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C:\Users\kplakoo\Downloads\enermod\"/>
    </mc:Choice>
  </mc:AlternateContent>
  <xr:revisionPtr revIDLastSave="0" documentId="13_ncr:1_{2B30768D-4E21-494A-B9BA-8005456AD2D8}" xr6:coauthVersionLast="36" xr6:coauthVersionMax="47" xr10:uidLastSave="{00000000-0000-0000-0000-000000000000}"/>
  <bookViews>
    <workbookView xWindow="-105" yWindow="-105" windowWidth="23250" windowHeight="12450" tabRatio="828" activeTab="3"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XLOOKUP" hidden="1" xlm="1">#NAME?</definedName>
  </definedNames>
  <calcPr calcId="191028"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96" i="19" l="1"/>
  <c r="E696" i="19" s="1"/>
  <c r="I107" i="14" a="1"/>
  <c r="I107" i="14" s="1"/>
  <c r="J107" i="14"/>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I2" i="14" l="1"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5" i="14" s="1"/>
  <c r="I106" i="14" a="1"/>
  <c r="I106" i="14" s="1"/>
  <c r="D695" i="19"/>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D2" i="19" l="1"/>
  <c r="D3" i="19"/>
  <c r="D4" i="19"/>
  <c r="D5" i="19"/>
  <c r="D6" i="19"/>
  <c r="D7" i="19"/>
  <c r="D8" i="19"/>
  <c r="D9" i="19"/>
  <c r="D10" i="19"/>
  <c r="D11" i="19"/>
  <c r="D12" i="19"/>
  <c r="D13" i="19"/>
  <c r="D14" i="19"/>
  <c r="D15" i="19"/>
  <c r="D16" i="19"/>
  <c r="E16" i="19" s="1"/>
  <c r="D17" i="19"/>
  <c r="D18" i="19"/>
  <c r="E18" i="19" s="1"/>
  <c r="D19" i="19"/>
  <c r="E19" i="19" s="1"/>
  <c r="D20" i="19"/>
  <c r="D21" i="19"/>
  <c r="D22" i="19"/>
  <c r="D23" i="19"/>
  <c r="D24" i="19"/>
  <c r="D25" i="19"/>
  <c r="D26" i="19"/>
  <c r="D27" i="19"/>
  <c r="D28" i="19"/>
  <c r="D29" i="19"/>
  <c r="D30" i="19"/>
  <c r="D31" i="19"/>
  <c r="D32" i="19"/>
  <c r="D33" i="19"/>
  <c r="D34" i="19"/>
  <c r="D35" i="19"/>
  <c r="D36" i="19"/>
  <c r="E36" i="19" s="1"/>
  <c r="D37" i="19"/>
  <c r="D38" i="19"/>
  <c r="D39" i="19"/>
  <c r="E39" i="19" s="1"/>
  <c r="D40" i="19"/>
  <c r="D41" i="19"/>
  <c r="D42" i="19"/>
  <c r="D43" i="19"/>
  <c r="D44" i="19"/>
  <c r="D45" i="19"/>
  <c r="D46" i="19"/>
  <c r="D47" i="19"/>
  <c r="D48" i="19"/>
  <c r="D49" i="19"/>
  <c r="D50" i="19"/>
  <c r="D51" i="19"/>
  <c r="D52" i="19"/>
  <c r="D53" i="19"/>
  <c r="D54" i="19"/>
  <c r="D55" i="19"/>
  <c r="D56" i="19"/>
  <c r="E56" i="19" s="1"/>
  <c r="D57" i="19"/>
  <c r="D58" i="19"/>
  <c r="D59" i="19"/>
  <c r="E59" i="19" s="1"/>
  <c r="D60" i="19"/>
  <c r="D61" i="19"/>
  <c r="D62" i="19"/>
  <c r="D63" i="19"/>
  <c r="E63" i="19" s="1"/>
  <c r="D64" i="19"/>
  <c r="D65" i="19"/>
  <c r="D66" i="19"/>
  <c r="D67" i="19"/>
  <c r="D68" i="19"/>
  <c r="D69" i="19"/>
  <c r="D70" i="19"/>
  <c r="D71" i="19"/>
  <c r="D72" i="19"/>
  <c r="D73" i="19"/>
  <c r="D74" i="19"/>
  <c r="D75" i="19"/>
  <c r="E75" i="19" s="1"/>
  <c r="D76" i="19"/>
  <c r="E76" i="19" s="1"/>
  <c r="D77" i="19"/>
  <c r="D78" i="19"/>
  <c r="E78" i="19" s="1"/>
  <c r="D79" i="19"/>
  <c r="D80" i="19"/>
  <c r="D81" i="19"/>
  <c r="D82" i="19"/>
  <c r="D83" i="19"/>
  <c r="D84" i="19"/>
  <c r="D85" i="19"/>
  <c r="D86" i="19"/>
  <c r="D87" i="19"/>
  <c r="D88" i="19"/>
  <c r="D89" i="19"/>
  <c r="D90" i="19"/>
  <c r="D91" i="19"/>
  <c r="D92" i="19"/>
  <c r="D93" i="19"/>
  <c r="D94" i="19"/>
  <c r="D95" i="19"/>
  <c r="E95" i="19" s="1"/>
  <c r="D96" i="19"/>
  <c r="E96" i="19" s="1"/>
  <c r="D97" i="19"/>
  <c r="D98" i="19"/>
  <c r="D99" i="19"/>
  <c r="E99" i="19" s="1"/>
  <c r="D100" i="19"/>
  <c r="D101" i="19"/>
  <c r="D102" i="19"/>
  <c r="D103" i="19"/>
  <c r="D104" i="19"/>
  <c r="D105" i="19"/>
  <c r="D106" i="19"/>
  <c r="D107" i="19"/>
  <c r="D108" i="19"/>
  <c r="D109" i="19"/>
  <c r="D110" i="19"/>
  <c r="D111" i="19"/>
  <c r="E111" i="19" s="1"/>
  <c r="D112" i="19"/>
  <c r="D113" i="19"/>
  <c r="D114" i="19"/>
  <c r="D115" i="19"/>
  <c r="E115" i="19" s="1"/>
  <c r="D116" i="19"/>
  <c r="E116" i="19" s="1"/>
  <c r="D117" i="19"/>
  <c r="E117" i="19" s="1"/>
  <c r="D118" i="19"/>
  <c r="E118" i="19" s="1"/>
  <c r="D119" i="19"/>
  <c r="E119" i="19" s="1"/>
  <c r="D120" i="19"/>
  <c r="D121" i="19"/>
  <c r="D122" i="19"/>
  <c r="D123" i="19"/>
  <c r="D124" i="19"/>
  <c r="D125" i="19"/>
  <c r="D126" i="19"/>
  <c r="D127" i="19"/>
  <c r="D128" i="19"/>
  <c r="D129" i="19"/>
  <c r="D130" i="19"/>
  <c r="D131" i="19"/>
  <c r="D132" i="19"/>
  <c r="D133" i="19"/>
  <c r="D134" i="19"/>
  <c r="D135" i="19"/>
  <c r="E135" i="19" s="1"/>
  <c r="D136" i="19"/>
  <c r="E136" i="19" s="1"/>
  <c r="D137" i="19"/>
  <c r="E137" i="19" s="1"/>
  <c r="D138" i="19"/>
  <c r="E138" i="19" s="1"/>
  <c r="D139" i="19"/>
  <c r="E139" i="19" s="1"/>
  <c r="D140" i="19"/>
  <c r="D141" i="19"/>
  <c r="D142" i="19"/>
  <c r="D143" i="19"/>
  <c r="D144" i="19"/>
  <c r="D145" i="19"/>
  <c r="D146" i="19"/>
  <c r="D147" i="19"/>
  <c r="D148" i="19"/>
  <c r="D149" i="19"/>
  <c r="D150" i="19"/>
  <c r="D151" i="19"/>
  <c r="D152" i="19"/>
  <c r="D153" i="19"/>
  <c r="D154" i="19"/>
  <c r="D155" i="19"/>
  <c r="E155" i="19" s="1"/>
  <c r="D156" i="19"/>
  <c r="E156" i="19" s="1"/>
  <c r="D157" i="19"/>
  <c r="E157" i="19" s="1"/>
  <c r="D158" i="19"/>
  <c r="E158" i="19" s="1"/>
  <c r="D159" i="19"/>
  <c r="E159" i="19" s="1"/>
  <c r="D160" i="19"/>
  <c r="D161" i="19"/>
  <c r="D162" i="19"/>
  <c r="D163" i="19"/>
  <c r="D164" i="19"/>
  <c r="D165" i="19"/>
  <c r="D166" i="19"/>
  <c r="D167" i="19"/>
  <c r="D168" i="19"/>
  <c r="D169" i="19"/>
  <c r="D170" i="19"/>
  <c r="D171" i="19"/>
  <c r="D172" i="19"/>
  <c r="D173" i="19"/>
  <c r="D174" i="19"/>
  <c r="D175" i="19"/>
  <c r="E175" i="19" s="1"/>
  <c r="D176" i="19"/>
  <c r="E176" i="19" s="1"/>
  <c r="D177" i="19"/>
  <c r="E177" i="19" s="1"/>
  <c r="D178" i="19"/>
  <c r="E178" i="19" s="1"/>
  <c r="D179" i="19"/>
  <c r="E179" i="19" s="1"/>
  <c r="D180" i="19"/>
  <c r="D181" i="19"/>
  <c r="D182" i="19"/>
  <c r="D183" i="19"/>
  <c r="E183" i="19" s="1"/>
  <c r="D184" i="19"/>
  <c r="D185" i="19"/>
  <c r="D186" i="19"/>
  <c r="D187" i="19"/>
  <c r="D188" i="19"/>
  <c r="D189" i="19"/>
  <c r="D190" i="19"/>
  <c r="D191" i="19"/>
  <c r="D192" i="19"/>
  <c r="D193" i="19"/>
  <c r="D194" i="19"/>
  <c r="D195" i="19"/>
  <c r="E195" i="19" s="1"/>
  <c r="D196" i="19"/>
  <c r="E196" i="19" s="1"/>
  <c r="D197" i="19"/>
  <c r="E197" i="19" s="1"/>
  <c r="D198" i="19"/>
  <c r="E198" i="19" s="1"/>
  <c r="D199" i="19"/>
  <c r="E199" i="19" s="1"/>
  <c r="D200" i="19"/>
  <c r="D201" i="19"/>
  <c r="E201" i="19" s="1"/>
  <c r="D202" i="19"/>
  <c r="D203" i="19"/>
  <c r="D204" i="19"/>
  <c r="D205" i="19"/>
  <c r="D206" i="19"/>
  <c r="D207" i="19"/>
  <c r="D208" i="19"/>
  <c r="D209" i="19"/>
  <c r="D210" i="19"/>
  <c r="D211" i="19"/>
  <c r="D212" i="19"/>
  <c r="D213" i="19"/>
  <c r="D214" i="19"/>
  <c r="D215" i="19"/>
  <c r="E215" i="19" s="1"/>
  <c r="D216" i="19"/>
  <c r="E216" i="19" s="1"/>
  <c r="D217" i="19"/>
  <c r="D218" i="19"/>
  <c r="E218" i="19" s="1"/>
  <c r="D219" i="19"/>
  <c r="E219" i="19" s="1"/>
  <c r="D220" i="19"/>
  <c r="D221" i="19"/>
  <c r="E221" i="19" s="1"/>
  <c r="D222" i="19"/>
  <c r="D223" i="19"/>
  <c r="D224" i="19"/>
  <c r="D225" i="19"/>
  <c r="D226" i="19"/>
  <c r="D227" i="19"/>
  <c r="D228" i="19"/>
  <c r="D229" i="19"/>
  <c r="D230" i="19"/>
  <c r="D231" i="19"/>
  <c r="E231" i="19" s="1"/>
  <c r="D232" i="19"/>
  <c r="D233" i="19"/>
  <c r="D234" i="19"/>
  <c r="D235" i="19"/>
  <c r="E235" i="19" s="1"/>
  <c r="D236" i="19"/>
  <c r="E236" i="19" s="1"/>
  <c r="D237" i="19"/>
  <c r="D238" i="19"/>
  <c r="E238" i="19" s="1"/>
  <c r="D239" i="19"/>
  <c r="E239" i="19" s="1"/>
  <c r="D240" i="19"/>
  <c r="D241" i="19"/>
  <c r="E241" i="19" s="1"/>
  <c r="D242" i="19"/>
  <c r="D243" i="19"/>
  <c r="E243" i="19" s="1"/>
  <c r="D244" i="19"/>
  <c r="D245" i="19"/>
  <c r="D246" i="19"/>
  <c r="D247" i="19"/>
  <c r="D248" i="19"/>
  <c r="D249" i="19"/>
  <c r="D250" i="19"/>
  <c r="D251" i="19"/>
  <c r="D252" i="19"/>
  <c r="D253" i="19"/>
  <c r="D254" i="19"/>
  <c r="D255" i="19"/>
  <c r="E255" i="19" s="1"/>
  <c r="D256" i="19"/>
  <c r="E256" i="19" s="1"/>
  <c r="D257" i="19"/>
  <c r="D258" i="19"/>
  <c r="E258" i="19" s="1"/>
  <c r="D259" i="19"/>
  <c r="E259" i="19" s="1"/>
  <c r="D260" i="19"/>
  <c r="D261" i="19"/>
  <c r="E261" i="19" s="1"/>
  <c r="D262" i="19"/>
  <c r="D263" i="19"/>
  <c r="D264" i="19"/>
  <c r="D265" i="19"/>
  <c r="D266" i="19"/>
  <c r="D267" i="19"/>
  <c r="D268" i="19"/>
  <c r="D269" i="19"/>
  <c r="D270" i="19"/>
  <c r="D271" i="19"/>
  <c r="D272" i="19"/>
  <c r="D273" i="19"/>
  <c r="D274" i="19"/>
  <c r="D275" i="19"/>
  <c r="D276" i="19"/>
  <c r="E276" i="19" s="1"/>
  <c r="D277" i="19"/>
  <c r="D278" i="19"/>
  <c r="E278" i="19" s="1"/>
  <c r="D279" i="19"/>
  <c r="E279" i="19" s="1"/>
  <c r="D280" i="19"/>
  <c r="D281" i="19"/>
  <c r="E281" i="19" s="1"/>
  <c r="D282" i="19"/>
  <c r="D283" i="19"/>
  <c r="D284" i="19"/>
  <c r="D285" i="19"/>
  <c r="D286" i="19"/>
  <c r="D287" i="19"/>
  <c r="D288" i="19"/>
  <c r="D289" i="19"/>
  <c r="D290" i="19"/>
  <c r="D291" i="19"/>
  <c r="D292" i="19"/>
  <c r="D293" i="19"/>
  <c r="D294" i="19"/>
  <c r="D295" i="19"/>
  <c r="D296" i="19"/>
  <c r="E296" i="19" s="1"/>
  <c r="D297" i="19"/>
  <c r="D298" i="19"/>
  <c r="E298" i="19" s="1"/>
  <c r="D299" i="19"/>
  <c r="E299" i="19" s="1"/>
  <c r="D300" i="19"/>
  <c r="D301" i="19"/>
  <c r="E301" i="19" s="1"/>
  <c r="D302" i="19"/>
  <c r="D303" i="19"/>
  <c r="E303" i="19" s="1"/>
  <c r="D304" i="19"/>
  <c r="D305" i="19"/>
  <c r="D306" i="19"/>
  <c r="D307" i="19"/>
  <c r="D308" i="19"/>
  <c r="D309" i="19"/>
  <c r="D310" i="19"/>
  <c r="D311" i="19"/>
  <c r="D312" i="19"/>
  <c r="D313" i="19"/>
  <c r="D314" i="19"/>
  <c r="D315" i="19"/>
  <c r="E315" i="19" s="1"/>
  <c r="D316" i="19"/>
  <c r="E316" i="19" s="1"/>
  <c r="D317" i="19"/>
  <c r="D318" i="19"/>
  <c r="D319" i="19"/>
  <c r="E319" i="19" s="1"/>
  <c r="D320" i="19"/>
  <c r="D321" i="19"/>
  <c r="E321" i="19" s="1"/>
  <c r="D322" i="19"/>
  <c r="D323" i="19"/>
  <c r="D324" i="19"/>
  <c r="D325" i="19"/>
  <c r="D326" i="19"/>
  <c r="D327" i="19"/>
  <c r="D328" i="19"/>
  <c r="D329" i="19"/>
  <c r="D330" i="19"/>
  <c r="D331" i="19"/>
  <c r="D332" i="19"/>
  <c r="D333" i="19"/>
  <c r="D334" i="19"/>
  <c r="E334" i="19" s="1"/>
  <c r="D335" i="19"/>
  <c r="E335" i="19" s="1"/>
  <c r="D336" i="19"/>
  <c r="E336" i="19" s="1"/>
  <c r="D337" i="19"/>
  <c r="D338" i="19"/>
  <c r="E338" i="19" s="1"/>
  <c r="D339" i="19"/>
  <c r="E339" i="19" s="1"/>
  <c r="D340" i="19"/>
  <c r="D341" i="19"/>
  <c r="E341" i="19" s="1"/>
  <c r="D342" i="19"/>
  <c r="D343" i="19"/>
  <c r="D344" i="19"/>
  <c r="D345" i="19"/>
  <c r="D346" i="19"/>
  <c r="D347" i="19"/>
  <c r="D348" i="19"/>
  <c r="D349" i="19"/>
  <c r="D350" i="19"/>
  <c r="D351" i="19"/>
  <c r="D352" i="19"/>
  <c r="D353" i="19"/>
  <c r="D354" i="19"/>
  <c r="D355" i="19"/>
  <c r="E355" i="19" s="1"/>
  <c r="D356" i="19"/>
  <c r="E356" i="19" s="1"/>
  <c r="D357" i="19"/>
  <c r="E357" i="19" s="1"/>
  <c r="D358" i="19"/>
  <c r="E358" i="19" s="1"/>
  <c r="D359" i="19"/>
  <c r="E359" i="19" s="1"/>
  <c r="D360" i="19"/>
  <c r="D361" i="19"/>
  <c r="E361" i="19" s="1"/>
  <c r="D362" i="19"/>
  <c r="D363" i="19"/>
  <c r="D364" i="19"/>
  <c r="D365" i="19"/>
  <c r="D366" i="19"/>
  <c r="D367" i="19"/>
  <c r="D368" i="19"/>
  <c r="D369" i="19"/>
  <c r="D370" i="19"/>
  <c r="D371" i="19"/>
  <c r="D372" i="19"/>
  <c r="D373" i="19"/>
  <c r="D374" i="19"/>
  <c r="D375" i="19"/>
  <c r="E375" i="19" s="1"/>
  <c r="D376" i="19"/>
  <c r="E376" i="19" s="1"/>
  <c r="D377" i="19"/>
  <c r="E377" i="19" s="1"/>
  <c r="D378" i="19"/>
  <c r="E378" i="19" s="1"/>
  <c r="D379" i="19"/>
  <c r="E379" i="19" s="1"/>
  <c r="D380" i="19"/>
  <c r="D381" i="19"/>
  <c r="E381" i="19" s="1"/>
  <c r="D382" i="19"/>
  <c r="D383" i="19"/>
  <c r="D384" i="19"/>
  <c r="D385" i="19"/>
  <c r="D386" i="19"/>
  <c r="D387" i="19"/>
  <c r="D388" i="19"/>
  <c r="D389" i="19"/>
  <c r="D390" i="19"/>
  <c r="D391" i="19"/>
  <c r="D392" i="19"/>
  <c r="D393" i="19"/>
  <c r="D394" i="19"/>
  <c r="D395" i="19"/>
  <c r="E395" i="19" s="1"/>
  <c r="D396" i="19"/>
  <c r="E396" i="19" s="1"/>
  <c r="D397" i="19"/>
  <c r="E397" i="19" s="1"/>
  <c r="D398" i="19"/>
  <c r="E398" i="19" s="1"/>
  <c r="D399" i="19"/>
  <c r="E399" i="19" s="1"/>
  <c r="D400" i="19"/>
  <c r="E400" i="19" s="1"/>
  <c r="D401" i="19"/>
  <c r="E401" i="19" s="1"/>
  <c r="D402" i="19"/>
  <c r="D403" i="19"/>
  <c r="D404" i="19"/>
  <c r="D405" i="19"/>
  <c r="D406" i="19"/>
  <c r="D407" i="19"/>
  <c r="D408" i="19"/>
  <c r="D409" i="19"/>
  <c r="D410" i="19"/>
  <c r="D411" i="19"/>
  <c r="D412" i="19"/>
  <c r="D413" i="19"/>
  <c r="D414" i="19"/>
  <c r="D415" i="19"/>
  <c r="E415" i="19" s="1"/>
  <c r="D416" i="19"/>
  <c r="E416" i="19" s="1"/>
  <c r="D417" i="19"/>
  <c r="E417" i="19" s="1"/>
  <c r="D418" i="19"/>
  <c r="E418" i="19" s="1"/>
  <c r="D419" i="19"/>
  <c r="E419" i="19" s="1"/>
  <c r="D420" i="19"/>
  <c r="E420" i="19" s="1"/>
  <c r="D421" i="19"/>
  <c r="E421" i="19" s="1"/>
  <c r="D422" i="19"/>
  <c r="D423" i="19"/>
  <c r="E423" i="19" s="1"/>
  <c r="D424" i="19"/>
  <c r="D425" i="19"/>
  <c r="D426" i="19"/>
  <c r="D427" i="19"/>
  <c r="D428" i="19"/>
  <c r="D429" i="19"/>
  <c r="D430" i="19"/>
  <c r="D431" i="19"/>
  <c r="D432" i="19"/>
  <c r="D433" i="19"/>
  <c r="D434" i="19"/>
  <c r="D435" i="19"/>
  <c r="E435" i="19" s="1"/>
  <c r="D436" i="19"/>
  <c r="E436" i="19" s="1"/>
  <c r="D437" i="19"/>
  <c r="E437" i="19" s="1"/>
  <c r="D438" i="19"/>
  <c r="E438" i="19" s="1"/>
  <c r="D439" i="19"/>
  <c r="E439" i="19" s="1"/>
  <c r="D440" i="19"/>
  <c r="D441" i="19"/>
  <c r="E441" i="19" s="1"/>
  <c r="D442" i="19"/>
  <c r="D443" i="19"/>
  <c r="D444" i="19"/>
  <c r="D445" i="19"/>
  <c r="D446" i="19"/>
  <c r="D447" i="19"/>
  <c r="D448" i="19"/>
  <c r="D449" i="19"/>
  <c r="D450" i="19"/>
  <c r="D451" i="19"/>
  <c r="D452" i="19"/>
  <c r="D453" i="19"/>
  <c r="D454" i="19"/>
  <c r="D455" i="19"/>
  <c r="E455" i="19" s="1"/>
  <c r="D456" i="19"/>
  <c r="E456" i="19" s="1"/>
  <c r="D457" i="19"/>
  <c r="E457" i="19" s="1"/>
  <c r="D458" i="19"/>
  <c r="E458" i="19" s="1"/>
  <c r="D459" i="19"/>
  <c r="E459" i="19" s="1"/>
  <c r="D460" i="19"/>
  <c r="D461" i="19"/>
  <c r="E461" i="19" s="1"/>
  <c r="D462" i="19"/>
  <c r="D463" i="19"/>
  <c r="D464" i="19"/>
  <c r="D465" i="19"/>
  <c r="D466" i="19"/>
  <c r="D467" i="19"/>
  <c r="E467" i="19" s="1"/>
  <c r="D468" i="19"/>
  <c r="E468" i="19" s="1"/>
  <c r="D469" i="19"/>
  <c r="D470" i="19"/>
  <c r="D471" i="19"/>
  <c r="D472" i="19"/>
  <c r="D473" i="19"/>
  <c r="D474" i="19"/>
  <c r="D475" i="19"/>
  <c r="D476" i="19"/>
  <c r="E476" i="19" s="1"/>
  <c r="D477" i="19"/>
  <c r="E477" i="19" s="1"/>
  <c r="D478" i="19"/>
  <c r="E478" i="19" s="1"/>
  <c r="D479" i="19"/>
  <c r="E479" i="19" s="1"/>
  <c r="D480" i="19"/>
  <c r="D481" i="19"/>
  <c r="E481" i="19" s="1"/>
  <c r="D482" i="19"/>
  <c r="D483" i="19"/>
  <c r="E483" i="19" s="1"/>
  <c r="D484" i="19"/>
  <c r="D485" i="19"/>
  <c r="D486" i="19"/>
  <c r="D487" i="19"/>
  <c r="E487" i="19" s="1"/>
  <c r="D488" i="19"/>
  <c r="E488" i="19" s="1"/>
  <c r="D489" i="19"/>
  <c r="E489" i="19" s="1"/>
  <c r="D490" i="19"/>
  <c r="E490" i="19" s="1"/>
  <c r="D491" i="19"/>
  <c r="D492" i="19"/>
  <c r="D493" i="19"/>
  <c r="D494" i="19"/>
  <c r="D495" i="19"/>
  <c r="E495" i="19" s="1"/>
  <c r="D496" i="19"/>
  <c r="E496" i="19" s="1"/>
  <c r="D497" i="19"/>
  <c r="D498" i="19"/>
  <c r="E498" i="19" s="1"/>
  <c r="D499" i="19"/>
  <c r="E499" i="19" s="1"/>
  <c r="D500" i="19"/>
  <c r="D501" i="19"/>
  <c r="E501" i="19" s="1"/>
  <c r="D502" i="19"/>
  <c r="D503" i="19"/>
  <c r="D504" i="19"/>
  <c r="D505" i="19"/>
  <c r="D506" i="19"/>
  <c r="D507" i="19"/>
  <c r="D508" i="19"/>
  <c r="E508" i="19" s="1"/>
  <c r="D509" i="19"/>
  <c r="E509" i="19" s="1"/>
  <c r="D510" i="19"/>
  <c r="E510" i="19" s="1"/>
  <c r="D511" i="19"/>
  <c r="E511" i="19" s="1"/>
  <c r="D512" i="19"/>
  <c r="E512" i="19" s="1"/>
  <c r="D513" i="19"/>
  <c r="E513" i="19" s="1"/>
  <c r="D514" i="19"/>
  <c r="D515" i="19"/>
  <c r="D516" i="19"/>
  <c r="E516" i="19" s="1"/>
  <c r="D517" i="19"/>
  <c r="E517" i="19" s="1"/>
  <c r="D518" i="19"/>
  <c r="D519" i="19"/>
  <c r="E519" i="19" s="1"/>
  <c r="D520" i="19"/>
  <c r="D521" i="19"/>
  <c r="E521" i="19" s="1"/>
  <c r="D522" i="19"/>
  <c r="D523" i="19"/>
  <c r="D524" i="19"/>
  <c r="D525" i="19"/>
  <c r="D526" i="19"/>
  <c r="D527" i="19"/>
  <c r="D528" i="19"/>
  <c r="D529" i="19"/>
  <c r="D530" i="19"/>
  <c r="D531" i="19"/>
  <c r="E531" i="19" s="1"/>
  <c r="D532" i="19"/>
  <c r="E532" i="19" s="1"/>
  <c r="D533" i="19"/>
  <c r="E533" i="19" s="1"/>
  <c r="D534" i="19"/>
  <c r="E534" i="19" s="1"/>
  <c r="D535" i="19"/>
  <c r="E535" i="19" s="1"/>
  <c r="D536" i="19"/>
  <c r="E536" i="19" s="1"/>
  <c r="D537" i="19"/>
  <c r="E537" i="19" s="1"/>
  <c r="D538" i="19"/>
  <c r="E538" i="19" s="1"/>
  <c r="D539" i="19"/>
  <c r="E539" i="19" s="1"/>
  <c r="D540" i="19"/>
  <c r="D541" i="19"/>
  <c r="E541" i="19" s="1"/>
  <c r="D542" i="19"/>
  <c r="D543" i="19"/>
  <c r="E543" i="19" s="1"/>
  <c r="D544" i="19"/>
  <c r="D545" i="19"/>
  <c r="D546" i="19"/>
  <c r="D547" i="19"/>
  <c r="D548" i="19"/>
  <c r="D549" i="19"/>
  <c r="D550" i="19"/>
  <c r="E550" i="19" s="1"/>
  <c r="D551" i="19"/>
  <c r="E551" i="19" s="1"/>
  <c r="D552" i="19"/>
  <c r="D553" i="19"/>
  <c r="E553" i="19" s="1"/>
  <c r="D554" i="19"/>
  <c r="E554" i="19" s="1"/>
  <c r="D555" i="19"/>
  <c r="E555" i="19" s="1"/>
  <c r="D556" i="19"/>
  <c r="E556" i="19" s="1"/>
  <c r="D557" i="19"/>
  <c r="E557" i="19" s="1"/>
  <c r="D558" i="19"/>
  <c r="E558" i="19" s="1"/>
  <c r="D559" i="19"/>
  <c r="E559" i="19" s="1"/>
  <c r="D560" i="19"/>
  <c r="E560" i="19" s="1"/>
  <c r="D561" i="19"/>
  <c r="E561" i="19" s="1"/>
  <c r="D562" i="19"/>
  <c r="E562" i="19" s="1"/>
  <c r="D563" i="19"/>
  <c r="D564" i="19"/>
  <c r="D565" i="19"/>
  <c r="D566" i="19"/>
  <c r="D567" i="19"/>
  <c r="E567" i="19" s="1"/>
  <c r="D568" i="19"/>
  <c r="D569" i="19"/>
  <c r="D570" i="19"/>
  <c r="E570" i="19" s="1"/>
  <c r="D571" i="19"/>
  <c r="E571" i="19" s="1"/>
  <c r="D572" i="19"/>
  <c r="D573" i="19"/>
  <c r="D574" i="19"/>
  <c r="E574" i="19" s="1"/>
  <c r="D575" i="19"/>
  <c r="E575" i="19" s="1"/>
  <c r="D576" i="19"/>
  <c r="E576" i="19" s="1"/>
  <c r="D577" i="19"/>
  <c r="E577" i="19" s="1"/>
  <c r="D578" i="19"/>
  <c r="E578" i="19" s="1"/>
  <c r="D579" i="19"/>
  <c r="E579" i="19" s="1"/>
  <c r="D580" i="19"/>
  <c r="E580" i="19" s="1"/>
  <c r="D581" i="19"/>
  <c r="E581" i="19" s="1"/>
  <c r="D582" i="19"/>
  <c r="D583" i="19"/>
  <c r="D584" i="19"/>
  <c r="D585" i="19"/>
  <c r="D586" i="19"/>
  <c r="D587" i="19"/>
  <c r="E587" i="19" s="1"/>
  <c r="D588" i="19"/>
  <c r="E588" i="19" s="1"/>
  <c r="D589" i="19"/>
  <c r="D590" i="19"/>
  <c r="E590" i="19" s="1"/>
  <c r="D591" i="19"/>
  <c r="E591" i="19" s="1"/>
  <c r="D592" i="19"/>
  <c r="D593" i="19"/>
  <c r="E593" i="19" s="1"/>
  <c r="D594" i="19"/>
  <c r="E594" i="19" s="1"/>
  <c r="D595" i="19"/>
  <c r="D596" i="19"/>
  <c r="E596" i="19" s="1"/>
  <c r="D597" i="19"/>
  <c r="D598" i="19"/>
  <c r="E598" i="19" s="1"/>
  <c r="D599" i="19"/>
  <c r="E599" i="19" s="1"/>
  <c r="D600" i="19"/>
  <c r="D601" i="19"/>
  <c r="E601" i="19" s="1"/>
  <c r="D602" i="19"/>
  <c r="D603" i="19"/>
  <c r="E603" i="19" s="1"/>
  <c r="D604" i="19"/>
  <c r="D605" i="19"/>
  <c r="D606" i="19"/>
  <c r="D607" i="19"/>
  <c r="D608" i="19"/>
  <c r="D609" i="19"/>
  <c r="E609" i="19" s="1"/>
  <c r="D610" i="19"/>
  <c r="E610" i="19" s="1"/>
  <c r="D611" i="19"/>
  <c r="E611" i="19" s="1"/>
  <c r="D612" i="19"/>
  <c r="E612" i="19" s="1"/>
  <c r="D613" i="19"/>
  <c r="E613" i="19" s="1"/>
  <c r="D614" i="19"/>
  <c r="E614" i="19" s="1"/>
  <c r="D615" i="19"/>
  <c r="E615" i="19" s="1"/>
  <c r="D616" i="19"/>
  <c r="E616" i="19" s="1"/>
  <c r="D617" i="19"/>
  <c r="E617" i="19" s="1"/>
  <c r="D618" i="19"/>
  <c r="E618" i="19" s="1"/>
  <c r="D619" i="19"/>
  <c r="E619" i="19" s="1"/>
  <c r="D620" i="19"/>
  <c r="D621" i="19"/>
  <c r="E621" i="19" s="1"/>
  <c r="D622" i="19"/>
  <c r="D623" i="19"/>
  <c r="D624" i="19"/>
  <c r="D625" i="19"/>
  <c r="D626" i="19"/>
  <c r="D627" i="19"/>
  <c r="E627" i="19" s="1"/>
  <c r="D628" i="19"/>
  <c r="D629" i="19"/>
  <c r="D630" i="19"/>
  <c r="E630" i="19" s="1"/>
  <c r="D631" i="19"/>
  <c r="E631" i="19" s="1"/>
  <c r="D632" i="19"/>
  <c r="D633" i="19"/>
  <c r="E633" i="19" s="1"/>
  <c r="D634" i="19"/>
  <c r="E634" i="19" s="1"/>
  <c r="D635" i="19"/>
  <c r="E635" i="19" s="1"/>
  <c r="D636" i="19"/>
  <c r="E636" i="19" s="1"/>
  <c r="D637" i="19"/>
  <c r="E637" i="19" s="1"/>
  <c r="D638" i="19"/>
  <c r="E638" i="19" s="1"/>
  <c r="D639" i="19"/>
  <c r="E639" i="19" s="1"/>
  <c r="D640" i="19"/>
  <c r="E640" i="19" s="1"/>
  <c r="D641" i="19"/>
  <c r="E641" i="19" s="1"/>
  <c r="D642" i="19"/>
  <c r="E642" i="19" s="1"/>
  <c r="D643" i="19"/>
  <c r="D644" i="19"/>
  <c r="E644" i="19" s="1"/>
  <c r="D645" i="19"/>
  <c r="E645" i="19" s="1"/>
  <c r="D646" i="19"/>
  <c r="E646" i="19" s="1"/>
  <c r="D647" i="19"/>
  <c r="E647" i="19" s="1"/>
  <c r="D648" i="19"/>
  <c r="D649" i="19"/>
  <c r="D650" i="19"/>
  <c r="E650" i="19" s="1"/>
  <c r="D651" i="19"/>
  <c r="E651" i="19" s="1"/>
  <c r="D652" i="19"/>
  <c r="D653" i="19"/>
  <c r="E653" i="19" s="1"/>
  <c r="D654" i="19"/>
  <c r="E654" i="19" s="1"/>
  <c r="D655" i="19"/>
  <c r="D656" i="19"/>
  <c r="E656" i="19" s="1"/>
  <c r="D657" i="19"/>
  <c r="D658" i="19"/>
  <c r="E658" i="19" s="1"/>
  <c r="D659" i="19"/>
  <c r="E659" i="19" s="1"/>
  <c r="D660" i="19"/>
  <c r="D661" i="19"/>
  <c r="E661" i="19" s="1"/>
  <c r="D662" i="19"/>
  <c r="D663" i="19"/>
  <c r="E663" i="19" s="1"/>
  <c r="D664" i="19"/>
  <c r="E664" i="19" s="1"/>
  <c r="D665" i="19"/>
  <c r="D666" i="19"/>
  <c r="D667" i="19"/>
  <c r="D668" i="19"/>
  <c r="D669" i="19"/>
  <c r="E669" i="19" s="1"/>
  <c r="D670" i="19"/>
  <c r="E670" i="19" s="1"/>
  <c r="D671" i="19"/>
  <c r="E671" i="19" s="1"/>
  <c r="D672" i="19"/>
  <c r="E672" i="19" s="1"/>
  <c r="D673" i="19"/>
  <c r="E673" i="19" s="1"/>
  <c r="D674" i="19"/>
  <c r="E674" i="19" s="1"/>
  <c r="D675" i="19"/>
  <c r="E675" i="19" s="1"/>
  <c r="D676" i="19"/>
  <c r="E676" i="19" s="1"/>
  <c r="D677" i="19"/>
  <c r="E677" i="19" s="1"/>
  <c r="D678" i="19"/>
  <c r="E678" i="19" s="1"/>
  <c r="D679" i="19"/>
  <c r="E679" i="19" s="1"/>
  <c r="D680" i="19"/>
  <c r="E680" i="19" s="1"/>
  <c r="D681" i="19"/>
  <c r="E681" i="19" s="1"/>
  <c r="D682" i="19"/>
  <c r="E682" i="19" s="1"/>
  <c r="D683" i="19"/>
  <c r="D684" i="19"/>
  <c r="D685" i="19"/>
  <c r="E685" i="19" s="1"/>
  <c r="D686" i="19"/>
  <c r="E686" i="19" s="1"/>
  <c r="D687" i="19"/>
  <c r="E687" i="19" s="1"/>
  <c r="D688" i="19"/>
  <c r="E688" i="19" s="1"/>
  <c r="D689" i="19"/>
  <c r="D690" i="19"/>
  <c r="E690" i="19" s="1"/>
  <c r="D691" i="19"/>
  <c r="E691" i="19" s="1"/>
  <c r="D692" i="19"/>
  <c r="D693" i="19"/>
  <c r="E693" i="19" s="1"/>
  <c r="D694" i="19"/>
  <c r="B112" i="3"/>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H55" i="15"/>
  <c r="G55" i="15"/>
  <c r="H54" i="15"/>
  <c r="G54" i="15"/>
  <c r="H53" i="15"/>
  <c r="G53" i="15"/>
  <c r="H52" i="15"/>
  <c r="G52" i="15"/>
  <c r="H51" i="15"/>
  <c r="G51" i="15"/>
  <c r="H50" i="15"/>
  <c r="G50" i="15"/>
  <c r="H49" i="15"/>
  <c r="G49" i="15"/>
  <c r="H48" i="15"/>
  <c r="G48" i="15"/>
  <c r="H47" i="15"/>
  <c r="G47" i="15"/>
  <c r="H46" i="15"/>
  <c r="G46" i="15"/>
  <c r="H45" i="15"/>
  <c r="G45" i="15"/>
  <c r="H44" i="15"/>
  <c r="G44" i="15"/>
  <c r="H43" i="15"/>
  <c r="G43" i="15"/>
  <c r="H42" i="15"/>
  <c r="G42" i="15"/>
  <c r="H41" i="15"/>
  <c r="G41" i="15"/>
  <c r="H40" i="15"/>
  <c r="G40" i="15"/>
  <c r="H39" i="15"/>
  <c r="G39" i="15"/>
  <c r="H38" i="15"/>
  <c r="G38" i="15"/>
  <c r="H37" i="15"/>
  <c r="G37" i="15"/>
  <c r="H36" i="15"/>
  <c r="G36" i="15"/>
  <c r="H35" i="15"/>
  <c r="G35" i="15"/>
  <c r="H34" i="15"/>
  <c r="G34" i="15"/>
  <c r="H33" i="15"/>
  <c r="G33" i="15"/>
  <c r="H32" i="15"/>
  <c r="G32" i="15"/>
  <c r="H31" i="15"/>
  <c r="G31" i="15"/>
  <c r="H30" i="15"/>
  <c r="G30" i="15"/>
  <c r="H29" i="15"/>
  <c r="G29" i="15"/>
  <c r="H28" i="15"/>
  <c r="G28" i="15"/>
  <c r="H27" i="15"/>
  <c r="G27" i="15"/>
  <c r="H26" i="15"/>
  <c r="G26" i="15"/>
  <c r="H25" i="15"/>
  <c r="G25" i="15"/>
  <c r="H24" i="15"/>
  <c r="G24" i="15"/>
  <c r="H23" i="15"/>
  <c r="G23" i="15"/>
  <c r="H22" i="15"/>
  <c r="G22" i="15"/>
  <c r="H21" i="15"/>
  <c r="G21" i="15"/>
  <c r="H20" i="15"/>
  <c r="G20" i="15"/>
  <c r="H19" i="15"/>
  <c r="G19" i="15"/>
  <c r="H18" i="15"/>
  <c r="G18" i="15"/>
  <c r="H17" i="15"/>
  <c r="G17" i="15"/>
  <c r="H16" i="15"/>
  <c r="G16" i="15"/>
  <c r="H15" i="15"/>
  <c r="G15" i="15"/>
  <c r="H14" i="15"/>
  <c r="G14" i="15"/>
  <c r="H13" i="15"/>
  <c r="G13" i="15"/>
  <c r="H12" i="15"/>
  <c r="G12" i="15"/>
  <c r="H11" i="15"/>
  <c r="G11" i="15"/>
  <c r="H10" i="15"/>
  <c r="G10" i="15"/>
  <c r="H9" i="15"/>
  <c r="G9" i="15"/>
  <c r="H8" i="15"/>
  <c r="G8" i="15"/>
  <c r="H7" i="15"/>
  <c r="G7" i="15"/>
  <c r="H6" i="15"/>
  <c r="G6" i="15"/>
  <c r="H5" i="15"/>
  <c r="G5" i="15"/>
  <c r="H4" i="15"/>
  <c r="G4" i="15"/>
  <c r="H3" i="15"/>
  <c r="G3" i="15"/>
  <c r="H2" i="15"/>
  <c r="G2" i="15"/>
  <c r="E695" i="19"/>
  <c r="E694" i="19"/>
  <c r="E692" i="19"/>
  <c r="E689" i="19"/>
  <c r="E684" i="19"/>
  <c r="E683" i="19"/>
  <c r="E668" i="19"/>
  <c r="E667" i="19"/>
  <c r="E666" i="19"/>
  <c r="E665" i="19"/>
  <c r="E662" i="19"/>
  <c r="E660" i="19"/>
  <c r="E657" i="19"/>
  <c r="E655" i="19"/>
  <c r="E652" i="19"/>
  <c r="E649" i="19"/>
  <c r="E648" i="19"/>
  <c r="E643" i="19"/>
  <c r="E632" i="19"/>
  <c r="E629" i="19"/>
  <c r="E628" i="19"/>
  <c r="E626" i="19"/>
  <c r="E625" i="19"/>
  <c r="E624" i="19"/>
  <c r="E623" i="19"/>
  <c r="E622" i="19"/>
  <c r="E620" i="19"/>
  <c r="E608" i="19"/>
  <c r="E607" i="19"/>
  <c r="E606" i="19"/>
  <c r="E605" i="19"/>
  <c r="E604" i="19"/>
  <c r="E602" i="19"/>
  <c r="E600" i="19"/>
  <c r="E597" i="19"/>
  <c r="E595" i="19"/>
  <c r="E592" i="19"/>
  <c r="E589" i="19"/>
  <c r="E586" i="19"/>
  <c r="E585" i="19"/>
  <c r="E584" i="19"/>
  <c r="E583" i="19"/>
  <c r="E582" i="19"/>
  <c r="E573" i="19"/>
  <c r="E572" i="19"/>
  <c r="E569" i="19"/>
  <c r="E568" i="19"/>
  <c r="E566" i="19"/>
  <c r="E565" i="19"/>
  <c r="E564" i="19"/>
  <c r="E563" i="19"/>
  <c r="E552" i="19"/>
  <c r="E549" i="19"/>
  <c r="E548" i="19"/>
  <c r="E547" i="19"/>
  <c r="E546" i="19"/>
  <c r="E545" i="19"/>
  <c r="E544" i="19"/>
  <c r="E542" i="19"/>
  <c r="E540" i="19"/>
  <c r="E530" i="19"/>
  <c r="E529" i="19"/>
  <c r="E528" i="19"/>
  <c r="E527" i="19"/>
  <c r="E526" i="19"/>
  <c r="E525" i="19"/>
  <c r="E524" i="19"/>
  <c r="E523" i="19"/>
  <c r="E522" i="19"/>
  <c r="E520" i="19"/>
  <c r="E518" i="19"/>
  <c r="E515" i="19"/>
  <c r="E514" i="19"/>
  <c r="E507" i="19"/>
  <c r="E506" i="19"/>
  <c r="E505" i="19"/>
  <c r="E504" i="19"/>
  <c r="E503" i="19"/>
  <c r="E502" i="19"/>
  <c r="E500" i="19"/>
  <c r="E497" i="19"/>
  <c r="E494" i="19"/>
  <c r="E493" i="19"/>
  <c r="E492" i="19"/>
  <c r="E491" i="19"/>
  <c r="E486" i="19"/>
  <c r="E485" i="19"/>
  <c r="E484" i="19"/>
  <c r="E482" i="19"/>
  <c r="E480" i="19"/>
  <c r="E475" i="19"/>
  <c r="E474" i="19"/>
  <c r="E473" i="19"/>
  <c r="E472" i="19"/>
  <c r="E471" i="19"/>
  <c r="E470" i="19"/>
  <c r="E469" i="19"/>
  <c r="E466" i="19"/>
  <c r="E465" i="19"/>
  <c r="E464" i="19"/>
  <c r="E463" i="19"/>
  <c r="E462" i="19"/>
  <c r="E460" i="19"/>
  <c r="E454" i="19"/>
  <c r="E453" i="19"/>
  <c r="E452" i="19"/>
  <c r="E451" i="19"/>
  <c r="E450" i="19"/>
  <c r="E449" i="19"/>
  <c r="E448" i="19"/>
  <c r="E447" i="19"/>
  <c r="E446" i="19"/>
  <c r="E445" i="19"/>
  <c r="E444" i="19"/>
  <c r="E443" i="19"/>
  <c r="E442" i="19"/>
  <c r="E440" i="19"/>
  <c r="E434" i="19"/>
  <c r="E433" i="19"/>
  <c r="E432" i="19"/>
  <c r="E431" i="19"/>
  <c r="E430" i="19"/>
  <c r="E429" i="19"/>
  <c r="E428" i="19"/>
  <c r="E427" i="19"/>
  <c r="E426" i="19"/>
  <c r="E425" i="19"/>
  <c r="E424" i="19"/>
  <c r="E422" i="19"/>
  <c r="E414" i="19"/>
  <c r="E413" i="19"/>
  <c r="E412" i="19"/>
  <c r="E411" i="19"/>
  <c r="E410" i="19"/>
  <c r="E409" i="19"/>
  <c r="E408" i="19"/>
  <c r="E407" i="19"/>
  <c r="E406" i="19"/>
  <c r="E405" i="19"/>
  <c r="E404" i="19"/>
  <c r="E403" i="19"/>
  <c r="E402" i="19"/>
  <c r="E394" i="19"/>
  <c r="E393" i="19"/>
  <c r="E392" i="19"/>
  <c r="E391" i="19"/>
  <c r="E390" i="19"/>
  <c r="E389" i="19"/>
  <c r="E388" i="19"/>
  <c r="E387" i="19"/>
  <c r="E386" i="19"/>
  <c r="E385" i="19"/>
  <c r="E384" i="19"/>
  <c r="E383" i="19"/>
  <c r="E382" i="19"/>
  <c r="E380" i="19"/>
  <c r="E374" i="19"/>
  <c r="E373" i="19"/>
  <c r="E372" i="19"/>
  <c r="E371" i="19"/>
  <c r="E370" i="19"/>
  <c r="E369" i="19"/>
  <c r="E368" i="19"/>
  <c r="E367" i="19"/>
  <c r="E366" i="19"/>
  <c r="E365" i="19"/>
  <c r="E364" i="19"/>
  <c r="E363" i="19"/>
  <c r="E362" i="19"/>
  <c r="E360" i="19"/>
  <c r="E354" i="19"/>
  <c r="E353" i="19"/>
  <c r="E352" i="19"/>
  <c r="E351" i="19"/>
  <c r="E350" i="19"/>
  <c r="E349" i="19"/>
  <c r="E348" i="19"/>
  <c r="E347" i="19"/>
  <c r="E346" i="19"/>
  <c r="E345" i="19"/>
  <c r="E344" i="19"/>
  <c r="E343" i="19"/>
  <c r="E342" i="19"/>
  <c r="E340" i="19"/>
  <c r="E337" i="19"/>
  <c r="E333" i="19"/>
  <c r="E332" i="19"/>
  <c r="E331" i="19"/>
  <c r="E330" i="19"/>
  <c r="E329" i="19"/>
  <c r="E328" i="19"/>
  <c r="E327" i="19"/>
  <c r="E326" i="19"/>
  <c r="E325" i="19"/>
  <c r="E324" i="19"/>
  <c r="E323" i="19"/>
  <c r="E322" i="19"/>
  <c r="E320" i="19"/>
  <c r="E318" i="19"/>
  <c r="E317" i="19"/>
  <c r="E314" i="19"/>
  <c r="E313" i="19"/>
  <c r="E312" i="19"/>
  <c r="E311" i="19"/>
  <c r="E310" i="19"/>
  <c r="E309" i="19"/>
  <c r="E308" i="19"/>
  <c r="E307" i="19"/>
  <c r="E306" i="19"/>
  <c r="E305" i="19"/>
  <c r="E304" i="19"/>
  <c r="E302" i="19"/>
  <c r="E300" i="19"/>
  <c r="E297" i="19"/>
  <c r="E295" i="19"/>
  <c r="E294" i="19"/>
  <c r="E293" i="19"/>
  <c r="E292" i="19"/>
  <c r="E291" i="19"/>
  <c r="E290" i="19"/>
  <c r="E289" i="19"/>
  <c r="E288" i="19"/>
  <c r="E287" i="19"/>
  <c r="E286" i="19"/>
  <c r="E285" i="19"/>
  <c r="E284" i="19"/>
  <c r="E283" i="19"/>
  <c r="E282" i="19"/>
  <c r="E280" i="19"/>
  <c r="E277" i="19"/>
  <c r="E275" i="19"/>
  <c r="E274" i="19"/>
  <c r="E273" i="19"/>
  <c r="E272" i="19"/>
  <c r="E271" i="19"/>
  <c r="E270" i="19"/>
  <c r="E269" i="19"/>
  <c r="E268" i="19"/>
  <c r="E267" i="19"/>
  <c r="E266" i="19"/>
  <c r="E265" i="19"/>
  <c r="E264" i="19"/>
  <c r="E263" i="19"/>
  <c r="E262" i="19"/>
  <c r="E260" i="19"/>
  <c r="E257" i="19"/>
  <c r="E254" i="19"/>
  <c r="E253" i="19"/>
  <c r="E252" i="19"/>
  <c r="E251" i="19"/>
  <c r="E250" i="19"/>
  <c r="E249" i="19"/>
  <c r="E248" i="19"/>
  <c r="E247" i="19"/>
  <c r="E246" i="19"/>
  <c r="E245" i="19"/>
  <c r="E244" i="19"/>
  <c r="E242" i="19"/>
  <c r="E240" i="19"/>
  <c r="E237" i="19"/>
  <c r="E234" i="19"/>
  <c r="E233" i="19"/>
  <c r="E232" i="19"/>
  <c r="E230" i="19"/>
  <c r="E229" i="19"/>
  <c r="E228" i="19"/>
  <c r="E227" i="19"/>
  <c r="E226" i="19"/>
  <c r="E225" i="19"/>
  <c r="E224" i="19"/>
  <c r="E223" i="19"/>
  <c r="E222" i="19"/>
  <c r="E220" i="19"/>
  <c r="E217" i="19"/>
  <c r="E214" i="19"/>
  <c r="E213" i="19"/>
  <c r="E212" i="19"/>
  <c r="E211" i="19"/>
  <c r="E210" i="19"/>
  <c r="E209" i="19"/>
  <c r="E208" i="19"/>
  <c r="E207" i="19"/>
  <c r="E206" i="19"/>
  <c r="E205" i="19"/>
  <c r="E204" i="19"/>
  <c r="E203" i="19"/>
  <c r="E202" i="19"/>
  <c r="E200" i="19"/>
  <c r="E194" i="19"/>
  <c r="E193" i="19"/>
  <c r="E192" i="19"/>
  <c r="E191" i="19"/>
  <c r="E190" i="19"/>
  <c r="E189" i="19"/>
  <c r="E188" i="19"/>
  <c r="E187" i="19"/>
  <c r="E186" i="19"/>
  <c r="E185" i="19"/>
  <c r="E184" i="19"/>
  <c r="E182" i="19"/>
  <c r="E181" i="19"/>
  <c r="E180" i="19"/>
  <c r="E174" i="19"/>
  <c r="E173" i="19"/>
  <c r="E172" i="19"/>
  <c r="E171" i="19"/>
  <c r="E170" i="19"/>
  <c r="E169" i="19"/>
  <c r="E168" i="19"/>
  <c r="E167" i="19"/>
  <c r="E166" i="19"/>
  <c r="E165" i="19"/>
  <c r="E164" i="19"/>
  <c r="E163" i="19"/>
  <c r="E162" i="19"/>
  <c r="E161" i="19"/>
  <c r="E160" i="19"/>
  <c r="E154" i="19"/>
  <c r="E153" i="19"/>
  <c r="E152" i="19"/>
  <c r="E151" i="19"/>
  <c r="E150" i="19"/>
  <c r="E149" i="19"/>
  <c r="E148" i="19"/>
  <c r="E147" i="19"/>
  <c r="E146" i="19"/>
  <c r="E145" i="19"/>
  <c r="E144" i="19"/>
  <c r="E143" i="19"/>
  <c r="E142" i="19"/>
  <c r="E141" i="19"/>
  <c r="E140" i="19"/>
  <c r="E134" i="19"/>
  <c r="E133" i="19"/>
  <c r="E132" i="19"/>
  <c r="E131" i="19"/>
  <c r="E130" i="19"/>
  <c r="E129" i="19"/>
  <c r="E128" i="19"/>
  <c r="E127" i="19"/>
  <c r="E126" i="19"/>
  <c r="E125" i="19"/>
  <c r="E124" i="19"/>
  <c r="E123" i="19"/>
  <c r="E122" i="19"/>
  <c r="E121" i="19"/>
  <c r="E120" i="19"/>
  <c r="E114" i="19"/>
  <c r="E113" i="19"/>
  <c r="E112" i="19"/>
  <c r="E110" i="19"/>
  <c r="E109" i="19"/>
  <c r="E108" i="19"/>
  <c r="E107" i="19"/>
  <c r="E106" i="19"/>
  <c r="E105" i="19"/>
  <c r="E104" i="19"/>
  <c r="E103" i="19"/>
  <c r="E102" i="19"/>
  <c r="E101" i="19"/>
  <c r="E100" i="19"/>
  <c r="E98" i="19"/>
  <c r="E97" i="19"/>
  <c r="E94" i="19"/>
  <c r="E93" i="19"/>
  <c r="E92" i="19"/>
  <c r="E91" i="19"/>
  <c r="E90" i="19"/>
  <c r="E89" i="19"/>
  <c r="E88" i="19"/>
  <c r="E87" i="19"/>
  <c r="E86" i="19"/>
  <c r="E85" i="19"/>
  <c r="E84" i="19"/>
  <c r="E83" i="19"/>
  <c r="E82" i="19"/>
  <c r="E81" i="19"/>
  <c r="E80" i="19"/>
  <c r="E79" i="19"/>
  <c r="E77" i="19"/>
  <c r="E74" i="19"/>
  <c r="E73" i="19"/>
  <c r="E72" i="19"/>
  <c r="E71" i="19"/>
  <c r="E70" i="19"/>
  <c r="E69" i="19"/>
  <c r="E68" i="19"/>
  <c r="E67" i="19"/>
  <c r="E66" i="19"/>
  <c r="E65" i="19"/>
  <c r="E64" i="19"/>
  <c r="E62" i="19"/>
  <c r="E61" i="19"/>
  <c r="E60" i="19"/>
  <c r="E58" i="19"/>
  <c r="E57" i="19"/>
  <c r="E55" i="19"/>
  <c r="E54" i="19"/>
  <c r="E53" i="19"/>
  <c r="E52" i="19"/>
  <c r="E51" i="19"/>
  <c r="E50" i="19"/>
  <c r="E49" i="19"/>
  <c r="E48" i="19"/>
  <c r="E47" i="19"/>
  <c r="E46" i="19"/>
  <c r="E45" i="19"/>
  <c r="E44" i="19"/>
  <c r="E43" i="19"/>
  <c r="E42" i="19"/>
  <c r="E41" i="19"/>
  <c r="E40" i="19"/>
  <c r="E38" i="19"/>
  <c r="E37" i="19"/>
  <c r="E35" i="19"/>
  <c r="E34" i="19"/>
  <c r="E33" i="19"/>
  <c r="E32" i="19"/>
  <c r="E31" i="19"/>
  <c r="E30" i="19"/>
  <c r="E29" i="19"/>
  <c r="E28" i="19"/>
  <c r="E27" i="19"/>
  <c r="E26" i="19"/>
  <c r="E25" i="19"/>
  <c r="E24" i="19"/>
  <c r="E23" i="19"/>
  <c r="E22" i="19"/>
  <c r="E21" i="19"/>
  <c r="E20" i="19"/>
  <c r="E17" i="19"/>
  <c r="E15" i="19"/>
  <c r="E14" i="19"/>
  <c r="E13" i="19"/>
  <c r="E12" i="19"/>
  <c r="E11" i="19"/>
  <c r="E10" i="19"/>
  <c r="E9" i="19"/>
  <c r="E8" i="19"/>
  <c r="E7" i="19"/>
  <c r="E6" i="19"/>
  <c r="E5" i="19"/>
  <c r="E4" i="19"/>
  <c r="E3" i="19"/>
  <c r="E2" i="19"/>
  <c r="B49" i="3" l="1"/>
  <c r="B14" i="2"/>
  <c r="B43" i="3"/>
  <c r="B81" i="6"/>
  <c r="B17" i="2" l="1"/>
  <c r="C14" i="2" s="1"/>
  <c r="C12" i="2" l="1"/>
  <c r="C11" i="2"/>
  <c r="C10" i="2"/>
  <c r="C8" i="2"/>
  <c r="C9" i="2"/>
  <c r="C4" i="2"/>
  <c r="C3" i="2"/>
  <c r="C5" i="2"/>
  <c r="C6" i="2"/>
  <c r="C13" i="2"/>
  <c r="C7" i="2"/>
  <c r="C2" i="2"/>
</calcChain>
</file>

<file path=xl/sharedStrings.xml><?xml version="1.0" encoding="utf-8"?>
<sst xmlns="http://schemas.openxmlformats.org/spreadsheetml/2006/main" count="10622" uniqueCount="3274">
  <si>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</si>
  <si>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</si>
  <si>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</si>
  <si>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</si>
  <si>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</si>
  <si>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</si>
  <si>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</si>
  <si>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</si>
  <si>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</si>
  <si>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</si>
  <si>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</si>
  <si>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</si>
  <si>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</si>
  <si>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</si>
  <si>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</si>
  <si>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</si>
  <si>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</si>
  <si>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</si>
  <si>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</si>
  <si>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</si>
  <si>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</si>
  <si>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</si>
  <si>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</si>
  <si>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</si>
  <si>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</si>
  <si>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</si>
  <si>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</si>
  <si>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</si>
  <si>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</si>
  <si>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</si>
  <si>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</si>
  <si>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</si>
  <si>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</si>
  <si>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</si>
  <si>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</si>
  <si>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</si>
  <si>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</si>
  <si>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</si>
  <si>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</si>
  <si>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</si>
  <si>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</si>
  <si>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</si>
  <si>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</si>
  <si>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</si>
  <si>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</si>
  <si>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</si>
  <si>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</si>
  <si>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</si>
  <si>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</si>
  <si>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</si>
  <si>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</si>
  <si>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</si>
  <si>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</si>
  <si>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</si>
  <si>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</si>
  <si>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</si>
  <si>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</si>
  <si>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</si>
  <si>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</si>
  <si>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</si>
  <si>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</si>
  <si>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</si>
  <si>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</si>
  <si>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</si>
  <si>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</si>
  <si>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</si>
  <si>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</si>
  <si>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</si>
  <si>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</si>
  <si>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</si>
  <si>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</si>
  <si>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</si>
  <si>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</si>
  <si>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</si>
  <si>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</si>
  <si>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</si>
  <si>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</si>
  <si>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</si>
  <si>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</si>
  <si>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</si>
  <si>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</si>
  <si>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</si>
  <si>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</si>
  <si>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</si>
  <si>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</si>
  <si>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</si>
  <si>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</si>
  <si>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</si>
  <si>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</si>
  <si>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</si>
  <si>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</si>
  <si>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</si>
  <si>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</si>
  <si>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</si>
  <si>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</si>
  <si>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</si>
  <si>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</si>
  <si>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</si>
  <si>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</si>
  <si>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</si>
  <si>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</si>
  <si>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</si>
  <si>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</si>
  <si>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</si>
  <si>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</si>
  <si>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</si>
  <si>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</si>
  <si>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</si>
  <si>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</si>
  <si>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</si>
  <si>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</si>
  <si>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</si>
  <si>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</si>
  <si>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</si>
  <si>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</si>
  <si>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</si>
  <si>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</si>
  <si>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</si>
  <si>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</si>
  <si>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</si>
  <si>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</si>
  <si>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</si>
  <si>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</si>
  <si>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</si>
  <si>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</si>
  <si>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</si>
  <si>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</si>
  <si>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</si>
  <si>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</si>
  <si>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</si>
  <si>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</si>
  <si>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</si>
  <si>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</si>
  <si>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</si>
  <si>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</si>
  <si>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</si>
  <si>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</si>
  <si>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</si>
  <si>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</si>
  <si>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</si>
  <si>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</si>
  <si>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</si>
  <si>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</si>
  <si>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</si>
  <si>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</si>
  <si>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</si>
  <si>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</si>
  <si>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</si>
  <si>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</si>
  <si>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</si>
  <si>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</si>
  <si>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</si>
  <si>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</si>
  <si>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</si>
  <si>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</si>
  <si>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</si>
  <si>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</si>
  <si>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</si>
  <si>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</si>
  <si>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</si>
  <si>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</si>
  <si>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</si>
  <si>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</si>
  <si>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</si>
  <si>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</si>
  <si>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</si>
  <si>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</si>
  <si>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</si>
  <si>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</si>
  <si>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</si>
  <si>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</si>
  <si>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</si>
  <si>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</si>
  <si>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</si>
  <si>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</si>
  <si>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</si>
  <si>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</si>
  <si>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</si>
  <si>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</si>
  <si>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</si>
  <si>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</si>
  <si>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</si>
  <si>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</si>
  <si>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</si>
  <si>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</si>
  <si>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</si>
  <si>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</si>
  <si>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</si>
  <si>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</si>
  <si>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</si>
  <si>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</si>
  <si>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</si>
  <si>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</si>
  <si>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</si>
  <si>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</si>
  <si>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</si>
  <si>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</si>
  <si>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</si>
  <si>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</si>
  <si>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</si>
  <si>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</si>
  <si>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</si>
  <si>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</si>
  <si>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</si>
  <si>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</si>
  <si>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</si>
  <si>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</si>
  <si>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</si>
  <si>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</si>
  <si>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</si>
  <si>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</si>
  <si>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</si>
  <si>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</si>
  <si>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</si>
  <si>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</si>
  <si>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</si>
  <si>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</si>
  <si>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</si>
  <si>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</si>
  <si>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</si>
  <si>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</si>
  <si>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</si>
  <si>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</si>
  <si>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</si>
  <si>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</si>
  <si>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</si>
  <si>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</si>
  <si>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</si>
  <si>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</si>
  <si>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</si>
  <si>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</si>
  <si>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</si>
  <si>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</si>
  <si>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</si>
  <si>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</si>
  <si>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</si>
  <si>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</si>
  <si>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</si>
  <si>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</si>
  <si>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</si>
  <si>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</si>
  <si>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</si>
  <si>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</si>
  <si>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</si>
  <si>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</si>
  <si>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</si>
  <si>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</si>
  <si>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</si>
  <si>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</si>
  <si>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</si>
  <si>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</si>
  <si>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</si>
  <si>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</si>
  <si>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</si>
  <si>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</si>
  <si>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</si>
  <si>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</si>
  <si>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</si>
  <si>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</si>
  <si>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</si>
  <si>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</si>
  <si>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</si>
  <si>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</si>
  <si>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</si>
  <si>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</si>
  <si>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</si>
  <si>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</si>
  <si>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</si>
  <si>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</si>
  <si>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</si>
  <si>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</si>
  <si>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</si>
  <si>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</si>
  <si>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</si>
  <si>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</si>
  <si>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</si>
  <si>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</si>
  <si>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</si>
  <si>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</si>
  <si>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</si>
  <si>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</si>
  <si>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</si>
  <si>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</si>
  <si>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</si>
  <si>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</si>
  <si>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</si>
  <si>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</si>
  <si>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</si>
  <si>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</si>
  <si>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</si>
  <si>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</si>
  <si>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annual repayment of loan contracted for new installed capacities</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</si>
  <si>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</si>
  <si>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</si>
  <si>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</si>
  <si>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</si>
  <si>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</si>
  <si>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</si>
  <si>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</si>
  <si>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</si>
  <si>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</si>
  <si>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</si>
  <si>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</si>
  <si>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</si>
  <si>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</si>
  <si>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</si>
  <si>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</si>
  <si>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</si>
  <si>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</si>
  <si>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</si>
  <si>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</si>
  <si>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</si>
  <si>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</si>
  <si>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</si>
  <si>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</si>
  <si>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</si>
  <si>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</si>
  <si>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</si>
  <si>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</si>
  <si>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</si>
  <si>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</si>
  <si>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</si>
  <si>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</si>
  <si>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</si>
  <si>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</si>
  <si>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</si>
  <si>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</si>
  <si>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</si>
  <si>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</si>
  <si>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</si>
  <si>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</si>
  <si>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</si>
  <si>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</si>
  <si>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</si>
  <si>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</si>
  <si>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</si>
  <si>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</si>
  <si>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</si>
  <si>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</si>
  <si>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</si>
  <si>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</si>
  <si>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</si>
  <si>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</si>
  <si>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</si>
  <si>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</si>
  <si>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</si>
  <si>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</si>
  <si>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</si>
  <si>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</si>
  <si>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</si>
  <si>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</si>
  <si>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</si>
  <si>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</si>
  <si>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</si>
  <si>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</si>
  <si>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</si>
  <si>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</si>
  <si>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</si>
  <si>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</si>
  <si>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</si>
  <si>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</si>
  <si>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</si>
  <si>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</si>
  <si>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</si>
  <si>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</si>
  <si>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</si>
  <si>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</si>
  <si>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</si>
  <si>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</si>
  <si>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</si>
  <si>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</si>
  <si>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</si>
  <si>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</si>
  <si>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</si>
  <si>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</si>
  <si>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</si>
  <si>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</si>
  <si>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</si>
  <si>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</si>
  <si>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</si>
  <si>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</si>
  <si>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</si>
  <si>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</si>
  <si>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</si>
  <si>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</si>
  <si>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</si>
  <si>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</si>
  <si>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</si>
  <si>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</si>
  <si>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</si>
  <si>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</si>
  <si>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</si>
  <si>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</si>
  <si>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</si>
  <si>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</si>
  <si>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</si>
  <si>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</si>
  <si>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</si>
  <si>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</si>
  <si>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</si>
  <si>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</si>
  <si>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</si>
  <si>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</si>
  <si>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</si>
  <si>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</si>
  <si>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</si>
  <si>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</si>
  <si>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</si>
  <si>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</si>
  <si>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</si>
  <si>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</si>
  <si>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</si>
  <si>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</si>
  <si>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</si>
  <si>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</si>
  <si>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</si>
  <si>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</si>
  <si>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</si>
  <si>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</si>
  <si>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</si>
  <si>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</si>
  <si>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</si>
  <si>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</si>
  <si>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</si>
  <si>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</si>
  <si>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</si>
  <si>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</si>
  <si>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</si>
  <si>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</si>
  <si>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</si>
  <si>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</si>
  <si>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</si>
  <si>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</si>
  <si>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</si>
  <si>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</si>
  <si>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</si>
  <si>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</si>
  <si>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</si>
  <si>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</si>
  <si>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</si>
  <si>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</si>
  <si>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</si>
  <si>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</si>
  <si>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</si>
  <si>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</si>
  <si>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</si>
  <si>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</si>
  <si>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</si>
  <si>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</si>
  <si>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</si>
  <si>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</si>
  <si>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</si>
  <si>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</si>
  <si>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</si>
  <si>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</si>
  <si>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</si>
  <si>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</si>
  <si>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</si>
  <si>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</si>
  <si>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</si>
  <si>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</si>
  <si>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</si>
  <si>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</si>
  <si>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</si>
  <si>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</si>
  <si>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</si>
  <si>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</si>
  <si>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</si>
  <si>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</si>
  <si>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</si>
  <si>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</si>
  <si>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</si>
  <si>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</si>
  <si>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</si>
  <si>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</si>
  <si>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</si>
  <si>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</si>
  <si>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</si>
  <si>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</si>
  <si>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</si>
  <si>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</si>
  <si>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</si>
  <si>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</si>
  <si>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</si>
  <si>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</si>
  <si>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</si>
  <si>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</si>
  <si>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</si>
  <si>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</si>
  <si>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</si>
  <si>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</si>
  <si>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</si>
  <si>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</si>
  <si>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</si>
  <si>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</si>
  <si>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</si>
  <si>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</si>
  <si>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</si>
  <si>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</si>
  <si>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</si>
  <si>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</si>
  <si>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</si>
  <si>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</si>
  <si>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</si>
  <si>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</si>
  <si>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</si>
  <si>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</si>
  <si>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</si>
  <si>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</si>
  <si>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</si>
  <si>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</si>
  <si>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</si>
  <si>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</si>
  <si>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</si>
  <si>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</si>
  <si>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</si>
  <si>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</si>
  <si>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</si>
  <si>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</si>
  <si>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</si>
  <si>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</si>
  <si>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</si>
  <si>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et al.</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</si>
  <si>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</si>
  <si>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</si>
  <si>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</si>
  <si>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</si>
  <si>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</si>
  <si>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</si>
  <si>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</si>
  <si>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</si>
  <si>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</si>
  <si>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</si>
  <si>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</si>
  <si>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</si>
  <si>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</si>
  <si>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</si>
  <si>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</si>
  <si>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</si>
  <si>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</si>
  <si>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</si>
  <si>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</si>
  <si>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</si>
  <si>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</si>
  <si>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</si>
  <si>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</si>
  <si>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</si>
  <si>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</si>
  <si>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</si>
  <si>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</si>
  <si>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</si>
  <si>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</si>
  <si>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</si>
  <si>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</si>
  <si>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</si>
  <si>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</si>
  <si>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</si>
  <si>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</si>
  <si>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</si>
  <si>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</si>
  <si>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</si>
  <si>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</si>
  <si>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</si>
  <si>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</si>
  <si>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</si>
  <si>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</si>
  <si>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</si>
  <si>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</si>
  <si>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</si>
  <si>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</si>
  <si>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</si>
  <si>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</si>
  <si>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</si>
  <si>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</si>
  <si>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</si>
  <si>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</si>
  <si>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</si>
  <si>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</si>
  <si>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</si>
  <si>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</si>
  <si>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</si>
  <si>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</si>
  <si>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</si>
  <si>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</si>
  <si>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</si>
  <si>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</si>
  <si>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</si>
  <si>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</si>
  <si>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</si>
  <si>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</si>
  <si>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</si>
  <si>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</si>
  <si>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</si>
  <si>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</si>
  <si>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</si>
  <si>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</si>
  <si>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</si>
  <si>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</si>
  <si>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</si>
  <si>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</si>
  <si>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</si>
  <si>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Ayagapin et al.</t>
  </si>
  <si>
    <t>SARI</t>
  </si>
  <si>
    <t>Prospective Life Cycle Assessment: Effect of Electricity Decarbonization in Building Sector</t>
  </si>
  <si>
    <t>The primary aim was to investigate the effect of electricity mix decarbonization on the environmental impact of residential houses in an insular context.</t>
  </si>
  <si>
    <t>Decarbonizing the electricity mix significantly reduces a building's environmental impact during its operational phase, decreasing global warming potential by 83% by 2040. However, impacts from the structural phase, which relies on imported materials, decrease by only 1%.</t>
  </si>
  <si>
    <t>University of Reunion Island,University of Mauritius</t>
  </si>
  <si>
    <t>RE,MU,FR</t>
  </si>
  <si>
    <t>https://doi.org/10.3390/en14113184</t>
  </si>
  <si>
    <t>praene@univ-reunion.fr, leslie.ayagapin@univ-reunion.fr</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</si>
  <si>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</si>
  <si>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</si>
  <si>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</si>
  <si>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</si>
  <si>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</si>
  <si>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</si>
  <si>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</si>
  <si>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</si>
  <si>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</si>
  <si>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</si>
  <si>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</si>
  <si>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</si>
  <si>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</si>
  <si>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</si>
  <si>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</si>
  <si>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</si>
  <si>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</si>
  <si>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</si>
  <si>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</si>
  <si>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</si>
  <si>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</si>
  <si>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</si>
  <si>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</si>
  <si>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</si>
  <si>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</si>
  <si>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</si>
  <si>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</si>
  <si>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</si>
  <si>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</si>
  <si>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</si>
  <si>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</si>
  <si>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</si>
  <si>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</si>
  <si>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</si>
  <si>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</si>
  <si>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</si>
  <si>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</si>
  <si>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</si>
  <si>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</si>
  <si>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</si>
  <si>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</si>
  <si>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</si>
  <si>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</si>
  <si>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</si>
  <si>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</si>
  <si>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</si>
  <si>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</si>
  <si>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</si>
  <si>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</si>
  <si>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</si>
  <si>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</si>
  <si>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</si>
  <si>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</si>
  <si>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</si>
  <si>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</si>
  <si>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</si>
  <si>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</si>
  <si>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</si>
  <si>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</si>
  <si>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</si>
  <si>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</si>
  <si>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</si>
  <si>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</si>
  <si>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</si>
  <si>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</si>
  <si>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</si>
  <si>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</si>
  <si>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</si>
  <si>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</si>
  <si>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</si>
  <si>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</si>
  <si>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</si>
  <si>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</si>
  <si>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</si>
  <si>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</si>
  <si>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</si>
  <si>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</si>
  <si>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</si>
  <si>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</si>
  <si>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</si>
  <si>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</si>
  <si>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</si>
  <si>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</si>
  <si>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</si>
  <si>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</si>
  <si>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</si>
  <si>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</si>
  <si>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</si>
  <si>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</si>
  <si>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</si>
  <si>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</si>
  <si>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</si>
  <si>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</si>
  <si>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</si>
  <si>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</si>
  <si>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</si>
  <si>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</si>
  <si>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</si>
  <si>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</si>
  <si>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</si>
  <si>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</si>
  <si>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</si>
  <si>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</si>
  <si>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</si>
  <si>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</si>
  <si>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</si>
  <si>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</si>
  <si>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</si>
  <si>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</si>
  <si>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</si>
  <si>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</si>
  <si>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</si>
  <si>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</si>
  <si>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</si>
  <si>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</si>
  <si>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</si>
  <si>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</si>
  <si>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</si>
  <si>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</si>
  <si>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</si>
  <si>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</si>
  <si>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</si>
  <si>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</si>
  <si>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</si>
  <si>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</si>
  <si>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</si>
  <si>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</si>
  <si>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</si>
  <si>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</si>
  <si>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</si>
  <si>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</si>
  <si>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</si>
  <si>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</si>
  <si>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</si>
  <si>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</si>
  <si>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</si>
  <si>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</si>
  <si>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</si>
  <si>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</si>
  <si>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</si>
  <si>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</si>
  <si>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</si>
  <si>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</si>
  <si>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</si>
  <si>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</si>
  <si>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</si>
  <si>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</si>
  <si>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</si>
  <si>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</si>
  <si>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</si>
  <si>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</si>
  <si>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</si>
  <si>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</si>
  <si>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</si>
  <si>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</si>
  <si>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</si>
  <si>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</si>
  <si>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</si>
  <si>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</si>
  <si>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</si>
  <si>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</si>
  <si>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</si>
  <si>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</si>
  <si>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</si>
  <si>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</si>
  <si>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</si>
  <si>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</si>
  <si>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</si>
  <si>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</si>
  <si>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</si>
  <si>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</si>
  <si>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</si>
  <si>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</si>
  <si>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</si>
  <si>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</si>
  <si>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</si>
  <si>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</si>
  <si>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</si>
  <si>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</si>
  <si>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</si>
  <si>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</si>
  <si>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</si>
  <si>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</si>
  <si>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</si>
  <si>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Keith Tinashe Katyora et al.</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</si>
  <si>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</si>
  <si>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</si>
  <si>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</si>
  <si>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</si>
  <si>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</si>
  <si>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</si>
  <si>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</si>
  <si>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</si>
  <si>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</si>
  <si>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</si>
  <si>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</si>
  <si>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</si>
  <si>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</si>
  <si>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</si>
  <si>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</si>
  <si>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</si>
  <si>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</si>
  <si>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</si>
  <si>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</si>
  <si>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</si>
  <si>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</si>
  <si>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</si>
  <si>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</si>
  <si>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</si>
  <si>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</si>
  <si>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</si>
  <si>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</si>
  <si>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</si>
  <si>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</si>
  <si>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</si>
  <si>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</si>
  <si>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</si>
  <si>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</si>
  <si>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</si>
  <si>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</si>
  <si>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</si>
  <si>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Zegueur et al.</t>
  </si>
  <si>
    <t>HOMER Pro</t>
  </si>
  <si>
    <t>A Techno-Economic Study of a Hybrid PV–Wind–Diesel Standalone Power System for a Rural Telecommunication Station in Northeast Algeria</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</si>
  <si>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</si>
  <si>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</si>
  <si>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</si>
  <si>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</si>
  <si>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</si>
  <si>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</si>
  <si>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</si>
  <si>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</si>
  <si>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</si>
  <si>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</si>
  <si>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</si>
  <si>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</si>
  <si>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</si>
  <si>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</si>
  <si>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</si>
  <si>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</si>
  <si>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</si>
  <si>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</si>
  <si>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</si>
  <si>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</si>
  <si>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</si>
  <si>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</si>
  <si>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</si>
  <si>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</si>
  <si>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</si>
  <si>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</si>
  <si>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</si>
  <si>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</si>
  <si>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</si>
  <si>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</si>
  <si>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</si>
  <si>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</si>
  <si>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</si>
  <si>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</si>
  <si>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</si>
  <si>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</si>
  <si>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</si>
  <si>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</si>
  <si>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narrative</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</si>
  <si>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</si>
  <si>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</si>
  <si>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</si>
  <si>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</si>
  <si>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</si>
  <si>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</si>
  <si>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</si>
  <si>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</si>
  <si>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</si>
  <si>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</si>
  <si>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</si>
  <si>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EG</t>
  </si>
  <si>
    <t>https://doi.org/10.18178/JOCET.2019.7.6.514</t>
  </si>
  <si>
    <t>mina_ashraf97@hotmail.com</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</si>
  <si>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</si>
  <si>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</si>
  <si>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</si>
  <si>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</si>
  <si>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</si>
  <si>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</si>
  <si>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</si>
  <si>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</si>
  <si>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</si>
  <si>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</si>
  <si>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</si>
  <si>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</si>
  <si>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</si>
  <si>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</si>
  <si>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</si>
  <si>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</si>
  <si>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</si>
  <si>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</si>
  <si>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</si>
  <si>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</si>
  <si>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</si>
  <si>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</si>
  <si>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</si>
  <si>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</si>
  <si>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</si>
  <si>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</si>
  <si>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</si>
  <si>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</si>
  <si>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</si>
  <si>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</si>
  <si>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</si>
  <si>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</si>
  <si>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</si>
  <si>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</si>
  <si>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</si>
  <si>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</si>
  <si>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</si>
  <si>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</si>
  <si>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</si>
  <si>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</si>
  <si>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</si>
  <si>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</si>
  <si>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</si>
  <si>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</si>
  <si>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</si>
  <si>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</si>
  <si>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</si>
  <si>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</si>
  <si>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</si>
  <si>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</si>
  <si>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</si>
  <si>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</si>
  <si>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</si>
  <si>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</si>
  <si>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</si>
  <si>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</si>
  <si>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</si>
  <si>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</si>
  <si>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</si>
  <si>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</si>
  <si>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</si>
  <si>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</si>
  <si>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</si>
  <si>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</si>
  <si>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</si>
  <si>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</si>
  <si>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</si>
  <si>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</si>
  <si>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</si>
  <si>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</si>
  <si>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linear_programming</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</si>
  <si>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</si>
  <si>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</si>
  <si>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</si>
  <si>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</si>
  <si>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</si>
  <si>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</si>
  <si>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</si>
  <si>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</si>
  <si>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</si>
  <si>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</si>
  <si>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</si>
  <si>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</si>
  <si>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</si>
  <si>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</si>
  <si>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</si>
  <si>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</si>
  <si>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</si>
  <si>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</si>
  <si>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</si>
  <si>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</si>
  <si>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</si>
  <si>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</si>
  <si>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</si>
  <si>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</si>
  <si>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</si>
  <si>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</si>
  <si>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</si>
  <si>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</si>
  <si>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</si>
  <si>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</si>
  <si>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</si>
  <si>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</si>
  <si>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</si>
  <si>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</si>
  <si>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</si>
  <si>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</si>
  <si>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</si>
  <si>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</si>
  <si>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</si>
  <si>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</si>
  <si>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</si>
  <si>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</si>
  <si>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</si>
  <si>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</si>
  <si>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</si>
  <si>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</si>
  <si>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</si>
  <si>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</si>
  <si>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</si>
  <si>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</si>
  <si>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</si>
  <si>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</si>
  <si>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</si>
  <si>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</si>
  <si>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</si>
  <si>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</si>
  <si>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</si>
  <si>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</si>
  <si>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</si>
  <si>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</si>
  <si>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</si>
  <si>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</si>
  <si>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</si>
  <si>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</si>
  <si>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</si>
  <si>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</si>
  <si>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</si>
  <si>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</si>
  <si>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</si>
  <si>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</si>
  <si>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</si>
  <si>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</si>
  <si>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</si>
  <si>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</si>
  <si>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</si>
  <si>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</si>
  <si>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</si>
  <si>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</si>
  <si>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</si>
  <si>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</si>
  <si>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</si>
  <si>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</si>
  <si>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</si>
  <si>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</si>
  <si>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</si>
  <si>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</si>
  <si>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</si>
  <si>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</si>
  <si>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</si>
  <si>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</si>
  <si>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</si>
  <si>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</si>
  <si>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</si>
  <si>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</si>
  <si>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</si>
  <si>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</si>
  <si>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</si>
  <si>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</si>
  <si>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</si>
  <si>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</si>
  <si>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</si>
  <si>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</si>
  <si>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</si>
  <si>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</si>
  <si>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</si>
  <si>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</si>
  <si>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</si>
  <si>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</si>
  <si>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</si>
  <si>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</si>
  <si>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</si>
  <si>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</si>
  <si>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</si>
  <si>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</si>
  <si>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</si>
  <si>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</si>
  <si>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</si>
  <si>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</si>
  <si>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</si>
  <si>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</si>
  <si>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</si>
  <si>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</si>
  <si>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</si>
  <si>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</si>
  <si>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</si>
  <si>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</si>
  <si>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</si>
  <si>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</si>
  <si>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</si>
  <si>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</si>
  <si>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</si>
  <si>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</si>
  <si>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</si>
  <si>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</si>
  <si>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</si>
  <si>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</si>
  <si>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</si>
  <si>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</si>
  <si>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</si>
  <si>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</si>
  <si>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</si>
  <si>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</si>
  <si>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</si>
  <si>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</si>
  <si>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</si>
  <si>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</si>
  <si>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</si>
  <si>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</si>
  <si>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</si>
  <si>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</si>
  <si>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</si>
  <si>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</si>
  <si>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</si>
  <si>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</si>
  <si>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</si>
  <si>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</si>
  <si>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</si>
  <si>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</si>
  <si>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 xml:space="preserve">
https://doi.org/10.3390/ijgi10110780</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</si>
  <si>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</si>
  <si>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</si>
  <si>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</si>
  <si>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</si>
  <si>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</si>
  <si>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</si>
  <si>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</si>
  <si>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</si>
  <si>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</si>
  <si>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tool_name</t>
  </si>
  <si>
    <t>Type</t>
  </si>
  <si>
    <t>capacity_expansion</t>
  </si>
  <si>
    <t>GIS-Based</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</si>
  <si>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</si>
  <si>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</si>
  <si>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</si>
  <si>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</si>
  <si>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</si>
  <si>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</si>
  <si>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</si>
  <si>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</si>
  <si>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</si>
  <si>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</si>
  <si>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</si>
  <si>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</si>
  <si>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</si>
  <si>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</si>
  <si>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</si>
  <si>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ArcGIS</t>
  </si>
  <si>
    <t>MAED</t>
  </si>
  <si>
    <t>MARKAL</t>
  </si>
  <si>
    <t>demand_forecast, capacity_expansion</t>
  </si>
  <si>
    <t>NEMO</t>
  </si>
  <si>
    <t>SWITCH</t>
  </si>
  <si>
    <t>FlexTool</t>
  </si>
  <si>
    <t>production_cost</t>
  </si>
  <si>
    <t>DIME</t>
  </si>
  <si>
    <t>QGIS</t>
  </si>
  <si>
    <t>capacity_expansion, production_cost, demand_forecast, nexus</t>
  </si>
  <si>
    <t>AEZ</t>
  </si>
  <si>
    <t>WEAP</t>
  </si>
  <si>
    <t>GCM</t>
  </si>
  <si>
    <t>MAED-2</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</si>
  <si>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</si>
  <si>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</si>
  <si>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</si>
  <si>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</si>
  <si>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</si>
  <si>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</si>
  <si>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</si>
  <si>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</si>
  <si>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</si>
  <si>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</si>
  <si>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</si>
  <si>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</si>
  <si>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</si>
  <si>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</si>
  <si>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</si>
  <si>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</si>
  <si>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</si>
  <si>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RETScreen</t>
  </si>
  <si>
    <t>iso_code</t>
  </si>
  <si>
    <t>iso3</t>
  </si>
  <si>
    <t>country</t>
  </si>
  <si>
    <t>AO</t>
  </si>
  <si>
    <t>BJ</t>
  </si>
  <si>
    <t>BW</t>
  </si>
  <si>
    <t>BF</t>
  </si>
  <si>
    <t>BI</t>
  </si>
  <si>
    <t>CF</t>
  </si>
  <si>
    <t>TD</t>
  </si>
  <si>
    <t>KM</t>
  </si>
  <si>
    <t>CG</t>
  </si>
  <si>
    <t>CD</t>
  </si>
  <si>
    <t>DJ</t>
  </si>
  <si>
    <t>GQ</t>
  </si>
  <si>
    <t>ER</t>
  </si>
  <si>
    <t>GA</t>
  </si>
  <si>
    <t>GM</t>
  </si>
  <si>
    <t>GN</t>
  </si>
  <si>
    <t>GW</t>
  </si>
  <si>
    <t>CI</t>
  </si>
  <si>
    <t>LS</t>
  </si>
  <si>
    <t>LR</t>
  </si>
  <si>
    <t>LY</t>
  </si>
  <si>
    <t>MG</t>
  </si>
  <si>
    <t>MW</t>
  </si>
  <si>
    <t>ML</t>
  </si>
  <si>
    <t>MR</t>
  </si>
  <si>
    <t>MZ</t>
  </si>
  <si>
    <t>NA</t>
  </si>
  <si>
    <t>NG</t>
  </si>
  <si>
    <t>RW</t>
  </si>
  <si>
    <t>ST</t>
  </si>
  <si>
    <t>SN</t>
  </si>
  <si>
    <t>SC</t>
  </si>
  <si>
    <t>SL</t>
  </si>
  <si>
    <t>SO</t>
  </si>
  <si>
    <t>SS</t>
  </si>
  <si>
    <t>SD</t>
  </si>
  <si>
    <t>SZ</t>
  </si>
  <si>
    <t>TG</t>
  </si>
  <si>
    <t>UG</t>
  </si>
  <si>
    <t>ZW</t>
  </si>
  <si>
    <t>CV</t>
  </si>
  <si>
    <t>RE</t>
  </si>
  <si>
    <t>pool_code</t>
  </si>
  <si>
    <t>country_name</t>
  </si>
  <si>
    <t>region</t>
  </si>
  <si>
    <t>language</t>
  </si>
  <si>
    <t>nb_models_applied</t>
  </si>
  <si>
    <t>nb_models_national</t>
  </si>
  <si>
    <t>has_institutional_capacity</t>
  </si>
  <si>
    <t>data_availability</t>
  </si>
  <si>
    <t>electrification_rate</t>
  </si>
  <si>
    <t>has_ndc</t>
  </si>
  <si>
    <t>has_lts</t>
  </si>
  <si>
    <t>Algeria</t>
  </si>
  <si>
    <t>north</t>
  </si>
  <si>
    <t>AR</t>
  </si>
  <si>
    <t>moderate</t>
  </si>
  <si>
    <t>Angola</t>
  </si>
  <si>
    <t>southern</t>
  </si>
  <si>
    <t>poor</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</si>
  <si>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</si>
  <si>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</si>
  <si>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</si>
  <si>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</si>
  <si>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</si>
  <si>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</si>
  <si>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</si>
  <si>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</si>
  <si>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</si>
  <si>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</si>
  <si>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</si>
  <si>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</si>
  <si>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</si>
  <si>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</si>
  <si>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</si>
  <si>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</si>
  <si>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</si>
  <si>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</si>
  <si>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</si>
  <si>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</si>
  <si>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</si>
  <si>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</si>
  <si>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</si>
  <si>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</si>
  <si>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</si>
  <si>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</si>
  <si>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</si>
  <si>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</si>
  <si>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</si>
  <si>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</si>
  <si>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</si>
  <si>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</si>
  <si>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</si>
  <si>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</si>
  <si>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</si>
  <si>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</si>
  <si>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</si>
  <si>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</si>
  <si>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</si>
  <si>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</si>
  <si>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</si>
  <si>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</si>
  <si>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</si>
  <si>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</si>
  <si>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</si>
  <si>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</si>
  <si>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</si>
  <si>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</si>
  <si>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</si>
  <si>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</si>
  <si>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</si>
  <si>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</si>
  <si>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</si>
  <si>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</si>
  <si>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</si>
  <si>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</si>
  <si>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</si>
  <si>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</si>
  <si>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</si>
  <si>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</si>
  <si>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</si>
  <si>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</si>
  <si>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</si>
  <si>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</si>
  <si>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</si>
  <si>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</si>
  <si>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</si>
  <si>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</si>
  <si>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</si>
  <si>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</si>
  <si>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</si>
  <si>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</si>
  <si>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</si>
  <si>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</si>
  <si>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</si>
  <si>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</si>
  <si>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</si>
  <si>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</si>
  <si>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</si>
  <si>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</si>
  <si>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</si>
  <si>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</si>
  <si>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</si>
  <si>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</si>
  <si>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</si>
  <si>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</si>
  <si>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</si>
  <si>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</si>
  <si>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</si>
  <si>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</si>
  <si>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</si>
  <si>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</si>
  <si>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</si>
  <si>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</si>
  <si>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</si>
  <si>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</si>
  <si>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</si>
  <si>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</si>
  <si>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</si>
  <si>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</si>
  <si>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</si>
  <si>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</si>
  <si>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</si>
  <si>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</si>
  <si>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</si>
  <si>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</si>
  <si>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</si>
  <si>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</si>
  <si>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</si>
  <si>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</si>
  <si>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</si>
  <si>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</si>
  <si>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</si>
  <si>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</si>
  <si>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</si>
  <si>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</si>
  <si>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</si>
  <si>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</si>
  <si>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</si>
  <si>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</si>
  <si>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</si>
  <si>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</si>
  <si>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</si>
  <si>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</si>
  <si>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</si>
  <si>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</si>
  <si>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</si>
  <si>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</si>
  <si>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</si>
  <si>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t>
  </si>
  <si>
    <t>PLEXOS Integrated Energy Model</t>
  </si>
  <si>
    <t>AU</t>
  </si>
  <si>
    <t>Energy Exemplar</t>
  </si>
  <si>
    <t>dispatch_flexibility</t>
  </si>
  <si>
    <t>Hybrid Optimization of Multiple Energy Resources</t>
  </si>
  <si>
    <t>NREL</t>
  </si>
  <si>
    <t>electrification</t>
  </si>
  <si>
    <t>Vensim</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</si>
  <si>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</si>
  <si>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</si>
  <si>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</si>
  <si>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</si>
  <si>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</si>
  <si>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</si>
  <si>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</si>
  <si>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</si>
  <si>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</si>
  <si>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</si>
  <si>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</si>
  <si>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</si>
  <si>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</si>
  <si>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</si>
  <si>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</si>
  <si>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</si>
  <si>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</si>
  <si>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</si>
  <si>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</si>
  <si>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</si>
  <si>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</si>
  <si>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</si>
  <si>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</si>
  <si>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</si>
  <si>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</si>
  <si>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</si>
  <si>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</si>
  <si>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</si>
  <si>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</si>
  <si>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</si>
  <si>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</si>
  <si>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SATIM</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</si>
  <si>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</si>
  <si>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</si>
  <si>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</si>
  <si>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</si>
  <si>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</si>
  <si>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</si>
  <si>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</si>
  <si>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</si>
  <si>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</si>
  <si>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</si>
  <si>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</si>
  <si>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</si>
  <si>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</si>
  <si>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</si>
  <si>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</si>
  <si>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</si>
  <si>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</si>
  <si>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</si>
  <si>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</si>
  <si>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</si>
  <si>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</si>
  <si>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</si>
  <si>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</si>
  <si>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</si>
  <si>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</si>
  <si>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</si>
  <si>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</si>
  <si>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</si>
  <si>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</si>
  <si>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</si>
  <si>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</si>
  <si>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</si>
  <si>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</si>
  <si>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</si>
  <si>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</si>
  <si>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</si>
  <si>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</si>
  <si>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</si>
  <si>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</si>
  <si>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</si>
  <si>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</si>
  <si>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</si>
  <si>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</si>
  <si>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</si>
  <si>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</si>
  <si>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</si>
  <si>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</si>
  <si>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</si>
  <si>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</si>
  <si>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</si>
  <si>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</si>
  <si>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</si>
  <si>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</si>
  <si>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</si>
  <si>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</si>
  <si>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</si>
  <si>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</si>
  <si>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</si>
  <si>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</si>
  <si>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</si>
  <si>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</si>
  <si>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</si>
  <si>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</si>
  <si>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</si>
  <si>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</si>
  <si>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</si>
  <si>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</si>
  <si>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</si>
  <si>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</si>
  <si>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</si>
  <si>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</si>
  <si>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</si>
  <si>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</si>
  <si>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</si>
  <si>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</si>
  <si>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</si>
  <si>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</si>
  <si>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</si>
  <si>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</si>
  <si>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</si>
  <si>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</si>
  <si>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</si>
  <si>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</si>
  <si>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</si>
  <si>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</si>
  <si>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</si>
  <si>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</si>
  <si>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</si>
  <si>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</si>
  <si>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</si>
  <si>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</si>
  <si>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</si>
  <si>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</si>
  <si>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</si>
  <si>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</si>
  <si>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</si>
  <si>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</si>
  <si>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</si>
  <si>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</si>
  <si>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</si>
  <si>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</si>
  <si>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</si>
  <si>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</si>
  <si>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</si>
  <si>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</si>
  <si>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</si>
  <si>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</si>
  <si>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</si>
  <si>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</si>
  <si>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</si>
  <si>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</si>
  <si>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</si>
  <si>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</si>
  <si>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</si>
  <si>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</si>
  <si>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</si>
  <si>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</si>
  <si>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</si>
  <si>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</si>
  <si>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</si>
  <si>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</si>
  <si>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</si>
  <si>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</si>
  <si>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</si>
  <si>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</si>
  <si>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</si>
  <si>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</si>
  <si>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</si>
  <si>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</si>
  <si>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</si>
  <si>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</si>
  <si>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</si>
  <si>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</si>
  <si>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</si>
  <si>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</si>
  <si>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</si>
  <si>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</si>
  <si>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</si>
  <si>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</si>
  <si>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</si>
  <si>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</si>
  <si>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</si>
  <si>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</si>
  <si>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</si>
  <si>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</si>
  <si>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</si>
  <si>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</si>
  <si>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</si>
  <si>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</si>
  <si>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</si>
  <si>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</si>
  <si>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</si>
  <si>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</si>
  <si>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</si>
  <si>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</si>
  <si>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</si>
  <si>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</si>
  <si>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</si>
  <si>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</si>
  <si>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</si>
  <si>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</si>
  <si>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</si>
  <si>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</si>
  <si>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</si>
  <si>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</si>
  <si>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</si>
  <si>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</si>
  <si>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</si>
  <si>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</si>
  <si>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</si>
  <si>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</si>
  <si>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</si>
  <si>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</si>
  <si>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</si>
  <si>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</si>
  <si>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</si>
  <si>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</si>
  <si>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</si>
  <si>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</si>
  <si>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</si>
  <si>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</si>
  <si>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</si>
  <si>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</si>
  <si>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</si>
  <si>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</si>
  <si>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</si>
  <si>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</si>
  <si>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</si>
  <si>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</si>
  <si>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</si>
  <si>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</si>
  <si>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</si>
  <si>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</si>
  <si>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</si>
  <si>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</si>
  <si>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</si>
  <si>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</si>
  <si>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</si>
  <si>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</si>
  <si>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</si>
  <si>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</si>
  <si>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</si>
  <si>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</si>
  <si>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</si>
  <si>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</si>
  <si>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</si>
  <si>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</si>
  <si>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</si>
  <si>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</si>
  <si>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</si>
  <si>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</si>
  <si>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</si>
  <si>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</si>
  <si>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</si>
  <si>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</si>
  <si>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</si>
  <si>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</si>
  <si>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</si>
  <si>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</si>
  <si>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</si>
  <si>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</si>
  <si>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</si>
  <si>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</si>
  <si>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</si>
  <si>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</si>
  <si>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</si>
  <si>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</si>
  <si>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</si>
  <si>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</si>
  <si>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</si>
  <si>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</si>
  <si>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</si>
  <si>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</si>
  <si>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</si>
  <si>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</si>
  <si>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</si>
  <si>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</si>
  <si>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</si>
  <si>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</si>
  <si>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</si>
  <si>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</si>
  <si>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</si>
  <si>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</si>
  <si>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</si>
  <si>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</si>
  <si>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</si>
  <si>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</si>
  <si>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</si>
  <si>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</si>
  <si>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</si>
  <si>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</si>
  <si>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</si>
  <si>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</si>
  <si>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</si>
  <si>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</si>
  <si>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</si>
  <si>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</si>
  <si>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</si>
  <si>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</si>
  <si>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</si>
  <si>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</si>
  <si>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</si>
  <si>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</si>
  <si>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</si>
  <si>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</si>
  <si>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</si>
  <si>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</si>
  <si>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</si>
  <si>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</si>
  <si>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</si>
  <si>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</si>
  <si>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</si>
  <si>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</si>
  <si>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</si>
  <si>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</si>
  <si>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</si>
  <si>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</si>
  <si>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</si>
  <si>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</si>
  <si>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</si>
  <si>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</si>
  <si>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</si>
  <si>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</si>
  <si>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</si>
  <si>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IE</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</si>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</sst>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1">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charset val="1"/>
    </font>
    <font>
      <b/>
      <sz val="11"/>
      <color theme="0"/>
      <name val="Aptos Narrow"/>
      <family val="2"/>
      <scheme val="minor"/>
    </font>
    <font>
      <sz val="11"/>
      <color rgb="FF242424"/>
      <name val="Aptos Narrow"/>
      <family val="2"/>
      <charset val="1"/>
    </font>
    <font>
      <b/>
      <sz val="12"/>
      <color rgb="FF313F50"/>
      <name val="Inherit"/>
    </font>
    <font>
      <sz val="12"/>
      <color rgb="FF212529"/>
      <name val="Inherit"/>
    </font>
    <font>
      <sz val="12"/>
      <color theme="1"/>
      <name val="Aptos Narrow"/>
      <family val="2"/>
      <charset val="1"/>
    </font>
    <font>
      <u/>
      <sz val="11"/>
      <color theme="10"/>
      <name val="Aptos Narrow"/>
      <family val="2"/>
      <charset val="1"/>
    </font>
    <font>
      <sz val="12"/>
      <color theme="1"/>
      <name val="Aptos Narrow"/>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0070C0"/>
        <bgColor indexed="64"/>
      </patternFill>
    </fill>
    <fill>
      <patternFill patternType="solid">
        <fgColor rgb="FFFFFFFF"/>
        <bgColor indexed="64"/>
      </patternFill>
    </fill>
    <fill>
      <patternFill patternType="solid">
        <fgColor rgb="FFECEDF1"/>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right style="thin">
        <color rgb="FF000000"/>
      </right>
      <top style="thin">
        <color rgb="FF000000"/>
      </top>
      <bottom/>
      <diagonal/>
    </border>
    <border>
      <left style="thin">
        <color auto="1"/>
      </left>
      <right/>
      <top style="thin">
        <color auto="1"/>
      </top>
      <bottom style="thin">
        <color auto="1"/>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0">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5" fillId="2" borderId="0" xfId="0" applyFont="1" applyFill="1" applyAlignment="1">
      <alignment horizontal="center"/>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24" fillId="6" borderId="0" xfId="0" applyFont="1" applyFill="1"/>
    <xf numFmtId="0" fontId="18" fillId="0" borderId="1" xfId="0" applyFont="1" applyBorder="1" applyAlignment="1">
      <alignment vertical="center" wrapText="1"/>
    </xf>
    <xf numFmtId="0" fontId="0" fillId="0" borderId="1" xfId="0" applyBorder="1" applyAlignment="1">
      <alignment horizontal="left" vertical="center" wrapText="1"/>
    </xf>
    <xf numFmtId="0" fontId="18" fillId="0" borderId="1" xfId="0" applyFont="1" applyBorder="1" applyAlignment="1">
      <alignment horizontal="center"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8" fillId="0" borderId="12" xfId="0" applyFont="1" applyBorder="1" applyAlignment="1">
      <alignment vertical="center" wrapText="1"/>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18" fillId="0" borderId="5" xfId="0" applyFont="1" applyBorder="1" applyAlignment="1">
      <alignment horizontal="center" vertical="center" wrapText="1"/>
    </xf>
    <xf numFmtId="0" fontId="18" fillId="0" borderId="5" xfId="0" applyFont="1" applyBorder="1" applyAlignment="1">
      <alignment vertical="center" wrapText="1"/>
    </xf>
    <xf numFmtId="0" fontId="25" fillId="0" borderId="0" xfId="0" applyFont="1" applyAlignment="1">
      <alignment horizontal="center" vertical="center"/>
    </xf>
    <xf numFmtId="0" fontId="0" fillId="0" borderId="0" xfId="0" applyAlignment="1">
      <alignment horizontal="center"/>
    </xf>
    <xf numFmtId="0" fontId="27" fillId="7" borderId="18" xfId="0" applyFont="1" applyFill="1" applyBorder="1" applyAlignment="1">
      <alignment horizontal="center" vertical="center" wrapText="1"/>
    </xf>
    <xf numFmtId="0" fontId="27" fillId="7" borderId="17"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23" xfId="0" applyFont="1" applyFill="1" applyBorder="1" applyAlignment="1">
      <alignment horizontal="center" vertical="center" wrapText="1"/>
    </xf>
    <xf numFmtId="0" fontId="27" fillId="7" borderId="24" xfId="0" applyFont="1" applyFill="1" applyBorder="1" applyAlignment="1">
      <alignment horizontal="center" vertical="center" wrapText="1"/>
    </xf>
    <xf numFmtId="0" fontId="27" fillId="7" borderId="25" xfId="0" applyFont="1" applyFill="1" applyBorder="1" applyAlignment="1">
      <alignment horizontal="center" vertical="center" wrapText="1"/>
    </xf>
    <xf numFmtId="0" fontId="26" fillId="8" borderId="20" xfId="0" applyFont="1" applyFill="1" applyBorder="1" applyAlignment="1">
      <alignment horizontal="center" vertical="center" wrapText="1"/>
    </xf>
    <xf numFmtId="0" fontId="26" fillId="8" borderId="21" xfId="0" applyFont="1" applyFill="1" applyBorder="1" applyAlignment="1">
      <alignment horizontal="center" vertical="center" wrapText="1"/>
    </xf>
    <xf numFmtId="0" fontId="26" fillId="8" borderId="22" xfId="0" applyFont="1" applyFill="1" applyBorder="1" applyAlignment="1">
      <alignment horizontal="center" vertical="center" wrapText="1"/>
    </xf>
    <xf numFmtId="0" fontId="18" fillId="0" borderId="13" xfId="0" applyFont="1" applyBorder="1" applyAlignment="1">
      <alignment horizontal="center" vertical="center" wrapText="1"/>
    </xf>
    <xf numFmtId="0" fontId="1" fillId="0" borderId="13" xfId="2" applyBorder="1" applyAlignment="1">
      <alignment horizontal="center" vertical="center" wrapText="1"/>
    </xf>
    <xf numFmtId="0" fontId="18" fillId="0" borderId="16" xfId="0" applyFont="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9" fontId="18" fillId="0" borderId="1" xfId="0" applyNumberFormat="1" applyFont="1" applyBorder="1" applyAlignment="1">
      <alignment vertical="center" wrapText="1"/>
    </xf>
    <xf numFmtId="0" fontId="18" fillId="0" borderId="15" xfId="0" applyFont="1" applyBorder="1" applyAlignment="1">
      <alignment horizontal="center" vertical="center" wrapText="1"/>
    </xf>
    <xf numFmtId="0" fontId="18" fillId="0" borderId="6" xfId="0" applyFont="1" applyBorder="1" applyAlignment="1">
      <alignment horizontal="center" vertical="center" wrapText="1"/>
    </xf>
    <xf numFmtId="49" fontId="0" fillId="0" borderId="0" xfId="0" applyNumberFormat="1"/>
    <xf numFmtId="0" fontId="16" fillId="0" borderId="1" xfId="0" applyFont="1" applyBorder="1" applyAlignment="1">
      <alignment horizontal="center" wrapText="1"/>
    </xf>
    <xf numFmtId="0" fontId="0" fillId="0" borderId="1" xfId="0" applyBorder="1" applyAlignment="1">
      <alignment wrapText="1"/>
    </xf>
    <xf numFmtId="166" fontId="18" fillId="0" borderId="1" xfId="0" applyNumberFormat="1" applyFont="1" applyBorder="1" applyAlignment="1">
      <alignment vertical="center" wrapText="1"/>
    </xf>
    <xf numFmtId="0" fontId="1" fillId="0" borderId="5" xfId="2" applyBorder="1" applyAlignment="1">
      <alignment horizontal="center" vertical="center" wrapText="1"/>
    </xf>
    <xf numFmtId="0" fontId="18" fillId="0" borderId="26" xfId="0" applyFont="1" applyBorder="1" applyAlignment="1">
      <alignment vertical="center" wrapText="1"/>
    </xf>
    <xf numFmtId="0" fontId="1" fillId="0" borderId="16" xfId="2" applyBorder="1" applyAlignment="1">
      <alignment horizontal="center" vertical="center" wrapText="1"/>
    </xf>
    <xf numFmtId="0" fontId="28" fillId="0" borderId="6" xfId="0" applyFont="1" applyBorder="1" applyAlignment="1">
      <alignment horizontal="center" vertical="center" wrapText="1"/>
    </xf>
    <xf numFmtId="0" fontId="28" fillId="0" borderId="11" xfId="0" applyFont="1" applyBorder="1" applyAlignment="1">
      <alignment horizontal="center" vertical="center" wrapText="1"/>
    </xf>
    <xf numFmtId="0" fontId="28" fillId="0" borderId="6" xfId="0" applyFont="1" applyBorder="1" applyAlignment="1">
      <alignment vertical="center" wrapText="1"/>
    </xf>
    <xf numFmtId="0" fontId="28" fillId="0" borderId="11" xfId="0" applyFont="1" applyBorder="1" applyAlignment="1">
      <alignment vertical="center" wrapText="1"/>
    </xf>
    <xf numFmtId="9" fontId="28" fillId="0" borderId="6" xfId="0" applyNumberFormat="1" applyFont="1" applyBorder="1" applyAlignment="1">
      <alignment vertical="center" wrapText="1"/>
    </xf>
    <xf numFmtId="0" fontId="29" fillId="0" borderId="6" xfId="0" applyFont="1" applyBorder="1" applyAlignment="1">
      <alignment horizontal="center" vertical="center" wrapText="1"/>
    </xf>
    <xf numFmtId="0" fontId="28" fillId="0" borderId="27" xfId="0" applyFont="1" applyBorder="1" applyAlignment="1">
      <alignment horizontal="center" vertical="center" wrapText="1"/>
    </xf>
    <xf numFmtId="0" fontId="1" fillId="0" borderId="6" xfId="2" applyBorder="1" applyAlignment="1">
      <alignment horizontal="center" vertical="center" wrapText="1"/>
    </xf>
    <xf numFmtId="0" fontId="1" fillId="0" borderId="27" xfId="2" applyBorder="1" applyAlignment="1">
      <alignment horizontal="center" vertical="center" wrapText="1"/>
    </xf>
    <xf numFmtId="0" fontId="30" fillId="0" borderId="6" xfId="0" applyFont="1" applyBorder="1" applyAlignment="1">
      <alignment vertical="center" wrapText="1"/>
    </xf>
    <xf numFmtId="0" fontId="0" fillId="0" borderId="0" xfId="0" applyAlignment="1">
      <alignment horizontal="center" vertical="center"/>
    </xf>
  </cellXfs>
  <cellStyles count="3">
    <cellStyle name="Hyperlink" xfId="2" xr:uid="{00000000-000B-0000-0000-000008000000}"/>
    <cellStyle name="Normal" xfId="0" builtinId="0"/>
    <cellStyle name="Pourcentage" xfId="1" builtinId="5"/>
  </cellStyles>
  <dxfs count="146">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alignment horizontal="center" vertical="center"/>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numFmt numFmtId="0" formatCode="Genera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numFmt numFmtId="0" formatCode="General"/>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theme="1"/>
        <name val="Aptos Narrow"/>
        <family val="2"/>
        <scheme val="minor"/>
      </font>
      <alignment horizontal="general"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7H3JcuNI0uaryOo8UCEQG9DW9ZtVANwkUlJKSuVygVESEwjs+3aaaz/CPELd5w3yTeZJximREolk
aamfv0kHsbstWwgG6fzcw7fw8Pj3TfOvm2Axzw6aMIjyf900f/zmFkXyr99/z2/cRTjPD0N5k8V5
/KM4vInD3+MfP+TN4vfbbF7LyPldUxH5/cadZ8Wi+e2//g2f5iziaXwzL2QcfSoXWXu+yMugyJ8Y
2zl0cBOXUbGc7sAn/fHbiXQWmZz/drCIClm0l22y+OO3rff8dvB7/5N++daDAAgryluYaxwyVVUx
ZRz+Wb7obwdBHDmrYX5owIsjfT1M1l99Mg9hOtDz869nCLojZ357my3y/GD17+bMLfI3B2Qem/c/
34yXtJ6M7n7c79vw/te/ew/g5/aebHCgj81zQ30GXMRl4R78+SOTN3vkgqLpADTDmsq1Lfw1eqjq
HBHN6AG/pCAtFwe35cFFebtmyi552A1/f36PCf3hPiu+//n2rBgUroyTfS4GpB5qCDFmGNtcwPoh
ozCiM/1+kaA14Per4Od/7klZrB+/nA8bU3ss2Bjpoz+4fAfoO21SPPV7X6eHNHZIVU1jqqYuNQ68
tteBcahzglRDWykiYNC9ClxzYEnOP8J/NfEX9FfPf8H+HSih40XU7lH7oENCkMF0/IvUE4ywwQi/
5wjfxvxZKnZrntW0Ht6rp320jwdvL+mzeRsXT8vW62RdQdqhrmGVcAZafcPaEnqIKNgAxtFOxF9A
yW7MHyb2UH943sf92zvQMNa5uRa4Xfr0lZhrh4aOCIb/3ENr6FvQaxhYAvoHr6EH/bOpYM5//pWU
18G9zf35VxjfZOBDrSywCQ5TvH7/Llp3c+Uln9lj2Eum9HlpWm+/hi7nUTeP9mmrFTAYGuEI7MW9
TVa31xKmh1znOqFsZVCA35sMXVH0D0zG48wecx4H+iy4/P72LJjNy0wWsszXOOwS1NcuKnCYODUA
5GUUAS9wjDb0GeWHlENwoWu7/aY7km7+AQseJvY48PC8z4DZ57dnwJ/BnmM3CBqWmGtLh/X+tYU+
aDx46eBTrV49rxXoWcZu/wD+x5k9/B8H+gyw3sEKGM3D66d/7uvEH+FDAu4oW7qtd69t6VcQPSSg
nAij6yV376w+T8due7Ge1wN9/bgP+Wj29jL/2ZlHt3t1VSnGmFK8FuptyLEGARxj1KD0niN4G/nT
8ll6dkP/MLGH/cPzPvif30GYMJXX7ZOr+3XiDiEaeK2EsI0YbEPZI/0QaZhxbSnzy1dP3TxLzW7k
V9N6uK+e9lGffnt7kYd0zDxai91/38Yickh1Aq9eZk4zQLkgzgyuPyj/Tf/mIn6Ojt14r+f1AF8/
7iN+8Q6cS1FmvozmB8N5/qQX/jpxhyBN5RSrXAf1vSHnCjpkuq5iRMDh3ET8pWTsxn17dg/97cE+
D8TwHUj9ooVEeRAs9uleEki7cQISvnIf1e0EBQX7SomKsN7LBl28iJjdfNic2+PC5lCfBxcQq0Li
vZd4/uXB/2huehZn8c3NHpcARoeIa7qGVPygYzZXAj/EmGlEX48avQzRbA4ErRfJLlW4mwWraT30
V0/7wM/+fHvgR+482qOTA249Brdex2tctyNbUEAqLAiwwiumLHOlm4roWXJ2w76a1oN99bQP+2j8
9rBPF3lcuHuUdwWMKgNZ1zjb9ish0gKvE3LT6jrU2kb8BZTsxvxhYg/1h+d93KcXb4/7+eIuFXZz
EP84KNzFwbPpr9cZXkU95BojWFvvtvQ3JSGuYpCwRhT2y3Z5mltJsvJ58nazZven9Pi0+019ppnv
IBiYxd0y/IWM5Vp0dynkV3IKGYcYdm2wxskDJzYMBCaHBrhJBse95NvLiNnNl825PW5sDvV5MHsH
CYhJFWctyOM8L/bHBNii1wFhrmorcwBGeIMHCj2EzX1I0RnrkBmvv/s+G2H+/L8F7CP/v//9f4A8
mT0pHrs58usn9Pjy6xv63DEnb6/WljHlHq34R7h8Jy39Qph+QcVsfjt35vnNPFuL5T70EpRTQB6C
wYbx1mIgbLnVyQgY+Ad9tek5vYyY3atgc25P/jeH+pI/ewe24U/Yvgr2KPoKQrBdzymHPeUHnDd0
EoJ9AWYgjWirfc6eA/s8PbtZsJ7Xg3/9uA/9n6dvr3QGeQ37iJHco/AvSymWUZlqgKbfQB2iOQgo
EEa8F6a9hIbdgD/O7EH+ONAH/eId2GETateyON5jlg4yFUijUCO0jg+2d5dhpwC8VaqrrAf9PSXl
k5Tshv5xZg/6x4E+9OY72BAwQd1m82BVQRcdrGOJ/ck/h+hZw4/uTm9fGFxW2BSDTDXqsWLTlb+5
o/KuyE9G/8Ajeuqzeux66q2/MPAdJPruKlAP9scusAUcyk+1XnobAgsN62RlPsCIQEC+aanvyFg/
2uUx7F41q2k9Hqye9uE+Gby9fZjNgz3aBsQOIVCAHXm0KqPbTnMosH0GmzcA/L3Vhv+7hvg+VniO
mt2g38/qYX7/sA/5bPr2kMNPlXvdJ1aguEiD/BHs1zz6OxuGGZYACDtCKhiIu1cP9RcQtBv4h4k9
7B+e9+E/+fPt4b8sI5nvs1IIQ2kXwQZR+bY/BBtooFYwX9cPqT2DcE/IP9D+DxN7sD8878N+efL2
sMN6hLMM6+W+S6O+NjcEQs90rqlsZwwAXDGwigyirwvy1t8N0gnF/s/Ts1vm1/N62K8f96GffXl7
6L8vE3N7Db9gzxjpEGD1Kno1iLuobug67Yn6HQX/QNLX83pgrx/3wf7+DhzQTX/r9tWFnK9cAx9F
p296VmcRLZx5sNYr/32dBrUYhFOVQUnXVmStLAeoBhlWYx3/rb/0Xpld/Pwr+vnXM7Ts1mcbU3ur
bGOkv9Au3oFB+S7D6/l1/aRWeeVyghIjQsGNovq2JYdtO06YTqC+exv3l9CwG/bHmT3UHwf6oH9/
B6bEdOe3awj2IO+w0YYwgQILdO+YbocLEEqriDK03Hy4e8HwZox2CScin6RmN/SraT3cV0/7oF9a
b2+/R6WE1b04+PlXWs6LGI5DBnuUeig3Wubs+gEynFVbRnEQVayChh74ryVqNy92f0qPNbvf1OfU
6NP74NRivpbSPSyQ5Va1BgXAOjhUGxGdAtzhqg4ZP6iOv3+tv/TeIKwgWz/cRcmTDPmtv43y8IG/
wP4OTAHsrO331DKc7YCoYftY8ib8kD1iVKfLNOBO+F9A0G74Hyb2lsDD8z780/O3l/rzer9F2FCA
BIcCGcOIbkk9Vg9VRshj7rWnkp6nYzfo63k9zNeP+5CfvwM7fHF3THzPpcD8UAf3Es5krooteuWQ
y+IlBlv9v+RKgRgoSf7HR8V703tc6I32mXFx8fbyLxaRfHKH5XVuqAEHzwxMOFlVH6nbwQDkUJcF
2ypf12P0al8ExAJPk7N7Fazn9fBfP+4DL47eHviLOIT09R7tLZThMTgdC4cMVmp9WwERcEh18Fcp
VMTcv9YGdhWG3dHzpG+2G/v7HwITe+A/PO+jf/EOtpahaLyMbveZ0oPzTlCYB+c7NszqhtkFBWRg
jVDYCd3G/QWU7Mb9YWIP94fnfdzF5O2l/jJ++jDw67SNDsdYYR8GYL+PsdTt0BdqgWFPgbPVeadf
dP9zxOzG/X5WD/T7h33EL0dvj/iFXGTZ/GC6iJ/erH0t8gwwxwRM6v2LbHk7d0Uu8AZIcoMB2Ix7
X0rObuy3Z/d4sD3Y58XFO9g9W+d+7wHZFdi8jgvL3NpHMnvVRapvfwZwojvba0BLDw1QJRhqereE
Hd83gmIPfaJ6W5Q//5O1hZtBFmS9FHZxfrfAb87tifvmUF/YB+8gsro/U7/fxgYanKmHU02YL9XK
hnVVDNhEhs5EDK8tQY8HD8T8Ax5szu3xYHOoz4PZO+DB4CHpdrBMgux1NXyk3h5a192t3X4x731X
u51DfVU1ml/vs+AODoksfXxm0HVJxfLw2cZygRJUBu+AzPTuQyLP0rNbWa2m9dbI6ml/eYz+fHvf
CCIfqGbZYwz2Uc2yaub4IrEXcQEVvvs8HbjEHzEdwbnkxyL2DcHXwF8yICFNaG8z7CWk7Bb6x5k9
uX8c6Iu+eAdJuLvGGHuU/I9+H7+0Nf1Fy99Z4AMh83xePuUKvi4IWJ4ngM5oiCK0peSXLVYgyY9U
6EC0/ratDRbleUp2i/xqP+Vhfk/w+8N98R+9A/G3PHkNaeg9JoDu2LA8SYYe9xw3NA+BtnagdaDg
axUw9zKfLyFoNzceZ/b48DjQ54D1DvKf5wuoZdyr16PBiXwMBzvwxgGmDQ5ARwSqQc+E1X48BHLb
q2I6Pzj/+dezRO1mwtbkHh+2xvqsOB+8vRtkxiF0R8jXcOyKTl+nkpZNHDXQO1D9sNMME3IIJ/ih
b+86fQTu6WaS6I6gp7tl7GbDw8QeCx6e9+E/fgdVdxfz+OAyDhcHsBN5cJbJ6EYmT4apr2MGhMxY
Bz48yH2vER2ciDJg1cB/d2umFXk//1IWhfIS8naz5m8+pseov3lXn20Xl2+/ar4s8mKRRQcXc+ht
/qwn1Wt+8lxr7VcEj+Y8WRxcLbLbPcoMuA4qdI5hGt4OHJf+9fL0EGx1rHeZeit3nihAS7F+ukuX
7JYP+BmrmT2ReBzoS4F59fZSAMdjnm3y/rr1+tF1/um8St+tfmgzt6+sOjr86KO3vJDhbp32s1p9
9DcKbfeG/0cl8d2FGC/Cv38Zwb6Y8HHrwvbtJC9ixsa1BPviw8e1Cy9fCz//8+xFB68zxR8XL7zC
D33s8L0v2f9oY/54O9KL9M+vvYT2xYqPRkpPbWy8YpU8dgHfF2s+Op2/Ll64eLb57+uMxEcT4md3
PiCv+nBByMvbh7yODR+tTf5n++c+1672ddz66J77svD6oS3CvqzFR8OHXTdQ9rMaD/sF+4L9Y0fk
Kf+pD//63Ma+0P84lfLSdN5jg7R9Yf/R/e2FmdRnu3a9zsJ+9A7bumO4r2K2NuX3JevKRwnCr/c6
vyhz8Ww7hFcK/0dzhpe4OQ8H4/e1AJZH+z/O/D8bD9+nIF5w6Ph1Uv9xBvqXS+VfpHwunj/6+jpG
fBzFfUVGdPMc09700MdRrdfEW5v5udsXXAryutXwcWdJvOWKPrE2nhjqO7CbR8/2tWw+jte9biuh
X+m+Lz58lPT/g+KLuwXx9IXJr9Rby+XwcYPzC9MXj2Wae1sFH0WoL8T+b6qm98WIjwryfhXk2k7/
fVU3bMbdt3e15sV8EBWyaDdqvp8e/ZupqyMSu0qqV0OT2z9+Q8v+q3Db5uO3bx2teLg87144HmYs
4N6tP36DLjXQRJRBoyA4mQGHhzU4Rl9DnTuMwP4qQnC+Ca76g+5xxvLWsijOCveP35algpTDjTXQ
XWt59JIvD6LlyyZfMAZ9zxg0acHLW6c5XC1Bf1uTdhYHrRNHD1Cs/j6IyvAsllGRw2/RlkfXkvs3
LknVkQ4X21ECRMLtmgzuVlNh/GZ+LiNn+f7/lfNWT9WG26Ioq8pKPZ+aZZRJ4dS65eNSPUnC7ByR
bEDaKpgGqlYMirg8UnH6PQ2ric2qcZrnjqCqW46oXw21THVFrDmlmfLGNQNpWKVhfJJFIXzji53O
YzsxnSYUqeMdtUkggpJ9qYosEgkpTipVXrZcFqdKng55gT3T4Ld6im+qUFNFVgdDOyzgUEUwqQrv
u0OMzvJtLRcBKZurqIgMAY0SMxPj7MqumeXyzBXSNhoRVfUpjtzjtMDEckk8jQI5Ykp+xnxem8xF
lRml3STiQHylESshvmvZMfKEW+YLirvvbdUMfE93RS7rYapUP9KG1cMgSMzQ6a49PzhlPvwsJQmC
I5IWFuXed8aM0mI4G3I3+qF0XmzGcfk1y8Kzsg0j01BzYVPjhsopoc5EuleNklbfPZWmJi/0VJS0
80RSO5oZtEBmVbReYDpOolxGXgC/qRFNkdaiRvxc95k0k9xLzaSLEpOm3VcWFFYRNGSk8sgKMA4t
3LjHOEe5wGV+Gsn6E6m0U0x0s9MKM0fxzDe4J8I4+tZlKBBG0hwZvsPNQo1mNLYjE2WZHDRKnAx0
X1OHSm17o46Hn1wvGQR+MKr0rBFO94nYwQxn4Yli4KM8c0vBleQiK71zp81cU3GUeMgK36yJwm+U
xj5TODtquJ5bbQpv1gOcCVy06UgJSGhVcNQmEl2YK8ewVkQJJwZFx+JxHgYngdeYCCflWZThC0WX
yoWfGY6IbEcVqDaikVZ2VwpxjokfX6RZl/oiTa9l0KgmbTD6odiJJsqW1eOKG9zMcWtfSR05VoRd
ZxhLiSdaWx+VntcNgsa1zTBIpdlmOTU92qSW75ARY/lZltk/UoRnrEy+RH6UWVlMatFQ/1TKVJti
4g61ivOh0ebtULFpY3qpMZNZO26lEVq04EdumFFRtOUJonk2VNQgs4oOkTNDr+dEFt0wDbgiUOwB
Xan71Y8BI013WuFL0gjFpVO/zL5mgfFZVYIZD9x26KZqBktQa05IFE6CjpZWW3rf6hL5lp2l1UDF
yZVf+rAatfikTmpuKsQOB04gr7FXzlDMHeFx5g0kVseGNwtIlQpbknpSeI5ihmUqRUhqpAnSxMeK
l4ZmnrN2RNw4tCQyQsGboBKuHtzUSIYiklksgkKhVuGVxyiTn5nhVFZRh+MwDWCBu67FHQbTvObG
iPxpVZS5cG2qDpNcMbUsPOJNKhSlSU0kteuo0kZaLn0zLYPICiUO4bvo2JBNZvllKwonGLjBqdSC
dJDAAnGLT5GtDA3ju4fSBkTBu3HqaVViw8IyO3NJUZqBp1WCkCyallUbElF63LnAWpWMsY/SKVNY
blIjCQdZV+dDTXXcCXKDSWZX1feAJfWwRTb6WhvZBS3baeu0tkmaMhUkcuhJUhjUbBsawakdR4oy
KplVh9ibEKXpzDbyRWPU1UAPjciKeHyKu2bmd85RivRmTPLUP6pQNABBSM5qQzluk+o4D4zbjleX
nldfBSE1s9CNrbBRFpJVxkCGqj1QHfvUYYlJOu2IVO1xHktfMNqWJmOeGbc6hi+KlXFe+KpoaV2P
8hiHM63FJlf00pSONMO4HsdKdebq5YkX+6ALVCcYl7V0hePUxyXVj3Jf0azEiNi4M9RpGSpfU1Zo
QksrdeHpWBe6Dvor0XTv2o+08EiN4kqgprH0LmumahBFozJ0CpHzqLa8vKFDnPJhW0UXlAff/Ow8
bvE4qhVNOF4JckSCQVE5tej8oL20g0kXZ6C/S1QVVy3T8pniaEdR3Q26Mjpy2zpXBdwemguFNp2o
KamHpdQo2IeQmzXqkhvVB/XZ+syf+cw9VZLGMaugyIVauu4gCYpmqHLntA7nmh+pFo1Lz+R+exK0
hM2rMrmVTpGPMuRikxR0nBlo7MbKsC5UK7bjTiR5LQqXHdVOZ3IkTxQprzoq2cCtwiNf8SeSgvKl
WWJVSg78sV2ht8Wi5XpjpU5wzGzdnmgsSkXjdJ4ZVYnpV9EgUsHGpOVMFvrnjIE1KO1j5te3KkrN
zjFMnxZmZuvuLHHURZYHnxG3u0FMMjp0MxCmmAbhkLkNEtKNSktWtj9sC3toRIkUeY6RSJu0HLuu
IYc4KyuzKOtzUqnfGtkNYx65phFnc19VCjNCoABq7LNhrgT+zDDAAlVd/U1yO0kEzxEapblkQi10
EHTdzoZt1tGhp5TtIMqZOtYipfvadN0XnZWBwHUBnkUSgr1StAa8QpqMGxpXphs13lEQu9619Jxq
SDolgjdyl1q8sR2R2n5sukyW16qLw0nX1v5YcUn5RRKtvaJtG39rjSj8pPp0YLQVtzJ6Sp1hS2kq
qNGYSaVeYIV8CSM/v/TUqjY7/iVKaDGJ7ZQM3YJU4CAFEVhzULKKz4sBDYpA5LX93ci5LniSEOGo
dWiR1B3mRnzUqGosonRR5wxPbaTXVqfQ1KpaOvc8Y1RFnE5CpKgXqVN80VoGtoyf27wcFXWFvxAn
libNlBl2tEg4Whod1aiITJyiykpysJaBnxQTuGtp2CqZaHzXtGPntIi8I9dQJ2WjiThEZqwhX9Ao
HReg4zW1spB0TZ/H09CrhScdQQJ6xWU6tW0mIi0ww9QQdp0bw9ZG+TCoJDZzPRm3ProMDRKLMqxd
kXaOSOymPi2wNnKL5XpkjpWEXPhtaqopG3geB5sZT9VSGTSOa0YMFoNhn+pueeFo+HsbI2G0DdjW
bFJLdSgJ+ZwHjYlRV5qdp1hG6wnmtbEwKi5KIxgELjpBfgl2vjZpoFgey8yQaAstD0axNo1U3ZJG
K9qyEtR3xoSeOZG8CbTkuMuZlbAyNKsG/CUHFgIPLa44o9Aux7ZMjuJUGwV6boLbNSwZO1KKQh8h
IwOWR4o/lK3DLZt0537ETnBcxcIP63TkNN3nGDEVKKmpid2yHKdlfaUjplmkBYNWtOy0jOB3U/Xa
4ewYqWDP8rb7UVX1TKaxN6R1J+woHwfImWCpnYJQg8snY7PrFMFSY1jHbBCEZFzl9kyW2XWWnytq
fZEQZvm5bSX4Io6Db1XifIliNEoKfVgZ2aRTgmnoKBOeqicpDa1G8TIr9gLNaurGEIkqh02eYhFm
7Y/Y17/SAEwV6Aafpd9ini2Iah/TuhSlHU9zGYxqrRwpkoxcXxNUJiOf1rdVHQ4kq48qUn3r0rGh
OqM4dcCbz4Y4NKbYPzG6+nvVatPcmark3GHdp7gxjsuAmoTkQ931ROZmU6amsHgrX7gIFFncZMcZ
Ad+mdcpZ6cs5A1/Xb/zQzAwdfKYkutZSbcxyxUr8WdEltqk6KbUM3YffFcHHtCr7Efkg2OBNk2nL
OHhUxixN49MYZ58qhQ5Bf8wYgzf4+hltwkGXneNcaYQaNpWpBaeBbAuhpNpMla1VZBq2agWMSarG
JgGFMzHab02lDm0WfJEymBFwVGmOjrnGryRxPycRkaJzpDNoUWEGCIyWLM9ipH6TDg2sKsYlmIRy
3Jb4lLc3FXYt3fNE1+StFemKyBpjUkbGVcHAeUmL8qjN1GGj4WxUYuVThdHnNPnKGzZtmHEDkiSt
sPDPNYgTRcVcW0Aw4gxqt76O3M4Y6Ik/1AJCZlGb4FGUhOOu0U48Tz2rWTcI89YVWc5sYZe1L0K+
YJJKkZXtlVSMZUThmjqYMWcplpXxrQFfyQNTpkbKNIi42TWfoZXEKFF8F7SozE1GqvNIVlar5qdp
g0xHK499sIGu0uiCVGACyoZO7M4WiLFvVXVqBMlJ62QzrOgXRmlbfoa/ErsQCNQe2IwsM0st+Vx2
1z6be1RZdPhYKvRMZQOWOvFS7X1qWzrOu3IWpyX+lMXebRPLWazSqxBRalLSDnxSmDVQ59rKCa3l
wNeLI41Ug1YmPwwUf2qcahAnXzWPL1ycj0MvOnak2pw4iAq3tk+TlPsir/ARGG2I1jqhFdK1fA/+
19hDicoJklzIjt1Gaeybbh5PlBhrZh1wzVTqfBYkykhq3cBJ3XGWZd99XfmSJcz0W68ZUrXwB3qm
SVMB0xCE9USpnROagUvaKaBsMITp0IemRqbn+rppR/VAUTPH9OtKF9RNfiheIRLNzoBN6rmv6PqA
I9DmkleFxYsaT1CtZ/BnbOJAv7QT91sS+uBsVeXUQdpJkqZXVReEZoOj+igJmW3aLb0iYdeapV91
FsbedZGQi1jB8Sgq/LmrgS+J9TgdgWf6uapaLjQ7nShhm4tSyb5Wdvot9KMA3B/FMXO3CU1eezch
BK1m1jXqkR3HfNiVeimkzq6dOj5X84haqNTPMs9L4dP8RLRxfqqp5axz2IlP1Eh4HmKiy1JYUXlH
B7aNmfByIxd+6nxTGKgBJSfhmOtuPfKgpY8V5003UvU2GMoqzkWdhKlwjaY2DeZFR0GuegC5tL8g
5Fy6KY8gVqmb5aeVpz5oYgcMmDLWMncIzKlEplBbqJqdCL30HYFJeRzY4MErmfMp8AqzqbXzSE+E
y4yBLfNEBLQeGHG6wBydBVk3tIMYmS23A8iAOH4yzGo7mnGpQTCRetjieqpYTdUWQ5fFhsliyS9k
RdwBQNqAfpi0WggxpAPeShM3Z4XtQ86GVfZUxmEeCpwo2jEpo2iYhEkqPKOOTMkTNNF8DzylNA2+
23oTTpgicwjRbhwF1rbqDVsCsuHzr7GiT2sFAqVcO2I0/KGDrcVt+N21VX0ct7EPetqruWi06nso
6yvbiyYKYRC6O/ioy8G0dQYRgYqnWgVi3kTaMbimgWCgq6wslKafVCJRyJRR0HAcxZclSlRj0AYU
ZLxW3AmYllDhEHkgG4wf1cAVjvUhj5Cco6BBg8avgpEBsfXIKSAH07hlbbpV4toT6QU8HKhdFZiZ
3hVChdUH2sM+9hx71uYYiyztmOkESgZ+nXZV2u51afgWatBxxaMTApKo5+7cAVGLuHIp9ZxbKPEH
tpeYQRYN3ShzRN2hAXULkdmtDVkYMMteGBPh235mUrscRKQUWumMGaqPnax0RGa0wwQpjVXGMjNj
Gh0jhE88cNVCLTrKarkghj+QpDoyJB5XoXtM0uuA2Z+bXD+r6sokGh2WunbEs1JUZWDmJfGErPLv
tiHNPAivM78+SQP3OGi/Obw046j9hIlz2rT+VyVKpomfjik4bSymZmjII7gh8pMeeyaWrcgzxbUi
pZ6S2DvDoQ+ZpPLMqb6kjXfuJXosSNcNqJ58hawCmXBwicFhjHMwsQqBFAHDzjBwCjQMvFZOFRfc
Uzs9KW1NhF3QzuymOg004xMsS8tl+SVx7ADU2YKA39fh8kvtpiUs4/gYLq8+9xvNOKkaj12lZaYO
yriz8i52hAywhZXsW1BFQrUV0LsxmiqeyoUNdkrUzDj2cu9zlTuQzkrr5ih35ScbJ+6Aqqkj/Cg9
KSpNClR2F13ADbMufdNvlC9FhE6dxuamFmvgXXYkMqMs/er4besIDZ0rRp6BRxRcaXEqii6FFESQ
gPteGkO/0oTvIAweivsj97N4Yqu1MYuMpIVUjofLoefr40z6Z3CJNphFHYLdcpjH+hVxus+aAZqz
8sP22O74BDvuDBJDhqmELgPDgFUHokRPjjQVnBwt8fxyQB1n4nYuBIiEXzhRc+HJ4GuVgku92dlj
K1N8EydtJh23uE8cP/z5XzN5A02M4h/Fv5dZ+cfny0z441+nySK6gL7Ai2I2T/rv3JoIn79K7y9T
+Ft//JLPX+e0dyb7/2bwZel8Sp/K5m8Wbuw+WLXMmi8/Y5Xf54dwN4mmGgSBI4/g33V+f3lLG1re
N6npcKMSgruTHvL7sBsN7dU1bkDXF8oJX94FukrvQ5snTTOgFQyFK950XYW2vOtfu8U02D/Zkd7X
yPKe6Y30PteAAEjqwzYD3CQH2wwMdhI20/tl7vG0yIIRWIXQqURR0xwr4yKJ8oGiMDImmfqd5TgZ
qYlRfiedmltpzYrTRDfiL4hXzWnmJF4ofIVHQ8dGxpVPIDWYxpltdUmVW6ySbASXKCArtGsJRiZT
6YJjrz2iIWLW3Sc2qWwspQyuW19DVptDc2eRcT3+Ar5AISctiZKJWibNlUOTYppS7J+TOqNThlrf
E3qcwGxP8WBVZ95pnHTss+267VVTeZCZLvNb0iL4xJyC7cypx8dJUeFZzSANIxHMVdsmGhh2EM2C
KLdyOyhOXRlCYpaWt55X8BMehI3FAqxNvERVxzjIb0PHVr7IKCxO4wKyQx7i8RelKfmJSx1IUrlK
NQlbyU/KIsl/SEVeVyHYrOVMpYZPVH1ML5Wyvk3BPBxXiRFMHR1Irmv48qZR6I9UkXwswdSO9c67
5g4A2HHsn4LF6iDIXv4MN+JsnLiA0x2VOmQxTlUt5Sd1m9zWEmb5XW45CUaWzMvcihvKxpFqIMtR
CvqDeGr8xShJ1pmuVhenJQrVMc1d/5QatjvRkPv/STqzLUlZbos+kWNgr7c20WZk31TWjaOy8isR
RRAQhaf/V55zW02mYSDsPdfcEXtjcvyEPU//4V0FVg1xCpxJEGgguAWsBmBrfIsJbjPjlIDY2+0w
cLzs/ufCTYTrdZ3q2nVx48OWZDMwA1bcvc8ivBIw/VOaS3JdV03G2mXTmKLLm8jJ0gk0B8nbXIVL
vjVxR6NvvuJnbmPcxSCTAQOX+3nzFmeQ+4h8PP7cXEYLsMWdB3ElXZf+Y/n0tcwTfmO8fXPF0BIH
UR0tqTj/3NY5NvmpTPCSZ4cbHC/8y/dkrm2AX5rLPvtXFE79S5N+OMeosE6To/mJxfo73rvsPkkB
98BTkt84GXAXC3s/mnR7nB1BB6RRzuCfvpOOPIZTByplFxGdc2QQfbVuy/SiFpO3jG75QzAs4zU0
3XDM7VbiHECG8U7GEJC6U+QhNa5ogXGKO45MsO2zEly0jDdxCPMsaAI8tvcLJ2tL5A62l5L4Ns5I
DfJoVZ/DiBo2S/bhXMYoJpD0WeReZsfRrPP+2yNVOM35vHdNGonulK9F/B0TkVAgCYHwQ61GtLxT
aRMLr2+mlxJtXmH+Y1s61bkte1b1e+nrRAVTlReFftiw4AuBpMiVeyhxxsfpMU/G7GkhW/wh12J7
ZkkuWtVHdKmm2KGYsngQvM/UtZjS8NQTtz2DpLB7rPr1Q9EgbOc9WWw9rottxEL6e52F8pL7jRxC
lJhVpoWOqz7MllZEW3QfuKV7LkVOsbRM+biSYfz//BIQIbqNrvT3vdxVtXVo2pPRAoIOhIC9W0Zr
payoe1PaEyVkQ6Qx98VxiD1r0Ztk9yZDP04Al16I6OhhKVZS+zTvL5PkE6uCYs9uKB/iL45fe3D7
lJ5XLv6ueaafQ2yVW4W0ML2AxgMwzuV9NsRBM/cdqcNFv4Yz3tt2Q0rUxqSL27iTC65wBiyxeCTw
0XJpEw1Rcg4iBE7rzAFWguRdLKV4pGsY3jO0A28j6dQFvDT50lomKHAiAlKRERpWfDHjhesok23Z
F2j5ZPimSTZ8lFOefqwyu8Q+TSpvNvqaD7Nos8AUWHDB0viQu9PgNwC3babmksy6e08jtAfDaNyp
M8I8rhmIheJFLKqOp0Dp8YiWmsnxakIW3DKVd89k9GVNOmmXWpE1qdJsC5dKs8Af5OoHoLdimL6l
7PDhZ0L8IIFTTMO8cZkfXlY9lKc1kI7UBZ59JMcB6w5kB4qPqMo+NJujM/gnWLPax5Paad7qlah7
3H+AqgSJSD1x9kDdMB+KpVje+m3xVbaH6YUK0j/2/R4AAJgC5DfZP/c4H67Udyme6rVs9YjwEOEe
AVGIkB9FwE6rQq1LRKTyqs/7P36N8JoU5dUQIeslPvg1+s7H1a5EgEdlF+PFF57ffDr1TaSiCBjn
p/UZDK/UPAPvbyHSmYXvZZuu9NQnEo93Z+xfm6w3xYodn4eM11sE6XXa96Qp9WTPJHPlSXbTbvCI
puI6cR63ADTqNi4Cb0c49DupJLjQle6lurqIcuSgKsKCCtPlmRJJTyhKtpqT3dWu7LazIjb7UJbw
NtiK7W/g+gI1gHzVdh7OSkj+pmXp36EkFFe39+TnkYjvcwpwi8jeRRcTzktaZX1mhirbgvRpGLQ7
peDb5z0c5rvOCX+K09y2UdRNDb7iZG7WoMvbyIfTfTfzviqoXo4cF9IGSDtrSwQeCHzi5VnZ/KL9
El/Q2pYPUVqadl/6oJI/JxXOO3aOaMKegr5/ntbV3ffpVl6RlY7f6wbYJrrUVfhM09eOT9ifw2ir
ZRzx//rQzbeMwwvQTmIVs0Qc1OrFI5/0C+8RyVYi6/IDH7vtv1j1HF7B7piuseHrU9nx6FrMWfBE
eMY6UA6ZXzL8wqrXdnko5Ui+WZHlV50U9D3K9s/A6eRKnE3HqkNXfijTgT9NOhOIB7GpZWL54Z5+
w3IcxHNMoqSvVZjOVSSH7sGI5WlPSHiMJL3hW/GWJ+CbGf8hwGpXJjql+PmHNIBVEOwzApzZvsyb
5oBSwXbsKH+QNH0fXb4/BqSzjTJ2qrqlR45S5lWCAzfxSPvwrLq6X7CIdZFctlzpmkvJH3K1POoY
B8DAo1fK5ibj/gsVrGu6faAHUaa/yy7EMjVF3EpFAjy0aMjCyZW1zKeXeMjDg0Iqj6QJuIe7IK1Q
3wQ1KY2GpkHzK3aauQ23ODyIFcB0lqP98nYXv0e2iaHqikE9+DTcQZW65EHPAXLJZC+fB1mWiCpB
p8uS+n+qVGikiX1Bgt49LNEAwjcXtk2WqD/YPnYNX3DOZVsRH9lSiDYdFnWKRKBaG0xxS7fYHZjL
4oPc1uRvPBSIWmnultbFe4rcWr9lONxunO2LrDoXBuckWp2sZhFEG56aKK0LjibXuZm8ga9kf124
T4cZhW+d5pq2usxk47pVH1dnlsNQ5PshFrs5FLbIa7IiNbfjjtAmRZy04pG+xKm5Ub/FNVr+rEVG
ll4Ym/lRCI40voTOoDJzLK2e75GKJ00x6OwtNvyDqWhrfRgtrcmT4JxxI49piiRooI63xZQlNYNn
UXMLkpUF29P+E0LE5QBgjU2xDvt8bIIFW1wvUn8Sc+AOPkGKBCiV1MWs8KBRO1ztEiMDSrb1VIRI
SqRDyxokC/l2dMyOQHKuItAqWrymrumH1V/TaPKPO4qCeVyWv0j7eU0G9VuX8YDc3bEnj3rlGJd7
cidcgmrYFvcyRSDrUbuFOwV60DN5cSR8MBmlSKr6pRarK444GIyqXB7Z1paB/lvuPvmccLr97agr
z7O0WF2C+PA8z1sRHkjnENSlYxDfzNgFgAP4Tvuoie26XctCqHOeTPEjnlh5Dn2S3gqp4q1aQjP8
Irke72A9ifvOdqarAZ73V2uC5c8gPQKJSNBT6bGlrEg961BYduPT5q9FwQG8lRwQQw0AG9Vqw+U5
hW7wxMsg+AxjqkhN0qw7brG2osWpko+AP7N7tP0SPK94RGE5iLj7SsXYnVAT6ve0I6CQmfbuDKKX
vMEHTh+GMjOHjqXLEV+1A1/IMETYFXBOAXdAklMOx2TDaWSWJ0vLOa/irNtZpWe7nj3P5Vec8fwb
B4UHjbM2akzW08fMRv5oBFYeDYv1OC1b/r7tbAMNo5uoiBXhrS8nfp67kj0OMWKGKrKa7PVQxOxG
x/QWBoo2Wa49nJeFUrQ7eQzjI6LNjlbpOQhNExoUVtmaFBWV/M/IZN9wre212OehzalRNRKPrert
0AG+pL92Pbh6C8I3nsVFPef2W+GP2p4T1IwCiG7FOX23dmMCfQndCfdSt0te/DESZs+i7HrqFbV3
SU+mO9ubP+PKEXyHa3DYLarxPkCx3mHRfluTjHXP7XPu5bEYF/Qwhrw7l6s62sZLv2Zba1de1gVd
AFA5RIXdpred6eGWRH5DeKHG+x+O9i8sZfi09f1wV0ZsaNY5R1HmEBbtMeEnlD9P+ex+u5DB9Bls
f9vxvDaerVvrti675GHaX+bFBO0YJ1EzrMvdznUK1il1o/pEIIuh/l6qdTy53IbvXYpwOMtdVrNg
RlAVmTs7um/snWPlZ1qceJ4chKJjS0p+mILyvVP8ddzdCzcpP5hMjzUb3Oss5oYo6BSw6t52nhe1
HljyKTfqr4Kz/BEW1fwGR6erojx+96v97LifH1ckZugDww7J2uZvUjKc5uv3IFPRjjz82rmYqn0t
bbMWMGGIytZ642w6sNgrWE2C3zG8trNAvXtYPHsBYjjndB2rZNzGX9PAast2/wCCEDf7oL7cQL7m
n1pqCOJXteOULLuxGVHZXhgflxp+1u9gnFltwvSl24J/+4w16BEPkv1TbMIesn175ClSrznX7icX
Dy6ZKbqDz2IodSE4YEfx8ufOwTsJPkJEcBUqwLttLVg12jHHdrOwttRjdIuZtO3iE3EZe1SThsj0
EowFgEUip2PRs3uUpWHFSPITb+zQdihxrcx6efbR9CMvrXdxasXfXeRurMaV2IqloW9KHHKNKff9
Nejz4lp4W/7Gh1PrxhZp39oJ+hCJ0O2X8V+Ck+uyTUUVQakqJhh/KU8fymW2R4ZauAYG+udMvp43
F4N2BsxVUFeiQ9eVWMfrfGVZ+Vsk9sWrxFRZGd2Gobzawf7b0vVv3GeHGY4SxgAg9qCmGExa3om5
uw4C5yZIzj0tu+MEDBTE7MqWHTsb4bwF4xYHOL/v8xRcg5K96UFut0S64Fl2rKjDSPzLRnZYVfSd
Bv7clwXythCdnEnH+3WVW0NXqWqnqW1NGH4spPwYUN/WJlpOdk6vcsQxV6xwA0WhL1O3VnqC9zZs
QfZicUiOWBBwUoPPsdglYP2YINPffm0EWlkQFpVFW9hnm6oC1qO1XsWxS/IHEaRgxAVNq5jxtYEE
wpsi2vZ6KQaDlt7/wwL3+D9O4gwgx47v77JP+VNcJojRy/kC11cCAExvJISDMAWs5UPS4Nh+D0x5
J9dpv0Rk/Q98bq5wPz6nOdFBRXX8GgXdB48D/yQZ+RRaYbva9K8wWJ5EGv7HE/6xlOXX5vp/LCnu
LHyMPgZmj8t//RSeC4m6O5oiuFTcTPWe0Ge/mj9ULNt18x6rTQJfZ5M+9yZTv2QQmAr25fhgSByj
ViTdXc4Fa9MgzpuppyMKTT0145RFVaCW8oQTT1al5pABJ9pAgK7IAnloSoOjlfyy6/gIR/LCYSJX
UZCdlt5/z36HBWKmnxTPXxmSQ9zMFzPTEz5y/34u6A6bzx7WeMKxup6HXmU1pwGIwKim0+Tpcphm
kT3Ma1BP6NMqtoUv+JqzHpzJHsggoZESIuF1lnWfy+cRtXmfxTWYJ9qmKX80U3cUJb8UNjurAVkJ
uoqq3Ditykxddjq8T15WgaO64mv/J2MxDhESo+rbjoBN3Rsi1glmQHrotohX1ubyhDr+KfDBDc/D
ET/lOfPsIRqUbr1P75OOnc2uttoV0wfr9bOVOCg7ccU35wV1uaxQNfyb9NA8HR2Cph9BM3RCnzjO
LUR17j3a6YVM3UOyQvrpY3KcRmrrcizPtB+7uhjWU5bJ/jWeS1OTbP3MOn1FP7xUduYJksWQniS2
suMe9RAGdI7VSymQsJCkqzyikj9KRejBR1bWBjqgroMxks9a2jdAwvCopyC80H4itSlIchxnvUxt
NzP9DoNFxdVKBQBGCXkGhTyDmZFjV6SB8TdRRMV5FcQc7LDmAA5L3kSgyHsVAw21ZZSGl2w05X9T
ZItzl6coAqjev4yA6G0GLi5Jqe0Nler87cZk+vBlr8469MPF5CDDYAR7Bqt05/MLTHD6t9M8/ARi
S07TvEaP+LpN/aY0Wyum4NhEhhG05aa7TND6Lr1IoK4j+8MliXdUJnmdC7Q/4YJ2T6NQbZww//kw
mK54bNMDskPcYPieh67I9sdiRYaMfUI/64D+QCOToZWjoToUyCbbMFf+YYSzcnNRkrTRVNJHuqBT
TmRY/hrXNasHktmysnR5zy2dXzWdxj+9G5fjXgjkwhNOJRhy0YWoDS7IgCwMt3VFYBSu4YAImOlP
pmjXZGaHa6GiQqCUjqZDmaANI6vZjpPK7R26dQAHrSQ6yuVzLhdQB2lXiPMYw2jSIe1e8kiWTbkt
YZ3zfTnpdJkOlubpaWE8eSqc/8/1rLvhJXXnn1jw0AmOSoP0aHjDngxnZOnmghNFX+epWI4iX6Ox
ylUc/srYZm9oOuaW4vBFAA1EAMMTmCTux2daOvdChejPeb5M3+tq8mea6l9xmka6ydfgxtEMNvOA
Mr5DYXyRc/SUqQ6O2epEk4U9Hu4FREPhgv50Q+FeZKohExvOK6Cu/YgyZv304AbXTBSuhpaqTsmi
gno1BQrXPNRX1QfT24Ixh5qH2LHlnNE7KiYYrjj/7nQWJE1S5vEFieGZlQzkZk31uZjleh6VKiAL
J8EDJez3lihUq9nw4mO0LQjmH8xE+jtJJIKMYn4dEhM925JFYM2zgMlqeE+rCQ3DgZDUNF20IbxP
kLVPCHAhPfnxTmVixDZnplPOl7DBl+aEvOJ0tmf8WPHXj3a9wrBw6Bhg3639zxurZqYuCKUtchXc
B6zMtu+y8LZp6esy2V56Hpt2ZWTBab53FXM8xWgEZ5DqmGh77aZm7RGCl0W4VQNf5ybZbX9B8h7+
2UP0iCZSDBY5dpXIZPKG1BNOUAJQHRZ93s64GYduXs1xKCN1KWIcN/2epg+Ts6+rdO7ZxNCKRU/2
s3CzRbWMnDqfuifj0uKQOjXW3I3+smgjGlYK3rLhx0QUDiX5D1xloG21pJxCH6TDM1au+Z4naOoZ
TKFqYshMENjkzRCp8JBP60u3SvtiRDa2HuFNPdFt/hhLtrZZtufQ//FuAFmLZsyh58IyhrsVR8sR
rAWxSRak9+ECwqQ6tjwFY5Ah8k67A67nJvQI1XXM4hubY34XFePvBJr7wbhkOq+dXY6S5AAo6Ll4
Oo3YHcvkguc3erThtj7YEWZVJA1clRQWq4Fpfkj79XPNpK63MSvuujmZTwMk/uPg9i+rSNcIB00B
ZNL3VxPsBLn3aL97puELcO7Di7PbfKQJURdB1HJDFMUOKFAPYFyttYs5RMkaot6efRNNc9iEHC4h
hjbSdt6kqLOuI8cdFOIKaEnakCbDgaXjf3bg8dUwup/jXW5tT1j4Rfa5aFUa7w3tdVLPaahqlYHP
SkKLQ+GX/WLlPNbZ5gsMqxTLYcf8CvSaBfs6XYsbGEz+ZuNkuvUY1Wg2qnUrkQXVPVi7khPUf670
67gx05ZmCSCXQuwXrFAX5+KS4fFZpzNLpz8IG6fjMpHtZvGv65hMQcuCPDrpkaSvg5dFZaapO4gs
vaM8QWmPeQlf9yNmRmwPDbHLOJ70PNB4kTZLqlJhigTnU/aEb+fJ4OBK3aOCNm54seOkj4KnWwXT
YDjSjIe68kLOT/mYIInCNNZbaJGahbr0p8CX5i8xq4Sg6bf/gvXHAgowkFLtE0KxDonhzUm/HPUO
VduAqTx6qBJVmOcByO+AZyCc43MmfPwr9D94VU/8vUgtB3dNpvcMnU8zEfBnXGb56AakXHtspwvH
1FrjS2vf7GK/h4H391yjlgHXz7Z3aYP9Xg4Mip/X3yX9vxQXP2TN5qCJ1pwMjchs8svjEX8kcJmw
3YXqV4KZr0fo0zyqO5Ku0Amxy6A0j0fysWCWqdmXzH7yzW2YVRIbtLw1gV4lCRMllBlcW0+LfzuK
IvDWAVde8HlvdCjNxc7z/s6U0Q1DQfh7pyz4kNaY01z05rJmhf0ke8mfQpNDpe+TBIquLP5tczra
KkAW/8mLUN/y0iYPsKHIBQ4xpjCkws2MSoL9LQfmUEghb6o34sMS3D2Ec/9KhcRXOdeh3UTAmey4
A72hmM5yAVIdv+3hd5Li17FsZ9jqeva1FOX2tMCiO8/OAX8FCTkukUOiHBPd4EthyscR0te5Hygc
LD6o9d+PpcEa7mzWLHuJ8iqP4M1Nc4DxLQ+iQbF0ogKpe5qvU1fLEI21cviDGjMSe7NTxxrCITgv
bO5PIzXLI8X3Nz7YMunOYQ6eumJPPsdEJb+WSI0tnjzcWR9LjML8vF7o1eLDhxgjmjuEotU6/Vyb
mGDY7sWOhHgDEL75iKNNdqnnU2XV9GXNxhpkQl2V5JTXcrLfqcBiKfmEyx+tkGfE7DCrt4DULIEU
1ec8fsCmWj7OKa6F5B2HbauU+HKpjM33mvFFBk/4NeYapQp7ORTM4j2MsfoEQmvIaLHPzfHnrsx4
rY+dxt4F5xx/P1jIiK2ZnH9MtgKZXPy1+BGCgMBXuK5HNxLMbmEYKTmB9UF7jhdJG78X4c9IBJZ6
PH1FmMuMfbPE+/bdAe3W5TzNDiynDOdPxOwqfR6I7PebgvcqUa4n/xy3a1kjrabL3WjMsDXdRPFL
u9Bt6r7cJfvPz4ZD8GRaQiuGzN9shcjDK4wpn7SYvknpcwRH9EF2JNZFFZAwbCAqCNvqeUo1ThM/
oV/GvpD4g/cYeOxAUboXtTG7NkHRP7OhiDAAg/Q0wwTQFuBEipz6jsJQIpHFE4R5wZV7db9CHg2r
SGv1i3CME/yQ7+ndo+vBaap98IGRxi3/mLOE8cMIL2FDrWvH6yQiVBuOywwLsTQZhhNzVv7a0jFS
N8Q0b2uEv/Ebpur+8F7P/j6xYVocd1Gsl2IQBueb6Uj4PuwigP6IMZrlHJVh75ptYhDn8La8eYFt
90fTSttcruwXSXX6x6bW3AebDeITH/pIIo4dlwRuaD9BtrWCgkMs81PR96RG1hR2iGB7bKSnHCvq
2kPTaUL0p31TQAncmh+md8B0ykkvwdUTOM/bRLw60BV9ESJIONgUMxdHN/HiEXAbe0Tq4FWudMPY
okOdUVySRO7Tx6a7fTwm20h4XWrKWAu/dpjWI9DHjEBUmOUuWhYFWMmyn9lB+G1aIbkLk6mhlg1x
U8BagO3OKYdtPa/2RnEZBvVvMnd3YCWFqVOaZf91dtLA95tAIwdPcuxrkpfT15TOicNsR7R80zTP
4odoFP1cZxFs4NT34UOwkKSrcvyy59Jl6JHj3HskYTNbngkKJXJlPHbjFempzEB65PAgk6RP2nUL
SnuZcdVot7plrGdiULiyzgPUl4L+jI/mmKbFcq9ijAoWGIWNg6nVETZmAqmwJLXNfQ69B+My2xnj
JDxAWjJ6qHezDMryoHdEHf92UWKeSSGvzqFkN3j+6rLrXBN0IT/HHhZsGZDsAUREHwNh5rsQs1cH
AxmnBhw4wogzr6iSY9w0w/5DezLratewMMvctSjtMoraYnpHjXbz4AYqHoGNh8ydkxCDgkFalLXw
ma3Fss9PuJtwabX7FWAwrsk795QLS+phAkJHCWLqYI3/Io9E+SvMx4KT+C5BIE4dTQ4sC37DWEyR
rYdPBgDjW63YLCS2TlMm/BhuGuICQ2cCen3dAUEau2XdncziF64Ur4ekOEOPjJoxRYeUzjO4hIBk
mLuaelAPjPbtAhNGKI0bupjaAaWpEU12rzGHNy4HL9fy0+UYAZ5CUtY+QXeN9y9+9SkOWZ4Vr75P
FrgqIOqiL0BGsY0hn2rz3RoMCs7FRxHH81wvITpCthOY5rBXpXBRq9XoPBYqdsR5AAVSws/3w6CG
D4kIBDhJ6ulOLvPymtqU36jr3/iC4jB38r0Eod26ukw3WL3JiPtbSeZSfl90eTFR8MhMghB1mLhG
Xi2rUZd97UeRtrBE90dAA3vBfN/yiPJnOBqTtrTv9ioNp2u+bk8p541k6WPiJZT96Rxg3qpdEpbU
mgSPgGOq3gTqC87VE1xx7ANjTnhVml3Uw+o2iL3l8zwhzdXFdjCxp5heyu9IAbc2oOHDSsBzMdko
D2Pi+3r2EXBbMn55pvPDvO/zC7GQoqXcYfp3Ljoi7iM1SPB13cl4nBkkuoSg8a8yg9Jx0X2GgMD/
GLxlRJreUYwh9z17XEogT6rMsSeSPfEpu/ZLSDE74c59OLUB6OBZDOwjwWD0Zpb+BAwIotX9jJ2X
GLJcsXOKd2Sl259oEIBoRioQyuEjkHS8zvH4G19UR5/3Kfrcxaxqo9OgLTcME7uN6GOm+jYu7UEu
Pjq7Is2g2eJ0It2zCre9Jcu4nXRi/VHCbv2vzLvvcKQgUjN3zcIRDE4/E8UIkM+bTot7WImAcJ7i
owPmMfgJHGUT6/48BfF+SAhSiyhFwliGkf/GzoTZcjhLf7IFai8GIclhAn5RgDxVv2BOEkOKvzoc
VOtOxV0STCAd/R/0Ub86bViNoWZslMn2lqaYfKRm6hGm2KDS+CCFh2RA4GwS96fY0TTHM8ZeY5b8
F0c8gr0v5oci9AiuCyoOeFuzttMQS+yOoUhfsD85J+wnjkXmFa0wdFIMBUWo7+q8SF4QG33DJUdR
se8FICPDoIXzNxrNxVm6/A2G9I4DHxohHBxEEfimwE8xRvkxgTW9YF4F9COoxZ78ZlbT46ACtA//
MCB7p+byb7FCVcki7yHPcJQr/axe2YpQKQyHUxkGbagwp0bwsQxhcHE8e4xKvOs6Kqazg/h+72j3
xCP7xdiLyBhGGVAcLWXSALNdCWH3SWwwocOCx6iXwYlj/rxaY/6Vq6lxsr9pLbpf0oqP0XCMyGD2
YNkQty8kb7Tqur+WrZinwPitSiPkke5ZFQWwVpFfQqXuaeRFO8NVD/LxNxrhppD0HzEM4345sE1S
lu2mgN+KMTgM3XZxU5yi2IrLY5ykqNAz8cD2lB1gp7hLyHsBnNl3rf4feWeWHDlyrekVoQxwdziA
x0YgIjgzySSZZL7AKgdinhyOcQd3Xb2x/qKkq5b6QWb3vnW3yaxMJhXJYBABnPMPn5fh+6r699JQ
qipkpVTslqqJXbXercblNc7RSS+kZMZAZHTvhH/vs5Q0Ey1FoYtH7devYRZe56UqEqenIoogxRoy
s2vNP6KyR+9t8ujYOeWDX5cI1IF57Wx+Yw3F+ar/UzL8VYMzxnZsf46+d56z2lLkWGf8njZ/TC3I
BlG+ZcFwlhmtJsc+RW53O3rtY1AsV3sYJaglV7KwlKl7fTu6Y6ViIiZMPjMt3NKrEyqLN6ohqNe1
2P+EZZPAIGG0Xfeah/YsW5U+mZrqXbc5p31UN3aqfpezeKi64ZYVx4ursC2T0tFz7NKll3WO/h9S
RO3K9Ye3VkwNyNnHVHb+d1mRHJrzvDikZBpiEkj1oSy7gPVa6ItfJ07GWRfkvGB5jqZMXs+Lhzbu
WeKO1H4JDc2B3yaDoNQxWe9hVDy3BFdAesgoRCzbwbO+nxfJYjbbnAIypDuGzuB13S1dFi6JXJGF
cbdIHcOipVOfPhpCNo9LXbHxEBCJKl5YveBr9Txi9tl/rv3qjV45ZV+yulchG4jTKh7lrHOau6fa
hzszqAORKl6jEbVz8HIa6EGboqHm0zX+5fyojFQHySr9Zbp0jke657Ws+kMw+cNd24ThXV0O9MWq
5alQ6XnHCmeXqEziVpM6I+GEN9PYVudlXG+tNA+F57/xaLt1Wz+IhWFWKmpXEWL19FXVWS6CRTVP
Vi7yyzDT1+ftnw9hld6VmXccpuKK5QRrEmWoSvtzPhg4Ev0PxGm8htJ6B7cLKfKHTlL45toGy51j
DSpQdu/u8rqz9RtPIvJqayKb7rWvFxK+04Jq0zFnx1uahr9UOPjtYaKbPx2Jyvi/FyWL+zJqyzvc
yeieJgdBuWKQJS3CsU/S2Ve/tGSOK4bms4p4XJI8aZKmLZjcgzF88piOD8tW0ULd0ijhoRM+LFhm
d03YNf+NcsL/bbUDL/i3vQNY5f9y6ulfGKHLl/ytZkCZQAe4+dHlVOEwEC4x/79jhC40IP7XyAsU
d0vfAzD0d4yQJ/8IeT5LuEOuhmsgIAz9vWbAcdGBy/MpjNB3wsDlq/4LNQMt+CH/3DKQrhTiom7w
8zw3gFj0ry2DgLVElXz4ataZfj1v7sqoLEXnRtd77W6kdwLuZcQgiiq/R8K3NpG2NuN1meFMHCg/
tvqwCm1eAs4T5+NdLdnyGHV+ngFroOPFPD4NbnjTkzXEQVK0KOqOr6hcmXiI1ki/jesUJ56qpmTl
U6X/l56k71U7LoR+s87pYvK/kx831tk84n3wluiAl6SYMd2J02npofGNdVfZeBpRgJSfO993p9B+
TJXbrWPfD7Z7xVxKLK0ATSQbsYEN0k3P92sUKydrYIHigcbdXynHMtmoamn2Q5mS7zjIpYwMCVeY
PTEq0mLxsPJBXlK/NLs19mR3cIZKb1eqZaiJgko8KFhF3hGMSfZodhv9SebGf+8yG/7qUxEZGuT+
VMS5uVSxtmny9Hsq+JHfMm+wflyqZW0wmGoszQVNcubhIdIgmXz3smcganRfCT1rS5ljX8SxCvZo
PAR9EO5Hd84BUJT+FL51JK+9r36XT/u9X5rpLgJFwf3FOjWOKuWD/abGOxofxzF162tRTiElVEoA
t0LL1VIKWNZ34s/hdBow7pcxntc2fYPfMKsTGJO8uRrTHKsw03Qfj0MxDj/MRok93ocw+JnrFkPH
FZt6WxrffrgFAJmjV1f2PIVDz6zXt+HPEZfDJOVSLDA4dlrpB9e7NPLa0CcDG4aZuS19n0Xb09Pm
n0xJEOZA72GseeZouALt1MjgsHq8rLM/ah7lZpjGK9s5zq98dthx16Uobr10zJ8dW4yfHpgCW2Q9
U+HouTzwbQjloi5DEsxL1xa8QSxkde2t8uDsxtDi34X8JroV8YUSa7PFqBP+M3NHKQgYTDS+ivxi
MM+1jpwYu4d9367N+r62WroHsgTtT2Ed+oOhtPg8u/b3p6HW6Mwr82BzErILWxTDea8OMnLN71w0
6c90aRg7pPJ+FO5OnGbMOp7kU0DqI2GR9Sv+WSzfQz75Q+xOrjDn1GVtjklQkCqe1nb/Uzl+/zhL
nycpagYAFXS9kOSzobJGfhdxitm4KLsbYY0cmXIFyIqMutFCW2/Z3FgUu7e/11WWXrq/Kjj3TSfa
Wz+cMuq9U9OPX9tMKPg/9BmLeLai+uKVvngmo1fdec5u0yQ3RGuHgQTaKSv02tDDZhQs/Uw/WW2j
9y4IaprvvRcU110tbXedL3XzONSdS6G9FqniIxdQ44xsmP0W4+bip5khdPk/l10cxiHcmtiXHasy
qnv9uuRZHnEry/fptezq7GMqL3+fqC4LpjULiSrRG8CVeC0QauJarySYchnCzVBeNtxHYdm8uoKf
dkyDcnsDRSLzx7kZjb6U3qfq2ayYgol0Hc1kGe6wKuhMLGdNd8weyTes9dEvGZkO09CpjAZk3fCB
GrQhfVUgtcekkUlQVFMQEbyIJhYs1XqXbZieAyiNNmPoy7rq8ttFhdMljupgOJGHLu4py0gVM5cQ
5vP2sE+RomSqT1vgzB+OG3QfDdHZKV4Wh7ouFIRsSexKTQJoW0hDoJ4yAoUE+fRjzdj0YwytuYWa
s9dxFvktmYGtX/tk1Eo+c8HS2t0IYkcXYT5fjsU26Joh5rL/Yspemg8SbY75c5ItMbGQTGEQ9D3T
dO7m1waLa493EWTPTCGzjdd0n06tGLgnD4o/AdVuB+szG8bmPsUF6W4tZQ3QVluZTUfFM2iKq91H
0QyByEVHnTbt9yIcuCgmcvPtwQ5R8DymTroDndG5Js7D847Lei0+isItpoMhdxomER+1F7wF4vlo
Tt0NcXBvPFZZ6JcHcvwAC7ibukQJ3HpirR6Ej7PkNLBsVq+mY1GjLKKql6J5K8Y8bZPAuj5yAv/Y
Du7q9m9s7pFzILfHxTcXLBSHum38j9zmiH51lxaJ0WzVx8Hr8/5iA6lfa1S4Q8yzvvwI/VS77bVi
A1+WN1wrPtCxhvXza7FN+zCR7qkottI59ceqmc9pIarPchX1g79q/1U4xf5RT8L8zB3uhaidnf7l
jUT2aeG77tvalWR65Wi6T5X5+XndA5oI3r5/Lzwx3ZMFp5Sfp50k6jGUpktom0PognHiPW8Qzb5p
v8TWboKuiuKFr35PB7pOKIoCqkrh7J+VY+cbD+OsoLOj7BltGBBMjiH2qERTbETkXM/HexADtuyQ
k8+0+exd+1PANQO8At7KzoeG5PgEPocPyqxfqsyhhVaZNJjjOlWkr1WZ9RPOtVlI6viVe5/XQ/5z
XMnkxcTk2Ar8ut7Cp0xSVCDiqKV8GK3tMwB2IcNuvBLEjjye8XMh/6wixFG+EOVvul1YO9cv+974
ax8LvUzhXRZ5c3WnM2cuebKse9q+6LqwFTZAqbgGKtBFV1PlGHeJI3Kr3jVB+dp9MtsQkruggNwk
bqDhgmEm9/cAF8L6toUnZeJgL72fQZgtyy+P0vJw19UpUBzuwA13pjqaioTyYCovX7ntsARz+YP6
e7lggm7NeOFvgNlI2D1Sap2rddPrcdqm/JveraOOozO25YvFY+qSOi3dEk7Okml2LO7y3qHxN96Y
yAr4PPk+zun3CaaLPLpLG6mrburCoIvnqJ4J83ZDTdbwZHwfJNhQcRujTCWFe9506Sw7qD9f2SX2
w4bIWlTYdPsk1+hWDyM3CIMu14TmvqiyztyTeC7JOEWVh1HQMFusMJXc1q1P+dJPwW1WlTJjUcq6
DAiBqrMfnXFMlOR2dfkzlX6DdqBSXqjAulqu1nRSco2bNZPq17TaqSbQgUX7BaSxu4MSiELnTLbJ
QqzoN3pN9Ep3KoODM+jT4MIggxy3d/Igd114b6O7i+KcDZfgNReyv76Gc9mGceujcENkwBMIPqLF
897X1FnFuWF7/XQp5+lzW5V64y5RbfTnU0SamNiwKRI7NxNNAfZsDM8aLfaa97yaDps7wzPRphzs
Y8mNp77NSzH9dhij70OK7d9JEbvByQu3qjh5ZhzFWYZztB2XtmgFDAQv3QES6MzH8g6Ky3Y5dw99
ODryuE2e2x+wxLPszuEXY3l2pLeh2IhgJcYeDD+4JxTTyZ8hQ3FXcQt1yOQyh482mPiYe8Acu6Ni
7BiY1tANeL6L4ZKrCN3PQRK2SLyoII2sKwykoyanTYu0zVkltQc8kBlkxrdnQFAmHqBFeHEaATqJ
e56bryoqIv6rVMNLhw2Rn6YtsCDwlkWR1km9VR/7oCife7Pln63QZXWoZz2hOK5qu7V9CgRkZKS2
SUf4mmyoGZHWxkEvERlQ1PIbjxQdN/7Azb85Xo/bN+msIuomTdkQZwBLFM9D5eZf5GQyFIWL88l4
u03drVrqAYM4pwCFQ+yU7RU6K1EfAse7AuEwVe39sBqNwEPwQdxWEcEN3jy6TSTIg7k4lJ230P90
+Svg32hwZarbQ5hdfLM6caeBfqBVphpJ9W/tdMiWcQuShc7ppXQRLT9nZ6+Zose8+531RU3hLG2H
8kdf09wyQOUclouNrO2e7Nobu/0wdMEM8E9eQp8VKFQ7YV1Qfey9+cTaEQEtIoYn/DRuV+mkRzIW
SF0VKZXgMeSen95gc5Y08Uyzlt9wc9YpxdmRpdcfSIWG6oXRs5QMCKZv7P7fkAb+3+QWBPLfcQv+
53/YvOj64jeKwV9s5IuAcPmSv+kH6nLctJABMgHJEhe9+z/1Ayn+iAhpRZHS6AGuFv+EKVB/EJUK
dYQtQeFMebAN/q4fyD9k9JfegIqgfKk9+V/RD/y/9IH/DSFm8QhlhMAR+YKVSfIa/1U/KOttda1e
LwYWxFHASsb/Inp/cBTDV0anq7TMbuEl2guKwJU56vNc7c7HaIwZ0SqVMO9DbpQ5tJGmdExtmfnl
tgjq8kMu0Zzf5KtEegxWQ+/GrU1YEVvqdXhth7IubszUYV/lTempc7kH6Ufg9+kXPg+wxkRVEfN3
/G0AwSS85hf0hOp71VTwi8ZqNNmZ1Nv+FZVi2BLwB5huVQveJtFhH2DUsjQ+yUHaL1jVuUMRNvPX
s+sbxGy+iZ+z4y49BCZ8mls89Yx+17YHFyqQa/zz0PqX8m5RLv31UDrMPtTqasCBVQsLxHQ2SoGB
mCw7rY2bVTfSHSL3EQvTMefGD4bsVKVtDjEoEwR3dYClgMHmmGYWzF5SRo9lZ3ewqUvoFvowpsO2
9LD2iGXGi7WklHu9uxBH+IDnpL07xJolBsOj6ObzEO1jBoUq278GZZeNL3PFYLZfF0g3Y0iOoiD5
d9uujnWnp5kCHKmVYXbyMnpAUdHj8iycpt2HQ8MdamquV1rTI1ZHMalm2J93XQpuvjO/FKDoamwN
Jc5ZFksE/KbLPFRtEwWnqmtGHiheR66Y9p3sb3umfHtbTHX1nTx8h8OwBvkQflm2HKzxTlBmit3I
0JMkD0PjXpUBt33KcV77TBdTVvdytGN1Dup5YUgimuAkug33nPDvRBY6NBFMLS8jqgA3VgTierdh
Z/UhrRZu8N0yRMXV5ovpemyndUwmm0Z7XLYdNDTDTrscVWbW4KS3DJTkns2uvBFb7nb33bZgdK3k
YV+ithk9VobKQuKhYZF48GcDYKeBSsBrBuPZZnv4hUDc6iVoylCONN/qjr9QCdyiavurCCEGqUEW
63vAaMwSTA3jct3qdKZehU63Xs84POJQ6AnnlXL/QDO9hNR3Xn1LeUShdOXMkCHS/uKbVXwXjh0w
coqWjEpHUw6rAQoUz7kQowCZPc168wQvMXiOiJ0UV+Dx6CQNe4qhz8juGu/VMaXbnEVeLAD4uNYx
VWunm66zGhDEdcqoWBPJHtnV7v0tGBdMUjI2+p2KRNdmB6mZb46lpV37TrIxsI9brZkRbGlr9d2C
eABc6lM0wFSykQN7EhpClz7u67zIe58P//yQDyA+QCRZv/vplfQODlB09Bd3mNsIfOMO1GKuVH4Q
ujGQJofhwRm8RR282Qufhh3c8FW9EpCLVQeWmh7tPmMwS9INRDF7dRjWwusOPlvFk4D05x1dJ9/8
JMwgDrGlVU12DPY0/MoejQFIVxvbzStg1ULAyp+yVVZnfmqDIBntHklglYM9UkMDmkOjF+Unt5kK
6omIAiTzL5Xqcpm6CRa17n8QP9sg/6YsV/QdIoYe+CnRDdQJjO+Wa+RJbylB6rLI9ZG7KUTW2Rtz
c1BdNfsU3H1qcrSeCGEHXZihfMzbn6PLsAaYmGhQDD/PW0+DSvksGCTP3xkQa0NNfwt/rLs3qITW
E2QZS4gpGbwUrZEg2npYpFfdkB4NgRl6DP4x/FPZxnZD2Tqgq4Xi2EUprLu6mqFhCp27NzuTAheO
K5vPwGnrW2ONep0JpeTX7t6kOdZkNCxftX+5j2xeNP/WPv2jmwLQeQUoOO1faLyqB+J+w3rUs0vf
Q2Jd7cnqlduDXkMeBmJym47LX4/hOedGh4A1a/O0m4YNKswZhmIjzViceJLl+13FPe9LWwUMZHJv
+UBlYp4JQdeR90HbdOU+oabtyfh95jAiZalCGejFFD5uDp9kmBg1afVYuC4JjF2Pke1oXrmrv7IH
Sv4EhhRff3ShffKkC5lGv/Vo5XSOLTevOBD0vGPatnlHNtvgOtJgIW0Xq9yAJNscrZ+KkvVJnhTU
FaIMrr+HELZK9xsQD8feaFq6tFuEFeFhAaYZ4Loq75dwjdMeaemNxNzrS5LRFZKnXw0Qqz4qS9wI
rq70frWsN+YsTERto1p7e9E5yNTYk1zrSyfHofJFPJ1w9MJiUyRthaA+CMZ6WGM9CtSRrYni+VAY
Ob0ulKG+pkyZGv29Hr7wEeB3JSKJzf5X8rIpUn7tSHqkEwXXBkCSHCSYNwKNOZYii6ZbPe0VbFzc
Ar/6bPMioDCSAwuKAT/i2xPVmi8vkui4fymLE3CBrVK/BdW4IUdP+ZS9gFB3+gfUZcBrJTxA3l1B
zZrQd+pTyjva3YBcRNweOjib9V7SI4B3Sy4m7KEajmXvuMlYcps+kLIuNV5lUDqx26fGHrvcou7s
br19qXjzkCM7BzCpk1rqkP5MBfMIArr+k39vo+9ho2dM+Z1rpF63FzrtYH9GvFvKSMPw7nuLoJK4
rrQO0O3hs+1miT6dsdyzpKqm9iFyl+JrtClLHiAl2dxm0f4tsqn6zkudP0rH7H/t0XMcmKJ/qpGH
XuRMz4iS2FpNp0bxeEQXi4y9XGKk/lpR4DHAFo90vIbFIuM8QlGMR0na8FChma40HTLQivWKaX1c
mnW/S1H+7cGD8XDFExVxj5RVddLFkDXnXCt7QyCcmG9QAfcGy72AGodNc4fTa7pjHvrdG3Ec8zCT
iIImufflc1j2469lHP3nqkrJY7OeetBVQ7JWELMHZj+bO1QMFayIw9wSdN+bZUHqkr5/cY97sJHF
6jftiaRn9+rjutwAbTQmEePS/7J77gNkyFdI+llHKKCNcvmTGywG9YojREdwBYQSu8CrH/Ogv9Cv
93lYLyeg11RKotRhRQRGeGXbtABQ4lET32QvGDjD3v2ph7xy0PQWw4LpR3jn4bax4TeDbl92N5Pt
7dpkZRCXTcjM07adJdyljR7PUR5uNP/MrD9crxq7eJOdbu9yPqAI6JGhDwaUjgMvGuup/tJj8NqE
GijtlzGwDaKtGucPwCXlO/0HiL9TkyPZhLuuKhLeFjI6HyRajLPjZfYwBbtDei0sXGykBsXQV3xg
MNE2pKKmJepOlGkLXy8/fzmOa5ojRtcSfeRQY7DbACg0wTqeGKBY4yVzckL/kRy8qy5bVmKlgLwe
11Tm9MrFKkFllmtlqKk0zv0UdMY7O0yDHNIR7czmBBI1sKt8cq+wjqBWdWMTHrsasPmpaZzleUnV
mJ03n2HR4Y6teMfIfeyyPrTl5P/u+JXcr8s6Tklfk/J765S3I0WnShXgt5uSPQIFfXefPeF6wYsZ
kRYSujXjXdrVM0cdIPw9OZYjDfj1FvMtGgg3SwosYTaeth0qJ05YQIo3AoLSF+v9sIi+7ii1pQyA
pI53fEWe2eDOK+yBJ7NH4WNG8JzMXz6tzylGO8EM2XscVuJpdGeXMZKerOga1mWyUnSHUtswLQyq
mRPVjNF0yuZ+ews5rqG/JV/l5ceG4gqYzUaTryNYkv1JiQtAxbbVHaNJmJKZWtFHk6r1ppLANDH3
+K/N8+/svn/B0P0DA/j/BztQuNG/W8L/x6cphun3/3EM7WUT/+sL/7aKy/APl4KsDELt4pXjVP/n
Ku5pWIJ4PlFEovfi/f/jOCDxh8cKwWXnA3APaYv9YxF3lGazZ3EO2NEDKS7f7r/g5Hu++69Wvq9V
FIah54bUvyPB6sNv/M/AQOxQMIIzreBCe41IYNiDxBfE8HrC/Xb6EKvSTGNOOwbcebioByD0LFe0
7/yxf4DYrsn/NNPQJKY3hCulYhfFK68hEShSAuHTMsgoi2J/t1n6THbLzHdt6XJAh3T7yFztjS6B
iqssuxHcreGgeO2UE5fSapm/soyKtIm3tpU8NhyxT/Qwhm38s/a8YBG0fUTmhQmaavbUTuO+Jn5k
Nv2deJXtI07ciUR2rso19MnoDum2PsqIthIPUNJUM2m0prKvC8kzgk9CXei6tBvrx6aDTU+1dQjL
r65wfBjbFIaaH0jjwRNIQO0++ZNW4Q0onxFnnIxuC3KJR+2pmfuhu6pnM4cvqJOdPybFHHZVEs18
VH80GQSKK0uYcFeJsBQnr0tdzNH93FlzQZHsQbDdkwrxyz2BRShdn3VsBwrthQN35wO/Xrd9+Cw6
+82yDrb/LcOcu1NswRwXf1Kdq4Yk4iGIK6N2HlB97G/tKOiHDF711JOIMt8JjhfjQ6Gd0IklZ5g4
100vy/AznEY7XZEo3cffWwWnFw+L8LQi3M0uxWkftRt6pOrZv1qJEW8gAgEa0DtFVuJMXvC5utjT
SdHSk6UV6nX82YYGFWiNrddH2WPL4hpq2kGl1vyCM2I4fDxebMEbUdDTv/z7ph4f6wla+gM94mh/
d6bIchbBuhbTml7jlnvjd7V6Y/q+i3wd3gZL2PcL/vZxwW8472Pxwola6rZaZPWGYW+vs4VAvoV0
rDbd/0I6SFeaFfO7G2bknTI2v8uF+5RXnCSh9JollJjZSBokU4PHmK28ERjEX8qsC+Q3ovrp9DGI
ql5ufcHI5LuoFAyDheuwVbMQTiTJJzgEK6TeqHmpyd6WPFfL7lTO+/6UOrY/8Ud1sFlzLEDOS/K5
jFk2OFWCbSwnl4DtcYiKUn8MqfTKaxhSJmoh+S6F+wAV37hfiOunbLVZqB3SabooNL4uSu90V2wY
mOeCUzT2H1p5pLWP/krE/AEPpduB8/aV+BZgonxwlIogOO3gdnZ2ayR1eBr3fMLSD/5VcS57LObY
KkEdYMj4z31U50bfuB6e5cF1zWyfnX6vULWxKwXFZ7cDTv7VVp1y3ot5G+cfWxNFy6+QKE0I0qxx
/CtOzVqK+wEYl/hEQqsgH9JkTm/0MtCoAINBDX9f5QQ+0/CctFe7MzbPSip2W86JSj0uvYHe5r6N
5UFNI+BgRmYoRiqYoRlPm9N9ODSp86SsKEbH+cSt46FP+cywBuDl7xFvKiKYQ64lYqG+Clr2EarS
gYPmznTGQWRAb44Z3LWDiKYart3klGyC1NZixrFKQvFlyqKieWErZikeBqN/xkorlq55x7sh97IB
lrh1pJm/dFvj1IksS6DZfq9AHpB9bd8n0ey/005xQIQu9sM8Fcuvjs7XMesW/dzk4TuYuu05HX0l
OTDMDMg7kOxPi0CuaiqH5DIhc3GAkpbd8EIc9svA7Tj9ofDOezdju+uCV9Y44/ixRvi99Hed4mcG
/eRbq+bs0fI9MQqB59Sb3J4BaNVUVLU8DynHGXEqSPOSlc3yRORRips0GD+1q6EupUWrToOz9x/9
HnWv5JuoU7vWE5+z8GqQGmTVICeEQUwkMliODdLUC9Yqi6nfzhmxYBm8B7XQwCgmGP20WfXRWML8
FPtMcKC87b8pUr37ecdiRq1lQWVBE9UdxliQJzPY+cccveeol/Qi8JJNYYIe5fp7MvOrNXpmdV7m
9l1RO3rhDoAt7iknNUcmyOp6CkP1K6zn6AGCEgUBvyVu0YrtnqRa+p2TqXbvru7she5TcxpIKJby
MRjK4Im3eYWvFRFx7ifEGo+202kO+aVYu5jbCPLCKTqsxOg4ZM7z+querNs3FNeQc1LIvQ3nYFbq
uXZCzV0xyN9bN5jvsxnD0U099aLz0XzgC094eFqfljUonnslx+NQr9BUA4LfYU4KTPYvbrUOD4uK
OKhgGx3YiOXmHWTfwA9fjI/lpbnZyt5eFez+l2iOGa4maGU3cnH9V+MVP9TQtzfemt0RPiCVUC++
fWPDUFz1rroPFDh8WBUv/b7vyebNnMlg0EXXrmPdKtI72xEX9idrnqYaDyzaL6MA+0/zUaRjcCOE
dp5xqarEkmN+dFOO2ROVk31ExWzOQwMlkByE81nvAmJUNJREcnunU08rTMCKPH3HcSCKd+Ew0jjn
lLSyuKt3qpNF+RiR+mmHIf1IPfElWKrxqxoGOr6FUd/g7XJcTtED+7X3BhX3usz7womdrnE/02qG
ymjyWwUNAESnyt8cxyV6lZGdBZJxzRlljAvjeEM7g6yQO3NjkYozQLDvBMLEvqQvK3nFE0++X0Km
xYzUTue+b6ZzVJXdbb+0p7bFoU3msfb76572ZR0PPQSfidMO21Gttww5IRSUIbprOPPmjNDmvzEG
Ofr70Jk5+7Vq1K2YU7KG5wqyfh6zyMD+KS4op7RM7TckHSlv4GmuL37IfsQiR4ir50A1E6FZ+wxr
V03GUPLs7e4SfKBWzT/ysAFJx9EfYD9pzSeL5RAbp/c++2wqthM3ueZ3xSP/IZz0t5pA/EdjKEl4
3QAQkArNYUrHbLiV/VxAB6VOPLsF6saKAfCxTuTa2sAd7mtCFQdfF/0piDgJct3W6q7pt5BU4Oxs
1LAhyPLiJ6zfvOZ8O0bNNxSbwrmu+8tdeyJ2rml4FBjgAT3cnyukC1xcjsexj0qlHMBj+uGnz0ED
R/D6CC3eUn+f07KpObxQz0mq54i/sSOiE42d8VhurMgcSvUoypJwlgoDTmlDU0qcod622HiquUtt
wevJOM2hW/Y7P11wU5q+be9AD6+Ugbb23Im56w/agXDoeJzbllYOp5MxOV8O0Rm5n7IMZstp3Ula
j7Nc7mQamgPrYU8gPOOQLsTZ9itH1LQfYeVX78iDikBAbp/pxZF/zIJ9oP2wUcoyo72asX1O69RB
9Q1c4BuUNLLSDe97FJb7TnMcHcnN+lezCHmeSBheEVrX8RChfAkOdHsE85knUDOnZMzG4nleYN2P
sHeh1TTNKzml/cYHuvINYeO1Loi8kr90zxBo5t/CHzhloQ5+d1wNZ+IcI10uQop9DmYHFf6ZMWHk
YVqoBuIGh9xpwnRfBMnNaxy17B6jhks2XJENaBPdV934u6j9Es4GGn3iKzU8G/6a8mYcdZOM09R8
U7Jx8OVdjpXs6vwHcSp9lW+0l+KRg6xeR7+tz2ok0QQAUn0ncVm/0JEhxMsmQnDAWZ3gbNee8ZQA
RP6oFkT22isrgJ+EBGgg2so/VCxvpG8mvIGDX4rPtvAnTkpkvojH1Q2OS9AIc6hgWBIVBP+MH7jU
01H0i75G4WRoaOknJ5EDr9fIBuwFlQHK/kNmUueGtilpw3QFlDfaVLw2FG8p5dFlTxDWL7nBVKh3
Rxj/09cbzWOSxvcF6cQk2JX5X9SdyXLjSpql36XWjTR3wDEtakMCHDVQsxQbmBSKwDw65qevjzez
rW5ml6VV1qasl3kjIyiRoA//Oec7PxazMgOKL6N6i2RC3Ja4CeET0ytPstIYcNZomLcLIb8whiIc
tEbXjoTGXGoUqfSJOdLpS2FO6m4s524vRe6HJQbCR5eq2LsesxgRmYqugrior/oCvh5AeQOs3AIj
9onYkQBrIDqeRKtzKzeY+2zIb1vsJduBXjZojBNwQsLx15kLamagzKIIIpcZubJdV9zWPNtFUC1m
x6+0SJixorW4CfLETndMj/PnGcJzFIBUipozWR+4561nPbaYHg7056jsNHapGwW9rfTL1AiuHlNG
mRBE1QVygCsJzgE1l/PbcOXYmFWNnYlBKlTBQiSHJamskCOMfbGi0di3sXJ+or9BBSzyerh4LMNH
BWYect4af7kMlQBeidh0wxw7cTgpm1KkfHFYtPK0RieD74KKllHhcrZrps0Y4VKixO6QfxjE785R
4XTP8az5KjI75pji2uK38khPgc3IrlVA1ls82BDjM5mGNSSJ967W1f2gWJ+k0zHxtSBibqgKNu6H
daBvsAe2tW3MuniNLFCAIxvMgpliSe5U7g8hVnI7zOykxmUoLXFHIMq982s1UZRi2SEuS/VzrGuK
xKrMBulEyLG7L1gUqaxs1Y0Hhv258vzqAwcZx2lqeJFCmOk3jw2axA6+enFeRI+cQ2ozrLLIOYq+
Q+li+4m+VdO3AEJAZXtWN4HuHJgJL4ueoPwkmRfArZF7uml/Im/Er5iGMRQaVnLbM4nAkl9GGZ2v
ln6UqloPIxQElMTKzW7a1PNOva6nfWMsCi9lZZ9ax1uXAO/6WyJldOz6cXlaoEv8ckBbQjO2hnNb
8ygSh4t+YgpmAgjw/s4p5/xRsiiy8aQD7jpuSw+J6Rc8YLP+rP2GfmIMzztz9jU6sne0HTHcFE4J
XtG3MWt7/PrbCs3pyVNl9KPvW8oxm44L9zSkwEJS9nEDbePO5ik2TPtQRFXEAkJKAJpXaVs/7Cgq
z46hmxtcacR8rPpJ0wtG+EDKeudbWeqQWNOLR6/OkuJ4jNKTjEnOyYGYDyda+kfUquHAxisbtFsV
deCW3AlZv0v54MemfgOfpR1yPsvEAX6Ic9TKKKZNIJ4c/4E2G1p7M65mcD6rhMs10xMO1TE60OwJ
h05AiX5CVE755Mzm8bMFz/aOej29NBIjI1BroEu0VoGul9WqSD5kdPf0g93452Vt0+xrrbGgHDI8
+xvkqNw6KpW3lGZyx9N7jsrfhaZsMRJ6uoyVwrQ+tt5vgrXjB8VyQp/n1RtoeJAIUIwA5lUAZFmg
7Hf5l0Z7np+zkahzMZtpBSBuit/8aHEOelb6icFHtKdnwjG2eC+FfbTsNoeo28XLYZo7m4RgaROz
hAcKON+MFyf00DWqk2Erwh8I9tNNNVQiC1cmcDkJAssCFqnpEaxb+9uJRbunVRJ7KVgH3W1dTlPb
yY2MIDcK8ctZF4YgtTDD2XfLaavxeuY7rqfrFPKMS3XENkED1+yZyw2DnR6IXNyWzzXbJRNqe0QI
gGeLK0w07cvcqRTJhjprgEsUm7llWv4kU2fTaYPxeXCdpzSC3tQR0P8p9JVytGCZhsM/PyHqqhsO
qBaRDmS9md7sOyNLswdZrLQhT5aFe6FybwdDzU9uX+V0J1hcxIwy/3BY6knf0NGM07mEh6jQsu4W
Dz9a2REUZF+lPcrzQDmvtGjetj12MSKArCrbOkvTHfaQ7NEBmb9NYVb4IbqrKbZcuYoLTVO53s5R
bYtbCkiZDObwtywOA7MFYGlNGL3TXTwyd2v7pTgz7UC4yCnEyrbpPKDdcIAwrKeu0XV8ATAxcG/j
yZqAJph5opxfqlyH6muIS1hsOa7+vgh6D9DupnPatabVmeUDg22eXAOnEWVt7z3hFnz0I1KksTfL
MRn8oOHeHu+LDG33ormMK7hzGcHibJy4yPT+5EfnxByXNcQww6smve3e4PKFMpP1mf9j9nRkEynp
WZxCcjNOdzNSMHvNdavsJfcnp98o1Fd9VLWXeRAn6si7jbjXRg92ZEX1jo6BYTquE0vlbiVBQpFy
XNrfFXdl+PzXesCaMhpMMlZVZiMyJjfbmTC9in2gLGYkiRq4/DlhDWE9YGpqikMmR2MIee1+55Dx
kWE8jD0GxaRPd1PJNvPYTu647tLcLKM9kNDevh2x86/nLs8XUCm4h5MD86HSBQKi5LC3ZuwZKE7D
KqNHw7N5cW0Iwws8ftF4z6RwGcF0auraCb8SdbG8PFn2GXE0Y5cngrxmr03DuBAZ88v9yvkF3W3R
Zk1jxwwSAV5RxSGZa5R4YZbusOyi5GDm7jKatUnv28bFX2ded6XUcd7+qcsekOhyg5244nSsPv2E
HgktcOBsl8SP18CLdH2D6ZW6tjIZF2/nmNyttsYkhbOJbTLUei6nm2ig6BmzKrO/lq8nt5PisBIA
dSbEU2DgiGG5Xkuiyr657XOfc0dZOl+p7mGuguF6YYwBQU507vGKQDyWtN+cnWXtjhEcYmBu3OKx
WxhhgtXe6an884bhPa590re0CoCL9dxnG8Pz/VhwvNiMONfhSXF1u5/76ruN5pfZK3tey3vvFqwi
2eqf0kaTwOmjzeiAI7B9ANKcuuD0JCATW0FnJzJ5RjqeiVZSJG/dyokDUieCI3Hm7dQbuKzVWoYt
yZd9Mmvj4OKzZ+DHEazqfcwmlENbrhPSTw/rB17VLirFgvLZDyGDcXmxdRttRzO26AT9o5DN1lRU
gSMT2IZsFvBFKWTBa5ObtoCA2cBfEa21hBcPpMQSt2u3ZoekcM/GqONDZsF3U9hndq1ZPGrP/kwd
FEbIPXb7EHsR4Wucb0cHy+8xWRrzuc+d5vfiOcmd5lLWkcYoi0uxeuxdLTgCr6mHWzkM7YcS5MeF
NosjZ3xE2IaXA9InuDfZlRWA2FR0P7bzb6/yae8lKYu0luYkJlCRv0iv3YzrXLwWYx+/jY3hEI5p
3J9WlLlfokwZWfLGvruacwfB/vQJIwjMrlmOdxI4ftghEZELa6qwtEZGTeMIM9qIux0BX7WjqeGN
yO6S7XvZChaxFmbZYvrxozE4zUE79MVRQUsid7m3GCiSx3JfZIVTT+YGS3WbCgahRJX9Ofqtxikj
UF16X7XtZVR515fWLL+XxgIJ5v8VdfY2OOR9yZlCHZo4rWPzis6j2zUXmI+fHOlBqxW0plzHM5va
zuMLNEUPkzbj2MB1B3AnqBl8adF9fXafObsUyDf4L9JpJ9ekel+htALUVxIybtq0TzncGETTbC4e
13p5wJJDfnuGKLcaU3OEr2rgqAEGWke4iJYilVvwFU9ZUhKNa30U+4iv7D5PdPOJ7/Bx7S3yJcvL
kucHp6L9QfX1u+F2NXgb55BKER/anOcqs6aPSs74H4blRN5/DR0LPo5KGrWPZNWfR0o84Ep680na
jHsmzrXH1jS49zQ4KWVK3N9fq/gOpuUuJpzxq8W/86Rdz7yOgD2yNq0zHF2r+5l2yFctQ66T27rt
1pvrA7G0dmv2frET+GGQAPw910YcfTlR6tGJp62pnXfWUKT6ZjqpYqTRMMf4aA2ZM4ZDS6EYrHR9
6GmVXgrTCDDDA4eeS6u64qbIPfbmaN17LqS5ILF6u+QGpaoTNzeoXZLvC9xPKvPOFjTrO4s6+6BZ
0/ngWyA8KE18a0R2BRFF8kUUZAyZz9C12wO+BO7FKQVz7ob4+EsXO+9xx5OZp/1MYr5i+XblW2mu
asuHdb2xZTM+qmJhGpZqLw25wb7JQv6snaQN8tLhiqaccs9ZoAzHtLJvFNzebz/CIQfvmYqYiZbS
NSHEnvORzgNy11Yyx9u0BI5PDtE/Zixt/Eb0grPfPOhd6hJXXK8t7jjbyo8R/TDsjGUO4rH0thSZ
4WtAIbAfqPGY9n16XcjBM1w3goWqpIkO0NTEMD/nrI2sgw3PcR0DzGb2C7y2uhnyqH2VXUMgB+8l
JKSZL6XXVgeX6hX2CNeAkRLbzmGIhz23mfRqHutVgEC4TNAT05uhdIYTw0HW8GTYzlWhH5Ysg09d
pNUvYhKw0fOKS4pIkxdFc9bNlBX5M601iBRGMVf8apRxAb73jN/EpFyMEEP9Yi7A+AaVewxNkI5w
JyV4bYQ18PtKY1K3HR0uFX5B+8fMDPlo+E2NSVElmkIVrKHAF+im9rrBfHIQD4NSzl+JafgrTS1A
LcMIrrkVkE4SZDwq5dT7yTWt0wyL7y1iknquFzbL1EuaB9TtioBCijHsOkqj2oEsBeZr45MBBodo
A2ejpCPAJAL+skbZssNCx0Pbpt94IeOAodSDrPyH/hrDup4UHfIo+Rpk9IxjqxMMsnNFvDJLenJU
tChxBmnNQDTeT9ArBg5gcF4haa025rTU0R3bKoCfW7NpMCsCBQszx6YnCyWNU20JHQ/tlQEQNdRj
euVSQUbc9LWD1Xzpmglvh8kaRF82UBxAfrtE0GBWKQ8lz5fFr2GtThk5FSbvYjnjizTuWa+d/bKw
NXNYNYLOi8QzEUj42Qus2z9ZDP6Ljj98AX+K3ttXKyMVf8rBji8Uqdl/sM7jYp0Mq1oc6p/GAze0
HdZEicC7uH+1dVDm+F+XCWIy+NMLedKzBK4AKaVQRAJM1/l7Y0A0gR8F05dtO7gj7al0UnM+wwCU
IvjnvxFZhD+/EL8GeQJXkiuQwnaJAf3DC9FzlzWQJUILNdUNa/y9lL+XfvQx1pwdA583lRJq20+e
ZezY4/6fvzzZhf/n9U2f1kQLkyjcBOf6Rvz8fCQoq//93+T/mVrPj2rHT8OUbi2IX4xhqQhJMS6o
xLXokzJcn3poW2TjrRgKeRFrw6RBtdSbIKgbCUm/Rvi3sh8ADf7xw/1L3prnmmth+Y9Vm39Xyvnf
i8Dsf9V3n+Uv/Y//1PWn+bOz528/3f9ma6f8p8YbmrD09Fl9/jn8cv0bf3XcmP5fLNfiUnr1s1yd
Mnzgf4VnSJ/wiy/sa/ZEmgor63+abqT7F0AWODxcJRzgyh7P+9/SL4aJ6UbguPH5S66NH8b/l0w3
lvr7lk6eMtv3eeLNa5SGuLP1j4+c15P16EuMGR0e9aDDaZx/MU+iaFwVEn6Fuo7eCM5hELo3FsHj
ufFt7Q2XqeHaHZCUWWSAxS1DD+BNELdoutwY/HiKo91oSR9aGprEcBMzFvJPosdKyix+1P2LO+Oz
hbHXxW/pIGd9YJTRR7f+FBefYqLtdluNCbpTaYzep2WVJeK5P1wYaatPN7OSMI90/o7zzWZ+hejf
5kn+oXA6VIEdlV8I/SnN8Cn3QsI4d0bsp+/RHBFnk70I7MK33ozKLn6AYahCha3+0rERbl3JIVGJ
+TqDWDpgIl2WXLxljFLGfD6HjsUxjC2fGsu7cLFFDswzns25ae+70ojKoGjr+GGYY+8MKdver846
37kVoB29khLYZIN2SQCN1p2ceg1+p52db9HqD+xB7O2C7Ho0dfKiY84giMZcy2u1VuTXM9rq1NDO
e67mQEs5JMsTlFv2ImhV3r12o/RLVoLjgls82/hDj8Rv4mc/brBzGq2HEZb+KUzhqfeSjuK6h5Wa
YI0X/e68BnENM+YyrKRvmmw4aZK5cHVgUViosUfDkcW+xMDy4ljTzoBHnTDn1RtrjanOwtkdwMqw
d3VEKqNvUu6mVwll5bTzkvetvE8ieZvW+UtqAWbHvEkclnB7/LouXXTmcKTQu6Kx/O5GwlJGV6wH
SgvmlCbJIrnl3jvTae109dbNCCgl/Gw0N0mngfsxzift8mlhTSLbWDd+Atwa4gVbifHko7wDx5S4
dTFsQJ3l/OCjp+/aZGgxZwj7FBXckjJv5DQAixDlz+f19J0TE2EYOD1wJMv2MTHEI11SbuDR8FrB
7A8caEQ3fuvcwXy0ziKJqEQpFsr9dGfu+8KMb6FoNM9V5pZ3EdP271WtTGAWTdqo6NNxP1tLGkYq
aV+dquASUSFzXSElP7Uu2ysbN9tjwrW5/AJLax3JA0i1esfbRrcRYoEuTXeb4NQ+0fKV7ggM3JAa
aw4VBJYNVeKZ2MQTPDGSTPG2zc2GD6F0W+wDbBqZvRBcAnXCdyrRz8r2JMrHhMsmi9u9mS4vJgPA
DXulQyarTkgFe9VpKG15Xo1rKMuUPyamjMe+tOLHiJr3BbhCYW9BihEsL5r53qvmhIyHBRnYGO1t
4Yv9uoryHoRKtRvBrdxG0vDvdQystTLamPyprc8roBAE5tJX33VMBdfCzPaoCbWcW+DRO+nqd9nh
u0aT9+jbWqrb7OoZZjt9jU3M0ueYCqiYaEEGOZypujzFwqDey8ficyT09FxFLflSP+ncXTTE83u/
otus6RKWS8tHnqRR8cMDSbCNMv5a31Udzw5W8pp0zx+hKMbI9r0HFI3ATTIFVWeC7IivoSSj67Jj
xNAvcIjcvU3OYJ3aSeL+uorQ+LGtUy0p13Eh4475V0qq99KSdt9hREq3murumA6sWr/OZbYue4Jj
SAOxcv1ccLcoD8ZE9I5JeW5MwxcZk2Tc4+uM55bOpfnsYvilgdfHgj9M6K5tTN1pP871Z64W4A3o
Hts2UxDix7EQQfaHkg9rSz662sdl2fAeQmbmNi9vVjtm9TEtrbBmA8FOHmYNMYngGWxDMix1UI0F
/XHD7TwmB12L5mB2zbEo8ntjxTjBvC47MOuWe1kS/k+X1yYeT600tw6vcSPSkV5k90up5pSpZNfQ
/pT1gGxatRxEkdzFDAO3aK9PvQXnA94GvLg2EHgL+dO9lmJXThH/G3sjE0jPXX6q9ElgumEe+NGu
cktdJIHzcV+P5q1ndjuCz1uvKEOLCyaI9jMVFZtSFecRcDzXQIjp/NAESyhyOS4Z8DNa7TymT1Cd
tg11meBld7i/7zEmcZkatgQ5WD6wO11PahK1iJxH0zDS0cz1bcj8FuPf3Ige0WFYHPA8shENUHUn
5BNDLRfGXRt4B+qZBY5kuSFHSMBOomhUMFNipPCxbUBwzvJglSQesFOACyiTh3aqqhCLz31rWTdY
BJ6Icu46LKKdkZGrLgWljKJQdwVRlm+k4XU9pfkkH2THZpsYAO0qL3JeIKp0fpgjZrvEKw9FBxMq
cy3JncZZ8NOwmO66Ca6P7QOr7/MGrZV0Vsh1/LdZteV+pDB4SwLpplLxz8ZhSXHwKjDti6DeLetw
9Ofpi0tqfwtDhfH70FnHnNT4PaAaWH3MKJip1KcZ+W87J0zwwLDaOz9TJ5bFBPMCYXxGilMgqD2A
jHSIG/++xoGxHfqBBibDq8Fkx01YR24L+fj6Te7H72itb2U6H10vH75WRmld7d+X1moeosnv+DLV
T2gGT7aBhMzh5bPPSA6WHcEou3DyrU9EizWUipN2N2XGnZzFelvggwUgOj0ASjpBl8H+WbGYFHP8
lo3Mz2aqQodFn+JIP5CjuMF/zyI5FmABLTJcnSjfppLgDqcIwhntNXtPK/TnpHz7dIVS7DFF6o5s
0JzurJYA4tQP8iOB0No4LOLaSqHIuDgXNzh6vd9aNiZGZ7qrGLXl7wQTjI/JXW/ZSchB0F9GtqD2
1S8A9ienEiZJ46EKWQOnawlCvHEd9SMaTYaSYpChjbnhSmQqqv2UeB/Yr2yYmdET9lWTLjBWP8cS
CsTXODYBkIJ4M6m6vDgmsVWaXHYEOtItMf63yEd98rsCBufKPNM2yENq1kCrAwlo3ZCqy06F7o7j
RNUgio0nSN4lnt5hmwX4qK0HsO7mXZlZN4QV1Aa0jbE3MIDQxmP81g2jBNDgj4RLHgcb9MJ1wkI+
+twXzo6yGxj0PiwZwZZB5ZETRCCwNnG67rPRrw/5yLwi4ZiKcYcrq9UxT+5bsZBvxpxMZcK4pfEL
X660PjxZ/rajzNy1ZeYdlqY5Oy4G7qls35wstbcxxhuS38Bchqjsdk5DypUktGj5nZKuuW2iuTgB
TJc4KaZn0+QI5ZTqM/LIV6StXo/5CELZheNhjPKRtPI9UxjKYqJWLjdd4uqLdt1ul/eJDDkRFwF1
q84+9/L6OzbXDmFWJMuLFChCoDei+NMmnrwZoV2gzMQlJEsKM2/qee4fat4xGCB0Ym5p43g1oxn3
uzdZQbaaK5SXkf89TO1qHGTuo70bscoPODyNoB9qtwnJVk4CtX1cxKlwKGltyxIy3pK0Dvm/qrYe
MDkWP5QR84Lm6t1HWd7dYphg9IGsRG3ZvF76plhhp1ftlfxdONWtXsz2h5jxNW448x4RVKCOFvN4
bBNywosZ2UwTDe/GMFzyiObKs+0auQWopGl3HLzd0+ySJCr7EQFOrvRAQRw9axmrd73A5cmKgqRV
b9PokZY6xKB4WROmsvY8fxH0kgdc+HN1ifteNMwwO298lbNnZHsI8cyODMOZTivxfsLyY1bfdcuw
nAcpDZDEcgZ5Em81zA69z+Z6ld+zveqD4eM+5+IthROUtfcYqbScwOsWTDDVMHdgU6lY3cASlZ+j
3yavhRWt45axmn3TMOCeaMOlzGBfunHcfVtG7jibKTf48NFQkiKsAAtaNCeVqXNb13VVnVmrO1wl
Zkw1F5PJnAkTjrSCMLSiVG0de0Epslgodt53wPTFznR1a29qplP+WzW3nn7EPc1HQuBsNh5nnXWQ
A6WvQHrgZUup/+qorAnnWBvuaR3SxnwnbynVAXgBcnZn04oVDEmlf8xokGSYSpokgnyEsMS0b13N
y6gIWtDRvhBF5zLF/YwwNhawEOKH1/CFjRNBbt22v5SIymcG3d14dBxWmifwpJF5x0WTbdptnRyJ
fBmQcqCq51S1C92Nn9VAMyzxD3p70Rr9sjlZiWHXx7WzvA5DxxU/sozpfKIMsQGMFHHctrqS3wve
4maFbnRteurjoKuwXFlZnf6i8Sc+wrfLvwpUqyBZzfFqkLeP3lI5F1QMwNp0iO/4fEBKu9rbRiOJ
Pbycvh94s5FcCKQXzyn6MU6oLY/l0aM0MMiT1dlkhhZB7hovNA3eW+QzzJwSycjSLuqAiyFb1/ds
G8RPqXki7ti9Z4XXwKVpaZkreXqw3OxcLdvHIU2J7arav8PfXr7XtfcZae0dlDO+MkQEaoD4wFC2
lhecyclTJJynouTn7JryZUUShFrUbxkon/wy9smVTpee6j8qNuTOogZRwqrix7WecbttM0WNqtTF
6+Q0zW5JZ4qKfPq4BNbYpbY+utI/cUug7w2c2sZo6r2Z978YY4ZzvbxOk39HpfsbDm4FfBy6EfOD
7JWP+qNvk0uCkSkwqK4t6gsdDUfQbT8zUR9KZ7m5MqwOI1ViTsYHMPsE4daASdh2dK6F1017zFri
M1livJqVeGwp10pGeT/4ndxAGztF/vRL+I2zaWK/vjMNTLkYETCVlZdYTY9Af25lazJMHY1uuzbj
7Uw9XeSal35GdKUb7rcPDR4zx4mIxnJjkc3f1iOH+XoOyTNcyeDjw1oX74vv/eB2Ph2sPDo6rbVs
XYytFV9DRzREQN6gHR3K9ndGfMhxokvhsZVZVlj0w47Fl7GycH4UKN4JnYt4JvGMwlTeGVG2X2Ue
xIX3dZWVMT4cYa18LH5yrT9NP+gCnLfRlB6XNfoovOwnfhLzLEWF56c8Lsir2OVJTC7xGpLle51j
U4RE+PeDcD8NUpMBvcZ0cjnIZKOYwApa9aFjF2zi/s5tFF5jeIefveJxTCtENW8kVloN6jjMWCGZ
NYMkWi10AH5kk3/J1NWHFAghhKSumfbiu0uNXd0nYmOxoG9NmZ1n2ss81wiyBuoDGiTQyFLiVxfW
I5nllyq3H3Q27lvb7h7S0eTG7/EuIxwAZTuanG49gGwr/z1vIDl6ffHUGEhSYO0aqpvjzHwSHN1x
fN1l+fw6t1P0UgxleJWFsCbcWX7+YokxaHrvlIyCQldjn67dwV2dQ0fUPOj0FdlRhACNqr0wp/PY
R4cuWk4eikai85cCX4njFaFU8bHyqyfTazQjm+IkAWXJUVGpK+Spb+Qe4eRoaeMlqodq2wzpL+xC
KqRf0toLAsjRUoWx6T9SWatxl/IFZ59voS2pkGkuvfZMKIqlu3ir4d2PDpVtrTwysnnPdPoNDI1W
J7cJPOqjMd6p4UZMIyjrsv7oksU6+41ZHQQlGV3CipGNlGllyTIFWWf4l2mqQH1SX7NphHZC7lGv
AOctrOWmouZjzgMr6umJT2KTcUFzTju2XxTFhTw/FTKleMJji43JoFlE33pp9Gzn9m6dfP8R8hZz
C4Ok/NLADZV0BgJVL0cL3apXp7VRWHVjcud5qPLeODDgEVCoyKoo+6lfeW5Vs2Vvi7GUtmdcwAph
gXkSY4+HyBqIfVxVMiaUBHGYzURGmGbjwa7Kat+CGjMnsAl9bX+tKnnXhn9y8yZk3sQXBSMt9Q/V
nYUk0wn/2MYsV7nuYb+6J7fAVlP6HGqoDCI7HHsFooYwbo3urqvbG0Js+WainiPvqbtWJKRy39+S
3PuucGIiAdF6OHucJvogi5bxtSPM5aMQ6triidV7zZZdc2d0bXVhvd5UbQfVJAuIR5ch2Trj1iTa
R9ctNaJOuPSPReMeu9Z7ESZsurV8NHnDScYfaeiiQpIzuuRIapJod1H7xQpa3b1yD2GqovmNV2+E
xxM15e0nZQ9hvMTP3cRVnC4RZyfpp9nYBqRxLeiorc1fVWkcgKT+9rp0W1zJYhlVaXyno+sL1MOm
n8dnGqpuSTiSa2k5QRfOY9Is3QYnUagrm5mgAC6cuu332FYnGjdAFSe3xRTtejkHTrG+dU3xIX3M
+NFVDmscBjNVvR2M6eLFOGXt/rxU7e3EmcPFYI9K+AqqEPOrTN+yMr8fKdIgX3WuWnWX0p52i0EF
6gLuIEAgIDzdKA6dxf5YOnWPCesO5y+Suem7rPhFv+16eeQg8drUNCXQ60GpwgfztON81YGHKzuZ
CtNjFE03wieK0QJF3lAOm3NzNV/IVJGAhOfv8c/Ai5tvwUK6G69KnzxRYqDHuZjOYqfxUSLTk03I
LftEDY/cSewo+6wtiYmiYdsjMIF5GDw8EcAYOYh8KNIkWzpRpl2hGHFDoQYWMTbdqSkVb0tCzp/x
3tfAR4Anb3L3k6MPnAc/clxPUOWxaIJADjiSNttR+w/Ell6qaPCnd+iLpJZOqVr8td+tRQEVjn81
rSMnmLXb8mEevJKKSfEEBakEFWOAk1hosHWBY1jbAetOvluh6zQBMb1u3U0GlisNDcDapR6+3jM2
wzxB1M8oTypJGPN5OLYbqsmRz2VT0MkFKRYTXxrZ7u9VuiNbJyss1FiejO/ajaZxl+Nt/01Y3H2s
13F6hLZNbyFpqiv3gNOTuwFywRoRF2pgwtkYK07ZuGs+JuysmIY7EnbcpLyKna6ccqKkDdqCP5ov
nJx9wkOpp6HpEDN5n92GRDrKhFHs3HJIuNVThIJlUHnpizlHhBY1WEZChtZE6AMy6xodIPDwMfoQ
N3kiGoW9b18lqwtC3K8dCdFBWHM45HpgoF+Rm5qXuvxhZqp/mDyKVik7iOkEJZ0s/weS3H9Pb/v/
jVkPm/tP0ulV/vsbXO6qGv77v/34LL/+Hjj3x1/4W8zd+osrPM/2FLqbj7KGpPU3Yr1JAB5UEP9d
KBdgPMLa/026e3DpUbP5c/4PNsz8/0TWG5LgvOvAjxSm9F3ox86/JLrB6Pw7ndd2PIAf18G5aypO
Q9K9/vmfdN6eSQOaESpZl5NbCpISzfnkm1j2C1OnQBRkQmTq2hvhxL8pEJrfsBgzEAd+JBHdg3Ry
p+/ZypYeU2MVX0/xQhBM4D7s/bI5n6UO0k5cJrSXlhAjDZZwXKh+5F1rsmN/Pq6EP+UP05/z4lLa
tDjsZCZZTbx0EQ9rlFvx0Tcq9vAowj51yx3T6gLV5usQ4hB9V0SRlh3IDxyMICAApmHOyUuiAWbG
0BX/8Iy9i4GdACxXlI4KGlgrDMzLeKEkPCpJcGLLMwyj5OzhxF441PXgHNyEseeeoL3N/LSNf1D/
zrTWdHza3MfkeWVIek5soZ/mzuu3ijDTe6uL5rRQQ88PpoenTq8NfS71B5eWK/Si+i7cIg/MRU6Q
ccmt9IBpcJa47acreIuJSKxgv8rikLZTt7chDN8KMdwbqeKmYA5w0suSAnU0kjBPZnXg4D2ctc6r
gDadjwUdZxs1wjtDTHMvZimiMFPiq3KKAZmgHQ7VzNAU6u3bldN1tmxnPFF/Wv1OgJydIlC/exxW
AjwJQ5n2Dw4Hns5N0rr9O/sbrdg9GZmsJgHGYVD1DQ4RewI4es/YC+rQNuubFliW4WVW/jI7DTJW
7mo+KHZYUXcPhl5X/4PJXq7PPllhjF9VlZkIDd3gQv8CaVp2iqLX3sLjurW6eLzPxhSTeBafEajN
6dDlZQugeakvFXpEHHrO0ERh5eQdE3qyXng9bdydjA5swFlVazovZgPAX8/9M3OMhiMCIQXh0Ww8
M/kmCdutITs6V/euDSt/pHEuI8aebCgfGI3Qg1fgP6bYoQgmwBW/1ZkxwlUwyXj8B3tnshw5kibp
V2mZO3IAAwzLsR2+07nvvEBIBgP7vhqevj9EZlZFsLKiOuo2JXPpQ0lnOOEOGMz0V/3UKiilVYNb
m7d0HAp3hT17eB5gsVh7s+rIbdO6aybnBAPL+MgPnjonI3PewHjr1kEzgz49SgpgeQuYzUubcctA
siFuHappxHxNaLraBzlVXoy7rlHb6lUTVXRtS0SAVNrWAyVc35inxlUhUXdJsOJf42QMxsrIz3Ji
3P5ivKU3pjQLiNsjUUb8hAzU8cgX7XuL3SVemXgHEwiNAb1sDqMJjbI6iFVs99M1CUXbO7jA58WV
HVVut4oNQfGLsIk2DeGNKaqLup9JoCXdh9lWwh901yRmVzPR5p8rn1rabUl+tmnirDWiV0eN/tDi
LawTeiH7zKpwHSkrYxeQFrI+yxy7bdYgKzWaZjs5Ju9DlhIW03vnQitLRlfNOEgBjr8fC99iKl/7
trReFNEfiliV804+CVWTiAkLFKDAfG75TSNs74B3QkoVDhj15aM15UeL6yy2Y9rrb4MqTCLoIykr
jefSnL6wFmAHbuDyMbTvcEwh5ZG43YZMgnOMZ2zuN9pskvaLvbhOuCfaGctoETVvA25FoNsmg0SK
hFFvycVRxbCyLV2SV9HdwNvT7AtIsqHhF1B/b8EcsuUJRc645uGdNlLl5bnDfnpXEY/ZFWE2Pyur
IRPTMYD2nQH5RjfDL1ZCiXBv9r3f1tYyU+nZ2CFv3yvORhoSOf74qkUFMeat6rOPonLUWcmivxWB
5py5SWeedXlkHa061t5hlEkWTsDs4BbsWj8s/LZ62xizZW6dupXkVvuPFPME9tpYvdRd8dgyT93G
uaMovyipDWN8d2agAau55LpT2TFakV/GSYvPIRiTw6fffsOtYT2OuD1WBb2fR5sIP6QsHKeroZyY
KprWAgnHo497gvKJrNA/vLiMblhvg5PnzgynAyoqVgRYcpjUutw5wH4OMi9pEwHV+QIqteQU4Mwv
mMaI3iWkzk4JrKKDJe302l2soMmUXxpSfJ1qaCcrxw3glgDvPeUdDeoQezscBFKgzbj9Exozhu+U
LjOMz+HRHargHshbyAyqMutVHVnjwSDudRnzimk21Wgo0y+EfMXa7j2bqvCYHMQEfgA5XCur3lnQ
97cO/Kn9hNNjn+q1dqo0NpvVYlE3R8gHxaIt8pc49mkiphDHmXPhjC1DY0a0a7P2OMBbs/zK+PdG
0n55SCp92DVJcIrUsKaRie+ixGpbidfK6H3Dbq+0vLfhDKhtXhf6rcCHHBTJNWX2Z6HLodhpp+1M
r9GZoN1gm1Q0sWCd3dN1Um8peyPInzF81mMS3gIGSs/Ptm0sdSOYsUG+s9cN3hU/0p2DZbAz5vu3
Hjxr5J8au8pXDJl2IOlCxC1XpySSCewAC/VIhUVHZYAWvhGp6I9E6ikOxL+8jgaHCVpm7J2S5NXC
+FhlUr2HQzheu+N8aOLormkV7SaauIQyyICkHO96pBqA2Sjnyg+jecdJ/Ws5lNdpBTmQnnt21C8t
vukwiY4t45MU8NQKFs56mqPHsB7XQ69fxo1xdKirWYEK2JpxHJ7T2kc7AcmeyKlPXjIeI1KtG6JV
pEL78kGMch+BgJOtZtGcUCfYW9OzpPbUYUqrBSVExHQnyvmeqAdZOsgXW2xaV9hguJZp61GIvJaK
1mL+tmfbpGY1mWiilZ3CzjArycHFjlLWJUu/gQvu3QF8lIjrsXqiTiF8wH+LFG5arZq3RoWYgzCX
WASZJqchxFXFXXSgtYtk9yqLAII1rZ29CnO+rIDrUiqYA+yxG3pYB4JdXT/zGBZJE70LPFCHGp6H
3p0bqUnrXd9XFLWYGRRE+ue3MU0QLNapfgYwNH90IV6sYcXTk9DMOcCSmuCWveMJqrYGKBX06w4T
b9Lnly36LxUQVtUfl76+56YQ+lY2oH3XTUyjJKqydq0BB+PcZYyYj60OE/sOYsT0OijlYoEf0VKz
NeR/UfsJZ3baDtPYRNIUg/M4hAwYNkaHukQIow2vdEIhl3MryPmFMd3LjQTuWGMNYJLITMBeRdWQ
HAAx8j9bmVNiszHmK4+Y/AUB/AnesIniPIF7GuChUyPMjy5yfGGwj9S6DTLwiIBoLhEt9XMRWcT0
YKqtR2voH0p209f0JVw3ldAu0xCaPgN8xH92+7tBVOpMDrI5V7K/oY30uZYuNwZb8AVHeskWcDph
uKKOzgwJGE9ZVywRqduwJcfVARHy3aR50G2KXE3POwmMK7vJivJNW1r6uhidEMocmrjpFCAUCc+E
PNB+Wep7PYa66wXzR2hrrxlJ4mPkDOEmcmD3NtqhhYH8SlyiXlOTQVEhiLzDVAJ5pmGpJxYwjcUd
PytV5hE2bZxt7xOFc3hqqnRftvIRRbS54AhkHsZeMtWzi1tD50Z18Mtgm6vaBrIMq6uvVR0j45lh
1YanNjq5kveJP0i4UMzjzCsE0fl2JHDIaMU010q455mh5E7CJToMTFGxpyp1l09R8WgEVYA24eS+
BXJ9PVSxt50SJTfegDUdJuKXsTev43KqnnKdygIn118Ytbi+Peo5zahERwwqEN69RHin0p31J8S0
HV3I7P3sunyKMQ/58Ezcm3mi8zQu8qcu7r8w1zygfePyahL1rLcDWKMx3mdhbr3B0CuPkDX7Gwbq
zaZgWPpWdY7zVpqyv6TU3Lr30gbjjkHSjp1KIG+LkUeMwGp32+tzdqYBekoYzXn9V6k0tcU3MOxS
Q6cMuHN4p4lW29midsjLx/1lhjkDNVEfwenF8D9MK7vDqMy5KiunW30YD1nci51eWcY7+Co6sl2h
PVt4619avBG0KdIFnk4kUQd8vH4rrPwyc5X+HOe52Op2BirSLR4HczJQVUnYYILYlWPkrAbq8DYJ
AfBDb3m9Xzn4l+KAAsSSwuVjRqEOcwgj3tXMwxgL9mLBfHtY7zBEDsw9+/za67u120DgF1kDUdcu
9fkqJdJLaKqPj1qspfdoPQQqsD7veFCR/9L2iIMOtlAVXEeKRrQFNbqeFqPi6ETybGIjvy6JuYDT
qA+6AzG1J5cUN7px3TXlnann9dlkhudhDto7tXvCt5w192bnppelRoS8airoWGboMeSOeN7ARLnW
FF3lGLDPqtkQtwZJrpPFq4NGLVOs7ThssIQoRHfvCC9h3GNeM28StkhbalgQeI0pg6jdVBgGG3BE
oYS2qIpA3Q3UFiHP90bLZB+BbYvty9orXjRfGHVD9QmN+IpgfXTDMZ3TZeB42ATT+p1BAxWeiVkh
qrpRSBJc805FoOlHxv3tiiMMvJCZmfiotIoVxJqv4kENZxp9HKcedZ7kGTm+kUpVlxBgvdJyeUGE
ITx3E8qtgIGmvB+p4g2ALjOkib09VCy+jRGVHJpOu03SSt4Uy/4H8R6XqKjeabbnCQWoFKcetFuC
TJiIeDwP48g7VVS1vjWb9iGZagV0FI0y7caKs3dV7lVmEXUpYkZucrI+6rB4SrAw3c8RGAvkV8qM
DDW98XvJo9Z9OyjHTy2H/idu50NQhrHvzKRYIGLYoDSHquby7fxgVUkG8CjNKUvzVAjhjhHXmvpj
nYY6HQsV8N0MX9hkHq00AQ9lwigmunEicuLuAhmcW0K/ESIJ/YTOvYs+cu8Xrrmhl96h8txzUw0E
W2jSIqgBa4Md4LUXSI8k+xBsyIm/opPkvPWzbmer1Doz8K71OMNIIM4UhYNtyS2Q33XXtpeD7j1o
WUxJiRE5YL7hPwcQ7OgSnV2E1HdKdkPCel1/7raOvReIBS8Bhg/auqm6gumw05R3VvVNdathG3kb
lrdzt0iFtKPcthgmMmwlJ4wO6WLxY/wNkQLhqH1o0W4ve94Da9UP5hfOB69upV2URvFetFHxCkq0
OWUqpe/LhKwO1LSy8YQUcqUt9i4TH8aR8qqNRpPbY6Q38Q67uf2aGLZ8mkZL32miPmVDNFFU6OFe
EzNtNZDdmj28B2NpAHwxSwpWQWE92db0hVsk4LEwy8uK2OxuCkb9FBfkWC0TG6ZJVlh2mfXVCqzx
zkbUWXnJ4Po9gepVqUJCkHB6cOKk077TzPchB4K6cvOWsnUCfevCGPL7aUhxEg1Rc5W0VXfgyGav
efFq66oHO1FVAgaAEbq4pZx5o3m0mlAHQqAYOypzaKIZkhAE7zGawSrPqO/rAWlEm/ADZ8U4X9Mx
kR3hzHEC1r/OkxNtPTJ521LneaC7m8lwpeYvVCUyzsA/gQdTb84LLeddSdR0NdEWR5gL8o5jmu0O
wHizeLmmMzHjaQ3r+cKw3dOonEe2R2zKAaReVGWVH2iatE6Za5Y+hBhFeQH+khfmRQVbw+grSjve
GtfB6ztA0+2SiRL6wHNOJRfnu5Xa6JF8yCLwwj2gq1UFnGnl9Qw0ZGzmO0oJpteM4cpFW5fZnrBI
jv1vfurnet6aqndO8ZzkfLSwPjQkb1/PNes6w0DO02MGa1yzkHuilhwmx98j5R7iNi70ctsKHQOg
vpzrzBm0cu9yJqwrah0gY1icq1njHc4ZC7rouq7GCEcFyCoHNsxeBXN9qPNCOxgQmejQEl9RoACA
y+S2FbSoAfUCiFCLgDlnMV0PaQOmvQu+iiHxzorBtPe4mrs9k2KdjX8dbnKvwWwGlrhXS6DfjiXv
wJZSSfZPF567oMTI1VFXZCN3HDCFjWsLRdPXxw6DN0l0cF1Ff80kh3x7jtkwqBYAcp6164zxAkNX
cvUY1bF2D4C9GNBl97ygGSloJO2/0YStoAI5hJXOb+jl5I2nbYDw6GeuE5aHUIzmluD/pSryQxW5
yZkBLn3XYJlGPXXYO7I+cLbvXHAj1lhs3NSN98mEsmTprrEzF2on5myqNoO63eSyvS/D6YHA7uAj
L4qXMGvestK+xBHbrPNZjg9d57XLvdUeBFiqHSL45TQ3eEts60PnLet3JUzvsbHTbaU5UBtoOfEb
HJVHAVjqFJg2L1Z86VdplqC8hsMOby+5/3BS/oDTYAv18XUaKKs/cmbvgjOGJyHVQjVVGQBV8nQ4
CUpTbuuISqlt2qf9TMUISvwqTwIdpNESwV5ISVJdtpR8niBr881CXdfpvUzqNkA3oxrlARdowtwt
WCxlHl7Dp6lNsch3gBnACti5+zTObVnjGnOyR+Io8PQH7rdVXVTaxCQU5yfOZ0LVq8SbOBO6kaET
/GzNFtc/PWSUBg7UpQ0MeyqWvFbPOKXgRrll6h0aH8ABXO3asSkZPNIWJzReesQWZkCjUyeugd9w
4E5qE2A/8NK+OjfHRghczBSdrNnQGtEZlm1z2EijScs1i6YxH7XEFsN6DFXWHAlIsP2fCYROJ8KB
IARmLRCXXeKor4NtQ7kaB70uGMZ1qJ8x0vIVyr+3d9pYESQO7+BKUEGubLZpNAv2zn22FGbhGK5B
q2TNTUFnS20Zb4EoGM1nJFdgTrYrfXK+DJ0xP3AjjPfot8nO1idFSwfdOI9GC9kkTZA6cs2bti2I
MGsj0lyuKDOtzr2k1cPCL+O5WLblbt2tNep1HyZ88921aPuC+4EKkb2XIyT7ejAUNzECUrIJoW3k
t0UzVmc6gpCftsiWbRPmj2lPRdwqH6v+fKxmxhKRsReaUYOQSQc/E7NGJ8WICWEYIL3ld3ntBK+0
ZVhYnTR5Uxmq8EWkTpNgi0jGuXjurIS9RSdvpxCbQcgiGbEoiXxX91VxlXdRdUgBMiJ3Ipk/zG3g
HMzKldsaJt+TmCP11aSPaudQHAogghpgX1I3nyWd2oQdHFhzwJmIACAPoxEkX2nJ0BTYgsl1mRmU
rXHuTg2+D8DxOACFLVhC5kqqV4xLudjn8YCjga14LfcmDRrhjpveSx7iuIW1hHlrakFo5sZSPFvV
jXk2iUTGG1saQe1bMfwb5F4GPxyR7RIRt7AgL1Ev6iUbL2ZBAMBPeQr1Mw4TY3ru+uIuZTIJH55M
NG9VtVEplfNqDaB4nut9GIFNZ1sUOuN4cusRM2qLGUnw22xBWDABnYN5A1HjkXYDel2SY6ggK4jI
dIiOls2e8WUPfTBxyRSRtaH2tkJVxBXKjCKmK4lpMFmRgvbQAhe3GSJjS1a7lRjT2e9D99wbCLEw
71iNHFeegd5fZlgh/HqYsHaMFmVBWWvv9XLSLhuJm7dClPSHxMVVxOpuAHUzhvoANg+nYUXy5awg
/Pgy55HzFIKnONWGFW+M2RxfotqNjhMSaYlEiCoL1RqVN5/LbdiDOXTrKTz2kZnjvao6PI9mH5Pq
7PHWbyoa17R1xi1DWyMMuI0T6SArcJcRbA3SG8f1XuYwMG4ZDJxywzjQ6lNRQDdF41cMo9OOijsy
AEGW+mzBsekLbHEZfT6OT3ck6YbYrS4HyaO7okXdWlUoVVtnYNq8diwVo+Ej+TzOrSerVagh405s
b5/tuv1oSzTmrOnsU2VixeduStbsUkIEQ1Ged1Q/vmENv+xGDlwJXLstO3TvkOjTdHRjUvqrMBfX
ERRjm1YLnDxq5w7xRZ22e4wY3hmMEwIjlp7Ul547hOcW0wF/bDEYN+lip8tCcufl0DL26fDAaLyi
7zCJXzDt4KXIYfq6drgrdUTAG0JB5zZe6GGmCYVxXmOYC18sKp5rrawRn51XCWx3Df4e8r6XhDeG
iuw9KkB0ndHltPEGS+zsSaDeRvzRngdIRHjpWzUnB5xmr0VF3l15KJQmWbQVakDQhdd5pU/vrLf5
49A49DGC2N4Sfb+0tFauQ6dzc19DISDiSEvFytSNcd9Xjbw1bc8yoJHmyUGMhrknrzGuFaiSO1TZ
j9EO73PyFBecEsOTzNW0d0LaIpU7Y2TMvQs7cMKrsOI3XFFCgtdE9ljccYoewAKkR/itzTqru3lF
uE0RJzW1i96QRIqMKj+bNDqPIov1mQfa1W4zt6xvIS3exDmbWFi8w9ZltrmKjBQcf4VlO8wk5Fgn
Lw9F7zwWiQmsX7kVBJkxP881wSEwaHaZsNq3sOk4s/bhBSH7ctMYjbPhAEcYKzdpC2M3V+XaU2ML
cz8E0C/5f3qIUlIRqYsxLzHG1zExyMxo7NzXKkrclc0SclaA/jkPu8peW6H9XjiSIQ1kcDBuvAvM
dDgn4c5Zy8jng0kClAtEjraTb1LZRaGnaMeF2tjTqL04VgHEkUXrOA0yXwPhyAmGpFF0N1i8xUBm
D0NzAW0PWC1gxcA+y1H7g5emweS06bJpAroW4EkbBsPivQvfOxjHcNppE3m8seLo4VXsdmvcKEcq
d0V8z+ADqBPAnNHep2oEH8KJMKrfAke3z5rAplqr7kVbHX89PP0f6tRYQuz/90/w/z84NW7jj6Z5
/a/TR1n8UBAolv/sd78G80e8FwI8m+UZLv5V8TfDhmaYv6F86MKzdY9STmOJ/v/h2PgWoPZ4NklK
/9Fa8EdImog07wM6USVhfg+GjPwVu8YnygGmEBdPiITDIuXy932CDzSqK/Jgdg89yNpXlVvoYWnX
d28GyNbDd1/NXwAVlqw1+y2Kw5amBrl8FHFo08URIiybVpgfbSGtYSR1XU+HRtIgykIOsFJ27i/B
FP78EFwsjs03pOufrkdUgsWIfBQYIQZ9jMc2WoIC9PMr+YsvjWJHqfOtGVhnrE8fMvUmA+h8PHDF
3RdbQq0ohTleT1YdXPz8kz5/Z4yN2SYYriDsq5NO+IRs4Ew2RsFYHhKy8kt8hZJ3v4Lwuv53Psa1
ubN0Jh3mpwti/utVTlgdWOLNuz5qAl8nqL3/+Ycs/8j3vz/fFwql7jF1XogazpLV/84WlACsnpjX
7WU+ql0/dlg9zNYmApLyVx2UWdW/L0v/S7AGXxwf6AkhPMMjcGGLT40booVk1DvmHk967nc09TIP
aNzNr18Vj7bjeA4AXyk/mZ1A149Rm/OSia3UF7IOVjjNx5WlgY2BkfKvfqm/+hL//nG29emGyPJm
HmbN2Gu5J7c6Rhe/wwl0Gc29tWUdqa9/fnWCdevzjyb5Em0bgIILM8T48Ueb7dbuy6nYI+8UL2Wt
x28VYzyaANKFcJvGhgpWae6mV5MNYmktgsazF9RUc08BG0Q4ZcmhYZSVOc9VbjCKdMqg1vYFuD6a
xDn33xMGz5c9b9Tu+zLVh9c0i6V23UwCg3fWtrXxL36xz0+vZEQspWlyUcLmAV4u+bv7sPNy0ktY
lyLVMuP3xuY8F+4ihAfx6eff3j/+WA4LHcu757IeOcvy/v0nBTbZyEzhZmV0R0AxdPy+UcMHte8S
IWKupl9cl5Yr42N0gR6HAe/zDZ/VymjZFuyLGH8OmEN2we407uH9pXc/v7J/XJf4JM+xTW56QB2f
UTJT0pIr7WuQFjPn9aLkVEEVvP/LH7Ks4BSw8MbgffDph6LE2VZJUO7NydF2lqOVWPdzY/vzD/mL
u0EafF9YLHGnWZ9XJWHGmtE7+X7owI0TAHPxanGWT2qMQ//GJ/EBUsdqyXq0fKff3XdwHF1Tg1OW
YEI/JUZHcgRP8yYbI/Py55/0F7+OFDrReCRvyWj2031XK11MhoZaKTiEhehZ8OSj/l+8zv/qixMu
VlJTd3izy0+XE8u01lsn3WMKhvIqqVFjOMYrBH/m1b9xOWxNIP/gYnU/X86Iq5I+oWwJISrGgaRR
GwsA688/5BMphl9luRII0MS4eNz1T28nW59Ly+ySPaBdzm+ZOq8cFLExF/ZNAZT0i0H+/eXf+EhI
iGwgFmCoK368ISJwZgK1bp/OdeQTK6Q4bzTy/UKt2CvVYS3BQFr+i+tkq8U/++N7mL2oafNuxIkk
jW9L/nf3IUDBLrSabNfajBw2hM3095bY5CJEBOW4prKBYHSnOoEYX3XPpt4kb54Gt3HJTzFaZyer
o/8X46VC/UAFtssGv43dPOFbTgqU/bDRVxF/f7IarRZMDi3O7iZKWw95tPHihjiARFtvI2FdyNRp
+qtkKKnNNbIibW/sGKr4kl6mizqbm65cUVyKgQpI/BC9ygQGDB1RFnoVIGsgLjZq+yVqUvI1ll7d
kjvi697AiC/vANWT6RtEq4N6Tcc9RgPB4XiK9HNd9Ej8bc2XARMnH4/MlYCHGIBYw02b01hFlmOK
D0PWusymkgD/DIyaJcwlDsWUBl9rS7bWbuksfMp6yyEYk6XMvO06CT+0IinWQdvr5ENl7DACC+EW
r2P6dk7UGZdMKJ1gyJibTD1OYtxS9Z7DHI5k5DKvQfBzWn4Qh8OqH9Z4N6kkGEg3YRyToEYsRyXk
MyGF+aUrxwgu7Ww9UUHAdCBth/xrRA/IRcNyBubD7ILbulYBMmIckHBUIV4TrZiMLxauJ43yUnt4
1kOjmsl8iem8haTBgZ0Whi+aqlBH8DODxu2jPKByM8kA4ChMl3iv8LLBiyw6ex8S7yrWpdclaMya
JHo3Z4W66S27f/bGtHsLeMCoFrRCnSPo3Ax3CYVdjNgD5O6O0kJp7utJUzGNhSP0IOpLpXsaHPDK
e9XmKc7YsjTP52jUsBVBuds17pQZlF467q6p6jtbK7Ngz9RK7SqauoCry5GZO9zRfhcFk0OPK8/a
jWsYYeObVGodmcGnD4pihhe8FIveCe6AXT/xT0tL0pZ5ai4VLuKCVh7qdk1q1WrnKVdu2QMJD7sY
PkbHSaZyGi3figRXPjdk176pIHTwdNCHHRN6tePXPkrkl7aLleHTIqVmnN1Mz2BnLu6xXKKhrIxx
yr6GCH80SGcZqbYEB+UrDN7SOAyVDOJ7PC9827O0AZmPXZfGaytrkltJ6KnzNaICSKP0/BA4Yklh
HqmPzHOY1mtqVWMCPw+xTISrGoXnUIUFvqM+MCbaFSz0MvZDEEGJw2gPpkOPyRopnmRQCbhArNBZ
cH+5cKFfosGLeZD0Xu3AQtOSEzkGIr9LoYWBrR6H/Tpy7ebRNrDZ7AFhNMGafkT3IavzqVoVkZqt
rWfNfbSxh9R7YEA4VbgOYwH4nz6fypfwZjvYmll+Xzn8VyumbC1yDRDBCXBulL+nk4pvM8oe240a
edAvKsfJszVeTetrpihFWM00OfB/c5IzKzPA8bOGU8y1M28Bnz2Y8JpWsSyCd5qYQvrR4Hpj3+7K
LNtWdkuPQka3Fv3MNkTwtVWK6Z32gW7aVgTEZr9RQsU+ThscFnUksxFRn9QMeOt8KMEcgKzFLRko
02FSGkaCqIJhGDCeRNv9/gb+JWbdf6jsYnGM+ueyy2UfvhZffqDSAZn7U3Ex5ZKDEXieLV6r3yBy
fyZkvN+kY1q03llAHZE7/ia3WL8xvlv2MSYHORB0y0vxD71FM35DhDGXA/+CTaR9yPgVwcVcYjjf
vX9dTti8f3U2TKDzTGGIT0cqTPAJbkHvpq4dwKFN3NEMSA1bNK6YQmrnWApua5sAq78saYs7QIpz
zPY0wlA1Gj3DUmgmxsEgVbm1qKLb8U4DTBWpJXeqOXhtKaIwRlBLFIpzGGOcA80MXv6TnpVkrEfw
/GT7CEtTa+GRbR0Ay0wbQQMjTjE9yl9xQDMPDUNMdyesoVBtdnSZdyMeJmMegmtvZt01sLiNRUui
XkQF+YDUFo3FWoubAS09YzJzO/IAZGfUV0L/GHhA6Y8ZFX8qLa65DfwniW8bZNZmpzdCpf6AIMqW
AVB5tJlSFr9dGBOi9/Uh15kq5Ub+NBJtYaY0FHpPM/iSuY4E4ysMXxZ+6rimri+HXxOKgBwGprFC
+V3b8xCKOXNtvBRlU2913nIeTlKbijbPdoCmCH3Ezpm3lb73VF6AobaT9B34KCaVhurmeDUGXWZs
h1E3X8xE1PdV34bQXcKy2bpzUEPTDIWg5s6qkl3GSoab3G0r7yyJOdvsmsw14mcGuuk75JUsYl9T
k5uPR/ABz0LXqmdQzZiTEzymAjV6gJutDGvcTNTSPhZxN786U8x9okXEPv0s59zt69Y4YR6rsgog
GVHbgBoOArc5oT6O5GZ6atjXMAktG3o2gCTPoe+Kmqa9evbaS4zTyPQNd/0CG5pwJ+WWmk8OjgNr
XY8Ue+xNc7Lwp9YG0PMiMuBP223LRMIBDa6BJDax2nlG4QIVS2aj30Jq4mCrFZodrCtvID2CEjTj
POdAArhjkgQM8oLD8iqdyhETbWEypEtUG30YWCo0eptm5m6mYQDMGSFPJFjANFJMXijTcdWOo3vB
gJos6+hpXrO0zHfReWEm6ZtRFcbVBF8g31GIBe+27Ub8xB515ZuB/c0dfl9xM3YEMs21iUNLVBsa
EHS39d0+MAG6R1lKv5kiPsaLmEAQKG5B0U9/CGPepaAZ3YnCyrnnLMyey/PSc43t3nvo9rBNeI9Z
nH+43TrfNQZ1CavGtDch9D95rnUsB35U9sNTg/R27pW5Ue0Y743htjBoRdo4ICDJNDhWo2/J0xDs
yd3pi7ITCqDYoErxEDpxAhvbqaJsXxiWIQ9QR9SOwkW2Vl3k3EUzzGx/bvPs2vQWmr1mZ523KV2t
Tc86h8rHDcHXaY9ASiy86am7ZDMxXbgTVZZbdiLJ3srSBkILqs3dOLaWg+1ReF8pWkwvvKCeFZAa
t24ZMAn7Fqb++KxjaGLpqr1ebShrix5GHZDtOhJObvmOVW96nDsNEV64kP4SSjpRzVnXNxzhMB6Y
NrTgDQG/6lnKkPRNWw/mc1TYyWOdm7rp59lkxn6aku6jVUK3r0bG0NpK1g3ngqkCaMwgMb0PvcAK
LpIqqYsVW+fs2JSMIXez4vbdYj9qLD+jIQNjW8Vod2d0nfpakV2a2pPsnX6wt45JgyY+/mLMb3Q8
yviRqpQZcp+Vl04mbcoOqF1yfBrM2aC6mEnPk94KI2L6LUseMSh1GXYpMbWg10diDV5hWsTA2dj5
FHXj9AmKmO1CYUVJe23pka1tmpjyUKakAYHqxHCNdq2NbZ7sgQTz7+QdqbmXqZG0O7aDO7HULw1S
b55L7nZrd9H0zmh1fDKlBxC/yI0bu4D3b8IawGA4NXN7VcrKKhq/JfG2L7UyKHw7i713yb5QrnHN
puPR7UasJSoEEMrtnxQj2yWCQ/CQJHhKbwi8DVl2vo4JGnW44k+y7U2CG+alo4klWTleJJbpd8bW
n/BWC4rJE06/mZSphVvR4gtYBxiyCH5JzOCEhLXubO5TwwAwpI8PldeB3MNg6x7N5StYwcTAD2qz
5TN+V8b+/1bp/zioFQbkWcxoqNyLfo/M/c+3Tv/9pj7i73G+f/nf/8n3/Vu02PmNrYpHTbsu2FhJ
/e87J8ZbVGsTfUdxBKKpS3SiP3ZO3m/LXstB4EACZdPl/FqF9o/7JqyHlgUjW3BLQ5+lHvaT0g64
jSbVqntRxVTZG4tu4pr7uwl1uGBTCoiYVIMN3iJa/FeNqZqjiWsCgD/Au8a9aVMZZsHKbIasal7Y
EzVwMUcKAECIZI5Oy1CtR5bz/u3b/aUb7/+5ePry8/7zW+j2Q71HH1n20X5/H/Gu/HMDLu3fhMfm
VrcWgZ0ZBdLg7xF1StWFbqLlEgv3lskmktefEXVy7YZue+zcDWmg8gl+/79twZmhkmlnfMj2mwST
+Utb8B+VS1DrDAYNFhSkco4NzrcN+ncCGKStRgQeFk2iotpWlfRKUNJrrjuFI/y7b+bqd1Xtv4o+
vyJp00Ex/1GJ/eOjHJAQLHxckfFJJC2sMc8tQc6ZuOti4ILrx7n2FwnyXBAWBMf0ePaF4/AQ/igk
1kRnhrjOoNW4Zr62G0J8hRa6u1+9Fh48/nG2hBJYjcM6871+3ZMxVUHWhNRCT/M+p9XZx/oTb3/+
Kcsh7Pvj0XIxzJkcApY848y4P10MMHE5Ih5FPtTTL3V/qgl+Ln1FPfHtBHxPODtAPgBYqYwXeLDu
c8yKYbkudQw69QA16EpU+rkzR7c//8t+VIiX3xKnjGcss0tAu479Sa7topbEug4MN8mNwCeVfluG
EpeMCySXO4n0UhvHv7+3/ukI89sN8nex9vcPXRZew2NsjgL+6QaCUDJ2VNDST15gTpt4kx/gyLa+
mv6HvfNYjhtbt/SrdPQcFfBmcgdAGiaNRIqkDCcIWWDDYwMb7o3uc9wX6w8pVbUypSJDPWkTHXGi
4pw6okCY7f5/rW8B6HP8stkAlBkR3WbjYUCEFnEkfFWl7rR3yaI7pARDYAGhzvv8szB/HUMA3+n+
BCaafcbr2VuSozkHRGZC0wHGOFP5m3e2NMhM8TJVu6EyMCmFiTEbbyBF3qN2Ij1EBPU7mErryYW8
Vp+wxP3ioY2NERp/1Uj5YF9nJSTDqqZOntTiaFe+bS5vBnOYqo3G3gRom7C3cYcQElmWMMsXHvev
w5W78lBp8JI58utnd4VcvofjoEOk8ZYpsixR7Mm1HDfPP7zThez4Th0sCaZLG4gK1QrU/3kgLbk1
u0jc00ijMLelBzptFhxCG3alBNhgan9hEvrdu+LDpI8GNoQ3dvbhIkRrG28imcMn+Ska24FNe0kr
dp7H5n/hAWLwR5jGtM9kYZ3emsS2oTctVh7PBUVHFQSrUYa74PkHeGxkno0KWnX0H9mM8Krssydo
0JdIEfmTzmeDgxajPr3m4Co50vn2vm88facbwtopUlCjgjMA3E7D3C0uxebxBq9MOngjGbP3PTzT
MJ37EvYhQWei05yL1syefAvTVJ1oamcjSN5iY+uunGrSt8SdDOGQQDI3qSccCLQoXpj/fp3+AvrS
LEuWq/OB2GcDXh/A76l0SqO+sHL6dpxQTWJ4Nl5QYMJil7UBrXJDqJd44Sv5zbfPLo6L04pCpHSu
ATGl5UKVgOqYzgTSBS2wY01l9Qvf/m8mUZZd+k4upnjDss7abCPoOVmZax2Wmhvr1Qzuf8KtUQ2B
y2l/TglMhi/+/Pfyu2eKdpWqIKPNQGd1+lU2Tq8PLI8poXRw9cnPyq+1wM/vi8FsL6QAwKWsudj5
XiUOz1/5Nw+VdZktBttPhsOK3fl5qOeMEWTEArS9mtVaGplo6rTqhfHwmwGOCYLd97pIsIk6G+B+
b5P24OEyK+hyRrlpouIE/rvB+pO88HmeVy9N9m90lXUiIW2+ESQhp3eEVYINSN/YHAeNpwYMAk73
DZER2R7zABWiurtHjdrtQG2J21lWD4C3KBnRgN9Xwi/ozljqAH4+oIpSZX/4uL//ct4qfggMi9nh
9JejEkDCscEvR50mvRshbN5wwNZfGCmrYu9ki3J+mbO3SoKR7y69DiMgDeatQS5QlNKlAcw8L59y
nWDuzom7a70e5gdsjikSdgSgQqXqTkwziQcy/jyRlBMKYVsHGVA7IwrsA0uGv/X8MblDCI+23Mvg
uY9EH5QZED1DBV+f/zjXHfXZfXCiYpwxVzP00XOcPi4mZlwcLS6y3ve3PsiRL5NbBG8ZuEKHl6I+
9RQu2O+YOfi92suo3JIlqIcAPGhUdmnxoem1hHMXgxdiKfXnbZ6D7Qjb2jLuiwqAWzjXDj4IFfT2
hFxoBC1v2BRmqeGKwt4g5I1DR9GHjFrSxV5YjY7Lzc/rBIcGkzMrRVzXZM721oHz006fFOVy9LqZ
WDVlEMAh6vEDt1VsJ5EGl6u9acM5ZgB2r8stB5zxjXBEKODTbuFhRGUHa/D5R/6bJ+6tMobAZpJn
93S2PnZmmwSkFXjseerpbeFY37SWSuNMcXbr2sX8wuWMtZdw9gBQTCASpfVOy/98UqeOZCOjx1I3
YnSbBuMaYBEB41NOOrwq5T5nQ0nDLHYhnrT5ts5LO7QAaD1/1+a6bzr9NRgSTPrsX5l96c2cvofZ
z+V6ogAiaZYNfv88eeiV20dst9U1jOWFWu7i3JhFV19pC9XCMeBsT1q2v20mqBVJkxkfG7Nk+mjK
/FJI8DuFZgcPQz60m96xv1K9eEG8dT6pcgzVyf8yGSIuA/5cemnQcmngM1LolrO7Cyrtc5EYdECw
Sr/wln57Jcf2OdhSWiGx6PTp9G3byKEdqe5r1Te49+2+wWoSBSnGz+dfxPqcT96DsQZv0d5iubA9
YpFOrzQ39mw4MkgiUjGci6cDCUVk2pTjuJkE0QjPX+yXbx2JJ7JmPr91J01A1OnFCKZUZD/X7GQ6
4Ct2uibVFPaerGyffJgXLvbrnaH18Giqca5H93QualmF8H4+MlnF7kLcrT8QMW8gNSRPw5F3uV8s
V0aaZy+sBMeT9ckDZYahMMF52LM4qlpnKwFYCr3vIcmRmNBtQKA/DOV0A0QZvuja+xkvc8/eZynQ
zSF/YVD98tUwnEyLRY475tNxz84qBVCPORiXNLLSwdpa0CkIGfBzdt5AGp5/k788XC5FiW+l+rH+
064+fZMZQNMWJxn7i6QyN4MMcEiRx7qt1hA+nOxTOCK62D1/UcPkbz19tug0idTixM/mxj6XfQ2m
LCE19WyCOZTtCbDKNmh/EhJnIJnVOc71ilhbsAQrGsW+bmXcvybYPTjIJH984Xf5ZR5FeMYz4O6p
F3nW+cDxxdAuE+8wmoBnb0DNY8MMWvzNrhqbqIi9Zt/Eg/66cXd0smhZEmzY6+qFSMJf1zPQigHT
EengHp+5ezakUBbbelcA7NPYXd8ylTToCpp6JzluwWhJvgCGjfepHDGfZ5Px2sXZuwe8MG+oHDif
p9LaHx/MH5U3/9+UIKxOiH+vge5/QXSuf/5vxwelzFVix3+OgsJ1D/29/qkZ7l/r/MS/t5mC1/L4
PwVQzCDUHVbPAjsywvFWqfWP+if/FzYDdg1k1fAVIvH6EwWCcbZ/Xes27IvWY7NnWD4Ny3Xk/bQt
aroJvkVR3MGcpgKgzZn/VBE+SxKPBy6ndbK4al7bhuiDB28I6GJNXRs86NIZvyxII1d1kZ+BuvZL
urKFX7yzZt2fcHBlwYEl3HoHq87U91arY6dPxfKmdol3ivSGWPTLVmqedg3ASc8uxlmJR9Xr7ZM0
Rn/YL+ZE8i/fcNfeCC3VoeKWRdISxuCDCaz04c7NMXNtkMv5TwGmTDyjIhlJbvUaqw8hQg9GmA3A
OHCZjpi9XMxg7KSHkVyXnOieLfGTFT1aqUmit9RAF3T2gyLeNksl+x1/Je1mjig6vUTQ3CC19Phz
txQeU5yZe0G4EOeUbBNCkONNZinSAmHa0KGebKLGXCIXhh2ehhjZXTIqgWSxW3NQzNFroh51Azk1
OajpRu/tV71CtBe27eIAklAD6VVUM1LQ0Q4ePnSGLf5Wo2+17GDZ6Qz5DMhVaCFff5dnvTdtxtJu
341NXljso1oNey2pH+S8SDQH26Uxi2pjWQP0Ks+X3isBWBAWRtz45PqNsT5dzF7GJDqPqZNFCVaF
6UJDXzIT+RAAUbMX84tjpDhXA7sBKZMIOQPvt2q4liDUMj2am1Hrtk6RgyjwSx3xSZsDml5zIpaH
fs5m3XjbmSm2T9qpAz+1OHl/YUhKeqF0hwy1BHvx62LMpn5HACrWFiSZDSz7sp3eDEJPLrEmGsWm
0BMyZso0QEXa1b2ZYrI3UgAe9Wgm35e6/z+h/XfKjc/NaFuCPntRiZOezvojP7DD5l+GhRGEDSGt
vu+dm+9zmqUz27Hh8jl2e9RYLLavf/d0TIemjm8G+B8cGo387D9zGh7av6hWoFNHruAih4KJ/LfP
7vb7NqA7+98/N1pYAE+2C4RnscXEkMDvYEA9Z99wOqlZyQA4FF4+kxN29KZ5sCdtmMnYpEC9lw6h
TVRHvW2QrL0ElVXQXipxNWZt/r7Q8+BpMv35s5YSEEpEhYmQxs9bk/wE8XpQmss5VuAdrXotGrP0
ne8KLNziE6J1a+cQ6lX1K/U0BtM7QP/pnQeu5ezROxyACewU/mPS0dgSmuq9ku2tSiyUh36abuzJ
RHs1lA+WQqFrTdJ+WxKTsE31bGbU9X2pb2MN8M/eKvw+fchKMyZ2wpgIhSYJp76HTUZlkMhIZNt2
Xvj3RL2lDEtgKrrmJHNExFH7KqkAl02kpt9qTjnkoTlPpbn34ZMThzM4sP5MNBHqwdC6EbRWCxZ0
24+pMXyx21YBeeoG1JBSoFKPLC1ArDOA1iLrskHc2G1mNhnAVoz2undjjXuF3ju8U7Y1B1tkLO5e
kKJcoGWDib818fbQHGhUcpfaznhD6kRahK5fw0ZtLHLvTAvQzLbR4uRhYWpTryDLqj04DBC7NW7Z
G7sep7cmE9W2DtzyZiyMPde+Awa3rDEBUK+gdYWjTnKGOdbJNZ/Odsxxv87IREIYpsFB09H9hGYX
X7S+iMYRiVMmNolKL2wBGyv1VlVV69lXCKS2TLJhq2dXvczhGLUJYhF5DygGFvOwLHeeQbQoxKZ3
C9nJMPpIiJAiCIjQKV2z2vSzraMHm1NpvGPlCcrHVMdyJElxSetk4yVBP2+0yrba/Pv55I9ms2e7
zz8HEv/Hv27k1ut9huC6vt6eUfnj+v87c4sROjw3m93/139W//WfycfiZDpbf+bvPZqBOIH6esDJ
AuGC4/60R/P+wrOFBQSHE0V4y2F79GNCY/tGh9pGa4Fj13fpZP8znxkm09k6QQacyBwMm380nZ1N
ZhT/MY6x54Pc5KHtOJ6NftqhIdehUFjGd/CmjPeutIpHur8IvIxJCWJMen/6VE9e/H03/6/dRvt0
Cj1e1eUcS5+dGRRz1+kU6vnJDLwpuBts24UUVYr7Fk7PCzao316EQrWLjoQG0fnmE7MGUb29f5cn
tv1+9mT3kCdsdb6v4/96K7y+nw6PbHF5gJRTWI2oqfj6ua1L+dBclO3fkYKAht03E/uOEIRhmwQQ
xfTKe8HKc3oY/3E5rIR8MibHw3PnHfsREgqVdwfIoL0C73OfjIZz3Sl/fOG+fvf0KPH/faHz7rhb
BSYaM+9uLABLUYp3Q10CsP5prPxYXH9eTH/39a066cD30NxQJzr9DtwEC0maundlDKicP0R80UQx
/bIgnWIHyQiEpO0m6QvFqbPWwo+H6JmA1Dm9WnQsTy9bZKTUpoV/h5125ZvKlLptb9ubOHWs3VIH
+b2SAYgOBBTvHL9zd45VJp/Q8HvIemJFjmqGrcKTQXs5ppCE8CSSPPDCC/jts6GLio8dWyK1tNNf
UklJVSvz7mrVdiQq54sNJRXAfKn74hvo2+C2QWl+8fwL+c1bx1SF9OqY7kD9+PSiiMNTOx3Nuynr
jUtTjsFmqeL0zwemT+sPs7TPnMg26vQiHIkGUpr0u4D9QWTGPsQmqV4SDjhn+o71LXs27R4qO6aH
buV8aoNBk0nZiOtpGYgOkI4zvg8yAKKX0i/JPBV+kJdhYWD52AymoTJkwgusG7u1DHUx63r7jSZ3
nGygaSBz7Twby+ZY8Ur2yB69kgCoNL522wVSzAhuJ4P9E7hvcoTnAH8CK75dMnZxeDf6CfFGIJpH
vCPNI5ZCd2RT08pv6dD1oC4TXyeMQLMQIybwebFsaY31bhrkUIUTUuuHvtF5+aVtHOhAWP0xb5R9
ABAkOJ0IIrddT7RKyIidrhNttO5IUIrNTVWL/KNjZGKKoMVniOU919iD/Lce49GuSH3WAuuNtFr0
q1hZOAtKQ5Z3mcYQ3Of8CzOcRymxh43O+OQazZwh2aw4LDttU2Ku6ziYR/Us+COg5/qvdlq1WpTj
OP2cKHP6JrPMPpAn42UbZ3QcMtqllt7zHIODOVVlcDAW0jgihlhyBZm2Lg/1nPYPOvnh2S4BmHao
dA9ifNOZxKB1TgrGLs7xwe+r2hjqTQKq7huZRwBhEs0wk62AyVBfm6OwYMczhc1hnzqI6pNOal/l
NMw5jk7buQhcxA+XBB6ORFvTT3iqYlfgdQimpSaeQ7Mw0/gpYm1yJoN7SzjtbVIm7au65ApRlnsF
ceRuAP4ZcM8ji0qy528HseQ37vjBJ1X6mtA2nyQKK5e3y9A5V60eJB/TYOVMZVlaGXsXYMt7Qoqq
bCdyZ3Cjzp7UNRk7BHqZxBYBqEa5He91nErNpsQ/DlM8GBvSx3SbrphLL3THiRsyqeMm1UdhgHQL
LQ1tQWgsY/OphNUFNmx2arCKwKehykxEh6ggRVq/ZF7F613y5LMzTMiJ7KpBw5BUcv6MtJh6AyxD
Yh6n3HznNcotNwBfJqS4sN9J72tHC2IcGdyv6lyZxQ2lUo/8ORI1xg1cvvG+F3l/zSHe+kYX2Z1v
c4fgEDPJx1d1hloyrJQ525u8KhfCWuZ0AWqmjKIMqyXI+31VOHDcghGn1y5zloKYcRvgZjT2UooQ
ABBMq6VX+pt21fOzY5Zru28YoYcRUjusWuMJt0CCyPrb6OPhCNuB+ANyIwk6Ir2TDrbtYuqEKKRn
2RbI+vRZTIb9aELPegJ4KO690StximTu7EampqyPYzsXj7ZXOne5tYhPwVT65EjZAYkPBBjlh5rO
UnkISId81U4Mvb2o7PqgylqbCE2ym0/CHHlB+CrLTzrxHx/4Dbp31eD1buRWaM0GgmvyjW/UwVNA
qqlDeJV0mwjxMpxXe1Hzh7hCGb41ebZJ2NPfyxH66fpNkevySdjLaEQVgedfZ15DRvJrNTwYZlZ/
donP/uBXPtCwtZDx1HSG/XayiH0hCZPzKfF1A/ijINdG4G11LiLTZiWEKZdNt77mmDSMKk98iLWU
QweVlvVkFjtu6NEVcHdxvchxR6qvlWzqympQUCWe8wh0aXjQqVgP4aSrt+Siakk0d5ynCfbC6kIU
WkvHPFnskdRYN74jV77IQWNiYAxxeeRiT1IzLKJqHNIb3RIuCaakkqMB6waoWnkMwjqi7GRku9wR
xrdR0ovHISLTaTOTrxxsWMAE8RmmOZKdmxR3Yz3PINoczbimBwEbzAE3RZKjY0JumbQgCagyVjhA
6nEo7nK+ez+cyMwCWtrbzm03lhqWnz5ZHonIrezLIRvzA9Umz7+BPKiap1KhK09hlolYWzt5BjNQ
W1dB4EVu7ZTi2pcy6UKaPEvVh83olApimidH694ppS85dHbmq17axBXMmpWWG/K4AvNS42zY4ZfN
M404zIqR6zQmUcoe/z3erqMCpGrgc5L0gqVdF7uEE2xjjvPGHxdRbAfNI9DSEt63qlaBvS2mbNkD
eWuSlZJXd2FhIzUaB6zCF44Y9Ct8xeYUktLhfsAcMF/bje5jXlzcoUIc5Gpfhlzr3pIVAh2km+al
31KpE08KKvGtXhXDV3zcxlf23+QJTLD9ocnINB0PKibWcKPVXTFtNQqfdw2n2GprAVeliueLTn9o
5zYrNs3cJYIj85T028URpC81x5IghRPKg2lTUrTop8JJdh5aqS/OlNF8gFNIdREzEJVGoo3X1s2x
AmlhXcLPu5Yni25KvIvex7m2na22JqfiWNMcjvXNYS11Zseqp7kWQONjLRR7sOqhFvP5bNDzsFCi
t+XLst0WKHJbNi6pw1ZKGlw9URyxqsr9OMkxJ6HiWJAlCpjibHAs1Mpj0dY5FnAnu6SYO/UkLuNS
yRttqx+rvrZSJMB1+uQC+CVk4jP+KLQTY0G1OI0lY4eITPpgbD2oKJPznGYhuxkqzWR7UnW2yZOB
C3ssSTvH8nR+LFUHx7K14FjRI0hfy9mj4KvfesdaNwfUHALhsQ6eHWvihGJTH9ePtXIyDKibx13N
SuXCUs8uRFy52jVWvwFMIEsBNRKHQOhDuRbmkd76BxdgzbDptdWxf6zh96jf4wgnvp9uhkRQ8K80
QC4PJRogOgELfiwRlmuHYCkN78lsR6SYcdDO7E8WKmK+kceINzyrLNb4phzfbtt2FOEpOS84WIxZ
e226kPUjv7MowCAsYuNgke3L44wHWwdd2BuECjrs9yLS3PGcSPBpC6jTEUikl9F5x3gUG99gLyl1
YcYdht4Jne7enGNtuhUzXLsdR/YU1RoIfu1iNLLy3tUs5V/IefS0FU7o8UNdUJvDpaSamD6iZ84D
uI5LUO5R4SSYWVhECEHopaKbwMAg2QtnMBm6Uvji8+CDbhEk8sTYx0Yj6PR9ixjQhlDQwurCZNg3
U75TQKPy1zMqs5oAosshqbXhAKxZKpQmZZlEIzBZMhiypPna8aBzfoVUkl2tKqeOCGpoJFO9g73d
UrNxrRqXKEWicwDfswdGbNSXDVmNC7EbRdT3i/s6M1hfQ0BexWO+BFlAe3Yh85mzlk1kAzHj28lP
tYfJMVx5VbqU8g70avIBl77I3hNu4hXfu9N/VHn613rSz+Wk/3i2PvV/YOXJWUU0/94Z5FD03x4+
juKk8nT8mR+FdJteHh/iyrWBF8VJ8u/moGV9d9IAdaMDeGKOMI/RfrqBM9lCq/Vz3ck0/loVRVQ6
fGNF8qCtOSubP1tGP21043sGm8W3RSHfAtWGguP0EEh/Mjd9vHNhEQyd8Snmz4wd+SeB/BY3VtqS
DZYGkl6PkeXgXiInsSdwlQs7MsKwoJLmMDuZKZw3x4f4R9/T/21fCm3c576Uh4/V8rESX09KlOuP
fP9QbP0vzjw42Klk/Yhl/J82dr4AdONIyREBYKr7p0Cp6X/xbRn8Oz4iz4NutdrB/rHR8K2gjcHZ
i/MGjTblyz/4Vk6LErSxsWlQkcCOx+YQDOFZw2WgpJ/0WgEZJImzaUv6t07KYIVt+6en8ptq1Glt
bb2OZ+CHx/elIwJxvLO6xBysbdVYZaHA5JmHmTWqz/ay1O9MpC4v1KB+vSda4kd6IM6lX/V5uSmD
uq3xNuoTDBNVKn+z4AN9QVp2Wpz8fkeo4CiyrswhmmengyztIMZSHuGOSOi9c7q2UlQJRPo695eU
PMEVV/OHzxCyHx4SfHMB4pFfCkg5Oku/lWAxMrujxVwIMUHZyGzUjlkyvVCt+uWFnV3sTOSI8hjN
s7X20YxV312YtfWYJ8QCbmATt7vn7+yXN4afYW33Qd4D+Mh3cvYse0iFirTtEH6gdpcRkr5JRke+
cJXf3BJTMtYkVGYEqPrr//9TPd7ALkHfmUhTYguyK9Kg+r3MPdBnTKYvFF9/d0MI8AGErTpm91yz
aoiCVX8akVj1jXEApkw2ROCMLwyq310FrZzOZGExw5ybKYtScXyYZ2pLjW3s4ZcXkRE72QsExiOi
7ScNl2HwdmgYo1nBw4Sr6+ztmJpXUqWne0ZIsN9sZIfA2OchNkQflc7ALstb+qG7aWhBfuRwlM3X
uapa4n/aht1zuZRSPpgToz2quoBgiXhSsQ9Kvipu5srg7AOcQBlE/PkJxrSpJ7vHJb+anRbW85YM
G72GKzAaybexE/gMemupi8ghjeGjW3icL5fKEliTnbJ7E2R62x4EQUz+plI1GG+bDWn4/Pe63vH5
E1nJpKtsj7nTPVtgmQ2SLtVsSicz7oCQdDY9DLy6uKvhGb9xBw8gE2lOnN50Zw0xF8EfweGYfLBs
rQ5KmyYCJ67zX6DvBpc1nc7tpGs+jAPOqLpFNe/52/zNgEGihsGJwUmN93yKS5aFyE+2waFq1RyZ
g+lcWbgwNjqJaJ+fv9QvsylTmo4QZJU1oU+wz6YbKAK9cEBO0f2W1RdvzVoJyS7l4EHjTNxXTmw6
f4RlPT5DFNWszhyAMLE4Zy9RayYBZIBLwrTlFok43wnhzy8sE+dj1NRpv9gmtTsHiB+WoNNJR1iV
FJYRr2NUM/KNckQ3cS4aB3/z/BP89UI+rwjpMQsSjUuIwiezm8zdrk41mEdk6KSXKLENCorddP/n
V/m+YcBLzqe3vsef5lAoogCcNM6GfjChCVJNtkF8/4c2JgOZvumvwm10x7+x8JWjYfeVSSIVdKjy
qq7ddXNaaLfP38v66H8exbSf6Y454PNQnvGPsyeWBUK1iaC2GnRLcyeMkpIQpdMvRvnFRC0xVam5
ff6KGKTOr8meDUg0S916WQwNp8+vmtwEplkHTaGUGnVpvcIZS/CBprZ+Y4jq4KvAfUd5L0ZBEbel
GTHT9HAfqKPtwWEpO4TWZRYXSLJ6tR10o/M3azo1vmHZqnKLGWVEYTVm/RBJVc6fuoC2ZmSUKHGj
FSPzbWlHTBuD20tz49e2zHYu+SdTGFg99VZXJ1P2kmpFCtSryejOGNbik3KfEU5oFrBdIgqqdk9G
oTXeO2jmnpKOF7RTc2pSb05iSRhRYBHJbFauBU1eliOlCBlLKJmkBMxGM5IlPFK5XlHoNYmwjUfs
ZHB0m04smnqEKqWF+xYX6fvCb2nCGEGTwaulzFpTVzak2nY+wZScY4w1/I0oSkra0jLyy0UlY4Ch
lXXsqZiMlYA2+KDkCJF1SARe0nSnRCz1G3+xvU82ibftY6Ar3wOXSMQD+WN1RRI5Ftwqs9HuVK5a
LnXSnEhqcPTae0dNzU35Dae1LrhUoolgwjnNnv4MkXpJMY0PCwsR4kV6USJyIf7FBW2eyu82pvLJ
iyLcR89w2w7kkyQkw1VR0FTWZ4uPoNho/uB+6tMyHd9qdRl/9IimI21GY2iHluPPb4KCCiGdLNSM
VATbh0FltvapAc33YLMlESj1W0KOatcY7xPfGRKqBGNdhkRXlgsJUVTkHlu/mpzQ14Txvne79AlE
oF5TDTebDwSpiZjWRu91ySaj9ZDvbDNv0qitvA6dqVmOJGKQ+uHv3CwlJCUyW9ValzlhcdnOVtrw
1FeD3jx5ednbW20gM3tH6F/g7NXSWPMOpo1NT6sbLI2mQYLdrOyWeCb4c8xWhwGxWGGga96TVhsd
UW5utlDlThO+8yC3rDeFngo3okXU9l9soZnzFaBHSzv4TgsCrtWLZEXp6X2xy8mCv+W5G9k7JOGG
/lkWcdE/zrLuwBS3RkFqRqNVxmaOZxI6iGiA4jg02X0Jw9A6VDgttE9VULQDIKeY+l1WDgk5pPqY
w8IivCQNs0403jcXtBXUx45Uic+dB7vo1VDrpEGZorbEpR+0fXbdKrWarFJ3aD51GpQYQnOlWtog
HKh3XTiM+OZLqzeE2rFdlBh71TJRjcTG1dzhEaCQG1elBsTKnU0nHEh9UZvcKFz6OgrXdpi2ilDX
di7bR9p1NrGcxIBWVwH5hiS0Bwu+LscSth/KIWEPDCxHlDfIR8zuJhUiL6stVv4xsfedVY6us+k4
0NJewW+l840HQzHNW1E7drXhSef5JYDrMtskHPU66vZL/TQPiXko4W2pW6actNuZgzTSGX8d3s2W
gPXYkR86z1J9/1UKxUGGbqyTObW3ndwg8fOLVFZiyd9mfm4k0TROqPaGIqtDo8nspdZDzwDrG2yX
JacnFuItSA1YNEfO2VQsxceYx0r0TSPVtIVgFjwECSsNsW5qwjw19+3byV+1tICxEjCMtVVUu3os
kBuPtitJEC9tTUY2xwQKipqFmYa8GnaqQSo9ypigEcfIzzkuXICDArylisJVX8ZFziRoDSjsrkA6
mmlYsUvV9/M0JKQBJuxT0Z6J2Yka4CRYCBfiGTG3ZLp9Mbkgxrf60GWvoAqzZDsW/eAtKdUOFF6/
86qorf2mjMzRCm4LO1kaksgMfvuMXQv5Ux0F0n5ycL3pbsIxpsUuAzbAIaYrVKbdM083OfkSbtPo
d1pBvt9lU40x2EOYULeZW5SvOZFrJAsh977n76AsPqpJXzY5Sbv5VU2nlVPF3MFZwZw2+ignSbA6
LFTQq53R1P49TwoPv6WN5Xui9Lw4Mmq3+IohikSxajQdTqpLHIiISacSl1btx58035vVpuEkYREP
6Ln0Uwat+aSZysvCPksJGQQLpnYTlg390MMSIwLN0YYbbYwrcw+wIhk4jfjEDTlJGRQ7j1nlbe/1
erPRM2k+IKLmDNmQnTigAU84SnQlGPEt3k73Y8PSCbNTNwVEL82sn0iRIzN8sYz2ELSC/Bez4yRE
R0wxW3sEZr3VAHZbO7OnmhwJtx+vGBxOG2Z61dzYmUePVypd6duFojYUP71N3LBu6GZEkyw7brJ3
kkeVdXBfy2qUbaRPtZ1+JZJ+kI/8mk59kCUFXD4gLXPew6hyG/LXdU9d0bPDK0LJvi22CpIpPaLK
TOMnmx9TG6NrveZg0EFIIinxKW8CV9mQyVO681HWgrq4VxOl6S0yG7+KPImWEqwVfc2bLtdAjIsB
GQ8+Xm0Ag9rmZn3pF1XtIfRvFWZCs9VIb6Oiou+WlLTWwwwkdbiu8trKIDtIQ2wnk0xD8kyD2Xki
rSG39TAfgL0dSsmaTDR8O4u3SidYYdv2Jv8cobLGr5py6jFdWXkl9esARzWJVgFEL//OwZsvP8Vp
7cpvY4Z9aF9ZuVNeJKwOU1gzMYuLhYYEmpG8IUFbY24xLoKgTckRS0inSjWXjO+lI7V9S3EcgLYT
BxqSWLRxTKkjtIBwmXsFmc12wetpQjrdZVY0rEZebxIplCqRYGqtXOgYPXsn60HolrIitBVIEaqC
s/9FhTmDHHBtWOCcmY4yDyRd+jxdjVSYDblO496voYWjxOU0uK3cnDWMQ3LNHkaQaHfpBBBpQjGx
KZtTzVkiIt5H9FLU/15JAWRwO7BtgZyysG7tVV5nIsomr/42M836EaFJyaNnaJJvkpkivvItTyKo
ilv6OJre1OTadl1wkwwuwJOWQhFNKQNw/gaGf4Z+1YCXs1id04V9kZdi28wEL4Z10Wpvy5I2CFDY
wmCRcwpt2bE2LDIqiDrb27Jvr61Ei8ttQKS8tUXJa6locKz5reoG7XWHtcPdmIF0kZDY6SpqISZg
2xPioG+H2IxFzKl+6adv+KQcmt+6OzxM6TRpe53WcxFpqT+TmZM4Um5Htn7vrDx2PgtHb6rrnLxN
P1z0ymdas6xpvrRGJA8RST35vnZXHBq45oo0RHRNeeQUqTNGqumCx0wWaUVRPBVa2E1Cf58paD6R
x1LK/nOSZrnTiCyi4hDX1r1dImE7JLYFBLaTRgnYRHoc6iHVWrSg6E07Yd/RJghrNAxcqE6dh8LN
6k82hMIM6Ei8UGFiRtWjOl/INvcdzfW2yFYn/86rqOvs3GTovFcOOYfbycgJliXoK08jxODtJQko
+CPILjUeXLj2SZguefVx6L2K59NPwXEhphWdm600uR+bYp2UNGlDzgRI5qjGEMwKaM8kJrcgAdcg
zI3IQ1U372mgTkDaiqWkeEiOw4rhlmB3CVzBPA0/lKWI43+OPRB4xZ2y+Mg35qAQFfhQJAnE7dB0
hwPfJP1yt7PfNmCyg4jdWnE1cLbxd07XAIzsbbAvNOjFfPf8Ueroej45vXEwxDoJKYEQQqgoZ5Vr
3WFzaixw9jQopeWlzeDAstfH8XxdJ8Qk7UTaa8Ge2Gd72XhibEWoIJ3fLkY/sZfPZZ3vZsFkskF7
vzh7fyrthLZz09e3he4Y1Rt76MiITTmxgU5OtMw8JENmfuhrrRq2y8RseMdRmyBhOs10rC2QAh9c
3QfkaCyedUDfRHKrr5rkrY2R7222WHFASK8g1j3L+S72GoHitPk028UqhMxm+PD8MzovqlC2MzFt
IIFYyREgQU4Pm2kLmjupYL77lWE8av+DuzNZjhvJ1vSrtPUeZZiHRW8Qc5AMziKlDUyiJMyTY3AA
b3Cfq1+sPzCzbjGCLMaV3c21NqtapKVSJ9zhftz9nH+AVLvF4A+dZitP1EfUjrqHzwOeFoxeA7ow
QhwX6BFWDMcB+zFx1HS06bujYfgyKSJf8ujgnlxOrbb441jwuumYgUQk4Cm+NbWNHkffGENmoZqr
ui7cdTZN4W6ywQZ8Hur9o93y0BOiCIryCJDWkxqOVwQxslEzYcCtnj1kKK9GNxZn5u59EMiBCK1x
c5i7Ps78799UVpLay2u7R2E7j7rkd57o0Y3IK7n706GwWRAtQJbGoWx4Wr/JXTghsGxmU7us32ox
gCRcmfPN51G09wth/vspqaDYQmPTOVkIlg0Zx2oEOrB8pBIpfkcduCJqdrmwG2GBNujUpr4JYm3S
H9NBUfr7hKccQkqDhleAPo6mfsnJVNs7hDlGZxdpYeosAicfvOXnv/WjeUdGzqUGSEsNftTxvBte
pQCfnufdae+MSlN2jVI6Z7opHwbRHbgFYOYRszhZQRqqXnpbjVQzG54h3GsRM1yOVeWeg8y/m3jI
5JxrBLJpuHmn9aW0cHocUEP4MXbbrhUZtakfY1INLVHW52wo3gejuTm32uYWxEzwPp46/IooXFmT
8CkgidWUKc0i69wvQi/VMx/pXaluZrvSIkc5VTdUCt7HkXRToOiKvvZst9755ljKHadZch3DvbkC
X+r5beepf7rt56Q5W7BQmaaFc6r7A52y0xuX5kGcV8HSjPNyrZus5tf190dN8f8/QRZzV+LfYyz+
73+EY9X+ets4n/+DvwEWUKxZvHS+KWlTtZqPrr+YiroJe8cyaasZ3nz6z1Xbv4k9hvYPFj3faa6w
0kS0+I/+7poDsKD4DlGFo4IkDnz9T5rmc5H2X1cP9Cb5O5DbAV+vUZ+2TvEVrjKWmoA8sZAzu3gw
tnmJdTuP+gQYqJk16zp+eDM1N3/93W/JHMf54++I5A40NU24PTOt/O3hUOWRGwlKOAvgXReGWm7y
4FzN/VWx7t2o6M1bOHrPYIWTNp8N8AnIoQuacJnspg7H46X9O9jH29i/HvxfjNTv7Bfh76kGnTmV
Zg7X6YzO5zjfzIKzxQc6Ht+YaRWSYigkBuIlaq4zWH0RL+DKxmMWVwtTPeR6yT3r9+fT+j4usjqs
shmf4XAazjiLt/Mad1St0XoKF0VrLNOg3ChCO5She2EbVMvCFWSUWz3jcmif4RodJzQ+qIt4EKkT
DhDoCzL1cWDsAspwHHWq0yaVFfgIhW84+Ej1/UNJYZ2qQ2CduTC9W7WEnK8xTDF9SxAExyHjHqVJ
qAOAtCu6AsPQ753EBcLbKTe96jwKCnp3FNDSM73SD8JyBeASiuKBCav3JCym6rVTxkm0KLGco9Km
6T+ARDarYEh3MpVLw9ubQPtePv+y7zaMC40P8VH6YIi2vvuwgBaUOh3xuENhCOeCTmuzJ0xM8mH9
eZz54DnaNMSh7wbO3qCdQ/fyeFLtMEOptS6SBWBG4MjaephtUNTiAtuEMxNJYjsJRX+UO7XqIPdA
TjxZMjwVkfJE2BCN+daPp8Ogk2ymM0Hez9scBHok1CiELU/VxKopy0oNIbhFLOJ1jNT+opFD/9eR
9295fR+OhOYX8CUgTtbppOUA6UXXG8lCRCX2u/Old5iq70ainqOjfRSJJiInCUAgEyjc8ecJE547
7HGWQcTLFdVSHGIWbL4zA/po1iCgclRxPeEEOklfKCmgcVqVSDDo0YNjifs6q86EOBGRnTOGBXRq
houpszjn6aQpUusqdaZCAekTIPQN/SYL6nLbi/J+AmsUFtLDBFnr+iXc7nQrvBEEagGRQxe9piN6
Y7WrIRj/vr/824/5wdhnDMKrLikQkdMp5irbTBC60kU6FVgdtHkg12h+BXefb7QPviRoLtYlhDPu
uOpJGskVzQib0E0Wc4FCp93XKIAFhDiz/t+fgvTpuSdwvHuY1CF5d7xiqCBrlJcRLDIG+UN4zrAO
YYmpXmYt1dRSVrpa/gLqYX/lQYjhRGnHwqcD1uwpTqWXdVjHWzMZrF2NEVLndMbvtjOELzMjWk5U
iH9+PivvjxGLBjniDOylmZ92svDwPUE10nSYlfE+G37idp4t9NvRePw8zIlm0evim9v9cJk06Khs
2+NZ0byp99JhLnL19r6rejgpuEEd3DJIlEUhZgi+aHil04odpO2jgLDtUr2j3RiGm1FJS3ulZudQ
Y+9PFq6GUBznS5+rg4M+/lF51eg8CRrOUCgQPGzDmwHndeRJOmvX5hKD0lr7M0jMXxMBjoM1OMNi
YIofx7SVvOBUgelUm9jFSDfzo7jYB2V7BnR1uqtsLkHurFU1OzqDJzr5sImm6FqX82GrMVSuoZWh
kS315kyU09PrNMr8K97UHKa0DIy8iNi7Za2DJcTcNCsn+0LvjRoFF9GdOS1PN/FpvPnfv4kXqRjU
9zA+Fpa4MrWLqf6i/WmeeA1hsBlAZcLwP1UVtku1E61HCC+7hPrl525Mr/OcxvSJJiPgUhV6LaVH
xMRR4ON8OR6JnqZdmmAVv8D2RF42hmJvsqAavvZO1B9UVTTfm6ZR1zEUvCEfbhqNrDWV3dScyVen
CeD1dwDRcuZ9AF/+ZD0O2ajheI/vEjCRTV9YApH6jrykYj6vq/0K+tyZNfOa0N9eef4KCXHaQI0X
5ZeTM9W1JHjnAnqx6XTDxqxQOMg7fIUCG22iKe6T+wBPl+WY0miojX5pG4q+HtLohq5utVCTw1TU
WwOavWbXD+1Zt+0P1hjKBigWkvc0y1NP1pg1mbyNTMnPC2TzotCDW5cQCSFDB4N9ZvbPxZr315v1
jE5taekJaXGsUQdWjZ/26FHcKc8g1eaP+G7G3wzpZMZVO5eRnLi5y9BzL8Oi2qdxsJC2eT168d2o
R7rflt13R5TZ8vPE/0Eaook1v5y5q3F3P4k8wTSFPE1r3LKVzh+EnV4I3T2X7N7vJo4V8L9wH6Au
zcIcx/PI4ai2aMZzrYHiSbkF11uefb5VqgsLNT6RhI+lDLdeABGnizZ0cM4kpncPQa7u7GmKWNTK
Z/H4k0wYKrkYJtqZC4gQPx2EvTIju1eBPgCyia41AXMayTL6+r4ugt3nk/xuFZ3EPlmxbdl7Kiw2
sRDGC+RIKOox1Ej3zFp9RWseraKTMCeTDOwKajFlhEUtx5XjdFtHib+3lFh8W6/2oChWYHh2ddbt
DIeOaV8UEe3lfvP5YOcV8+5XoC4N7g5wH3yA40+dOnWjwq1HGDZNbuqo38eKslK05N6AbheU+R8n
SEY95wHghCQu+xQW6TrBmBqDJejjzExnZwM0YGmzphBNHZAk+Hx0H07y7MYDCpPaFQ+p4+FFSt83
Tci3rKW3jap4H1n9bePF+8Ksb7XEu6psquL0hy6rOND9anRhiotzOfr0ZjSvZseETqTPjQT99GaU
xo7sZItk8xQVZvfQNjo5CjKZc62ktSm+FEYnq/vMNEpq0Vlf/U30+S+/CeaHsEutbRbRMZnUk9tL
0aAe17ZcCtNJXjLL4Qxy+sMKymsM0jtcJ2S4KN8fzzTtvhxbT1UsELb7allYCVbRjdt6d7ZaPrfB
uPj8y77LhPOQ3oTTj8PJNDKmWfVigXsFnl9pvR/67v7zGPMOPNkbRzFOpm1wzYhiA112TlYLmAIC
KoVDv5zdSE44MyBAtfMUHcXjYWxweaH0hZwJOPLjMYGoAf6cR2DrISaiDznq6B10AAp+d5M9AozO
FAAwja2kwcprg/K+5OlJ09vuLMNHV7kaJ4yHEwvRfzeprt0w6KKnCNBhdsDprsDiBUwg+K12tKZ7
fXKGQyY15XlEeeLCmNQp/dY0dRAt7dYsr2XJa8KPq6CM/DFJEsI3brdNRS1ugAvl1a/CjfXrQO1F
+uhpU6iRNrrpUg7enZMkYF4dxXmkMZnfSj2S7mWsN9LdjtgMftW8uCk3jWzKW6GWSC1qjY2x4dQP
X1Sp91xJJne8NtU83w2z77SKwNHvmIP1OczC6kovNeeQOJDalbSttmaa/rasZjJ3TTp4sz+xBis2
jKawRqIVcCgkczVdjVlIj3fUeSLOrmngd4PC4IWE8u53XAfFOoZUtC+oNstVb6kRxc8m6mHzelCI
m6C4DHQ7hFzgVpPY921s3KRtss4AIV1IKwj2tZb26wxtcN6fwn5SlXQSW2vU1EtVK8xbRBSM5ZhM
93Zatoca7vIOSQFUTVKa802HR0OdFAHQIQj0wezWKWURtVtc5kr5o4FYki/arpTrvjPbZQ69/Vr0
rX7TBuAvVrmV48zBFwVKokzdfQgs69Fqh0ZSkoora4nyh5fverdAsjmtAATVes7E5Su6513sKwKg
idGo0Y3Mx700E2wP4U/Vrlpv8ip1nu0ya34LtTVWKDVcaeBEF041LSN1rG+wIabr7/L+H7Lht2uD
YSgjfCt9NYLy7Nc50tvjXlcR454y0/4Jnz1K0IFAPTSZQNjG0l45k1NhygHg91DnenqjofZwy/dq
rxHsULUrr55+YOwy+eBRQHvEYcY8m4VdIutQ7g2v+G30AyY4iXsDdGrkCdouQhC2vixNfVEgmvqU
NtMPB2mFr0lmFJdaIysQnPMPjNNq15c2AD8s/LSFHSo7vdJ/V4YprEUqo9rPU8A4uLd2oNBwqHxM
hhBtvarcuT1W0FFn3gXRL28E5uGr4ag8D1Z5PZZ8YxITNqGj8TAZolzIaaz2Dp7GC/6QskXUX+4B
Sau+MgXuxYy/xBqw069jDwPDqSyBTHVRucIjRVvDRr7GDE5fNPaobWXO2z6TF9lQ0+dTHzKjRnOQ
XRdCHp3LXj3QW6xEv2EXEPs0yzsQ0vWLge38qo6z6gq9xwnRoyC9zthhP+XQqdPCsCNzH4hvU4Yq
X5lpyKW3Reg9OyiJySC/ztrpMbeeKxBjnSYfS5ZHcau70VCuXNkV6yKLu23UeKC2lLRI76VCw8ZX
tVq/79TfiJ9mS9XtlnbkLd0s+jrp+vcQgA+cc1WA7pudTPW0fUihil00SZM9NphoL7U6sVfUyKN0
35La6j6O/E6p1whI6i9NrIAsqRtvl4dkhVWI6ouaalcwsFZh1vpjJDM/9KxfTh9fNJm1L6JwLcdq
NbUNGyg1V5hrD/mqzyx0KFR96heGVuYLty2/hJjaoTmk6b4GPk2TiVjFM5Dcy1z+ezkBjkbY0G1W
CLnsIkT+sUf+BuxsPaLp0HJAZFO87s0CZZXuaXBSoJAx4QDraFn7s8vB6fNI2TaavWrNCqXZblt1
28QAMGSVCC0ixNQHSw4CmFilbLd9ZRtPtdSGZVE0z+QxsIWZ2u8RGtjz2IW3oE6/bRdNhBgP9Cpz
vsCc7w+JTVoIbSvBIx7z+jVaVdoPTZ0Ru7Z+rbAu9qYwpys1Nex6HUMFRdtt4uEELrl5aZL6xQ0R
KVCzbOsmNhz5Nsjr68psA6Q2Ek2s7MK9N0K+NNYO0XXSTdgfIMUxrTsR1HdD2k58b6PKcBfT1Rtd
m5XORjP9MU1OsOvHAGNZDVoasLgvM9lhOxnRlVkEly3W6YVlPicIV1T4K/uh697gwDWsnMbY4vle
31hpX9/VimMgOjWQXgsFiH9YIziFoW7nQfWDnJDvkdEwb3OPAqE2BCg4RV5t+qPD+TBlwVNblPoi
cLskW+WQBoZ9wMNm4/XhJhjY3sGkdL9NqB7qKhkRU3tAlWS8MdR02ChKrlyGdhbYG1xinQvwk5Gy
HN3JBQGYm1eZqe/ZciEKSSWmx9i8VQ31brRmfNm6qA1o2kvTDU9qP9jVnoaCuep6Gbx4zjiAegP2
uwHVdpMZecWLPUc8M60OsVGOG661SwWred4LiBCNe3hVfiaqFSIpCz3GKrZH/QWQ3bCNHV1Fk0sE
FuW/Djgkcq/qUwKm1NyrWSHMuyY0jF9Cq7niVLJbcYddqcK+MtToihLJpgma1eTIBeD3oD7E/QEE
7LarsBbCdLncZZkpmoWc7WZ9SAB3YhTdPkMu3fIRssnZN27y7IbRmO2baBg1MNxAviGL4LQ9ekPG
hmaLApLUxU5YO9yaxRdvSK39bFnod2qh12Dcisy7ACQ+YRFXzxbIiZpArFBRJxmp5FAntf0I2H4E
KPLB7buSAaKe/4haT0/NSRBt0bg2mPrQmbZB2AEelNpLqBrFS1MiWrUoteqZTPWdInRF0bwFu+8N
3ngb6orcgmmvD5nSJ86yQeU5XjR40R8UI8sBw4fDiNehl8psKcZUh5njlpU/wjHj2aiUV4MzqsvS
MpJHBZAb4k99Mmwzr3MWJYWEmTJoiXir107XLETohYdkQogbYrHcDB4yGhwp1hAugT4gGiC1QkPD
LfZqC2Oi8gmA7iJJ7OfGqeylkSnOLMw9XLa6srOq+n5AYulb7FjtJjOnel3ZiuYwe1KuWmxjDrmd
jzcRKrZ+rHpPRtLWV5WjbJF0ktFyiKx8g2KrjuD3GF5rAzIdC4dMrRhwX7Q+yCdfL6dqDV7psbGQ
vljWslKXI1J+V20OEgx2QPiMCzEXlAAmX+vn9bZqCzioujV9NcfxMMOLk60dGluYrAsFo7qMBn5f
3rTSbS+DdEhe8tEolipAXJeS0XCLL/HG6csLDQ7DXQnabznyWF+2kZlu0aWMLgtX7tpINTRKjSHc
hPyrSLqdLDIRrer0FvnFh6IqmmsvcJ7gb2CaUyCEaFVwwIbBouFNcRIqaZ8/hxOzcpEhUrapOB8W
5LTg0KSmszWn/hr1q3s3tcplPsK45Q/1ql8Vdn5naH2P2hR7CXsfZNl9LzPvkloH1gy7YA9YRly4
etQ8Z+NwF2barREMT8pobKSTteE2Q1IPePHKMhDW4m8M7e+pnIx+FQjDyP1U1ZIbeCM++XcnJrO/
idsSv5/EUgLPT91C/ICbUj+1gSvuKi6+13WDTI6EUvcA4ediVHoktkpZ3cWx1y/1tt0Yaessy7KC
ihapmy4Qw3NVgar1HfRZ/Dozv6BmPiyh3353uvgXUOThMtKHsFp5gKL3wumu4kSXGw2PYtSZdXUd
pfEXwwBXLdIuX8pBSX3UlkK/k7NzfWldhxncIstKwQ71XMebMT6EqnrZCn3lTRoHm9PI+3qK6iWK
fkPqK5WzTMr4uy0iGFxQfDBnoFiA0tU1cgJ7O05XFaJnPE4XNr1ssyuVTZtwH8jQZbuUmlFsewhe
a9uNmq2tuQXnsCuWnoIKji9JA+jsI/WGuk4Z2TdYlvo9MN4rJ7MzWjlpnfjWkLcbD/WxhayQ41/o
tH77C8Pq8WIZ8IewBxsPea39PSSoWPrqKGB8lIOab1KjHcOFw6PkpYOO4UMoARwNHP2bCLgJWXH4
w9YHPP0CND/KqLnzvPIb9tcRbMJwyvHgEHh9jSo26KgfpTvRad1VPUPjo7Ydrj1RhFCAqqFcJx5s
EbvDUmOJiFRIg4x6oe8FUb+qNHtdm7SBzJh86gwCzgMw9gJ1zUjZiaHyVn0CJJ1j04naVWKQVXNP
UJiCgLHS01ylJdyiGxk3P4qRhmcbxE+pBzMtkdyokLgliacYdq0z0Zlb3QnTJY0MGGBlOnwpTNxN
zFI5hEP6u9Q7cZvYbZGtDell1zFgaH3bkkbRK+sk91CtpQyztAHIQXmr9eL7JCET7Hk1B+FFP+lV
cTkUoBPhr9dGkW+RRPPuvGCGaPDEDIdlB4kddkHQ5unWk53AdtKpi9rxPc7M9gomnEObKhi8dulV
Kb9t1LzUvhNUb4w1HZdeW8aj6u2Gwcj0fYXDj3qD4HoRAIQvGrntzdy1fJG0CnKxtrbqstEYn2IB
QHYRWpIfkCgoJtK/wfighcuYoq2I4xLCyMGTXuZ9vFHRHq03Gtht4RudU32v7QA/8CRNgZOjC5I9
jg0ElJUcxvGR+n5qoL8+er9CPUUzvDed6rJPjOjGabL23rPD7munW0GxCqcxGi5nouieP6kp32To
hjl2OcL9AvYX8faxxAP+RxxX3g3PjpKsXCWGcc2FxJFfog5jySCMPd0PYmV0v/RKWATXUdU3ELeq
wYkvk66xw0OJPYW1JD1VpKS8wjLCay8r1Mq3qIHdyaKcdkpRW4xF/IKEPywiC7Nfv8p5aCEDZglj
n6dF7T2VRd91F5Sjs2KBFqi3SVPL28Tcx9rtMMXtkgJP4etY06crDu/AZjV6h9FsJewj7TuSVBeI
z7XLoKj1xteUohW4jfXpixSheIxhvl1WMyEspDNDGuwgO1olxmmPcW9Yssdi5kHx7uNY7GO75CEO
4YlUUNnodblyzcFX9dGhjACTmb/isL6Hn2sEe/w/9Eue5uGe07RfhiavWHWjqbdWyrN4CFU033Jh
OPk2mpawjMJY8mBTGg3hXR2AptWpy0aP3ctgnNx6XbTaqneRyYKP0hyyOLhAiHNVqeOFIZ5M59s4
YWQBt2cdGGN5wDbCyG6F0O1gm+QL9CCniXV3gGJU3lZY0TvTDQHLZ6lr1Vr2yTecbCUEAmjD2tUU
PAF2VZBbNIeLscHtN4LihCGuqNdRYv6g4IEefz+iY1KI4rJq4suoVturlled7fqVwizZEjFXLRDx
Qhla/LtiddMPk/oLHTsdfKY1BQ5Or654yHgLoIGGMAMNqV5cIONk3EHWqb9IvX6soMjY4tLpyozT
suJvFwkkKT9X8B7SYYVlUDUwgQrR60917WDXSViQzm1PWVcBSvprXAaC69i2kaHFCnDJix3pHC57
kfJDtyPfLtCjtdtpoZJki6nzE/jSY1r4cNhWsi9ssnsGYxjGvCq5HTJDcJ81v6JFubPQF8xWsbBz
hbZa7M2CG4j4Q6qIbkc1hy9rijJqr3JL2Ue6/s2bxuHFCbN0WeoKsjChNFz8aIuWx42DTF6Rwtbd
FiVFGUE9vrh007gVa2XAWkBnz6HniaNvqWIGcwjTOqCgYwQAfiKVH8zFDb5Z7ZgPOEVfpB3SH75T
VF+HVN05IpBc4cxukKsyZMUflFFDjbGLHurZznglHfNXYxqb3GmeYGfo6jbP28ihZBXZS4d25UEr
CsMvOJtXKfvkgTtpeNd61drKbBMh2iiwdrpGCWqSqnHtjk0j1pkS1pjP4c4yPJh2iXml2WAao+F/
sGycZqWG7cNgF5X9A+224DJJXXxyp9haGJzM+K9aWPnANSbfFTgDFIGy6yxlNmHV1mUk9rLsD70Y
58qbt++UqjpAWVsVpQo/uHObdGm1U1+Fy06xwKL7pTRg5+SKlV7iej+1yxZ1YIqihXVVoVpOu6Gv
vmvwgAZ8iIGHOEWuU09IQdxRTBgUzCaz4bqHe3MzufHEOwxeV5ZFWXJbuJN67wX0hRZaMzUx9mfK
U5km0SUqcGpxnRbqyC2vHYJdhyAQHuhC72rFdwIIxfveatRLA4iVu4LG1BTcFiJWWRZC6ey54EKL
Rj7P9yATPUSpJ3fojEZPJUJCxWUT6SXY/DSr9VVo66m8HoM+TLD0GZ1xr1XhA9enUVl5yBgj0TgM
5m/4HrlcNSnvw17BcaOjYLrzCr19CUxbPjQc+j8zVaTKpneV/BYXnpaLaR9oyxRiKq8HpHnnVJMD
mp3AkkRhtvGsMXxJZateeDB+twEi0+0iSNsS7eAMJMxudi1ejUh8WO46aZwBTRlq11Vu3VWtE0HN
58N7nHeo8VW8Rr8iWmzy8lLMoal4QTUOOd5XuxAUkLaOgom/gr5tqkB1nHD5GDZRhabp1iri6IY7
lPlITfzGaKZim+aGcTGqjXU95DyMNJhRS85QmezDNssekp6VRV1CKxvExHvX5H2WJ9ZKr0eq8Fto
McgOp9iu6lOtfJcS9IyimgHivP0gceHxyQDj9s+6Ciy/V0STDX4M3JRz0pJCSgzRg1IKjN7FMqb8
NZLDbe8hGO4+D3TadZoD0dSz4eypLqDLkwajPtStZ/a0L+gqtJi66TNtNXlKI/uJR6tE5ZiHgdWb
52gIp62Z17gWeHHa1Oos7HTcxogAhIdKBtqtzzGXVHGOO6BiXJ3BPZw2LucoFvg2GxgT5qmn04hK
GuzfjGmMTHthFNoizPV6PTnuukCMcdf2CIh+Pp+nfeHXiHPv0nFoogGePR5XG/WjgVouB0B+rYwX
XmMubOT0Pw9y2nOag9AYxTKdvjvgwpPJ42ZZgKiboYLxjrIzr66V1xu+w5n254FQPcGGldqQga/a
8WiqTDdzfQZimNSQ4Y5ukiIVh1ko6i4OznkIfzAq5Bo1eqAQtky4AMfBkkExdQwqCdbzOuTqwT27
KcWC3Xtm/t5hF5hAnEeAnEAEQHDfOZlA1UnGEIg5q+/Zuy6CtS0e4cVWHA6FoF4er11rZ2vn1vwH
AyTJMUSgTrACTgcYCy8M1YB3UdZExTJqavVpCHSEVtKsXAZlopzBKHywxwBEQnZA4HfeZyejjCjS
4gvPMvHSEEHcSUVeAD7950vk4yCIIUL0YTrVk69mqdwXZMwWczRKEW2dWksjMs9RpD6YOiQ4gXoA
4rNn5NTx2ujosDbSYOoK9zrv7wr504zuRPbl87GcWCTAsWONc7s0Yc8jagdR6jiMamOGViVDjck8
rbIk/dLE8junH7idbG8kyQ2gnrWBxK+fdQgKC3ebJval7qB6Jt1HvWCalcYcF17p3Tiy+fPdyEYE
MEr7HKKee5JbojZv6o5bA/UnLd9WBSX7fqwKfKxVFGvBGW0/n475071tNc8NZv3VQR1qGhyE00NI
OshQV+wSt0k2HoZWmeseEuHxFh1xEGzXYyR+tGn2/HnY998aiS/QvDPdgR0/67S+BWjFnP516gg2
fpVvODmWQxstrMa+C9pzphgfhjItSA7sSg/qwXEohLFwx5orFTllYdwvVPAmmuCZfeYcmnfa8Uxy
IIAM5aCD6MfXO46Dgh5ZtCKPGjXWD7hNI45Of3laSRFh4aXNN+RzOW4GHhzF5OJgoDQ4q8oC3Tm1
UXalbWD4yMneaabhj4O2aSMN/7G4o1WuPjZa+rUpm21IXwPRfxxVqNoZ7R1mDPWZn/Ju9FgqOYDA
AcAjE/fuFOkVrRnTGfVhxYzWuC0lzgUB8iOCZ1q2Lc6RZt6t2zkeyrwI6lKL4X5xPNsWfS5VlDpd
g1V2g9iMXy9B+z21m8/X6bvLBWHm7DoDzz0DS8/jMIVNAcHm3bCgHI4EhVU7C4BLd5WlPHAJjReu
3i//exH144heYbiY0FUCwfGfAiUk5NXon9CEUFq0f8+ekvM8vVlBwAfRSeDAguWFfql+ekcDqlS3
ocsJXJXdXrODg9Hky4o3KuWRMtzqk7cO8SWKKvOvBfNH9MqHMud/r45n/+mA9qqZ+69/2vwqD9/z
X83pH5rj/Oef+p/hmgbs/M2nnv3b/tevoo3bcR7A//nfF7+K8ftbVuXrn/9bjhgapArPjQQCVUXj
tvJPWiW61eivwoZDGfWf3Mm/aZXWP9TXZMMZhnovTTAW5z/FiM1/cMViyTqg4aHQQRH7E17lKc0A
HskM2IWBoXsa15tTcGAQKfGYF9oPCy0uTX8ekDiycWSk7iyfad2BU+NZLJWdgugZ+IcROE1BR0q5
DEqFKkBnuhOSD2zmjgp4GlDX/fpmKm/+WrBveZgnV/LXHzgrKqDr6oAWPb2S66FTVkHa/RwirnQr
QwnMfGHlGY6t2tBVzpmscHwf4vk6izNzRqOoYENlc+dk+AZe3E+UzU1w5sBPtHBpYmH7BWn66vbz
MX0UBUsqSJDwSGAvzbnpTZQoAiAZ6UWC32LNrOVJs8ugkZ/BMB8n7r/G8uqtRx6Fhuic5BtXLWmF
6jQ2Ki1P1n0l1YOHvsm2sK3wgi62t1Kj6pfZhOeEQo4/2d+BuaKTWlF54/FxPLy6RgNdog6CliSl
BepUcicaJV1rdEz+6FL1dyhOSJK5qcEcP5nJqRgqhG4EzRstQaappUYSTfV3qUy/VSPXzhyF7wYG
qY29jUomwrwwRE5Wh5fHGGyp6PPAc3xqzVpduSbyirY2nRnW/LP/lbsZFkc+IYDTz17TXBmPZzBR
01TQP4qxvdHwTQd4ucKjA80Nu8DUhjrmBd3+8U8Vbl2E8kF3utAqOe+9+UryZlUGJrbOAxLXfiqF
kwN/qbrfGEtE5+ip71b/HIcHMDp1Jv9XTw54SqDgUxLiTGZUPluBgYZjXCU/Pt9jJ7Z4r3P4StBA
sB0JGO0Vf/5mOFaSjHoLdAkZRirZEcbOfuL15iYO0we6pldZiChUgvieCBZ1LbYsl21KWWFSy6vR
QwlVE+XBsKebz3/XR6OfH8iWzo0K69+TNdTHVlFGnkKzYbKKnWYBekl7TKg+j/LBSkWvGD8CVhLk
0lMykzol+DmZzHEuhZwBWuWAIldDLW6RGSNN2c/DHd/E/5prnBdsGz4sx8kpKc70gnRWBIuQlAyV
tTTdb1rvXjSutafefE7Y/uNgOIki26K7jPB4naJeSBUCECsSgnmxzSe1vdXiEnhIiiweHjV1fW4p
vd+OOrsQpWQOyll/4CRiYA2JkBrbsfdkfUgi97nR3L1XSrkAUYWP0EZpn2PckQbAnoB0p6WRjvSD
63qRtRiKmCG/diySLxEeumem/v160rnqWbqN5wHGBaePIHs+N/nNAOZgmlMj53auYyG3+/wDv19P
RDGZBYdHEL4FJ7lBC2K66bYzq4iq9ngxYEfI8zXJArkJgzjxzgzqpMQzLyjiQdfn85INmPjjb4yb
sVoXs9cdb4Em3/e9TZseM6r0Nw0ZUyLaCO4kAQiZLBTMsdxVbbjKk0pzy13SKimvPh/+R5NMy2q+
cPEMAmp0/HPaDnOuXDD8PPW6ZgviqBu2YCEARP33Ap2cZ2XSIZ0WEajANWpbck1YaZo4lx3m9Xp8
vCDjxbsHmvYsGmXOw32TGvVWIouEY5FfFH2kLUVhoBXUBob9RQ5JF29bPZbjDpM9BHchPFNY+3yU
H62mWUtEx798Tk4nX7fUMmeMEdj1U0eZliP5cJ2Hztyp75Xt56GMV0mco8HOpwDfjKo7MfmH48Gq
MAUL2ugJvS/Z1NsMWBOYFOE1OcmxCNVlh3fmg24OuY0SceP0KA6OWFhNkHO9n9r/Y+9MkuvG0iy9
lbSaww19M33Ae4+dKHaiSE5gIkWhBy5ug26U26gl5Lx2EDupldQHKTItI9NqENOy8kGYe7iLDR6A
+zfnfCd34m9Vl/dA34HeTXT7pRhYA4Kgm+Lhnfp+7D9kid7sNpHC5NUhKEsEntRbeO+QP4/5Kxwi
41xZiErYO9rNvFv83aW5Z7vddqlhzGc/lNDxhi/9PCpoztBd0SfaUjAaRBM5Nxaq74CVVz7Y220p
lsJPyWK34tTaJqlPCXMlfURiqKcMMj1rwJis8RRsX/WzsAjKzlAJF+G1NyQbUhKH1SA/gm6as0qE
B+y464fw4HqrR4BYNeQy0/ai93SnWI4Ew7XBGwWR1900spXuuQsjHBlMPYJoPfge6r4QYXhUsoOb
OloKxH9sief8i1SCbek9Hh00+Nf2UMC+fq1F7xTQYduymVDhlN2U+Bdr4ixWmZYQNdc4i61Cmsto
yPUPf/T0neja6j6KBbM8pbphIq3Utskqq3yxZk3rbI9IPMbibNfCjhBF9s3bpLvup5SWmA7EzToi
U2vEFgbtZXLXIEt9rbra4fQ3Q45qiaetunJL9tOXTivj5hgvsgqzavHKKvPnhFCwMPeq18kKbXnN
yjF2ynTVq8cQmjpQvtizjxqoLlrrVZE4v4Gh47KBCp6SwOICl/54lc9Fj7Ekwl1yVxBtxna2kwWw
VgR/rPHEUodZHeftmY01+kLyVsFXMSEpfoxNh14cYRySraGxnBKVY1uJa9Q467MfdLHBW+CTTmaW
3L/AES/zQ+ENHfZQZ5jJ1JRNhwhdANtC4h6HoLXr0iwPO/63Sy24nl/reEwQ0EZLcNoajCJkqvnF
ojI5u4KJaTSLavlSR4MVJAdSCiT20xp0jeIbt8A5WTzP8nthnKSD7KLFvTW0kwWynOW/UlA7M+oh
J3rqvW2xH2ZwFOrQeaZMzgRpbG3CcrWY+udlUVBqnULbj028hPIYu0g/znSiGO+vfARGfXzdTyGa
98uao6q6pKPpw4vOknWbzqVpuzPqTPsOc0H9jnJEl1+GpUpk1k8tysPGauPb0lEteiuaBKSBsMeB
UsO7bVNVwFonWmLOLSJmVPkZrC2DrqZUS3KEbw53Ev0gGvbarR0ErYGPdBPNmQdas7fCnG0v0owU
M4ltTuW4QTAO+36pDphK9i/JvHQ+1EPNpTMjARw8cIu/ZAI4cnOBqtv1dwnodlNbi4KXmBCTiAwo
AXsstkR9pZcbkqOIxq1Ia7Dy2A4ihxtC2QXGa5ZK+QEtvy+gnRMQmKnemxeaywqnTF72KyLPpQJa
31V6+wFeIPiOk9mfjwtr8cuq8Fw3m3qSgjLHtsQrKNU5eW22cVPf/RwZcKbdvPkY29jhKdhk6J7D
wu+T60EifL0ii1BER/Z4ncTnp2igZdt5b1OuW+c0ko/JTCFZRkjsoV1/lDEovDMeEfvCpevoj6KW
DN/HqAmDA1cJcZ6S9TieqAKiMC0ZrBDPyQO9Is2DHwTZWnUeCp5qvFXO4L+gta1/DTrMgSUrA0mp
GEcU49A3u5cmsTdMIp0LUb3zet4SXump8mjmaaoPDR7lBrjngPYPS0vwUJi+DdM2BH8Lux4MNkLu
GgPTtBZle923iCsedeigVSHDWI/+2SVBVKBs1aUkfqSRtkRZsDO05x2nbW0RZO3iD2Z7/gPdpujf
Edzj34ncMvIMgO7oN627+4Pudv6AvIOVgM2ToZY3d7Ct3UtLgf2ewSEo3B5ATDMGl5DByz+UcPQN
67H/gw+XkGYA4co/aHEakR00nrhIacc/teE/Ne/7fxOnRujLf6o2/tvcL/3b/9Kf//Lzf//r/8Q8
VMnPfxgB7n/0zwjQcv9imcx6HtcFpB/kT/yrP2g1K/4LfQC7xB3KQyHEfug/2GqOvU/69gGKD2mD
dQB/6u9DQP8vj7JtnwBS8DNdZBDxTwSSMUv7h3owiNj84UlEcgiPEYfRf4Xp4JZa8nZcU9PlBYqe
nIKhSs02hOZJ6cjG7bWiK5evPLt99WaqrnGxFBDcIS/tYqSayOYEZkv8kyecB4qZsgiGn3PnJcZ8
WfK4f9lyPBJpUo7Cuqn6BVyP5o1x0edJfze5U/xeqKl9t0ln/w7NNW85VcENXBrqUF60NTa6NG9l
sTLL2pZfiY5RQvMjlyg/GLqKzOe0qG4av5vJGOU4JaNh21Vmo2OCbOMF65O/PDT3tlfKS1HE3udW
2NN65Jn1vYyL4pA8aaOSfILF5DQvrgMv/7YYEucCylH3FpSgQnm/kqKKHEHP6y9Cr917cjoNGPPY
lG/kbPe7P6iYbkjMBvcecqJxZjcNURmcIWEw3cxbHYwZZMzGzhaFhu5+7YZqZxoXaPAjHRvn2TXo
Nm8q4dUUi+Cx9w5giDrAxe5OfPbbYv5uqtpvrtemxFNka89/bnlNttmASspLJeXpnpUZQDLdOsxt
l/SNlv5CgzTq985RdfTieZWDUnMsLRKZV4lELBhMqQ9jOK0JAQhwao+e10PhDQvZqNQhTn0FgA/6
PV07O+6zyXPGnzkOnOpkyKO9AS+OL2cj+/U24f3vHzzs/AmlhaefSB7putTbQpBFQtvDdmv59foU
+UveZfmy2P5HhNjcT72SQCrE9E5RXJdJKUMmve5GhI+sq/HA+VeqM9pUqMmb3zM4iTRJHLhNHL6w
rUvzlQ997o4DctU8Bbc8S6D7BvVT7/dYsGrH9K8ybl2g7Bti8kOkXIGnCXLqM8nDBDU7Tp5fsord
LCLYIf0gZzcx4yH2rAgXW+03Z5dEayclwJgqNyTB+efcJtx0bQKqOq360qwZE+SoOrSlzqNr32/6
4kRCcnKXF/P2QyyzUulq5wlgNqTg+jBUVRgdNuEvb7HlLg+OtKMfSixUjXFYMMJBp57jaDM2WOHV
28+lqZjyHzVnODJTSqhn0nM9LDSQ0gk9K/gao5jUSw055x6BMZrzZFDN525QGLOhm6v3Yqn8x3WO
kYyidsGrMikKU6kSbEsx69azqqJiu+DqCHDwsuc3o5H7ZpV198x/Gd0Ju8JsEU1GPzbk4tx0JG9T
2ziMtVO3Rot2UGPboYTz/YKCjsHba433EM+jIwUl6NwacZgZyv3COjg89B4PdyrVXiDZFB3hYUWM
9r0Amr6xPNYBLlynafk81rElt0FSwJpaqw8qeftrqwqwz+tIagpLtS28pYst5pMcG9u+VJ3qaZYs
iZ5NRvkPrA21dcQwgvBwpMW9dqmhOL4XRWbMKncRL3CtJE/dol4RpPfrqz0r/e4tEbpAzzH+7ebr
SR7QDLI9tBsadsgNdvdtc2p2aSro2/iyKKS+Qd1mv7dJj7hnMVE0ZrY9dPd8Ux86mux33SyGxq8u
dqPvbg6q/FA4erymZwrfB2Kj9zKRP3fQTbk+K5Lub/Fui8cxaVjyDmvUfysmWz9Eue9dL8PYguV3
G6SVUcXAMwJq/FJ1M8HxfbH2IyEUmChPnVLBa1vrqL7MRytf0p0pf2+ajlrBLRBx0dbF+K/EaGOO
wCk1ZD1iyNvRi5ohK5LOPOJMRlrmciI+mh6q7qEMdHfN7z0gdrNKnHF8K6S0RAPDTovrUXZfgqhr
Xo2M++cR7oeTdmqa7SyZQxsndtGO85EBfnUjNG+sNGx4F6VFSFoIiG8bQAXYheIdM1bPNFeVUZTR
Q8mPRnYE30UQ5Wfcb3X7uXRlgD1iy/Pbzh55l27VOuE4MPOdV1AtHgwGJ3lww6Emx7ssyw8X1dVE
psGEpLwUa28wl4yOOGyFCV1w+gKnnNfn5CWrXOI1nWtyMTrpNr9cEZpXjxT4lpwMtYEDKojexmAS
eKQCwb6k52MogK9lcr9QrY4TAgzskXRNXvBNQ5N74E5hXGDnpfczwQIuIZ31+N+L1nvqFpviPfcH
UsmrtblsIsXUwmUPX2EgGPP3bh6BEbrK617nNlijs+MPK8LoAPH2YalC80yIG5aTeotoQvUalfgW
rCb+0KiXzqUXqvpAXR9HWdE0Yjl1lr+HKDsKKEktIFPufx/sXviIVHVVS0x2vermq2G1kvKMmtO9
C2IK8CwnjYSPZQzyr2QCdkOq9ryyjLHd7mUiwOUCz6SXZInHKx22i13M+Mt6QUqf4DQEFGK2VPMW
xWIYx2uV5bE3wyHVjEqxWS4B33fj51Fgs7YDIel2dFCa1IGMgLLwJVJSXqHnCX45ocQ33DttXl8I
MpC2g+fnw3iMHT2Pp86e6Y8blOLLOaaMR1DB5lx9MYNPunjPGOSbU4/WJ9Hc9RPqC6x9WwIm56Dd
pcOny3CUx9/PWcA42uu9a6ctEJ6C8nHLM25d66nrJh6GZe0CLlXftl42i5JBkbHs/A1duDsdegQJ
P/JmI2Sv03yBbMBO+F4IifmSmduesw13DQfc6PyiL60fHF1Fn1Kgcc86lTe/UJU2kh4ywv0t2m25
Fo6RvyLhmY/Y3uLmMJN6fTct7Fg4nRxawm2r5cZl18iFS6W2m0K5zUfsbxDcJk8FR8e4PHM56cPJ
iVD3lbTs0KlvwRsh+ycrcp9h5HH74UeWNx+NG+r56C4+RExmIALo1ryU2ezp5GMOTHOjx9Z75uyL
6mvu/xxPArkWX8pCaHFuBxAF14mJfXOWTb/cz3Gy/UwcqZ4mwXYNrWwbfvVcRmdkjkiU1IVUY51G
gfI/RQIA+CC9cvnq+ELhVuPtF3Nr76HeYd3DvC9ZNa4gc2v7UZs4GK5M6YjkDClAX1c2JsuMjl5+
baVksIKpLvR41xTObd3zjIpqA6NvEMRRN7LSc4nLjGnz8Zczxy+3SL+6uRtfy6GevlUiwq1oRX19
7rsNewbBa0j48fOIOwJRkg1Xk8R7wD/P1wrZ16vFm3LkrVnM11in/Ihaq084v+cEw65TcWieC2Qc
3zus6+ZgEmPd1ItrbSkmyuGHZGNmX8neEZfYAbwfkZbyoegRIGaT9rE4KlvFj2Ow0miXg6skBDar
DHmuJMSQYhH+CeJrEFzzWc/fHOknv/BrgMBNKhCQRyI9GnP2fTPB5c2j6S2oDW5uQuqJDRG5dq/Y
Mcyv8HOltecY9U8jb5vHgBT1Kot7n7bb23vPluSQi9ayj2hqImTPoRVe2tptPz1R1E+mIXbkArOc
9X3BGvAdQ3ByHaoJSQxjAouJl1bkZNlFONvko2zzVWF8wvoGU3TXzlJH1JPE7n3WIqRCEMydkgyq
R4CWb49FOxV+Jc9Ah1YrXXqFZy2ZHQI76bXNQ1eUpGoypdluYmxDLC+2nElOWU/QYxOz2dOhDfO8
O6lulCcSuzVeQzWI4CCIb7hD7u8WGJ37KToQuEPRT2wRxpNmKohS6ghaMn82eP+/q/4f+7rh/w4p
f/jbvwnz3lajobX+2791w4f8of/8k/kXrEDF8J/b7P1r/Z1f7vzFvI+oXPY0bAXtkBXVnybbcf9y
9kAO6ORQxNFCoab5D6HNjhgKdgQ3Jj7uYTrjfxfaON5fPstM9DlYGxybFds/02TvMoF/6LJ3ZHGM
cADsBn8hx3T+y9YFMstkWQtnYEVOcZ4hyUSzqEy1iuHXYMOHOahVtD35M107Hgigc0BDSNd9pfcm
aMYJZyr5rk1qfaCTb/Isl2F5OemkZ5SadK3M8Gtv1TmBZ3zn42P6ERpTPJZ7GXrkPLOi40wO8EZs
ZcsuU+YMKw6TJ+xLbLo1JX4c7iNsB8JqSvZb7IGUmKsbv6jJkpsS3g2U34v73eKZ9A6Q76B3RMVQ
HAfPFgjlc6b7KYyWzTpBqJHlJRM2jfempIejmtvCjxKjyCsXXcfXQxM21gEbevuTsrzRJwAY5RcD
PwOgbRO2BFNtkbwi8oqzUq7h1qYyngfGW6viWZ3lmH+rvKr/gLG0mYspiCv0JhW92cFWun1Swz7F
tfzK7CNBq38z/raGdN2Oe+aNpKn/EN+e5KIjeUgCPT9akDPWvcOPxkMfzeP30WOhc8TbNdoYWFiL
HvaDvzjq3CHqCnv+up4H1s/wX/XCOxv+2Pwy9y7vGb+pqb3irWrfYn/onGxyJd8naif/FxO47Wvn
7hY10fjFw0LUk3+hq0T8op207B1FMy2XDE2t/sLK7Wo7JciE+hSYLVYmnyH4wptSBu6pgsjLFXFr
80g2nC1QwFr2EzPcACIAaBNKRR0/B1MJU84dau95yBU9E3pBfbCjxb7e0CF+erKYnieOgJg7A2cO
53ro3peD7/+MzDQ6h6oqbBAuCXmWBxlMODENsZL1cZsGlDeuYaEALIDt6T0tL/srqD2+lV/SewQC
0Gk1VxhyVWsDhmDNl2TdMNoxkK3YPpHjKLzzhL/ubdTLemvXIQbQsyP6sr+A28YEpc11DUOnSEIO
ZHvFpkgyEOgB5rwF9RelH0GibkFHNkVzJSnHfyea5X/izWi/yTqDnLsHny2/U9Dk70S0yUZDcCQp
kqS0Xu6pae3vBLXwT5ya+J2ttrp7zlryO3Nt+J2/tv3OYiMQk1y2/HdGm3D3vDZH7NltOFzJcRt/
Z7qJeM93q6c9642MOXLfwt8ZcBY8C/fFI8qseNy8HrdcHu75cUruWXImL1v720TM4ZZOv1PnWjep
umczhu58a/9OqTPNnlgHOyBhID0vDaWKMKNI3sG9i/qhjdjqnhZk5f6D3eERSstZ5OPZJul1vhXC
RNO1aIBuZEtjIho1gtos3gQmnr3jrNbZfmTphrvahQlGKVvn8mvNh8i3cSI2iodce/SQGNKKo2HC
plguVuF7B0ClzGwcruEry6mSTqee2+fZcsM5tRLJHqSwoAJuslvjmzXEI1lHOrDTbsZUfwlUVX/6
U9PFX0hAxUtadCyuU3gaCzReC4XPIec1o09Y6j3zYy397TGvKzaCvHfrKlvaRFRfnLHz82M4jeSS
28S/zdB1Y/8+AnXWnErM7Pfh4rotn3vJS4kiZK75dYL5psrDef5VuJs+ufnE01y1+0Sj8vhI2U3t
EWfA29xHzifyHwPkSw8VnjIWLP1WIKdnJgZNksEM6jCNOfaENj+4b9SqPrYqNi9+U4qPKqrZDM0B
nGuiFG0bI/IscVZrgrSW19H1GAexc+vqC68JXZTBiSdn6tmKnwSzW8TcYq5adZ/0FUhD01MKYmXo
dZ7qteJiWcam0ylQYRI+C1/gK/eAQvFk/IJdOwvCL6Wb0GFZ5J9GaV+4JDYmph2+anT8TQNhbkxW
Otuya5izxaS9Ecm3xOkUt12Lm6eKxXma7PYKm8UInCBhI3nb9Lr5FrpwZggVdXnpJrkd3rVNGA2k
9i0eMZSJ5dnQ2qrqRY+T98r2HxdsHzri1Q/JIT/Oa0/YGhmWCtQPosSbYAs1GZhOFy58gC4DHGIk
ISm0PM7PzpiY9UjQJLWooWt6xbgRPVo6lHQ4Xu2sX7BNNrcVmNxfA1NWFKsxzJih0Go+jw433kXo
gcggW6osCMpzTPeU08sZ1r1mkbQYNXu9NXKWKPUd9vi0bdNw9kaT6EOEvZhxbqvaKi1rXa0nPygo
dXPwJagQUX31ackCbjrS4bftceri9b7s2vUVSIdbH8uGbL8swVjJzeVbdnEVe3lJX9MpMaYF3EyV
lqWJvrF5xmWACxTSiGd5LOy5c72LwVJgeTYYB7itYUp2x7JeNf9rDfZNJ2wdoXdLenLh3EpR/7us
6i6aeRFjVgl76jO6FYtU3EmFIltkC50TlWqU6VrET+5Ahc5wbk0eWp9gt0NbV/V7y8mMr36reZ11
+TbcKZcxaboy7fs2ic2LEQy26iv3hP1Wj4jMslhUdB2Kq/FORROgCIv08tr2c/fuxFFUciK7M5fY
G5P9Nvasp1L55QuIx+RniwcW8zblQci6ruCHCMZ1wNyYdDbHZhlf1iBC+pRp4Bjc2ESN2gdwGYQB
Ix+mB0xguHDfg4A+KGji/ZEFqBU8xjwzM5AZh7GARcNdZmoZVXcTtT0zbdk51mdTKPAAQs+1D4He
EpcbygskVb5TgFucneRlSurhq1maAHpYoyre7skgv7r4weO05riuaIxrc5dH+ajPi/Cg6cBBoAWp
CYVLjm7VdnbaFLybpCY19uiVg/GYkTjdmBlmiNXRFx7/eV5t8ZT2Ax4moqQEdUqzLGV+KpqyvaFh
jMWFagwF2hxyoc9bgVrkdgPm8Dqx75vOwTRtvzz2itwMqoqXYzDi2LhRCyC0/d7bbkLpiZ/BUlnf
m9wtnoqV8dgh1nPyLvqB6T3vyPWTMNTcZBs35iuYrKQ7zZvl3UiiRCbabohiB/7P6mJa1PbDkzTc
B5fsD51KwqG5R2O2RZS0tng2TsTns7oEL7aTESatWHBX6dwyMTgg+aivPZysLhvRMb+yg2n0jiPo
w/uecvbnXHTCgXKtukcl2/EtmZb6Z0EaI7S1KepIqp686m2cC/AkXSX7b4Zl9+dA9NddPQMISbHO
JU8ySpqrcZ7ND8rXnM/PmRkgWpG8H0SIe3liEsu0TIr6uQoq55dL3/yYDON2MVvdwE88Wu7bZFvd
g7EcelJnIMyP2UBbffhMo6jLVJG8j+1UfF+jNgCjg8IjXVhWvAOTlG1qmjW50ehJ1QGvPQB4qsv4
teNOAR+FyQcsTd3WB9hseldQtMz2F9ttDXWwiG9mcJzbAQ7+MmbJYM1dinNPvIfjiHdvbYhzP2hp
xFNhLfMFROeFXrdY4jvp+9AacBICrPG3LXlc+zaA8aS29dLhlV8ciH6ev/NOs5k+Ly1DcSIUhwJd
EQPfdPHUNBxJZQ/kUex3C8ARFLVjWLXNkV0/I1VFA86sfQ+eEswd3nyrZm5DJihZqoAVUYH7Lg1/
zhDtIxxC+4lQRkBQGAwwhFcU+d9WohnZF2y1GU6JDreLbUNqQ647+vWUCAorT3O9hOsxCDTtN8no
FbmAOSahCwF7PDm4M+xq5pWMlI4kkurkAuWaR8E8ovs6bBH1dCrrJuRdTwY3wTGrD5mN+th6yhXu
htSxfHHFH8mfR6JrwUFTZ1nMNXrG4U4TF96xYO3vf1laAsEvZLIhUxitdmbsGU7hd/ZlChNYMInq
EE9U7CniI+HuqKYdm9LVw+eyTGFyzGfq3cyNJeOfek04WazQq39o7pIOcc7C4SNwNb8t1kwHOJVC
7aLWThEcn7MdTIXNNz1W8+K98DmLO6epAhZaQLVSY+R8a1lJ+8K0BiEoCyf8dtqPS5gwxRifoo3R
/DW95dBldGD+hnE1nz83uwYaD20f2ppQOIZOPC7mIh8SE6ClbZmnoXbCwu8WNvAVSas3ZPHi00CK
PFj7tGthLR3asQ3Lk7/M3ZpN+UhjqdxOcRvp1hUXEGKhOg2BBlNHViTALJ/hYnKCecqS1q2KhY+m
LKwyawOnE2e1LsSrO46GNVD7jFCDUDMBNcUKyCf2rdEFSrAZeWsFWo3AyVX3ZR/ku6caY/CQAnvI
GdOzkWjw6q0R67lpAa1ienbg6HKdVh2bkNhbZqhhFT62Xk30lmcVtKQRAIviggxYjqklDzVrqiGc
6nO3NQzrIaQhJZu8LuwvddwS71z0DS1CjXGc1dUWsIQB05uYLOBk8dCpLn1/pphRTxZU2OYK/QsJ
FmxMEVj5jQPSrRWCtyzBu8FtsnVenKFTtB6WjtIWbbpBSLKGpkm+mHVYl9RBSgQRFVrSz3oXt6Vj
tPfDju2K/AQTCJlsSTrseoUXh2CUllXVt7FtjHUm2SuB1ZQo10XpZifFN/YV2j6KqgHbAHy4pYAF
AyYPZINVilG5XSL1UitjS2hSfpMmBccQi70qGc4ww+ISqc9EsG87seQ5FUwAaf28EkWpgn9pZbSE
Y55NEE/9VJppcsjIbk18Zgfd5le7CIeup2sbccH+ui4v3agsoouCg3m4zedW1hdbXIjui0u8QHXB
+V8VPN86RP2GkEVfCqy8/Q7q25ct4/5vNajx8oREiY/ZDSyl7yizZ/YkYTK6P3MvEgJCnt13t0Xh
b31qs74Zb5eS0BPQy91Wn+tg7soLATzbOfIDNsOJ3FjpHbego9HXJtDy2CiVC3Zha/CrtufNOUf7
8Z7pwUq8q5IfjTXFNgTxV0OvzrqSfRzAoG2EoauZoFaX0DZ8kxXjulRHa1vd6uRDqoEiyi5S3KvJ
tStUjeQvn4BiRk5mJTZBab6d55HJ8BFqZkgQiOPT5Bk1X87LEMENEas93bbM7RmW8o5o75NByOop
J8ZcpLrKp/l1CgruR5RogDkfEDHn5U3itQGkzLlRy2laecWvYpL11cxdjaDOFUFw8pIqz5+MmCoI
oD0UTY5jM/briZTLSdKmMzk5ckONCWREfn9S48rN3DQakRuzUW8jEnzxizilhxd1NnahLi/c2hfO
0W21qNn47xw4VbJyOoaMxev3RgzWSxx1HXvLQW1xxsxvWJAK72VIDFlZ30iPYE9O1GoFBLcW3nrc
Rhjr59Dr6DJZcNRMo8QENsLFlgdQ2GcFAHLZ48NwN7cuj0orUaXhCJnzsmo6oy454JE/o7iT4cPo
+WX9YKLeGXm3b7iZo8YbnVMwV2ZJJ6fq3czZJmQLg8elPKNv826seEEAgHWQ2FXB9n49TK4nH+qw
rX8gNmbFK5RoTboaSekr1WZ1jLeZOWQhzLlb+JXRnb0UXXdYp9a8xdqR521REwtInqjwuMhNspHl
Jx6OQx9QEiL9wo/b++tjBYMnhmVaL362ui2WlnCLxRNw9gQ21+xoKMRkWK/HmoFgdZQNgdhpNTjx
cPSrrb1jPAAgN4AWfMnobZjBiAGDTVdVd6/xsoAKt+ZE31bb0K1EiDnlSyXj5DmZSIc/bCF3bZqb
IXpzKsivq7MiohgBZdJnWSvShXaqpisETSxgG5frzNuSGSLHeUcvi4qT5ZePElpkbpckb62lsTsD
CqRacSi2OErqkM2MjAb1k4ffAu0XyXHFGqCc9bus6A8u16RYno0BvsbFx8gH0DReKEWbaTa7oLZo
TP2Fh2lffKzToufbVpjKtOdqkIpCCvKQRldoQOKEWWhh91rY34b0befcOKD1NHfJfMt0qy6eunyh
tLiTDnvqW2U5CRy1zHR+I05N0gl9skMTMKu1gkKJRzQmG0omBkrhkZj5Zv4w8eY6LNHYuxYyK6Vt
UbjnUPbqQ28Wu38CUhywvfSW0GRj2MBJRrfUV+I0rNLOwSb5ZkQdBUFI+ICqoOgQnT2VE0RiWVmG
EyBpw4sWpF6bTSNQtit6wWk7+g0NXAkGgKn4GWFMEMszgoDN+TG1azI9tIXdxRdsRQOfDzssooe+
sdflU01gc3Zhp6GrvJ5hjg5nBgM2LUw3FgEnDw1yyeuiEXNsPtj2TvMXG6tV+QImzZ6cQzSQNlsy
p+sK10Mf6boIRc3YreM7bLI1f9Muu/+nJu80w8vKzukS2NmHDMYOQLX0LvnpE3jBFNSlegqKLSaH
i2yI8qdbkbwbIPMsl/AxEgnFd4K2iiWWr5OKXV7lT/XXgltjeOBAygOWfLIWiGUdlPP+1o5XtVes
3yA3LTXgJG+A6RUj6rflPuCtIxaqvuVvF7T+Y5iNrmWClA+uu8yJbxqvjGU0GtlyYU/OQrT9tNd8
/BRD5TxrPIMYSufR7o/e6FMeVmNYCl6uZF2eC1I5yixx+s269Juq7zNp6egmElo6V61ISE6fRZyz
HHd8pGKL18cssD3ExOR0Cupkhz6ct5gl1kdlxeB4ZzXO+srbTMsCnetNDTs2LBkJ7Ha6DB0/hCS1
OspNRcI0ifGQPb4kjih/Wgj9E2ZJjfUoygFkVQ3hyT2uTJg2MCQ82Jf9MpR3k8tXSvMZVRljIvb5
8zijwZgHXSE/DZbgrncH9mWM/+PiIAvwpyjg5vbnEPfLM9v82coqENvxYbLKxfBeUWLj0c6rXw5T
UH6FqAQo2slgYQjg7q4qtheFInMnnj4wBBAbz7QMAFuc75i3ep3ly9B7ALLjdnIf6lkvU4YX2fmg
TStOVdQ2D+ybyxmJAeELmw7Hb/FQ4wcwWxBNmdauondw992KM811nNkiRnOlNMYt7ma68QXBG9gs
sUVvA+AocYgKV35OkQl1NsLjvF8jEnWO8RZxm032Ji5gZc4PeR+BD0fGOz34NChDRpNXfmLvSMCg
gK/lGsn5USfrTiW0oLVzSVRwB7VW4Gfdlpy3bs2TnFI91NWJJbJZUZVXuDIB783fu8CGtjgJ6N4J
gc3dYQ/VAfclcirRbarpGueS0V/Wcfw1x6ppGXc0tYx/WFWCxGSwRfdrgKP+OYHmzf4Pe2eSXDeS
bdu5ZB8yd4ejavzGv/W9Yk0VpDowShRR14CjmNEbx5vYW6CyiIh8Ft/it9OykY1QBEUS1+Hn7L3X
DlkS4aTioLiyQofXd9IWGE9iFXPgmAT69qYo/OxZcxued9A72faP1jx+CpFe4nMAMW5EhkomfwcB
MB232vLG6ymwwPj3qU5/Mkcl9PrVlX9VgCy09mUIZDI1PmzVtqyt6awS7ZObC/LkzSkF6Ni0L5Fr
MIuwX9F2yj05HaVAYSfrwZlCH0O6S7Tb6D3oT65tLadffGmHqOKK3LNAqrIATjw2P8XoytkoYH5Z
8hNGG4C+tJoIAjSFD2E34FjS4A+JtG3Qwsps3dAgB7l+y8hZtxaLD4Ze9zEcbfHF78NgORSLHd/b
rWh4itIlTXEClslrxuHOOgTEMaSQyjCOs8bQKPh13fzACD99lnySqPwJZXdTD3Cttp5bWfc5Tnkc
Pl5F8XbU9aheQ67CT62WIR6DyMbLDxeEYb4JEEFuuBL693BhB00NxhrdDfsuaEBVE7U4gbR2STfh
kn0KmilCpja2e1pCPdYH32czvBVkJVnluDMGkB6EfUH4dVCPTG7eBVRtpPedTp1pJ8K68Hiy0OVg
T6fEnVNQizC5Gps8D5b0/i1tzFoHUeTm1dOYuB7cvuuDnRLrApg1DEIQhPThAfJmYH3EVmff9IEz
YYPAg/fkFrm4H5m/ejCMuk2uOv5+V42fBuSEhnAh42JkveVVZ0OpJabwpnG5DhAdFbeMzhIt3Rae
jB9M0VUv9Ik09HKKpvvSBFU0bQQJlh/vovR/5Pm/KedP9XmQF8n35Hde9/d/45cKr5wPCiEdokWg
6VD8De5Cyg/ULkOiF2RotaZW9J8qvCXdDwE2E4bUNZXo6bUC9B8yvPL5ZyuKgW0xLbwr1emveN3/
oMETkuV/ROtJlkJj8laN/jfJR+BEgSQWjnWXgMV9N/Xf6Ams9m7mq8NvXAv/C7cC1MEfvxbJW3hB
ag0fQkNy/6D3d00L8AAZHpgkvjBrQJoZeUVs0rwARtmXIdY2J4cz1ejBvREGRiiryPHRI234UiM1
31QCIxSMz+LsF052MhppOVUFmmisfnKm6lNdT185ee1LN3TWXTKofocFQd1leaifbTBpj3T8EHiy
gg2v5WDfOebn3MLVZhixfySWJMUSRk8cZNzs3JreFVcXbAUZF2c2htwn3G1oXHPbFT2v/ab/Gdoh
DjSYFt99TNDHJKClBR2akPOUXnLWIFs8d6baLl4RMPW3mgqWoXydfeKVkFBsTqG2pscBnvRj23hz
uqu1DojjzKHXbdyij7DmZ8u0s6coOcSqq3aZzeaIKxxyADbex8IKrEyyfgRBKB6D2LVj6Z8qcPQh
gPzB0dzlRGCtUp6ZsMmOF2/Ckv/ETIRcHY9pZAgDkDm+bQM7uDOZHH7k0yriWFzf6fQQpf3CEkJO
e3RvfRY+wvdWV/3sbriEWs9BOLv3SxFWr4NbJQ9ymAN2c2FiNCuPzvTbdJydbz025uCcg8gk3BYr
fuZyZKN5cWLbe5qrMsD+wBsDU+AoJu6PrRsdZAvvdwlN9xn/AvPPyIbVveil4zyTcJ5IW1JKT/UA
yz2caVJgHK66tL9gEJkFK1PD4xY1hRdcqho25Qb3S5atV3a2eVHBDLFBG7KYIFunaTYMOw6KRxPF
F2+o8ZpZc4pjj1aj8ovjVjDC+B76T6lwUGs07TeCS/ngvvkTTlaKNQxbyqgfQT9LP7YRpMhfAGjG
chqShOgUKYB5bVmqMs/+2kHqrLaBRATFZVdaP024Rl3bJFevfp1ZyxEkfPC1tz2c9ZkKyHbYbBOs
rQlYM4BNb4PLwpuEELanuZPYoBS6LeYJntzKVtWPtJD5LW/Ept2lnT81B2/0CibGsZLrn+6b1yVz
GXyMF2bVHoMa9/gxy4d2p1rdGKamYO6j+450B+cCh9Jcdz+pbtKo2n08Puvcgshe4pS+1CrPlj2G
dl62fueump+Vy4btFLPjBWcIu2mv74sXl6rKJwIWbb7LbTkBXZOGH04R2ILRLkMz4AqbiXURnEwh
0XUvured1P/BM8Ftu167KLYyNxmnCN3x7+P5/L2NrVjTNpqp/JDixkn2qEGcJjw+BZk9YT0ysGT+
DhCDvl2kntm0r6nULT3JizoGFc/MhqX5eM885HoMRy4Znz5vmVNmbfdfANwPn7sSL8u5r7J+LR7x
nW7TedaM3jI6CRAZ0gsr/b77uQq5JIQS0GRliTR76gvjNhur0oyvtjAqvaP9ZHz17A5Me1wZVp9x
VXLVjS3LuovYUz6JKRyiJxtv9OskneGHzPv8AaWfQq1qZJWz9SyTLISnvVBiuisifWgcO8a1v3r/
FlVQeoSl4C6sx8XddPUQN3vpFMlywjzYPshA+SsHh3ZV2qTq6C2ziyjZp7ie16m4qeG5h6nJ9m2P
5XcvCq5Ut0LPC58XrCMeBv8QuBxjFy1ebZy0APPHhoLzODSeggRBu8S5sSUPhSEOIU9B71QkfdJU
PQ25r2yGvcAcownM/NZqyvWDpMgKXc1ch7nDBuPs7pdS9NNmUaKxPrE0in5gEkd/xJ4GCNqlaPlj
lhRU8lSRPT75CWmOk8xag+XYX8JsmyianxmAi87/2mUOJGcBHOLKweBMcwp/WaDpIjeYXaJcbSNB
49F1HjhFxDwTOf1Pv5Vl8daYcpm+V6FKix39CI3Dql2ilT0QDdH+fVc51uKwWy1BU25i5mRnD15b
jI8AiqPkZi4TSapy9EKytWXRqdWsRvrU1FsfeEjmbpqusuwj6Yt0vOXnLK1z4VsVxm3h0vrApo2m
rFOcWNnwkUYZzbc06TxH90GnDO231GJhdEJHY1GADdxYPjxtDwP8oWpsC+U4ncsy2RbWIJdmh4wb
ciIJr+k+j4GYOyJKhIP8L948r9AlXKnNQ93o0d75s1LLCW9OpY9hZ69cfjz7HCV9qDj8SGAnlyhh
YX9ix08CxurTnD6dkaY6ueVFOzwVknXxkTYb8jMh0i28Wmpx+UQ1Hll1MgdDCY+FhL9+yDo+HSdo
rIN3tvIikKgVcybTV3vE3fB17lwW87iSHFY3ddU26Y/FYFr7VA+s2a7nwpuIVDi1xMJT6LlFKhzR
KwC58ws9Yl8pws9MO4vZBUKb+KjImxb87bt22aMnjbfjSDCbggxsOtecv+PIRCqKdGcQp537EYfx
FbHgxPk4Lg3s+44qRsVPyJ3KhyyAV3fByef+qKWO5p1VBemwTzoIVrt+6eLhbpht9d2RYzS8tTOg
lhetZTFca0aR6Kpy2aWcM3bwKcOXYGNEbDtoMPXP5dy4Rx4VlJw9a6N2diD/RgslRsv8OjmFJn7N
zB+AQ7pxLRxVG24phdohPgYA2Ik0n4YcDOw2Lbpc461PSHbbHQanKeXGETrRydHTp1S55fOYNXQU
hYVT79l9JnsILWzqFeFCKnDz/dxzbG14OruDLpk1ZerPjH5TeUuSPj6ogfTFtjYOZ65FD5kxY3PW
MEqOk7CRUMMGQj/O9LMx1fKlZMMjMSkoZ+f3TbxVXU8fhdNTehBpgOilnPwjXqJy4zKT7wLfuWE+
25S1553s2h6vJFV2B9N5r/WcmRPSqUtLDydJFoX1oRma6JD20+syWP0RI46iZwSjAOuY4WtD2PyO
rqVxm3oUN7SuTp/KMQ6Byhftao0WZP9wptIT02E0Y1fLOo0uhplLppWTbIrILR3c1DkRPFR7Yi39
vOuKQfFA14JhjDHbJQIS5AeBwvgjCN3vPCbd3aQpgrd7hueUONx1i1Vli50dCXHy83Yf28NyR00F
fVezW18at3GO0umtH5HWV9TNsVOxsgKzim3dhq6KtzWmukvqze2jcQf06cQjVsEp1qZHv4vfUPZQ
RmwE+40o2QcgvlOWMLXWVun8S9bmlLJMIDzGbhQPdWiZnae1d27aaCUhlMVjHU7zNayP5rpHPD6j
knP5KQRAhjmCZyyCkeOU6xO+jfoy4/7hzaaxwbq5SK5krx6nPohIasb1zo7QtUKrLvd4IZtNNpXR
Ex/edkdasn8WqhTbxJrU9dQ69VtZzeF9OHfeprZhfTjSvouD8jMFKGITs6g/5X34pmenOI0BVSvc
jOmxwf618VuKu7xEzF9yFtH0OgT6G+vlHB+fO51h/Ufc30Xejzt/4UNNW53vvgxUIt3ZE691L+ic
a5cX57GW4xf0veJ5Rh0iCjXYl5wqO46qpnptAkVdHgaHi1ry/FzG+WPQsISIqf9A5wjjdrNAUaFN
pqDUssPRRJBFuZ8DIonJRrNF/Cmr0k33Nq6dN0Ufxpm2xnCnBqeiMi4aQXh3GerMpO0E/ovVDzug
NVnGxy7tfy6QLdYqPGvfGK6ngNCfMLd6zDi5s7OoETk7fTCxObNHsVf9PLCHiMkw/GfW7+fz6//5
259O+v83j/77v9rfj/r8C78Gfcb5lb9lByt+3vGUglT0r0y7S3Rq7X9WLg+syz/6u9/e9j4wLcGs
1DD0gB+uHKm/D/pynfPh6zGZO9IXLuPyX5nz3yGD/8L+AIMOoFpDcneoZdY+qSmm899M+kkUhy1O
6ks1Wg3Et1Z0Wl8bMdEnSEfKrIAz4FMLJSMIlT3glo6kdphkovXbZVyuWVL39g1+SfFcADK0yVQW
bj10O890dlQ84SecAg9zMD1CnDqoB0X7AlVFinvP43rFnDLMyai+OVPAreqZGSBgazuR8SUvvMRO
rD97ST7SUydRFB/trnRo0ioGxyAWj45hlxxgXaj9svnYx4rBDOoIzt4ZBtDjnHWZvbODOLpxsx4Z
U1L1ilmNBALG4crEr5Ht582RJbeIzwywVn0l3UQQSdKK9OzSUSe2k5j1k5PnlyH0jUCa/poNr5Vb
W61Lp0mfNcb2Kca62S7uyVMkq77oSjWi23MjG+UjogOvLuLednTdDMX4CRNu0J2Im1Oy0SRcufZx
X07Fht+6Kw5UyrgQ2/yaV1di+uygWIJC44658m9UCSZk0/RFXuyGykaU1vFcn+itKgklI87jl+cq
JI8S+060w/JUmqO2O9ddG2osF10YYsxgDj2JdewjXTPk/dqbq+jYujRWYgjlp33NFhYL1HT2Xcsh
pKpk+x0+ENIAY3NX4EEjOCsCYn8JovTBzt1oznczm5K2u0RKp9gkNOST6XFmGonuipZ/dggjmi64
x3PYc4gvsuThMmVT3IggoYu7r1s1krEMZhvrC4FL8MlyEBTEMj/Um9IUxkfosAigjdZq7yuk3RRb
5cLSPmTu5C37gNgZl/wOuOZumZF4LtHidjeN43fWUQwT0XTDf2c6jT0hmHvJdYg8Vg7uahdGK4kO
EVk52xELvARRM5efXZc1Bny+9JmCLNxFMUzvz+4iJrVNM6++W2DloJJFVY8W0LbXc2z7NNIk2Cg2
NCP8SpuiTS7KxYQlc6y5vW9iFiYxE5YXk8kD/snuhahJpMVVSJCKgT1FSt6JuEObdP2Zn20cIvju
usq1bl2rWu/U+PYkXDd8rBenzuMndLJR0WdYtCTL2O4N21ajrG2ccuxwWhfTGgR3IrldjFWRxI0L
607WTo87R0UIK3kpgu5A7luqbc8V/huUoqHDxhYFYhu4I5aIyLLndUUdshBf8SwR+g7C2MYv6GrZ
VikXNYQUz+J9B4zmpeNrPpmpsN4yP+1dNhUS9UR4GKagzowjZVQQdPESd6CsDqQ30oegKoZhl/lJ
ZV9VCBXPOesvSY5swYHGtI99xa6H4MWa1qh4VsZ2c7BaTswNJVTtkYKwsNp7Zsi/OOxTJMbzjkGH
T+vysUQZfwHghBN1U0oR8Ei1/HyjEcIr/YGXLFlglWYlTlaCRQtayUqTSKleGYIp3Iig7v2X2DdF
wCJpKQyQKVFJ/k/zWRvBnOed+2kwVSpuGbC7/N6fVy/eJvPww+FSx+5W7QErDOHLaEYzhUw+vUWU
L+EuFEMF4ZTggwVMaBt3IJIiam0truu3fpxkuBUcNg/UvQ40n33t8tgvT6zvGuylWd+1jzS0ts6e
STtMPnrwNrJvmKh9rtn1VPcN/AGGtV0LbWs9crVpiujM55PTm/OCllt/TxoW0xvRn5k2ZqTntbDB
aztmeYyQnN9sKJGpLnXghvUX1gCuPmK8iIObRJZ9QXaHEqF5k8B9m5+KkdbGeyBdeKlkTyUoW8PQ
1/V5Qsz3vnqJ6tVpPXqLcD/4VkL5YGo8P3otiB4ygo/LTLXmXAAS21ixmuwDDC6uignFNd6W+Eab
7eyxYGTHyl/VZ9pe/RfyAerZjMqyHo1xlonjdND3mtzISJNhIV/ihWg3nJOaFuvBTAbvUibpUpdQ
v7oDQKtBsYEY84WVi6BEKx6cMb/xa5S74+Dag/4U+EPr73Xl0i846jF6dNUgP5HZwX3H7NP5eFmR
tYkssb/ben6D1ytTKOZUFHrhFXfQEeQFyAmoyYjGvE5qNRou485qa4+rmkQ4Q/R9rVVcHO12GT+b
yonbQzDpJjlnEKYwm42GD9jgN0m4V0MMfQykg8GH2tLbV+wkFbL2OcQXinsRwwRotz6s5XPY5qV/
So3lWMeo4dOzBfXVtNgIKWljyZpBdiAmESIiuphg0dPZ3R6G0ArUJobWwE8lrvIHvLwpCWFCpAeh
xyk6jjmvjm3DwiQ6lQDcmjMMBPkJeUNq1rGW7V4Trxg0knHt20cbGswbF1ayqQ4dD994jhPCVF2i
ol1J/jS6HYwcl03Cgj+9QBKtr+H/zZ+tfKqywxqZzm5mAzV6H7K2hcYiEkhl+zjW/KyFSHL2nwWm
L9hWVXlUCY4JTsAcJ8EUQS7Vj2WmnNXRy6rntnR7Lah1XY2aNEibx9RNe5owGi3fBh8JYpPgJbV3
LIk7ImRDPWkmtci7y1PcfJT4BU52QDU0n2Z8nPZOl0n5aNLW/RY3Erpc47jxtMWRgbQZLyW/I2+q
ZbiPtGsjPONBjPcZd8CHumzZ9+UQYDjf/Hb6vqiw9A/KCu17OdVMG+D6sCBJblXu3uAR7z5yr5pa
6lcXXuR4tYzUlwYJM3nJg6brsn3vy9CnEDWlXffzlI4MgZmswh8LdLoKgGEXfeplMMuPtAkm5U1v
6mb4UU3e+KZDya/UxAq3Sp5nq+MUGwzNnLrB6Sm4yATb1GmcU9L2DkbUou1d8CU24Z44Yr9MNB93
xFpHmXgH31Tc/Mg7udWtjDDeH+DKIWm6XdkcGGabDj2d/QSf4Ra/90jL+4a4Z+JtCtrwsD4VI3Ug
FZSXF1kYwVY+a9v2FLWVxd410NlzrZa5v5V57dUP6D59+2jFVtcepV21b0HeLc1elwqPQDIOs7hk
o5/kBywbAFtYUo7uPkoqlz7IoMvTS+LjOX6BvkRPZW/Psrpb2E6rfWJZLXEym4jencK0PxBv4vaM
mjwW9KdTPmYVNVeB+Bj7wIWm4ehWfBv0w5HrGdj3bXrAq4kDfGWJ7O6K+u30jaiXoM47FR7rp1ni
JVwMFVwbq6n6m7oVi03tLBZv3A0ejanSXyuW+6Dij+B9Xtgw2a1iK1enSX5qO1df84aNF9xoDbO8
tVCgtuRZds/tKiSVE9kD+bCISOEZRLy9rhnnud4aV+lnP6MIdjs5lQIKhFuCO3jA7XnbDbX/UpMm
w4RFXSQp/KiyUi5XBXIDL7jx2jOmvR3KDrtJGErzwq1lng5JHFMVvMy6+eYBT/oEkC9brW9NdJ/l
mHp2FdZi0H+yWMAnphU9yLJu+o0JYlHsU6r8DiFeMa5WNj/Xg53E3hPsByKWI1IYbshutJzNYIv0
DT6gqY81qjY2wVS38BGp8t1OSTVBO8jhcB38qE3ekEk4GAYSqwbuFJz/EwIdzXkLeux36bhYYP0B
RW/bRuX8WBUV4dM8HexXL1ceAxBzOIVNLnZR4lYRKWCBZ5VtQ5tXBXEkPPk4pyKaK0pt8mMmLJnw
DsladCyFb1Woyu02Vgv1YsvmXRPonsTPNAxzdBs2Ne0e1wvXVG2ZYdjk+KlddCgLAOx/BvVfg7r6
cxLdYzW8vpS/Dca//wt/T8b7H8CRMrWiyLsE5Nfmql+jupIf/HVEJuTOlO56a0fI3yd1pT4opQMl
lKd85Un9r2R88EHzBNGSHmiA0FCf/1Iwng5pJvHfTOrQqykqcanvgdC7Fsz8gQeP2yeD2+8+sZ0e
3E9xYxoPq3DD4NpekaCIvJ+R4IjHXVeSRSJh0pMpndnYlsV8mnHCiW27VNSACT7XNfbiAjDJNkdU
XoJjh7Uv2Ya1bffqhpTRXKoDTeWE7VO87jrfFg5Jy1NWNFBoqmRMy50V9tBxVjAMq80unGx1k0LU
4T890FM7srrlduzxdnTZ+KPpdL77nfVxOmcHZFFirIcRWSTzTl7W2mbXdLnnA5ewY3fPpx6STUnp
bUP2pQ4EDsrKxWorUjUl0WGAT8LHbKG7D9nWIpV/yVwrGnJC57Nqdy3v/i7Z5evv8mI1mLNf09Lx
xXXltM5wmFHVJdmYmLf1wVNdwXp68VuBh4ARCrhCK1kRkGA0TDEDqB6vaklz1zwh8Jb8ur/G0bUg
aTrjTL6z6NKsfqPku6h2NgZ4nISCwuPmezowGt+4UVRhpKWfiSNgmduMUMxEvgs0lnRs7HuNj6sP
ypvvn/uOnNHbXPG2wn6uomD4KFgjZ3tcm8xa7C0JiPm2rL4SXuVs81vLnGOO0X5D0+7EPJPnzd3Q
4BNbg+jDI78uB4mSY8r+2FDmvuLpysG+nriAJbsmW0qCJc0UfkwHYn3bZiA4cMgiUC3wn/IFPanq
MCAfc0TOV6cnBr2t/bbN9xkPcM2tIM4I8pq5Ly+F6KJqH0v+IAoUr9YmrMh0Y10ghQ7aKBounLDi
qy9WHo1mysWe70gcHIdkKbz7irhXjwwNogEXq5tNMJZ7nx8m2W1yzkG/8A1LZiQ8hahvwVeSCNrb
kV7wajRi2yC/LpbCh1VGMh4qWq0bFMEiD3mHNJXOTbPWGwz+Le+2xEHzIBE07TLsr69jaMfj0XNL
2xZnI53JfomQPuwnHHhRha7ZWGhg24ApUZ2x2C425lcA1SO1XW2FkgCFpeJ+WaP/DFFi35aY18J9
u/js4GkK5S+1JFUNm107JUmsBEojhMCgno+ZbyEeTnEa3w3S6V41nGuo2gwThJwDJijgwPX60pvd
BNdlZKI7PrHYQ7E0sqgXHfGcZMbut7X8sb9t44z/tIoV/zA1RO/3lZk7kEWDXT8HNtzsfTWo8Dha
ptC7COffN1oixSNKpP62iNH7UjctoV+Dg/YK2lwlTz5svPFqWOO2SMYqAQXosOjnzeZyG150ysPG
PU2Dm28VGZOg6O0Fs6cfJBevFz5pr9GtztrJITL0YjIPfhG0T7lTx8AV4QbJbe0BHAKpk/GosBEx
z2iNpCJRb/LxhENjrq7axVoOHlWk/rcpFj2W+E5jmL3F8uITbq9RQelsHYsm3uST35WXHk/IcOCo
mu1dWimnf8TDr/LrMuoryiRG/PnBFvuowzVGuZguh01WFSlGI8eW3vKV3ZwVP1g9dbbsD0iGskCf
Ca1gxG0ZxvR1ZPMxZYGm2rDZ2aFqCLQttRMdVQB8DbnaZEIYsNhCtueJHwdrS1PZyT4pZON+tNiF
9eescprueh5i3/rI5zb2LlTClGSJRm7yLeikil2kpQR+3y1ro5KkXu6aKvqBxS8236YgbOHjMbli
+wsqaX0tAWqrmQs7txTuD8qaZqTdWHu1/M4i2l+ycwmOTeEzivBjptTCE1/4TG+ic5uwm8U9vPbK
joRGcyBYESqtck3bHsljTMItnhRb2nKLjb+0Ec9jucAnfnQj3hO+/giWEw90NmT917TLMuvKDKoe
HsoE88M5jgkhbVw+MPFjERug4O2SsxnB+zgRHiFLl/Db74fgkMNZpgq6hzvzQA4YWLlPv9K9D2st
wS0VDhgsCyudjphPwnCHg7a4CU2jSIVpoV58kTMy48hFKySkWNx0jsZZCywCIz3LLB5JkXDR3WKl
WVd+o1vm14R/U4tucxfqh9XYGf7fOM9ujC0XXqYdOuTApdFRtz2xrPlIsLEYmZ3j8C5El2fMouhi
RrZpBbOV2zc/WbnWTxhAl/kQBKl3bZq5vo54N62PhhCsWAo2q2MiAhJcWUiSNR67RZwTt+PtWfHe
VdjuOVQOnlXheiL74RLwSGszxwcGHvNiVUX9GgWTn11brWrcA9p53WzCNHC7rRJayo2B18AjE3Wh
vVEhS92RuAoAwooXAAE5aGnNZkX/ZxvGZcjdkFtJq0YwSVjNepH8mNh4LzaB54zfUCRYe0xtEOeH
EKQhZrnMA3oDGTvC40GcnQY68NcX7UWseedlwWhNb7Y5ETZFmgW74XxbOzFY7eSsTrH2eBLn71RZ
7XISXd4vD/iJ4XEFlP0czUAP/YUHaiLYEUws7FtmtUdfNDWelEnEr5BCGvBiQz9fFJlTf8f+2K8O
dk0264ZNRnvBU//AnASqJ4CfccMODoHat+byhc1m/Wm0OpfFF16jJtsQLyrt68aJeMaSqJTz59nF
QbSj9z20TiGBwFvci1hpYK3J9BYu/1Kd037m5OfyEd9zktjPdjVkyQl7ZvITxzyHcF+ktnrClqCH
zyVuy+FouSl5vBY+oLr4RhtxpNSqaU4l4RLOoKDgWPRI7ct97xZNbd1PTm33rwlsVnpU3d5T6XYU
wXJN67z6HrN9eCSEVTE0xlL8CEnAF9sEKxtvm6opBownmfegzJoDCMd2xbj7cfvJxRz+iuY8mA21
DAgoSPILBj8e94PnFAVISqRuLEhe6b1kk+3TFy1jdod0tdkfBbs+fsPdXBqSO3YG684T6uwU/CDw
3WvyFSlREoB2sov5vdXic1v2Epw8IHiPgbfnnmgtNbDAsSFWvy9Nl3Ac95Dktzinm+8FW5Yelknc
v+D76C9E8eOvlimrB6raZ7X35tXQnteVuU4qxxNsWXuuWTqIXNaEfd9Q5sAb9tylonjDgRBfdR4a
cTcZ8USgT9fH2djOEWF6YHGWLGOzqRgS1bm3jPg5DsZF/3Ka8ItIxu4tdoIq/Nq0bAJ4s9XFRBdx
FqvniY2N+cQ6kJQY+7uh9Ng4tVLs8Llp3/6lsNLkF/2s/jez7L+NADCspYsAqJULleEPYl1gGgd6
QRHgU2JVy2+iBp1BWKi7T2BDQcnCiSP/6tfUlEo7tCQp1EihVz/ybwVCxcRkWM55G9jPxUdt1/5x
yaxpPyOn77PcdPs/NwT/Hv/l2ZiCGMHQQ9X6Bd0/fj3HmlJeChIP6Rzdu7xvt/yMh70ENkI5Mzp9
P6HVqAFQhM0d8S+Ve71/dW+FogH/Xsvt/tiGBVpjXgtEuT1XLn3TLrvASZWvf/4trr0tv5vkqCW0
JYKrwFq2Fon9/keKuFYS56EMxDI0dtczmQzOYEGzfWaql/+fr4XX3BVa0d/5h1qXUKYdm4/KZV1c
kL2NrOIrAC5xBSsaaefPv9Z7R8wfvzEI7GuRprYdLdZv/DdisiWbccknEBmMifnWBb3LvbUQy6lt
GiKuPan8mlv3rpnS5uIR4v5uUT6Py6XhwllHnAujr79OQC5eILzNlwUa5P+rZHm1k//b39GjvxAV
naHd/kN1kIko/ADE4kIHZZ06GPZm5BTDX7b2/+Qe/sYi5DdPxb/B/q9f2jUj8qv3c/VOvP/5XxsW
S34QPPJOwEaE+siAe/Q/ViyW9D5Icg2eT5BTcTSuxMJ/uCGcD4HEnBB4PFsB1Wn/NEMo8YG2S0EL
LqsW4AvqL4UefkUN/vVsYM8IYFAIgg+O9DyHIeb3z6+/kBYq5+ilHbS1fMRqqIqbWrOx2BblgK4R
JWWKuSnqC+pD+okIBdzLyQ06i12+nzp5cswTVbpiO9hROcx3I+NhHV4R5HWbYCuwd61uo6J9K6YZ
FwVQn8jHOD7aXAaQ4exKh2dXqgl2Eh0cHpoJ96Gg+YoYV+W25jroxFO7a1QyZWu7iSVYq5AENtHg
f9JWVGkDborxqLwO9KR6c2D+z4dHVs1DfjdH+NufqBLN1Z4FtV3dUVBEcwuCtmDjXQRFetFO7NGB
TbTW3ePpBdOWeVGWH5Ii4soaKTAjJIt6bNkTaJu38H3PPmhl2kfHJqz9EAykN25rokrPLLHZ0Hsj
vJOT+LW5X5f46fs+H88uu30AESmvFvLHoC1oP4CwO7Zqp99VAWcVCHzYfcBEB7CQh1Jxvbv13vWE
zNSpdwjedYa+pcLnHnIf+oNvmsElJ7zqEskqUXSkTkhrvisXoHZd9Nh3RWPyneyp87P52n5XO8a+
nd5qN+yGH8DYs/IGr5uQMAKQSSxEl2qbwaD6AQKTonB7Surxc+2IJID8CgIduSURkAxfChHb+mIX
be7/bJhuU/ph9dLesmcOuo/iXb4ZOlKj+9h4xr6Q6tX3VEPV/kGvuk/xLgERe0EOSldlyOJ2E++1
xJCC15B6GZyYq5DExIuo1L4LTMm72LSQDvpG/K98XN7FqHbVpXo+atmheJerYDR4d54KGdtp20DQ
mn1udjuULISuqKrUm2GY7ln/o4QlcJkSsDAlwfls1cqgL/voZslQjn2690j41gjk78pamNkc1PG7
4lYms38gcoEOB0EQuSITier2HYrEct2XvtXuF2Z2SVu3JRGskzLIbtJB1tkB4sj8uR5EfR2/i3/Y
Tic4nImfRLdg5REIo3exsK9d+S1/lxAXIekwfRcWxbvIiC0cwfF/2DuT5bh1NVu/y5lzB3uCEVUV
cbNPdZYsuZ0wLDfsSZBg//T1ITP3PpbOKfvuwR3dmtghKZMNCIDA+ldTuCw0NnNnFm9LOVriOFIs
8PbDqVRpxu4c76Eptrv0VMxMdV2zQAexoDTU5c44bY16B/mKMujkg42s5lN51AwnSqWewlZ4X3sL
AkwKt4Gx7+Vci0Ovq6zpqeBqnKuv9qkUq05lWe9co7XDiIJt3/dZtDVPhdziVNTloVDgHU/FXlfX
ffHppwRsgJM9UHelMCyWic1qQ5sMsGN8iscJiFW8QWGvi8plYdwUp1KzELrs3JxK0FYVU47Oz6Xp
SVIUb+rAemK6jR/dqmfdH51K2lTHRveJkr85onTWZe/0VAKPoxxt7HIqjdunMnlmwMn6OJzK55iG
UEpPz2V1XWGnlcfxnsWT+0Ad1aRIfirHw+waDty4se11od461ezdU/1+iEpUO9mpro8tFTV+MtGo
9wN1+FrVWKWIuSSSAZK21FS1h3SqB4VWGWPwnY2NNhkS6NVMEiVLYcvPdllX16xjXefehoRR7+Az
APC6OMGFAK9G+mVpPQ9FR8BMbsOECvb1IkcIR1nc/AiUax8GZnn5AQsDAsQwSWnEPm1YseLUUVXd
Cu65Fe97uL0f5yiqn9xY0VpodOV04+Ilvmx9CmIBAq5KZLt28nCshyKLK3M6EPtJ4conm+luHKjx
32aFEcxIM6Vvv+8hMn8RLpZlH5QRQKx1aBqU91OS549eNIW4yRqmkx6wM7O8ozv507Bjt2rUd/DD
SAILHEpSpB352VXidqa5S0VgPw+JA2EVCkZA9bjFvhA9AZjb1jQkorEWoCPZuHNg2NteLYu9MdlO
z2ukVJP7vcE/skQFV1qUJTHzyOOJYjqwJBawJnrp+T7J3D4L1lEJT4RIgiXF9gxbF8yEbA1zgjWy
veyN4UoUQZxcu/mSph3qAraxNx7CkvZZxHEUO2uArLZgUija0Vkb6C3kN/xiBWUEU9XuV1yBzHdK
oIfA6McbMiIZQqOMmFhQljTBmzbuZ/dQjwWmG0HedOYGf7ohOaBzUPGGN19erTN03v09HrjBvE8r
PHpRAbYEdsdoN6i2b1iZYFAEFz6335bQp7o15Iwl307TZFkbPMO85S5TiTVBFEwtbM0Ct4/3GMlg
bA4H1H5wRRpAWsyJMYiJ/DHwvPGsBOfsAhmFd0PYZAKZKI5F/jGvB8xV8NrI0sFGxg1UDssCGFDJ
dZiVSfc9jY25vla56RGuAJ16Kqod3pqi+4L0v4Iuxia6qzbWgBAcdnAz29V76ofUYeCDCz9BVcbD
lccC4wOo+jKC38K2teuS+RZH9CDaeklSDtcumkhxpeC4+HvXRpOueQktmOs6KCGz4LXnmYqcjwj+
Dlou044UvCdL9vkmDc2+KlZsdiaYiVNfWcN+1ogjyrS+MBdS5/KYucmewyC5JenM8PGv9WZ1O1im
7N+MFYAOyB/26e0HiVOBd9OB0dq3dt8a/nViABPciy6v8d9sxiAoNHi4DPd4jRjzUxO15vAJ4RUx
fFRVqYYTDjDN6XG2obfwQoMI1+JiQcFWrSpq3z/q1s2i64LCcbV1Pdjun6IQAdK2TETwZFErvKXh
goV6sIsfXdATFog7GjqLz6OHZmRVJVE8X4cy992rlNVA/jQnbTJ8IRejfG6wf8CiqR6K4WbyGcbH
yISht63Y5I73eSkHEmlY5OIz2ddVco0Xj1teRaD2FSUwSjgfqaBwpzhfxO2Hqcy8x7Ykice32Uu+
o4gGOaASc+vu5WLK9BAjXhrW41RR1wjRM+CYNozEQeJAnxpPUBrr8e0Y1kAyjN8mbQ8o9EgKGdjf
clFdM75NcEoaz9v3/934/IP66682Pk+8idRLFvjpG3/xwNn2hBSQIfZYjhv8xQMP/mC/EwbQwBGr
BAQH/3Pfw58o9hKGBh7im57Ld1SNP8p//sMxKTuTIE0+BSVp0/H+Vm35FeRCddoRaNFNE4gOQvjr
yjKKtWUy55IapWWWn4tsTK4WNw1hnPbD42gU8HrbZboPKnO8toxW7X9qp3+Dar2CQzg92zpmMaGx
JM/U1fWfUQN3dromLVwsThvfuqurpX9OqSc/dgEg/t88FcCrLu578LXAkM1XyEtpROC3I3kkTpUV
T+iK/XUNHXPTWEX4m7v6l0Z1fez12eLC0ndgo73CQpyW+LZ2wjba9AhE6iwDB7g8xMIbHhhq4oVT
PvmDKK0diYnhdzWq2Tn++m5PVvn/3M/itcNdatKC5QaCjue9ul1eyTBW2rxcoZXOaqQxY0J1qyoI
e2OrotnIjWx36MKWK0UF7pMXu7aJ130u3ztY4mU7owmWbz5FQ3tbjS107F9f4CsshusLdB92UEF4
1OJf77fZKJBJq5lGVbCoW2lkw5VRNuXVr88CCvAC8tGnAQCm81L7AXV43cGaPpNhg+oQk8iKoA5f
TLOH0nmpaYzWNj8FSOjflD3i8LVbleOyZz+B1gZZtPttLOFpPaStnTxgDAS1vEG1b2wFO4Ri0yPO
e8wUtnIkZ1UpDh51EeyWJVZ36Hw6B5dEzGrIcJltZwcvHMlnk0kX/OSv4Id/M340hPfzUwY8EI7n
+ZZnM72A8r0cP3gqlDODrMRiHkGQn5ti1zDcqBiX41Yhyb7/9flew3w2JwS7CUh94ITOSZ3y84CN
ETKOosZ/yErMPWhCvrId5HHYM1L8+Syi9rEW3j5jMRrW7qfR9K9MEW0q0e0rv7qNdSMqeAu/viom
w9etQCqj5UO2YcYUwatZJPAMk0ruXGKU66WPkplsW0bz90Xl4hp6GGssGCbrX5/zdf+1YQN50PZp
AqZv3GJetvwyJBV5fIgqQ4yjjtTc811VqOFvpaqjGdKcI+xA6LsAZ64GzX5u7j5Fu5DZWnpSYHaE
8S3eEb7yf9N+/+5eeAu4PFiQb6gsL88yTzijId/mLFTzjogM/U0dBsXd324x3nGC95pAEsX77uVZ
mlD7ArQ1Q5HcjdJ1xs9W07rffnMSWzfJiyGBiTWnsXzLZK43TxPjT0D0hHs5xHzvaxtiTMhOZcQW
xE+XUH73LUiJgzTjDwofX/OAkNKwN9gUBDg/WEMMOD3KYrzrO6e27+CvwjTszTyo75wSF9WD8lE6
rqelq5tj53a4NWZTSwwo7lsQI1KFqTF7y6kpruHOCucGZQXf1RZ08gqrOMmrZwayWA8qyvqDcrIq
x2UigVUbJBUuBA0Ej9WCVJzIxz7JWOW1YbhvKp2lM/BAECaU3pBDccqm586z8mzTdlqZAeeZ6NBG
yTF+I4fYOcAUnYoPFOfmYN3VgaFuiqTsl7e90yzmu6hOYpsSa9st2zG0WtyWDCQYbcveAd6Nn5UH
VFdUu3ISDAdKaeborprAxoK7q21NUx/UXJJZ7Il4PwNwfTAllJJNb5KNSuldem+qps1NPL2E6K+i
RQ4Lag2vtja4vEbzrYuNbrKBB4pA0ktdch8gHSdPwl+Qk3ReElo7Y6YSBlI1R6iOMls0e7ujwka6
O3VLOFYNnoU1lABrC0G8J35tsJyDaSmz3cVLUTtHVCG0T6685SjyQHspqtj8XJMmmuPn6vZAd7ln
NDscJ5Jyg905LegBpHTb2ffiB2xSeeWlvLPvMB9tp1VMk0IcRwaieBgz3msLziSfiEjJv7NtpRYW
xFkO5Yarf9cOLZ2gcN232mHNeMPBcPfFb9Yvty3eDNPeRpkx4zUWLR9yG3nc7VRnSbe1yCiBsDNP
1W52yyo62opJ+MqGETTC+HLy4t4YFPFLVm7n6cbL2IizwOiNj1YbEv1iyAY/D1mgVRUY+D9HKQX6
FWvSNL2dqRZDscn8Kbuz6qX5BB2nEJtSsLY9tFCf7Y0yy+bb4JDTsQrtdDikJErOuLD6S71G1KKO
9ZJUGQ3vVRPWVstsbcm2g0o4iKAM1kMDBY01BJRwlo2e46wr4uGfvboWBio3KB0r9EAJyd/BZBXX
IDsDVeFsxEsVKcxzM/PWWhPNiuejZBdVraag6RAr1Qbp0lEFrx0zziD+MgdwBA8+BrvttpwN+1lM
+aTWyqxhGbVYB8FuMsvurmymKjhi2VO1V1nUzMO9h/qfkWKSQbPGGyTC5aFpCXEwkcY4yBbDIMLi
NfFRu1cAAGuc6bXWe0F1e+c5wp321dwvwX0/KPuTD71Q3kdoKKJ3Vgc95cqAknKMS9vK173EaEaH
OFbJWuWT7a/TMcGHLlbG9AmmkaHw3JyGGownsKDFh6r6PIfp+OAQ1IUxoI3CoduKsfHwZcPnNtu5
qvP9rRykBVmPVLxln+Q4ga1T8LFib5PMXW9Sau74uUDgcQ4EbgGchbPAujVWeXWDjx9SJp85M0TG
lShkU30MEXxCREmYbdWK60ZirQv7rwzhK/ZDdUeKQwJS5NYgiROg3XJvix5kRiA++mZmwOd7l313
ggB+SqDl1bWJz08uv6VOF9zaUJ5qNFsm7+F+CrOtVVEwWVeZkNc+RKgnLim6jTKFRUVVQ9NftUDL
DkklcCLSAoAG1WgLzDB4lQ8q3bpHQ7Twz3yzcG/xdCf1o4mCcoR3IPMYx8RsWFA3yBD/5qJubxHA
shrKYMo7R9uU0SMxs9zxgE/StzDuLWJ2l6DBX6OeMeITBXlnMHD7ZZ8XmMpvHE+OzT0R7Yt/9Hzp
Ev3mjYRLoAuEYl9qTVnrifnaJEU9xf9Ii84GHJzfW1MJyi+1Kg15BQI1cjkRq6WhUP0a7KskxyLC
khlL0TfLSdgmDU+NZOjxXlvFNjLXpHetK8Zm6dz4pM9cVw1ObjREKB+KsrHzHbIRAJT4JKWDxY6s
zj5J7LKT3K7FSuAHY0F9nLUar8YtWEurGspW5J4i2MPctSOvCclWjAeSFvWNE3lba8Kw2A7izIvw
zzyJACcZeJ/RWiANTPAzUcSnDlh/egrhKnFzKAnnk6jQHHHNXS9aa4i4DNlhc5IgGkuCHFGdpInj
WaboOPHHjJdTdUUWb0JW8EnU2Gp9Y3ySOqILrh8jP8WOMLPShI5T9OlTDij4Lpxk9KPsw0zBzGts
kossSH8r0pfTar9oXaU6SSw9DGzezyfhpR0rr98kU4Ug0z+JMxtS8jAC1prNvo/UjcGghm8MMene
l/7IijEa7HcFrFR41rihfFq6Rj54RlG9q3PytNcYJSIVhRsum7VXV3D9vMif562Lq5t4CGRWTAfr
JDklb7GF10+D3FHWq8er5CRQRSgCaOrBPPtaDhhorKyTkrXEFQFmXd706Kszb8E4FpoNJuvoXsuT
BpZ6HdOIfdLGOmehbE/3dfAQDvKeOBM9rE6SWqiyyGvdk9TWP+tu+7SFnVWcBLmT1OJcByHg9GhY
J9Wu5QddcFXzO+h4sxXPEEmrYGaU2WeR7xRMvThiUOOBDNQ2KHV3NyvnR5/gX7KZGmo05Vblqe+X
m9PC7v8ncKnCroTi+M8V8sCFx/PXhu9fKur/50erc/3+5RtnYMlz//AgLzqwVkTILlCDRGfVAlTn
PzALJNOPKiEVXGCnn6ElyCfMYi5Fcz6DNuFPaMlw3D/Ya5hBQBEeZFhQ7/87DgMvVuJ6282mAqiK
w7mU70/+Az+txCPMwKcgbeGuT3MQ8qLKbK95Tsk+gaBlgFnwu59a57fbYc6Ia2HIa1jzDAQD7fVG
MMZaepjld4acPiEeQHbzDKeLf8ORzeieBBRlPP7Nk4Y4q4PiYW7CpvgUkPjzHi2f5ICH/fjcto7T
PBPf1BmPfjH3xmPYtwuM9hKxxN8/qbZkD8xA6LPyqF5upnxynft2DDhpzekSE9L8bZTETn5bhamb
35rFRGj3bzCbl2AKzRs63Km2iwA2NOlAL0+aU6jD8N390nup4BHiEcfzrBUuUM9RiYlYdx7z/yPn
TR/vp60cVofwMEBuAphAFg/UfXm+uCPXXSBkNUWpJRVkTHCK8+NMSBDj/jDaTs2YWB5vyXEVYAf2
2z718qZ1B2ZTDDBKc3MFlvlqc0wxQgRTGrqoeFNqBevzoyWcHCdXjPLKgt/9ukO9um3XwdoDRIcT
0qUstGcvb7tws6zFcGJYI/6rc3avKKmNcuu14zDXxwCKZJ6uRWJO/JeYGMllOzMLSJj7DYz5ElwC
kbYDJwwtH14OGFLgv2r+pNKaqOqzRcOvA8gAZgaXoCeUB84k2woWjhQ7f9PFXp2TKQtoIAwEjDWL
sfSasxYb5uyiuy9WKYnDxiMpIi5TBm+VZURUFNLX56EmE3376yZ/idgyEVJI8ZgswQzIOgUPf9nk
GaYkPnGGJZk16Wg8NgWLasJKZkAlnZboMpghevpDhyZGd/dUSd0XcE3I+Nyvr+V1Ezg+XA24TnQ9
02QeezXKsCaIEe8TN+hIZjsSGk5tMDGBGY8Gm6uG+PHI8BmAvz6vfpz/HG0CKB4LGE5J0KvnC3hV
L9tAhzqyMvFhX9ok8bQgARnUWJI/l98PKuhVr84W2Awm7TSrcWpu81UnL/ECp47vE4GYmDaNjPSY
oLJtofoQ74XE9SfjsVqwpCQ8NSFzzmLPauNIsM/wnzMfHLMiUoTEOkEviU99hSC2AT3QCstIPTR9
/F/G4aYLaTKQ+Gpp6DWlQvWkI1JMvM22pswyz7oagHwnW9vEj3IsjiVlTmu6xelA8n00O/qsf55c
4rdubr3UJ/75Q51i514fciK66/Fgy7QUt3M2Z1O4CSj400F65AW6n4A/dZANTCKZEtyputCBSo4W
h4eY2FmNd2ikgM3adVi0itPJJOpydbSMzGS/RJFAH6woICnzBeUvweM4F4Q8s5+mQvhtxGClz26S
KrGC9GkmZUloETwMRwIzCgIG7I0PPsAxSBPJORucfGrCgOIN2qI3l1/aE6Zm+L30sbQ+wiMp5Ae7
DyQfh5jPyIs4IK2WYVPP7yS1C7qHlwUR1103vW70iZ0nj+88ii53du6/Y5XpF5LTkYrZ7JeRaYAk
3fOUfmlcHNTp5dhwsREjCT0RZdntywzLfaoYvqO7B9r3HLe1XPUYFe7x72uc4QoOTaza9+fztGyY
6lu7TLzQwHXNRdIEpYBUxPHa8GUy5jf2MroI83X0FNcPEmX7+Kom+t1y6TqX9vBFOnLJngvrSbu3
nN6oLKga45H6AfNShaOKPoQHZy7YQ+U7zQlkkeTIsKSFsucQN9JCj4Z90ViAfVPri4d1bU4Z2Sap
nA31PlxCMX+6HAoGhD7GTBwS/w0SFj8JopFJfspVULXYz60vjyRGss0TvMxUnaaaeCugiLL6HhJ8
Ret4BQPleSaU2FUbtqJ6GFw+HmKjQjeeiLrig6RIlJytLpDiNWwrq5m/EVvTCIFUtCNHa4MDBosK
MeL7LyiDpPjk7thYLLA2Lp+HS8KctDs/hAI2Bc05kIBC+wQVQrH5GPNCyW9JcaDluoZF4DM+CFAP
Vl0XN0BGxJfIpGJLi8oIaORd7selE3wIl3QUxtdGzOG07OqYYqLaus2EZPZ5DiNYU1eDGdl5+77m
LJH4NrdzacWPsI9UOb9jriMg7cqpvHbu32K4rsecU4MX2l9AN+chPZ5XTwWCGE0IOnfkknQ2vcTp
ej0qVT1Be9laqOmar1TVbYDaMIFcIcE4W4MPXgb6ueOL3OOFcfmLRTRcfjtImxEEDU438Qz/jKll
yIuC5o9L32jb9+TlJh02lb7Cr/IB+aJ+0RqhBbtmn8a9XtmN+sm+jYJlDPrry3KEAmunH2VWsvva
nle8QpE0hJsPiyJpX1mtXcXxXkQjBNJjnyxpv+xyu60jZ21XUjAxweLQXXwEQGCdNZs1T41MED3i
PM2x6TY4ZqdL98md0CHdVS0OdTAPHAbWHX72+v1AYAf3nHWuQiHkOWFaydsoYAVcbTqvoz4DeN16
XX4DMSL0P/uIsYs7D4SalU2RUpxuVvBa3cxbC1xbfNJtMsl3W3a7HB2/IpqvtoUo7vC2X/iS2YgG
n4CsMwlg1fC0HdAvWgn944B6iFUzImByqNxtZsopRLUFqsIwGjBr5YgYAo58XeZ0i+COpXaDVaMr
W4cLka6LKHTlY4zPUULX03drCJaK8x6LJv1JAQWzP4pQ5Vykn409v4us3PNxGDT0xzHV9PgP98E0
S3al22I4tsHddtBpFadDtF1eRclmUn0j8FWUAfbacV56ZXgAQsKDCVlV1nL4Urgdh29wNKYZp0xU
I/ZQoRF3FvUDV071wWybmTtF1eKWxiExRjrpIbJmwmr35/Yk6k1/e8QTBew99GQ/3KfpGFjm6s+b
J+LZeERytSzJCHNr0K1cLSSD3A1oyGizIh8zDhhTHYQd04o2qg6OP03ts8s2dHga4zkVBH6h9H5W
RF4jU2lQ0F3jOLgEkPeKsZk3UHmCfh1r19MOmqXuBhN1LeaODL5TcTeT/ceJDa/DVYLcEr/X/D44
CrRE1fR8QpWCiXfThTga9aQ6TAs366gm8D+fHwE9e9D3gHtIwHMcycrmLZeyz5jk9bwUyWk2tXSn
AGRPGJFJXOuzgYSPNNLiKpRBN42DiAD9MPRznIBOvTKHy0xz46pVJW+G1iIW5BB1MRrcNdKuRbfR
YrE3wHQ2Uhw+XDKzNw541cjSRVOSSB6kHgj6uOcWzmEScpF4dMgiXVVNJzp3PQQNbxh41iQsA/oF
y4xz+uyzUJn3JXGb3EDOjJ+7RzwwFNO8WRAMGjxYGJdysJK9W0dfNaUj73C2Q4S+scy+FtMHhQBK
T0ERwEIC+xopxPTh8gB87AK4k7oLCWBWyCzVaezJPCGSyDNaNtKbzO+EAzFspKtf7vz83PC91gP2
/BcFwsDhmV3iLr4FHVz89OCNNWZdrKAxOyPBibIjJzu3bpWx/ESNVsSeILGLzBuY7taEK+96qlhr
/fm5iIRERu2lxxJZbfG4iAsr+WUquKfPgbL0ZWhXGv9zlcDBRNhZwFJvVn3X6idPflTF00UXjMXY
0/l+jKiKQvsoTjMawfQD7Yz3usW3Mmh9HANnJ/1EcPzVj7BPU5tfsmF2eeaGQp10zFoXw/Sd5efK
ar/EXaP4YE5pmk9gh6ff3QLjLxc+1zII66vCYc7xMfdOU64qgfrPEX0Xh7tuY8U9K7QV8kuCO76o
BToM8yiyvdTfMSxNEgV41efMXHgWGeQQIHUvpUea23kCg3vJpQ/TfHryEkgivRoxG0w+wZGOjWYr
C7BpmimTC427lJZNbg00QImiMReKytraGcxuSK/K0rQGPBEt3FvsQwHmzauLZL+Ctw4+9hgWE2Ka
mKyYK5wfeFnxAsNF4S4l8W8Id1i61K18uGxc5GxW2A7wlJe8WCvIf1RsMobRTGZXnzosE9jf1xy6
cZOYV5IQmcWhsbLTr8MFI2L9OsyUXk577qCXD6Zj2xWMx4aMgxg7YeVVCfnfHvXFWxp35qpFja0E
DwM2/dhvlVFFfJ2xQSL53ioyMs+uVdiWnC9ZHD2Ky7QbiQxFmW+TXueMbA0x9hrI7eyoYdqN7dxE
i4h8Z42XhouuwI7KYcCIleAFvn55ew+sSDgm07X+HrbXrDQvTYahIxuXyGA3oePduaRubyE55X6U
P/cmK3vowPX81unor6w+o6FjdQIAo1fR3oR0PgT7t/SG4Lykago8P4YriF5kd2JDowILWf351ATr
kpp7ZcBTJh9DDLNgusW1B5LwGraXx9VdrjWxSD+ItpnnLjXG8rOjmy9GGpBlG944c4/8N2fMyHUb
wIygFtygwA5XBRXVIFhjNdJhuR1ljaiybe1XbfTFZJGGEzmp8535rTwvmS0M//mW7SjWRgbcYhYc
TGcBt09+od5eJBjw0NFYa3ZcQaYv8rnxXI1yDOcLZ1LS01OHGTafT/U65Zn5Xx+KRG1LP/Yz/hac
lmMRoRYACudHyXyqnyjiGxF7R9yf+7ZeZ06tD3je4ddtpg8r1UgaJsPlBAjMqeqzZUd5t28f4jms
9YLxBAioONMzQXiCxHKosbl9Y5NRjHm+klLfgo+3IqesW1/vQMfzRumyw2XJ5zBkzDZUrOzIiddX
X3pLgsh38Q2Svz9NguJouMqR+PK0ZBToDWzTEvEePnWUP/vxJktHPAXZ+Sbakb1dsf2tkPuI82L/
0jXTmaBPyM/ndrhsU1FG64Nj7Ndys4ZbN3Z5Y9gjcpprXJRFqcXhp330gNv1XOH7LMIGAUGDJ8M4
f7MxsWNE/YmKhIupJ4e+SGmf7gwWYkUh+UkCaereBuWbsV4TZKk/kiyYgFJRR7vN88X1hS3ATTeE
LopgVCOo9QiPxoqHyTvteYrpoEBUyWZjU7IMUcIxXEIEmUZR0CqbzMakhNuOTsM3hpApvNCTFiwk
fe4LNHp+bu4ZMmwJqtHNOqMqAB7AnJarE8lMEAYVLnPpS6qkk0EPRzKhXyLNFFq5dbSRWLruPnCT
ji8QmdWLdJvU9IZ5O9qd3l1dOi2eiClvh1FhuumtEXpbNmkvtq9EsgHNGTjm2GFg3l8bsE31kz7v
9q0oFJz2MjckLFtz3BF6SqrmgdW1ZHJ0itnnv0uXuqyY8/NOEn5nUGcYr8fghNvzPV86P/btVvN8
Gfelv+iWKkL2Jx3e4N1ANgxbliGjiE0mAs9zJrGOxuGtrIcOZXCpnLUT++0Qb84HRvWZcR89m28O
ok54eGCYBY+nB6yvk4fz58bTZgiBjN5gXKYhMx/0l5w51QCX76AZinGaifQO/II6DueeNMhCQzm2
riawQ7MX/cnQIjWl2Q1Lq3Bfqxe71Sa/zDv87dLnfLe1Iy7Bx7ylvyFBMKex0X9CyYakySYQL9U0
mNjc3iZy9Dt3g7YMSeunZZhYGO49Vvc08+V6Z5U45IMFXrEo+zYi3z65CWWd+Hj7kMwpwqPsvZIs
jAJ3oDZ+9CpCHPKvFZYBCo6AsoOhvRdTV87Og5sELsPfTvFLt+7wGOu4ssttXrow9nwaX1FEmDFn
m8o2WdFiCwiBqq5SY0HxXgYai7xAGJfx7Z7RmZD3DG11eYLY/mGJieA+jLyH6FQd+TWS+BIyJ6uD
fRiwMZUC5NxBcCIR/lT4Kf2w9u0Sjqk4b5+jM4R4mQFn1gXcyq9PaVn2S0DRZhSAlgOg2A6VCtd5
BSgWpm0MY6RRkzPqUJuGRzPC6NK9RS9VeYbpuWwwYW8gl8f+jAbAi1vi5CAU2srswXKw8vnBftr3
jU0v0ZnjYS+dPOdN63cUO4crFbmKYwrl6Z8MgnN0F1oaZm+wKUx5eRMY0ouUucdYwRHf2miwfLLY
8rlrEEucobBQGhpfBe+2OJhzfhWeq2I1OyZOZwSlF/DYBmrSiiXtqeTgLalGd3o8+TlbbKE7Icfn
jA05uan3aTjk6F5yQQjMmMweuaM8XGDN4Ey5fvlHeIPwEPTqkZ/OsMHijLqsQ9qr5WMSJPULbfl5
0bKUjX6FnX+HNrTUjdAPbfXDzeMZxHokoJzrvqzdWPNRcmND21vI0Gp/Qfx2AZVnV+pTxVhi0Y/r
RekJ5nJNVSfBhrCB0cuAyrH0uuKytJxSJ6fJ0vObn2wli7fOpRRUO2ri4jy6HMaklQsInO+hj+m7
SNJQv9guU/hlxVC6hf7CgP8nEe4ADLVyrkI1SXySpvP18ez1BHKZUlmZm1y0aMgCHlfwXfSb+HLM
saAW1m0yr9KX67aT/ghV/BIPf2XFReFuk77X83pvkjuiMImosoQX6FRpiAwrydPdxq3uWJc3wOVu
5wVnpWZnn5d+uBkVeQjmCKBIUEXFRAD4wurT+HwZ5aeB9f+g7r7/XpN89139hz7211oS0x0n3X+9
/FGdf8bzQhe7X/yA8CTt5of+ezu//a5wHv+z9Kw/+X/7x4v6/Iki73/+42vdV50+Gh6eL6z/BNWI
/7nqvk++VF9+rrnrj1+0HH9QU/epD1EoQZWO0dlfJXfnD9tj2guFhX0/pF0XYupFxU4SADoOwVIe
CTwiYSQbf5bc3T8ojlOhBzbmaHin/j0Z+yu+O0x6x4L+ytHgvJM+8Jrv7lH/xib4C6weLGoTiZQL
GIvgUJ2Aa7xrG9u4KRUle/az8GjWxCyRxjuHON+s5hkz5RLFIBB8E2TzupWm88nOjSw7tEnpNldg
OZmxzhK/qlf9jCch8RZ4dd+jVfSYFQ1ItmRiZP1kgfNTwLtWOJnnNzNgj0Y28ny4hlZTpBvp98wz
SV2H6z6UHA1NRmYeCz8IhysnJrQMC7Kse2LBZaGA9R1WE5353faljG+MueutddTgm7YPp675kGcO
vFFiE4Lu2kYumx+WTCrvSzEvs3mHpbYtQWAIjV35sSzlZrIcIPnMtoYfOP8FzZa4nME8EnOqHIS8
NMwmqGFdrPBo8vMjjgCsJDE+IhEl1BIsqp69TrHtavD0qlUHhIEVSGlRSHsF3I9zoc1y62ZKR8o8
3hB53yurMq5xAaTeZRTOTC5omDUg4+bivROs/tHdgVtc1dRyeWvKIQRjypvJ3A6YhX4GPCm/4H84
FPD2CACKESr3aDHn8m24jAupVeQmsH1P3PwdNuvZdzfGk57YIZneslAsH4JA9nj3LqZLYdXEU/pm
WkABdlidRt/7JmqMdaF84x2+jgkq70KYah0iH6Hf2EXg7ZO6ST3YYFGLgxHr3h1oSdRsWSN1z27m
RnD+6ix4NK0MjiyS74jSSwxwsw6pJZbbBXJodBhQAtorpxQdDtKKHTugSPtMwB5OQwvPBQkfqYWf
5qUuPyOsToYVMcYmCekpiYmDMU0kXJsJPoFl3GprQBJ5dpVhjUfc2cZ5A8JPwE2aV8Yb22sXAwvY
NIFWRc+6HnOExRQBkzQ55tJNCaUZek3nxcudpMbEwMSh6ZHvrfxO5QYa1Qo+X8xS/35ZwuyZIL1U
YZluBd+R8cFImD27e/ajufrYOn6vtmz7YRGPZhIhGU2a8VoS+fpcsvR2tl2V1g8m/NqA8EC8oXre
5neOIGNsm1vlJNcslaaFt7xocYxr4/Iba9NkXg9zQBZQShQmzsjOGLwLIhffCJK+sFWKctHV117d
WR8KDaHWrrOQH2y5E/ZSMfgWlvh9/ihb5Q34svu13Dt9dO0Pnnp2xjonsSJ3o49mFo/+RpBvi9g9
k2m8xgrB+WGaCgs+YSZA0vnipsRKsdjLVrmf9cl+NNP2W4oJElcHBjtRdioiJMJ517H6ilQsIbP1
8Y/WzA1c/tlndKt+wfWNvqeam4jloLmPnXBJjiMMaGyGGxBbBmc4zBuitwnoqtliU2RDEbeCqGoL
7IDRRhJ94Xf5FiExXnJ5mH4rsgqQuaW4V+/aTopinbe48bdNDXw5oue/styx+hHFaTSsjRx7yihw
svwRP+HxRxCk44+kMVWwgvNYjxv8V6OUaHtB9TN3g4+8YknpbHNLvG/TdvDYtAfFZ9fLMM+oWxwp
l9HKfsBOtNNdtNjhF8p2FZgqkHKPa5ob3vrIm787Coj+bSRt2sWnSxZrw/HKq7Ix0Yv38WTA3OOx
HG2s8474L0rcH0eql58X3NofJA4W8/u4dMXHdsamfIMam8TvCiLOWi0RMVdxECObhl2dYEESTlN5
qErpt287x/bnT8UQ5c2VcMzgyKxBarMHe9OHs4jqeFUvdfAhiDS+7QS9GeyMIhI/cqX9Rasete5K
dotza+WpMexFnobPlj2Kahf7yYwbWDu2byzkUumqDTMUyonUejO9XqY7JsxpcP6DVbrUwMfzbHT3
pPAh9w48lDlggN2M3USPwefG9HIxHVQ7yP9m78yW7ESyLv0ufU8a4IDD7eGMMSkmSSHdYBqZwXFm
3qifo1+sP5TZfymOwiI626zN+qKt6qZSleIAjg97r/WtcdtO0nt06ymqw7X7/45QktEPxRTp++oX
D2TRjbvssgYCXkjiknOnMoDdRG+7NgLVbmkQLYIPkdsUiYtCo1EQjgVyBNFtVmmQK77MEUB7ZLJA
MbPim4JT5q/3Xl/1HrwrhhIyeBYDWW1x25MGTgII9FQ31qRz2Ew0yx7C/dzvlMektumUjBGGUNLy
qJFh1+b/k1otzvI2k09AjxpmSekYRMeU+ZicYsbneGqJZ+ZzAzspwpzeRbEFeeJ8aCLDVrs+G+38
cnTm4aOEiNCHyWAW/j63LHTYNPSzb96YAugk8o/P7WqAK2F9ILAss8MJqKlLUmUiljulo8zkcM7i
vS3Sofu4QKMfD2iTF2Jz0UYbJLIYI6kvgr70VZw3ayFVxMlnbOi4TuhC2XfEl84/ceOXlLGTsiGb
c1ia8nOcFfbRsnTa31QWJbyniZ8lHgvLWHJGBfbIbeVO/UwYoy/AoRC+KWkaHFL8B3coGBYHNqhL
WBDf2lX5seqEgxGmsvpH/IhMKoIhkV5p5ly1DUjoJju186NgU1sk0EWF4KdTXV3IigMFWoCnZ792
wi0FNdWir/axNuPia5tkZAsnxmfpz9Wt7rRUx4Z8mocoga53ZQCh4x1EfvXUxOOEy2GmwBWIrQUK
ZvyZ2csMOLVxv8NrJFCAaADviu4Xdf0SmV3FRXX0D3Tt/8KG+536UT10+seP7vqLer7N/n9y1/1L
O/fKtrtPq//x33/8vvH+9W/8vfM25F/ootCGeRaOaBtZFJLWf9SulvuXCeTsl9sV1uC6Kf9fO2/7
Lxy/BE+j60JIiHTxv3beQKfYIKM9Qn1kkZwtxb/Rup6VH6hzrH+TZwKO47cJLNvP1VNZN9GjLxNg
nKP+MhVDRQCf7w8/sm5R3tZMS+fWtVqbqGZtRvQgSlBGlzClsq+u35fziRyXsXpD0fVcSPj3b0LW
5dD65r/o057/prKsGtOeiusF0P8DjBj3k0I2FGw9B69mEMTj+2AsgifX7Qno/O3E9L+hxF0fBwI+
wbPgJISi7Pmlgfwb5DZl15XKjH1MN+YKN226Mahx3WKJSr7++8txiML6Z9uuh1zh+eVEOWFzL7Jr
3ylgSiWJLr9lTVp9jnwyZhFpyu+vX+95hevvJ/v79Rhxv2t+RWZ4uud6lr3AiclNdQLWZR78jP/5
+pWeq/L+uRJ1NBDljo2l/EyZSEYFmToLTZKi6q6Jdi1PGWXpN9CHLw0UGy8MMmbbd+n5P78do82C
3mvT6xowLGzMzPqpoUZczVlbnOyoa772jTdudeHZb9zdcxXgP3eHynMVHVocn8+eY5sv9APj5Dom
9l6EqnLEHqBofE+D37+vpn64nBC/hmXuGfdRVjdy83/wdAPc4Za7qjjssy8kkHrOXZPrg5jZQU0e
UYgjGHv9Iutf8h9h5a+bhGHHFONLruJ7Z4LO3PW7rKuJkfVT91tvzsbBMpfsbsrz5Nqm2Hv7+uWs
5w7Yf64H1AGkAtga6hHP36bNWk1lNr7GnVpf6kkZT3Vqp7c1IX53PoiWT3Qz28PsCdbGPif9SPLZ
UFQeq3n/+k954TPhc1z/w2dJhf/s9ZK2xjQRxdcdJUUadSTOgghi2Qzq4Y1n/MKVBHwWjNgI013m
nOf33Gt292Ukrwa7i58gtGUnHSzefiQj4fj6Pf36GM5eJ7JoSj8WemGaTmePt2yYyehzXKVmaj12
PEoyTnL/qwrypb8YZex9kAhgFDEfZf4lMsgPC2dsT59f/xkvfDkO6w13iiqdle/s0U5u6lbKs65A
bM8rlgxyH7m+zrVC87WDu7lc498pPyxzUZ7KwmkvX7/8C2MaXT7VLNYV5D7O+j5+L/EvSSYHQUwb
OsSjPQckBxSJ3LJN1vsI8Njp9cu99NDZ6QnyKimwmSyzz6/XBw4Ns8C+wsvG/p5gXrcMewljgCKr
7J/GQUxXGp/Zx9TwrSNyDvFRZ13/xnTx0kP//VecjTIm+kj2yr7SU6fe2fMc3wQZKjoEXd4drA/z
rspmMEh1oA4dwZNvjLwXlgK886ZLAIjNLGKfzdJelVOpXqyrbiqXi7yz3SOmdXTLrz/qF74koAZr
PZLi2t9lzN/fLJF8yIaURaCh2e0id7Bpz5Zm2BL09gacw3rpUhRDBW1O+1e98vlLlTFhhO5gXQXV
Ao1lSGapscIjC6Ol4hNnnsT6ejbb8ZTasw3evc3hhhkIOarSbR7lWNc3rtOIG4RlWbKh6gPg+/WH
sX7LZ9861iXMARAFBGXfs2HnV21iOO50haZovho1AiAcrMWtnQLMQv883S9Sxz+iWqq3Bvz6Nz+/
MoVculgczNk+WdbZlQk3M4YGEJYxp/m7CFThNsa1viMXqD0gk8MqKmc8KZmkIAt28Y7fUJ6oL9Z7
6ekKd7vpj2/sEl74CC3T/9tVJgRbyrOZTyAyqH3fvRx0jQxkzvvruEyDh7RU6MtlEt8DO+yPgTVT
pbBGaw9McPjw+gt5YXGDqiMgRbOfFeBjzp5LljRLUFfy0hBpe81ZUF4Reh/duK1Gi+LK6t5wlHOY
ssy+QGyJkqcSFeWasQnf+CF/Dt5fTwIMgSMEqXhnXyNVboEmyrkEf5d9jzxXbYn6OFl55W37YS4U
GR9Td4g73RxFY6Y/lYjEkwOVIrQ4miM6xmlRDY6+QUDhvPVlvTB68J7+OinZbBuDdSL7bXq2Urvk
AYpL1wYlFwZ94m77eXZOdj/11035JTKXghK2i15vGqLdzIwbxn1UX0Z1lzRk5A4zHZL/Osu9cCB4
4YCE3VBYa5PWoU8hz55X7HSTkc/mJXlowBeELIlPTQmvUx17j1ip4p4MNh32ffslgQyB8qsOThGo
hbtEx4l4Y2fy0ljm52B2ZKoL2H+uTJnfnpAa24wqoLjE8hwftIywXesJozZWk2631J16dIgeuZ8G
Q6NprG4MAL3/enLhibjumi+1zoDndjrqa6AvRhswbCf3NACpdVrwRui+iPxTP3v6NFrtp5wG0hsL
ya/J42xyAeRj41xj77ueV5/ffIqhySykdZlVbQMCu0NTRdQN7P/CvCt0YH22Jl//QKTChAzCNToB
s8J45jtQM+nvlmXQvTG3/DnR0v3iOYBowofknE8tRWVQ4Fuyy7Suly+mthiqywyuwkMT3oaCAjWF
VbZ4Ry/S/fb1ofnnuuqCDVpnEx6Fxcr3/GkYyejk9GMufUtl992YzAdKhvnX1y9yBuRad+VcBU8q
iCKf536+Y3LTTtnNklwucq5vZq8dqPUaBALqIeX+pLMvGA6HrIhSjJWTQ/NJiXCWCTlFRS+WT+Tv
waMhHibevf7LXnj0LDUmFkdYCFREzgZDEanC0/wwno59nGqrvEG6QUV7suPQrxB5zXVUhXy0b0zl
62N9PggxDbB/ZSQClcLw9vyx5x1ITJBAF76X+wUybh8LiEKyVtEpp3O1LUYykYn1iae3Tn2/jnXn
l/bXHQ57eBbY81tGnYOtdEoutXTrK1gy1PNG0KRuZn1o63wIO+AUu3KZ7uKBtJ4Ra83eNeYWJlpG
8Keh81vd0CCicNw9ENfxLkCCebdYrr4um2EImyH+ps3+sR8zcTFnUbYjmiUItW6Nncf/fGOv8Ode
fHXmEk6z7hY4yp7tSqUm8QOl3YXdrN9HoTU5t8jAD9ptgFAIe4nvXh8xf34w6wV9hgwHEB+m3vM3
x3Ap7cXxLiYZxLuYMNp9TuX4jQX2hbviqzTtFQu4nnDOLmKmSJONzL0oDSu6hdhbIoeuCOKaLUjR
kCyStyzVfy7oRAKsTEU+0HU+Xv/8txWhykfNrkNfdHSrt+hAhh0iXW9vuLBiXn9+bFXOxj41Kra8
lAt5b9ygOPvmGjh8mFy9nb3kTrdvYteuQ2yL1Uez8uYq9NPBpVkUlctHWzFz0R8l5GcnRzFUJ6+N
vGub1tOqyadjbY75Yh/b2QYxBCY66Xe9N2fvrBHkxjarfO9QSDKsT2U719972G0/jIk+3APCo3wJ
nV7RsGibQnwgxDq/GkQXfGvJBk22EjjIF2tyyGLpbK8bd46fuOOOcnnxTatelhuiQftx43hWdqN4
XT1n3o7AMbu3S4JVptLd0Sw1YiS1RfENEexyRfzV2MKDE5qUX/LlIhZcSJcbZFr5Le1w0DKeEv03
Pn79E7vUdJnTr6JzWI85ucdFX/wkHnvCBUkX/Ucts+yeE6r5s60m+06QERqjetBA+WLbsr4SO1PE
WyNfFloLlK++ZGghhs1gmNFnp1yDm+uqKMQ2Gs3sssqd/K7HkuVvIBoYjxQB7OQQ0dVXcMirdrpc
MocgQo1gKyX6awI7E0c04icjynh4iK42nerJBeqh59g0qH7g8xDvO9pf0SYhK4ARrGZr2Mmq6KwD
CprMI9RY47Lsq2EbWN2ICSaJmwb1e5QsyKMz0krnLpNAxjxM15uyj9yfIjH1hYkB+0lXOakoaLTr
NWwIJRHmioX4RDOdwRxayL706lsaL2s4NykmtSJoQ8DoQHLoCzZbiSWy5+BUYZZJqpkggpa0PhRL
wh+PLU5KYnCbJDG2cHzIQnQbN3pX6gFnh+d7KRHsRmrfItI1koPOhvGiyzRyEkLEmzgkUgmCV640
v4cmaxGj74rJHoZoraa9G9GG26aCGMlNj3zikBDP/Y3Yq5TwR9KQCLQRKbDzoKiGD3wMRr2ZTBd+
S+DqtttBAppPohXlJ7ZVNp7fvIm+9i54W+4ghvZVpnN+6m2pPzA1ThN+o0k8lpWVPIFfmfQubyfx
HYD92hAljvVeF5h9sPvVaQ9CGWAFT9Jc1npV5eaM0dl9GE3H+OQngsv3edJkofKK8ZLU3wK4PFQL
c6O7oclRy+sgvUiTAE0gMewy2xhtD0wez4EhN6bM52/KS8E0NWVR2cT61dYhHfPC2Ci5lACpdQyA
NYZMboaWkVTYOhlCSFUJU8QtmEk26MS1N/Sj1iCHDaStsQgjjeSDZQyANJF6/hreXJY96VlzF1W8
hhocaUXIzFcvG6S5MR2ZfJaLK8gVnEVh7mnkx1fOaC5oajwT+YDbrYjkMgc2XcXFO4TGfgJ+qySe
J/YT50oU5HNvR6Lqm5NVu0Dn9EzQWkQugr8jwr0kNBdm+yV6nIUIZ17ysKMjG31Fi5wpAnxMP9+i
d6vd7diURne0a9V9ijB8dO9kF4/37mTbBUmS9C03ggcZUxbwow+AnlKYcHndOJuOUF5/WxA5tYZH
9MDkdSPYQBWLDxIoVT4ovS4dfvXV8dBuhtaT5Y4FM/iGE8VydsWCYnQXKFn6V/mskDDO9GYJyiws
tvxLxszjRMr/GiNpZCNEafzbInObwMvGfxSZgxLPYkSaGzgNRnmwkAFo5AfeAN0rj210271qHzwv
lXpbaMoESDT8TFAsQyOwK8jcZFur1m02hqL+PRx1MqKtsQayVuYZ+5LequabpTSW98JvmXziwS6P
mLYg9ZG2YfyUqePO4eiAhd947mTcQUfneOXNbLRDwqydZYPacLjuwaRVTD91fYe2WhO2h9X6o2kN
4yfX1vY1T8q1cQ742XtewHAfR9J8sNPCEKEPgWgOy7gy6x05p062870sIGpOTG2AMMRKqr0dp/Ih
4EwrNwtZfl4I3dC+8oS7fArQFayG8yLqN2LAz4oNx1pwUGpIjFvyZAmDHwa45tvZYWUJRwI5v7uA
rK8BJOJNmrlDdXShSD0AyFQf23QBbG/W07dJlr23wzRTvofXzUSU6eCD4TnjDXAtX2CPqQxvh8TN
68n2i5d0k5ZDF4XF3Lhq36WjeWcmLkkkXRHwZgI5uV6oV9nrBmCatSBik8Zt7dsdCyABRsc0ENlH
2xmsHxRko9uCZhryOnPy7uuICS1slkXSXWOnfUV0tMXhWmOfPLC5V/5mGBfWSkKhIkKnTbP5ib7K
7LESJgOUfXhO2Q4Bi4eECQlSuRkYlPVW9TqvL1rXHZ+CsfVc/GdkM55w+2VPSMXyYct31XenmXg+
fTn7ifE4kx+wM5peJIdiLBEmFCiYsNqQPP0+t1CWbZIm8t6ZBrC+sC9VTFzbZHZW6JXS78PSJy9k
4/SzdcXWhbJ9ZgAvDCEMMHcTpYbLvDMIa9k401j/mGjcVMgjWHfDeXE0MHztBsNJTXl1sWRsJyBu
5O/SkdbKDxfR1dFixekRcplVfzEhUQE4RtpIEzpW7b+DM5ci0xIxUzokYvEZJ2jebNkS0ZpvKjHD
pIQZ8CnXXnoa7RY0ViMEkZTTYBn3FVw0ZIy2nX/36ZbNIRrHoN/7BYhkREKWRu8oyv6eM/eSkd4q
CiNcRfrfWm+Yxr0j9dBej7M7i1NcBN6xaooWJaPH7pQJrXC/JchXbmDBqW9jqgEvDuis7pxSGl9r
EcQDBZXKKbctyVUEtfcBNSDM304XzknTMOEE2YPwuummZJanp8WunUWhx5S4wRDZYjttCvPC5Eyy
XESRHI2PZe1O+QE7bdCfolFhnKswVKFsciPDubaYf9gZYjNvb2FtDGYoiB4hpQWdXkI6LSNqCNFx
FWKXq860Nzb2Jj7YIkM3ghhZBrskWPoPXg0lcjM0qaKURlNqV3iufmobK4u2uH1igiwkWfKpqT1S
F8e0CquBzc9mmlL7u9PL8c6lWehvEruw4g1sfe9uiCTeiLyMc2KJ55IoRFHxBDHPsJsm7GdkOfeX
WQGcJmeSbZEv3KfESBO0op7/AEV5fsBG7T4KC8/zyagUoF0OX4HclGZEBKTfTSD142RQlx2EwHQr
BRV/AoHmH2ByOhKaBuE+Tm0yPQZ+LIghIMIbUCpUxQHVpYreJXRvxj18uy66b1wdo9Z2yflkn0Vu
SziKBXJ33CLFDCuZASRdt9fXBnsFMiszhDqbDo3anRzn5HO5AgA6AoKvfdttd8oquuTAjp45ZRxb
dLgQf+wbIxiHZR81QU6mDv/ks40vZIJKZ/oTFvXSvXb7YYCICIPzlOHwRKkCxvkOioM8MMlAt8tm
5SykensUAiKbCOuNQ2rUjygxy3tVkBSkHBzShLj6+bg1R8AJIX4aZwS+Z5ReCB6hIVLHkCrAwNUZ
yd4pRsvawS4GJhkVffATeqTywylqy3xb1gOvbybS17oOcseO9yog7xtDVuegaOgXgkPnJXIfqmIo
3quEf2ufs+TjXiaY+dOQZBAHHSwR5aVPdgIRnl06WyHFUSK5SSL90qVTmVI45p1sPctHmIhzwgyJ
C42rPeIwCj+DQkjMhO3X/Tbo0OTVRkpRwPCW8tFsSgRqiDaLdofIds53phfFH1U6Wte0j5fPE1jQ
D05XCQJI+kSHAD3n+6DUPgSOoe0P3pTLcWOppWH7gyHwAG+wjI6wXB+HOgsOwtClBV6TzdZBaNvA
F5Y04nri4dz1EtzMUcFnvmK9dX5pGyVb7KTtevZCGYzXhHTMob5Xix4eVzsC6cieuaB3GvPua+nU
w6eZoLv7kkFVbKugQ3FpTMRDkHdRdd6R6TVaiR6WmYdLVjSXtGEig4TllhpENCttMW8703dddAyH
xGmna8ipatmpth0+iRieMc7a2P5OJEfOiJ6E2qtmRqsbiC56QIpaI85s5/yGjnTxU+JUH7cBsqwn
LAZDsjNSCzVZbNWVe5Gi4x7h1iAeO2qZ+xbHK5gwm7rRuCt81eDdNooJaKeDItvbCjVph3BWF3Um
3uD5CiwimSElUuic+NhoWTnHUbl1myz+QUlLDiFrr9dtC2gjTx75hHjqRjP6WViEbgOJgE1dMR99
WpsSNwkhNemJtzDumN9RXie2PX0INJ92W7TlOz9eicB6cZLxCotq8RDFnICPsvGnZCuCwbtecjPw
Q/Z+IDeHZnY4lPTx10S3Zhw6qrbR8SUIOoiZXrXoAfDJkKgOUqKxNRm3ve0AVm1iTjVbDjnjzyXX
Rr/XkH6LEEEIMTBNFchPFf/keh6b9r4FOnFbRDyaTWXnJTRlaFNPbc8ksVdtR2A0VAG8KMpLStTH
MTxf9ErYupOGhvd+FOSYkjJqPDbAPXl2PXxmtksww1cHZrpuQi0/D2HbZnB5RbEUoczYq+2Ag/bD
3ijd6sIFrZrstduzY0YiOLeckaRe93wO2+y2StzhWis3G3ceRAVS0/ok+OzYuoKqAdM5Z1kx6ndk
GAdoYhs/xQFjanWzMMfjju9TzpT1ZMyf0A83IixAddb7sc78R90lGmAxTur3v8oo/18p998wz/1W
UfoDC3lNDbz8ek6G/PUv/S2Wc8y/fBp02Ksw46EE+Q8Zck0PIVeEHFmH4id+Cspq/2jlDMv8i1CG
taxHCd6Gn8OP+Cd0xLC9v2g506+gQAY4EjnLv1HLPS+18ddAN1s7H3R+A2ftAD8vtZkyc43YzUfO
9JaxiYm5uyp7P7trsMNWb3RZnpfa/r6WJVm2AyYZH43Y82vlA56StlDgs4MBFXjE9A9hdxLJt7aO
hktBrp1645LP66O/LsmGhb4SrUHwm+tz/L2SiJi5pP+Iv8PwRrzOMG52cN7Tf1X2/fsq8BER1iDu
E2TFPL9KIYXTRC6O+QR9XXKSHAFCKo4ueG278l12iRU749/G2QtdvBdeHBIbGgWEERBodi5BSCiG
SZzeGNZ6hM+xM5ccpxLOyRssq/Hh9Yu98Oa4GNkwwB95iOsg/v0xoqxoLDv3R47tlQKeG7jfqb81
x8YYFNngwPHfeG/POyG+hXF0TYjBYMAw4fs565oyIM2hziFSDGNyabbzVyx+6pLgzA9t5gZXZUUu
FebA1+/yfLCsF/URreIQ45rUgp/fZdJFROZNGSHcGbliZulNYVvUxRuD5c+rQPQzJdJZBzEoKLnn
VxkaRQ0B5/umsdRwk0qcQU0r3+hxnY8OgbiN0hKdtBUe+UdDEyW/vyj8CxvlWhptaT7f5rZXn1qr
L4+vP7UXLiVtWoZESUhClM7vh4U5S7KR/V8WkwFGrase3U0q5vFJjEm/vPGO1pH2n37ROjB8n3wi
n27Eatc7D6sZU8LU67YiZj3zoyMMpOhjoob+o2b/ck0dOaFYzyH6jY/tfPz/uipg3wDAEHmTzvrn
vzUk4s5r2I1T1MWP292lEcXwzA+qK6E4kM9zZbpvjP8XBgmkUxvNII0Xpvj1z3+7IGSphjoQafJp
1Pi7IBXR0Zfz9MZn/fJV6PUiDqbRe/5Zp65jTEhGKK/Y+OU69qhb8g2jf//wYLYSfwRMU7DW2c/v
JSpg5ixmu2xGbTeHmqyHm6hJaZJhl/6Z9FVz+/qA/HPugD1s0xFjaRXsts6e3Yxxt6wV5yvM5LgN
qdv7C0WyuuufVGm9y+huwhOw3hB6vPAZBFS9wHohimMhOFtpVsoZtnCCUsE9yZ3uSZeqpRccI2Pp
379+g3+8tnWOQs0JkQshp3mu6G48ZfRYFx1g8YIyyRJnB1A+2b8dgphnURWi1kZ8BuLu7DEuqLsy
EDdiA84dHKtBZAwKkc56+Jc3s85SqFEY5azQqDmfj46M/WtAuCDlXk8hMhgDnxUat92/vAqWU1vS
vloXaA+15POroOIDMuEwyIMmM7Y2oBJIghiTXr/KH2OALxZbhImFgZ0UT+/5VSj92YPvc6jAgmxc
aJpdt750pjCjt7J//VJ/jIFflwIeRngokt5f4qzfJghzitN5zPAIaRcNEyCz3nROs0rlv9OFM+Ei
RWDD4q5zrRRsRZ/fkx4Qonf2Ijc9qcwWc/rcAZBzSmCoNpCgBcw9tZ7QaySqGcOB34OZKPOnf32/
NIL5soAxm7zCcxox36vIqGyTIDENU3wxRyowD7YoVb17/cH++Q49W67Wcq5HCtO5RJwGIqZWl/JW
MdXVPoGtwyFv6Y+xUPbj65f68x1CjPcc9MurTZyu1vNH6yFTaMiF8DftsKh30nCqYw285I3p94Wr
QJjnkIEXw2KuP/vA5ir2RkHdZgOtEIJvLojh7Me3zBEYdfi1v6/MPmcYSOTcEXx5m9in53fjphkp
PHIkEB0WwbTDuVy2O3NMmu/Ep0T6k9GmdGk2QG1kTytIRXQowEY68YFIlKR68HQry71N6YLp0zCo
S2qbbGrSzMrcvEoJQP4u3UGQ3UQUvP4RRUWdhQ78j3IDDMrUD7FoB4kYsjKJ+s3AORCNFls5Ddop
WiJnAyYG6OpFGwyyizZ0f2eXeLY6yZ2ABlNPxMKpsbMgvYMG4QzwgfzYI4nGtpvhzp2iedhk/LGz
W6qqtzByp11OySrrKWOqPAgIR3JneZhFppPLPmvVBzepzYOgdleGDXen3kVOYMhPiaZbcW3iO1qo
R0IOCIfBoxhkznUXHLF2WtXtErj1fJpa/CZ3xCWmwOxIq5mu2G/PtPMIpcfEV5HhEcDgGsuJ+iPh
uaypRM/IXQdD2b2v2ylK9pTBfLhpi2s4dyAtKdASttPcgS63gg34DOZEF7QWzamWzdWmz33l7nu3
tasn5JyxeVF35He8tz0zwSRJNSktvhRAoSlx+pWg6h2LJNlYptvT4KOA1B21g82H3W2N41R7Y/w5
z0YfD5aebApPk5W+x/1tEAYVKEK/nDlzklADQU1vJXk/732q1/ORtloxngYtxc+lHSZzWwi1EAdY
yFrz1gZq7VtUFQk1YBK67kgWlnVYyqS0tl5NT499KH/7XWLgF2ft8sYMvzuEoDApvInmT0++1A2B
6l5wQbxQcdvTpvEeZ8dv5xOk0soFDurQwyUlagAoRnixWcRdvx2pZBtfoYH2jggXYU7tjc6cUl8S
9+qK3ZqeiCO7nJeTFrMfhUKR27PBG722cpirayrfKTLn/YT7Xj8oKDTpV/rGao1oqkxfBztXqE60
x5ysGbLW26g2qZdXNFTksIsber1yazexOXwPRG12Vw5t7xZ0QKbJpQtyqt/xnjRPGGalXyUX7ZpQ
v8OpbDVHfkT7jW5v5R6iQKa3Ps3Tn0br0VuhRd4Zl/FI662n4V6V9W2Dl7RzOPIJMXxbEEvxVnF3
BAaUtsUbvppjaVcH8IhFt7WDBuq/gReAulqdIYUIMp255B8thLPpyjOmE/I69KWQ1Jr4bioEieEW
KLPgmtgv1R4SfJ3ffT6qAYwM3/C3shWJE2LZrS67JaZyWUyRUexHGgH+iS60BQeLj2fcFtTLbjog
gTHRRn5X3PsFyed7chlse5esyTQ7SyTxhBRLk1sNLwFxuhXlg9rRwnKCHSLP0j8kGdzGkJmUFWzq
FY+B5DOc/DRlvHdTPlofZnLZh4Pkr3R2Tmsw7Fs08vnOR7lbHzs7hVPYCeCeIS2DJgr9bIhzcOIy
/7F0MmUDnGCA3ig6t9YRS3tFxzd3mvaUcOIJjilFbnGp2jJ2bnssgd5HXPd9ej+aQYWrzS/85WDX
Y0/V0Y4Ldx9UXfCxoVNybSqAgDubdtIP0+rbGGpWQwzN0jlVussjVavdGIPyfmi0X3B0MmtrfUH9
+MUZwDduyrxOHusxK4Kw0jLIwpzP/yafSBsNe8tP56OMa5GFFrnsLqhwDvzHMU8sd4sqf4Aty9f4
tIbbrc+sKO9aWMO0VqbCuMnnvHlg4pcE+VABjg/CHpg1qqqFsJyUKn9UOWDu0I79SR/iKXLb/YLy
QL2bI9tMeH+d1+7bVOMySWEE+jsKoyoNO4Jd/b1jKTxi9ZTp6ClmseLoXgOfvBLEE+gbawzSE60d
SSS55WYI1qSdVp+6mEi/HZFcwSevYOEMYWiN3s+GmHV64RbuikvZJpqsH9CO9rbp/dK48hCO662P
Rsm7ADbQupt4NPuArHVrRsPR0e3ZOXbfzXtzGKyF1N6OUjpcNsOiJDzX9SY26265SPharL1eafKh
3yOfukCiiAhg8pRb7nygVtmpwalFcHZRZPb7rtNw6ifpxMGFyVI+b6ax5Pg7URRij4K6ANJ3ReFm
l9tKfmVaa8xrj2i2fR/jyAj5WJS5VynlfnwKtSM/D1kxBOFklGZ+MfdxnGx4k/WaJN9TlFDzwp2M
cV/T8nYgJod0TjD5g1uJn+YIzRgZMiONswjBAqQtJQUUhXGsNZU8KAfhYik2hSrw9A9yriK9c9IZ
jwQDCvHcHIjxOA2tpqs+J3BR0ZK5MR2mzPmcznp8IGKKLi38cj7FotDGO2XQwNzYCk0TvA0Zqy3p
8EF2UeQ2cvA5MNKJucvR2V4mQ2Nvh2bKnS2lxuynXdq6DLvAGmXYYuz9SnekHUJataO/yzVEqJ32
Yh8Ss2m1/jZQVtvTgSvs4miWqnc2qT1wXh1UW4W9PRa0YExoiczIg/fRhy9RnVJ0DTiIE6vU6NfG
lQFBPf+Oqh/SQa9VJgx/21D+vvay4rIrCI4nsax1PshlQHBUthYH0zYuzGwrhn6GP5pH47KVqu7u
kmXJJb8nca2Nm2cuzA3plTkxUHlAKjz8chRWY86JE59S/WSz9PHJV4uo6CBr+C6j24jvCFoqFsBR
UNYiAQ/ag89KYANkxtNCZ4bFYKt9WtNhCmrlC8HmhJApUVuP4FVilgIQqxfa1FmCAiobi51XZZKA
RfiINwJlhr+ntjD5bJCKBhy9Qoa3oZli2jvVyDzb2+TwNbdxZMKPmJNC0c2I/ZJQXlRqw3jZVNki
dgbzexpKs8KamefFZG+gRGbTg72U9JZrH9AH7GRnGQ5oNLPpuCBlBrSbAFu8JJ0hyC8Ve4nuscoC
u+RLS6GHXHiC9AS5MZJ2FR3UbjSZy740Ut851Q22gvjKpiVLOunIVoH11W5kvA2gjGWoYNCROnmI
CslRn9m2YBbXS4tQDFRQFG3RQvTHlAWxPQxe7LlHrB0I4oAfRx39OIlitK962tZeXQ1T6HASfGqM
Oe4vdOGDzalKbVEVruV858MoCgC90dnaQK5J872OvH7eLj4krS2FH622bLrEQAMKAtDOa3gEO96M
e9G1om0PvdMVd6ZRo/bztLt8rBM3BqlE5ESDpkujpyvH4cJtc0FHnRnqKo6Ek6HC0163MiOJz4zq
Vuvd2EXB8NTHtnj6n+ydyXLdSLZlf6Usx89laBydWb0aALdhT4qNSGkCoygJfevo/6i+o36sFhTx
XpGXSrKY4zTLQWSERBCAw5tz9l575mzLcDO8Xt9pYVc6vgfCrdsNCfy6LX9uMQJHogVrIvsHtf41
qWSaexXMmtlcxdgVQ4ovbV0zAbI0+lDUBEhVyAEM+RKcSFrNlMiJ0mHZUjoKmlCDTewLERazj3l/
xVapZKj9Qk/7x5ZFnWznRsC9QXRFDmWbh+M9HTg0VdFojITk6bV9q1IgJNtSh/tESlpGiy+vikQj
yi9qh+1sQPU5IpAgTxHiNOWtJQwTVBPGt27Hts+5IhHC1nwzz6cIfG6cPhhG0qaBaw2TiQkmL4/I
NgyhceU0Z/ymn9xrfUxFsZEFXWGkRFFB+zduhp85Kt2IoNKazzBtUrw1PXRV/o3pdF9UP8dPVdZS
Ml2gmGkbzmzjr9Kd63s7Se0jGYbspbSM2FSfswD52JHI1NnstHyrVotkmPWmm1r4XhRB/YFgkAKF
cl49juCKTlG+TMXWAApib6fciq8mZrr6bs0QsNHhOIqh1M+ZsyG5U9+BNdTEDl5KZu+0bCnKwIHX
jEqLDMguGAz0JJtsTpfPfZmiYKK1K88cMUTRSZyW4q6xI0e7g4wTwqknT5XoXGleTarXUKvFUlwn
KTysra0N9s5D6XLWaINEF2HNeEdBpFXfZRlVV7C1uoktNqRV5Lx2s4qhY8hChY5mZl0OwnBvyD6d
jlObg8Znah7jz6gpy195PVjWphCK1TOxyFJAvDuVjxMMOMmSK1vSSMtwmPUwyFbODYpiJEww1kCT
M00zfKpUnTrMNt5XMRPf+znTRLTwK9KInncOOklIXmVRdmisDRDM7LFRIHSXMQgcvkpRa6ppAjZA
/BcHU+qXop2Wu9Hh89rmeWkNu742c7UZO8t6iFQ63EqOgiuA3OmgmywlguGmTwHwVDRq3R35MVjt
oWBOJD0tHEP4WhMGndZD+pm2huzin20DiNivK3d5nBrV/0ibLkZJ4bHqME4FouAa2ZnixBNBhmLK
KE8tO4wJPwDm0ZHfWtjhlngbdsBLYZhfqsTUvsCXrdGHE1JT7Imc7o/SkpSQbZNP2gU0gLzgPdAV
xxYKF2t1qHl7x42zh9rKzXjTdWW++w30Qm68QLKYelFfGZk9IhjALWHV3/uEg9xtXtAk+8azJbE2
I4Bm3sbg40Jwyr19F6NRzjbVQBMUkZHTYcAxoXnvIrks8rRweusWj2g/7Se2gmsYKdUE77OgnIFo
3BHomG0nE3JrDCvwk5jkJ322iKYdyYVAaNmh2eagDEh0S7GJDTlOngh+dlNzUhjUZB1Z40KaVsN+
U/lCn5bbZRH9twiUMSSlTNMf3Nmyz0uCPImQSTqWCvynwxdEaBo5663WWFtGHHsHyqeolV0syhVy
RmpoMPzbGiAn6cb5vlE19G8bNslT4UHK9cHraZMPXn9EltM5a0pK1U/bOUYOGbABLdDl91X/KMa4
Tc5GApw7yiCu0+5pf4ahz1ajv25VkRBwI9wJDpAqvK1RNQKzy9Lgju1IEN4v5YBYbhyEAKJLwYhb
7V2oPvoy2kcOUKCBWgSFZ+wMmt5cVEnise1GC4mdH8L5A8G0VbhJgP91vmMVxq2obCJK54HNrq8m
e9275Wl7mhQovTfOItIvbPlmNqAxa2jQhhYffzM6GaIQWf5mhOoFNHjX6+GV9bJ9cqpoVD5VyYE6
j0Po8R4WECoyxiXTYTV5kb4l6NSLNnmUosfJ+iT/1pClAYhzlmyzF/yUd6Jxl0sw49PPtmgWvvIp
abuTsR6GH4zLyNyaGPKSX8uclQ2qPisTJ6GedLrfd2tahTu0en5ELGhX7jGQsXI2utubO069mvYN
zPySgUNNswYeabd8B1TMvANreVWWJGN1nIml/YpNCBuIjh7dbX1zyWYRnovZnYziJp57yffV9HO6
H2HPuv0F6mmM1RmERH1TEfvRPlE4SItvWmoPaHxaXXV7+FKUqfwm5ax+m7GNa1j4RsMWDzlItviG
pqKz6tEAD/CdxpaWq+vcJIgvsOyJhkuTjUl9Dit//DVOmZiDuZwy5mkj5LQMg3kIEsdOzjJw+j+t
Zih+sbntv9bkBhj3Q1hj+EjJgRh2tsMW2tftytCPZ1Wn1U0cRzW54Lnbxbd2R7OaKkCT3ndRd11m
xIhwiOh0TDIMDRMOzQZqS8mxyAK4XVvGEc/5myr0s6ZsL8tK/uK8m23i2vmB+4+IZqJ6t4UbeXvb
GU/UuuWEFrV3MfUGmU581VPkyjk+/Y+aTynMSq/041ag+R0Q212BijVRpRkp4HC7ltQMQQ12XylL
WBxlcHzze6vRuvwPF9BZ23L844BeRsSMVymMtw4F1KXXm/oNJzM8DYAI2Z7Oo6uuaq/CHMhGK7t7
uy78qpLqkLpHsVZiiNVMSzuoC0NTtBiZtuAAgm6UXKU4gBCKF0QT0weLwxwM6bvQQ6K9v0JnDou2
kzlBRRpDXxdJdh6xDG5kN08fbHlzFVoiuEpXMQvimIO+CGppCXUlFX6PsveEQ1B5hrDFfOcqB0Zi
V+cy3mobZXNOo9HQDzrrCoe3NDrku94IPW/XZqw6PrjCstk6Kpsvkk66F6OjcabIokbcuSx4vzTb
ZOvz8ReIkZOC+9rwlM7BLzJYodSF4AWyUe6DsXO8QGgKWAKkvO3vS/1befUPgC7Pnvpr5dXjj8fo
UT09ti8wZetf+kt5Za0aKtD9rJxIpeA10bn6i1ImzU/kWa5vBv0V9sm1gfrfyiv9E38WvR6+YChi
KKyeKa+sT/T2fndEUWCtY/kjyqtXfRmHBv/6K6AMo3ruHTSM3TrsXZ3yIbSNfDpeXNYuGXXvgccO
9RL8/FV8yC+NwGu955ddGVfamj4hPQ9g+p/GWnM39MN9b01bXEgowqWaPzijcCm+QvpAPFuL5NSD
b30yCySi0dRQeLG1y5jjP7vJUXywn8vXTRcQjjMNVxQSh82mNCNsnXxH8l20WHFwUMZeKlN+UEnA
VVjdmYJdD3YdGoaXDw/Gl5vryC7Rz08yWFq8BEW0y2RylrjqFrLFUz/l7Tu3tj6g53002Fce/TPu
j2KqNA+jduclAvOohAqk3UQbvbe7nVOjW+O4Op9VcDQ3zz6b/w8hmTRMmvtcCek7ErlDNYEzz1oI
h57QP9N5cICXUH6aKWFHQKXfvtLhiOdKEq0h+jG4ITYSqJePM5zbykhTVu2S+LsTTCpZYLCr+Beu
YtBpZ3+FVg1EycurDCSj2eyouiBu4iY7QWkfCgZjo6Z3LvTq0yLeAJkJmxleFuvbwUgnZWaIltjr
KFQicu7HLNt71EoDN0zMHTZJ45fquo+qrXiGqwqJkoCFadky173D874/eIylwnxL212WW5vE+F0r
pdiVTf2eBu/wdZFlzgcGSH1VdYF7Ohj9SA/tfsTUE6QjCpOqck2sLxSm3x4UB0+RwccMxVhHyogu
DrzOyxtqrSyu3GFhJz+H1/g+5D6Ef1qPyXYqtWMvY6f/9gUPvq/1gvCrgP46uPTRtRzMiBCPy3qa
6pwT9XxqxiCOaUI5JxDDq2MSXfKjj1+O7Y/NaOTjYrf18v4aNdKgI3YBO4uNJYV6K/XYIW7y0yEf
BKc9gG/vCW0P3hy3uGolmNmx0tCQP5SrmaWdKhjBWeCMtjjGRneTNZb68I0ZPEBHlzxE9BCHLy7W
o0ZZMBoCZxrVcaQV8pgkgXRLFoO+nUazfee9/emm1umJbRVsBRbolw9SuuukX4gUyqye7Ch65dvc
i8S/cFfAAVcpA5BT9BIvr1KaeTLXGEODKavWvGmRb6rWmCnOFCrQukz/a//2T4PV/3BXrGMMRd6X
tW47Xl4Pd3sPOprhv4RFGjB1YvrS6w9u8xkQvCI2Gfxv3Q24B1eh/0Q06GxTs6gTG0cWBcmsV9Xu
7aG+zj3PVq71Kmgykd6xSdJhlh1cpaNKkuAlA43fwq43+MetipbU78x3NYV/uhQkTgMJvKcz1g8v
ZeiRs4xOTnhoTjpnL6cbeilEZBtz+vjxu+LJIWjha0LAv77BZzNuvwx9jvQAy5wd3dZ9OJ0OGIRp
lJFf9/aVXo8F00FwhwoOHhIHoIObCjW9S/ooJmjLiigPDXa/ovMr51+4IeZ2IsbZ6a639fKGYrNy
xk5RzyMFSJ0vQlsIPCJ6ILrQSq9+Rxb5p3vCxKA5LPe0JK2DRRKJWuNSWygCihFrbT0ZzjUw1Mcf
fnK0rVB7rvgvMnoOvtpCaAiQ+USDsa3bbaqWr3LOnXeG9x9uxbX5kNhFM9KldbBSJQOcj1DnIrQz
8m1C4NMl0ZLj+du38oeR/eIqB2/HIHI+oT9E2S0cSUKq87WPT0s2N0bn5qOXQnuGeBCeLTJS9mYv
B4I1imluBjMLCGikosVSiKnXsNL73O3FO2/o9W3BHmGCozNic+gyD96Ql2WZMUoKdq6VytPMccqz
boySR84S8mMnEKYhmvbr2mSwReFaB09wDA1RzRWXIuco21rtLDDeY4J9++G93kZIqgzM2yZKdHw6
B6OBLuiYw2Siqx7V0XBu0DB/yEFwdqcDNtc6oD8NJv6j1+QQAuhz5bgCKzMPXhjGwcIYCboNah0N
RZhpLUQV2h85NOtAmvgQ377e74rJyxkdFwQVFdxJrs555OCCq0tZj6sGd2LvhUSsmUQM7G2vVpHf
ebP7RYy2l61mzb5di8Bq3s5prX01VK0ewCuQbhCmdBTBCRuYpW06QJey9wpB8RB1yF7WiRK7nqDV
00Wa0be3f/vXQw5eEZvl9egLWFw7+OVbAgEj3WQ5GpcC1WC+DKrmULCE36kO5dY74+FPV0Mzis54
PdvwyF5+TKrNadNiOA7G1EEFUgD+vWtl07VBS3rRe6LO16NvRZhpqIc9vBDsZl9ezQiTNOkL1j9p
0uGZSOFC0TLk1NWnqUSpSF59+/ntx7n+yIOxgIoP6CmTBYYPx3x5SXqjgJ4yaCaEFsGTtH/Oi1YE
mRZvkgZPopTjzdsX/NM9rmJfA/sK27FDaxqCZqIlG5bDZCSZo4/Me2/CK5MntPJy5BBvX+0P74+H
SaUIxLLnMBu+vD0zH0xHtJIwPs4qKCY6Vd8S55sdp4TUvIPY+9O11uUQGiTVEs74L6+FwhIJ6IhI
0XLVtCUSRpwWqAxP8kJ90C/DZIhJgLooRL0VJ76Wx57vXhCpYOMPUbCQCFVvmiZz7gxXadsKayHN
RKJhc+C576xhr98cNC10wNSuLbQeh1VlOB39kiTEq4y2UudqKcKtpY36sZekKA2xNO7efnevhyZR
P+umfT0YSzj3L29SGGQKxy5btH4kU8MdqgSUUdL2Z3k8aicpEL8rYTTW5u2rvn6LQNo1Q1pYMfgH
6+AbVJJ+k4P6MWhpGu4X2umwcJoCwy34qbcvtdYsXn57zF+ILiRbHMT+hw8UN75Dr7AmNsUo0Rsv
syyuGtqN5UpzKL/kRDjfZAqmoZ/MPfrDt6/++vFSbmC8Eufwu0p0cKN5woqb1Bn97bbtzqu8IANc
UrmkvD2mF8LK09vQKqz3fEOv9ltYZrDNkhXDREcN7uCtZtjBZ7SkrHZe4R1PeMnPPDN233m0f7oK
cyhCa8xyGj3Pl2NnGRZj1pqE8zmYx42TtUQHR27/zgh9NVYofPEhrE8Q+CRr6currHKNQbfYO+rt
TEwBGzJgTx2vKx6Xf+VS1FQ4K9oe5Nn143x2XsmXvu0KRBLcEE1dA8zJRmpzsdXAx+zfHhh/eHZs
sCxWIYl9zDp0qRU62ZYJABLaU/C0Co3ZZhO2efXBmvLvsqGBc2cd/qu36mAkjAZZz4geORipsYaq
Esb5N9sVyKTevp9XA319S5ROOOcxK7PLevnoIjG1yopQmnrkj9a+csNBwFQArJBNujieKmGoHX6X
+p0P7I/PkXnPXl2b1IEOJunMTK3ULuciwHiC2i4U6SOaeyP5ly4DPZtDH5aQQ6tVBNW1deyxCDiA
9BZl3oRQLUE57J1h8bv082K64jkSesDHhEHNcV7dj5OhXF54XxJVqDsDhopuoesBRbPyY8IPoHVQ
vClHw8fm2O8drzTe+Qj+9ESf/QaHiGMvn8hvtnUOhD2Jziht7fK+l4t1/faAee8yB4cAgjqmWfFx
BUDvp3PUNXcmrJZ3SlJ/vsg6fUCqXHf/L0elMQwLwVDrXgt8SLtzNSQrKOfwP719M38a/RQfMCQh
/JDUVV5ep2yTgZBmg4yttLH9UU76NXrvkaoUOz7pV04TnkEYe++Q8cfbQxLApMhuj4rzy8vOOCU9
reKycBFL4rWWdLnPo958Z/v6pxnYhCjKhojmCj3vl5exB4RVsOOKINQswuSrWe5mB1OgL0cTpdnb
j/L1PfEx63zIawWdg/XBomIkvRxGi3sS9UikYhWjWDcTLC4f/qK5DptIDvGA2FknX94UThG45xUT
lgmuM/XVgJvKwqLzzn7u9bPj5I71X2NOhJN9eJJy0DnUhoSUZaoZaeCi5s0Qg5JzdYLf3n5y62B+
OXWwpTIYfSuNAgnEwZNDwj8Im6NkEJPtsUsr0exruFWXsa1XR1Cn1Tv1qUPRwMq/4Fq2TcACR2rj
0L6eWrU1G6LHpJkaWXpZ51CeHnP21WSsmV6LDtuqtfvS6QD4ZrWTG18IZO2dY/YMor55++ZfPedV
9/Hb8k2phGbIwetsSyMlLhbFcOY0Ypc4KPHI0q4+x6tZ5u1LMUwOnrTL54Y0YSUdsK5ivn05dkLU
kyGhsU6QV2R3FoiBiJ2/JMpAqofSrLU030B8aHrbX6SQ4Rhw8l2Wy3aI3W4vWTrSIKcMe9tkU5Y8
prNqyeiDfAmrZ6msi5yT1rVFZ9E6ySZsUn5bjzqKNhxdDzJFnHs6NaTfYQE04SwY7dREd4L16Xd3
JBnx1g0L2z1za3Ry6KCZTRVkCr8g+ZlX401GP14kFeW+69CbUIVDyZnC8Euh5d6RKmKMqH6UZgmQ
Sy/vbVCTfKzjmryKpJOEigqfXuonRNqZ30NjLghtmW02GZ9nEigdKJmR0HOEaC7B8+Yqe1XFKUQ3
BkHf6Xba+nD2TPMcT2OIU3GxFRDJBryIc1YMGZSjLcnjxZSQf2iV+OaIo+rTH5MlwumEgKk8JCrC
nKcn0yW3gQofQaUYa8ppAB4ZqXFKNqW2FOm9CR1FNv6UzKF9TU6Z5x3jqSitq6ofPWfXzLapjjte
sBF0hJ3oWyROyGjhgZSIMseKbNs98Yi2d5Et+ewFIxLM+owcyma+JK42J2g2KgxFGHDXDrfuXJnW
Rk907WSIVtypmJal/NkY4fwzrXphnJk97hOUvYmNnAzrx3KOTj5tj4ETjf1xFFUYPnD7gAcjlTaz
AqZB2yUYM4x+SDZVLo6RKJMaomh0v6fmiI052lAMjJN7AZvXQDO9hvkOUrbzUzmb9PR9csfj9Btf
WxZuwoZY7xu8n659olu16+xUZkzG19VWmG7hD7b249SS7IkJosYemMLsxSy3zUrlgruM20m7xp4K
l1MKOAGXZWY0I3zxRuN+xtL71YJe/wlAWI0+cvUiOjJ7Lc7ZENZA3caM4NddVGniUnEgzXyMk8l0
a/Zr9mCupFVsjHmw2p9NEmpfTTNWq0VnVbMvRg26ciEIrUGXVI5n2rx6OSjnact9K4YGPWWb9MRA
haPTBTo4TXxDbZY8GK2RY2QFzoqD1QpR9WPR7HqU3FEVbXNJEv3WwSlibmJtMp/0gaw53/IWgVCZ
9hjpoR40CcZhlV4qEA9PmqGyBI3tvJj7MRNg+cLSbY8trR8V/C50qEEsVSUxgZWWvSnyurF2Za0Z
P6PU7NKNi8Fh2C8cxGGi6Qu4xhCM2lcnLUx5jomWC8+LbccBQhCwwzCA52oLO1O/rUfobJtKVt54
4tQWZ642zursxA1nbd4RDxs9jRXHlC3OHViWJawNwLip1d0lbIZ70nQFUn/kWuyCKAA3N6qstPkc
NSlS9WZER0ztdek8bIcD5pOLutIA4UENRmmfF26sbQYxFCHuOJikQUSIpTpBhBnJIEpS83ZBthnf
L4ld8jLSNEV+npT019NOl3dM/PF9Dbz7Gou6kcEyte30DhxiyXTjEiB7NDJn/mo12X21BjTgKK69
9CvAo6Q4nbWRGOBQNTYmRLxqYkPaV/FTM0L9Lh5oVKPIl91IrKkxiD1FdKDNI7Gr9rehGhLtM0Qy
Xd0XgHKvtVZ0l3h3KR6NAqbsKfNQeTksVp8fiwJJ4pEFEnQJqAU1N3U3ZHlQFcL9NcyhVx3P3dQ3
e5x/RnJWx7r2VcSaFe3BX+dijzKIiFwwhLhXXOWNxwVh5Fi1yxSsWMyO0d3pCdj9s6gcPf1Ejpp1
b8eaQqrdS+MBtWSDvB4isWj42Cc3OZkjzT2FQV0sZ3Ufl+VGWVUmtu4YmVWAIH0cAg+TnT3ihVHm
FVC9WEcDq4oB+8MiXVSf49h/D2nnN+eqqBwsJ308mFvmkpV85BQziB6BOyFfKKl9Q4StfXNBD2Z3
SJ4y/TRXQGiPZhkz5YN2NyHI9XpnBHqfiWzPXDIYu8JVBAL7c7jY+iYSyWwFypyK6CHXp+x7PTTG
vZ1XbojZUBSIIcxcZ25IWAPaLTE8Q0M9xoyaa8ypqrjNM7P17iGxJdHeAbTL3F1xFPGLyjSuCQDQ
sBumoUxP9ZA4U59TEWGumoZKfuM0Fla/1s36cFO2VVpeRuVQ5/ewsU1jn3n4P88wwIX9XdzVVQio
vWaVzOIhLzYZbUKXgZiS3OBhMI/9bgBavG9nRvlXAXTRDtJu6E+kiKbxWC68vK3nJpraIsvJQt/z
qjkjrhi19a+Wbv/MmWkoHsfYcX42nu22T6sFFgEUAnJrm4gq031SARo2CXVhW1+YNnITLHyYa95n
ZiuljqrCjKaTmm/UDDAOYSD2+6lD5o57tQ3vjcZukhvh9prOYHfteZNoZJ2Q3JhFwzXulzq+Keqw
kzCtdcjV8HB7iUVycMri1tWAG+O/JWeMUbLA4z5v43HMsDu3Xn4URdJDWLegCw79hPNMe18Kov8A
83ULins/W0x9+NZ5dPUfrS5S0TVuo0I9mZAq+YSSMLYumiJyf0rIZCz2mtfBXkS2kfglcKjleLYH
kWzDiml5HxKFnaEYsF2ecFBWU9J8YWfUMIxrUQ7O0WTnuryV2azpl21BLfHe7jMV3Uw86Z6Ux2bM
Ae4ujb6jvRgP+zSazThwzT6/H0mrma/nwSzFhttPm+90W7sIo/cs+2MrMRrtWBPuMgZV2ZMQos+O
idsLqOBDHWMfCQw9xZwIaGg5TbVldI+AqFI8n3SvbIJUDVCgmSS04aidBwNDipvo9aXCi8kUVI+8
80DJjg/TjzVcXIjfMW3s9ZiQ3p0ACWCdSSMZnR3nylw/z/SknIKJWDScBYOWGjtkKNA0i2gxpivI
upnxZbBNcdG0fYWngHZu9wTJYxgvZDRXVFucTOrqJjbQj+AVG41u10FJ1a8c8lndvdZJ71F0hKKT
7DeOJRq52iNOHlF/b21ZnqiICpFWUgRZaM8aOexj7GqPdTSP4qGpooSldC7mu9+b6X+LcP9hcSr4
72ypVxpclo6q/ameC3DXv/A3+VB+Ql5ApotDzZomxAv9LRpHxK80nzkhG6t685n+1uQwxqF2Zb9x
wuKM9F/kQ934RAsSlTrsWWqCq273f/3PF0obdfD//0fZF1dVUnbqP//xO9Tp2VGTzgvHWaQq9DX5
/aiVvjwAtY0ytCTDlVxHfWv7mrDmI5qWyzXNC+3a7CKLnU1v6VupN8OTVrKtDpnsboxSWd02BW1w
XJXlV0xeIJglOE5y2LGtbQbqoIQrLDa7z3EApBCqtohBgsbOeamH2B8Xl6qsb6movx0tK/zCirJy
n80u/4YtrTirmP57UvYEK2vRLrCf5XTucUZfNikZIec5oLWHOXbkTZ9n0uHEUHH0iu+gQlT3eH0r
lpS8tnpfa3Qbf0uKobFaTc/uGN4nVlU+TV5ri3eO7r/LsC8fKLVZ0mFt8JTIqg95NrEHfy0vZuhv
0MpvkSmi9Yc6AI09G93PFQnvP7pstRAvclHI4kc4bQ27omtQ9Nn9nHnwWwkaOVrCrtb9IuSs51MU
ummNAuZtVcrhJI1zmL4ZzKt3fvmDugODgYRWRHprcUhHf7sezZ9XzbEg583MkccsJ2gJnhXuSwO/
nY07Z9ukibZ59qFc/fVUno++3xX/g4f14oIHVT0Tx2uMhMDiROsCs9MuC2J1WDjZ4cjPs8QH7OBe
kJN7ouE8InziDJbsRZ4b1IfneyMctgpfDYvyx6qNvx8EwlJ37YjQ9TfNlw/CaNU0MuA5jXKc9lGl
VScim8J3KkoHBbK/roLEmQTN1RVyKBWrhYJ5yBnAh5rSnWG7aTk99+9F0ZoHJc31MvYq5aNxRteW
mvTLmzHNbElk6tns511REF0jBWuyHkanBrE2X+I+1g1cNs18r9mt9qW1bHxJva2lj625AKfTrHCb
cAUTp3QFfYYI8XjjsQb+1I1cmYzOUN8u/QQNp2fbu9FkTPlX83KiecxzIB79lc5eMt2meVTfDLki
3b6O7ZPZKloVWGG+jRID43MDkUlxSFRozUs9P560gVVNT6flGJo6Zq5/r1fdfPzjP/+xYvf++Xrl
/5//XSbl8+Vq/fN/LVfmJzACtEWQ8qD2X6N8/8suon2ihUEtl89hxa1iBuAv/b1esSStjUOWJArz
nDlXEfjfy5X9Cak2RkXacCvrlhXwI6uV+Vu3/v8mDBCodNmoja6KFjIgkey/HMtQ1sLBFSwpdWxN
xARarQt2XofMWu6W2bB3itNIg5tkaWzAVMiO3e2AeeznKJZc97NRTU8kLRGpEo+43TdmzSITALZC
QKLcVVWRCzgQ5Mg0XkyARmPgZXVd9vlloU9A80pXv+2Ag1/EZiviLeHgwK1rUneM03ZqGaRj32fl
eTbKRfpcuF6DrPmRR0SgYSggGgdGIcGGY3VaWRXcDtm3UX/sqMSIr9JGZIlfdylSQZgKAEYcEbvE
YTlafG/EUdajO2GqPFHjOFG/bxWW2rFrcXKLethNxMKSXKfzy/vhJOfTKVKAaeCHp6S4pEnyq3GS
9LoH0WVv+REA7Wl19AQX6FMa7xoAvrey1L3ab2Qb3oWxov/XWpOHz580wNY3VKtuMG7UIpijjpxn
WSsB5aCuxsekaaF3N6HemtuJOA3SXZaFLKtEKv0Xdfu230LRi8yNtdLjyVcCOb+dUsGGQfZQBC6J
dUlloFMtJacgtNJ+hz+YnX5msKMvM2XMfosJH9BK3ddfuoYm037qdQ1GihwiubWWocKjbaREh7LN
sDZCDmIJotElMM3J53DeMq/jkTHcOUt2pkAgv6OW4Xyj/DGeJ6nR/2TXYuSnVouX/DJpMMUHk9Hi
M3Do78/HXjM43REnwr7bmcsIRawMNS31aazPIA56InCxqrA12JduH/6aQzEZ+4kn+jCTWm995uhU
fKsIT0lITBqIQvNrrXGmO3BaWe6r1DGTfWd0aRQQ09JluyxRpLgUmGeVT/23uLImJySOkILmVwY7
DAMnYzn3qQZQOHVUZ36roC08pjhDLCzDYCikrg+ab3S2FftYSJeVlLxGrDRuVhWbIhnsM3cgc2aj
qSEim8XIsPKEICVaIJFEnVFYiMgwM3vHDC+t3uqeFKSWGw2WyU3JA3L42UN8h2W7v+kHs/J2MwBr
x6+KDKtpPk3uD3Bb8j4dK4A4BsGmCdbcOf6u6T0HoGgA+eb1xHz45jBMRuANevmAGsF8yJoUtlTe
CFc7F/VksitNwl9jlMencsijH2UzG9cd+t7HbjDDzB+p5H/vRGn+SvK6/Wr0Q3OCg13ehaFdftXM
mWhRExYVJ3aE2fOusuDcbVuvnE40W8ElCViii8aXGuU71OFOzsDkgxyDKaqSr05lz2JnhJNe+Ulr
xDUlQNi05D0M/QRapvCg+uFTroNQpfxVl+Po7Ed2w3qu6wkQ4sZL673DBivA0GKSTW7p+VXSluaw
GU2ziDe1bsffq9gdHkw36e44dkY3ce+RmtfELagXiF39T/v3u+70Rl3g/jKueL0gAJTeHRdwA763
FAqpv06y/S7ShptqE9z0jA1z8Px2FDjhXeVYPzlb47KjG80XHteTp/yMqvu3zqy6085QJFdBBFRQ
Q1ySl/iFI8fbZbqVJcHo9P1tonWQtm2hzPAMBhV6FHQ3g7fR09RuA+asiYcnum6+dDv0mstuYl7I
t70uyZMLwOYkyVWJG2vPMTW7JBEp6X0nV3OzG2PVfkcZQjlQgOSTG1GlVDrxgxXnXi+kfaYifngr
axIdRpsUhmvYMZW+s2AZ1nu7ikV/bDYL0yP8W93cYn0yCEfriaKZtpKInmZDq8DdtYORZtsw0u27
QieOjF8rJcz9zl2aQoOg4MbHIkni6Rxckhfv68R1431BnUi/r4Whz08zVpevZtNqNdAxprcjT8rq
yqvqkpBat1AOdgkRLgFumv4yrhEOQhccBGbckeaeXyLGMqlRD91jFAG32y6Qikr+Y0gdjgU81rbR
mNV3CXL8b1GYhl+M3A6vGOp8LKGhF79GSIEXrLmUkJdpcPQzIx6si39vkv7aJEnO2/98k3T7FD/+
eL5HWv/4X3skw/zE/ogju8UuBK/g2tf+y1Krm5ht6UJriJLReK9/5e8dEn8HlTk9Vg5VGi3xVY79
9w7J+YRbBNs5/w7c6io9+MgOib/KDuj5Dmn9teho8kO9NWXj939/doarFruXHHhPepE1DDZXD4vx
mK2KVx+7YawHbkZmiOZDKSiyW9Or4pXkTUfK9Zhue/pVQTxli3fr6aDTjmxb1fYuKYi6Ol0gtWmn
ZME11wZUljEgOM/zdqkkhhFh8SI6+GlZkdQ7uqBGexfrPb5Aism6AUhgSBNzg0rcGgidA9m24nL7
pDoFhzAqdWyBU0PZZy7kpk+Qco5kEoUSXl6TrdAZCbkkdqvyKk7qdl8W8AUR/Gp7hSwv3o9rmJwR
QfLoZTlvbASIvl5UWnQxtaLULhB76CubpzS0MyiM2QNbBa84yqDQ2Q8gVOLHqKuXjZg6AFJaUxpX
FBzVFqKfV7UXNQlYG2BLd6TjzSSnFaGDQsoXi6WLe5MfsckcMZvXY18s7UWTFZV4aFs7tGmveNE1
/dT1kMovSgpZUHZ9k59plfN/2TuT7ciRK8j+S+9RB/OwbAAxMDjPZG5wkmQmHPPkgMPx9X0jSzqq
Kqmlo7022iglkogA8Nye2bUGO3SWN84tVQyheDANPYNFLDOr7b9W1NofAz3A9M2FS+WuZznFzR9z
gpbeg4dDt33v87HTe70JJ+mdVX2d88HOllZj9yGGQP+UtXbBf9PVTP/aSKfyLWkQ8zhlPUWtvpM1
xX6avPmaOr2tvGWMYDttTLZ9C/clM44IN4ZIy7y19HPYmepHaVtVf19nvqBsLZcqCMEr5f3TUETZ
aTSYpU0d+kfTXYr7dlPVUfFAjj26cWCulTh8CyqinEetmsmk/TRwm5WS8SBn1Q0Qzcc3Cj+uia6j
QUTneh3eqGRl1taeMnpn6rWRdZwL+AqXlJsp3qr+WMD4Om82tRXjfx976jm3PqIY0TQcuck0aLOe
65tjuIpnj4jhbnU7O7ykzZEVC9raqi8wxwd0ZHXKNy7nwm9ArbCwu2Ne8+fTRrpZnPwMjiWTrZyX
lA23HPeUNM71MaBzrb2gBdF78RXLKnCua9p1Kzw0CWgibliXLjuz9/srcLXihgpKjHOsqQHMshe/
mZ0cVBFYXuM6E0Yw7hd45o961OW46zw9Hpk1lvtc9Pq2JJmd2pVejZtwGuZ7GhmtIFnhCQKTZUB7
gbTQHm3BUENxKrfEbtINS7Rl7l0aI8f60aYGkVtIiuGiH2z3frWD/jtNmv57xlcLElNAvSRNDwr+
uDZhLiX1eWlJL1Ln9Bce8KcqDYtKGDFB6jaPi4mGyatyruSrn3niiRCNexNWXGlerOhZdADaYmqG
Z0nrdLF+CXstM/I1rDJEQPZhYFQTGj9Fpga5fPJUcJ2ZNQzgYzrhSjwPU572DSxTNrnKZPFjHyLQ
8qF1cMxBrsFOWJy9vhGRRyC/hG9nyscIspSVUJ8ofDPpc6O0t122jlvXXFTR1M7dz36ks7jsgbRm
gSjTqZkL1tAr2z2gSLCklrHd0X1FVzHFdJiRm8ssnAc4Q4TDV6ZD3BsSTkwL5CiPV0e5+z5iY04E
L+Dix5s0qyd4wfya146aPKVemkyE2klcAmDILF4vavNAe69hA7fs3XxI/MXOHCCqLXM0sRbZweGz
fSW+u1E+tS+RnFv/favdrnoKEWzW/WzN3XgN5LYYr/1s2opdxE4fdB5Y1Ha+GwVH4BjwLJIKSmPD
Gs1SQZyh63yfB49GV7MagmMTFe5BUm0Yd53ZfBN8uEwjZAwUVz8VXt2fnKU2HkP4OEkrakCL8Hur
vb/yXNB09Faxzf/RNWPLeAorP3wQLVF9vWz+boTYxz4iJEF1oG+zPZ7TsVgBlJ00eAsgPTnbnC4w
B8lQLFEYm1NrHdYmql8EPGoSZbplvdiZZ3rTZKbI0DhrkXovWlkbt7PfK0JudnVktPcPuidKZxKW
hgqkV+/bgjMpkYqJupnhSJrR1BxHWi2vIh7ndEMNm34CPAdbLKrRsJvSo3F5aWoV27goDijb9J9y
oov2pInKAwdz69mrmofNlMCy8mY+9bP503cN6wnjTODAFHdxGIyjcxGJHiM6Pcqsu7nWh8wJPqRV
DeM3QQmYc6ICcRm+stqZuuu+6FboX2XABw6/Y3pZbTrqEs5ljn4vOOV3nC/bruWA7DVudr2OtZt/
cSbEF0sGx3jz17nKr+hcbsN9VpZGBrixtVNH8ZWBp4lBARN3ocLELab2fg10fyhGk4rQDiPojV9t
AKXdFpmTlGrQ6v0ZGLnElpmH13WxTW1qVTxLh0bLQ2mDyBhG2FBrHpVGMkSNvpMeEjZ2k9mMUk6w
ZXTh0+HpV7tNh4i1TUdfgiU8QhcQRCFXh9+8eTPTQXFGj03uzvtmGoKrrKz8BzluIMAngu5gosjz
f9D0qq4KSje/k3vZzGQGNL7PDKWhtXm6elzpg/eTORPy++KbfPbHVvCawZdXVNvnJDwhbrIqZymn
GzmEh6woCLrXvn3V9B7Iczj6AvKRIX6CYMj1YdrakZseVwzLlP/N0L/P0Ljp/v8j9P+FWVh//+MM
zT//2wjt/kZqC8UwZF2Dz/9sy/vbCG39hvmbPRSvQY9/c3Yi/n0r5v6GTH6eodmbuWeM/z+GaMMK
fyOjR6UQozRRvf+SSvOrDuAfQ3R4VhZ/rdf4HU0c1H9NlnXClDBJgn1Q2hL/AJW1YNrA4RZzDWuu
NnFpLN6jxvjmpejT8mI1Io8uiCHSX7nhByzARdh8hz/t0BkxVevbCFLtVnuL8U0WLiRVWwn1OpbB
4CYYktj8SsqOL2umCzzAdAK6DLCj8bm4hkCKMcpojeempYd5MAKsu2OpqXOtqzl6LL2V4GGAo3JN
QrfTCzobmedDBm8+ejULA3LphkP2qfPISu7dSmQ/kRZz/BJ5s+odbYIqSmhEL160LocOX0PBTwiK
vnwKvBZucGR4Xpd2dV0zkGXzXKbLaK5U1noVVH3WYfTlhv1ggk5rLfnCrH62PCiMqruJo36F66Tz
IvxEq1L5tVGN9QHM7dKtqdJhvzUx83tZ7JreKduff/jK/YsN019WLAS8bc/nT8foT1CVzrU/68W4
Q0i2+P5FYbbBbWUG6jXL1ug/RRf+Ylk9b2NJXQEOO9t1Ofvxpf3j3oxSeGZD27pVS+U4KBbuwBvn
XDF+BI6C1PHv/yZac/50xuNM57H65VvJD/Qi759jt81WZVkxf6DXI/hCbq/fKHhsvhdRNHXHDWOK
OEWwS8/ILx8kp+1T4RGvehsVoMmiv+zyFa1hk0K9lyjoIhV8aMMEshUcU/eW5zpqD31t5XdUmXTn
ClcZmgdKfbLw0tEWLi0ybQz2tp/x3ctZpDpwcCnYQBtb15Mzrjjks6Zm+ds2eX9NgNaQd5yVule0
Urye4SIdlW5AiXe067oYB41hjdJ5Ux5zkSqs8CnDS4ZzcHSdZrcFmzNir+jH1IWgCfm7l2N/rEea
WE5B4S89baCNgwqEQ/PLZFR403y3CHWDdd5iUJWLOE6F6R/nbdQ02Rbw1w6eV3s/ZCi8k/J6hVO0
misKaSujAAi/g5WzrTq1h37tcbR0QBXapBSWdzsG2ijiETfHFOPJaT4gFqL254PEWQEA0lhSl8Ne
cIio0b1bwbxHp8IvwAU6G5cgLkVVfUgaUdu9v4DpSTY7qMyUAhqqfj23Y87MsEh/t9ApQf5WDTW1
vjEW5/YO4MD7GmKj/bBtLHKSsGaByuXo5pvJaSbvypcNbe+YSbITTsk84uw0V9ElBsrQ5lXszq+C
sZaq3DGgKqEL+T1Pbu8w/Hvc/VcbeP7mohyN+WkkX8piIUfT2G9Yul63xZ5CBskZaiIyO2xXgczV
UR/cUOlQirAa43UalDxJI+RS0IG4PgLDJsNDPtwpYnOWZCg0qHbgpZZbgH9eSiLVQzgoFpOjzgOY
n1Vw1cm6QZ50nNW4ELIqRZpvfdEfyGRQdoFTFlJ2qQazRVIsUeCHrrBecEwNP1Suqx/CDemyXoxZ
Cu7GzR9OnJabCyjkLDsqrG5+yqNvO0ryjFdhVCwq3piMkmnzbmzShe2ph3ls7UPwlqdtQGhIKCHx
Xp1wQ603wv7UmEru+lWqH2tgz68FV9FOAwjsPTKyC7Q6Vw78YvjkZNB6Dzs57IJlvPNDSJCJqqlP
2alWl3bMwmCBHGt74a20NvfT5xq/1gZ9lJeEriJ41aNVhfSraVyRMJw5gXnDLL0koxQ+RLEnfpaa
ZxN4DH1XPWqTQ82+d8IGCZbWqjkpckyHGc7WMalDDVz7fHi/kD67XRxZFGCDOVZWOkhvfN5Cg6G0
dezxyRLV+oOCBgeIuuOj0JD+yg8UJY1eQgtzTVEuhcVppnO2tlFliB5y/9K5KX7s7L6rhVMey61f
MIQ0GySvTtdg2nO/kGO62F34QUC2BgaqV+ty3vrw54oR6lYR7Pkhtg6ChTE4XpuaY13TyTmMzGs1
ceEtAU9RPQsSftdBv60/Z4QCxCCjyWg2W87bNYzUYZpbPY+pDTTmY0QTxYPuNf+Mm8iByoKqrlNd
9Bw1zIp+kTpXY7CvZWC0exDU+Webu/0r/RoaD2GwnWHbhl1HAMkdqRLanfn+bWFTHCdnW6x9Z3bR
QxbiQo7boDC5YMs68+tq1xzOO6LhGQkB54xRUY/tb55fxrSfgPeFP2fqxK2X8EraThfOn+3aVlDI
hqFs4oyvK/9GTU14JSguvDentWdGHdZhPEY1IpgT5/nmUgfd4eHeLjN7k2GCRPELAesZywnoktfF
NVqzkQKS8Si4a5YgiF0MeJdVrTdq3t2xvyfOh5HM4TGw0O9gF7eM46pPCGXn12tZ5MGuh4T1rWLn
ER6pt2h/FH7ueHs/F/oZEnPmkxIwWLSJcCyOsp0mPMp+VbZpl5cwxw/t5PQ3tFrP0Imnllh0PAI/
PhDWJ9Crhs7vT4JymybNRNXlqcoKSplnbGsvapLWj5EGwC/itVxVqXNxS77JeFuXEsnMzYzi59ks
SHu9Xw/zSVVN5CXBNLgsXUJwwIkdzt6cNJ2Yf7Yki92zw3Xu9pSUmeeT3spCoc7sdcBJDkk6DosC
qCwY1Y1u+3VYy9iqgW3ES+YTklqiiKd/obf2SaAxfI7UIb1Hm5S3aGbBazeO5mebZahWkZjOiGBi
SViv7bAtYFRYCmP7aC5e2ufmoOOQ6w5TYszK1zIwDDfxo9wrUndZVJc4Zpmxvesab9gVIEw/hN/Y
iAi2Voxwmp0QGqG8zXj8tgnSATOWK0rXvPSaznvJTVk8Sr7vY5Jpr7ofUX5x69dmdrvKqKb8RM4s
JSiPoGBKVLVCU1w88uM4wLtUqwybh9v0zclbubtiBOJzAxCW4jtVTkgMq44AvaEJyTtrY5YE4W7V
nw1s2zG2GJN+DsvcvlVLnn2FFeQbOinz8C1cZj58qzVMn36QhqWjzW7ti/6aiSly7TVZh0i29q6u
Vv+JdIb/na6S/L2R3HQxjSnVWcCYBrn3zNIkxAJ+bkV7M0wnLkjIYz1b2uWtaTP/TY48tfeRqCLU
rbiuhrW+rBSOTnZ4iIeMB4vZ/cSwFVi8xCb7ZuUu+8bO3vn0AsVpX/C+ZcvK7iZPsfazFmvqKoDM
Fgb1yDtdifFuCqPybeEQADO3qMpjY0F/Sl1F98BFsIi2StYB08s+yOaKREwF5y2ZMuqzgYSFFftC
b6hnyj2KzbrynHULDgEih7yMtqnvX3XuZC5FJYWxPKwCKi4LbdU+eoaT2TfKmNbhOBqb5BvJ6nul
FWruqPlaIV260qJ7xR8966PN2LRy5rZz7ZGIYLxkMPPPTq/5wJ7V1kM8Uxzo9vwaZr69Vhy869Pg
9aQXeKOHeYW+kStP7Wf4Gnz0TTVuxUfBIRtjeV47a9J1WeZd1ewwbcXMZwf0gjPiZA3sYa16neDT
t+0EELMnwJDUeIVV0jC1Gk7i14Vt3Gka5qqrcI6MDIAHVZniyx692tg3rVsGd9UoPP+rxexgfYRZ
WxQu0AaejBdmuNANFFusLcw52VDj7ATHZVfs+8ymOKIbVv4Krwg1R5mqWKgnw4s+FM9TtCFzpeUQ
lvPLpqnDeC5m0dj7eqrM7Im0NTzVuHIIQ+wZRezxmCMwDjNyzBja94VwKNGLWcCN/kOxcfhAAhYr
s3cM/YS3qNHy26YsUyr6WHlCdtOzHuUcDcmEPsnzMTe2YIfe4k7Xhugwt7XDuKjrKRjO8Z/eCKuA
KoWVg+9F5o6DeTsPLg02DcBddd/3S2Y/ApkJ/etmzClm0Y5eXiLEEm6/KnN9OisbxpsQ8gsyK40v
r6RD9M/JApGemNW4UANQDBS9tLmj3iYLrNcOs8dyOfi6YKNLCwvjiTPyNmzDyXhiV8uqu8VA7SPm
N1AsfE/a+RXiNEq94nhhgt+v1KGxSA4mfajsN0HmZ0jxqVD2NAi33nZht3n9BQaNyD5ZahC4HwWh
0B3mh1nw/crw7fTA3zm0uvq8mGrWbr4dJHx9SjfKpSI9x0iO1dNw+1MJ3b/YlREM447ops2SqI1K
amim8cH0mmI76glE+87NyFJQd1fLu5VdgbK7y3KhY4pXd5Dxh9CQxjEB0w4H7Ew0uFRCt35Qljd/
UnfnfG2ce/M3g7zjG+6C/D7vWjwHObV2kmXKNK7JtrCEsbGslXdZ5/LA9mwR0M/SRrPmT+/mXeNb
vL3ZoU0/Rr4S9MVRPAtgfduw4o+hx2HC1DUn79Ab1wuypfPz6jryxeMtSISLtg5WJQuhs7grJnUP
K3cq8UayWDyIyalDjDE9F0yZrXdrlUEVIn3m+ZM5+s37xrjkxxFvCNZrJV0M+4H9DreQyLePDWMg
XRCrqIe4mzJ0hMVcC/cCClb4OWRBfp/5xZphuwXgHvtj1XAuAxnLS6lsaDmpHFTx/a9D7v/c5P/n
3xOdk+8Nybr5T/68f+CcLR9oM5lVePvYRc/kyb8LZ+FvKGmc91lMEp71rbNl9W/CGWtpBC2HzB5p
Wmqbzz3if1s+o7adnXzIZth9Uc9s979ZPv9ZBsHlTvO7h6IFMPLsNrX+Yh/uqsnKqPpjWTnTEsNm
4nJw1LIrjU3//u34k439j8ZhDIV/XHL/7Sfxg7ga0Kb+CgmUNM7wDqjTmtIvAc7KY1oGWFTtm8D8
OANBqv+QFMbc+E8/8EzDwEd7xj6Z5//+D1v1bYZD50ZlCvClOIxytSRJIh6mOmQxXeMzqmP2OAwf
pFmMl3+v9/yry4p4hfURWyaX9y+XNVNW0Qn/HIZlbE6nnlTogXwI/h2TMG79Hy7tv/ppoY+FwTlT
dmm6//NfSsW8bN2e3jOLc8CrQc624DAbsvdW/Tws/0HL+lfXNYTdRZwP8us/MQIKuspVV1MsRXLy
4NqbkcoqeCNN610AYQbS0ZfOXWXzH//+mv7ZE/3rq+ryYboeqxLAbn/1RC8+tTtV2KWLb+G2o7vG
I4xNRbHzybKUCiec8P/9NwhziGnbaNuejcX+z9cV4+hEB0aTWqgfNJqT5jtWAzGGKtimtPYq68pi
7ZrauZr/g838r3ohf50LfuFcrnumgYSw+v78swPH69y1sveLNDiXaTai1NFAtWAtzuPkSwU2edDO
yKJjkNkeNatS+Bcim80nepZydm0cpvBne75+0JyDzbSFbf3DktuC84+8UYJcwlQrdcUbuGbPekUp
Vw7N2JrbD07WfkQ9ne3eGZE/ovzYk9U8uyhKXRy2aiLBNuGx23khWcTEX7MlSPXc6ltXlcuDkB3w
HsoQ2/uZr4UZz+hSFPfkfX8ybEp70qqseYWbRYDAVoM30TsINpmdkgee7cQoun5KlnMT6yV1YtVW
7tdRS0p26SISRRrg3ENf63RZLqwSXf+sOzVo2evKsIGrs/U5ASyq+ZL1uL6hjBX+obCK6oH11+Tf
LxFVsYrxrE0xtVO7B8zobFtpoyF1HN7ZuzkL7CkWuljGIy2r9Pm0eE5eQmOgGs6og42Aq1eIBPKP
5TA79s57t0xltxekKb04HLuK8h2fB80IyN5Oo6G1nlVvue0hmiaCExX1HvW+DOvB2U324vGNNnN5
4+nVdklk0/XGyCZ/iGmReic5rnxRbcfMz5q+3OCf4RaidGfJjmTGFvfFEXl7TinmVUv6dWJQAb0y
6XcaVzR2Y7Ld1htQgsm2Ykmss7nxqnzSZ3ehRci5XKdWvFTNhP2GhSq9POkq+7y/32gwNi71UNYe
4eqZXhcmh8Wthjfj155O/trZLZ1tZIzL7Uxe5oZqSHe4rViMEoRzO7fcC9kUsB5B7JqJ1a2+4ln4
awOpTRlWzHx49s7qnHavBTvfLZ6cMGITSS2WEbgxde5NfmWxAzTeRMP1aGNzNSTHffH7xjXUlqff
7byo9VUYoJpeqcGZ1EH+2tyiMw4KNZOjRr7Fo4/1lLKpkc/lxmJ7mn+as9FZj264Zs4eO3mBBNGf
Nzap14hVvW2m3fkxWb9xSG1vdLN37q8Rv+DM2SzVgcRb08gu+DnXLqd7sppVlOhzMdGFiHBPA18O
Ko6AvlqemmDghGrmDo18TpHD0ap8V7+JJVJPSBoebo6+gViBSIY/s4Di/JiTJH5DiB0eZpc3dWJt
tDbGY7T0UxzWVXZd09j17uRTdmg23J4JNivdx9qg+zdmPe/S0DPNmMc62qrIfRDDJrnT+eKK4tKO
u6/U1qPwre25YRfwSXeU9T0aq/rd4SnySZUefbIDv5PcUStT3+XouB8j5+cvsOcseu2M6iWzHrFX
ryFea8xLGv2Doi7j3h8ELoku8JzPnKp2O7az1n1sZ9EPlHZGXM+tLNVLtp6fOyEZErjVWFRwnoMu
wSEeet85VpOYyj2jo1ZgAVj0bSgcD29G4GWcxy7oSCnfLSwD/D/iT/rSq5NjhffLDZ9/lxUpAghs
SdZa3vsWDRTS0Hoj8Jl64C+wYJr9S0/SDl8burIVi0lkbaqKvkGZZmLHO8KSg25O6LaYdHzs34h3
FMDCFdlMLBHEfOOQ7uoyiRrbmnY6c7qTouCWDwcL8ZMBRCNMMxfpE1vv4r315BJMVKYg91Py9Blf
9iEKHiTrtxYhbqDue3Dd5tu0lFO0o0uvaPZu2eUzfgP2MTuPo21DwJSe48sMn2xzHUZknVjHCdgQ
o5Xr62xq8KrCp8wfpl/bkYY/64K2rF7cFqFfgI2YItFVKf87ji4FnZ/6rh/nsbhwrLkfT2sz2xtH
uTVQJzYbJPEmW0X+npwwJVr0iuKbRluFcGEDtbx2JJutp0hxjN27pnsOdcMIWR6bwoUn2NIgbvLP
dc33Tk1OnrqlGtEWYAoAIxZoHjtVG+Ek44kUUv4j6pc8eqYBM8+vhKkrtd8EFOtDEHTefCnLejtL
Hmstvix3WsarcQh1w6mYJdUFzVI9xgZHq+Gu6mXvXvLMDQpuxK4PeU+DcD3igZr6z0j31ZXBc83Y
ZcyD6rywJQFxqd2+ca/5u7btbZpDKgslDBDApMwlhXyoymy2b5fAy6ddWHAsPzCpjMulP9mmPgmT
nMSe6rKCSkm2CUP+4bf2Yu14EKBnx9OsPbrBFab7dF5QOdO+UMVjRygctBiPPuw8i/2csy77yWFT
PChVFJcSwIZCIzKML3xk09GiQGrhXEwx0aFchRskFqFu7jw8IzTLjTlIGNvnR+0rzzNAi4f5eNmF
XmMi8VHhDOam8lSyZAO2N0kSfISc4gafC7VCA875aDpQKWZ4u7Xx5PukavcFtEQmaMsdw88JtCHP
n2IaPpTgVb7DpYUp2s2tvDmCTcBqpdY2e/FJbywT3hvMWHtVZusbsdZVAtA1qkunpO+azxv+5EVv
0qJ9q7d6O/H2LwDeItmGawqnYL6K5m7aroFxW9ajs4rwBSd5hFO/B+lDfW0QEjvb1IJYsJW+TJVH
i9njQj43vNhckklpXqzVEg+VFTSnJSCQcY0NDyfoPHiyeS3GfENy7AIoF5XR4bazQGyMxPqj4Cu3
Qu9t2GT03ZO+cZMrq+WTlL5147Ru/Ybt1tdHzyx6crEj1QU7xK7O2cu8UzJe/VUO8UY/98g2AVd6
Ao2fFnfHkAKeiwkD5ujylMcgye3D0qPW58tKBd6STD4xhwShIv+GuUITcyEIFS8Lw0/seML4Zve+
fT3VVikZ8IS78k6vOsQpePxf7tZMV12FJnZNOK9QiKQiMPbIPuAODcgA46tiyWZQTT05/scantfG
eGGz+pjhQTYOCMxbFBs+cu2JMoa1Oq1GyIOTAWPI9qxXpnxv4AikxBfrn3c5gKPpntAVw/lqpKFQ
XJoFVIQidjFhOrtmzrGdlYJRIsndnBtDdgZHoxhAW8U3byjcN2o28iymFq2MEgdRt061GbTTTk11
JhjUpvz0CwiVSMxaHwFibQDt1tYMpJG+3vQSjrsx41XEpNNU0d5SWuMkkxWP4XItCvAP6wzjKO1l
Nvtfyi+soYsr2pdJGQVOnv0snW4ZD7a/ck/SSFeUr03k9EioEZcv/IygZgD+4yv2Qia0+8A5Qjwr
h5lDwMoMUKWJkpvfO9retxN6d1CkJGHsn8taFzS8W+v7NLS40QTGAPVQNIhnqW1ETZSwV+H8JJX0
9ivmysMWhL5xDMpJ3LQo09+wn7evRMHHIGENNvvpDMDqXPSXF9806Zs8ydxanBtD2dXg3gt/UrNS
30cG5Ik9TujxfWAJ7iZdpUwj9l3pNlebXepbMS4MgDx/c6pkdZVDUGc3+j5NLvVKtrXQb1nQtioP
y4gyB4xnINVdd5P9fSvOoDvKodoEC3HxFQ7l4u6sFtoSKE1PXYthOCcpqiH8PmNiYJc3GNSOz5NJ
IKgru52ss+2OCmoMt0TMzeNmdogBBdXxEpndMj4EFdAXC4gamAyKsqvE4Hyfs1Ct6u/zNEd3rrI9
Fi90Ni2DceBdLi6ciS1xiuMZRIsph9KJrWJsnre2UMMuYmIMdph8sHBKf5jgULh2c4duhgzNOtt5
A8KvXns9tK9unVU3TGTEExlE8+tsLMd3HcxRuXfookTwl/WTHw0bhnVXeTopsfmVvJMgA9CqaeTf
eFw5/S5yFvGmMqthXQKH64RHh9XXZGf+K+XA0/2ktu1J5hUvSarAZIHzb2WrrWdtswyiamjfjxag
FFEK54kaPbi1Pb799rIUq8tKbsjYMU9FNEc0HhMLPWS8yO/rPqNL03V5Mzbg6uxkdmwZsQqoxyJx
GZ2epJo5BhBd72/MSDft3up8DnE0iMgrOr/ajhu7xEXxP3Hwd0cdh/Q/CBn/xJq4KfIf4x8tdb/+
/e+mOssjl3KO6HKcxrAJfODv2qD5G3WDWOjJrNCyBpTa/FMyhTsetcHFvgQm20WX+Ls4iDp4bq2I
wAOie6ET/jfiYOD9VVmyECiJt3hnbRAvlvkXFaIYB13k+MsAw9nLZVNunZPAjwDOpIbR+wKqUHJm
mTMzOBo992LS8dowT+Q8M+NABYG1JaJadHWXGdFSn8hXeO6XwNEw3KkQnIrJi6E6ZGXfbuf1W/Za
9yw/zm/P9tNbpfiYYIBds1u0QuIAdS8S3kt4cs2xyz+UbfX5lWFb2ym0ZXcAypzta0qTA8BVrVnv
ufdMAAxRMwYb1CDz7HelKL4frzXUuAlcziSfMYajFgD2GZvYpvVj23HCIszrcdTZcJr2Orjy6WGO
bfZf/TFkdVLuetxl+W6liAS3MtlBYi2aJ/dZcGE/+aMdak78exjbC8BkxJUwgLXHmss9NpwYnR1Q
oTX7Fkqb03nNTenc+B1dnUm2zJSAcUATFfjCZXScmBxr9gUbe34dKgxS+KUzssIa58J+XhZ8Q8oP
lwcdkDxL2E6z78U2Iu6qecKJ4VBmfNV1LmXYqz0gCOGH5HQPiGZmi9lNVor9xX44kyoZXHL3klNV
VqAK1W/aolct7oyovJGaRGfiQH777Dj9q0TyrsK53zu8tKuIRdJoL2lD2/030Ek9Ue+a5EJqdQV6
gdmP40U2GADGq8hm7yu0CR/D6jL3pqpZt6cFEqrFsWB+t5SSCD904E62ULtKy/VQgE+k59tmYde7
/SdT3cTxgyM9ez6Cp5p+1uPG/dWmzRpsLxuU7y/QaZGFn1P5WCND06j3DgPqTKA6q3aUF9qPjTMv
poqNjtXrUdk514rGZ1mh/1BD/1Qv0ulTD9srJcrDuFZXACJVeNW6kn03X0VfOxnWHn9yvjOdNhFi
lhVN2w0jXaX3o0Q+4cCH7eXGsIGene+Lqtubk9s9bdorL91hjFKv8q+wVF5vkfw5E0KMo56MlM6G
GgdYcZEvtU5ag/jtWMAzMwccbitTFow/TlSibj9Kb3yiwXvcheQR07lneRSvQfhJmwxKFtMBieCy
i61l8c7sERKU3nrIbZb9QtTLkbrDLemF8SJr8wWfi3PoXDntSQJVGGH6+mAO89XKicpSZwsSf/MR
C+vBnoIXzG67rsVMQwjlLBlFbC6tMjbMcd1Vm/k1re3bpv2Pwa8vi87fbauf712y/T+IRXwZNZ69
MLujuNx+JJgRJK7CuFEwpeBWbXZZb2OK11GZaMApaa2Yxk2O475GNYSxlKc+RvjKo7s3nC2629cy
QXnDsISWgEdSFR+khufLNaN7F/GIIwpfGsC2r22Xv8ouP4EY/OYOwaMqXZGoov4WeTJLweyGsPZm
8mNl/t6L5t62OUmUi3MsrRIvFmSYLcDFK3vjNheob1n9KrDFn0FRmO8jUyWcBLPnymr8B7wAz5gU
341GwqxEWp3kpUmL9tHr5msoec0zT3UMFHh/fvqlZew7OlISu2DC5FNc9Un1/kOp6HSvl6XbiXz1
4zEf0GxqslREC+ydzaoVGmjLInIxWST2Ppputi52Qnys2Id+hxZjz/2xrOU3B8V3X7KRh7ZWXQ+b
Wd+00Yiks6jUWhwjtjI/upoApaIeg/HQ3hRSrUQ6uJ//H3tntty4kmXZX+kfQBoGx/RKAuAgkhI1
Sy+wkCIEOGbAMX99L96wrs4usyqzfi9Ly5cbeTMiKBB+fJ+917YfO2W8FZMO2ta6CRgiv7KZ3AOf
hW1X2wdF8APyyge8vS+GRQALma8HhZjf+hmRpJy7OEpW4G2sXtMzsy1wnZ7lNcySfTISMNSIdAwd
wZRbhJhPwTpb0u/uEu5Cx8HViGqnZhM6+Xjn5erJHdRDg8Z1AViXBoO7flPf+MiavT06Y9HtJnd6
L4qkfOpqnA5EcNpg0os2kL1p7o243zPizhevg3aQuFgmG10PpNWe+lmEvVnWocq17ENO1q4TyVc5
4cUeJ3FP0UVQ91TmoGWVYdYa/r68OdfSfmz29tS9wLL4jbx2znN5V4En5HU9vMLQ+1Cky7e8bLTL
3C/uhkeu2PYa6Txpz2gw8wuAuTliQ3fkVnyuby/6CdFjiIH+EeSgGdvdpHyjNoUb7zAW7fIBsLCT
Ek8jz74VVr3DsB0Ui8bT2WoP4zD+rvUSlGF7sYz2oFZdO4yVuPJ+Ky/uyt+593o4rxJPm203v8kM
vdh69WOq5eiINFzaJgnmuj6NcvF3HYSkaK20K8S1ZOP6Hd91jJ5lK47NqPqvdJzCJi5nHFsA2Kid
zLDIFS40qfa7rpeHsvDqbdL0324ilgAOa3UnOqltPHxkm16ZEers4zr4VoD9OShH/zcI1/u+L8S1
zuyjM7nn1cAX3G28mHjZnqM9B8kQmwWvu0q3+/ZHvwW5+pqHEfN6UeNazVAMM0qVLRFZNdIMWqSu
1d/z30BY6t6wimm/Gq8iLZcoTtye1BhkHZ6pSNV9O3+7VrcSMSl60yBltjIzr3hAXGtoAn/1kEXg
lXiF5z57Q55Pp75sswPLz1Kzb6lRWzpX0ytrv410EIxk2UxjcEm2tX9zbsPf1BuSPhE4mdJiHWT8
YRWT0z8JOflPXA5D4i07x1bvlqSb/+bqwOpNdkZYqTbnakdf56ztUrJne78TSEj88Mx6vCyJph/1
JfUfyPrNV4Wd+oviWbMJGs4Kc8v8QKbqCWJTXtt7kjWOuSnL0Yrarl0T+y2fKlrqrIQWAdxEgmfo
Wph8D7WwJuuj94ebNImWzcmLkOasWZnh6tYFuIr3eGG1FeB4eNGNEoXvXuqoRsZhwFj2MVfFNPZB
muF9XDn4bLNaewxsgxDtfEIV9kCDxxL7ySNFEXEgpV3OG6S7pM0wuec2CSsLE+vO9DO8Oly/iUQE
RWx1y7k0dRApIJAL2BBBUaIV8fFaa2VTPUU5u4GfhWzkhnyYRX7JK1zeC+yY0uKSUqSuHrBTdLxk
O6brK8w9xAb0+nI39wkkk4RSd/lRGd1nz0EgXwwYZu7TjBaTHCi1bOovKXhQQ0aoBxzZGefJapI+
juKuT86p0tD+Sh/PkMuxg3Mbex/s7LQad6x6CP9Ks0h6Wug7kLl/xklf5MOUe3OPSlXO5SHG5hEH
KRoj3EawzKEQUuY4pjHqPnvEv51oVNqU3WN7LRYvlF0Ha7ifQEdWcozTXT6VcA0zd8zmNzxf6jEu
Ke2DxOaAsnLapoArNXLZv6TjjEOcnYqcdhXBSiLgftaro1Vozj72i9bdpTF2Pr7eAi8iI3MZaqXP
AboaPgHQMYZkOaVMNAHf9LIMGsvXuM5qmB0SBTlK9W0JiKU20uUeG3nlRrFe5sXBoHRLvKbTDXZc
TWzSyJSuiOG3uGbNhzZ6uHgsFP+plgXvV2ycWH2d7p0FJ7LSbc2BblUcS6AY0WAThevmZn0jsdl8
DEU2MKtZddH5FLUq2wQlnMVojlqiggblO7DSuT/4mcImqXrthBJYHxyWhKd8HKY9qvh00LB7PVIn
M+O/x+/LLnQKej7uo7Ou7mmdPXPvFnZ61D1eW/wttRBbqRewqMEQXbPj2HN55xwDKX3nFbjN3Riz
oSXR0RQ2wq3SPboo60acNTiqv/rMHQDIadlrNrv6SRuS7qcidVvACLGrP0WsOz8dtup8gxFC+/KI
wxUbk2/5BX5nFhqlSU6WLWrQ5hW3BgPPMnOPNCNSvVmUW0r/WiBSaKyx+nmfLXg2y7a/+HF6Q8nX
X43HwlINsL+1uvUeUAnzL+6sadjclkltjYFynuuUVBRn5aGT+hzZ6fKl1YjdGI8QSTs/k7esdUIF
4ZyFMuHFqCW5c0g8oUd0+XnbwazeOXYoBlvm5l0sY4LvEpILJNWUHU3JPrnAYDmoPiDMRTdn3nA9
ccFNR/4/eJxqtMY3X8Vd0C3SDVKuUFtvccR+bvs/kI6TSNlpfZ1YDYAtKk8JDmnuZBYGQ4+zHMx4
RpydBhCQy75J2KsVL7McXmLgz4dMF+B/SycSiXvzR49OmDS6cTQSf9lkrZTf4A65yLplfS4rA4wV
IQf2IKp4ahPq7cwJlXYSY/PG34QRdfGHcVeX48JNMnMO+NnWCyn75jDEnctffJx3FhQ//O43qND/
KDF/lRgLq8p/HW7EZTBUv+W/SzG3f+GvEmPpYNTYwsCw5eBD9CV19jfeaPr/wmXlodGggrhw+f6v
S0sDosY/45cNCCKujqDxH0qMJv4lkGIQUKCK8B8bquR/gnz+d9BPz+P/6t/sTLbjgQPE525Sssrv
RsMEv/5vdia2IRK/dPO6YMm5KljGpc9yh+CTfsTuu0+XQhxTp+fyTVypnT4sb1fW/dYySZ/3eejY
T6NFBJfH1csDTiefGZu5Eucl+5Otpz3261OzMIJ25bEu79o+PtXDyN5xTow3KzmCgTa0X0VPNRNz
u8UiPRiGUXutjd/NaAQ9zjETRq+1tdWX1nbkQ8r8QNdoEbhGhzCU6T0E+ZL5qg9deorZ8gSW4/1h
rtlUBpL2oCRfRavOgiEmr9yx52mT+6yw/FCo4VAIRjkavJwMnbvDyfEoLQbIxoG4lFTASqZjO2pH
4WGPB5lks7TFU0t4nLdawN7M4oZO4qvL9E0qx13ctXutH3adWTJyFrvU1u9ul8R4/BzdscM/pVYM
0BovkuR3zalW9dl5EudaN7dVd7BigEYwgDBVFng3rOGoIKYjhYUZ8WmjSvCUTJsmYwLWtGjiijAo
mrvNJZz6H/zGgVf+DJREiJW5vXthn441mTqGlmvq6j+Owrj0Rqvz2u3TnYqxruXDGXLYCxdpZ28Z
nJyz7iURi4iND/3TFvKGGMcwMm0whwQll5ENXuRXIldRy9WZHOreI7q5Mdh8bjTTbc+6hCQls+So
lSdT/Mpn+52DjmCQqX2QkCO/GmjueQK/Pk65FVoNbpqNYX7Fw1rtCl0Od0Ay1WVYYX9W9usAOyR2
7K3v8EO2b1JYSYbM1p/byQlY8LwauP8MaZssyt4cue5qNV3KAWjeRrgKtOT6AOQ63UnvjhWj5MM/
FAkRmIJY1SzoSYBox6WQXcMyTjctAWweJYRre1cbA50Zw582RjBZazbYThXqdXOweEgBcf0YGZ1v
Hm41nxqdQUasf7grCwPuFUGJTcIV24q9M6clSRRuXk0cuHEuim3eaTuNaHApXFb8erIzRlbXCzyq
ytu7gx7yU95mWkMid8JHOMPD14LJyzAyXVk2w8fnfJgxc3vestMa+CtC3scIiFhConI0rni5trr3
JNjwMnSa2wRZSFNnT1gHnXQPFuO9mbQtKiAUbwFsJyg0GVXqWzErANTQX2MC/6aYD2zwKEeM/Qd0
qOpA5nWLDZ6ViXbXeMZmYLVWDZ+3LJKDKws7t5mSaqn0cJmc5t6C47Jh/7Sf9elxmO2dsdb3ojG2
Ns50SvRwPFSMY57+ONVvsdSON+Ar2/PgVowA7kxF+nzJMEZ4Ol57vkoqm0N3+tHWN6m/m+DM2Eu0
1wkiSVOn/QaJMjI1OGR0gDxCFKd0oRRD1A9XViMbXb9ZvY6zmJ4GLlSrumIjYizterbC1Smby71M
FzD69yZjgnRipocE8iMC1EJKE3szyt+IDoKbSTYhIAkkZucAOJLsp/ZQ5x8Oy7k4kZhMACiNz3Ms
32Obb4OHijMTvnDx4GDeahjWcY5iv/vqyTzhHw9paJEbPK5Y4BXXz5eSZW/L15xpYLO0kOfWP7H2
UzFGjFS1Nvbj6Jg4ka5ZRrhzvIy29O9guL8zcPFoV9vRSL6MJUfjUS/sYeqgdfXQ1hAcbXo3siOL
XMIo7Izp3zt6YnroupwcIXmOnkgMeF2GoDTbUzxCxnQiCWYxfqUxL8A1xhCWA77no0GsWd9875ev
DZtp4hNOq6g29JDnzg8Tfdy1bY3vaBaGwJmRx1u3HH/cjpW8pzHQPukpmc6dPgjvSkz2WWGIS5Pu
oxFcAqiyzw0iN3VZOYeiBqaEScZfT57RiQB/7aXDOXGBPAHnhr7CL8awBw0YCSpC+4CV7/Mmc8qq
v+oGliWWGx+KswZGxvzZTTLbapVvnJJche1IltGqE9aYGK36OgU9bF9NTPKVbePawi1x12X5pYvL
5dPPdORw4xCX6jytTtAQ+YiaXo6Xum5AZtRTdszNIWLBr+9bYQwhOO6clhf12JYwt4h98NnpbnFo
J93yb8R5+2Q16fwGxEjtEr/oXqyKe6XkkNXB6nFZ8803Q2e672YHPc5BxrJrM3/vKixrpLKOsa3P
QVKhv8eFCEeFZ0tN5cBy1YgE/F3Ret9lYyR3muqSA3TWhsSsL+NNNgzHYiRcENteHxA/IKDv8Saq
pT0iafU88KNHSLi69TJymfPlq5rg9Boc/r47Xe3C5xuZntvZeMF0FEIwT0hcMMtiU3r1Fz67Tjwq
8oE7UkIP9A9Mh2I1A8beNwxf3I9ac26iub8DH/UjYOVs3FqvvgxwSUesZ/oKbGeAuB9zHd/yYK1s
10mFbrzUeMFPeOTuhLUm3c/++tZ3XRCv8zd0EC/gbyAiU87bxXYOvtscjN6TgSIHz2wPRREvJqZg
9us29yKHgtIoSan2aNM3vZreaxTdBlWQejlJgGQ8pCXTfdNF+MXeOnfapR3NFA4hKxbDuhclVbuv
E6J0ZUBsnkzRejteNo2OddixaWLZCk3bl1wrUSb4MKXWs5xOyBXiPJod76f0kCSLplL4uPvqtYk1
L1qWeA5aW1mhMWhqgFCDuWgje2lRN+Wo/trjE2M7opAPXTdeYYSmxAV1vAjPlajTUBDW/HREmwIo
A0ljIMkL9kLKsTcEkFBSwaQVm2bhpd1IdwpsVlJbZ2jMhyoWDEQyU+eKih+kykVcPcp3oK/N6fAa
N9yoDk4vmmtsW/WCsTLj8F9GS+5zJfst+s4uX1sy4KgOlDK3q4cjpZIxEgH1UP7R1SDb8pOYfHzH
Ki+PlGjwfSthX93xrVb3ue+5dNZrJCdV2Z/g9M4DrzBlf1Z6WrsB3R/yiy1nFzmtNrzXPAzhOPS9
joYRGwkrsgbYacf5evTGvjiJAT8T+Mj+wDvRDsUI9jMHmMba3nQ5RfNlV2r5etdbSXJlEZBue2Op
zlqP+J2L785/zt3pzma8eB2qfDn0YmqiJTeSDX5862TN8fSkqXT+EPzpLw7yS4A5yQp8mmpDD2vu
tV4XNo5qrq/8UeKDzOZH+lBYbwF2k1XWvbLo8A+ZX3iEygYB5pVaje9hMuWuMNwDUKqCjSPLDQ5j
PVJAscCNWGg2k37HnVW7oNtWX8Rpq9fURV61p55VASjbzbB4/H7VuiRBrRpkAeJTFvTNF4AcgHVY
dvhGE5DiCXMNDFNmsXqhfrY9Qu6lUN3OX1jyv7G3i3d+nDh8JbVkC5hM2ZnxiaW0PrLFlWFX2cuz
tub1r5J08Suw3zis2bzslc6kXBipCmJMnJG5eM6LW/lppE21ufcduqLadkKJ78B0HihMSiM/T65+
ZkDRgp57xlE9gHobs0dRON+yBjJX9W/TKCPpXddWfVCn2dbrFOrxmJ/JUx2QIVhsrIa7jxEL4iRO
73t0o1BM47P0YuhQnRr4jvrpScziWcMpg1G6PWvxxAUo9uQNPrypRin/tBOXhkouOkVL7slskTXr
eStuAwmz4d7lln9ojE6dZMLAXsjvhOYUJnTnHU32FanY3nZEosbMfojFpFgjiFOW/xQ3RWsp5GOc
qf6BfTUZ70xWAeJ1HmYEL22NrZI9M9pmSXYHrA1fELp6MvqPhUd9gZ7cLf5KftKariza36qxf+jx
2h97BfMqRcVJjApQWkvUcBTYyLm3mFxSEjc/GiYrW7loW6zk+Xl0Zq4hfsWFyRfzHGAiDWrHP3rK
LZ54mTIUd8Ya1Vq5oMgOdoRJ8zWRc3fGimke+j71sweXtW2w8tz+yeyUJWEax6AmMcdMhuaxlVoq
GWl23R44ZKlb6WJ/ivjSq3NeDMMllzLbDWPJUrFE+OGbUfqBnDHSJx0rGYAzt5xZm0Asg3o7blvg
wGHZS0IiwHXME2JdbfKZqO73CCRq2hZNrQclz3eA0se6H+5TQIfMsVk0pU79iDlmBaM4EKnHia91
MZyEHMc4jssZN/PeJoBOxm/Nw1Ybd85i/Mn0ZtcNrRvkad1vCLd+cClmW7HOv4AfjVsMOv7hfxSV
v4qKKXB8/LeSSi6rX/8r+qXqf9dV/vnX/gorVJ9gQ6GjEPKNzaCkkwv7K6xo9r+4hdx6UW5YnJvD
BR/L/8m/2bf8G0AnNuQApbB4/Yew4v9L3Pofb5qMR6OnTwXD/4euYrgCI82/CSu3pI1LSIP/YjPw
dAwo/6+wUuCVNFgYMPDXxdbox3a9WLj//vSaS7dJAbJbrBX8zcp3dnQkmh9VkkUtcBqiMTpl1bMP
Q33BGhr3oe9mcXDzYnPdZNQ2GpANa8xdJSnysDPpbnUWX+4bICObeknEpo87PehJjmwr8UJL+RHr
Mt53M5Uha6V2PyjfuSM0+pRq6w7oONQc3pL3cOg63JAOag0FlUucnAEct1gbmuneGwXoG19jn6tJ
+gSHrn/sat4VzRJfYZK8xdUYZBq8vdaNyjSeIodiiTfmzGpruNVpMVL0A5b4AXOz+Y5eCUp5LRtQ
WUIGq2KfGjstd31dvZS8Lu+n3rQOhQVJw3XKn7Jw/TBuJ/WgY8P/sTX5Cb29CG42iEAhFh/Y7apb
sja+z/xB3FXelF+xNBngsGnIrHw1vkiEVDzPoLuPAHH0NTRs234USQnHLrGv2KaDpXE+8RQZv+es
cDETcyucCDk1+nWZqzEJWiXik8fYavC7ivVM8sI6I+ZVdTglmRMlHB8/LWygME2tIQ/t3vVwgTdl
8lF7CusE/gn1kOSm+1a0MQ2eg1yXh7otyovFiIX8Q68dzXeudVA2a8wHtc7VWXbuj8+YSpEAH+EY
mv20HBbbd3fzUpHR3ig8rHLnJPh16GSrPIB4auSWY1UTm7YhM0CLJ6X/bmYkUr6IZMXoAeTIQSVx
n+CFaBrPrZ7ol7Fzr4BxRUjsQ4KkJJ/f08cCqbRPZu0fLPCplitc0syiGLADx3qc4VHfjz4/DTKR
jM28mO/jrrlAQAY901rVfCmIpW4w6yzHNXFf3aky86M0yS3VhtiPNfqBt8YLk7T5CSuK80fXsQOt
8g1WbBKsdeVvMnAtpCp27XqjNJruwfPj9X6haeGI3yNM+J9YybXRubKVQ3VBYD+JXOewdTcjNMOs
X97dNjsnaxkmHmv0wWR34qG4p0k4lGRpCEugOGloniyeMg5xz92uaYfmNNrt2XXze2t0d0VJfzbV
m3OpnrFzIGWYkGJ1E12M1T8FntveOfTW41g/MdTuGu5TifmNaBLOC4GQQn/X7Uw9DvlwH48wFUS7
43U0RJ2V0nZp3oG52uhLfE4sNAP2b0zo6AuZGfZVOYash/cclvEeoQx/OPaDRPPvPPztB35UcGNn
7hHQ30Dr7cbcNrbDTKRtcqxDJlN1HAVymJ3y+6ZZDqy+BOfSsnB84mtzMrKHJaGDXP+UufeS6lBg
Vnu3MA21g3+A3Q5Ut6IzMbs32bo3ucttdr0TgqCb/BG8VVz2uQdlSchIHbLjzaJKQ9tO1K5gF9WF
cepSHIkRLFelzXtOfca6aZzSbCFjl8sfuHIPRUYCac1cVjd6+96002/CiDGVQ4V7MAXem7kMhhmL
Sat+karakZyH3mQZXws3++RcrEzdk1TDDjxJXFxr+A0BHnzUFSrytpPfApz7BzvGHqufey4FtUwO
qsJrH4F+1QKifukdjbkLEm+RdclL4o83u5wfJRCx+5StqL6ECysYWBh/EM+/KmyBWwPm1bUEhb3C
JWjicQ0ruKBsRAftkdY99dta4RBoevzYlbGk2NXULhnZDCuMC6iY+Gz88WzHSx6YzCN74Ltw72EL
UyLbcJdmc48Soup3jfvolg6NGKgEii41cBgJcmP9lXfKPwuLm2xM/afbA7ztGgUPuYYxZNji7Jj6
E5voagsA451ozADXNpsP7HBvTiD9RD+AvJF3mPwSb9iC5qQZl2kd0xgenAZTcFM+I0g+FO2IM6WB
hLRytWrjKruPq553f/ri0soS1Hr/1pZ1JPJfEmOnnSZPrlzM293+D+aGfeLEuNnr/SjzndGDpaot
Z75LxrYJIZV/G4Z5pvTxm7pgRYWCgCpWg6wxjO9W6wrqRgYOH0Pu6ZHVbo6isAE06mM1pOkkp1p2
FeCnXIRCnBfIvWklNv5CxKqwHO4+gznh6aqwGK7Nd2zoOayn6jjrRCGh0EKCq6vffkfaKu/0yCVB
VtpiC00KjqOehllcXpZS3rfYHTZZx4V5rIiEEY2JW9wPZEIq8WrMr+v6oWwLgQxGE592B8P29tCB
SHvzx+lUdJxqvWCdP8x7W/uAzLjjesF0a65vrpfvMu3D6dR+aKezK+bnhIwMu3vmYZ6SzQp7o7bd
HTjda1eMaDzzAc8gXwfT2Qp3fABhfm8lw51sgJjTN/jluty/pafO5qofBtUdpkoES1WA2KYVo03f
Y6Edqa845jzENfv5pM/uKsffDhXkGCvRP+MuvThlcwDEsS0xzbiQzhbtaGrWMzgXY+N22sX1qz/r
+IRLP42M8VbEQevnZlzED1zo0MqA4Jq/xAA9OtMM4oqEDGb7CZDi+6J+SrfYg+E4OyQZb3TnDcSj
S10Y+yZGGaAp+SEbSIYN6YOP/5zK5dtFecEfyw13dFUfUcpwTq072uuzsCy+Wx2nY2OHJveSrGm2
A9lJPvIp8udPChzAz6DEpLNthYtpnP0YrbLUtIOnq0OBE0ADPE6x5Ybab+J7b+lMO/PytkzpziuT
aJ6R6004y5k+NUfdnHE0JOPj2Pr7cZ2vYzpWrMBA0sX+b760AVCOHbt4cEVuvBzs1tK3OPp/O01D
hsyP+MC2N3reUqSHmluWt3q7qlvCbKQZ13mG8v6rS/WdlWnBymsDz2LLF7C7QHLb6FX/aEIKpXwa
U2d7WMYMldUnv9GSgrEICNEnSr/FmescnMei/MjVH69wLnOl3k1jiYZ22Yvcjmyw95BJC2jfdaAX
u6nPDok7ekGxguMXaYdbq7D48UJr8nNuz3bKq0qc8JGflht2RzeS64CYWE+WFpQTu54hKKmK3Vtj
6d7N9NLyF/WXY1/+5kd5yE0+E5pn5qE889UCLgRMNBdHR8U2nTjorS19lUBHrw79wVvEIgqtB/vc
uCyzaMUhp2U+Uv8685P4R1zdjP34oKUci7MR2CkmgTXFUqiT3sDRY8w2VlxkakuxrjRt/HYTUpxX
NsiC7RAIMY/7VYl33x+rZxxtVWjZyr/zNR4/Z9T1TT1r9vNiyXejfvbX+dI31hOM94BsXTRo/ZWY
5Z1jmie3p79Xsc6DRIpHhRv5AlYmaa+iMx89Oe5nU35OuvfQD2Wk+Sdz4ha76jsTRXbgsy+EOpWT
90ySf4wgTf++vdCjUrD2cetxV9hsm7r+hW4Cwtw5S85Gj/IGVrrOqe2ncQjGczM57B/HPnKXN6Qe
+mhEEVXYfXfKO1Jwv/FauR+HNA11VxrhYlMJrZNlhJ4Rar75nXRfrG3kjlGdbgIhCFyZw2tllR/G
4n2axRwfbbcIWSrzCmAxnJjZG23jofSdg+EyLFY5ZwbvhXGtfMQUk5ND5uTM3PhXT7R3GIuLRRab
6QSGoyRxQ/GuNdFe7pAuPpdWTAHqJZafVc1AgsKZg9KvtANksA814iYrxJb0LJwb/dMCfJHfrBvs
TuHAh7kOQKCmUQlf4aaFc3tbs/YxIBDeMb9axyLeuBCz5Adia8/utB4q2YDHkjvun/vZGoLE9Hl4
gN6VjbmrsErjFufUyERI+ZVDAhivJOrnphXxo9t+ZqWHodrDabSKR2iLVmi3GpCMHBg3TPA2Wbaj
tA3cHt5IMOzEBS+KKeqSxGihduavLZ41ubh7OftE9VvwPcWXbxBNNn4pVzwswv0yku9Cd+adk7ZU
cGFdZXlem79sUEZDZT1LMEJRuWJ4NllTZRqbgVngoKur1vpMYyP+8JKWg7Tyshauu0kiDBcZrjAs
p23XPXXUSb2mdcyWTIIGO6sZlEEvG2YIp68PPW1dt3QwoHfs3IGV2CuvCefOEvkXBtv3ifcz2xlc
1ICseCSdMVSJfDAX6wsPnwxm2T4ZsxvVVD8d/Um9mS0pVFt0b5me/85uZ2lMbha0nGlMO/YQV/xV
eggJ7QJ6gnyqdsTrBR6swlQKaTKLu9+tmLYLjxDN2mfTMS+FEKEqcm0LA9Jl11fvOPnDMdFOCUfp
A7ZhAAeGlp/p/ckuDQT4GxDKZDr9x7Q1/rVwZbQDX7jpatFY+dZhmHL7CZuminyvSt97x80/Y6B4
oC0oe0P+UienYKzHuL1+aknfbqdxxLLoGd55XDV/73s27jLDxM1K/mlyIpLn2gluD4tdSxvY7mmu
LOvAKFfxMzYpOyQ3q6ZLnlnDfWJ3GmS61fP4QtWtAzNTDUmLsteBqzAg0WAolmZjkMXI9andVbk2
1D7wBsoSAmIHif1a6iVOa88ek45N8ULBhJPIHU8a67QK3NQsM+aOlRH8oQFaXG7g7aMfDrG8+NKC
xepq/aHHJbIZ1UiVG9kKg1xMh+mqL5K0BX6bSwSxm1uPD4tlvTa6IDxG5A8kDgaLt4H3KMvN3OQq
Km42v9XyCJgsSTzhoV4VW/TYryAvGph4lyAtcBtCbkTGZe0VMKT2eycjpXFx//ERzpkjWd5SLQXa
fkn2S+d2OLgK/7m+GQ+Jn2oVI1nNelxv0Wg3eSlYPFRz7V7iXmlb6fj0Nxf84p4NxEi2Oa3OQ0Kq
doOLtLkiId08jtM/hkfP0GwHh4kiVYcbAlMkxQIaN0gfI8niGxKzMte1QGjx8tpWdWpFjuC71LHw
Z+xMoGQhHao7TOocYCxqXPpB6FbUjG+PY1k/9G4NTQsPsd3l5AHWXCf3bBut0WDTs6rECFCsp/kQ
I9EWp4yS2Jlp11jhI2SrAVO1dWe3uxRL3962a64zP2Vkmow/XOBS94+sfF4/k6qw8QA3mN8hoeEo
7hE5dcMpB2awmQ1t58m9udaO8diKoYu3vAmMu5g6R95MCLHLDp9KEe/sHqgnjrMCoQLb3+191lTe
OXM8LCBObw52MEJLmTY1/4iRwL9Jtplw+Flg41VnR1HYdkPErt12zHP7q7aJ0GBq9vvhGM+VXUX6
uiAd2yjIW6udR3tXJjGz3tKzbqCvQHfvm9mzm8DxDe3RUYX1p2r8AeegZV4XY1Z/6p4JpfBzOwAM
ne7malHHRh/rj8Yw4KbNuW2uh0lfcNwMfuziSiwWM6zspup3lbm2j+R0myM04uSaAe/EU9OuhKcw
LLFtkrN5qBa4QDasundZZOqONO5yJYXahUKniGuT8hoYN87KmsbNE+NP78T+wR5z/6mhpO6xlV59
NnFxX3HlI4XnEHePHYsZfLKl7b/1U2Zf24rFD9fujFRUYasOtFyr2KeWS7YcnbJsbj/9CbBiA6D9
gfuTDRgyyw6KuPymZQEkNjZgSRHh7PTeZjvtf3SMxyN1ilBmpZVWT3iqrPtKdlpEAMy8K0XCfcE4
SR0fhWKtITaUoZUHZyVDz/OhW5hqi8R8ohbQf8eeBnHPqJOnuO+YR9hs0N0xjKhtNsP4pZSm/66G
hdO7ZO3nBywzk18V/Uq7seRunCllfOduIQqMBEb5muWLjcyYaFRoNGl9wcrQ/TGS6p7nqNhYfZP9
aJln8KBOFDbtzF5xxPA5O5HjyYsOyLQPK94vDO1JMzxmLcWeG3pjxIcFxq7bkCt2AOtiOX0z5lt8
PHHVZmks1ghDaXB9I9bfNzxeLrpFa88rml+fTi9orkQmzEkf94bfJbdwN0OyuAdoy+uqsMSu0f83
e2fSHSmSZtH/UusmD2AYw6I3Pg9yzUNIG46kiGCeMTD49X2JrK6KyOrOOrmv3KZCLncHw+x9790n
Qg+PlMp3SnfdARlOAEiO5G1r+dgXZlEdxfwWt/djG2FPw0hxhfI5eZ5+8JiYnvC9FifhzmKHKbMC
IRBVbJ8NK/lmZSAT19oKp5Odt9FthK31YRQlBwSHWJNdJt2jNmMOvkjQ3S5SUl9yBcnQi+r7OXOm
a3IrITeX8M+SFkPcw05/J1hh2HaQOxj1o8hQCGwkhgPJQnvlEKJfRzGxH7dFkuS7MPU5Exb6i0/I
JxdpuG5EwdU9luZ6kCGKan9NLvBi5jxOSQ5wW9Eg2WZfmkk+tEThxmpv6OCsC3oanXzf5Q5VIGBu
uxyi0HRQgcOmImTbMYfM72Z1NfpdCNYwZV5NRRMXZ8m830Nwtqp2uDgVNHOnnSSHn0x8dYveeEkj
ERc7k+Km5yX1PAprO9i3IQz2L26Xnie/aT8wS8WXYtLiOwbcEUOPYw5n0gzZl7yapm+5I/JXixj7
KSTP7+u4ZZ4ZEhtDkfHawxD7dXCExdpRwllnJTZaqy3i40D+9kvulWCUehnfZNksPh3cduRzPCPB
jeXkTwwhrFe3CuprHNEiWkPMNd6jtvHUxjP0EYe7erRmC86ST5j1ZoJiezd6fYjsbvbuR9o62ckm
5LDjh/ZKjubB1I77tbZyDxR0ze59tLPhvYWdsE3HvrkRZV4c/EZSLjQbHmcub97D2AUrU95pjT6k
wvM0OVBw+5isRqzjL1NbWHtCA7RuAuwjbHODNWDahHXiLhTiaIWpKTiakIw6FtNm8TXwIC9WabDc
kjrpd/jlLpCxOrTnBprNEJ2RtdK1LyJ36+SWtR4iNF6SOO7zOOutLiGT2Eb8tfdwGjpVhw8ioYNR
qf5Qha5DcEJixDO8Ky9AsY9k8FAYGCGrvhsO3cQzyCKqkSGIetLBLVmFT67tpHvXcdOrinzuiloA
d+tW03zrddWrTtpv6aAh93acVZqUQxZod4UUv7YHXW2Y5J+Gvng2cmMrwka8e3Swbes4BXGh2BY0
ah/5JZNeMm6cSd0ny+XCbwe8YqpMUVqMosU+V20n1bOlA+i1RuBtb9waf+wY4Y4wZ+q0Oi/8gP58
ZhgBVKSf92ZlvDY1CmaFXxB2frHDuIB9kOlQrwTWgeFrClSl5KB1wB5SUHI23DGEp5y05HMZmItu
lT+8QOjCbBHJa0Sb9JntZ0ZsaxjIaRj03eA/pf+Xxjl/ugdkv1mIYrSnVrthCKqtY1XTgfG6hJ/r
WlTbKm7lsh1eJzsv2Fq3iBUAam9z+UX61b4jrBgh7QIl4nAj3OnOygIG3Eyp1SSiQz9r+Nt+NkOk
antvrYss2mS5z/7XsW8w+CITJxYeWu6lCihKvmRkEer88ZNSWongYe44XmPZsR14NOiGo5dZ93nc
b/FNFVs7GvTWsJot05i3ya9oI8L/sJKqf3EypPOGWBS4WmZpjhxvDb/l8mAftu4N/D4mCNP1aOlj
p/sDZBtFjUPS3o0jV0yWk9wLeJA0vpvu8kLlV0Wb1Q9BaF5o0yBiZBSPnTVd2ZH+qrV3auqGsIV3
ldbpMxW5SH1j/8AO3qRvtMjvasvTXyOEOzuN2+tu8I23NMm8G9ck5z5rakJZd9VWUqZyJnuWsvng
zYxQm+9cG7+hghkbcqfBfMVIArRz5XdAp1QXXRdt/OQg4ptpVaDf2+zsKY42xXrusjtGhIfC9w5x
TK5o8DVPp5Htl4BR1OHaMNRNSddVrdMvdBx6d1Oj1uSbyrsU9/d7pQf/XgYwZZg0cdmCN8vPARnu
YgVC7lFzEljn+QBEZTE9u1W5gx6J4MaUZY/Rpr8aPXGyEfHW5KCvu7BTzwGdZDekaHcSA8O9Vc5I
br2v16rWVNsME2xtLIRNw1hx3VSTfRlHC1WnG8KjWTkIYrjAc/MN6q11KHHc+EmAlUGN+1FEAPeV
eMSzBMs20u1JlUX/oVOSkC5JDi6K8h4g2tosF9+ge2901octoj2kvT2EhDXf6En0AyCNhwyXYR9h
gOxHG9OrcY4ysLcl+/Ogeqsp30jK4TySuWUjjmGURFa27WbkxLrOkdZZ2IOcUseuNj/FAAAQP+06
TZuv0DXJwWf4V5KbPG6hptP0jcTvkhCSE0lLM94Ndv48IT4OsS2eVBGcFEJemS1QxuKHLMiNoGO7
e9ZT2r1ogj8ZNC/ijl29bsfJ3lnxLM9e27ymEZ3IFR1dbL29eU3CT+083URbnsvJ2jTHL17nvXRF
9cBxNn/i7VBTIqlJr/3jWOd4nVCMdVRvVBpdCXkiaHVOEZBuR2UmO+BPN2nyleq5lIQnNMGbZhp2
XlmuNQfC12Sw9UfbankzJGP/NYlG5W67VOiN1mpR0qnnJezDLegAAEAkXQGhCO7gs2NsIYwWPEcc
QYwzE3LjRoAieK0iKd/NRXPL+SvBWPvL/eTXZmus2be13RbUbUOQC+MShexTzxamzOH2D6a1lzZm
HhF2ww34EX/j17F5oZCVwFLrMZBycnP+JPtlo8G5xTc2oxFzxHRYE8CjMsSn8iY6R4LhJWLwN3OK
VjBtt0lfjXubjdk67t30VahxGi+hIybEzS5tcU6Vmgqbqp/W/zGD/G4GcfFn/P9ekE2afFSq/yVf
s/yL320gjsC24VmWiQRpISP+M1/jWL95niVwc1DJBKfX/yfoxLJ/g4kiRCAdZl4Cl8Y/XCCW+Rt+
Es/COijpKAiIw/wFF8hi8ajyCeL38et//43zk8UhFJiD5Dc5kH+W8qbP9/ukjLr//pv1X1QMRirt
PXwcJG4PHEEYkqHN73/6PG5//30/E5D/z1fh2ODS4O5iPFsAtz+9SpMmczBOvIrPlv8qirr4Obd4
6v35q/B0/cO7cXg/5O84lHoEhSgO+/V18oGTDUesCURlz56rj1vm5DVgs1uigX63nzhvkgXEKIr2
iKuSWDYVIoGDMY1WV84ZPSUQj+U0Ju4WoJNVXYYwssWpyUzWN7opEAhp/BHjNimrZABfFQaQNUuO
VfSL2YpUsBUmh3nWam95M6G+TYRJUlGjjbTDnzJ0NQMyFcr7hGrN5hwFtUBEMCgCJJXhwC6vEBgO
pho8GmGT0rW2bqjZsQczSSdH99beI+rLNNRn+rIygMzeAHCn0KpyR33myUbjLkTA5MastPk82TYz
LvYK2dMwFAEl3bqs8DyMfQ70pFHlzkhxueyJPJFhZQFFbSPmCY2vDXB2rDKK4/xNCqWKXjWJK3uL
q9hymlWiTcc96DAOn8uxJ8QoYZD5+4VSXG+TnE7cvULUo0EiXB5KhkxQrnpaG6AtlRNRSXuceRBT
Fem8O6T3iw124ap8JjVV42SfHYoiKm+6DROzIHnT0oNK3mhiEQZ+RhNTi5/5nVl48N7VgX4q/bb+
PhRMT/k/ff4W8bh6S0wlP7FViO+OE8jy1cCBzFMk15yoiX/YPgdhoyVAlBoqOXB0GUd4s2OdLtv+
Nr0P3B6bgrRzyigiqlkaEBaIUGgOus42juUq+61vDYdUJE2cVL3YvROxVc2p5TSDph63E7V9KcZ6
ReAcAzyTbIqW8YQ60gL8IaKU3P4K/WX84iufTXksOUkemtql4niOhqv/LM+/L8/c7j+tFP/Cobow
Vv7Zo/fjx/++OP8GyZt4ob9AnhwsCizBf/fosQTbDleBCbcddL3lk5j8u0fPxqPHf6yGriOl+WPh
BljSxyyZ4KvogTNZnVmI+L3yr6zOZC1/WdF8jjP8ZVwmVDtCPBQOHsKfV06kXfpksm7ndNqUhwor
RbnJtZn0X8TIX4ZH1mh9hloFrpt1Emhr3AAobpozvT8q2Ety7cO90LXtXQrW+fRoRmE/fI8bqmrP
3hhi1yk8duZdbmfd0U6VKDGRuLk+On4ETNmazTjc1eR11LMHPxRMpphH6jHmtrI2WN7j4EvjYXiO
V+GU0OjlN5bMvvqjdukcFiTX3Y1Z0iX9lR655AYrFyUncZWPyVfd2X26bt22xVQ+kWq74ZyTbMEI
WSXOmtTxaC2Z0dw1gwxOhDK2wkfTG4N2DxOKTo3JeCTe/1kF42XwwmKDOe0OMf+qFcmPRRWfzsqH
skoclCMv6H1c3jUJsyrwn02zfcOBb0VHzbgIM+Oils2m9+Qk8YvT9AFNaqTJtvUPoY31mQydChVT
tPmHJFcu6hzUCOE/Iw0g34XC0ASR6rqPzmOQNSfPx8307BggLPduF3frOQFy9zwTM0Ff5h205THT
lbipWJiulO953a7KkFtynskMUxZls7NddNy4aa3HrnNgAsaM7VHGVIilm31oUGHqcKx7AW6aGWai
K+Kl4FH1R+rrRO+oudEm/jtHRLezgZdvnUdB92GzTbzGhMDRqh1pCyoI3+VUhiKyvtqNmt4zOuDv
eAgCEsnjyxhKd9NlgoFh4jfufWAMwAV7ziCJJb7REhXPe2hmIwUftXbjeFdqdkGfDkbsiKk8Zbt7
QkpaXepUQzs0+mD4kvyQ4006cfZZnLc5585FwgfEGbIDQRUn69iDRbuPi9QntmKZBACtIcoYF/wY
HWQ/xghwshgpTPiKGC/owixxWtS5IBNnWllf9Hsxe4JhBbyvmdEFDoZlkOH9mGogHCb2p/v7uMOY
ltkHlX9F/IIGPnuv3nIeuS3ahUZBYVMKmsIXcUtTXztgcGJKHUCQdVf4th2YlrmILup33oWJQ77d
TiWEDgaxXVd9BOGoIgR2DXcJ1mSbPIGtBgKL8yXJG6iuM4lQHiBND4PDDJL8uv8dzhGbJv6S0Gp9
a+sJXyIiJMrCWr4WGPt8A21MFJ59dAEonTMGGvtMLjhPhinXPr3H66YTl1gy4mZLlE4PPdbGtzpr
0L5Sy95FnhzeOFZCgwm87KMYaclM2B9ByFkwadaMWYy/LNhBGikPRpYV+zSgyoJjmkfQi6AKVV6E
QO0145/5bA8+ZkAPm9uj79mMONMJ6inqoXqelGrPrHHpgYO3eypT4BYY7L+nKUN0XYePOVr0fZXN
0cnMPT73Kmo6/mYqRFaoU3Th0SZyU9RaPPqAWGBmslXYm6yEp9HnsYnrMx13kzFg0LS0+2TKdr4L
aqRAsBL9VTu1w3rqWqoU0R72Sz8PDkQ4lS9O4dSU0DaCyUOCk8LfjXNr7hubEGQPBfNssnXEDU3/
1D6lDusAFq96tUu8ZYNNrROe43rnxT77Q4diKIKTob+xek7jfY2DyrQ742jniXFRQ3dLVQGfF4MY
XKQ0ps34RKERZy6Ogtb11zZpVlpsa0Uop8dH2Opgm49IvOB3zDUovsukDf0hB2M8SNm0931HJ49h
UsrpYB1fG5xud7ZDiNGg7/vsJD6u6niMv0RsfEFYjBQgmm7LcVsRtymah4wqt53L9nA1+iTgZqnp
R81Vep0UsrpKjba9T4w6OdLjM70WLSMM+oMM47EBRgv5rN0lelRfIt9Td01PBpjBAPDRBmCSFy9n
UAckbokv1C9M7D5GMRyhyb5H85CAZuOHl0veWuyu/IgPeVu6HZN4rexdUYN+ckCg4PUQwQEI3nhU
2rMvOjYcLMK2e3b8oT4ObVKfCBWeB7vtNrPbw1leWFsVRISD0yFiNnIYL4r+vxOTOjyrVRzuhSHt
g66r9h1Uc7u1OkHqo8bA3tmFOgRzD2qX9gGZ2PZ9M5JXxvB7lUVpebBAwZ2dOfRf8TosminVhLgI
jYQBU9hX6wAS2m1d5unjiNr7ajOZzNmsN9G+T2R5rEAg3oJ9qdYGeGjz6EdCkZ6NxvLZyeVdxYAM
ootp3xuOTzdvFzc716ynjWGj1g2e+TC00juIInXfWhPJukhGhjIkL9dTJvzT6JTiJZgg+Kc2x4NI
6k8jVywtiWhtfh+VVCFqucEEibpHCtfCVDyYmWviXtN4eNkNqfueO5d0N6B/li5/3ZYkRJswariA
auPSY7zEjwG3exW1VX8NNIqnuGPKEkw2UDg05ll4dw0C8JWd6fT7OEeiu1KUuNFqwEUgVMLU3QM5
zf24o23NosYcZR/cQe2sXJDkbvRF+bBDotukHRVRpYa8qGuAgTPSJvdWAaeJdkzX0M5CIPlELZlZ
o4eA5IwBL/GFY0V7wLZrd6Y+ovCEikmuGatrcmFd8Y3juhu+2y6QXwTLSPZvfWdVx2aGOmBRhbHT
iCPrrOjfctzgay8Y6QbtZHLrM9EnkBTnj5ksMWIaFKmZO5OBHO5O8OO7shzTYq0AX92jEMlNmYXW
JeUgwblJ1nQpUGG9k303H7JZ5RtONUi9Hn1zk5flK2foFKk+X7RHK1HD0TCm5ApycvHMARNaUl57
1Se9A2ysZBXHa51U1SYsMfWIJn8qJcUliWN4J4K52K9kll4ML0rf66YQT4aqR2Pb9xIXd0bnbQ6W
L1jX9YwJyA+ml64LqkNRZcWO8aX8ljJ9Wbt2Yuyj2XsfiVNuzMiz7vwhx3tbuP29p8gqrviFXDap
8hTgoCQ2Vo7vlWzPbFjrmftQd6haMk2HACOk4X/a+GXp9Rq9p0bCyQqn/qFkX4PPKE69u85e+FvL
omUS6YAhocIc6+so+3NddeABGG/bD6MTFg0PnRw5ehaluKhmjt+0Dh6sIvZva3a/OzdWAbiHOL1t
UmhhKz10IUHUsKYzTJRUgrvUjL3pwSlAjLv2Ya5kfRHYdmlXaEgzxkwiq3iwMQS3vnrEEawJz3k9
SIvZlqRL5HCkhw+elWS+C80YLjYZVubE9F3iy/vSe1OCn5y6FTJ5lSYlaFeaqsHEQlDtuwRUB6BU
cefOvvlFiQZJc6m0G1hBB/dl9Bvncy5ImfBkxKdJyiDnA1TZdYxfYoMggFMLbuJjPPn2BdJ9BGgv
TD8yYFLErFWlnwbbXMzuxfIoL8Z4W1KFc6H8sLvEACQvhVUQTeZXBGsHg9rVXMzuI3XozdlBysyJ
tGaot9bMPqaWE6bpwIouTpfoeTcLo38YaKrdU8GLRSybtYYJEBRhR/HLgO8zsyuHquGi9O/5S19a
I4SYQMg+g6DLMND+8Juml5e26drphs4MHb00mWHZNxg6Bt9fETee9SowxcjYsagSXCZGFaKbCp9I
aRypDq9ywgnGCRirZelwCoqG57lqsT9eLHCQ3TYqBCPkgqCBdXKi0St33kCb5Wqw/Sw64DXKEVao
5jYsaIS6S8JDaxVHXzQ8kDkXEHpvXnhfJEVGfEBtzR2FWGCGYMGa+liIsbkyRmM6j0p+ZGGmL3R3
Bne0uKbnIqMkqFjAqP04YjlR0sPWR8tlbjH67ekl3sg6PcdyGgEY5PWhjxNMDPRiHKUsXocsv1P2
AL/N4aHvTcMr8RJqmbmrqWfMjb0jifEhPsRfuUHFQ8TSvXYYCbz2o46frCbI8K9ZGAK9xr2wmCKK
GJJ0pCHM5B3Cfg4cdBDvZu0wHxzRiT5153rzwaGqIuaopEfrOEwcBzcUybbpNbt4900icM6nESOE
sXZAajY3Vq/S/KVIJv0tYixdrdGE/PxQWO7QHGOAdA9RWXv2oQH49qaipMCtCqQj3DlFosyjKXId
b6bAkaj6kHPPVB9xhJ1xdLRbk96edJ1nKTNhRRdlc6BWEk8EMOFEbcso5hL2CnZmR5WyyzjZWo40
Kfig/t6dyAkBrSgVfiZuKygkaBamZCd49Cz1CdQTq3LyYhpWCgevWex7xZ1B9+mTBUu2X2McFizn
0o31aQ4QSFeuZep4TQAo9DYO1oxmJYWKvLs8DOHbpmNXR3eWhE55gT1eyw1joRgL+pwg7lPo7X8b
oIxX1z5HP5dcjjHLnRrmLjzQBeVj1jAMvm0id85VvHSOrCybxpO12RGBPTRWMhFRUZM6GKl6htsM
Sxo9aysmFe4SLIM3mFESYA6hc7DDtP005z5+UwNRHW/O3RejpzWpZni/B39AJ3lZ8sD0MPcBNkCO
o0lI5x8TMme6KoXID46Z22dfl8EWF/WXvJUDVz5DzVPcdsYpGm29BR8I5cBYTI4EAvHoNdXHYBdF
g2ENd0GRDAx/bZtIRjEV+VI3kLcHQ7b91yknim2OMvyoUVBYA2Utgk1mzs5uAn5X0yZpNhhVgeHM
28jhEJiaot6Tcp12LjqIgSW/svZ2ZPd3BZbR82RFw57gi31LwGXejtVsYS3pnz0cEzsvRz41w6w9
DxUJlH4u7St/yuxLlKUeqLy69b8sBJftbJv9h6gMdc7NNt5pCu7XRebbX2EAtOcYjeY+woK/TG6J
GmO3wKtHoQgAFQlWb03TrSbvgr+l4obfyQKPD146n084vBMTbXsFMfjzCKNgw/E6O3pE4/stmJ0A
l9uUbkIZygdCkdkTU0zQUR0fCNHgUB1lSOtypWzrONFFtcmVDs900I0b5O/s0Fv4piVRim09JD0G
F98PD3Q5168piIkMgMhQquDG7PJyabk3pGQjKSN9whBLm3jdxIHcZ1aLurzy8irob/6jOP5dcXQZ
lPz/E6HLu2qTz2+/iI7Lv/hddHTFb8R3EXSW0C1jnoAxxu+io3R/k76EqCYEYxkH1e8fmqOBskgi
2POIBvNPAypc/jESMmzzN2lLacOstxwJb/svqY7Wr7ngRbiU5jKOspmBwFyTiyj507hmZpddZpmn
18w6rJOBe/MJwxA8kWUfup6pUWCS2LiUEfcMZ3sAs+8jvsLvTRNPx58+t/9jcvRr5eKPPwX9dXlX
iLCUNvxhooMztDN8ollrG9zqgarCGUtSAtSgzrFJFE7c3yFXhJ+Nxi305y+9SKv/HI1BLBUuCWxv
aew0PcZWfBc/fwrolxTJibnaYMV99nuyOWGpv6UalniEpPTnL/br5OrHi8lA8sXRLUlqIvjDixGg
dEEf+UAuDCjBU6zeRW1kf2kM978vwkkapB7XmP+HF0E7pHpZGvXGLhLraFTMvpDHxMOfv5U/SNa2
4/H7+aaYJ9qABf0/XD01NFeahlS/yYbqThpMtnTUPDLrZ58wv2ZzffSH4haL5vbPX9dhxPrrF8Zj
ywwwpmM0YaxpL///p8sWIESLv92FhiuRRteqSUoQKmymX6gud/pdaFN7tk4q812E83yh/Dp4jJ0w
I/8wVOjHdGgvazGkppVoRv9pmtAeCNYF+iURA7qhYxvkAIzCop+9aOzBoUR+7td+hyrVowc+xpje
VxxZiXG2mZuFx6ac5mvc2Eh0tpohzNp2Z1erCj4FkV+FRfsYdHQ0rETrKAByRWI8l6l4bvnIogOD
Pvql2WhB7pUpI6GVqDsyxJMrQXP9m0/vXz68ZXZK7QajJ5vd3LIm/PzhyboysiEiD1V22YUQqNq2
SeD9m1f5l3uKASSDQpsuAYzZwR/vqT7RXWH1Fn1VFNVsgp4Z8GzipCHZZO7ABZfrP39Xy2D5l3uY
szc3lWDkw4IrISb88q5cg+5EFWOGoWmUb44cymp0G2fDhtPEHV7JDdWS/l9/k+D/mHbbEpKDLf84
U6fjDvACOraXqVvmHTyoY0reRhHcllOS/5u3+C8rx/IYYdTD0JsVm6aPX9/izMUxoJ1i1YxTcH3t
aG1UgI735x/kYjj49ZME6RDw3bEGOzy0lifTz9dHb9U2WhNxsRG19c33efOb0q+zAAxu4j+ixYHn
bV2C8JFNh8jUeAVpLodRtY394NGdBnmToKf6v7/9/1Rv/82SfJV/tsfI38fkly3G8g9+32IIiUnE
ly7UVq61BdD6v1sMYf9GsJ4HgBQYGLgl/jnWNILfBOVV3JbL8o0t6ecthuX9ZrEvWHYYnpRcAdZf
GWyCKl+e3P+8NaXrSnQ2x+RGcdgM/fg7fr6gijBN05kVeUlHgZgMg6qZr6iQMHdhFlbPcWmCEeU9
jFvE9RZNzpfHuCy6W3qfXC49uzh3dksfVZ/4O50Z7anhiLopIxICXWBxSHMpA47mTncoa1S6Rch6
R+ZzE7mMdF2Ozbl1F2BWYX+zA+RtTK2cooDBlvCV0npdVSRL3ZE6CFPXz05PpD72NScbyP85r16D
feOEj1+U3OZUl83RIP6Cft6rlZHVwY5D7BmfecEB0vhu2MGLqjKaIBQGx5gNvUVnoR67laohLGvD
rU/1SPoTnbTazouTf4CcPWVt+Ng079MkVplO5EHZqd5FjsvrN9ZDVNB1Jqrr3jEcgpjFI9zrfYTH
JMawC3fy0Kf9huD5oQJdzVCVyCNBGxjkcXwDRx/IUTdvYop3VeJeHCODkbftOurJ6ce8Qa54iVFR
GrgnY55sK/qCI7d+C93lSNq7ROKE/c3suvjVjGgiNhEDcdhbZANq6o8U0NIjqhmCDlBGHfhgMWlK
pKdOML2Js/uyXZyAyWdriuIMTs3YGqqL12Xj1KtWYVLEL77p5de4dimYNO7I9ss0ppx2N4CEDaDm
F/k4vrdyVPslo3MPd/G6yYjS9C9lhk0+yDbp4kcFfUNL2Vgdx94CbQFddPKHsx3096VdXtVjOK0E
Yt8+V+7tXE7fWo/ydAFLNBhI3MpKf0TjdMj6rFngqKdRcbxv5+JrkqjPyJE3s8u11BLJLswGS2Vi
hOtiGr9Lrq116tBLLMOdYLhG7yMZispRYMPznCO/TLctSU+wHCZA3bps05vUBOmLCpif8m6+skvP
2ZfgHXeExu9bN991JUTRFA0iDJPsYNbddTcmCq978xkq67Mk/aGm6SgywOkeLQ3w6mFZWRQBhgvI
s47SWwobvnWJvLPa+bs9EmzgxKy3gGe/YSTaBbbGCT6B0ayDaVV2yZPv9E8Ava+j2nxwDH6i8Mnc
9VirbLvJiSKIrRcSC58bMMzlRwcuZustaf/BaT+cYfgyBCLL1jq1bsBawvFqH4OKiCaBTGvpjKaV
aJ2GhIjB2dsL2c10H5JWl7dNlFD9LcoqBZtqUdoDpCQW9gklDhyYBuBcVyjTaME4tOS7PYptizTR
MlKZp2MAdnNIbufoLCGeeF23KRNCWoxTeWi1gfXVneTJDqN9rU6KGLOlV4OW0UYZNn0lVb5yk3ZF
kOlYtnuAcwg67aZiXjbp9s0SXDOjbzV80TzZ84HqVfOqzF+Iblfa2xBWIFNGVjThb+eWX2fN++gQ
LclJo70Mvvs1znPGRxUzHX4I/nHdrJ3IFCt6P736bexHK+D2LCswBFlIyGblZm1KsDKnCzaGZChi
jPLmZEynAUMBMrPAF/VJMbYTYDBi1UGdLw26YY8BHoD4zUxLF4+1z6ShvDPdzilvPCwGzSu6VmEd
4oRG6FPQNgiuZACojjiEk01sVPUizM6UdBJ77qiLsjem6cCodIY4XvJ0kfho68K/MUkVUWqJlnXX
x8ox1rZ06qNOq4V5MxeDXPdUtqI99akf7+PGES85dnas85NZt/uuEe5nBN0nYeCU4r+mGWRgdU7n
phcrlxNXsMaU5bjbvMybbs08j9NLN0xGAaHCyNMdaQwL7c2GPFFT4BLS/NcLs10Rm6luUe3pEela
f090M3otkIPCKeeG9yVOgZj4iOsMJYWHoBW4y4n2krqZZf7ezdZ1meY3DkCIS9WRY65CjNQ1cjuC
tDs9CIuplURKfa0w4mx0GD6LoEiBJ6ivgeOg7tKtgFg6cOvAVWUMxNxZH0q7BT4dB6dmZgZGNajO
zr0cL04yrALs4IVbA7pkEaWsbUhTOJ8DH3x1Owr4qkGwzwTfu2GRLofgz0o7HaL5ZI1lvw4ZQ3lG
cRkCDYe/7h8TEqFEY0Pgsgl+vNq7IkSbrFT3bXYIXDGbZU8cw/70DiPbtYZd7UYjIAE0yHYKG3Uj
AJzkBkXYIyOZk4GrMWzHvVCDfPOYYNI8Qf2Elm6/m7mLjih1z27MEWigkslJTt1ck7ttAAkN3JI2
uWo3CS9+He3mIX8I2dyuas8Xj9EUF1eaANTaXho7I32HFaY40qZzJuXQM9zSTC8libVhDPd8mwya
sFYy5P8W5vl3PyN9KVqwK/Ew1RsryPKDiKZ8Tbxo2+aUDema1gHNvTePgAHCuLgdab+xhuJ7q4wr
J+r3odttoKpc+/GrcCYCa1VyLrr6ti/lWogYsLSCkoK5MbqhHwbfgB88x4a+YpB2D0ciXLG/GDZt
W/DQgcMMgWaf1/PBM9vv5tTfeqLIbygUBinhzPsOW8fW0sbVINW11y5mqCyYiNe5VfII5/A9HG/C
DF8SDsVgPxbWjkHBGr4ww6uNAmU2sF3iUUoCp5L9s5NSNVF7LP49kKOtUYBkiLVgFA/1gH7Pp95D
0Y6H+ZpJ/ME12+jKFYwjE/u2X1plyoDUnKGL20Jm2X5w0sc5fofZuEWv52w20tXA2WIC6BHWEH11
+lpQaz8JWABVyeNlITBZQFn8ypm2Hp9A7SX31HSwHu9dj3VZm8Wh8yn6Smo3OBtZ/N0DOZU7xkfe
Vgcf6wA5cSJ/+aYmZdIH9Oa1DRcA4ne2z5Lpubab3VRFm8i0DpFXvEZhewGqfWjgqUSmR/V7SYSK
kSpm1nxgL+bwqlSrvQhJPltyL4blTZYvLXpm5O98qcujoBdONBVBe70b4+CjR9Z2EppwrmKo2HXT
rIxpsUewGAePMAdgQoNtrJ8GJ9xiptj340sjuoM5ufmzqk2egjfBbAb7AiZBExqH/2HvzJIjR85s
vZVr/Y4yx+jAfQzEHMEhOCSZfIGRzCTmwTHDd9BL6XVoY/eLqlLfUqmlNr3LTCYzqSozGEGED+c/
5zsWnpAZNQJ8ROhK70Wo97E0PgmcsPWfa1ptfhKuP1m5FYIjXVH9SJlPsKPy4Pk6pNvEGdmZKvfL
b80UvJhUeT3ynSS/JtnlqOO4qUnRxYVHj5q9weD2UKlgYvUl/cxWiYRHrBMjmlquBrp65TYvBkHJ
0I0oA1qA4LrAWjlDXzGWLIU+2WCRR6vOuC0zm7f85sUbKz916aVM3U02MvDrUs00JNXxPQSoF5dw
6wAiYe32zo5HDQZzYqGyRMNpxDLVifp9xtPb9P5tkJvGQaUNncRZu88Bm+kwFkBaaH5VlAy33bbM
Ov1K0Q2e2vatKYJ6HSuTPpRp3AxyF0NsILRz6/RGFUoqOPeRpaLnbIr2V7RgNb/q0rsUZge+v3a+
B+pjpOCISRn4tuXXNNhFXgF6whasDATYhINvsc+Hbpt5DHeuSPuUWlsHxAiBaxjE3i3qIMhr3a1T
VyjORGX7XBMSBt/gOfqzwUxYsXotI4Ddkf4GxYSUcktq5Sw4Dgwqi7VqnKe2ZYsxG/ceds78XVud
/kpT/s4B+L1pJzcZz9CmHagBmJ71giMsg0Cs1aFgALDCyxG2JhYPRbnyQuilkNuxIfFfQURW/cZ1
ip6Ca2lcaEnrqYpIxm9Fop9KixMWM0rVT92miohF1bTMRKn5YkTeqZURRpLx0PYtrGKDIYUMzsRK
z1kaEHfKbo3KfxnK+bPpMubOl4BJZ5RC4JfGKzTtdVL61zDkJqMIdTNBQHpyTch02iMw3jnFwYhb
vF71ycz0jZXFJqv/xPug1S0dqs3oikfTs+5KShrmqFprWJor/D1wlARjL8D9HEO434UxwNXJlfcN
tq2EmTQm8M+xrL09tweQRH0TKi/eE2wJyeLS7c5QY9VRR07AM19ojJ+f7auVDcAK45s+fwrYZGEf
034RHRgwP3MQPA41KDAwXmRi1XJMAQwJ80X5QxCKxLXusCh8upD/J9avqCo/gkomG0qBdnpJN717
YVt5cvlDSHg0d9oWyMHWIUPskmUfo+HYzMML7klw1cOtbswsdFvza2rTn/FMk2mcfRuC4TzAQsD0
mb7i9L2hBIjvNhlHfi1etO/BxDf1WyS3acudwOF4S+ic/VVQKG2ZYcblblMU1Yuqh+Abprv+bDvE
BUokfFUMW7xhdzplR2YkvADq404Y29OL19hvVQEUQwbpbdEb70pfGcnlc6Jg3mTl1VFq/hj6ICxs
JY+klJQFRYywsWoVjHkDtF/j3PsyaR+VU22ztsCqZnE6bWRzKdTVSicxXKTTV6yptKfRr2aJ0NhG
LNZVeGb2JhjGjZqtd8Z0A+gA+0eUeO2qdqkSaSk7MPK52mJlWdtRv/WqmhCGz+XDlmN5AqTAKZH8
gKxYRwJsI7G7PPra/sCY9MT13nQYVssRaGdAv8KwLQuV42PFr1XHD9PApC6yHiAUEMWWGxf7J0G9
H1XX7nEvP1Lh/tpwcGdoz1GJOxKuR+WfgsLZtn3xHNVnsq4XGbjqIXLlOh3HfeswbMbJ0SQfaL27
dHphCC3xOSisIdrL3nKSJxuH5OC1vkA94JYYuCncDzJIPuMkFVDz0iL5iSdM3xBpAwItUNIPPFEG
1eHZwC+YA8kqAV91AJAYbJbUt8h7Ws09DS/inOc8ewpHcHjtKHkpq2IIXeI4h0J6y7qlURT8PDzQ
kiOu00gv7CC/bDnPk+8jyhfC1TEJuoKi0nro2CvEdgrER+QkC+BHEZuHvMQxolw17zF9FzvSxW+G
lVTPptEaXOhi66OYC/XSSZN6hLYctwGAu10VNf7Kcfzu4OAYvecKa17wS0/MKj13H0GU5bMvlb1N
Et9+hvxAnthIBBAtg7krhTdR5vL6NdccA6HpKWIrOzYVPCltVITzA/LS66EY6YuNSCyyaXh5fWZr
ydVOZhqj1VXm6PJ+uKFwzryrvGg6Yk9JieTTevLDC0Cvt5gHDqxA9SHuGGONdWwcNQA2j9g6Jtg2
RjCgOQyO2LARiZxf8kCXB5Ax82vXSAo3oD6wAfBjPnjwSr4izlMU/LpyV9ljtBfpNN/R8Lr8yN2A
S68oITTWFY2qXcUYIJQZtyAa0vBd5kQkN2bd6F1P82ko2xirGc/DO84Xbxe4NH2wkB8xiiQbpUex
J0bQz2t2qvmn4/oNodnRpeQo92xciMT85qFyzrY902RH93C0H/063QvlWGtIK3yHaEDp3NHOQ13R
fDmo8slnP6TLBornFmOtS7NXV4UipmFzMAf6TikKcrE6IRU2LCWe/YgIE9Hzqt1bz+rlx2yV2ZMo
cz4vz7ayXSAaY9tYInoap6Q+4cK2z/gE8nVpwoY30lyttCdwiBjMY0JMKf1FOoCzYjcZvicMs1hT
+15fZEqWjOrMsviIU5xvINlAUVicbvdS9QxLMpp6lTNziS3dlDpkUYwLXiGbgoMI2tBBuWl7avMu
P7rMv84Zx6PXPp+WA8kHFw9KGrcrGQWeEdZkp442rwrhvVdY++vW5bheK/uF+1O9Ih9bQwKWhzSt
Nn2kD6T1sIHwDFRt8DAP9bsVtTvVRldOY7xLTAsmhW/KngNH55eHProOT5duQAGoZY0wTn/zcqKu
jmWEJm+uSrOdUCqRVMHOTyk44SI/PnnGZK1bsnZEobjXE0yHT8Ddo4q2QW+I0OE6jUXIlvaavu7o
oZ6qZEc+FWFuGcE/4rXMoz4u1oT/uezEE+gwg9fZtj684LJLig5/yPTu9/UL2Xvz3oDlwDmgOoFx
h7UMoc/KC4Z7QZBdMIjLG8ORD7VTbku/AkDcjbve1v2wr9W1taSdBnkzy16V65bU69UThOGckNwq
mpL+UNLg4IS2tTRyZTRtelLCcotNn7OkUqAAm3Z2PtwIOzUqkT/f0FYdzKulKL0zJ2TzamtDbS1t
C+5XSovk0WxqRbiij3ZeGxB2tnGV/CgsjeZJYCDmNwqcCGYk8QbBUduyuEtxGBnG70lTgiTDlqlZ
/Uh6rAxrVvRvmsLBqF21z4RfwB5L/t5jFLd0+RmyOGvp0CZtxWSwpYSjJoabyaLtyDZH68l29PXo
of3xMDkmGRbYcsAFESrYXnOiKHPkUNTI8PtsNRF4Xj2awdaeuCHy3dImokpPI2OryPdwDaxoXWJC
J3atHIcPU1E03pHgWWWeR0UlXfWBN26NxN4NaqLBzJoerL7kdj/YYv7E3yGg43AO4cKcu5r7tZ+E
GZv4geuV+omzKNlqvwMmqQFxhbTzJjdzmcwn7dGeyuAyoeSeTsv46C31PTaGhsNPGbcXfIwWVeEg
dFZqUPC3CMLwbcvAUZqs2FneEm+W8TdnUM/EIRAWe/xSo9kDg7S8tWJYaoNM2SF3OHy8VzKTCT1D
2o+9tdNtNH0PaOQ4FzZKG42lmL0ADtgACm3TSPZT0X73yuyeZtunMTK/WEbCiY+SYyn3cOMKi244
WED5cZxprUT3igTGv7JErz32rY1X+BPwyYxnqfbpNvHwztPKypENlBAj/ykqz0p+x2wIBrQwr+1p
wFoL+36aJUBC2DGlK8OOurU9fq9vnQINHWunv6Az3afVvE3RVjPxZFP1cK7d/INu0ZMJXdXigOgo
vGiGuhgGYnoHMHyjCbRgi+dwAsts519R5hK9LlmmbWJF1lu01Mwx0cFCKEPyOW29Da7kMB/E04I+
v5p90jIdJwcylZ+FY90KpwbQE1XDeoCI7LjZQppL1J8uz0rDqry2h+JO5OASqCXBqA+aWE6Phef0
Oy2q5mEcxLW7az6rnLYH7F1d77332XMXSVAVlMzr0QZW8FJjXAAvFKE59SVlsTmuddN910zIV1Eq
nycRkF4or8Xz9MNDU0ZF1CslTMSUrFs1/bTGhBtSQX8/ovKNXYNBH9pu5mxdVgSYULQpgN3IExAD
kn29xL8egRkMJhpt6SoB9eI4D1JVEbJp+zQNwKsDkhtcoM+TtndQo5IwLSyxSZeCtriRlH4vH0ah
sn3OOe2M3rCv/Ti9yU0OedQUbm2jiu5tk3sBZKWfEIBLnMJ1dY9A/DBz6ge6yV05mtxHz3WPS4O4
rVIY8D3MvC6d9sx0nNehpiA6b74VXrLlXkSBml/+pN1pwmbcUOmJ813cQcA1nnE2VIcpiLxyByDu
O8rBiSYXjMz+9M23hlDLed6Lsbuopf7RDAMY0Yha8qkuv7o4Q94SX3NlvvgwudY1ZCme+IxQS+ym
u9ZPqLEP1POUopqLWF1i0eRH5Gd9Y6SR2pZTTMiQyuBQemB/iA2d62V+A9h9CGKTTw41bDWV9RNq
vLHqSnGMvPTaLwvoFuAOwyOGGQd3KcMaqKNcEQeub+rBAwuSe6Dz/R0QKrEWpuKTi8J6JDDL5+yi
5cyviwt/pRqDc06C6sboCM3mhj9d5gF8ci+4xVImt1107Wy4GVArR60j71D77Ln63KjiAgbI38yx
9SQtxvlmlllvA3zVvZiEdwuhLk5XQbBkd15GY/1I09YKI2Abzv0Pv+3cgzby7nEBi/2djXw+1fRx
aCNKvzs69m8jnJrVwOMSGx7XE3UdjwBVjxt15FYU0Rm2SX/tYxnI9dm5zXfC75azB0IO8oi1dor6
HA244jVleX7wPisEO2QPA0mKwVhgLze9a66mefppsS6rIn9NmMMQC8SLPOd7jYrDihbRjVBTu5cA
mLU8vqdYmzedk/+A3bKtYGCbHPNWRDq3hZ0/qxbEe2E2ADoRqk1KDCfD4JcEYtTgHhfZz2TaCOwk
fYce3X/hd34lEZCc6XFYL1j9V2XLpsIJY2XHOttZ8HCgQR8rJSC4uajaLNEEy1YpmL83YKLtZowI
mkSV/6wn+3OU6Ykwy9HM5D4r8l0A/EfSsOjV3T4B2ejmkTqnlFrjQDajMA8wkhJSbbB9R3rNSGNZ
JVVchyINWNQy3iTaVd2c1aAPFs3VnFoHF+DZuXLccu9QjH3MI8OANnfthWrypyUqXwx7/mKKxdvV
d55VEbpxrieE5BV+7noYinltly1H/Uk8EsR7nlsDu0+VHBylDwtOy6gyb9zW22UMsVZM/U6pMx3Z
GEm+pSYGEuaa2x4r5TrDia4l040MiP4qFcGpMOlRsLT70mm6AeNp8lf+7JpHxiHQqEtM5k0XKkN9
x3/srImvOjc572Rbe42B5QgHqe9ybrO/1dn3bvpSHcMOg0c/MTXmU526P3tc2S02oFY6+7q0TQZY
FYKvYwfPEAvLowuknnnNrT3qpzpN32vRfhczYwViEJuBdNUU3ypaJDg5AEzQReJsSRT664AbJtzC
lWUPBoU/ncOxITbpUmBX7MzLqIhwlnwOWYoVNoZE4AJcE+LUx065b6CzcV5GaqAFjQuE4UA7odXP
3GK7CbtM74Myv1pva4GrGIsM1/5b2r1NPFsmk650Ps7QenZJ6fjPkiYOtjkzIdIsuzvHsz8Hph1j
Z+yuI87RoOfYs6Af0mVRrbtGv7lZTd3gecpncD+NWOvC4QJT1E+KT+Gsc5MF3PSeKEcNczg19C+J
FrBWzzjtW81z547iyxOf2dhOHz3zw60rYenn97TcyVVXR8GtlP6F1EOYS/sua9CBpqb8ltOwvcJE
y4l7fDQ4a+whJrDgDO8tz1cGuWD6ZiPIZspHpO69i7Dive4l3qd6h6bKUIMO6TlgawcSgCL4ILw0
xKABRbrNnimkB9492V+e3lYd73jl0EC0rpL41WqzLUh4JotWfNElw8aZwIOK9UPEEcQB3GOXjEji
8iv2ihBFG0ik0NPOHTi2stVAx5kpyALt7rtUxVqrOphhXWbRKZ7Kk60o+pYaR53My31W2YegYa/O
MRR/sqHE4RgQfqyMbkeZXbPv6rpdA7tBn7mSfKKyuuOrla/BRT1wFyI5xVAuqvE29y2RWaoUwBrJ
6QkFGLlraPYRGRrT/MHBf0/P2k3VcLfPZPEj7iYaStsXJ4j46lFJOCYEcwlg8iTnJgty3dnreFHn
ikNh+VJMwwEiIShnH03NG9JvpVls7Wu7WNqb0YOfN5+TXTx0E98y4YmD4/WIj+kpgOuQmfFrLpng
N2bzVdbYERaD8B5bSGiK9DoqWxD93Rjk4pjelIn5MeQetEyIpCuzc04iHjAg2ngZxmQTVNPy5omy
fUl1P+4mA/FPIgqRG5L7fjG+z06+qRKFROdOa3wgUwj8gvlrfnTKH0UW3fZUKQQLzttxxqsYr30x
PdZmvWmtHhavYp4pIr5Y0fJM92qK77+6X7isTi0CNbnWfKSfbvCBgPX9yWqG+0p/p1QGllKJdwDE
WSEvyHY7O3GIt6ebqzPG4lmEMbKbTcQ7IByszp2/tQvQrRAEd/bSrcsxvYX6sSrHkf/h97cdVv0a
UDN2hTvGA4cmM7dk2z9p1GT1a3uIxrQ3sMYHsJ2H7jJa0OUQrJsqHqABqvVofyuHeBUz+AscwJ81
SHJxTJLrUcCZopA9mxugWPsVO6JvvBqqZK5sjqdOTrh/lp1pz5yUujNBoy277Nofh+6AXw4P/F74
JYdInr3U3/VL8rl0C67lBnUNlDkfn2CNowXwqUPLz+uo2A2Ou3WaNGSG+GCRBEoWFYIq3iQZCSKX
8jA2yOTLjlllY7sOZy8/cMdftaW30cBf6CaIQX0sN52Z8s2yJqyG8YswxmNuIq2UF46b0xa3KZ6I
a/l89u7SbBY78AxIIwiaXRsa5wwYpPjHw641GRtYp6F1Dg1+UwIjdFk3NJd0/Jil1ZaU5okkdMd0
X2mcADDL/E7vzKg7luRJI+2toqJ8dwvnZZTLHZpbsZ7R9r3qNNIFXQVsXq5KLkZXRQbzn4UCW7Gg
02fN8tOKuDpFFCSQcoCEzAflNg8iyB+1ewyo1FgK6xHEy+3E0ISFHeSL13SbOUj7TZbn2CLqHaPG
hNu5wT3a58le2B83lcpv7ULp547jKQtkguCKnEJ45+gu1cYf4BFoU392HJwghz8GhX70u2mfDj5z
8jK4ybSvzkqQVcaSpO/qcT7NluaoE/34g6vu/jdH2h/ZRebVrvnb/31FJP1qVLNMyrEw6wcWjV5X
i/ofnLFNMOooh2zM0iXdO9pDPPpiqiH/Ucm2eFHzhJCK01ie57EZOQEmML42U8Go938xOP/Jl4+b
7+q8o6od0g6lUAFskb/5SVISs9BETSpVLbd7D4roSqdDEyRhXFb5g6Id4geyvf9UDHX36PfQ6hlc
dv3a0F7+89eP5d++y/8wr7/hf+y7PL//n4e//NdQpXX1N+bL65/6zXzpur/8arGXLtF0YFTOf0Nl
+CcWLDDPC6DH2JiAMWz+zpS5Zjh8ZHGg3LaFZxi56A/5DvMXmyo5WuRQyR3fs+1/xXxp/50r2nQ8
+EzUvgG4kfavGK0/PNGWrwHDAS1ZVzJPKEUBMVCHZL46Yz3OwiNPvBhQDJ2yJC7ujMGIIGktxnQi
KkRR8Vx5WoGto/F2Z4z1DN2KCgVW29liA8NqmRVHaRoNCV43ESxGaqLCnFhLIdcd5i6gh21i3Vet
NDiGJ1fTJIpY0tHGJNsfsZPhui/VYD/0OaI4/RTgZ8KuCDpvjaum25PntEl02w34Zq/+jI1UfjhV
W//2xf/3E/4floeJ/B8/4W9p+fH+MbEg/Kz69LfA069/5Hdvsf0L6COe3sAWgfAJkvzVWwwXybKl
c/WJA5dlwWSB+uvjbbq/YCAnX0AmhPzir37f35lJhkVVIlNLXMDC5R8L6196vH37uiL/ccWWkl5F
Vki+TB4EJ/NPK7byocgGHD3hMXvusF/qIeqrR2yxxMBvZq0zRslUSRHNjzpvq0y7PhHHap+AowWr
DlGJAaNnbpk11NyWUoyjwSxa2OMDnnf8XEOYckZfpP+CYf4kO2vedfgKdsqnFobYXrnyfQWG2aB7
jFM6J23CI1DA3E+H2uO1bLonWU/+dhjmb0LQZdBGIjEufhbX2IElSHmusUv1yeS6OCwObpfWQ0h2
ErrNMn78fcO/8thAaBo2k137J6sG1mlFDIYrtuuwit0afVdMBDK5PdVO8+qY/QeKyMn2ygu/UkH4
xIc5Tkvc9eQNjNmJxhMvej9wcqMU4ELw/VbZHB+4uAwnuSCjrZclr9ROI0SmX+joyOVlnMT59WZk
UlIx434he90fW5ASZzg17jvh325FZIozkuBYB0D1MC35dD1AW2E8+RwEmFJuYeHtU5mZYIzdQW5b
io237SQ5I9rcvA0oGttZj5+cNKdLw7CAaws3T1Fmwa3nTN4alC9DOXihq7yLnoeKmRfFReCf+tr1
UBwB9RdJd6+Dvjn0qAIHUyTdnamgETCwqE9EI2kjnHMVmjZHt4yhAgXcsfk0+lHFqGes+k+CFXo7
pZ2JyWR0TouX2G+EmIxdyfxsT44IJAB1OfwCU3pBvNQigdv0VbPunchbBRHTNiHd89CTCU9I0M6A
7tttbiapQkbGX9wwJMONkjVOix4ieswmXN2nlGYhhjHdccmkeyn9xCD81oJJsWmJpo0jP/lLJ/A2
uBhVioHP0LNmvEZdIT9rf65fOXDC1fWR5nRDNYAz29lTNsqZMhZmJbl3xduVeX1MYqs9oT4ycA6Y
nwEOgyFEDxXiqhNHq6npg3Izm6haAwzA81QL4+SB1+YGwAXtShRxr/J4Ub8v0zTuFtcAozPACUMH
mby9rXwG3DYQshUIL0bUNDWfma+h5yQwnDjPQaDtFo7pSYpkjL90ZdMu8ZmMxoe5BDtZLRG9Md1k
fAsK7vt1H8y7iC6R97rq1LPhJM4jD47mSeHS3rn5fAEb7W6ZEIpVIvvuE1neOIqMFqw21wYujPSl
Kh25cyuXll3hd9g9oLUgrCfnSZnwfaPS3lKbYm7YtNuty+1kM7s1eoEQXVKucjsh9Dgp6qmDyjnJ
bLlQJoHuU1XphWbk3Tgbdy073I7e6H1nuOUtnB/s6WV7JsO2B3BVPUrMvYRwk1sYnY9ZUL3XkGwY
WVKw5/XMMAjR84GNb4sVGDca54IzOh/ajfEJZk6Lk3YpwM7Y+aNpBLLGbWHe+q35KiGwfyPtlW3t
Sgx7q3X2oyzf88gSW6Qw8xYHOjWchv60W2P8mMbiLo/oJ6nrXbOY5dqHcE4N9V2i9XMZdNgt8wsx
9HckpdeFyUNUtrRSGSVup8oF5wK22es2nhQw51qIi258qoX7ahbjp8RkvarUFG3mIv7AsnXnC5Ad
KXa4Va2xUqFwJj8jr3kgOXXb4QQ4FbPxUqdoWvjHQioZ1p2HEXNOD17C3W+c5L3lGMsmTdXLGPs4
axzAS2QH6ia5T6Q62o00oLGII5GvZuvQ4Oj57o6RCqXldrM10jjbqGukAm8ojKzGefR6q9sV2cLS
KE2dPs3Kdb8aRxVbICqPkAuwIXnLCfiU2CZThOmrCm5jche00cy40TTS7SJJ/Dvgp4jSB/NGDz4D
lR+OnTcQWtI2ZM248ZeBe44RFMfFq61jyYgmiBPJONmPVmMT6D1W1TPYfargdPGZBfPPVBs7urYZ
NzjJTZCpY5ohxs2AO1bSxTnSZ8DqYiJY1dXVaa8SZ0aCjm7sWrV42thT+lb+xGvB/KzyLrjcnoh3
UFPZ1Ss5WtbrYPB9GtLsrhxlt58ZVYcysS6ThaMwmO4LwpZfeZyYqLa9t036AOM6o7UsZffMPHQg
yV+w1Ve1yOO+J9OAEm/dmxsqXJqV4+JpVmMl1paWp2ymHLtN9LOAO7hqs2Zgt63A+ld99wjpbsBR
qt+Gzhw3UeYX9MB1BcQ5fmk2UQkcMjW04y7r+51plerTZ8q7IixA62yRtz90N+o1dP5+F1iG2tWS
8PA6xnOQwUZVfXAZaP7aNVr36I9OT8M3CejoFgY/nEHQnC5F78VUfAz9mD42iv9et+Jqo/GTYZz2
w1IDbZfeZUgYfQFYRFrrsSoNARYfxMSKFowuot5JjRsKgq/tS/mZEnBJkTK9nXngpGh9CuyqH7m3
ma92lsEXzqiUDk1L5XQkt3Jj9vP8rihFwu6HhX0j2quIGDN+Rs1aGms+dkybOaunHapQyfQzOKZ1
nKuNBZmHVkBvHozmHg837LRcb0r88OE0meUWCW9gWJHuMcetUiwK7oCFpI3XFk5LdhbCCfl3oRj3
JqOIwyV3XuZs6OF/ufeic0NJC11QiyFMXLWZfm1DoALNydcBNaSs2+wAYTOPuBBS8ySK5aMZGYS4
NPSQQbg0Gdwrwjz3ppnClaOPmEI0Mlp6VLxHlWJOycsvX9AGK+s0JzZVzWt+hUBSJx3M5Fqmea2K
4j3zFufKBQF7RkyDw9AGMCuO9sp6whPJd9Oz0Wt1XWzdyfhY6pnBDw6eHd3Wr3VdsnJ2QUxAAeS+
YTOMWGrvOVXLDdSSfh8om4CuRO8rjBbNSJQN/ac8pU4eBzSmLZqM8DIecj+1Mc2LkTkoFRzrnGvJ
TW5AN2del1NW0mKiXqjfFF31ndtdpEM5eQBNItT4TTP10bl2fErkQC+ufdfIvk2q1Cc8F/3jKHHW
J0ptVeUb52Xsv/BsbZXiRxE8kkY5jQeOYd5b1plyE2ROj72hxbdVJ8HWbGlAkBRH9/7a8fApLcz3
wMjFG1IUjECXnsZA79V1rlpTvGRPZckXvq1poUW4p7LSo/JmIgb9MSgyIUupFnR2CcgdMW98BwSw
7q9GzabvafYu66ZaNl5iAcQibmM1oJ5oeA6NXuOyHGtmgPs85vexyQza0zbWNOc520G8MPc21TUd
sbLxczhrwhK6PdX9bHtrezHnluHSQrIhzPslVUSkASlhKZwTPPtWDHZuSZdhYySG3a4hPxF58I0q
JxwgbLCeMAPERWQmlpjS8SCNlUKnxT2GMtt84xY6YwUK7K5Yt+lSEjfMukyEdo/P4pa2QkEkZ3YW
+ROBcoKWbid21ByDQk79joTZ9KPuY0n1pWcVGQMquiXnF9F68ddsxjY5bco8jJJazjEjsRPD/zva
Q9QF63awuuYIzYwjoSGFd6qESNQH7uhhokvEtc29Rj/NaBkgOP/ccLg9Nt4wh7nBeoYhiEqnPdA2
aKKic47wz5YVc6x5OHV48Vz8MDhC3jxe4JQKf/bjVTGNY4s6B5UI31OSPHVp060dLn4MD6dqoGdl
ZOoypEyCltb2272VGC4muDIoeceDg/MbyiNtZJqXePflkquR1NMAhcxTXj6dTX0dCjRjGVm3Ljlf
biaW0Y4HmwnAU5C77keQlTFJAc+Eb9BghByg1ygMLYVeumpYDY7urwEcra37bMT8dhiJvLTraW58
9q6k6t4Q4T36MD0/NcKMYnNnvwxpY70ytQZ4VrWex3pUWemwtuGcM2cERto2e/oWZuMhh9o5hSVz
1+6hSj2FjV52LNg2kC7wbUVg9Du+YwK6tDdMAz7PtO5pFmJrozXOilMD+Z0kwq5i+F9xBGD0diPN
MrWPM1jZYhObaU/Nu3EFOYKliNsf9thP7D6JMUk2ptk95yAH2PeiAB9MX5nvvc/yS/dh1D77abGU
a7aGEkNkGz2I3qQdTC8ynW8mV3d7sK7a/OHbIwRzMS/ow2FvwiCjBmoZlpMes/rW6NkE6eQ1vOmI
+wn1f/aNbOckrT9+M7peMKTMZjJ1Qk3gOivyiWJlk/KhYqfpKGU0GN4uTHY3wxi94pb2HlKRl4cU
UxoxFvactktLbrMjAa1xztdelVGfmS3znlA31zsL+rkPDu9eKpHfWwLeZjHRyrFqSSjJVS8s9T2Y
IvM+wDLA1DN55t7E84mdkIhFguUptPjy4S8MytdpBIFtprR/hqLHA73QZzGufZNQ/SpZZoH26YHJ
EEi2zBJlH+wVZ/EXbny9sW7VLLtjU/hSUFq6DCeFYLWK0fG3OOh6K/SAzDIAjFoovyOlieRNMHI8
0Z723ucWzKwasqWKcLoOvnOrrXHYFPwCGFVgZJfTKkuyC71dYeJnTXYsJV3f3GXN4o4BxxeYnm5N
u2AebJcmIYsCoGCjsCSuxvE6xEbNGN4Nxxn+nYP/XXqSyKf/WKz6y3+2S5+0f/mvv5Grrn/mN7WK
+gWwFi4cG9/xPIkC9Ve1yvZ+oS+AxDuZd1LtuGv+W60y/V+A6HjI7BbrBbAK/tDvYhVYcEA0MHFc
3xEOVr1/RYn9W3YDyqsPaIOcCxcQ2+d//glPkbqUgiQGyYTeN6ztFJs0t86sRn/4QP6HCcaVAPH/
5TD+WiC5/IfXsSXXyj93PABgrq1+chFi80K99pTA7CVW+mNSDgxeZT+V63/+gsh8f35BO+CzQQIM
0Lrd69v+g77MBVyVUtOlO3O1WgWzRHWhbuUIaTj7X17q7z7BwLMDeX17IA3w/v/ppZYFsbkyrp10
tLC9ddXShLiUk6d//oZM6+/fETo+gr3JR0hN45/oKKa3cP2BZ80hJGjuK8kZjkC50T5aBj1aSVHX
P6O+RLJwBsveMjkdtsSQqtfORk13TF28/fMf6H/4hHl2ySnZfMBop396cEhyTnUw8PNkjmtdp+gR
huWu77CIW9lvK8vn/H//H3vntRw3kqbte5lzdAAJH7G7ByhP0VO0JwiSkuBtwl/9/0A9uz+rVMsK
9vFG9PRI3S0mEkjzmdcEP4sjy+foWCYe59RsWUvmwVhBnmRYP6GiKS13Fg1DlbG0sa6M7BRy8ufz
0o6sVcNl57ElqS1TAdhfOn1Uj2PRlxaO5rF+ptUu5DQzcFZ1oRQXZtcV12DM4ZmrDaCoWgMoC4Sw
of8GJblTIMVkKpQbrxBx9y2GN0Mb12++ff6QR9acpQkWm6AALszf5ecPy3vkQ09aknH9Zti4Qgeu
iBKKdvn1USzegk2nhhaNeiCjpOZRi6w0rGtkHEG84ibyPQEdm5544/u18t+HAyuI0wyHgVmw5kCs
JnJRjMH+DANxMUGxmdApx8VSvBdjXO/0DNVWMEfoDbqmEHefz/DYrnJU2gTC5oB2EOnZ/9jCKPu4
CULi5zqkHR83lr11AwoDawBR2pUJa4y6eSdIsC0H8FPg1nKbW7ZGkdXqi5+diXH958905Nuy6mjR
2bx7e+5E7B1dOOhVVpEApHUQbbhJymRYlqD1v38+ypFV7pgOyiymaaoIB85P8WEFgdHuc4O0bVYD
zbZ9NmnCU6PaQCjUMifqVbb//vmIx+blCE2j/Yh0C9fA/oh+hdtMARQUMEYdL3iPgHfwtlh+fRRI
7QRiDugk/DT2R+lBCSL8QEIE6FNFdTKtya0VZ/0PRkGdRrAzOPkPBcYovwttyAjgI1l211qBNAn+
t9Xf4oVfOfboxVo66S6HtDPr5Ox9IzGBXs+4WQgsjI0W9uYC481iCY7S/vqEaHrZqJcJ2J5/HHp2
rpWW0lCXyEDboKeR+Mvcn4oTO30+MA7CAJcGMhZU7FdVPTy21KHOQFA3jCIthKLmvlOkJfRxLci2
4i4cowiin3Pdhe6JA/PIDeIic2hzh9g6HlMHR5lj1mmFjLzpYWtKU8SU2bqdOmsh6lw5cVnNl9Hh
JOmek0oisWhrc0z38avZWWI3A1e5R1K0Rs8F1oyeAzWkXaTk4qyS7XjitR7ZWS53AYKJRDzcCgcH
qOkWYKvSxvD0EVjOKDNJkxtr2M/X/LFXCKoDhwfQA3BhD/avsLJqEr2N1ETe6fiPQtlraSNc9m2r
n9jEx9YJGpIGNXquYIol+68QGCfpVw9yEyhAAPrbEbtMxcvQ5XA5j3U4lWS66Xfs1bu1WhrqieGP
zdTk3tN5lyzUuVX98QsWRWPkFOM5QzKLa08x8C50QZBhdleeeKnHFgu4L3SyfgMizINgI+/VCfG4
jk9X93Dz8tsxAhSBQcsvy4/P6a4mJwacn31/dVLTcbldoN9aqjoDQz7OrZ0ts50O52tYJfo6phnz
jRaGufp8rRwbxYF7N8cnDjmPvj/KkBiy9f3cAJtdZku8rsW6SCE4fD7Kn98JST14DcLiHEbB62AU
U4b5hDsoFptFReNKDd33tuibHykU082JoeafdfjeOLuIuwEWCGEfrAlBBYepksEQG9pUUCMHjwxc
fiYdfhbCcugDUCMLnb6beX8dXHqTX6ZLrUJncKkYXfQy+fwUz3ILvEJ62SFQY7pD84v6bUrLsK9s
fIG1NhMI6WTZc9KHUAZUK226NdWA6GIEDZEsRdP1iFfFSvXDDXP6Z1GodnRh2LIDvWYBNXVsAK0m
wMMAQ0bIaK2bKII4b2nNL51L8co08/ixcHqLjlXJU/O8wkLoRsuN7xBfCemb1M1RHuGBn5GbbymZ
5pEJLl+BCxqiSnrmo2VIyZ04hjqtKxGjTAL6bQsYjEO0VFOw02eff4AjK0rD1oo4TSVQRGl2f0Wl
Q2xHYUCxpZOmuABR/OKMmr/7fJAjC2p2ByTqcMlVQUDtD5KgYw1vGIubGOb+N6TF8i2W1uGiylJ5
akH9uZ4wNaUWoFLjZSserKe4itS6MCPDm4Ys3aDUiWA1gOEAYOsIN/fzeR0Jc22Nq49Qnk1P9nhw
Q+SpgLGdkkDldmm/oxgPGipJS/e6Hkq6D8RmSMzbCOgvtFp14fM5YvyhhzLaBEMS31Cnbk686t+R
9cGG4k0KDQlA4ejmYeGhLXUU2wlxKeKL9KwpofiB+UVeTqEDTfGQYv5FZbLaPKTTbGfRy2DAH9hy
sVIqp0Z4Ad1bGEd6Th6W2qF/Uw00bk4cl3+ez3xv4EIOKSF6hfrB+Vw4mJTlAxGLX2XiTdKSR9BI
MX+R9Iuf/ahZlwGalz8//1zHliHBP9mIbnOhuwdfC0V+mGIF6PESGsV5FrdIcasRdfkmUS4/H+rY
/BwKCkDq/vaLO1jx8JTIr2ifmyGJrOoA1HXt4aaOip8Y1YPLK6YTb/TY5BzMGnRQhOzkw4NU9zMz
A2VEuaTtq60sTfGQ8g8XU4tF+ol1f2wsyk0oRhJMuOZvXO2HJCfPYb7FhSRM1zCY03rFWpi9jkxo
NbX/ZCiWMnhLinPstf0X6XDbwb4nZJkard/iDMDqgN1TNsapaO/opFiLmPGxf/4QsO2nbIzHjjwK
njUcLe5VDIc0J14j14Gr6Ofr49ixi9w3BS7TRtH4ME0Mbfxhc58DCY+YBPakAQCJJPnty6OgFk8+
hQst8flhoqMFGWRcyfEUIv52ldRJAX1F4jfzD4ZhHjgnqMhiuPNm+LAcXPzVJILaFAUpa+zyUOjn
FpYR26+PQlRCUAKAVlMPoX8cZFTAVJ0t1cjuZnDFiIKQK05s3PngOTg+BeUfw5iLytRuD+ZiIlBg
Nqli0rjQuRSN7JevtddaBMNXoZTy+ZSOLDlOIX2+ebEJ1u2DAyme2hHHFwbjgtGftMJ21q6KvRYY
2q9XtiilkrxDsp9R5trBFQykBK/Y3gLPgz7WuZzot+Lg3Z1Id4+8PR3pVxI0Yrl5J+2vBFhkQYH3
IDWWVLUhc9TtbsgG466CGbsI9F6cKJYeIPjnGhf/o/o/rzzmdyiRPLjSHnlb1JnK3EcKMofKbGpG
c6ZQkL5Bkmf6ESWTdqeNCYZ+UOxBbPJ8m8+/47FpI7tAKUGj6EW2vz/tSbcQByTE85DAmrZVLMqV
HSvioWno945+05/YCsfG4+QAoct20LXDsCNjj2CPxawDICy7Gsj62u3puzWTj5S5ayo3n8/vyDql
I6LqFphbXAN+C/5+2OB0BSmG/64TK7Jdo56EP2gXWGDCrKd/MBLVM0GpxEZjW+y/SfCIqm/TVaWr
iHRob2oop8cdChVgdL5curCpttnUtFiq8zm8P1SA/4sWGOzpSjWupZ7bD3BWpwvLGU51aebPf3Cm
cHGByKO3RJh9eNibIXaRAOUsrxZdcs2tcOfYyogLUE2TJrSR/OtAGGz7jvjs89d55JqhxEWNC5IL
C/Qw8IZE2ic0V0yvCwdYl6btewL9sBPL48hyNOYmF09O4MGv9t8kJQ0UfnXOFscGZOko05NdEf0G
WvhT+v3XD2jqFxyWFBAcQv2DRLvSJxIzwZlpBaCAzcZVF+ZMWBxjtV+VVFNOLJNjr5BOy9xJpOVF
O29/cuk0wVe3DNNL6D7fwiVLN/CFT+3oY6PYXF6QkGyqaYeXG8FWWoqcdZ9O4T08JNDf8cnc4Ogg
AoQ/zTSHw/Igr898v5CVTx5apOF4YYF5v6xVTVt9vuaOHRZU/amuMhusRg5umrzQwYLPePmRbHZj
YDV7NmCetSy0WPkHy5taiPnbzmO+c/a/DTA/i9iMgH7C7pBUeXDP41YxT5SL5wc+3L5E8dR26MZR
Yz24pWf5Z+JaVgCufODr4AgjzGEX606fpl1f4TRgK+V5rfYswsI6WSE5MjrRG+EB9xbnx8Ecg0gD
EK92bOEsUR/SUgavUesiXefihPzVL+cQ9uhUrzjqbbxi9l+nGuPlNUqTcLHDDVkqUXcXFm26GTAz
PHFj/nkkMhTtd40q3Hz+zovow43SVyKE6T5RscYhKwRKYWIMXVXma6QMduN1c7HcQV+UluH680ke
GZm8hYCYA4RFeuiGUVfTZCmOxDDMMX3Eds34DrMI554cFB+JsEBJl2gvAqUj6OJ8PvafW4OEkACM
Ng1ddHpE+7OGDhWPGdmF10QigpWAxStEqGA3FviEfD7Un3vdxRvAwKWCGBaKy8Fe932nRv+Tkpat
tPZ1kvfNDnfwr98vJBe0nOiUauz5w2OLIivGzykTMsYA9R+IAQue5RTo4MhcZv8jfQ4K2Ou/qzAf
FotThCMHM+G4wPF3a4Gl9IDzqavP39iRj8PS5xSh707afthEMa1ZaqF0dM9H/HalNzhbumMdLLDn
nnafDzVfiPsnCgQraFG0a+y5IHFwooyh6DMYMkwIuervQds6tyNWqa9BL9Ubzuhw1YVC+/JFxqA0
JbnMaNRwOO8vPj+w3TSoB4qcgR+8DCPuPXmnBG+fT+3ItyLMAJKCS4+jEZTvj6KNihHZYmJFkEav
5YQxGk2hcflPRuFIJn0i5zscpSysBNtuRkFR3EeRqwTCkKXTiVGOrQjqlqRmc2eV3sz+XCSvJ0wa
oXu0TWBs62JawOEFz+3o/Ymj90jZjtOQRNAmpCHCdg/O3p6u2ThSKPMqu6hypI2RzFNwmcFUlcBy
N3ADPEc98klSU8BP9iL7QaoKvxt7rHqToty9smqzv41lLpa9ORpfrhPPp7Vrcf9RpHedgzCotorR
AAFLQ6VvUWUpbJUngc3z+Xf9M5JkFPYDBR/apbzM/Tce1Fgf4OWJATGemY94puVniYRnhOplmC24
IKMTn/jIcjVoZou5oUIWflgSHJ3GRe2HT1wGlnoBtXtahwhpnWioHBuFYGguKJC1/eHOJfApb6fI
gpRiY9jLYzy1fntq5x0pRs8H8WzOBZ/Ypku0//IGlsxoNnMXoyiNiyx2rJ2F7OOdrBs09OwoyB+z
JCkXdZYXF4kapD/wfm+TZd/F8sK0w+zEKXdk+1BpmJFi1J4o8R4smbHGvR2jGD4myeUtkrXRprCq
5s5oJnHiUj8yFJcPtbv5OHAJo/enbgDNVWvsQr04a8IrpKbTc2tMJSq1fn1iIxwbijIUUBRQgqRU
B0PphZ3/3YKrCqd6c6xcbsbYR+aiS6P469sBvi3dMVz7VIMyx/60WmxofYAwVDc0H2neaUCuWbFd
JGktZS2BOH99N9AzpdDKmTenhQdfzDXIQBwtg3FTgTiPYTNsLXWsT5x1h2+Qd4bWAe1SneIFddaD
WfWNWTV2zShjSyOoakIcqBFn+45gxlcxhLqqqTM6gXI/n0ocLkFrpO0nk5SGN127hZKo8WpAWPrE
Z9IO9/c8DKVgeMn0FnBROji84TchMNYxDA7EnpnhvDlTn6J0OeF40ML7mVyxGJIyRu8fDq7h308q
qrIB7AZRfPnt8ixc8VTlTfbVYQVFpGM3qTbNW3zMkV8MDME13zibwtWbLy6XGSPH+6WKAirD4vjc
X569lTcJdoMzogq0tGuF8psUyN5+fif8+XLBGxFSWMbvDrtxEFHoKVbtEVvfq6Q1vGjmKB+RpH76
8iAsScsAakqMycrcn8pYtWHZShQNMtfGYikRcgG57athC6U6jXMZ/y4Y7Ozng+vNghqUDz0vLNGd
amUR135D9TQ59VmM+cV/jC/ncQAhoD8D2oIUZ36lHwJmIbusp6mNuwpg5/cCRONLl9npy2QVdgYn
0y5/NaU73Cel777qvVa9YkGNEDOgvRaCGPC1zvO1DOuHCpWgaw48E5/mPrXPUlQk7O9JNpYQh+Cv
1pvIz5RdMBVlsLWjsrnG6Btt8kjSD9oRA+fneR7jp2sNEH7HFIvkVQRBaJt3ha6hXjKi95CzVSTF
MVUgL5PViBTWAhfu0Oyr0qussHnWa584L0uHNtiWfVfWC+4QZ4uvgPIqWzdNgOBnMUJbworMNdLA
cBqhwI8jhuC+olqYGtgiuBpcjNbT0R4fOgjE7aIxC/MqZOPKdZrksVinWQ2tUVPHqd6pKDpibFJk
2WPRtOGdM0bluED0Em2outK/o8ysvZa9MCQOu2jFeDLVsmwzELqgtonbwwUBQfLSIzGMrVc4GNoa
RqPmXlSxz7kXRqKId3ESpjC0iOyCje/EaG7pzuAqKCOJabYwL/Ns2QxW7izLGC2tjQBuFdzDqh6a
RW2V0C8Ct8NEZaCRj4ABfhOzWwdiYaWi1PjMWFX/Wqql9qCPPeSeJPRd9JhzpOoMc7DkLpTF9B7q
FpA76Q6tWHC81TdmmCbXRleXKZoJQ4ZqVgZpr4/rwl+MtWlYCB2XNp4JUQ3XJHDS6kIouvEAgxPi
KXYxyYPKr1nnTWfBjk5QbcULDjGsqUGBbdm5Psd/DKo5XTbZlBAYIOGFDC4uyxCk1RIpKVzgrTc/
zsUD4t+YiAQt5uBeZxfDSIxsVpA26hBfboQVsXTWFUxm1EQdIErG/iNi+Ahz2wgC3trIIVyXWIHu
UM93d1Fo1GfqiCMcRLHa68Fiv4yYJjxQwpewey300DxFbzA08Cc9pgUUVX0Fub1TCg9YWoYgBJWN
H+pgJ9GyzPqBxe5AXuIQrJU37rbkKVH92Wce5wvYpUA+hgWO2P1tbXbY5VQlESc6YFD+zqieoTZm
aXN5jOw3Ub0x6OyHThb43Uz8+feuG9JsM/nOcJ67CFp6MF3jbaqWKbR9YcA6wRhcwxDJqYYfzZDa
b30DsgfWpIoEgV7G4eNAsSFf+r1VXMOUNpxlqha1jlvWgAICtGG0ybwRsm64ol2BAw3a6cMVOArr
FSUN9KR6NzerdZNYTbMqGguEgwF30TqPhRP3V6asdf27mWo4h1jOGLAZKlhUixzRKH2ZWm5fe4qV
2PkNOAn5HM4tqg3UiUiAxzGxLoLxpmYXMOP6btEpdfJUG44D+RaW9rTIq2h8TOVYQQbNkyJ2XqpJ
mdaaC3HqPLeypN+WIA8RJqaX9Qz3GB+Uyh5Tzgfk1bRFYpah9OTQ1U+tOnS3ASre2BLyLna5HqM+
OkrpRGel2Ypp2WiBbXlZmRq9pxqEz+B1UujHKmSPfunUAd4sAroSIIqp87tzFHCw14rxvDiHjp3V
XtfEfDyUCV+yzFLvOP/lC4oAdEscvTK34PvQzzL7snyGPCuRg1ZgrK30EGkq0qoa1dLA7ZureIxN
E1UNiZ870FH+JbLyw0MYJcF1N6LNitCgmFovoEWdUvd2xsZT+tr8hakK/oF2+qpFKBQjw2kKL8rU
Ytz4SALw03EKw2KW9CBdlD5cchSaZ9MebHARCG6CSL9qML8VyyadkA1yR5Fj4hqNbr9sAPsG28yW
6RishqZsxY66aBrEiwklvO9j7Xc3gdbC0cQywjEeKqNDtzQ2G+3FR0XppW45Cs7QDRn0V8vCjl7d
db5Oq7OEPnsxsn/7RZ/X4lnROhQ8axEJG6N2yAgrhCOSa+pprM1Kh6q2TkzF4mVrTuZ7lZvKm8iG
4wnIImmdjZBkNyitum6y6rV4vKzdCeI48o+Wvig0FUYxpDHjEmnc8ns02TCQAcLZ5pkFDfwnEK4J
0bhI7+8SzOCi4rHFkyzcVcga3mfZsiwReWhVPfs1BjUqwcgaTmdJ0vUTHks+dI250SRWbA3ZLlry
ecQENIV81vVVB4MbXUvO9BB42qLKBRq3yLpry1yt1BfEMDGvjZXReVNCkPvMb0h/loYvGi8wBzGs
JcXuiVPGANkbFd34qqAqeY8hMlrzve6kxipgQ1ELT1MECSaomyzgLI2sFdBj+3aCUn6Ds5AeLIHk
o5YO+RoDSNXh2Y0gHt0VemnlGzJMRbtxwOKgP48YJcCLrI12UeP0KE5WmaQ4a2A37fFeNUQtUTxF
7mTwk03VJ9FNA/97WnGFYTfWOKO57dzKvXPgGwZ8SGtQPJX+E968AUfGyuDIuymHSIM8nrSlsSAo
QPogwFG6WyCOo3xLhrJD1nyq2nSLQ6R7M/ndYCzUpKouYcfWl21jI0mOfo6/UsHBY2FRSOuahT5h
kJRzwb9jwoNIjEEVv8OvGZTfhRyQAryafK2fpRhQ7Ptl4J2N+AmsVPVKAxYbI0LbsI+H1GrQDEw6
u7lSIcxydmisUlR6w1iAgrdCyJSG5OyLLKsdcfHyDetJimQYV0artKgA1CmYqkhOZnyhpGLUbl23
N8VGSfxQ7Eh5inYXTnZarpGL6c01sqwzxdpNcb9EObu9GrEvuC0n38eWENF2zF+KdOi0lW/7LFUy
YjN/bqNO//V5QPxHkoaJs01JBNAe//cHLQpXR8lxPsJjGPtiFQq4otDgkyvb6oPrz4eas6ODaHVu
rsxJC8B/Og/70aqia+BG9FkhHpQp95JlLa0aaWIPFYdhXVv47ESBFDtZjlhaIBu4+nz8o1MFtECB
bwZCHmII+kQNkzCTpDHR5K6rxtTvUVEelk5aVyfaHn/kMrxVuvGk9HjkIsZ0kGaESV4IDEoN9BBo
ACuaMW6qshm+WKIg/McXxFAh/9BeAex28EKx20CFkptLyCJZ4TJWAwozGkBTEHI/f3dHvh14zrle
AIyJbsNBNWRSnXRq8Gf00gSlTZHB5PdM1Aw9J7T0Sw6yaB1PZXjRxnZ51pu+8/75+Mde6O9mDpAH
QQHoYPwqxrWCEA5IueNXm3FENrY3aaN+PsqxFQLthaoF1CEgSAf5fdlmeF+5PcZPdVGujEGRK8Mm
sBh7/Nw+H+rPCVGcp5lBBwIo1R8pYt0YbVLnDtAO5NxXE12BC0uazs9/Mgq8Bm42qku/uXofEkSE
DIlgqDh5IgJXLTpngJIfNyde2591EW2mhACG5y8osDN192MeGkUO6IOAYRSZ9lfk30hFmFm3AAGN
PUEtS+dykGiuuWM3XFqZpqyKMUkUD8mMfudIjJfwc4por7r5iWbIvAX2zxw6+Zj/gNkBlUEhef/J
srGSRkEAjXqLpb4GnamsEbDH5sAnRHfgqDUIBoSngCDHPq4GPGiGClGpNQ7yf99FIYgrdT7ptHwh
M1wlEb3QT5xnR0eBc0dLjl6/ddjIGpK2bzg50VHJM2cts/5RVYdTDYs/SwxwUynMwKGGdcR09l8g
F1rkBLNYC/h9dL0arX3K0ar1NJnYN0WmDX9P6v8kG//Fdv+weZevzeu/xRkvX7Of//mv2/41//G6
J9g4/4F/CzaiLOqywYgqKSlptEz+mwIvnL+A88Ne4rKhCcw9/j8UeEX7i8YwbQ/wOvwJ8EicZ/8j
2PgX/zXyptxStEGpZn5JsBHlyL2NZlJPAxuDTiO0I1o6LJj9dVJ0IbwJ175rktAktXeRklFx8N1V
ZV8/CNEYK+la6WVoOcVNPo3ORU+O8KYSuS262NeXtCWSZdDq8hKdiOFZDH5/N3KxfjcLhKPaXo47
M03jh2nUvoPnmu61PggXQyiDG6R9pm9Go5qrcFQGYvMuGNdWxe/zOGl2eos1mN016Tk6iM5Z1mDY
ScYX6cE6BrioLkth+qsqbLqnxKlY6TG2yNjB5Sj4mCzwdhkYk7AWqaXLK1Gj1RhXWArg3i2zM9RG
3NSrKyyc8KYtJ2edQeHHfTCd7RKMHj3WEXXTLVAMvKK5eYoRLJNR3mR6boW7Rm3bB0munXmVMRo3
WZ/YGx5FXmQ+LggVqozXRokCUWNouKuMZrmzhghQVJI3+IFXKpDvPA6WTamdSTReNjAALg0rVL/F
mAJmajlc9/aTq7fXDU2LMcYvwqqqX5X+YiJscoOpwVknnbc6Gc/1XK787NtURGd919yDwF6YSVuv
MMlBK6++U0P/h+K73VlV90+YJ2PqWnbiiix+YaBB69W6tJcitt4EuiXnEiMnXtWVExp3g1txmXbt
mnIWjml+GLzFMQWHsHTeTRHXSFHZw6uaNT8sSyZYJ7ja82DK56hyd71QzrIagcow8NPbXhvjjVkN
Ba5g1p2Vo1I3afdw0O58U92ORMtJXa+l7yQYE/GrSki81COdMqcR8aMnv6jXcemUWNj7YlUrxi21
te9YfVeUOfpXU6eS6EX+tupG3iky8GTr06bLKL9/01v8uAd8fWXcY2ZFHQekn9arYuX3tfqrgF1a
4RRrWHac4H03hLiPpiSGVVKg/YaRXNfuKr1BJMrAQmpAchpOlJfirZ6mVvtDidq7OkDqLH+uzKZF
sqUjVKWlHnrF6EixqsrQWQwKYMKlH9b2RD5b+9QMiKvpI/tje5a7imhhdFRZd64hYvKqqHZ+LWcE
p6PDCgegqGGcWwKS9Zohj6BB5csolNmMiMTWGR6UGSJKXgXtJVbk/M52r+24QjNrlNvekI9CGKta
z271flxmgbiLJ4TRU3r/jShv2iCN1ubA5WC6SBW1Ok2R1Iie1TFeg5ZpPQAemQcu40ymzKctWwwY
w3BbttG53lKOc5ppROrJOU8IzzzZYSyK9cQ6lKa8zJJaPZv0xFkkIiiWdJeBt3VocQ32xN+MCYE2
apUb+kBXlZZIgXKFf56rJJEgBs7Rsmo8Ct0ZcKesWyFb7GJ/CpM0LoK7LIyAs4+D+K5kZnAD4wjv
gIRXifLIuHbtPg09t2l/pFHwmEX1Tkl/NSM68LgcVKusspSH3DIQT67cbVhWj2VuzBVmi+MJMagk
s5dw39sNFUR9oYKuJecsh0Vn1f3Slw5eAQo9b+TsZOVJp7UWk25s8cl21lreaxtdGvabBqoDzU5K
Z3U5iedxcG+DJN9S8sbSo4y3YT68oQB6U4QEr6BelmG8jMOiuZPd6C7GjHrNSO+NnpWPWZMRLHAJ
e/d5dUtJrWdZ+iYinckOSadlGoYPQSnfjbFN3pJcbuPaqLy6p7FVtQvqudHSmF3ZhHkVGe1lrpm3
ioKyGNr4uH4b7RYW0ZNasx1Vt9hGyazkwDfAO3GZdEgw5nW6zfNZO49k+Jrp4OFTTNFlZiJsF2ux
v1UMTFgLRz8LGopQGD1u7UCzt0YYPagW2oCNEM9uBJXWIzj3vzeQGM9kpoXrLBKuN1hRQYXOD+6p
mj3GlbEBYqwvdevZnn1He9q9+bYUke6vOGyNx5D781rXS/2+7FtOdSd4+120tCg3AOJCDqpCAayY
7A6MY2AusrQz3vsO+81pBpKJxlR2JYgbRPtD5Zuudmr7mmKg9c3Q2uatGKwekpUwzfdc4HS5xCam
15daRNhIF1GtltlU2ZsIpaTLApV850IUhXbfJlTdBwMxqE2mmpepG+Ox0uGXi5elr18PNYIZTV1r
S05udx0oY72jMBh/s7XZ9q7SqaAXrkwv0dIL1z0FVHqifcrGlCq1J3iRQ+di1EEGt0XkZdwMjmE/
lkGwQjD80kBCr26DDZrCxdClW03E+Vaf0q6Fko2mnww6vDX7rY5lNbWp6ps+qOoyoIbSUYJ1WlSX
DWWL0C+UGpyo1zZzkUjwf6uzSruWyrAILNyVI+bQDdYD2OWeB4rK20maMEPlazfF0drvSvtegTix
HmwI2dDem2UR4B8QY7K98p3KeqARULwqejp9Dxw7Wg1+l13oVRI/KFEf7lA6VjaGHgVnfVyEZwni
q5dKWo83CtzT52i0ApwSCEW4PUfH3yUGzFGDqvptUys51pZq/tBoRf5GKXu6iwbdX6rWIJe54atr
J3P8a9dRU0S0VH8nEa39O+H9vzj4Xw452P8uBrV5fdtX5Z//87+DYM34i5Sc4HLWsaEQLMhV+p+y
+c9/OX/ZKlcPAiZQs8l0Z9WKf6uWo/WEzQLs5pmsDTqF/OW/Q2D9L4hMRLKzMoQAcAjW6b/+Y09c
Qh78/qPJxJwIfcw0UbKAW0vlgNIS2/kwGzMQK6s4TMmTqvjGKApO1cgqgSEI/QQyfn8kBzAKyApo
1PBryciQz9gPtRu8yjGhBdiq4W/y2y0Py2KqlKFf/52M7c3x45zmoP3/z+nfI839cqaGFNQhWM2J
QgRhTeCLGAsS2xlYuA7jsPzwfa///nEfBzkynVn4iWY5kpOzrsX+dALTqavaRnMysqstbI3gSo51
s3ag3J7C2UAsOZwR4BqApXP/C6ipfVgP8PUybANzlswAID27jFb+Ba6B6KBWQ4q2oW/GLoaDk7RW
adDp7TcXgU+6cdGkd7NeaZajdYoC3RJVSe5rJ2iqdEFPhxajmzTFdOe2kaqv/BFf9kVc5EJAcJXJ
VdLrouYm0oN3pOvcYGWaVKHRNbeLRxftUVhTPc5/l0rV8y9FUFm/onyiVS8BxHVrvejMX9GEX+mC
H2HEN0h6MrCGgeoPQxkiDm5dFBjD9T0tpaRMXefMj22swhCzqvtLFd2uexRx+dm6OiUoemkY/3g1
Ta53G7pwuuiEr2E9lbipu0gSe3wmjuueQoIPtGZin5unTru48ZwcOq/X2NiTdaFZYSBmq/JnnvSZ
v0qRNnzrfH94HPos+0VPwrzA5orTHXvaFtdAZ4rXSSACBOELA61aV0bmk5Ohbo9vcaG8ybZClhqh
y3u/MevaiwxfoxfXagHBmwuRFyX0GPnmpUaY+pQ5lM1pbPGmcwyhXij65reiDriLBZfPeaZoJAK9
YYOAbaTbPNWYp77lMore2DXtazi6ZuzFU0HHCM39sps7gPIVbaIpXeD1WTyqXJWz+meWYduko3rP
D67655k7ZW4yyuaIeNq68xzouX4pdOne1HWAaHAn0KD3RNUlj4NwRijYyXA1lfgmQ9Ntkru8rUW1
QJXLeNAQGMchtB2rt8h1m8fBT/uHKlGI7CNrjN5NPZF3khJAuhZj01/USU9jfBgsbvNkCoZzxx2s
YKl1Kbr1YTmoP9W+j987mob4QMFSwqe6q4MbEQiUf1sDhxCvNp0u2fh5jM8YHil0rZpIOU9F6quL
JMpLbTG4jY9OTmbmNw1u2XioTzUXYFuPwsaSIcg7z5mmbLoZJtoEeaZ1L0lvh9i2A4u4deooeGot
2nW0scM8X9SVg1PtqFCw8qpW7TX+uSimVVclCIR0Te3X2KZp5bvEtZJaWWS3TwhfFK0nbJwIk6LJ
+wUAkRTPW3+okNi3CxsTzFhJLpVJnevsjQUiIR2m7DbXnfDcTwx4ZS6VV/TUHXqFUPKT8aWLI3LB
FAqATp5kJkgP+ym7LGXEdAX4rvyhhVKFFUo0Ndv1Kr2xDMms7+u4m+4Tjn0UYFUr/NEaaGMicRba
z5leWTei1jVMxlMbggoPk9AorN36RgVSI76B7qOK3CRaUq7SQWX9qyVFS5RUdfAkrpGZzxIaxruD
OdD1iJ52sRwLHLE9VwaES1Gs2rQvXR2Nbd0i+UMYeegwMeiLBmKxKt8HFtCtHounwvX5WlhE95dS
G8afToexpYcKcNIvYC4iqOEmvrNKggI7WadEJQC7LLg0ywonooeaI/Ol9iFCeWar99WSA6fOdq7l
569RRiHDk5bus6KCEdc6rC6wd9R9nUySkgmmgn451uSs+PxeIAHfME380K74c9m9jpVkBuImRiyY
M23IlkEQ6r8mjaUyuBgaeG5hyWo5RL6iezl2UnKFqmp6IybqPitBFfc2YALJuktwP3NKdIGsOhXJ
0vCDyl5LC48xICpFPKx1fMPLBYaaiYNgvBmTbMXi/7F3JttxI0m6fpU+tYcOZgcWdwMgIjiTEqmB
2uCIouSY4XAAjuHp+4vM7GpJWZ11a5/aUmREIAA3s9/+wVuSED4l8RnO8ux0ASOYQ3Y1OZZRtLAn
x0aBw6zp64cgdyz/wrXZqcSlsrFgblbi++xAt1cwBcgFLIk3VllJrAZT5lpPmC5xPos8JwTtHMYc
ae9gHNHBFVpWm1CzbQgetGmxHMx3XX5Fz4RBt3DnuGTeipo2q+rZM2kvIV0nxRwXz41Co3O1doH8
hjIoYOkbVOaBeNfKZLJCRJZGGOg9zjg9s4mJ/IFwXagM/gU5V/ipe2sfl2lJ4HKR1o4Zv+Z46hW4
KM1em3mN4vAdrcm5iDvJzFQuXTlksLz8j53fSdhAQpisKC3725z3AwxOxycL0ggyIKKtwGlOuK0N
pj55F9buDjTPXcRK1gmLG6MLvAm8nHyNOWie7LqJXywAs89OtML+wqVWEgqiJ3kbtNF4hzu68jAm
kr1h5isHD5VfUZZZq5vyvSWU/bL05foO+IvZXfihVZ9wSSwfWmTAhCFvrv6q6sX5KAuzYeBCFjpx
aSRcVskAA6lO51AMLzZn26GZIw+PfNLQXjo4Km97bXuZ32rngbIgyL9D2ZVaq3t0LYHHB39/A+Uu
DPLUcJr1RR0t0f22hOf7XGqKzFAFneL568YnoMDiXdwG63bUSBpfa/b5YeqoJnQyod2dsis4vxLf
UfrKKjHZYgZCoZ3i4Uv10e4UrTgCF5pMecd6GbgaExQ0jNES44n9QrhlWBLVQmgIMU3B/eoQbnUo
YDLCNnF4InH8Gh7hFIkv5TBgBoxVMVHvPtNiYvnMqOhcqvaS2jueWiSQHdyHav/Ivel86WPGNWxU
HApINW/1dPIcw+1kdy3Z35Gqpud9q2VNdkzJCVBqM26wIPz1XviT3xIyHOzUFHeDl6eGeHgOuPnq
o8C8/e2GRPF7YXvqbqZQcB/x9Mk0NrL87E7n56PyvTnMHFtqMNrQ6z6yxyk/h9VYcLCzrbnwlQyO
pdfmY2Zpb4H6x/TWJJisUB3Q1oTv5TL6U2p3YmY7ufkAsa1eSd8W0I5JlEaJhZc03WRMGoPUNzhk
ny2GLJiQnERA41xTaPsYoZtpj0lIkItt3nbwLWrMzf2GfEJnwJv4cpCB/9YVwwJryB357qCqjPB8
AonBOSf88GJgBTfWjqVmRH4HVZqZuQf1KEqcLm2XdBScv5bwUsMFhGYnesc7TEtpHirpuv1pRq1m
Xa9bXIAzEq04pRExoEuCH6B+UqR0r6BVrITJcIB/OS1tVxBOgd236ty1hlGJBUyC6wg0KT37fPMw
SNaXzlqIaN9YUl9hekQw0lJA5k39ei68e+yjB49CYrlv3dGd5BG/j00zxYvKfZjckJ5oHDZql727
0Y1WtjCkoYdVmFWStfRdIVSzZds60tjNqwPADxy2ftFVP7hJQF1sstryRIFzNYnJ2gVaYGM8rRE7
fw++ROG3MOBccX7P8yajgRvLAJxJsjav/LUfX896mRJD+x6Sai0tp00d7VNw5KhHojZj26jUGgGO
SYLmDIYEZV8uDb7/WbsIlhBWEajh7U5Sxng7GQ/H63jMvRhykW0uGoPrPGJASxmALwNxACeQ0HsR
izOKg7vr2ic4IHbHnZ4JN9N7TMLd4wzMul+2m6l5MIqQCrSXU3flxdVKhjI57lN7LBG4OBw5rvEv
8lBOucpGGXdzKiA8kPZITxF+cQraf/YIDCHUZVt24cuohIe2ukDpDU1OEjdxO0Q+MKeTN+qTk+On
edhsjO4/5AuxbV/KsoqHB+zCBvGgXB9anK0kNZi+7u+8wP+NRhPM0P83JvHYz69fuv96nf/rcX79
aUN3/r0/NnTBG0ZB1MPnHR0mf2d7zt/BCdd7g/cA/wTmUWdWATPpH+AETtQummYwDR5bhEln4ccf
6AS/BM7BQu/sgALxwv+PwIk/rcEBS35nouOHyo7+lzW45C5fibp8RpZgPxHV7h06mIJEWW9TxkNJ
E16awU9/uEj/YrBH1/7TtA1OwSVBXsxW0j7rRsPz6P8D/SCIWZxsjfnQ676rDnMdyfVEucg/kcyq
4qyyDYcpfovN29iQy5C2xSyeXCrOixfu2wkfGy+4RABRNhdWSNrbSc1T4H5Yw0owXoXj+mrKrbwS
YT7aR68CvcMBjrJ8GOdplUcWOAQzjZEX3sp+Np/yCf19am1Qm29J+fYQ2TEU3EvJZUhZXQXjyRLz
b37/dfSVjiaubz3XxjyrxNGTIDnNe5nT3lIqsJKQ8sQioLTH/FnMuVcPCXEt5wwqzN1WrEGGel91
fyBJSpSXO1/x2FxGJJSHn4q4hn/vSNiCQOtrwbCRqYh28CtmFTmLPgKlurcu4sAXQl+q557Y5+60
FkoH76Ky9259QkHlB34E2p2sUbxbRz2UHmVmJnWDg78KHnuHbDqLtCNk19u4s34sCFw8xhCjQxCN
2QiSegm7AultC72+Uw3rJBDbMToglLTHjJx6+2JA3oAbfrwTAAVEEZSnebWUc6J6WrdltbLlnN3V
UxCMCYTL7LEP7/sFQ+Kjs7NpulglNMc06q3ZSxzDqvrQii6nSAcuJyWi29knEK6MpuKpEO2LqxfF
RLQEMHHLGJI4zrrhZ1X3ODNVlbQMJMmZkG1B7M2UFvHczpmzTxGR1tba1Own9q1HduEMoFaqrT8V
fmieJwH7nALjbFFmx0TBQqF3fJJYrBlgY3M9BI7TWimVtOXe2df21NhskBf1nm4nPAe8b1bCwiYk
nqXrJy+xZnAfyF0NvbCOx3a4WPkbOG368nr3webcQlTf5mVpv7VzzW4qbopcpmyysMqAle5n8ux7
ImTXEX3Os5girHAvVI8TNQvQvqHHdH05p8wcUqdu3i43mkEDd1IfFwwkD+HqoDzKy1e7XVc3Hbwc
6vNeANZ546LI28YlOAvtUl0RFDG895VLFo3ZBVQYDHNZxtntsojLpVu6U4sfwZSum5efRI5in5Bf
lG7ENChbHpqanU/mg5q9iys1vrZxXL5bZO7SFCDiuCujoP/g24b4jp0EihtLVzxNUV3rd33gLGPa
1PjGi3KQ7clMqj5WhU3l7tUqTg5jAC/crvsNofI7GOPekSjeeP2yppHAfCGNd14PWq2H3pG6HUPc
hsuEP+OmwbsghkNURbY7dknhwYg57nZAeIvqZ/0EDKHeVoy6pNCQ43g7rK05L5aDzzh97R+9OFdk
hrvV/IDmsHxkBOvuaIV2mW16ib+bvY9pFNdV4GIuUYwm0TIMn/wcB+5kaUJx5zTr9rQRZjFwGEzx
O78Jtw/1vDdffEMTd6CyO8QW9mSVJZFpoCBvJCo99GwatjSKyfQ4KGuFB0U2BSTeaB39Oh1dUgsz
MmXABGMHfTghWtBnj5CesX/OwiZgB9qAU9r+YbDdUn2HlwGNOZBCf2Pg2wdEtft0G4cbCxaCPdwp
8wLI0qmqOvo5UoSg5OuZ2z1190jbSeSO7dkHi7bquNPkOypRgQ7mY93xUW+lVkHw2kLqCq5G9sRj
mQVqIbEHy5Qc/qstMZ+pE1fHdB6pvUrWZEfQIbWkUTAgEjqaebQ+8CWDpe3aRH5ah14RHhT5hhFa
kMk12VIFTi0uRL9143S0yH5b6yNeY1H4Es7WXpzCsC1FfcxVWS/nHTaee+XJlYEVZHuxkxVz2+u9
7LJRL9NOxBh+aGxF3cJv0tkjwC/x12HrXP60R+N5V/tRXXLLm5BcQtW2kUN4yY6AQSHQKHL21b1t
p0ss6o0t67T2Oo2LHouTc4ly0rH22ETgADX35IVHbcwZVzB02vpGTOW+3EL7R9AGQjWO4RP2bFAq
U6/UDnkmxdyJkwrPWomU6O3WPOWmLtxnbat2PeDtjUupMw06/wjHevy+BUP+gRY+cJLZMva33l2V
e9nZchnQI9kY3G7slE8Gnj+1Dq3CJ067/Ps+LsXNVNntdzxqo8tqmoYpk5bld6yfI5TnVQ8hGM5K
PhNoVyNMgeC1uge5dP27sByIYpESey27mL7M7RQiPRD18OJD8mnTql35wGaQmzxApEMqIqulUlnY
U8cTywQ2tACmhfccHhrgzzX9HSeWBYhVRzYnLjKOSy2cajlQhM6+/4awFqYmz7vunAK+ebMiektK
0Ykvw5ozIwRIHXn22ajvxwBXxa8jWW9bMvrzzONdt/YrsJ9+miGGEHhKoashyNfinVz7Zj6Emzs1
qesp3vweN/ZX7fn9nsSqkY94w7ov6849nWwhoz51Ahh1SgfLaIpuSCbpUbEVDxDC1Ugw2qJa3wZL
FH3Y6wGtjD0QsMOypzOMDDY2Zae1P6P/ehzaImsq5tND0yFbWTzBkdVXWxElzeg7ZyBywDKUuZ9N
ZxvU5hhj7K0OsVU7UxaXpH8nphdNczzjWs9IuwD3vVi6r8Sxwn/AV674IkOen6T1u7P0VNZqhXk/
z1UWxxWx74yN/LrfV+KOrX1XZ7ZLAGXKLLoilrU8iAEcwUhNiEyzr+Nihfow65IehAPZzKANpQpv
W6ORldCYzfhKWRxftDh7SL9mnV9bh6CZlxWGvB9Zc3QiDfBUwVhFg1qjB/SdASpt2w8XkSxI53Xj
mhM91FszpXvtFsTdN+G6ZdGyDdtpLzmYjqCf3VusKwTZ0SPC3stx6Y1/gOwm5tO2B/OeTp4sj6Lt
RHhV2uVwEfiBZTLWGCQXlvkcci4hR4C4EJJ3VFQ5ZBD+c4xUzXIcrGJz6AqhVXCnGuyygguJsdeY
YphXfVwWVXL4umVroOI7DKGTJRwyQXb0EOtSbLBUumZCfoLn3UPlmOgt+i3rwtltBx+HNeD8kMNm
p3ZoBXejV3Sf47ZYboH9OLurpt7vuDXXz7ieFe7RR6uwMg831lVkjLi319CekmCT5Tc17RC49sCa
jquqrY988lAkhAybJwtZx5yMmwimFJSKBUm4Rf4XBsqOEhV73wJHKJ5ONigVeVsTIz+xa0gju8r6
HFWR/gqEi6wH458YIlmngWHpFh7yfCluYdvVH/m25ktlztGPIhocsHjbUd+7kvTizLVK9wmLHcdL
AUcFsC0aDeKyCK075cNIyPIcWDG4ax9Vz+RxIV1pZrh0J7NEBNFulmX2VOY9ua6Nbeo2xQsjaDPb
msRjU5HMRgweoHNKiw9YPtVr8zGiVQGorzliIIMR7JWcW31OMHZgnAC2B17P2UjcudzM7CZCeZKw
l2AIyEmEhnGzzHJ/FzRFVaRIlQyZdai1x2NMTuFDGY3W98CV1tVuaBiThVC+Tx03/MPYVP7beJqi
SyNamI1RhddBWhQybLgVrHG8HCAIBeSCSZCZTUMzTn0vL+4I2oy/da30PrecNSYdCwsxv935HAoB
LThODdbmd8e4hhVxycxW35DudS49CEm7I8sPuBZxuUcoZGoOh2QynV0Swee0A0zpjS50mPp8AAIK
9TuHlC87LXPZxQeE9+f/Psysh8myHqbT7MzzQzdYLZ5HsuEeLONe349hXY2pCkt8zFm/8Ya6oLsH
+4g/tWoyfkqOHUYlcuuGy56Fmn+s5Bj2xwEC9zcCdGSbRqWc25sqr0fyXXk9fKyjpoLXNKOYQQ7E
buAQ0SauSVG1+z3MJCTCeVnS5O16kDYxoAD0N2Woiy7NqyGCxlINDw3KYQ2oDm6SjGdvZ0hf9dLx
jQXxK0hIye6vku9huhHfyXCzxokSGysmZeXtC2SQ9bk0I5c7cnrvJdrdbUfN5E74+u+r/bkrYvpW
RURHwgngv9euk+dpbuX9A9QTnJzrvuf91FVZvSB34E24Jo/fOX2dswGBP/jEBkkIUOxGnPzRBIpe
aLG4LZSNqG105mHIRnfH608EnQ5RlcZdnDbKZu6ZBmu/QYc1tQd4mUt7sDhWu6Sz4MempTt7F0hs
Qe1bazAlgq+C2HCeRPG+XwZQrmE9H1Nl11MNC4AhecVhz/WNUfG1GcWYhGe7ldanmf3kW5i1LE94
ompzmAhk4SIvirUcPVXAmBXihHusiGctiZPzlEyqpQChEwFoJCAwFXEViHZw9Cx1lLBo25F9Qm38
NDKKdL+rCP5mvPwDBcIPyMmfmN+PffulKb/9BCydf+N3YClw3vDwAynhDYerJNaL/wMs+fYbTDy4
0QBecIr3Xfd/gSWHH0UE35LVQWf4m9bqf2gvzpsQv3+ch0jIcSkxEGx+obn8Fe3lZ4oIEA8aEt8m
VAv+BnaDv9rW0fHRpDv0aqLYNKpC77xEsHnKf7gi/wJL4uP/wET542U8j4wwbMjwu+Cj/ogkuWU1
5vnunym11XiDr5u8pNF3MjJu1aEQm3j869dz/TPt5Afui4N9A2Ceh0MRrnUuvpc/v2JeTzvp7oRm
DnFfEUGQjyQME9LOg8K6k1SlyUqEPcxERy3YYlRJNKqCYOdQnOnHSNp6/O66Npzegle30ZXvrH58
9H2z9dGpjorYddMp7mr4j2aycsukYLkc3VkZxXRkRB4UxG9mK2Sfzktr2TCTJouyZgOPpHQqEl63
faaLTLU3C8E6UcGgWa411vvLV8dRxuBqAGHpjKvZ0KDAk21vNW6GfHgTe8ryBK76swYfKJcMP31f
CtTIYCI5PMEmxjleYGumndSNS0aci7Vr5FqRfN95+adgY876IAan0V66jnjXXkwaIVCb6onlyMn2
h5Cl7gTkELdour0+LxOzwLK1s4DpLoIxmlchzUDfixp9ZhCs2GRH9iLqy+aMlmW29sLOPRDoLjj7
6cbOgi/eC41uZFFjyfMtWHRkdT24SLz9CNT/LUO/XVy1s7FimgU+eA6m0+v2ug2c5iNpDkN4Kau4
ppKq3elV1gbCkZ9HMqvGS+QSuAEmQmPX8n2rJv3ktFPnXpJKVpbJsO6uzrbBY0nUAW3EyNbbyH3y
nZGuW3ayg8AqwClfe/oTnYY2+bAnrjkLoZUJUB9VThrC16WGe/St63effTC3GTH1MCy99noaPMfK
dsyQEbp5nW8iyo/j1kdF4m9x9N12A25rXOSoVmp2z2nvSn8RQaJFnefXK51ki4TUsvqrUECABx9h
PdLBtpCDhfxh7eb5kSHdDm8bNXfDO45/XrC2mtq+axZ78a57jBzBIALsGYkSoup2CcaoyjuwqwWT
BStbjI9RWmCX/bEcY1Jqw0kO4f0qCzUzGLed6q+tqo/dJimDYJouYZvbGpVHA8/nsMKxVfrgy9K0
c9LgoFxUjEENNptwR8b9OTaeizSYzctsvyPxNqwhukZ+fTu0fG0PBKK78Z2Wk7LgEEV1+8g2tZzv
MK3xnCdfQ6ComW4669LK9/ZiC8+q+lAxnTsT8cmdAZzok3DJm+6uNFFb3jJFSrJavbO2YoBqKodb
I/2FubrRdjzoVCyl3ZyiaFfb5QBLObyqQojqd9vuM8jNQrHjXcbZzPDl5b4XuAENwwJYXSJiFxeK
ZCj9HA/jiN7C2HnjZXusO/OoGcEgltvWAAGDpX9Tf+4DfK2uLVPX0ftK4sHL6bM7+QTzxrMH1p5b
WAGbpsXsEyb0bjGgWdiHjDP8BPPotz5eII9bPHllfMeZ1es8hbgtm/ktcfUdEcMDbZKOXnbAgGC/
BB7JGZlV71vb49CvvsIFw0MRG/ZahSxnjZDVYQh3u1AZGSrDiN11WMFqEJVZ6LwKurzUOKBBbQJU
78T3SIRK49Lg6zquEguXHWYqPMgISSEAXh7p+nJ9EuMkbHSClUXuvdVZ1sEbpyjPcBLLrYt1ks2Q
6cpivrcte0bzwsHhvLdqeASnDq5Ok8wRROqrelL6upMwNcju5uugOYFAjujAR32bbfk+WYCZu2Jb
fdF7jE0xOUGMFOdkcenr6hlAedPxtdlYSbOE6CK95LeSHOTCkmB8ovgj4/X/l1GJeRQmhhTxs4k+
Fhi/6lhD8o0nRL1F4s2B1IeWYOYtafCa+fjX9evnsozW8fw6EVJrdpauy+z7c/Wi7oNh+wApfa2I
eVaNMo9Vr+P/qCzzMuciKXzKJMg9fcgvRVJUZTTQVhaJNVhxeLm36/VgD5ejDvSNX/jm3/m/nf/e
T0U5gvmKmyYpJQGf71ffwJxQ93UPXS7fvs5YVnTQZfag77NOOGPGMsNOevwov9Q56ONfX9FfaKpc
UbZ0UBBQ0nH10Mz9fEV7UPvwzCpLpiBvDtVSkws09IRP2+g4/vql/vzl8SE96IqsDSnQvyYYUqwR
zwa8lAMz7h4X0foGWr/8Nx/oz9fy/EFcdnSI8hF2/nKLzNvWjAKXbUjvO1TWYVV8GNJFPvn+1LGx
0VS5rSouDNnux98+4N+t/j/QGP/wXf+p1b/9svXT9FOr/9tv/N7q+8EblqWBhzMZ3pDntvqfrX5A
mnGEWpw+lOzaH1t9iyVyiM0AvwkFPkI3Qm/8z17ffcP2lTMA+js63sgO/pNe/+cm/PzC2OVi3YDb
AM8C7/PnR8AaHIitNeSNHurLCcTeu2HOr49B7X3NSX64+OHS/Iue/5fHgJdjW+7R+3POoKX4dXvs
r/hk5LOCtzPmblpvoUpynKj+zWPwS7TE+VPxMpyQnGVnS8Rfj8oCxg7d0QRLb4jxUAHVvqpze02h
h3rXWyVhyo5jN0IJdUvgxAihzuq7/+6R/+V4+e1dhIGPPQabegLufzle9DrYEMJp8Vul+5eqseXb
vT7tVV597/s+eKXBQF7fN+NVG7o0ZU5hkK92Wh86XasH7Kzcz0E5OonTQhM9VXlpvsE4bN7OgTZP
c7Dg4NNP9U05WtQDu2+cawdTmjAVYw0lJ2b1O6/av5QgmRDSrL5Kh8LOsZWw4bwPXjV9hc4XFAdo
vbz+Eo7k5bjzZ+i9y+ddbw9+rPK7UDUOVlhFf4yjdnkSFkwzfGwrUrmiFkNdsbAO+PssmbbL1//3
D+6JHx6YP50lT73sf8IMzv/994PEeUNKOrwSHtSzObMdoNb+nYxi2W8cbBocyjUHAwIS0IEfUQPm
eFoDIrsoPhTaf54k4RuHUoGGhpPEsWnlwv/kIMH/86dCjmgFHxb+PqaxQBr8vV+dNux9C0T1XZS1
H56gY1o3our87XZmoTamyEH0/kWxDbzzOuTAN8W4Vk26lDG0QNdpv4sCxtt5b5A/yHbNP0DvtT8X
S63e92VX2AcXHI27PBjQ35J653aHMDbTl55dE8t7cqzoLN2C0T12BpqxOjDzvWIK39MxLiZBDqGA
b5b7fv/gEd8xX7gD67nDZg3eMzttf/va5Zt2PjpzlRcnPbLuPcmqLFZiReryMt6H1man6YTDe5Jh
+1imlnRCSNBuXR/OTlFHHzUBZrLwjdeDEVM4VGnXKwiBYlFbnIi+sOZLVrhGnRDg9mwfws6p3o2+
0n46yRUYdbb88MaWsr2VqqoRNguCN6EbbjiaIYzXL1a17sMxCifmC1n39X1PeshpGUVZPhjHrwr4
p7mjm0M8rV5LMhVsh+1ezyOa43OVwl1t2E2csWbCEg1xaJDfYI7Y4bI0iPmpcQJ2qLELUea4s+5g
B+8ixhhfEYdbkuc+VO+DcQ3uym4t5+A4FiWYAuOtnN+eEZ/XWJa5SW1/6b7TcshrvCtX4CPtL4dh
UlGTDn699EdlnABxcCtf/RxrjYRF9Ag12/g2+Y5t40Ssi/oZJnxX6ccInV9wCnBL3DKNfv5s7Ffn
CLLdeC8u4zzYbXx8q+Fm2ltSWaRRNcsvmxk4DbZcfp/zUaoEFzPuAlZUOWM8eyVk81VcjUk/7MPr
aKKxOC2o0apknFAUgAMVgnYUXl6XIGGI31eNhi7db2e7wKoFfd5ZA4YZFtT5p5FevExd9gpfRBBd
l/HaqRNPJMKELp/rx8H0fLCx9ushXRA3QmchJvKOtB/7oxv1Y39dkzZYpAaQZk1cbxHvQ4BklC6b
gJQBt6bYUk/L9jUEMDZwKoC/M0b1lYU/7nbNYQpVeMc2vvyGuUcl0hEyMWyjtvQO/bj3L00kl2tZ
wFI65DHi5Mxrg2k8bEPTfVoDd3qhKPp7ippbfHNNWY6X2x5XLzKuigdUl6yaAKIqK4U1OzdQYSzL
TYwKIZYKw6iaVMov8cguyKaFMluCFNhdVV0vEOohOgZ6t7AJ66x7twv8OYtX9PZZhVXjZbW75oi5
PTTH1i4KVrXWioACeMRLlTfBZ5pmGNssRsLms8ca9RlH7h6GSVljr4ZwSr80KLNwg2mjCfpZLxhV
RSvyC/apBkBerl3IUgOpaAYlg7c6WW74CLMMZUy4q+lF71E8HIRv8PfdY0bZeEUGBW7fiOAULZhT
pxvNE1GM+VTIZJ0m6z30zsFKF5QY30jLiofjxiiqb/bdBsPrHG9CjtWt7dt9topbv1FWl1V7U31b
C79+X6CEwBiN+14nE0SFdxJqAYs/tYV0B65BuaXt5ss8F8Nn7pjVPmD3FvVkrA8V067M1ZUYW4BT
b5XhewKKhoXhN1pDfG879rOt01nXvsmDb8tv4K0jTXgDdQyuht8gM8DSrOjkQTUdwe1iF2w9e2EM
K/VY+6cuLhqTeWYtTk3QhPVl2HvsWP+u8L9XeEC/v6rwN+XL9vOscP7/v5d4N6CQ/wa7Qy6lmobU
6t9LfPwGLJ77CIv0kB+5Ab/zB9/U894wuVL2bejenuPShP4xKTgxfFM6AsbAc2Q0P/1P6vvPg4I4
N7PsHJDbnr3wGU7Onf0PvM+RZ2ws9A6N3bTU2AnvpwOYXPkA1KofhQ7Xhx+uy78YFX7untGNnl1n
QGfZakTnCKzzz394wWDsgjo0BW5aa1Nl2vEt9m/WC4r5/PfR9f8EcNzglw+HjAsfHhzIEPadcYhf
JaRY7jQVeeFlAiDoQsduFJIs+1HFeNPC2fIGg+KtEK5L4pKMV7vaiyxq7Vo3zrHV4Y5/fFIWU106
7KErCUYJIpQK2opXvB7WFGLlLi/CrrfFDZ4z6k5YjD+5teCQNfZB/ThPETZWTbRi9G3NeIzcxGvZ
DJccFQiZCkfN8aG3WqdHFqa79RiQuCxPodhDvhHcWWBidOUYyCMCQIx5yQrIp6zxo20GvsV38i4X
czs+9GFYuofJUlt9Wym5fmW/O17rclfiS1utvX8b7VI8yKDMb7GoKb82a0NhAxlvkY+5nFBrlkMc
9dnesjiecKyM66a/byo7v+33tcZPCkrXGOEqNXEtszDXAUDi4rAhuQlawWLBGr0GqwBW5wXH1hoO
XBhu769SGqd57qxiYlZZrLYa0E3MoIYEniOETWMUtc51VABq4Lez9hGmJH7t7CztJbzhYMvsKvd3
77A7Ueevp6Zv60oR10P3VmVszvvl01BUy3AbSKvrnqKlR/kDVy0IwBCrAZeHD2JZ63FLleutY5OK
8sxOPERLsOwT6Y5Bb+kEyhM+sgRkoX/1jmM/4NZ9qO1R7/5V1VqFEvfwssJ2fFta7SCaDKadPcvU
JlwckmHr+5uaqLOB2B/ENDjwd8qp8kR7v88CfDwf2UB8BBevdsqzKlyJpBDW3Jems3psW2KsOfE7
6DoiFTGWHmfSlxCdjhpLZ7KasS2m+wXaS1wn2IZ3wpvH9qEtLf8e/a01Hkn+MG2GuYr+CNeLm2hA
+9MelXZ7C2aTHXZEeM84SVSlLtDjlQ3ctR19SHthar1hV+NAEzguotVf90qN+wFTncqcdjRf8sOs
215jRq5d2+BPYqZZ3luQUORZjIxi0+Ja95nbVR0wuIhIsJj7WMC1JOSoR0gmo/iUx0F54S0jmgp7
kEYmrNq8e1GbkW/Tq7hgXVjO3uvi4Md7tYxt0N8hU4m8GxzOh+a63EyBslvZ21la7e/F+kinMY4X
+TCc/ys8tAq7w6h175Ce2RUlvVjC4AAQk7sZ1ITavqg2haKoxFRYfWOw9uuLoEfMcj2GAovP0XU0
wmaGZ/q4cr0sJ+XbV4rQrRzSdODacr/S2J5O82HU9QjqFuXxPptjvk5W2B57tl5hOtWmNafAiwR2
FXkBAXuER9zR76gOtR9U3Qt3G0MUVqGq4QGU8IeSwi0g+s40FGf14jDWx9bAuYZiERDM7TCaHSVG
9S0N1BIThWRNdfxQxyoe8eRhfK8dtNq3iDrXCNclZNiPcvW5fQ9W0/jVh77PVwSB06rWAoNS3KOr
5xUwv7FSFTtmYhbqWNLZ644B1jZWgZXNPvYmiR2WWLVD2CFOjcbPLi4tF2/xE+B78dp5frineMdi
xxE29UCrHBfyDh9eNidkn+DF4TSmOLLVsWAZRt1wDc8+wpx2XwJzYK0U0PNSENqsdsp5feSuXES2
FUHhv18sd4Vs5UyNxOjcx5nKdM9EmcMUP2kV+9X+vJ3N8N7lhbNHWWdF69aDcZgNzxnH6v6bvfNI
jhtbu+1UXtw+Kg4OfMSL10hL70SKpoMgJRLeHeDAzeiO407sLaSk/5KqKtVf/epViSaZCfeZvdeO
As7LIeVqbkkaR/OnYIaYMNBdkNmzr4evUVOWbeOve3qVqn3pGyeENLa2pt6wh6+jhLbU3P1TH32r
j+xfDlNv/vPvWr/kSaNfF2/Ouio/DkSWn/4+D/F/oxphcPFjfMGk5FuxZJqUUQArkVWQR7TUUf8t
loCKLNMJn2ncIgJYqJc/5qqMY9mrmKBDIDzSUAZ/p1piT/JhGgLDlewSwT6DmoC5Dfr7j+WLNFzT
TVW9c12emVZUTdE5sceWdTbSb5ZYahH7YbhHCLkdaGPHk1GOCmuDTtr18rxr1oE20FXP0zClmwEL
eLqJ8E0LIkEqt9rodAIDlQVV8WkqKABX45Q21ZbHV/JZ5iDs1jAOkHJXcli6PdID3iiohNpNprZv
W49GaaVpcc871vgwDATmmSONYsXae3Y19eg7O1qp1JujYTPSRX1uEtb+x7pvzene91QznZhThykP
uj7b1iYxMVjjbuVWTzxBgjTdgEyGYip8stFP15uBfejSKBaqZgGt8MGycEYKODpFjEMa8fd5YExO
uXKlrvHDA+DBoaGN7KXwpPck3F4K8FvOVDNP8IPPc5ImD43S5bQjPbK7yPyyDld+kJtvDOzRHk+e
qoZ1YFfu8TAO0BuqpMqv4sr0q61Vy8pfs76UyXa2jWpCJW12yEyrJBxRu/oQxtNRKd5SAgvNtRpj
MThm8ydaWvSAZYkilLtTVW0HxZvZmGZuuFuLqYi/F7UmXKO0uqc2YUeOKKv0rtzQVRelZl24adrZ
KFajRl6Panhg+wtKEMNughLmGcQANgsXq/iqxZdZrVU+MPigT7POSquf9V7MbLPX2kyICzNjXzPX
LgNFRIXwmmIvG9dk9UNkdHozqh740Vw0Q3KU9KKnq9cYsI9bTUgAWDaZxdSzpp43U5mbYlsEaB4x
2fQla/+6hWrvKsNBzdLLsd47bmJPWyfqZmNvOInozjCC6w6pX2oUu9h163Fjugp3PRP6sjlpM2k8
oAMw0hd/SgkIARaIJ10bAWk6CKwacwvWrY+PotRqmCePduSjv7DmaptTGaFxoRvRZyyskIe0CcpA
Nlr5hAurBs5yZMBKmHYe/CqTUUSfgBVhCR4Zt1XF43wXmXUGYn8y2vQEwoZxn4AvGMF8e46NvjmN
krOkRgp1k2jUrXdOLtN4M9Ywsx8XhkC9pg3uklvi2Yb0PCvD9gQDb1+cJkkn+wuakmC4VF3ACINE
j9bf1XOJJaHXGUqaDkG0/cbfbVT7YEp8c9NyAjEumyYTJm4lq/raITO4hOuPrhqK4jQCu0IMrjc1
wt/k2Ex5gK1UFXNsCpcxzYWjCs+/pGdHHYC9yLBOrDmqgo0BJ9Hcx8EErcApu2Fjw/vItsIpBMxK
5KDWViVFjsYTFy40RWcoYqxNnUj3+BnAl/iseNV5BEKzxISi6+JCjhhEdmFkdvJrlZZAbQoR6u4q
gHEm1mRfIp93GiqnbRdO5C40Iq/oj9pcdMeV0bnxti6Xr0qryijlbLspziUREukR05S2upAmd56j
kZtFfIyGIq+P8q5MHCQzRhGeUHb2/r7EbGKu09bBw+hpU4UbuqvC2Dgg4c1NRVeFbKbKE/uTnWok
LXVij86mHSf/sx1k/DkcfX6o9FqwOWMJ3C1eBPeZ9NRbg7X7bcpGs96U7QQTBlYCFLjW4h+MuFfY
vEUoiH8yCyazvh3W4SKm4qs9i5oFFd9lHAmbBIgm9BcxvjF2l5LEhH4V0EtdxP0svta2Q1uGvqcm
9C9MQXzQtCWvpmy8i2zic0X2o6v7GGXGWydmER61tq3eptFw3lJpEveQISNxGCe1NhdrnFf3vtn6
5LwwMPwK3YbTJ3dqLtISJmILyqhWRFfNkDJW9Tw9BoOA6YLDRUxU3yPmAKZfab4hu5UOSlja948l
5BYs9omjkmPl+ylmqzIcPw/CjpszWBrZbd1VcbYfHFqy416R3YFKH7fkBhqE9eAIFmrGUSQrZssr
lZhGioxeV2cwB4RcUYii6repvgWYiqK/K9A4vCYDBefGDcCb9F7bMJMHnzIgHdfiFkuGc+yGktSS
CNtkcIQQKzzv0fJ9VTofUMuYCFxXyuyYTHdhiscgtDX1Z2Xl3Rk1G92QGUxFCWHSry70oCU+E2ey
2LzkaklxkGwFS4maZI2ET50V9cKc0FYxXSuJFwEdXqCZ1UNX4V40jZa3MUfLKk+bcPHwQ3qRtw0v
DzOvKJ14N+tJnoYRen/yZ2AfrXWUMQwQRjHfYqJpr/18dO/RvSwCh0B5J1GYgOMMrT5+yBgUcjOD
r/MkuZdzvEeVE/8zNO60Zqg4F/j6uvx2Fio7c0Xjpzv2buqR2UJ0PgSDWe6sPMwumqkp7+sOWHSZ
G/LBEGNQsuiQxZV2mzZaI+g0edw0pCVs+zDqm61MVHGHISnFWmii41srf2FGooWOj1WK0x/K3mQI
w14zFRXMe72FdNHXEnNQPSO7o01KoWE0CxhDhsw1diOmjOt+AWeQdgRDgwIIdIJ7YMikC2aDIqBT
R+JA34iWcJhV7RNiiFnAZBJrSu1daCYQMYagRN10C9MDfxx4j9gdaZwRMTUZmIkFA4KbEiSInXoj
eBCgg/esG9SX/Bs+RNnJlXuAikRd1Rb4FWCNeJYtXmQ0JXd5EoAiKQ9YkhpCYb/FaiutPQO46qJC
n45TookhvckMyAQ5LOrJT0TwMtPt3YIpdU7NeLQ+V0FO82qPefUVVQvgFMhY4CjqarSgrvKLm50b
YBNc5WQu3bOMSJuNfwCzZOyKjwCVKGOtF5veYpAE44LlpP2SeB5bAHkAvYiSmC/kdEgBjkBCQ+/o
DmAYb2HEGMmCi0HFATrGsKHINFAJ7C3nU/SKEzSaTsiSix/LaEBNg2RR9uuaSopCcJp8zH7dAqvR
wo+/tAeETQw396obRsA2HhwhdORGk2W72Rr9FI+vnULjiPKWCL5sZnsx8zA6qcipWrwzEJKhfUDW
MZs6BI0A2fKqOqB3EAEyvRIHJI844HlmGv1HkoncU81+b8BoayTjWs0k4dAqNkDDDG/B/WRFP4Yr
64ABcg5IIMup83MjWmhB5gIOshfE2RbkfHhVHMhCAcxQciDYNTZUIYkNG3kBERlGZL2pA51IHEhF
8kAtwsNc3FH4DZflgWq0qN/PgwPrqJss2M3ywECa4sYq1k2Ph3XX1glUFmTCEFNqNYBPynVTHNsH
qlKftxCWmgW2VIdgl9IDgUnEKTSm9EBmGn0LF/aB11Rg2GCK0LWBz60MpFO6wJ1goWmEbm4y4bLN
2y8W8VMMmhYslFcxe11BF8CmNQVM2JaimTo1ceXYrMYDXcpbQFOEqoGcWuBTpp+yRoFe6LM/PPCp
RjKEgBceuFWc/rY8RTymriGhQbYaioa+XqNjszFpNO51tGCw5NQzG2sWOJaI0RtvAPDMd6aIq7uZ
rBN7w3gPj4448LVIraq/ZgfqFkUUDyF4LtC4xjyCzEWAFzMZZnHTU0qcHStchnSQY83EDbdE97AE
0TzWVpEQiCJoT7KLEWUHyB8RAwdTB1CYPxUU9GEU2V/qkYEMxvGqf+gOgLFpYY0NiKsIBjsgyNQB
R6Z4wJHHdcCU0cMvyLKxRv0Qqok7mu8I476yu9C9AUgcv6ig6J+mhX/mQwOerx23xS9WzgODwjis
YGrpAzrNdrryGlEmQLX8AFeLBdiStYM0+Uwd8GtSu+KE8IcDlG1UBh/trMBzYUi6ZicPwm044NzM
AbJbsjDeYol4C8/Hgn7LFwpcZ2juK+0BDgd8cDjvDsg4d6HHpS4cuaRk68wkErocAlx9P5pp8yJx
rRkrJqHco/SCpBMLna4lb2peByWPihXT7OwedxANkUF2WLrWSzjPYja8mBiQPxYZTFQ8iQwQ90CM
+kfvgMljxpxHm/mAz+vJqbtvCDXN1niy4pegomdYgbt2LKxaC4IPrVv3TEJ28mLEVvrSLqy+KMPO
C01nQfhpz0nPzAPYj38ub4qF9kd7ky/gv0FfOspuH4JvZMDygAnUfYIjLrFo39AMFaAEcS1md9kI
L0gspEH4QVYNBRn+IGSbyKABXrCETLog2UR2rG+wlwMuRG3qnE8DNMMZfvP92EfzC0vqPNzS0bev
+oBA5MQi4+0ARmy+QRIPwMToAE8cFo5izgr/SQgJ9wnDHqDFxIy1jz3pQGEEcEbVPPK43c4LqLE7
MBsDtOSkyx1Yjjhwk3ZDDInzNhhjHG3FQn4EDEbC13wAQsYHOCS+Z2e5gYGMBG1LPVgkLv9Q4rqj
9ZS5eTHGJUsKL+iqe/uAoKwPOMp2IVO2WW+qvd3G8CoP6ErdhXzG4Tek5QFvaQ90UysMCtAnyUxS
nCHMHeUGgwYXCssBLtzYrUFm1pVn6lMequ42JH4sXiW68sjcaBbYZoELFfDmXLa42LLO9m9IuWiX
bxpj8TjKZci9MVqNtW8dwVzDraD8igTweY7kfeKMyVVUo9VH+o7PrvgW4/yPPPFfpv1LSRELx1eV
PL9XFR1+4tsUzfB+w0hEZoQnQAoEPlrEH2M0LLPsD4mhEHw/iy3Ei/8zR/N/c1gtLsFBrBy5J0h+
6vsczf4NYxPSxEWihAQPVdLfmaOhkP0wR3Pg72IOwtqEWMLkTz18/d0a0J9yW5vY/1WL1XrnGRTZ
6wxWhrEOm2TBlkqhicEZsGpT6IRyYbjJ7Ir5Xu1gJkE2sPOtQZHhEIbFLtQ43uhLIgtY1wxiZpMR
cTQyXcnEGSGVPFndytM3hGbh5gRcEEe7AJOpsQYupnDkV0m8FAJuyH0M3+qm93sFYTzyjdcxZDVG
mRUVp1WsKiAqOAhPxKBHwT3Xo2XQuYkPwmv7Wq0LaQSnA2Sh+9zqjPuia2LzCDJaeuuHefHKrtA7
9g0IaKjsGcwMEOFHCzjFNiiJZyDQcU42Ux2mnxAxlbdDUgMBZf4/PHZZLk/6jGIFgYvGYFCFXv8U
AXaP1vY4ZXofJqhL4dmWira5rYK3sLX6u9EzHOeUfRZJOoNC31LNboJ9sZKt4pLEu7yCZ+9/8toK
9gUTCJYlRmGpG1o967lsA8ZKgZuKE2eaqudslMZMCiAqsHIAf8kdJJD3Y66Tcp+0uV+tgVL4amV5
kc0gMrX606hRfrPptNSPqUStkjUK5YbBhIt8x96rr+YBycKqKuZBw2jV6T6tvcFf1625sVJnuMEb
4J9G6BkeGwrhZp32vgn30E8SCQO+g0QG89fFclo78hxiknnRUEtBJ5wCZor2lKtLF/G0g8rL6k4t
0J4P6CJVvnFy4KQnPW/uE3S8JcS0s7DDARWI4F/GyJVW0q7bcdMP7XiZ8ysgfzit/eqOwXOJNAQC
XZaiwEYlPDACLXP3csDVmWyQarW3C+znay+m8RpJuK33RQVl6TSJ6q7ey4H0PdcHIWPV9NeoXFjI
3aCZLV+X0cXX2OiG8LjHhbuvw55Jb0d/fGm4VaS3kF2RZrapPcqjPMuto7DMqda8NnTPrRm30PFU
o4DdMpYl357h03QfJDhfAQQmEzhBUoTvJ5/mfi0bQ3Y7yTLyru1iUjgiU3q3BdA3pFzOyFa3Ho3p
0Zwr+n0BsYAUXKHqC+bYycARqzjeojSrS6pWKA60fwWUvXj2n5CYiWDNeZ4NjKYctz9HH2flawBL
7GF0Zk7timqj8TeuyvIYBOFQnpTDwDLNT/nFW68JQPvGtQsSlJUopUUiIScSjDKH5H9qjyjvJmvp
RQWioNvRAp8BslRaO2TKVEMi0sZDBwEDOQ+BwfmqwchisoTDMLubjCF4qOgEyUqamN2uhDmYnIdN
e1OpyTxXZeA9EvOImAxEJ4meSAIMvQvDenxTUQNwqZgJWWN1XhhXbSMSTTYzK9rOjhxs2mXZoD8z
KtPdYBmb0dd1hvGcxpbNGFR2A7+OXcaaqb977jf+SEpIiO7yqCZoC9BIjEBp1RDPQAAry1Jlu1UN
YGWuboOJhcR2spnhnljKTN/cFtdBSuKQvabQD8lCDsZc3AQyip/9UHL3WTkzcfWU5WL2NrSoGHIg
6CXtTd8Bttp1lV/rqy6WNuMG7tPXvpuh2w7YCDOr4L7ib3sg/rsOB1y6ylgPULrGeYrO2G/VA7Rl
deK2w8S1Q3t5OelGXCRq0Tr74PwQPwd+8sLwsXvsx4Ckj5Daldo3qgZGDaPDxeYO4ovfs9PdQksO
mptEykyRiCHmz3nei4eCQEbMTqEOqk+MlRsAGOyK6/RyGDpruoRrkU+7fGjyZBNJD8YUia+AR9p8
Llhqd3lwCSXXS6FxVBFZr2Xkl8m1xW6jWgVTm8SbGYsUFVILTvFshu9NE9aq+rxuS9dfR1xkTy1q
bL0xutSpTjxD1J/rKS6bddQ4Nbxvw2r5ZKrGp9u3+s6MMHsq4IfSMZhrFq1HSqQJplEcs2PW9q5S
OeZ2b+qy45qJ5qMKYkEw0pSI0zIBLL6J24RVih/68nZKe7c4SrlvnUOwjuarcvYHlGwV/Uc0RiV5
rnXJM0+QuRLtqIPHG3cEoLgqBaPB5XY+hP4poEQJApTliTgW3pjgL9VtWV86rGuGXczEU2y0n7VX
BgcyXwNI4izEJxvClWUdvjfMqj/6+4vQy/q1/NSp19fu/Ln+v0vJ96WiE0+iuPt/H/8Xl/P3inCR
Vn/4n+2BDHitX9V089qye/9hkF6+83/7xe/pXrdTTbrXl0qX3fLbIjq6D/XV4pj+c/Tg+bNWSfdc
frSH89H+WG0aNkFeWJLIHUAtanr+Er73Xetter8J5DAeoDosQ+wYqZd+xCJQy8Hax/xDZSaWYul/
ijJiFhaLGsoxggz4OrbyH2//uxLrf+8PdzzLRFKOj8kJ0IGxRl3UVO9KMulihO518pQAz1rlHoMa
VgLimwfgT0VZH+Vf319kCXJgMidwUVBhvn8RQku8CPAUGexZfATML2AbZhgnoqYVf/fp/4HQbFGu
/deA9v2VApc3gxOdIQwf9vtXihzoQcEUPJpE3NekPwX9DSQE/Id/92UwuVnOop5DoS+WPIv3L0PW
8piS1f5A+13421IU+raa4j78i89t+Vw+vhtehngHFtzU39jAPr6MTPzE9xcAbFwAwndC6z6C/Mb9
VJobZKcdcH+vPsroGM9//f7+6IUd0IkIVpZzEFvSh/eXcQJqZYsHixD3DT5m1HSiZbYOUQllaVaQ
r4DV9WIykuby16/8U04d5yOjCCSC9C9cMVwuH1+Zra4hlTk/NDLq0ruxsIdwjZlldnaVlgYmdnzX
cuOOoZcjvZGdB5W6xuv667/i9ycsK0vqdRMjBPvNn51UDGTqfK7lA9MUe4uq7bapUcxnWWH+7RcK
MDdZpsAwj7BgkTe8P5EGw4gnQncfkPY0NDROswUPAIF5jKLjX78lhA/8rg9nE4jRRQ/hQDpFZXpQ
Oby71EvXMAbRxBfzZEUsU21EjtQgI9eJX9XFp0QNLF9VDNN2zawwPPGCCJyWcAvM+2RGzwz+WNvH
q7Yb6LJKxvYvhB/XzJ6Vaz0XQ8cWjDWjIoKjbMpw4zJSqrY91wh0l4kxDgw6aIRroCjMjK2mFLCS
wp69uULrjz8gbM0vtKf2uGUySdlnh6mFMNrMmBUZNrbfFQtlj321a1ntaQhq7Nx3Zn0G8mgadzB4
/GQ3NLp+RiRp2eetEYTlNRy/+N4C+O8xCx1FdSTTKEA8naZMQzPT6i/rxtUkmWEdG1ezC3pgZfim
/cnty4IyVNpdva0n9OLrYpizgOjAovpq4o5xtrlI8/6Y7Yy6nfqBeTujOyNfuAaGd1QTlnwMUSAW
a8B1FVHjyqldSrMqOYoYe3qrQYcT7hKo5P0tQ9LZOp3LZSNWZEn/FBtl/FUxaWdCBgEtIxwK+2v4
bCpfRC/adcObuYc8ddFrN9TrcVQ+YGYTSSMf7F4YKbALUhysWHyyfcpQtnQ8Z4zrSrsto1iTPWob
zKuQ6m7OrmhCMoUHrUA6FuQe0/quIwZ2qmvV007VQ9mSzgTpSqnHuq6S1AL8b9d4CsXgFO0NZD1T
t2w4ciN0Pw2QGbtxjyNdTawYcWskp4WpskYw7097eOto7eKaierKMqIKZ0UB8aLzb4s8aqgU1oRG
hCbqNy/h4NM2OvGoiGnO2Omg35CR19yHfW9pmwgSTwPGyRsM4/ROteuTD6MJAOpuabDnDPGdKNTb
rCwN/1UKtwGMN3aqDs96CyLEdOUwG0MEklm1pdK9m04s1Vcs3JFl3jGpZ4G2ccIABAzuktqqNzY1
pQ3snZ6uOYYbwNwU2qgoSFmmxD8F6+GKfcuE4W2YqgFwhqX88wAzRX1cmYV/b6k+quka3Pw1zSsZ
vdUjlIyLdqLXXGG/R3TKqNO47Pw8Cfcjd734M+wkpr9oYYXce2os5quwcvprHgsOyLA6MuaV2ZTI
+yoK4X2PbAN8UGfPJh+GpBW6j6VZ6308uygrO/TQ7hGSQgVIy0E9Sm0dmempWcbNg5tJ0ayKGc/J
Fj2uaaw7MyjJSR9Gr36J4mzsgKdZ47wZfdfkW+1RsLnDn6+jBzbjvdpBTQmNO/gjvXULki0MwXJr
M9/5E4jlh3TKHOt2cjGIfA3oVdwvLYzzHuReMZlmu3I0cI/7pjIDg7wbLvfgPBUNjCmcM2nQnfdB
V+QWrBR6ZZ8GT/XpXTYnik4Mkas33E5WhTgKbEk0a+41qOzPyDSYOZYxShtMWu7VBKIe8JVraPiW
Q59ft45LeIwJmiRg2i0bincD/9IWrI1bryZdyzOUDcTL19ixrolRGK80u9VuNSqw4Zsur5NxYzus
Y3hMJ+abbvhAd22SEgkJWhDIpVV7LqpmqvJ2BQ81Pi+4s7RrBFxZske4zRM2KUZkjnJ0w+uI6dDn
dlwYdURMcLkkRhXCYitcHkNtlPjeCvwIZMrIc+4qDLLlxo4KO9oE1VLd9/BQXHISQmYXsmRMsw4d
FQNZ9pLHdhos4gCAJF6ZdsyMH6QxNrGsRcEOtwoEBhlCTnE5WECgV+aUOJ9LGBVPPhkLEDRIvnkU
Mq2+aMBwtyOoR3gssUxfY3tG40Eb0z65hhDndePkCygzoVvXmoy/7SD86bHi8KlN45BDvkalaTgr
z6yCJycoE7TAtipPSXzr3HVUDu19O7Tx4+Q7xUssB2hXUpXNS1dUZK64yVAd12NZJfvYlcNFCf2P
AAXDFnrnj4Xfb1JrTl4coHDXpCXkd6ahrWdE3Thren8qs3XfNcknM8vbp3g07TstjOELd6g03VY6
CfwNjzkzWaeMLsg87X13N0xi1itgp97bGLGIWNFskrk3NgPRO7VQTLIS1nzGaurQfs/SLgHskQKY
rGpqRehvDsRLILUkSOx40yHbcRT33T7n4kDj67Fo40okb3BVaIlOrURJZWIRysiHmtvhFLCCO12R
NSLfdJJ1Z63RD59yjsDAPCXxYZRlWuYkOpnhRYUVq9ngP2FTVAZAE7nRNl6x8X1FKApDD3QRVeqP
X6yy9sAh9SMAnXHOoi9T6pWoPYKYja7HzITtqWt3KWY79NZ5y/yRsIGhflGDw5QyNhcKGZ1V8ez6
qkHM41Jm7KypdPoV4hhCa+dlhoTcsR7CPd+tGPD4bZ9tMxB6ZzHWTnddJG2Z7hojzB64ZEpzP4Sw
T8Aqt4BvVd5hnvNk7dxYbTLOu0Nd9M8y4V8OtfOfd67r59r4/Kq6983u8hPfdwkSagE1IoQySnIe
movt/nvbirWJrSZNo8MJJ6Xgh37w8r3fEMgy5IdoQvwdMov3XSusjEWSi+9SegJb89/pWpcG630t
KyhiCYjjD6CtdLxlbfK+bo4w2Q+O3SL3F4ZznNkF/xkysn50oOUwMZ+tp5qsYAkkyFqi95oOpmJm
WTtGQcVzZaYnMQzEZguLyd3gXWZKVeQiv3Trzn62cRueal8UVMYJPSuhQLKZuZNO/gOVgHGJSG1I
Nui+ivsgHPSZMQICI1tq1fTStI4Uz6573SyD0rSa9tCAnBdw0MazTSxguKrNYWtT7q2dpaZm3jUd
o3ReZmMyuXt3SK++fSDvs/uYBfz0OS3QNzoYO1j01VS9Hz+nakrzBh7Ym+M58s4S3PbavBmHvaNh
D9lRXijW9mgIIwcVD3N9/YUBejCscqAk1cqIokWeQigB2mHZE++aFdNK9aNap3ghq7yqQa0YgmcG
9zlYYXAsk22J+fTbxu9PBwh/+D7gPwA6F0RMIsL++D6svuVJN1RvhCzHN0UYvsZWNu1z0IzQeQxn
HUTVV1UTJuyxDtpHfewS9zNSfE7cpCavJnSoi8yXMA/7k9Dp7FVQiLM+HeQxGFV1mgGeurLKOD2O
TAK2f30Qlr/tw7nqQwFcnH4EGbCZM3+afihL5FYbRG9lERYkHvv2mQ+6eT11vTxbBFt/MZv4CZgB
FZqXc00n4JhyVNHOf/ys5iFPMEl4r9rKH4zMwaI6m1tSiLujrirz03AYBMmKFAVDXXHuj9/pMX96
sKzfXZwL9dAV0iWV1rXBd3z8A4q0HRVI7lfYxsJEl+BgONNt2mA8L+XbnIeNWIdtf+wanZNsG7Yl
L8iXY0IGscU8D2YT99tCFf5ZPspLp/TwDQNtb576sM/ZwNMwb6B+4n2dCyM57QkPLbeV6Rmfq8TY
sj7JEAyD6OxWkbJu5sAw9FGRq+i+LMvohuS+aNne+fXprw/zsif9eJxxjR0MmrBhgmVv+vFt29ZQ
Ycruvli96htYt+50woR7eFBUCDHuc4hslZUI8pZGSeA5yqLlXhC2F7mfu59gdcUxOvKWjwxX/XSh
uzJFUsS+7Z6CqruIXXued6PjX7t+63we43G44J+IZ49JAOM2VB2XdazOTYcM9NH3rz0WsH8xRPjd
qRyYkjMYjRmKERfbxce3yMWByF85L3Xj2Ss4S/M2z0AwmhER5zU6lb+Yjlh/9Hq8pMkNjI6aCdjH
14MfjJl1al50F4wPThixB8mWOhFgcXqsi0A+Wxmc996YT2MyfKZ1FrY3si+xHMie+5H0ov6soikv
iMgo3aMWi17EcsU29jnss2NDMF4De0Jxu9Zgr3FoSMx+ftPfMnwlLb7pouHWHOtN57ndKeJG7xSz
haVWfdlJMCxWbxH8p04CfHZvXP3mJWsvfJGpIgnh1+fX708vElhttrmYaAWV20+TMYK97ZHO78sQ
hP0mgxK4AS7tkcuo4lN6lFXL0+UvXvLnMRiDTZ8LmUc52yTkARh23j9lyXnzOqcev4hc+ceUqvNG
5hjcnCwM/uqm9bt7BtcMN0kOc4Bfx1mKivcvxaOakCvVfoH09uCqamGidW1OEGC4TuegytZuNMxH
GWSmAeWZlz8lKs3OJ5v47r/4U+TyTPxwv+bc5oQTePv4gxhDfvxTsgCdXSyDl4rW9jGbZiS+OrDV
lUwVYsoRIkW/jsfJu0vDQYArsaH5xmU7PEio1+uStdTlaGmiHE2hZ87SsXx1fFIpcBMmPfRe1lpH
PbYHWL2KfkdiQMM6YsVpglAxdHlJvLV/cSQPlKSPb4phJlctJnJsVJy7H9+UAFTdYGoh+lxWSHkR
Mn8V+FzXikv9sp/AMKxKvHozj1Pf3NZcPa9MlJZBPf72jRdJeEPKzFDFJvQj5Ft2WzMBO7Ih3658
HpJoepvcnrsCUoGRSmKWn+w2by+yaLIf5tHqPwP7kJfci8EPpuZRhuLjOos7VLWQoRntJaDImTJ3
EQtbFVblkZz0RMyiIe1tbRifoLJ7J4QZOqc26SFnZu4V7Ov7dMRG66QuakNGS7TmFhRplH+sIX99
+cnfn6Gw5fCG2XwA4HfEctq8G5+y5aMdjeSzkkigbGaeqNNjmwgc5Fx06G05KfTlwVicupU7Hnvx
aKyzOc1P0kJF6cbB1A+KNkcVWuT3nuycmwYC5Q1i1Zi5Qg1hcQUCgkTjkVHKyuja6vrwDv7pdP7l
UuL8eaezZ8Dxn3+//p///LvRz0A1k+f89X3Xs/z0dx8iKin2YSioIBX4HuOoH02P85sL3407rxTU
0jyRODt+QBt+O3w3X6Ij4X4p+NJ3/ZTB72PBt7CckVCxaqNm+Btdz8Fn+N+LmL/Hoqqg57KgR/AX
/kxlSsYAZUo5rY26zPytjfjP3fuoPxC0Fkn5YGgjfUqDCr9hPaGQoJpoynFflAzlIcpG3oD9yEJn
IDHBQ+b3nNjbhr2bPZSth93BGQTZdsTn6S9EWxnPDlOL/NRGEYzJzxJEpnP5GWhRDNu/FeUUuusA
y0m3g6ykLkM7CwgVlL5eeWE5a1zIZh3vQjsej+3akuWZ9gwE9UZtK/0XdcnHZyMfjA1qgzQ2gBYs
UehJP16bkT2PDuPklUc7dkKhpR9MUxfHIyPVsxzv4h4LPrO5sKii+3en0h90WB8fFt9eGUAWwXGs
qzjCPxV9MQZMi/e1mqLIXWvax4sJK9JfreM+Poj5vWI56diLLbwwKIE/vb9paCalebjg9SOfk6xS
ctmSOXOuhQG+1zp20rbsT3lYN9k1ITT9Nei5GIURkCqdbdthZkC0GTU5XQUZCPVQrdola9M22oQl
yCGC08gj4A46l329Kw4xnSaCNbQyQ0t8p+2Q/G0eQj07tWRrzZB9cJSMTp9vdDd0zq6LLL3x+sn+
lNGDf0X62lSbBV9gDTfcu/MbPZjjo2q8+CKLY/mmCH1INnUkpvmELbd4BunBcx7pdE/1Zk7YtCrS
zFfT1NQvwdzmr3XZ10iSwLc2J8Wiqt0YGKzSrcpnkZ6PANfmjV3hJFwzFQaK09iieczSwSb6qvXV
q+/yoFvjevDlljSrpGEE1qKN8aKc7U41IfM+spu8na5DzvarIMohNeVodtOtXUvzQbYMsyF9aICq
SdRXZIfJeTzqh2b8hARb2PuiDpjTL3NfzG2pmQTkiNVhdpqFLtaI4ZA36vmK7NHaBs9HU8AEY4km
tQ8ppTjpSSz99QlqLkXaf28ayAuYk3BXc+VBGcqi8eO1YbBvYsj5tfLj6sRplHHN+gNdWOyb42ZY
gh6aukHRLqpHkkcxqfjWBekp4NEaNoO5GUdHhz/on8fQv5h9vTs2vwMCfn8OYf1t2//P3rnsNq5s
afpVjDOpKqDlEi+6Ad0FpGWl02lb6bSduS8Tgba5RUoUKfGiW6OBnvRD1LhGZ9CzGtZsv0k/SX2L
EjMVlFKyTdbeOgetg7ORTjmDjIgVK9blX/+yks0bKP2H68CbZghdqLSnEgMUJsBvd1BFq582tIZe
R91U+QP65tslJCSjJHa5ZfC9ucI2QLwabQgyqAjX06sYRsX0/S5LwCu4zQhj6Ng/KLxmajpv2EDz
SW8xpcnpp34Vir52PYollaCTb+zxjzrgBsMv+Apa5YDttRXSkOei2aFDbEKIiEOiyvCIMvnJdOx+
AllvasEN1GrceDF9dGfXdXdkm57eiXqud9Yyhj9vbNEO/b7r0eCmuXTR9RJ4yj160WtQ+DQJP8G8
HV6NBuPJtEO3kOX71sClqhmiPacP0Q6+/bJPCuGM8zcjj2KEev/9gTdRD3K6+DglMCFwEYAokt3f
NEBnWtSvmwvnE0kaR0dD1nXvPPK4nkE/9+n/04yWGl3f4CGkJ3cYNc4GwAPJGraAwtAipOlcUZMb
04ioHnHi97/cDsEwwaogryDGxcVQ381vDSv1+bLVdQaJNoOZrOnTGWpKYeJiHoNz1rjhgqupHvvj
A96aDJyTSMDkdMoA64NdlA+u1RYUSDlB/xNcbfpjQO/JRwru6uc9fe5+9LSR9tOUBgK3ldYkIHo5
OMTRLJu/9XRwOTJjfIP8vUz7gqheiyBzh/Puq1ufx49wbzmwtuj9i/0LrNoZq80HptUktl4XN042
YOPkUSgN10Sl1+2Ryf9CLcbkgzZKtAMP2TWdmgSvCNwRra/lXJxpUOsH/Z7R7fdMWuaY/fkX6syq
Hdjo4y+vnw7FCDXMQfyerfi9N9VrsWsMPyVaPXmYRPXJpwbUdweswl3TIXOButIa9O4VeN3mmiXD
2lCnd84nnypi8OI1Z3RJ2wvzjgZWiwPBv13bQ2KjAe05NmgrfzaDGVm9njv8ZIYYvlOoBSkK6Cew
Obx+2cCDAYuCAZY55Y5Z3JotqD1wWazh8gFeg/515GIi7X+I+DJ5qa6hPSBk0HB2jHz8lrBwfwzi
4FPgVvXK+aQBCc97OBNabfzi8Gc6YcT3M31Zq57781hH8w7oct4OsZAaF/UeFdYH3mfH2tbgqiNo
IWhJMz/ppVcPaiOv2Y1iP7wc9pdV4n2wsu6ftFhBuZOMaoXHuqnDl9+gnbMiK2MwBWFvonV17F86
5PTgZQr8nxxv+DgnvLf/WTsmVIdMxpSCGHJXW6z8cY0mrbV5d9Yb9i9pTQwugF5oh64L1SdKNUYd
5CBRXpBlGkFbdUawcsEz6Ond1mKqf6RvoX8GWYtzjnAFELdWaVVFC9uODm4RAg96mP5MOqrSCanw
v4bpsnepu17vYTKJB/cgpqZAU6oh5CQU3N7VkpZ/QPPIy+SWX7od4XXrBv5yGnzZUG8mjaAnug6J
lx5WPi2D6fix3sdIDRcmjNuLfhWYUbV2t38bdlwdyjN1dYFi4vDJIDa7A8iFyM7PKDpwiLBejZsA
1hwD2kDKC+PGtK3VvMU1qKnK5/0vsEsOGgZFhVUB5uHYqy+QjKOWi1LpNnoxMLBKGN3MHedQ9iln
/6/kAOuJlBApGYB/8hYbSxsFGsR0cbWLXWEYHcry9eRcd6i7hs+HYCvoLeeXyjiK7pPWAotmafjA
skK4wTrmoFqBRgsaZxIw4NqHBw62FJ1t7TqHjkRyvS6Gq4jwxqstNX0wbk3MLnLcpPw4cO7Ai3iP
gTPQyfOE7teJMfPPtSgygjPu8fnPgGG0juNOXf7Uat1C76P95o0orti/Mak9mRdHotAwbXJ+IMHO
icaUPnazqFXtJuQ+PzacgOinN5xOP0bTiE4llDfeJ3Cf/FL358FVGM7cn4je0fLcnUQLDZ+poXfq
/VC/nBOnob9zZfyw//12rhuw8hYyA4+FEItvrlt9nERk36rdSljzLyL4gs4Gw2ZyIOiwQyMSJqaZ
BShn9ih/e/YXGhxs/Wl3NNamw/NJbDpfRtVBnbhDLzbhppyPDlzXu+4dEpbCzIGoAvSU+3xDHMbL
6Qxy9Kg7p8z5CloOiIKGA/PXsD7Tb2cwZcKLpTkAwRaUgd+Yrjb/YNaq0/senZbecOdwJHWODeE7
wr65gMswGASG0wy7Xh8iqCW5nao+9w7YDDvnK/hq+kVJ8528a0HnKqM3dKLuKNRr7VmTghQnjMIL
+qcbdy49rrl6nWiCIUGlIgVqrbhCfip26CgQVg+s/Y7LgjIE/LuaIXzv+esvjMNGSBPuLiGAMeWM
2i/jZWLPmtXHXtCCWXl5ETWMQxfUDikWMAiZFkoc8B5yV+5w3ITpM6CwbAa/Q2VMrXJvYNbaptaK
6RJDz00faBGULNeE8X6qiJ40ks+1RdyJteBXYBzNA6d+5/uIIkLka1gbeW1kkPZrxX63RWjsEvH2
z+FhahyY9fZDSHOZ3DupBUDZhyrjUBSGM9Jb3RFUg19ojBs9aLD6vHomULsRpG6hHcB/SM+TzYMU
UP0wmtRgoUjM8MmY1Ycfl7Xh+MBMtq1rHkKRMSeW+hUUhPoQvwJwsFafdePqTL+nE2582Vsu/T6V
mjUyM/sVXhpGVRUyTglhb+Ib1DZDCKg+bFGvEsZzwm4DiobFGWm7/mdnXnO/GtF8vqSIrAlSezww
vtAgJ7mEe2xuLTTdIS2r3/QjiJXOK40prZO9eB6RhIEPgqioEY0PdQbaihaw3LT4pZSH+Aj1J1t6
o0YtmdHTwd/NobaPZ4m2PIfLwL2iHBLEBYl7OhdDRDsyaHIWVfhvvFh86MMb7L1SBuRN8BM4YfSR
ADOTE7ShMffg11106WNOzLTWgPi16lYP7EteBsQjJbVRo6pc0orVnD+yaELNEPeTLpQ9Q4h+B7Ob
epVeyQt/0D0gAHKlbQpA+iTxe7FgKIBt5p6UhCNjRrUq5yYOP4Onp7avaVYbH4ExGzS6c+ExXdQb
8M44n0N/6tz6tVnFjluT1sdxY7J8OPA2coD2vE0rdz24DaL9ehDT3i+KbrhE/NuJPktuq9XZzYSu
Dx3YeJ0vsL+0vYTo9pjub+8Xzbn2oVHv61470CvDxYHtlvnve6PcAQHq7g7gS+kuZxXSjCjb5x59
Yz9DdgLx0bBBp0fNrHWGQ3iaNdAbB3RBXqvJ7ug1jWohndw5MQr1eCa+20zcWtRtjLRZu0nZQRsC
60O4oryPkD4EVUMORBgL8via3rQyCb0hIgAf0V0Aiv09aZEbPZxfIN40fpz58wOws60bWh4J/BF1
3ZAgQjO3z17FB3wQT7pR1KTn93ym69cj+ozeN0mywa2oxYnf1qtBH/Og6d7BMelq5zjNJo2tNRDs
B05bCq/JbzIdYTnSuMINzBJ1meFLjmsaSXVK6ltXy+mIYJ47NWEh6Q0qP6PftDPAHI1LWAXAjbfq
o/PEbVbf4xj4t8FoPLEOnIL6DpnDbpGWNOSk+KivE09HMDQZcTemkrdyrgdO9AssaQ2KnLEqoaLx
W7ObYLKIJp05oSCXWpNx3R5TVDT5WBnT4rq9NJvT2lkFPtSLAT0i5mcVAGPTjzRPHNoH3lXkP790
KGZUIsoQMyenP7g1qgEl4V1YzfrLjkFbG6dNeTRsju4MiCk1O3GFIAZMSZC1RtX4lv5/DdtYAtU/
YydH9fP9L7TrxEhQm8JL0DVbdW6UK5Dsn467WmWyhF81qc4u6lSTT98iMmBuaTUI30Yd5anuEdkc
f0DrEOZtwDJNdpF280O4IjGqhn6z3QOFfelPAoMSrXqynLSXzlAbnY8nhtelW/lk1O75M8gm9k9+
x7VBUSGeH219TfFJ1ZdqxmFfp1HHTdRctK77vul9nmqO8yvEsrP7/U/ascwtE/cdqDLdmbkG1Sc1
HLLSPa9yQ0ddstAjyG7mw0nlgJrYcQ6IMtL9mMwzuRdTbosNv6WBUU5JZvMG3iYo03rz5NwnXPx5
OByHDpUxvvdh/6R2WBmU/wqoAAMM9uu8fecve9NROJveRK4e/Qw3Qwy1sD+DqG/WTExa3DjLefV9
tGxBZNQaTD0PbTRbPPvTXuwe2En0DpNTDhY2GfkmKdcE40qORJ083pMzT5LxjUEBiNMezqaTfscg
z/DzPFy2fq7RFuYLSAayEc4Q6+vJNCmUa1eIK0W3c0JX9K+Hzql2MwDUS2VMq+HTgqjntJLLUatP
hzVYiJeVn6qVqLH8CHNq9SNlHEB6oaplbZOwloBYWo7607Zej+ddbTke3k8GtckT+QDS1rCpQv4a
LZswTDWWvjmC5Q9S0A7dCyqPiZ8MP09dytIoYxhPnqQvcjeAkOCpVo/6ZgeOrEg7m7ke9KYLaCcv
+6PhPLqJ69P57P0kqY2eFrEBmXpMMHRwHhij5C4yITdtt0BPN8FC673kfbXRTxbtJfwGz9RVAGub
TbXKHW2bYDWdQoNONQXGy+VwEMx+oap/QQcBEFRBOxgOaZfQmBrGr5rR1yFDgKWX7gjLZfOTC3HW
BPywQWVKUK36ycf5oJUkZy1gZx9in2wVmf+BQ6OXBc0LCPTMNVTaBcTx2rgza9KNyT2nGXTTfYqH
VYpUKCiamudOaHKf6LABQEU5bFYWbVrKNkcXI5jf6KkwnVKrAS0o2DtY/PGaK23gHEnzA1QVeu2m
R/Uh7YfpdDGnjrXSmt+2fJhfjV7Er4Oei5MPkdHTfvMHbnV2HhsziAqmsGktYf7sU3peFfUMWQkU
KfC7hMvuCIpILte4PhmexQHImvMQ1BobSI+KGswbCOmXeDDzkvOBaQ4f9GkNSrbWNHLrkOSAcz7v
zXA86c9bp6jWiPvUVcJ2DYvsstUPP0N2w7Wp1z39c33m6VrXjOYNdCBomFF7VIs0gMawIIQfNDYX
DEEEm3EMOTyOqjMSTKIek36seIkDiq/lanZUIZbbAxXxK3XK3vKjXw0WlQtqEsOnoD6Mll1IMv1R
W4PRxqNbeBzcw3EPomZBcaYprRA0jZomrXa7iPXhXX85QYKqCw9OkWQypran15pDSATJX9A/JxWK
VLd646jaNqAqDCjjMyBaDBY+RBSj0ABiB4mKDtfzfAGBKcCLRQtu6N4o7DgjWnNf614ygJ04GPQt
E6A0lZaG37gPoDd/MBY6XQ1MIAzT9yS85mCSB/PhA6S0Te7H6tB12nit09tpbzb9rNGhyThLuPpH
HdBJ+nN9OB9DXj1t6Z3R0gWSUjPGF4YXcEpn0+hD0Iea/xKSYyrOJjSnPpvBhfSl3lhoI2EJcR7c
ia9dQ/BZuZrU+45/1og0qiJH8JXUL4OKHz/EScv9NI/prEGTFncCTSPBoq9xtUkTdn3utLxOsgTw
cbbsw5Z6PqawKVldqf8fv/AX4r8bF9EWfuHeCk4egtHvf8VxqtyGrg+XIWaYnZJxrBoi8u9XMIYG
wDfyPeTLqQZqCOFYhqSr8w18FnJ9GVjC1HN8BzGckq8gBwN7g0lmEL6970i6Kg1WBZnHhyQoXUAx
ol+DpUurIL7fW2Tp4DUwgQsLoIqGrXnLwDP1+cKfJPDIm+3WLB5fVv1lBEbHND5UPTe8Gfb0itum
qH0Jy5eX9C4bI9wSKJkd4+PUqQB7Gg0boy/QWkxua71GX6Pr32L562IyrZz3W83gwayTBj5gzqVx
OOWtQfKA8qjjjfBfjDr1th3C5u+FjV8gdhrCqzPVtFsH6O2A/iPRgKrR4QBcz9T/bKJqnfYIAvhP
0KtNfqOzgXFjUDz90Yj0+ddKNRx8AgLciOGzaWpX8+EMMscG9YS/TEdj/0FSg2ZnVF3CU1t169do
XzAdTderPIW92syuutPxHe4WvYtgAn0cmFMXOldhJHZwR85ANQ+uF4H+3oNBHUzvMoThCFa2aHnW
7C+j38CPw/TlBrVrrs9amzxIJThgl6i+ooCeGsQjtJpJSolmvflQMpztTa8h69SIz4l4dp0Ejvxh
SId7vRFT3avBSJSehb8htbB+1Z0cON8oYeTbW4p74odgiyjnRb+U4Vd3D/QyUh3oa3KKJn2llNBn
3wieBa908gxfDw1n6JwMyws7/ZcTGOn76y8oTsSdkngUrgCY4I1F+dG0989om2Boe5x977yhHkUH
KTDl184a6h+gGXwkmrc5aekOR8kVuGVRkHyObe4AMArOvXVKBQqYFJz41UddggbiQIt7wtDrr49v
+yXPX2j74ZKqgxdgl5vrSaqyX6udmjUTb0zylccl+/RCLDp5XSSAZFlDWiluCn/zlPRZFXNBjAr5
HNvkdXHgC+08B18YwuqgX5S5V+SLGuRiIBNXcz+6yQsUqtjcq6dEVYAASFR5Y98NmkbV+IbbfXUa
EIsjE3qJMhaau0H7K1JJCBA5ofSjLIEw/oIbMZvZtwILPK41IMJXcA20U4G7QpIl+l8+6vE3dMQD
WK4UDaaflbwd0b2/uolW5dPfrKZX2DqYOjIxXY7ADiHQ05sPhPJq+un6HJcMSAVloWOg109R8MwQ
w3HXCrROmyD2qtwNqzU4vutPL6oJqCQD+AA905YSxGMGCETDhvRzdArALCr+FQScikvC6tIBWT7Y
URv3gG6c4r7qFK4ROUg/R6cDBQ5f6ABUOAAUXWjI//qUs6oba2DUKEIEqFXDEEg/K1PziJQgZlvB
NWicAqmQ+BBVBulHPQliHpKolWzE0e2/AOmL7T9CTtCFtDehtNVH2X+YZGmPKUiMtS10fBqwXtQO
qOgYgtSwIeTrq041BGqNU5C0kLLqR2sPFg4A4OUKSk/4N1Yf1P2GGqjUTvGPWSEcgtXn6IwhAQkU
OgpwJiPq32codfgbS6C1MIekFEjw7jzomFRgCUeAe0DsfXLnyqzxE3ABqKISlO5xzZqSioI7XtHx
ggjSUgKy++Aj9bAwQ81wrEKfxukLSX2FslCw3lICQ4pdPqryM4xTcu90Qm5mRtKxyQE434JywByB
mwIckZDCxpEn+MlypODQ1dIc3RkQtGKh7ccDZNupvM0cfVXpwTNR5dLD/VlfC8cXA4PHvOAa0EqM
QmazBassQ23sv0lKkYoBARKt9v/oDEAIFAtPvnVKupTqUerF0k/u/JungivHNjg6y1+KYgsJf4Xi
dupQqGDLQkDq3E3zVGrSW8DbvhlFx3UHSilBoSVoccO16KdlEuVOP2oYmPWRvJBQPaw+RycEEBMU
XAJoDChHgm9UCg02Tn9Fvqg2sfvxDVaf9ElHZPgV13waAS7I3Aj/rLZfPQB4f6S5AVNS8XGcK1BY
+ZP5gv+GcH8WA0XCN4QA6wgsJM7vOtR4RJuP1ioq+Y1T6srrdONQ5syFAOmBuZYI5OLorj1uq4JT
bxLWksg3um31US0/zB4knkZr62+PcAmkHLeQ6ifLxeTpDLK+3ATXsCH50tmRQhfWSMr0j+vaE01d
aO6V6qkAGoDwZIpNElwbs2fylAJReCTpX/kc3RlY22Nvz/5UjFNTDgAVXGvlrlq/xD2pYsM60leR
lSNSfQLRKyYAWH5VIKK0yFJ1Hw5PHRAEseCVU3lEk4antuik66dE+IhkwrObCfWGzJMPAa1YRfev
vuWPx3bwScYUXAMBNlBVhFGTS3jp2DrS3JbixmOb9VanuFfDu1DlVOHh4X6PYG9svKmj6TkM8GCt
Pkdn5aOnCu97E0ALeQ6qfRVNj5qjfgkiO6muOa5rbv1GBVS8uDZ1aBwyJAvtlpXJa9CPkv3FxD3W
a06AyoWuepkipVNg13AV5ZNzcVqYerU6xvR3nXhcUpASAhdaAi418vh0gRM6ko1zb4B9xwD4nvM4
OiMHuG3B7Sd/TeBahW9uLEEFZwesPmQRG0bQke2/cBYU2n9wjBRo8r8siqOKgckRoIEm5b/HCvJd
eyBvV4S48SbnmyDP90juphSgJLCDAUGyMse1+1DXF9x9ME7Sp4WymbWG40htzJ3gN7YQsiELsNaP
x7UE29VDr7V/yO8b0iNlvQBblwDJT3q/SCbwWA0gWPOKigGLAIabNp1qiBcNqDNtLOssFHJ0Vr+Q
shRSgBxviuFJ7+uq7WeswP31b9j/o5t6YWBHBYAPWSIoJoBwZed74/jruEPwXjRSLp/jOvdb5Puv
Pfb48oJcyMc3ieuLBwzo6bs3dFwzT2mbi0m8eHxEtWvCPLKx3XQ05bjDdAzY6diuuuLxDUq0KFGR
NgbqpDkDgush3JVZQMc2dzywgjpOkpnCcSmdsZTZmzVSGJSzweuyut1eEd94QfjrW21f23G957T0
z7WjFIW+qnA7+AtZmdz2AJslwHTM/laWm/7mw2Jsr8ZeVcLJz//yFCQ+TSHv7L4b+ClGa+PL/44B
ufGj8rvR1i+v5775rM2/6kh1cjbTnVPI/vKDa4dW+OQs0n+yWE+qa40oN3z3W9+xfLqwWv5mwTPC
8P1F/8dflDfdkJO9Iy/t8NFyB+rA2LeFBw5Htu9a2UBSn41EFR31zPL7nvVsR0421qrwO/tJdvdt
C3GzsPyRFWYDpcOW8cJOkt80zl3hZQgT33azceRdRZcVHbVtjR6DZ3XPpHym6Lj3oXtybflDRRjE
ZS86MIfOVwctQXA/UMx7ciX/uX93l72jLDG3Yfbj28Xs0n8OfDtSF5mOCaWMnB+1BP3w0RqrqoEu
XsXf9WoRQkaQV2eALIsP3Q3C2GH/QluRDCy84mPfB8nusUsQjCtraUG2mlMWKcda0WNybQVRNvlU
kCUpWHTQG+sJPo78EaGtbvGROXuBl5NlKWEo/sreszu11bWQWE4JA1uL/JkWKEjRgbv22PKyYdKt
a5SwdbdWaD3Z3sll5Fn+s7oczVLGH26ZKpoQnBRdDshEPHc8dlGg2WCyKLoE64uOfU/bEmuM2siG
SkeWUHjRkR8cy5WFzkZKB9ZLkI4Ha+BurzQItexJb7+mHix3pur91FsqvBRJOBSzMK/miLsVf+cv
y0d7x3KYJaz0V9eOfWuUvWO6g2Wouk9RHAbTk8s4CZPxyT+fdGgPGMTJ+mRuPi71zbK/ePu+rh94
lfhW5Lghj8z+6O56KClPo/hD78ehFXuLXfoGctMybJ8b9/nZs086VhRnryt7hJO7d3S0yLfwyT4n
ab1q9447DLigWbVvf1zp0M2HghCkMxYgmaKH5cbyrIXFBoWu9//+979GQ/npIlxYzxZv8MF6DEZW
tmuKPgSOSpiWwE3RN3hwR0FYubajWNGKkiCCv6r4+Pc2TsEwE/fon89diy53MbP6nPjPVpA9Qfay
Bf407TlVdFLnwfA5YAEfrCFupDtSzETAfKT/S9i8KytxQ3e4OQP6hoEPFfxc0SncWhXPrTw5rlWJ
oiQbT1Zp/YwS9v4eT3vHyCUo02trHDs5s2a1NAcvgV2RlW81du0fRJayAMvrv19vVKruQfdqf4eR
pbblo082N7oM1XUR2raft3mkZrCo5N/Yc/dJ0QtwbxQf9t6CkezklghcaJ9gqp3cuJPEJiCeDZ2K
gHDPFp3AF9+N7eeT+9iKc0asQAmLjt5mgNDyTt6N7NB9UraVtK7QMv3wCS+9C9tW6D4+2qpxCGbG
ABO3z8Rfjf8nHuB0/oouEDPqlaHhzfdf//PNv+qUEu09sz13qdy40ujyhzv3QiOmHWB1n9zlxKIM
v7rjndxb3tR6DsLsNeW8CDNe0Ze+oGO2PcIQyoaSgaW6sOjARPmek9BCKlcjybhcz9mPb7ewuyxw
aPUT5Y2h+Cw+8i2qWrVWNKGk2r8Su6Tzj7kxpali0eN2hJkYr49qVTa3hLP5TiJeyqAliPhZEEc4
8cqwAhTYLzAr9NQ+b+gMB169GA/abS8YFA/Yf3azt5PjWEZMoO1Yz5tjCk606Pzv7HHy6LlPJ8Fv
J7Fjn7QlXpkNKy8ugNyiDzm3R8ETbjOPOfy8EiSQ3I8dBqrBI1VzRefRDnAh1fCzFOQWHpYBUkPn
N7Fz/G9rlI0s2yBUH4WfY43tk692+KxcxwJBKDry+cB9JJ2gSLygt4qO2+kvxnE2jCxDGXHozoR7
OEDveSfSRVxNrQgAp/Bbh26cy9gInKvwsLHjBmNVXUs9ZNFxHzj2F2RL1ZEFMld05AvCOopylSK2
woMCHlCuASGEKDzoliCkRdZFh23//u+xffL8D5fTwFWD8VBPFX/rK9tfKEshgJHCa3HtPuatghST
XnQxCL0FsaNcLimTbeFx3cfcKgh+uOioN0QS+laE/ZuNJfonZd4oPvQiiNUoZIqFKj6uZ81c5XUF
8VbCsLlBSzjFN1ykT7ngRxmhyhuLCHPsJqovJGRRxZdBRga4pJ64Mq65m2Ap+pcoTfaaqawJ0UnR
t+66mPjZMOmoZVwZ6ai5hRBS8qJvu7qPK2duFFlJNlz61q0SBPnu978mPhg5deASFvkOz0SNO6YF
TEVX495ePDm25+Via0J9XnjoFPzxLjU4s9FkndNmAoUHt327r8bEIV3OHvP2aMS9hDStk2sb0FE2
WvrSwgtQ+KVJQOVwGhBklDBu8qyGF+EVKT7qQ6B6aWllb+El+P3f1k1p0rDxbfj7//1BW5q0S83b
N/KBY5hDmKSMZkUn8GD5y7yCptCj+HJ/6W8d8DKwhPRUGwL6O3lvRYpZlNb6F10MwLZuzqanGKb4
WnSIw8Sur5gElJgVH/jXLR8kLX0vug6/uqNH63GmagzBixcdeAWgu98630LOW3TsM+AMDxhzCl4K
1vbiI797XKhgW4igmsIIaTbpMEWfaxqIH3rKnxeHXYEgikZiN9//vy7xYTkhmbhsLVe2V/bT23Vn
e0HnS8W6LcNsvgCwSR4vdMfZG6bvK2wYRUX5MlTvP9pPlDBoFFq2cjg04agt4V0n2SjpAuha9uPb
d+xjEOZMAE0vYQmukpnlKsExOsEVf9tr+9HyczZyGVfop1FODMpQwZ9pwKV6N8JpVFQK7q3k2T15
F1r561OYJAoPviDymA2TWq9lYNDXmXh555POyCXWnnMayki6/gR26oSiFQUIBJFcNpu3H5FfbICU
2TDpokhfoqJL3Q1OELp/iE7y4A36XxQf/YIkl39ynzw+gwAlcK8cRbgly1DLGMqPu5CG0q6QhpAl
rNG7x+TkJokUiVyPXsIa/c+7zn3n7mvn/H+diPDYIQuWl/+GXqMy08D0oIyxJR3Zjtj+MFoU1L8o
E4yL5CPAWyV2ahY4eAJ8cuB3lEq4P61mLw/BkYx47oSup/xCCMc7H939RE5QlT0QpwXHzXuWO4Li
r3vTThIGanNWekNsJ19fN+iqtGcXtikF5xVb2gSNtBXNADNUcGlXHs+Od0675hTbtk9yEtSbsW40
myYdKOjDB4UDKmL7cn/dmt9iLvSD/FMEJEtbe/4PJzxF8nsToljeL0JZIzNWThAhnG2aehPabbws
Oq0Ze82Jlz7ozPIkr76NwaPaH4JXWN/S/r8QAu29qF/6uBuSOGNw4yN1q1DiNA1r6hAu0DYBglXw
pTkRTr4XKb/4YVbfCe3HbCQxDBo0LpD/0ba4Jc2Q95fLvPRB33CAJ10bFEQoBgP/dmWAyGOFKx9a
bBN2SCSEEJ7Urv/QPlk9dtPL7CCoUjn9x6CV6jtE+o/1mXfNfaM+XnmZbG1e9P3GnqyUsDLU2plX
71jl/vxbuGs9PDD1eJXg172jVpfoeSa1qVBnP7zdcH8nN436rloJoTVAo303UUuU9imUFyrlsyBi
YdPg9gc7XNr9YJqruRbe1x8e65c+xfasXIimjLT8WeL1gSsrO2iU8LrntlAFKD5dGc7XZcgyqHWC
ZeQzO1Gcv8AxyAvvWXtpSwVKNlB605Swtu/drcIBaSpUVMLeW2Fg7/IL9966LxTf98TrnuzsJVeX
X/bT2xXFhfuIRZqL1pRRRnuR4FVG9iJ7RXnhw0jiwxjOCzskeKAOW4Jmk2ISdXWlpVNRgWiHATkZ
RXyJ4xcf90NCHXGoLELaMKbo+15SsZ1TDvTbK/6+l7HlqW+rlbAKH+0wJ2CwBxZ/2Y+Ej26shRr4
SpnHiy7vtRVPc9JQRrry2o2dJG+aaNuOcPLd0n+hzrn3gqk1zL9yCWt87aLXY9sn9pRLxQideuF1
TuY2LDNJ2M/GEu2jlVGkfRN4z6yJMm5tK+Ly+pW+CXwrD7sq4YhQ3hurL1tGrfUPnDGtjAwr8ZeZ
peqKMq7mW4kKPyvbVkaY9hYimCSHqdHKqEG8A/aSczagxc7e/+33vZxoSisUmdC1EgSYUl60Zuj6
KmKiDK/jfpzL1+Lrl7ASUwuHLlRkQtfLWOKZ/axeHnoZ6cr7mRvDo5YX45RHtKjC/DKUlLhiXBIN
K77G6/TXFbQnz4HqNm6HqV+vNL9K6Qpy13ZjRWPoe6NAL7z70MhcUHY/VAW6DK/mHjq83BEsoxAB
mghb6oVuchld2qaUEKhYBcZhZLIhF1PfHo7QMuy5qyAKpspq0+6Vfgit4oL4+/+Rc7PLNWvQbLsJ
6TBYmyb5R8M8/LhdQbQ/JoAoncFelOXaOEt/C5G1nSmn2uFK2T9xJ7Ji9KJxzs0prMOkm3/VWQeo
0yCs8qzsm+wv91VTvguTR+XKL0G3kyd0qUBOo3ZnVvgI3i47p2Jtl2BSULCauJ5asloGV5a8LXXk
ZANsWd1F6hyUYGxLwdaZ5VA/rQxdBo6kbS2wB3fprzKcmnZOOsqoTjkPRoBR1SRyGb5HNu7ucswy
iPYIBeXpSspwFWAZeIbtI1Ez1mXUT3wAb+YqwlwGb9JH5Di3f3TfzB7zdg8EJ0FgyvmimjIKdsVk
i6QWIc5eMz3aexOsL7QGbwlnxoEwWygGil4GYmlFDHPlxnGUatOuPXVVDVItw99J6WeukyfVdtPL
sNwe8PvcZ+s5ff2H4JFs/uYO6GWkbx4A5a/Wp41cBtEuZaiXkdBZbcdXl2g7fD1iNkoB/korbLFC
llHSeCaVcZFz8tUN++5OJQ8UK1vPtx+8L/d7n1DChX1GECtXT6uXQdDSBrQBEWy2BKl5UUa53L2l
WkX0Hc+e8fZlhuMzPumQf8U5VQHhehmleCvpxISJnd//6tkjxfGlmUJJE7ixeIIaxaAWoYwy/9UE
VrfAyT+uslr/lL21bC1tMo7Z8heOq79LJ2wXOK2MyCCBg98Cb7jW15s7XScyAaNXq05jb7OZtjfP
vv7R+dvlG/0xvvcKS5d5WynPn7zkK7m99kBg/iwIadgXN0jlbtjLaPpCk+kMfu1cuquMONRZaC3V
+ivpnrry5H4kNYfTyrKfSvyzDGrTduAFef6OMhh9O0/4EioPWhkEhe9xfJ4cIV/JMXmUkdd5b3nD
H8bgSojwXST01lAiENCUFpeLe8gFYERTREMrA84h/OiET5TrW5MO0EUl+dYOk2yUVWSjBOfhS5jk
X1Yv44R8JcK+hART2TjgnNkEfnSg/7xrYBf4+e/wUlhxe1IWYo0CZXPKsDDPwPDkw4VlGK6iboOd
DlQZTT/agXid/3hlw5zp9/9pl/9ZhjeY5lmkIkeyqai0Xc8pA3HQDoLMJlOCDbUSIqHv3YGbHWHR
QWU0lHhPVlXq5zJe2zTT5T6F251u9lLEvtB4Wd+FwAYWW510yuDZXI+fVm7IZkuY4VvljTQyyuHc
S7gYCEAqKdjtqo3k1QChDzYZ9LWEpnO4eTonCOBlf6dIFsDwTCh+pNcPG2pXMJ4/4lpnI6VXnGFk
P7594LYTUjBI7H6Ho6KVAejt2rOTtuXtSJ+WkVPuujmWojIyyl8tH04+1ZwoI0bShQ1KHbWMMysL
/KsNj28O6NMsQTpu3fiJ2NbOy4WaoeLid2uNSabJFLbJD7Vy+Py9PHdTCceRSyqCZ393n5/tksHX
a5hVuOiD7ZGU+W8n7yKCshFcUatIs5xY0mL0qmgnvqPYKZRyFd+Uh2CIbapIKm0tyxgX/G42jGgw
vYzOYQ8JkKbcy5YgmT+xve4q8v4+iWnqorx4GbnCLSNTL6NIuy1tnCRrkx3azfeWrruNBrVjNTAm
VeqyygAZruFOq5o/6P39IDz5lNCVBntxpxnXkE4g9HqvNYmCUU15mOX0z3N8dlX4FXV8NmcjN/e+
Orw/Jsq3qxj0j53lygRS+ohkL7AP4nFhB2SPlLNZRpu1uyTKlcvqZSSXH37/Dyi2FvbmkaTUN/vx
R1bcprx01siYP0YudlXtZtvy1ljw5myOQ/p3lQv//c1yV9Hwkc1yUzQyQd+ow13ryScP9+tf/hMA
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7H1bcuO40uZWHPU0EzF0EyAJEidO/xEN6mK7bFeV7br5haGyVSRIkARB8Po0r2cJs4R+nx3UTmYl
k7IlW6ZVvnSrpxwxVp9w9wEEKfVlIm9IJP990f7rQsxnaqdNRVb+66L9/U2ktfzXb7+VF9E8nZW7
Kb9QeZl/17sXefpb/v07v5j/dqlmDc/C37CJ7N8uopnS8/bNf/0bPi2c54f5xUzzPPtQzVV3Mi8r
ocsH5jZO7VzkVaYXy0P4pN/fTCuezWcG42U5q97szDPNdXfWyfnvb+68883Ob8PPu/fdOwLI09Ul
rEVo10MORg5Cb3ZEnoXLcQM5u9hykGk7ZPVtx7MUViwI+fHn/AmUXNExu7xU87LcWf77/vo71N+f
5mXuXyPh5wuCp5+vfuFvd5H+r38PBuA3D0bWmDEE6LGpIS9Yparskq9w+ftcMKxdGxPbpqZDl687
3MB0l1rYdhB2Vl96zYwnULKZCzcLB/DfjA9xZ/svAveEZ7OdyazMVzj8ffAR3jVdxzJdD8C9swV2
ieeZFrLt1ZfdgP4kMn6K/Nrq+/CvTd7jweTX8+B03oFeFGJerkD5+xww7F3iuDZ1Ae7rF77DCcfZ
tR3bRJYH49ea75oTTyNmMx/W1w64sD415MGp/+t5cJSr/OJii1vAQrvIxR5GprVJ/RjurmURbHur
Were5cPRDAhaDW2Sh80sWC4boL8cHQJ/9MevB96/tkQP/dKF+f3nLI8/k/OdT3N1OX+Mhrv28UEX
wNk1YWcRbAFX1/UftnYdSkywTPhGKtZ3HxBjAC36IVI2M/525YD3txND9vufXgD7f/xvPd+5/D//
83/t1zlXW+SBu0s96lquuUJ6wApn1yEutRfsuH5ZK9CvFaH/DMp+wpJ7nzBkzb033GPRS3AR5hnP
Vths0kTPc4/proOpZbs2XuIOzvDaFsG72PFs23RXbPNWX730FH78+Qg5m5nBlusGLFgND4FnB79+
bxzNulzD7vhvEzXLLub/fQXE3+eBAQ6ahy3Tdgk4Ymvo284uhC6mS1x0rZ/uWaUrkh6iZDP8y9/y
Zuj334wPGfD17CUwoFJc82qbfhk2d7HrgN4hS71zN0h03F3HNS3Hw0u/DabXDcTRDEi6eFBN/owB
y4WDDXDzgUMGHH389Qz4Q4RzxWcrCP6+4GNvd6F1MCFL80vviD/eXQyD4V6qJnOAPtDz40/F/wL8
tysH+N9ODBkwOn8BDMjCXGwRf2ORHHFdxyWedY0xILymfxCIP6EI23ipf4A/6+L/x6P0bJb+1boh
+MuPG0L/x7tfDz3LddnMsm2CD94nIh6CqHyj7sE2OKfYc21n4Ao9hZTNuN+uHCB/OzHEnn3+9dj7
kJZTeb5FrwfCccg0QVZwpXjArVmXe+CMA1rfJAODe01J9SAlm6G/XTmA/nZiCL1/9OuhP+ag8ndW
u/7va3zQKK7lEGw6dwCnuxa2PHuphEAVDTT9FRkPUbEZ9OWyAeLL0SHcx+NfD7cP2lXNxM4f38Gt
mGU7J3NZfRP8wczD8/x9F0JhSHvfhFnmXY8TQR6WeghbaCD5Jz/+vCKlqOY7F1dUXpEIKfvns+Wh
zxrw6qG3Dhnov4DkoR/NLh8C5HnMgiMKgiwb0oJoo3mmuyZyCFqE1Vevwa45g2ObB6nZvGuWywac
WI4OQT8bvYBdk6eQL9xmWAABGYaDIUB2o2m27V3sWZjakLK4eg02i78g6OH88WbobxYOwL8ZH8L/
9gXYiNE8zS8UHLhd3Oirnfz7jo7mOz6ct20xi2tAROAh24J/rnGnd+02eFQexphYq3h54K+ua5PL
H38uyV6otMvqcVo3s+wpnzng5lOWDBntv4B9dpZvk5nergtB9eJQ8Fp5meDmrvtgoNsodYmznB26
BI8Rs5lb16sG/LgeHCJ+Nn0Bmu0JCehnm5TXXPiVbAzLGIa5sFHMv+WV5ls054tShEWKG91mk9Yk
3oYsIAR7JlkdQg1yrU8haLPU364cSP7txFD6Ry8g43razHouZtmDPszzxN/ABFIacNBn0rvqBg4I
AXYEfu/Alo8h7Nc8e1AMNqN+u3KA+u3EEPXTF5BkGoed1NsT+gXgJthkE5tLm31HzUPhB6Q4kEnx
0ocdHID/+M+CnL8QZNwsHIB/Mz7EfvwC9P109m2baQ7D3PUAdEKdVf5uca69pnIg/0fgHQD98vhn
EEE8Ss9myV8uGyC/HB3iPv3j19vZcVHNdA65bbFzXYa2PfkHhBdaZZjxQOYuhBdwtACqaFPstixC
2/nx5w1pf2ETbP6UIV+u690GX3WPTR9+PZvOZ+m3h9P9z7QGCHKsyIMMt3W3HgdD4tvxqOc5A2vw
OAWbd8Rq3QD61fAQ7PMXENaN4bBNzWdb3AnOLgVv3sJ4YHqhNmChpaAA4Hor3DMBqtORgpLMh2jZ
jPuP/9yuHWC/PjXEf3zy64V9rCOey20et4HOwQgtDtvuSrvlQXUazHhksy768Z9rUv4S/jdL78F/
M3MP/bNfj/50oWq2KfxQAAviTRae0ErfrxniRTUyFMeaNnFWQn5dYHFFx18AfrVugPpqeAj59AUo
nGm01fM1OFuG8wTI063CKfuO62OgXXORf3BXbikdJIseJWezxlkuG+J+/dvuwb73AiR9o/m/Pubd
woHPq/tzc0XiSmCGaYfr2xMbp4YZia27puauC/oIwyHzYGvAhOnBASiUxly/BkrpWmRWg5uk5Ceb
Y7VwuD1W4/c2yPGv3yBQCqk6SA/Pyi2Gxa/1kMt7Qxsl/xmb4u0867Zpp3dtG1Goh7nnItkWsiix
N5/4PErF5v2wXDbYDcvR4V54O/71e2F1IP1PHfAsNBKxLbzyRM1BocDiRBT4A9UZmxMWd45WtnOm
c/MpAy5t/qoh0/wXkFU6yvuFNwvnXA9p7OeGzlCzAXk9C7vL8xt0x4ZY9i6Fe0VQ8j3IYj+NmM3b
ZX3tgBvrU0MeHL2ArOrhvMx1tNWzULpL4DYLdsld5KGo0rIg5QrBxkbj/QRKNqN/s3AA/c34EPfD
0xegsKBo73KL9gHCBjAChFgIArW1AM4yd004yrytrAGmrJdKnjxKx2bQV+sGmK+Gh5CffP71kB/y
b9stE3Z24eocdZG3zA8NapYM0ETE8ZxFWdNmiX+coM3g3/ySAfo340P4D19A3uhodjkLZ+XFTK0k
cJN//lxt7+1SbMPJpQlR8prY22ThLxEbtNBNWmNd7J9GzGb019cOGLA+NeTB0QuwuCAg23RK4QwN
7ofYNlk7JFtjAvJ2IYNNXGDQRiYsqHnQ9G/Gf7lsAP1ydIj64ddfr3jOqoyX20zaWVBPZFsUrj/d
zVjTXfB5kOUu4TZNiJ/Xpf6akL8A+c3CAeg340PYz15AfAyJSr7dYxmo48Lgw9gUrc4t7ygdKCKG
GlaETKjQvnpBrLYO/xMI2izxNwsH8N+MD+E//uPXS/3RTECnjhUC29D1gD7x4MSSbLwUApuCWlCb
ZXurIrzVdwNM0L/icXo2g79aN8B+NTyE/ugFeDpA2xaBR2R3UcgLPUmWfs5dvx6KHzEoHKiTvxZ6
+M97wD9IzU9hh1X3QYfBe5AfvgRph4tzepZtU80vLgFC9wXL9e5efgXHEsPhAdSTrkoU7yG+JOYv
qPqrm36LHwJr76F/+7H3eHDy63lwrQ63GVS9KvxnZDxPoSoxWl4RWWmALah9yBvAITzk1VyQ8jXv
EkP3BM9FNpS7r77tWtEvLqksa6dPq8vV3CZKNmue4frBLhhOD3fC+QuwvVdXibapihY5nYUJWJVC
DNKf15USdyPhO54Pv7oR++DW3MwM+CWLu7SwcsCG24khA45fQKB1MgefP8/+iUv5GFrGWFAmaq2F
tmvbAlr2OBia+qxyEovy9XVWHM52IEN8Rd1q4ulb487iAUPuzA15cjL+9ebh87zUc5XtnM6ga9yD
orhIQvxzrWROZ/nOWZ7OdyADuPNe8eyCywcN9fNyIuA0WB7cD7oRgMUNhTUBgbpXCuID/1smpQaJ
8CV5P/405tp4CnmbN+5PPmYgND9511B8Ts9+vficzrN5OBMPbZrnMQqK/GzXMaHPz8C9W0xA9xNi
QoXs9Wv1pdcG7vTHn9AI8BFafsKV26VDTtzO3EP/BQTzp3yu1GzncJ4/fLPzeSyAAjNwoa2b+3IL
V2Jtq1z1IYA3QNgJLFrXok8l5ydcuPNjhoy4M3mPFy8g1jnNUwgwH9WgT2+EBSdDBJrJQKZwKe/O
HTbYcJ/Ug+umDrRq2rgfruh5UIX+hA+rhUMWrMbvof8COj6cXrnZ4NnOHrzu/7yN4O56oGuglGAt
olzbCHAbghC4VHrvAjwQA3Qsrin+JVd7sPweG+58+D1mvIBjvEdT2M9jw2tC/WqjDmvRhr7/loV/
UW0PzcTgwuddvQNSD6lel0B7zJ/oncc24c/UzvW6jeJ+P711Ovr1zs/ZLOu3m9wywA/Ftovg+tUy
b3jX9lpwuuq5cPEQ3KCr18BNXVL0F7T+7coBA24nhqrm7AVUaqxKpK/dkE0x2/N0DXqt/H5Mz3wM
t1ukgXYdC86PnFX3hkFkZkEmHa5BONRZXi4fhO7vqkfp2axwbhYOBP5mfCjvH19ACuXqDtIWnUzj
9VLVbW/8oUU95+m32bfmQW36PPViwOm/7cBZqePdPaQGq+raxLOhX8bdmOopNGyW79uVAwG/nRhK
+PkLOKa7beq3LZ3+2rjw4UsNQ7F/tH3282T+tZu3fpL/vl6i/PSmXc/jxWtDsX/0SRw3nZ+2pboW
zYZfe1vBA2uetIMYZGtf221fP+zn3lnNPyv4V00/H261+TxN9dr084lC/2jfwOfh/trF8EmqZt1Y
P7853fNY8tpIb3Ds/P9Wt930INqWUX9tsvSM+qn1xh/bYgDouNfeJlfPAXySrnvSyfrzVNrrKf+z
tsBN85Wt7YDX5jKLx2A+SfzXa3+3hf9rEfPzUlI3V2q2xYDXy0KbHg47zAQuO9KtMtJbOF57bWLy
DNyf8FDbZ5rd18fr3nkM8pP0/7C0fVsqyHit4X8+M24eubU9LoAr9PpQsSf7Qo8+w+55Gun1aXpP
0kHLp+BsS+hfH+xzmF+nyT9U4IgO3Z7bWzTbAvz1ptDz/P076dWbnk7b4gZ02n5tXLUm/w/kIh6Y
Gu6aO1edtsaq14td65rqGez4ySWibTHm9ULVsE7yAd48MDXcRTfVh9ti1Gt55TPQv77Es8WCv9dL
PM9C/87Vlm3tgNdrPE+z9UNVdPvkm21x4vWBPv8aWo0h6KdXd8e2mHF9vcbzGOS3N1y2Juf//13j
GZRoXMXV16ofCs+uL72OZno2zjTX3ZNnf7J0eet443nENQ/3L39/Y8PdKehZcPvldy4r3wkxH3y8
5Oqz5tBT/Pc3i2ePmdDyg1oYYY9C3603Ow00Ufj9DdRqLh6CSKkDXSgcuDoKLQayXOno9zcONIvy
KDxMzoHHtyNoCQL3tsrFldXf3xiLK0fQfADaVXsetEmzHPxmRfT7XHRhnt0guPz/O1mVvs95psvF
ly4ehSCv37igFJ4HDA2xbfj2xQs7JgIY5MXshGfh4v3/o/ay2jBaGjHetU0womGXpKyseCfz77lZ
VhErOykyllupKFhHGxSMTIXxV0mMMmGINGHIUkFjzRzTSoJRoEi0X2ualSylqVCjIO17PoW7+u57
O+TFjFRVeBolhmGOrYQb7rgJ2qpnsRIRZyqA7nystqS57zhJ7PrcI0XJYhTlxO9zuOQ8CknDD+0w
1gWraVWHrOpa/NmwM2UxlQvxsXTDPBznliltnwShrXyrbntj0hm9ivarptaaVVGKez8kPbmIoqD9
CqBr722ekMRgbZaLy0C5iZ7UeR4dVWbMQ6YTIiJGe1cd5FbcS6Y60gtfeU3ejbOuNGvWqCL4yC1o
V+HYTl/t1Y7HY9bxnCJmllqclXkTGMyweeX5TWlk55Xdd2TUlghPTY11z9pOZhPValcx6ujm1Eha
2TGtqVuwzG2Kz4VFlYSNExcmQ6XpwF9tZeFYB6jpfFo4XTfN094UPtatrFjR0OZLk2E3YXYStzXz
4MF8556dp2hUYwXf44ra/t6ZSf8uxV2SMZnY4UkrjN7e05zK767hGSZLE163+4XsjWzPCEzeT2hX
hJnfm5WnGdwMzVsWa+XgCS8NAYjguDo128yUzCSGeSbjxDnnbi0kixPtfXLqqKynOI+tT3lQlheJ
7RHNTLc13/ZKxHNLhfWn2mo7DyQj6EvmIYI/RLltX7pVXSDGeWhWrKV2HDHl1EiPKml18biHnv8x
w1XlEYZqeGjOh0gHRamYndlGsJ82niMTP+EN10dJKUzE7DR06SjNC9Mb14FnTkhqSmtap45xXui2
OzZj4vbBFMksyvaIkmHHRKDjA2WFlDBem52pj7zQ4DnsnD7MmC2qwGUxDmvFarfhSrAga0vvQ1C6
RRsBJzJlHhZpq7PEb4vUCY6VxkUwrk0b/nq06PinTFFlTUTtJM0+wTyxTSYD2jnnHbbhd1JbIT7O
ExDGt31MaX1oRjzo9wNFc3MicWFUQHFRJWMqstz1iyLB+YH0jLr045pYnq8Twy1HJBCJeWRknYO/
WJlth6e9lXHHD0hlO36pvL4ZVUEkzI+1EKT36wxHwbnAlKefqoLg5tiMOiLfVokRO1+ynFPxNmva
pMdMVoWk3/owlvGJcLM6mrQUNNCJmeK28KNGBsXUbNumOZaycuu3MslwMWqTyqUAGDUM0ASV11jj
puwa89QurBrEOo7jnmVxoN7FwET4GuRWMWeBtpyvwmj6cFylBSpHWcnJt9ROZTQyrT4jX0PBI8zi
uBGfGnA+G9+gquUsNBzl9yrtvMOOlA2LXe2YftoIpPdRBg1x7DpJvaPGTbqMhSk0c/UTlbfGO2qY
HmIBqBk9UUFkVbMusvvTIOau9kHvxnzUCir5ESpSOxiTukjLEzMjSeOL3LM/uE3uJZOIBvUH0mIs
gO8RKCXohtzE8HOc5pAHpGm+h7jXExzUsJu5iLOGcQtYyqhu8ooFjoFP4VHNcXrqxJyf8ETh1k+y
PtxrOtPLlK/qsEYR004fTEyMnA9J2ZUXPfeqL3YSyQvuxmY1aZy2+ZaE0KEwZrpRqWQ65lH7tcBW
qVnYlmm8ZyUElyNKLdWwinCgJNTCNcaq4aL8QDOuJKuyNjGZqDId+LrjAJZRmU0xCQOkU9iDRfcO
ZKC0p7yyw4glhZ0eRZh2fGSQqHf9LMRuNqKVyN9pz6FJYjFZ0O47llGaTOPK81qfh0Hr+bUnUjEp
c+7JaV2b4iCRcZExwNMOjpNMJx8JFpkatwSD0qWBSd6LhLg5y0Rrcb+ghmX6YcT5F13U1lfhdhjm
CJJfbRITZ9x0mQxZTkRZnBRmJA+dnmjhI5SSFhiIM9vvuz6iIwHb+RMqaNWNUR0pg1WYN1+zMHZP
DU1UOYqsGHVHSIbJMZdp8D0vueOyzAt7eH6xLptpgUDw9ohVp4oFXhSazEFVehaEblaNeFu1iimw
OZR1Lmpd30a1bFhm1fnUKiqqmRsvSE1EKbgfxZp3E9sJXRCOjIIoOQ7GmR8FUtTjJLCEGNep132I
UtF9LUpQ1OMoiR0xojq3QLhswwwPPCuICFNpKQs/tFqn9KOocj+2VlRJH3duzZllWDryQXKtvdwo
KZjnFvQZC6yqScdR3Gn4a+TmYSpN7TI7phn1M8xL4mvcK7KXNK0sRlyadTZK+8ZAvl2XRI5aJdxp
60DnupGOpXeG8wT4VzUdPRG2qQMmYh5/E2CZM7/pY1BnadDn70uMgsDvYmR9rGVveSxpRPkOZMI8
jwunLEee5F3PSkDjG3g0jjFpXN1+FVmTfoP+5G4EFhk3ALFV0IUYW8ZZVNrRlz4p6KXASZMtXICE
+KkVAhFOAYefvktTE8xm5O3HRAE9ibAL59BUBbCwQlVSM9ckKbgNXtOD3Ldpy0pMcTZOOTKcUw/2
TDMyMxT1zAilikZlW5TpoSuyMPVViox5EpYkn0jdxPYk1Ibc70OvwSy3UUh8r0H0S03j/F3VJk7q
e0nJQbvTXL3DoUg8PwZzzce4jav3gRsUetpKK+d+q8G5YnEQZnSMuUhNPwlBNymdB8XYivLKYomB
0mJU1ZnJx7a04O0B773az/IqThgvJPgpSdtGwSRMInHYwBMX5V6ZVOCgNQSAnvZhH2THPTe6r7Wy
0nrq1HX/3VKuBcJQcq8dO0UTpIdl65F2IXv9IVGWvHRabnxOAhyehV0oCfN0Q7/JLE9sBjqym6em
G1SjHgTza9AaNJ00vWEdqqAqa6Y7W9kMBvle3Zb9zFKV5zAsDFv7KrAMkFHPjDNwaU35qUIu8KfD
pXss6kpWPm9BmfiNaJyKRUrFb6220Hhc8CI4MJ26sMaFqvWHDNzZyyZMJWI9L9PTUoninNZtfBnq
liYjs3bTmrW1xc+LJmwES7nKPlZR1s1z2cn3ccMD7Xu9Sc+US5ODommqGbivAfAPNeoCrLL6kEvS
Kr/OkVuD/yPjT9zh6DtWXX9K86Lfa4w0B4oLA5/XppGeVAbKFEO5sDvWRYJf2KXOwS8rQ/qtEHX4
uXOFM3OrkAL3qzL7JnulhF8lHT3UFgH/KoiCKPHBu/S+piApR61bIdvPo1jELLYanfqZFr1irYlF
BX6w9A4bt0t71oVxW4xobjSpb6au/EaKolF+l0jXYlpV8iw02mYvjdo2YVnYeu+VbeOKNVhVBbP7
np52mXC475Z9t49A5Ycs9pLmM+g00wDTI1QHetnNQ9/oLRccJqus83FsC0eN5UJacFJ7ESsIF8nY
TRXhrPSU00zU4vnDEpfq3DbiMvNJkwfxuImKPGY21sbnoE2bC5IT8ywGjSH9SGuDMw5O/scuTpRm
ZR9X+YRq0u/1fWCBsyByGvpWWBqBH+iWdGPH0bXLEhlxyYLAVPmedHqbMtx0YehzpJJsnBmJpns6
VhY4zEVsRax3wZ/2VZwQ0PW5LWM/6GwvZeAfG2dBGejGR4YtD2BJ8KngsSEYBj/LGHlZ1uUMJV5o
jUNddPZRK4Is3VO0Jw4rDNGAe0lq8pkgu0TMcmrJmVeDx+7XOpWYJV4Gxr1O43zetjWh46ABf3eE
PWWDy9pRsCwGseKZBilJmbRaMD5S1+Z5azQQAdaRLAloh7R0mBe42vOlCV865k1rfQE+y/co4c5X
5RlW6FeVao4Ng4ovgcYVZm5PtTfWthd9itKw8CZub0T9W4gt83QEEZjd+1kSNPPejAMbSEJm7Muy
0OEEtku1F+S0csYBFk3H+syROcOhiUuwjabMR15rQwApA6fL/FQgL2OiECSa2G2TdqM6KCCwLHFa
ghhpgeWeZ6Yq8nNHm5qRJHMNZlegayalI+KCYR62wJooNKKRcFAqp2XXKsQQ0t4kju2uZQ7RLUQd
YUcT5tlGgZnAfaWODUeXxVTQMj1y27jGkzj0UO4XrRHkLHVAlY101bktE3WL+KTKbPA33RqJcpyQ
IAuZFISTU2HFAo8sI4SQ1G16Hu7lVg5mqg2IlqzJSR1P0z4JOGvzHMlRbaUk29ee8DI/zBIIEeK6
A4Nu9o4AX7wPaDVywLJYzLHaLJuCM1OeGSTJk4OAmJ5glpAJqIwESTISUoKWrUPHOaZ9anmjLGyM
kzYF13ZaqirOWUeqhB5VXd61Pgo9+GlJQ+llrAxZ+4W7iIeRiWUwkRBtCD9ySNkdJAEq+J6wdf2x
EEllTCWRtGY5LTE+wJFJw48mLbQ5ljxpCkY6IcCBjZxYsU4gXo5gv0SU9WXnFSO3VXbi0xDMECsL
TvNpIUC0JorU3ABwvRjcTkuA/NpWFKFRKZAwRhASFsGodgLIDqiqrpFfR6LypikqRXAQWWUEUU8q
ErknCjeO9rEbhe5eCIY5Pw4aoeK93gtleoTTgPM9sP88hP2tSTSGftOd3pcmdAXzy6BzCdPFYla3
bRZNPMSBzdgxSv0e3OxGMkxogS8Dy5VyIomZpcdhaPeZbxqhKI7bCPqXMiTSPp7GTpNGe7ImERoD
gUk+SVSorHHvpBDo68rRapyUZSBHIQSI32Oz6dHUXZj3kc4Nah1EQFrPdJ873rsKYnVxbLhc96O2
L2QKZrNTfJ86nV2NwqJr+djoO8wndlNnmV9jkP4PZY1NPkpEEjgT6cUuGhnUDPKpbQaBW41oBs4g
47hQ3qS2qrLZb9rcbd51sjPrY6HzKn2LQEeIDzSXip8FbiGkr3lQN19rJwR5ZBz1vXtS9xBsHlJL
ODbrmqRsJ3UHKr6TtYoPGpBq4TdYOs7EojwIzipZc+SBL13FYI6rIusmBYS4CsJ0yJyMQaAKytoY
fr+fdlFfHSa6QNpPC6vPx6K1Q8+HGF7GoyIlOtrDsS3RGAstY0ZFHxWjMuKoHBOS0fhbInPji+em
aXEg87L3RpDzy9tRBxCnEw9ScPpQWWWnwaLyzpjqLrS6cV9UjZwSK4Uo07P7GLJRss6Qj5FLQ/C2
uWmOm8YCZuAex9G41KXkPilaIvd5klblPhj4CiTNUYqcFJYdxSeVm6ECdHsv06mbWAWaOA2vWr9G
PMMj1NchWG4LoJxatLUODa+tuhHkWknuSxLyjtXYUicxEfGsyULHYLKUovK7SoHrq8reSFleQc5h
RKQojz2Sue/NNkxT1tWiOvc0UtO+LWtvimFHkXGrepWPMqA4H+eZAy5hlIOsN5ndnXJkBh4L+ri1
Rx0WBXCm9+QZMXPaQgoAaZNB+jHrxjEkBPlYJW7m+TxHXj62eS/eQ3pAh8wRLdmH1Fve+F0ek9Dv
yjj96rVtHjCjofqY93naTQwIdL9w5dFPtM46yXoCUusHVe6eI24n3zrU9QYrYi+HOMvoHDARNa8P
kI24YgkGnEFbQg4RzHkKsWwbVSJkthKdHOGU0nNhaJSwHhHwVhA4W2BKYlIWTLl5eQmb31Aj6qqi
O6jrEnWfFYf4YL+jYfupqtKaA/hKQdQYei24okndVDlkw8Kkio9gM2UqA3xb3RwLWfFKTHmuSnCk
chMiZ8uvsigkI2KkXLTMkATitmlQoVbtaZCS5hiyW3F4lgYtuBbvFSK5dVwaiNZGOKpSO5GThKZS
T0xSOZCrNZywlKdmQnvBHEgokbETxElzUXk9RhrMmZOHahQp0wDHPeAFhJFZ1ZrZGcpTpxh7Vkuq
UUESm49CD/JFcpJ3ygw6VtpV0QlWRljaxsQmAaQ6ozqq+aRW3KjAAlBB9oRrBWJUFzmRBxAL1v3Y
TiCAi5hVQVZ8amfI8dQ01m6PZrXoaH0iQjP19uwocGxgNgndkywxu3Ze1nYAHqoSFUSVbxvuOvkU
EgMmhDBpETpgeSBAjkBdJLLxqouIRnVzZEoFkZ2CZzbUiLk5Mu0I8nRpiC3WNBgnMauKtCu+BbHq
gnONSVKdJUGqIXnJzQCiBFblBBJjLMtLHXfMzahjfwGHOirPnLD3Yr+HR7NGl5gbTeQwUN4tOXUl
BeebpjmXgtmacgw5TLuO34UgGvkJGKTAKViqYilHYCb12O5FcRBbYfdRRaiNp7Vn5TpmXuUem2qR
4I1dDNlLw+73IPQvyKjARuX4wLh0P8h7UhxUBpwqjHTU1j1r2kjMzS4o5jLn6JNGMWR6eFOY2dgq
bHAPeUEiCcq1jeU01EkcjSjKemPfTniWjZSh3UNXaoUOhKRtzhrpBaXfIJs7rLUyr516Fkc2C0MJ
fjKCOBy0mCG709LweMqasmj0gdVXQjEP8AYftkg88IqKDKUj6B6YYAjLUIl9SSGbBOkhs/hCkYwu
jVg4FHJJiXEqo5zmcBggUzzuIMPU+zSBjb2ftXn0vsbwSX7QGPoI0kRhw5qiMeBvrv8ve2eSJDmO
Zumr9AXYQgwEyE0vSKraPJubm/kG4m4DSZDgBIAguepr9D36Bn2TOkk9jciMjEhJKencl4RISHi4
DapUDP//3veA5gBBc03uezrQKof8n1b5XDG15m0duo8h7dcXu2chKpsuHdN8ierVY12x446prZov
AhUUb0HWUYsPKFkhAtDV0hLuRWVzN6TL+8Qcr3KoZSOKQeUIOegtzK9Dz0a84W6hjzq4dSmJ28g7
2rTq2MiufWz7tQ5FSOso352YvqWD1qbweyKX0jlq0TvQk7dClqDTMh7T6hisU3WO0YxufGVkWot9
3OWPYQ3JmMuKzp+L9MKVU7y0D5uMXXVId4lhtsT7eN5i/D+qXqb2sEFif+RoUIYSTV796VAiPkIO
wdNZ3ByeXLZ5iIHRrFo8EpvcR0019nhxq8KqqzGTC1QPujmOc+q3XPRN3eZdNITvBmc2o8cY+X6T
yWYy+bzuKDCjUaES3ReNrjHUkP5Kg+2vPTRtB7mj1XP6M2qysGLJG83XUHXuc2FVUyqIROU2YaG4
jlSC7buZjUKPDiEaW1mz9VFuTNq+cVTDWzkNFdT+EG3hWcF6qS+yLqoCbKhmTUtKJh0KHslws2aR
GKBycv2JPqpJ8HSH9Nq0OkSHXsVJqZdU0GLux2i9oA1Pp6LLuuYr6WPRFNr1sGuSMYG+wplGnawD
ifdSj7HEmtK1XJcNFxM/RFBJyGHG6ldfzr4aUCI7CEhDm3VoMOOWonXF2hjn+xSR56rqljgfdBO7
Y2ZSq/IMyxLPx6hCpQ8vrG9PCg3sIJHOaDnHOYLwgaZXPKnA4pfUqWw/mp3VD2yOJ4wivWudd1Ca
Plos7pBDQupG6DgL2nHIGDy+nMdxes/Waf1GMJN4vihib0dv6FRIMUQP3V41DXTxYfN5ZR1cL99R
9TxzojwEW0a2gs0Rmvkpgwlyi5IwfRjXwfNyHTp8p3I2m/IKuq8834URcem7qX7NprWKCrMwcb4r
HsZjmkIZLmI6TZByxGbawi3amwv0fvQJnZu8VBVK5IPlOlnLWI1GYmTBl8vposleaNHvomATm/Wb
3Qf3pafFtHlsuuVD8t20j8JZl5U0PgnAkGFgBKXp4B/duGfRlZA9u3VZssp84k6/CtPFDwH9lzvj
I5+ba4vXdz2lOpN58Gp/4bCdxgJbHYuh9/TjFx+H3RdxoKgybBTPa84kqR8XY4efgiVTW27xZF+m
bKjWPB674f3P55b+xeB9h1Y0N1Xtfvd7//jj/7pp3ufBDl/ut/P3//H/T9b2P/50N372T27+/HQ3
P8d//sqTPf/Hl/7jKJiTJf/HaQr/0p//uxX97/zl/589j+vC/it/vvh//9d9/o+P//jf/wdXejfz
H0zeyeP+7Vt/t+NxOAbH7VZw3QX57ZY3hp/6ux8f4SBzeE+n4+Jx2SSuhzidV/43Q54AAeena1dj
3IaIWuh0U+LfDHmOc7fp6W4n1Iiw90934v79Ifzl4wJW8i/8eBzH/Rc7Hn4/hf6M6goOP7ABmoAX
+LMdrzu2qm7aCm9U5Z5XVWWuwYo7CP9snYxNk28w3uc3ARmz+eEb09JHW3m6zRdxNRHjypBVTqcf
6xS1Sh3rcUyGj2BY5v3NqtL+dVezroqsnsbouunX+WlysxzPe5X12EKX9Fdll+5X3Kv6e1pL1RUL
52l24ZuAsi7RYa8L1c2wQEeyr1/Qc1SW4yXXUFU5kWPJ23RtrltuwpqnPfHPi9+hp8CS80m5B7Py
PAtD+xCzer4YUTx+7lW8bId6xnGHJR4Kae8gz2r2PJCItK+UzI2/reChn8uEmx9JbSahTpa4mSHY
he2r7gl9YN3uh3xPff2DT1HPcx5Xy3UaBTXmInN4vaptaYBLUotkuYZxkEwlEWkbw35vkv1hQ2GW
5M5WLS0ga3nyQn3TjNfNyPRA8m6krD6QQZr0KOjKfMG7Knz3jebt1dbWHM2mY/wFooHoyoFULStm
LAdVEapkDBdYfUJ9kUiO8oSl0eR+QXDQ8pWhaLKwuOpoLDDja1Emg68d1Mxly3KIeJs/MNYn+1FU
c2sLMrJ2QwmUYMfcDAw+6D5k+lCy8pCSIOFcw00OTbFbUt1mwkI2Zx3rsgJoiXuOAjWmYKgN22J0
8bDfRlxvz5KvypRqXWP+LumK7pHVy5CiBSZVdYWaeRZFAmCiLf2smymXdKotzDhsRvnO+1MF7LzG
M09Q1BWxq/0dPnTYQEMbG1W06x7mfIq96/Ietb04aOJ7aIQdfCkJJVnk0lIUXtgNs5e+Vw4FJNyc
i1BlWEkrVFkcBpBPVTHh+NcU1b7jLZpPDIoiqW1U5QKUwkfoUDxgq+tmcCN9jZ535l42eQcCQF5x
2HTVkUODvFdV2H+Oa7C22GIFOiMMNVzOoWmEzPeRrz/SiK6PZI7lTzuuERoitM1NvrRUoQDzMTrH
jbE2KeCtqp+aZBDGha+zl2ZybCpSuvZJwSv8jGlc7KuOTP+wyA6oTDbY9lNP6ITLwYTmV7U2/GkL
aUCluszrebfYiKMHzzSmT8LZmW1ktZ/j6YxfQc893lnCsm9Rrc0LvlLej3Ez1we5ePfU1g27NtnJ
Ikb5XVN0CD1FjTF1pi9WWPu+HHW2vGkmaiioZB5XPNbOQ02sR/pFJjo89gyTu5gtp1AO230S+dYG
973ahIY1bV2ijx2BzQXqZoKKtM7DkHvtAHDsMr7rbCUkSjVO22LpdnEbVl1BiJ/aOL6wxsIz9dHs
CtA16qfZVw3zWHvo+6cN9wpCE0ShaLWqy7H5BXwWcZypglZ6u8TuvL3FKH5/sVVa2I/E89sdSuIM
9Wef5iJu6yTkMKzMt53okcPq67v0oqpmd32ijX6hBlpYvnoppzKOB/OAX8p10c19NECEJ/IOhUHz
naoUikhF3HRlRyl+DdsEy8hP+D44gPX2Yn1W39pJjU9T1tZTPmyy/4bq2j1KxdnVOkyociPakuMA
kc3n0tT+tQF4Amyh2nqIR30z2aOxFsACelx9oaZIrUUVKfPgWxOteMcGKj+b0klhbYinGwmRChJL
3EW3EzyQAUKf8U+GNWsoKXbEJ9+jCs/rxJkrvO9hRm9S7xDne/AY+ZyRSBfQQ2dzk0jTvvk57V+m
yMykMHYJcZkFEYfDAuExHBKim+vRYcUq0PjWDpjUwCAPD7Gxecxo9StiXQ+bwdZSllJF8Kxmo7dr
6SUarmzW3edq6mTNxa7UrYknrKV7sy1F4324Z3D1Tg00XjUk0AEwx1rX9Ts9aeV5aNF65PW49b4Q
fiLQcCooUSXNRikPrFfQnKyCM7MFPUFNn2kLNED4N6ahmoKGsHtbVBVE5GIQCXvmjJ902LryEu3H
Qm+sYdNSdOmwAQVBKfDNwRJ/xEhBdR0D4vjI1BDmA437+hW1OHs2a4yORPHBvnTN1l600qL3oO0a
oyRuJ/XLhIlCzLXMvIUu2eQZ4cMGBSEZMazWRviXGR8TbLxdipPWKmuOj7pN352t+7OaCQs3SmnY
3VXbjuvRRBBfYBxZUx30OGf89N9JmiepHKvC6hnNfG9NuBy2KKvPdNTQewCGzVQqHsFaggOt7nrW
mKGwU11H5Yz3bGDZxOEcvBHLyoxhSc+9idEkR6wHV4I+BuBNMvu9cFhF0denKZAMlbJwNQoHuSzd
0zXB793xeqzpYVi7tYtlDptRhHJfOvEq7TxfgnxKvoiYmzrvSaf0+cgVvphxNUA2Ig4oiImDWaDk
ux2aQd85cuZSye2NHyDv5H02sm9ET9Gn7Xf9HAQgwXzPOrwzR+HXocygBNOfqx4eGdg3dkU6gBI5
7jSl9Vnf2+jZmAWTYd1MgkfVdx086bGGY+OjWP2IqKEL6Ama/FTtDpDPOPyActha+gsevAwF8A3o
fnjm9EHxiXz1UutH4hr5OY89LB9jVftVD6Gdcz3IZYFhs69XI/HzlxyZf0/jPUVvNQp9v6wZNBoU
NbvKd4i/Ox67W4CEWLtfV5a279CEo6pYmE0OxFPMOaXNnB2zKmy+YILoW4jnDlITSTF8wKd171xG
LBw8FS7A2+cS2xOpx5/WQuMpA3PZOyzs9tpNHXvB3if1Fca/Aq1jdndTV6Mbz7ohycxV5lPuz+BQ
rg8hzfaPjMz2eRnhn5dN34k7RkdUTEM/wzytZjvpQiaWf47ZzAGHsHq9I3y0a5lg9UsxtMfK5EL3
AB5qssGk80LHTw4e/HDpazJmZ0Pk3BUU7yopk62b77oZHm3eYAwxrDUVudU95ugIgQ8rrpGQVo0g
QLyaJSXYE+owgRvbpXujiqZX86CXb80oQ1pEstdnPTASNKQYMShGFznezy0KiBLLXi8K/DlcWU/9
W4SVcsKqWYUrisoC3R7UfezfYBiGgjTYNM8qkdHvJmyYGj7z0bVeabQXfNuGn3OGN3U592S8AOnE
fko3z49VvypaLo4DFLWxTZ/AYVZNXg8wn8FqRDWglwDzHm72yAGeRElyhc86fCMzz76y7aT9Zg1u
WjqAeGz9GecAW4teyeVHoj30wh3GNLYC2KiXAIbDWwXLBkp2PPbPE1abp8S5vYE5zAGWwvLaDl0Y
9XkHxlZGPUigTUTiAohp98nGSj97IDXxecvgga/gzb6riWZXwi7jXLiORFClnfXonMHaxjls/3BZ
eQC2cAUq+DirlqgnqzT61KNAhTBOHZymFp67ymXd1fWx4s18Vot2i4q1t3V1BDcMhCQZpH80VQ0Y
tY/Efp2GuVrLZVc2Lms4pW2e+R3GYSeUMkdrpvnI6smJY2KHMclHTSFtw0iuchJ6uO4JbVD0Z1Oz
urxdKgE1YUqxc/x3V+22U2uMu3H/q67699tg/9JM//YdvzfTNMFl0kT+dmF0jEteMvn3XpqQ/ylP
l9bHcZoQ3AlzOqb+b610hKuQM4xjWL8sFRzH2IN7/zvcfjrjROAKpfTUAyeC8+Tfaqb/0kqnJGGn
f0SaEajHoMVO5PufyPYR16aQjcI8EstMHuzqfliSDAfRpvT4p6fyL9p2QeN//l1CyiwhuNpc8BQK
wT9R9HaaCdRUdEZxh40n8tjlAoTXXHdmjQrXK+ydSRdsMXEvbuOlqw8AfMKTNKr/OWITux1irLQT
sPSL1CTt+cIxRzQ1II1r+gmlkp+P4/odeia7tN5G942nroScQe/bTvE3tlXp05AOtzWJshxid3aw
yfK5zQuUekh07w1uaitSVb1CHoRfIkaGB8MNWBuYsBs4HKj0olCLWO6scVACJvepmMIWRxL5K0WX
ddZk3Oagu23OV33ZAS4osKkvQ7FLk8FLn/lB9b7/2FIjctxAzqDtzSMrt62ZnuZJbrocOc/qg9+U
tLkwrkLv3+5rydaqOdbUDmXLwGNgvQdkhz7hyURZ1BJAPVXUxU9ZLVhN0vPBNIMSJfMJh0MSZ9EJ
kF1W1OHhUq7o+V/hNAICr4OuFqgNkiV3c8ay+6Ul/r1bT2hkBFOsKbq4Zz9h7ZP1AJqcX8QpcPKC
D24TOayd6C1Tm3jYjRo+vBiaR+K3DEW1ahYOkMAurtABRLZDn5RddKNJshwML545CeCELpOayddt
6DOECqDDouoI8QpXZhbVkcxCQfdc7DekAuAqBnBL4pLvFiohmWL01LyeUZ1skFiw9ZEYnclgtbtE
7GKLASItGG7VZGR2OYy4IDFHpqRtT0YYGJnKwJnLQVxGaBrmZJpyWIgJOMKpqi+lH7GZRZtGSdDu
c/+SiGFzR7wH96zjBAwkzzYbw+ry4itdUSqXe7eA/alcaAF7pDUD5gmBx+YENa2C1GIpZIYtrqti
aCX7bvVSD0VGgBZjG++jz0XZGS5A09GPdGyj/SyTNvvumETr3tIM4hGDRx8VSwbzPh/qObvcoc/W
uZEc1TZbGhCoiCRg5A6MDu/akO4OOvM0l9qm63SUQRr4sGEgp69208feCtiJi1TtcMAOCHcstJ2f
SzrzaYEXmW2uerCQj7AuYFHaRvvZzikHK+7q8Ma7iPZ5j1bscqRdux/QMWdTnlpxImmjjkxgPuDI
XmKfB/ElnTM/hWbtKxScuSs7RlZ33MiCh2NwkSgq3xYkHoyhNj7hVc2qyhmSzQNLdPqOMQEPa7Qq
xsPtlhariNQwYWB6b7/mOqr5wdGWdkeNLbg5gLHEaoLhY97aPY6eYAO2aRl4yu92yEXg1yzr0oLr
dadn2YAxkwNFCw9wGaFuQOKAiOi6Ge7fxpl70YP332yPhMiFG1qX5FjBEptbGW2gGEPSnPfg5up8
WGP7ecKjIUE2jT/0PYDnc2cWMeXRwGEKs3ih+j5e1vAhmZ1h7w8LgKJ66GEg1VEU3Vegf17jVfnq
laH5+lhJ4t9J57pH8POGlUMAIFHIaGn2HD6KItjVTcWPU8JqyAKn4mKnRh8mgPr3agy7yO3o6+lA
EtPs56hO5keS0VRDnMywjLTZWH21zFTNQaOtOnnN07gizqCX9jA79BSH2MCouIv5tmO+IJAhoSAo
AQ+PNR4oUd3Mw4GGqY4BUC+SXmbDnowXEyMYFAv0FnKeuWSAlKg1ffVdShks1Gw5q1a+xUU09aeJ
RCFGXm8wmeAMZWETh72P3ZrvNJ6iZ6AY1Tu6UFC9CH3VaS7WbLlqG+PUYahYeE0byEXnpJ0X9DTp
rtqioRGkpGCMTb/bNtkAXuL+zesEHZTIa7zYGZO3WxAhqTpaVDHZ3E2XJaaCS1gl7jOdSW++pqXf
11+DotqULUyXBAAbAYH6CO2Jpw92SKI9AbHUd9uW13Cfk8PWjXF4yqJQNbdb35AFY0uqvcJUsfQU
AVN1v4xFKqBRiHyyQ8TOIO/ocIfnTKILk0YDOsNYLKMEvxLt6rxuotZfVfXG8ZZW3nWo60D/Kval
I2AY56BToUKgz1yidMgHiQ77OEwsAo+tt75vChN5sk8l4GiFFSmWk/0Wsniz0EChPqYvctu0xeJc
6elxnHhgZbpRup8j8TLwM2WZ7A4BogCWEqcoFr+pNc1l1QCDOwc5B4ktcrqbYOPTAXsoNlr/aggg
rLO4pxDoFIBoUsCd45hRk4yzAqKG75vc9GHij63F7Djv29nLi6gzGYFqsbVEf7CAzMD3zQrgbsj6
JAAixmGe9Pu+IAr2PHrAKzebkSs0m2Qk6M8N32YAuAEU4PVo8YGeIRRi1Dd4iPtSZjFf6jOqk8Hg
1dt5P4DSDHchbEwc6hThlxusvyHA542NLhcg38lDQAtzvQLPSK7CPoWltG3NKJ6QWPvHNssid4l8
nHgfCa+2Mhoy7Q+N7Xqw+but/b3fGP2VkFD5r3mbVP2Tc2L8DYfBV10PAoTCRQuyTcPSjMFhFAHL
KFSDrd8mcYahAs3nABhj3pKi5tXOL+N9+1gTw/N1hZOe6cbcigg5pRxViqEl2sVMY03dk3PfjbUv
tLEdR/Pe6AJJFShAq0bFoZLqPOHrs6aifwvtNFW5Msl4AFHUHCqkmW5RM6xfyRB3h81h2coxOu2R
93BwiU43CEtrfze3pj5SD3mnGJcEa2408sOyhOmCC9GdrTEDmKympJRofS+WZdhfenATJPeIWpap
m+qCWtfmW+IaRId4Et30ZE3PkNDpcwGnu8zS5BauZ95D3TpnIwvXhNhwXKz8GLd2OQeQLAqJfBkA
fTUeJz9VR+3Wj91H7gzxFpp7Bfwe+rX/Pum1v89WpIu0rMn5LLh+7UOt3tbWzKfeK4a5gLxnhg8Z
8S0QUIBU+pxuKDKjDtJpBWH0KHRyDmeDHqCbua20xlMM6DGGxQnzWkBjyrpjDG73PVPiF4aJvV85
iQrmYElr6O03MwIgBfplgLlr2s2Hmvn9fhu6tsTKN15OYkrOSOKi94rz67SGngKryiACwqI7JWhd
jIiqXWq5zU+L8KC+GwndBqvYrM9SW3+BlwVvyIDB53EPlx1Ie3Lr1jkqKO9e2rlTYF2iFMRJiB9H
FS2l5FxeTHMFdKTuzdOo1u1GkXS6cUCyL8Ceo/gxsSj1VsVHQKgByynKJ6QhxssNmRrsbBzhUtHF
zTVx9Gl1WQUrqB5LVoEWVdHYH5AwnPJ27atXTN65hB3j3mLax0UTrfRmnZPxqx829aA2K/ORcYqI
D7uvs/4bHfs4r4G/nXdOffEtMecha5YclXGJnwyVNJ0HfyabeHvpgHdNiIzxH4C2unzxYr3oe1ah
fo87F8p0x6QuXZSKnz5T8p6t2NZlZpMbgY3zbCThBdSsedvAXEJr9eyyW0Giw50bPqaMLgWDnndJ
96676OvuKZtg7dcBL7wEczLnuwn9QTOTycIiJwSljIpvGTyPJudgcz7J0At9YMjCfFFLm4uBU1VS
nwxZCSAnhirTgnlcOWvKbIycL1Maty2mnXafu0l9eVLvDtOC8jQV5BWRUYkep0vKqG2Ti8RlK3gU
FuIDdZuHu19DJPnvXv/3Xp/I5E9d7cmh/0vC/Z+PsfvNOT99y+/NPs5gR4uL+6NPt96naO3/aPYp
/iLF/4UCgObt1AT/0ewjrJ6ij2fZ36xx+o8gO8c5mjES8Wkm0Z/LGN/1b/jmguKXjP+IsUOEYJTy
BJfiQXGIJa49xd//qdmXHToQ7ZENW3QzrmdbvGo4FhSbzsXexVt6O8oKW/K6NC0C3Q4Fe8lQBNsL
jUBKC6dWQCJcqZifJbZuW44tojt32YAAAFhJFGCIfngEhC9HR3qNIoEijDTgO7B/lgSgGCAeE0fN
saUSiLjcgKgUY6wHccN7LEQoGwbYAcB8fALBOdoIkoWA8wrkhtAkrRGmDnpmwoGydyjDc29bdsOT
OvqxR80p2eFDDP89kdsNt1n1o9UN0wVDZBuZLHEKIw0ImYach7YBv5pW8PThNdfIXLbBgI1BmdcU
SJZmc4lVG+H5Wsvg0P3XEzuyBSmYg4ibcUDN2ortHGnp7jWTLb3lNR/IwVVddTfvLvuJDjx5RW4x
/RhRLs2F3RIPqXO2C3Y674l4VUjLme8o9tFNaB5QwGCxysxlWNoOPfBAlSx9EvP0gndIszyxXYNX
A8UW6KGFP2sLOcp0P8QLMkm5Tnz6gjaGkadkqP1+gzSAv86ESiEcuKgbgY5bv192k5rsHSj4uLtA
+Byp9FHQ9ooKBnVwgDb+2lcq9ccpS2sUisvaqxfEmxbosVlUm3OLFY7llUA+B5kvO/2atx7G/z6l
8r0W4CFAJm38JZgEK3vjIuj1HdAgn04jROmxT9+tGmC8Id8V7Nm8twn2EWLAU/UpOP08Tav5CqAY
LDIi/JYcZy3kVqBRR9kSbwJ1L45yYLJYsbXos8QKmEbz5O05GP7oo16iJqD4a5oromz9GLnGfhHO
vzlQeeivLCS3onPpOCIgmTZPPgx9gwfUTseuIytDeGqGZIx9gEFIWFv0VjzG1i+3JHn04FBpDtgq
xnaLJgvwXiegWiiKUCScHrO+rtDV42KdfP9OIUYDZmeOGCDWYCeQs0H9sBLSmCNl4Cnzrl9gxLEs
nj9rJCXeVTD9ncQN9b+aeNeI7VbgFXMvp34pxaKSFv9uwg8AdxTbuo/pfKZiBWe62TIGh3nF5co8
Ssa7hSUeQtkEohDN4ZA6nEahILukSHXtQAIbjf3LAcNHBwRjtKgSe8rAKIShkenZyf7aoZR6NwBX
5dloEOO9SlJfQWfxZrRIUlNoAFJlJ7cfXfc90Ql9VNvYXpNodwpIdBt/AFCj+7FqxIqzMhadvuqk
Eg9OuOx1kIjYAH0kEttfx9xwAcTU3E3dEIMdBTbHMeWkHgvIOtUntVuMRn+eUAOaLuwUll26mTxh
Q6gKABndt1BXdYalDOGFbxrI+ZvXp88nQwoWCQlH0rgUG3A0WI0drKZOgLnLa5Yi94CM6HSTpdp8
iyl+20FJvb3sW2D1HZC0GecjCIR4HueVz6pkMbJAcPwQHOe0ngLKS5G4QzWLtTuA+5kBJU0Dr0qG
LgYTahIz6taGd+iblalsfortw/fOPAMEBBTXlOOi6/iIo0ZqcIMDTgQobNZAkYr4sMDZgYJ1Y6MT
3DgQgQwVQTBAlSkSb+K4QQR4i2I5vBk+ncKCAe5tjowVSE63NmxHxDyFy9p5hC7hr1kB9qAPv2zq
5qtxrYC1V1nSwxbYxnUsreDsEQN2JYdN4bQSFOO8RmgNXUhXNklG43LEhIMMxXZE7xT3SOptiPCH
g0Q8p75TdVxfzK1vd3TtsnoE1Lq4fFW7P+LMAqzJEHZVnm4dohNItiH6peBhDVfOdNrk06Yrf+DY
gzwUt0QjLQKaPDsIZfofDUx+4BTIm/WFmzL5aFWkTmipQL3eOex3GNZr89Y0ceNBZvRxCjKbNM+c
A2fMEUscLpWhSKkgvp/oouKwiUCxgJ3IsWd4RKcmCv/YRRBcMUm7aCq7amgsKFNqXhpbqx4dTJwQ
+EkJCr54RTqWQmqOIOq2GHxLAze86HqTvNWubiuk31VTziBC6gMs+nrEEQySf6xZE4MNiol+SxNE
yvoLHmwSwotCwJDCYAPi9YEgaX/rEaFtcwr18CKxrVnOVAMfHyZbdwu4OvlGo2Z/6zyd35EgrzUy
H4P4INZHKt+GOH5ZB51tOTSm4YtXSX2GzMNw1SE/9KMh1N9kwOeHvFYDy+BNaWRTpqlrIJtMA3nc
3E6+i0Tj8AEjAeGiWdjlq5pYGKB70v0RZ9LsX23kkAuRWAaKueHuLHQaZGe9yOyOU4MEjQYSmOTL
DBIqjycoXYAMFnKReIkx40MLrxYE1Az4FQfOMEyURTy3VRTj6BEof7C4FHfTketq9CVf5wBrN8E5
HDVIune7Ag/I1wltQpF03ZY+VGwnHWpuwZDqcA4cAOy3sLWINvWQFLDHLw372WYQL/GNuyP+KoAh
We/33STrKWoGeuq6ysjSXosqWkBaYAFV/bPoGofGLIW0WMpWruoc53jMECmzysTkYosSMLDo7FNS
SARhTBnL/2TvzHIjR7Y0vSImOBmHVyd9lss1KxQvRCgUonEmzTjvoNbVG+vPs26h7i2gG6jXQr0m
MhQuDw7H/uE7Xlhj3jvtJWi6ANZHLz0gMmtu/fYZ8qcva1nS7q4pE8p2PIErnkxlOGQxba7Euf3J
ZY3KRTqfaWmQxXbMBT+dR5GbcBIcKHXF69ybyVEPyyDfPZxPEr+GrvOXfhnrJiZUYOaHJJtSYiQe
T3kyLII01n3Y24Rm5KrH5CclN+1szakOXWTBJgD7MIaAbgIeXGXYwdgRYjT/dAWPsY0ROLa5J+EE
PSQeqXL0E2mLyg3uwqxPlm/OHWZxr3lAqF3vVIG6ZEXaqEtiFnl4lHQQVrGtmC0I46wmIZ0dbJPB
P6cF7Y3IXcER3dkjp+rPRhkqjGU/Y5fPuaiIsrsoUFtb4s8fEEZdZ95Uc+q4X8PcD+UpLcaleABJ
b66ghlDH97WmH3lK2mXsIgowq09P0ei8XWeuRRlxmTbOLeBHxUObq53tU1qMJeYyDYjXYMxrynKC
thiHdSQ//wNj1voxJxxS9xzAkm+TBj/KTJF7C0+JgpRMldyYIDYRvizux2rod0E3+v2hLlWxHPnO
C5pj5gh4wFN5119zHjzlWeb28MdgjL4Ec+L/JLxl+jsrWIoM50Nre+8EY7hsJ3Z02hhIFl2ORnjk
AigBZqjXYHzu20AbznYZLLO9pXnS9M7gFysRiImcbwJG7XmjWr/75JmQDTsx6oBLHaeEgI0zjcG1
p/AuN1ZQOrTJGDs6prUhdXi/291AqS8wvzvHLJjgQzouG4+8m7P1Bpsqb1NLYFb4n3PJDDL25Z4B
wSXFKGbutyQUPPVa3puvbggk6Xai714al2l6NywAZCI1Te6NTGHN3rb1s/ypVYv8rm0vL6ISXaPa
hCjE575N8C00I3UfN7VPhYTSF542dR58GBVWXnCyJBWxSPmmfDes1m+jwUsLM+qJuVPKJ+nBqELA
Tj44g0qHYy2abGa8XYbm7FLZRpWkJ4FLNxl5fSB72/rwYfKVnP8wFPWlmyF2bZoy6OxzETZLyZen
DLkdBygfEdlXejGGyb8C8rtXiK3brIGMoP3UZWwOnYTz4pJM3eR/h7ZSWD1+POWS+Iepw+k3h/mS
KVojD6RtVobbLqm7/LMtW9TMuEsNDheIte0ar56lmzXqiNQERF/S3kO2asZ+mLsNhZjWGnccO0JI
Jb5IbbIG9ewYyXZZnN6OChrc/pUaspOcVvBY6t5X1Zy/+2KahyQCDkZtKFIM/+4Lo2dOoC1VbdWv
/ysgwOC7qQE+Lv7/m5D3f/7tv+wd+48/8u/6gev/FeJ9kLy3HMcxTR8p4N+D9479VxgGsPBcDz3A
JAD/n/qB+1eA2kAkgOi9jXKMrf6PrIDzlxP+rTegIri4/Jbz39EPiMr9F/3ADUDq+Xj4Nkcmh8/4
r/pBXi6z2XugudKCjPcJEI94oGbckcWVdqpOKu+Z3QJIWrzYOfNL00dBX40PMm8KAkHu2upHJ1Gy
ozr0UlRMErm2OlPyyj+cKRzlSQLPyW6l9cyLbzGBYktoywuOfZeXGc2gJkk3ssotd09SMPnwRZs8
cD8UVWQXdPJjQyz0YlZCsl99Wxc/i6qw0OEKrdJ9zvDzjErRLXGmyMxygxctJ6ugBUVVcmh8pBXT
k3suKZrdHrPz3hQIohE/RECj6Ka2wP5o1dkmKy9O+bL65YbOpRL7DtKC9aqzfML3Im1IJGEJiS+P
xKnTo2r6kDq9q9J0N5MoLE7YnaF5pftrqH0lfBTrIqklbldqB7wjfEWVGildVaPN7OU44TVv+pWE
4hSYRBB00i2U40Ew5USi+15pohIr/KWYG1zmW9Eg1kxULtFK4o6XKLCeZSjS9dnPaX69jAWD2XrM
kG508ElpfZ6Hc02G2xweR1/LkhA5Bb88vEdRAbv0ZBPOXjtysJKS+nEegR2t6wY8VdWtT6tH5mgg
nmd2pLAKXasxGkG7TGHEYzq1kKBV6O+KptK8UCzcbxJrndOeW6Z8om5DWfy0DIAjoOp82QUP0yJJ
sq2zpEtlhqoenwmZUgF3c5/Hvphtq35qus4pLkixuthD55sYkkq4CrFH0FkSDiD6gSaM/r6xUir9
sZNRWzmufdDgFiTFxAO+mbowO8B0G46a4q6Oh1svbJPDZxtjxZl22rqpmv2dt6QuVxUBPudkL9Js
Ls0yZXS6s6x+CbH1LI4MBciCkaZ0bDlcc5u18N0Yyp+v9z1t1wfCjDN4hcl1sDD5UXf8C+XXTBR1
eyBi2CM1kID94TMacwhugul23XoJnWAPnW4+jhoTMiIpa9FuDSiKbifQFTYQqF6kfDMZ2c+5DEQd
T0LN9k/b6AlJULjXjHPOOHTncKYBtiF4YntkwxJinI9WqPwnCqRTdphHE1pJRxj51hdUprJeDZWb
1d6W2SR2Gdc69Wiai8MxLRNpH+koU3Tf5Jqz2gXDUVN/zrLE9X6YFghOADAe8802v5FMfowF09B1
KeFp7Pu8L13iIKmJTS6ATBm7rA9hLUT9XDTJdZ3HybkIbv7xXnZVmkRNjX3828qxYiPCGd4DnT1A
WY5ck+0wFi4WklepewsP697orMmNrNEKHjuwAuWhnNsRbEmjDUoa/jpGU+MQ3suKAbhFN2dQRwA9
mY92KkpraxpywZaClwFQxCyIF0M1DJ45R4tDOIeKrCOIhhWTV8jHdHaKPX/rjVgVrkQpBleOhGxh
2IFLQS+SO7MasqPvIgpsigJIAMrXgFHheV77KYjsh9ss4XBFiD9k6DFyIzxRq3HSGDgdyDtCQE8S
xpxHn5Ebf0OeRiqyN8UosKJE4W4r0cCM85sgRfkYl18aF6rYBlWV0h/NtDXvOjfhXlBInn/SjEIQ
Kecl+JxXi25pY3bmT683TCvurAStUQqQAxPO/QlOTwABzmLw34yLIM7SLyhbEbpaYG+bMCEgXNLP
Xzk4SfO0Milw4ZhOBQyzLs+qV+7rWHNUO5pkg2TzXoTd9OyJ23NkoXP/xxOskTpljibYk+ZJ+5Lh
b9+3ltnNW28EE4sSaw3wN6x8uffmgJeBPZhVw+Xv6WAvedAhYI2eegRMyAkqkAxDJG6Vzna8yeR6
V/DMe6gLn4EMuCE3VGqPgNTcMrQ+PKMnCGy5w/KoRJsajEhpQtMhbe0huC7EK5BfyjLBNiLDlwaI
eBoAF81rc6ZYCVGCfwJVaY9OU1m5vOkCptH3Fq0cxhGxbUkDyMDDhIVDkTsn+jbDfJnAvd5CS5J0
vuF5j1nO8cmBAVAWgP5MsQabUufmuzLgKJy8Jc+ajWf3NpHVMKj8KKxd68s2lVFvhS91fWpLyB0b
koS8/SD5deXW7UFDRsTArC+CFava2yok2Q/qo7/pHAVkrZ0DMIqCtlEnACXXuiMnEXD8rEEJXjqb
sR5IQYsCteXUlDibLsOwJDHgDs8JUyaJkrLsHrgF+F2B1i49hQZjPFZZwq8dOlbzvpIIwp6bZcOz
BoO02EL6DIezN6wFhipugSi+a5n5wZFrgw55RVax2LQzmDE+5KIKsQnJPNWRRVfszS/gMTKLyyF9
MaQw2nvUZbf7zLWZ8+3aTVORi0tEbpIDWtWN6obm3GRxVa45pE/Z49Zy8pkrygGtYcY65zEdVZRg
vE05+blB1ZTKxLaRPeoOaNjloeDLQ45saHRvDNrqSSTGUBYkBoryF//f8uaPffi05MbKNUIO6WUy
R/9+0iVCZUgK+weev024fp59h6gWHJTNqqbw29D5msZFMdT3oTllz+Hi9g92mFDuqsliv4d94v7k
o1JCMtT69zkaRp7K2kdQTerFAd2XbgAOFsOucnk9oouFtD24xBoyw3aGx1ABAfCwlrPJ2cgQRXGj
HROySYFmOkciTBu9KefKlVvKhutdgvLfR+Rd0gNvVMQ9oCDFjrpEWpFQdvtTza+C41AU6skQMwHy
zDGbO3gEJH8k0fU3TUz5fkwTDO1hBWUa5K3+ojsmngqgEG7M8dRKt0uQJ5SySVLLqJdGsi9vTGFw
qVO9xzedkLocAVmOYLYFNJaMQ70znbJ5FbguJ0OlinCantqvfpUCs1nO6gcT2mAzUErnNw/YmVcx
jlCx6eai53QVgECVPlDaKFxHMABcJ2W1sUL86Iir6db2SLIKRIMu7hantRk4g9b87XXAl9H0JsUB
U4Qk8IJl4YRfEYN/Wc3Uqc9zBbxyk1cBM09dN71Dkl95eh/KYDGwekbvw7QKDQTKabz6TnKD3oKK
ii7PagwKZa2nGLBdzcKC5RmGaRBrv6f1X7p6/Biw6n7ktBb5sZVEsglWr6A2yACjUW2HCvCUYaV9
NPir8aWGgG587lYohoJQAm2mbEEqqmpNK5CMQvB6+/unrZ7JdVD2c9BHInCzCVkukBpByBujGyB7
gPIKecY5nXUg+z9Xu6Jdveuc0JSLqZY4LZbYTOBVNpVxGfxGWXuDaTDbe+HKbE521dMxWrZ5wDpa
ddzoKtg2pUqCXVUZ09OUgNvbL4Jh0eCJ7fKNUVlZnTKq80H8oRPam8/TrGnhld1cv8FwXJGiE9fN
QmjDOecIFPTVfLJs0/JflEZaiL2m0HdJU45k2xH+HiHQhBW/3qTeQ2L3pUMsN0j1DrANkZVN5jcG
bog3tdl86SAllbf8b8IAuBTc8v2Gd/YqdgX2wKNaw+CaqpprJJPD/JR4GqRa47TWTNuEBvXGZIwE
9GQ3Fcdlct4q4fFfMS1AbR1jt9LhsEvHdnkLYOu25xpopNxWBAZK0r2eRiVt2vQXYCRKHstSQrvJ
gqTc2zP6aFxQDiYRXKm03/x98vwHNf5fetX/XFP/59b6/9AavPj/evj/TKn/Ddpe/fpW2W++3z//
sSLidii//Yx/JPj9vwgq2WboWpaHLhZyvv4Hnd79i9N2gN4dWM7fnPn/PJRbf91O437o4v/4rn9L
AvzjUG7/hesdwpgXLgH+4Fah/2+Y+jb18H89lVOEDx3b5zkJL0SQJKAr8M+u/kBBuuvVjYTEzIfC
PmHmGQdOv3pr3CLxrmLC0067N9tw+Omupo67yeuvbRA276Az56tKW/wXkJr1jUAcvuG2fjpdg9+1
ttSwMB29vU89K64oTdeARUzxx3eom4rK8uK/f+JMvSQ2hvKTgpgVL7onCKP8oHmXc9Vnx8Wt26M5
tPMbPe/+jqhq8eROStx51gJIKGgInDL7ggTqVH5lHPBeE0mLdB5zP+oH/eUuFj9RC1setcj9A7BF
5zJ50qH3x59F4623YVLWl7LWMdXY/iqp/XO8Gr5y2qP3Ph2D2Csd+wh7xDw4pf7iYGG8Z3XVXxmg
/Si3/ObdoPh6L0Va7wd5m2eWzL8f+lZ/Z0b2OVaGPN7+pDHxE1FExQslhq9OJcuZPlh5lwZ85Gni
L59nQ3x3RuYfsqzwD8Gaf/opX+DqO8UVTs7qRH//GrL2vUMr+Z7+/pQB8v/VtDuGiKX9mjL+VMEz
NG0dK8a+52k6C+9Q09mIU6MX325uNu/h4Ko1kvbUXwerMg8C9t1VhIk8woqaY/BQOp598c2/Khqh
hWp5NA0Ae8inlrUvF7d4dUy+5rzCh/T6cdplEAzv09sH720+75IojlndUlwnF6IWMYHcv1+JDVyV
wcdHdDTPw0AtHTOwZGxTcNAP8ALnLfIDdqHV+VMMKtn+Ygz0D1PhMFF6AhI6ODv+8boFvplq/GJ/
+3JzGYA6mSu45i0Rxe/cLz+7uuRvdKYvwE+fCjs0sjvRHG9fK0g9/xC6/Mo13OfY6SpY6iZAPug1
MV1QwvnBor4FWxWOUH0xAhbpH3JHfwGR8O5dUSz3iDDuT7sBKy6D8Z549/SAEj9FowZMy//6Zibm
Az3NBlmja+yjH2QMBPRXymfV9f4WHde/GllXnK0+yfb+ONEc5RQXvPFuV4ylyrwK3sHbVjvAc0KU
jNQLccNC/LQd8y3aMbftPeGYYWu2c3L2hOlcijqsYt8e1EdWzFPkuTP8QaeQHFedMZY+p+WNwR6H
rxUh7lD71OtiYTfJwcee+GI+A9jVL01rE0rsG7wXhQrSrPrSpy3xY2IBf/JJ4BSMYZozqoeU9zh2
0JEI9HXigg8aUjdLOFvUP1dH7H238B47c3LeW4jzT7nrN1uFjMc5yVnkL1r+y3ldPXUOgIEeUnOZ
npbUz++56od3JQ1rW88UC6JiALnDJoH0XhOVP/nrZO6siuCGp0mw0Cr3um1jT/a9QVr2KSTJy6XV
hw+DmRVxR+At8szOvoDlXe/TdoZjlNgOTA2aJmSHiBHx2JCRotYTIYUTEDWBq8P5ToM9pni+9afc
u++9wblC8JiezSaRuy4YzIijTQq5Czsau2v2LtNQOJ8Vf+1umUtxHKrm9+B7+sniUTndOHTiVFZC
bOmQ3HuZYwAATczI6vSLVfNvu51YYUAuMnG2TgLGG7YCXb3x5qCboYhtIu9HAz4T2DqayqPhvjVQ
bx7kYNHxpEnzWpiJOtm14X5qTmO3FggYVgO6p8Ug2hcn8uQcP5kcnaN1kx9hLr2HpS/eh9YDIwYd
EqNevvhZTaXL6GFVOPjaq1Uth2ydSAZMtexPZK+SN2EbMsoYmQ9J3/QPgyeHg6qAqd0ywSgJTtFH
U94W597KjYsHmuAJ8kEYARjCY1P0gpBMCWtvNMehXTusmMJtkJVfbZv8UT0ABMoJB5pJkA+8leSN
zsLDYEC+jEhu+mQQjBz0/oxZb0vl0Y6p7aPV14zm0IsOapb+Vg8mjoWn0WBckt1RWeVXuWQ1XlvQ
vaZTt1ILsMRJNmb6kKaUymTSB7ES7vwxO352Ri+CRgGaYKuLFHDt3MEkojSylXZH0EZxcDIbW/lI
K+mvlRGc1AnhMIidJGhW40exJitwBNXceq4zTNgV5NkFdGxKZca2j3D9vVhl6DGKkCZ1JWvEyqnm
cCsGeSBzwO2d9OPv8ZYAzoN50/T8voEhzuUM+jHU5Xg0vSU8wADjPBY0Ase+qpytGhZ1KTrYthvr
b+ZuOzrWWaJHnRdbkpuyFGFq2xLdkzRbeWAomaLKnJdoCZPpqMzRe1ejWW2NKZh+G8TzmQHaFz3W
GeJ0W73qNlzfTCcMzsucmrdbwrmH6QrrDwfKPpHnI9vvpR4hVm8yxGOW6eUgVkMcofPWd1hn68ER
/ri1bSL69CzqmCCCv7Wx5O9BL3N+kvB+Kz7I1gD0Ho0mfRAMB/uoRv+k8RRPRJzCq815cDvjeN2g
XfLI+y4/2tLNHylzPFHbWu5TMYVnuKzF1zDRE2hgGW+gyb4QWeH5bNlT1Dp29Se1lvriVSHSHGt6
NknuNjuq+81DVernKl2ykHBh4u+qG0uZdklFPGqmBBHxwNcH0jr2Oag949GsvDyhFN/6J4+/ELbX
2F3DloBTHnj+WaNuvtne/GEs2j2bZIaBwLtDvQtFVj2WcOnvlpSHmodevekS9oQokTVPDo4NBBEL
RordZsm1b7rHmUbonhUOF4LV3SOHlJo/YHC1q94+CH7+ThjVw4CmFGcjmng9aTop+PF7ekHXVoq3
AmDyA/V91Ot+JObfpWOE5gk5wYEh7lQX7tUlSjsuYh24p8lXuK9tW1191T1ohxdAVtkvMq9jr1o/
mWAXeDe4tU0ofpIX4TLtA4cqgmlw0wICsjA5otYvn53Mt3ZKkfhuxGyeKiIRYJB8I6LPoN+SSfpn
njT11kJZ3ME8ywjzF+PnSh+RkOYEKzIJMnVdhTUfjSpxr7o2HMIUc/iUtWG4180ETh1J71uF+Ezo
LM+W0MmVyKlxL+pg3BKASncjLNmYQrSIvSlw9nkHIBWlSR3sxlDb0SidrZycZZcvnrNrp8H97WRB
vS2lv3TbhQ0Om7LXrx4vt0sFrx0db6GP49oDR7O6MeyJu8YWEdXNjsJmbb4Gc+X9Xqy53NUMvpHA
Otmy5aGlXDHo/bCQXskCf945DVW3YAz8yBygeI/FDG1YQPoZuKVP1Dkvcp2caBxKb6s9E2+JyMoe
UetSuiFahvL6fTjqGk44z4mA/RCvTl+95wqLYrXsbtvDTDpSFm33Antkg5JabYPScyNgWYqKKUaw
Z0yP8JnznXPL7fFyuCGp/SI2Oh5xaSOohtXGslvdCtrz0rsRe1G40eSYnccOc4FW0HAAThHsW1TJ
veF25tciC2+fa3JGpgbjy++UxGk2rGdhl+vDzFBQo8n/Tj2ASiB4fuoQ7KXLZp7HlXllD3jXvWto
2EV6JH0s5NUgGhJZswTOQ4breTGtK9RoMBl2CqxkWII9L4YegdC3x+0YGhok3+p+lLzdfidyCY91
O3J1NeZqkfmfAmsHb7XlOV4YzoX+GOR6S8CsiHFEpjMsA4U4XzoP3LHt0VpdcQlaRRayg2Txw/QR
hYQpYVqPCatalkXML2NvdL9w4o24tRt5CFceKYOm82Q1Y3655RPPQVBBslAtHmabwdjbDKPVPQlX
1Y9VaBgfYIeUGZnCS/aTc8P081YB2e/a9fIwpp3xNHCLVkgsTvIpWOxxYCbUb4IkDXXkG//fyLT7
mkERvmah1+8SMF17oGBEWChhEfXL2wATLWzNg2+Y5cTbqO8eR3oU9Mk8yj8bXY8DtC2//XS8yv/i
RbEeRTaOaDxeKh88kpv7vuHKI8c87OHd+G9AiqDeSEkCzGTlwiUNy+oIEC1/yKCjVNAFNdXMLHDy
iyzEBe9Sxh7bCk6gyKTkuMOiAz+3ZTxzVHoyWEVl9QxWuCQQedrqV5G3KdAQPZ6DGVykL3sVzV5I
42YE6rCk4gcIsiViBcprdVvMVPvjl+I/UeM1mRmpjbBSpuvv6Pq42xmy0LVaW73t/OAXoOr1tpZi
OKRKjqxFM8u7Me1/FUNFnM8ajN08Mo2nBsM6tRf5BaMCQE41PsHd2gcFC3P4rG/L4qvIngowDx4Y
oIE+N4FaAwIlpuQ8isuc6+ziEgL6LEhl3JfYGd9W2FqPrH/L7kKy5fFAfGWzLgDPZ8esDow/j6R+
fi4W8HYnG1MWFTgqZqHCtF2mxINjIdJT3fXGtqAOE2dDdzfftgqYHEpjlbrNvgVhdN+SQTywcMZ6
S4RBiNBfvCg3SOsIu78bi+WLZycUsloGB8rCu0YhY5vwuEsjfEtU9VLMy3PVi2rXA0OL8mx5qZua
0LAmvTpOr3PlBwTrcvejnW6rCKqc1syS1K/GDHvJ9p23dRg/2GFXPwy4EpwDEcttboVL2+a8zYev
DMLetqiszxn9FbwU/aohAIxmKm+Ipoqwc+6s6tU0muoOi10fG+bdXbfmz0gMR1/C2SCiX/woqbCN
lHavKAhOPGfqc8nMz/o2S2WG86Jm3pJhUsRsopGnvCq6aBbFT4MoT9RbAvqn8Q1nHqR7c23M+aOZ
mnEHY+ABFw2h3tfLXZJ4xsmD2LdbPSempNzGayL59Wt80cEy3qHM8oAx1rtpoENbjLjZuGjsGtOF
fXHydtx2q9ucipRpsjdbcSKniGDhtuU+SPN7xlKLYKRLMzOfk60pzWULb5ydNfZtMVE/3DlibH7P
jb8UxIUBfeTCWmHHB2BKw3l+MVI/OAfrGP5ENNbYTti/Y5meOtPmtB86v03eXKepDDa2MHdB2VwK
UYkreb5xnzMLo+4O3wupryOlRzrvBi16SMj2LklCruOhPude+LNxx+dVudiYoX3JsvCMH/YNMee3
k3q7mu4Z3h3LC5gpsl6Ed9SXzxmm9QUl557tUnti1rHB1rUcHT4iQ19tZx00GL3LW10aZyPMSUu0
08VtF4MCWh5Elt18e0W+G5T9Ren1mFJBiOmA4hSI4n4Y2ilmrxI7U7Qct71lvXdm+E7ynWiV3R3G
WuBk8ZoLBtpTTaBPJZ14XRaM75PhPcNq2BZcEBtGy48iwLdSYeHSQJ5+0LmKKwNA/sixMPWg8AEJ
52g9NPvE9a9oxenGDqSgfo/qThEbFLONi9IFWc+Rfv3mAmc1Ub60vAPMfVLNb20qqkcHu2xvhPUp
MJ0WAaB8xRjfVwQ62WyEI2J3b0Yf3rVDOZ9sc/iDPod33C6sW3I1DoJ2Xmwjea8cY31kQ9NHoxWP
q0n/ICvx2AjrD3vb3rsw/KS5/p0TxBxBvaYO7okTfqeldQxa5m76jzZQI5ZysfrjaR36X7LpJoqs
K1db6ww7dncdbzGyH61hsCXLAi3Zm47DrGgmd37VkCYxHJ+coywYNHXJfgOPCDspsQNvPPw/XS17
t4SEzT4psxsAhwljP7bVadbOXjXuqWKP5sY2vEOXrl94+DMqfUkWvlvP2EEffJnPfS0hVjT3NV3H
rSzHG6WR1+pwzMjWR5U0UARoLR5u6wZ2t4DRtR6MCKQV+JDJeg7/jjTALMAmqm9APFDrWRjR73kq
mM1TvGQ0T3YDlv5DXyb7hqJNMHpHdXNXOVVg190WUHnqNMvs7VYdMBbJbs4hvRELeInA6QiqaY/Y
lLz60L8il+0KtNFJJMNMOjDHPxqrceF+YImnevLW/GpnpHLWVdzDLTtSvYTKH5TveaqfaPRGWdKc
hckgHXZDDN/tFU/vtpUoMyCcoWawVeux4r1FTmF5s2d5Msvk6g5wRVPH3GMWj2C9ydWmRRIF2XAg
T5C+ODVmmukNH16iz5yH2URTV+z3bCwWY/Ao2890xjet9rl6pUQSBopxQ26V/i+lyAgURHWjHkqk
jozCbp90ywoSC5VQl4Z1kmlJoDIw3X1BvraEY5LrN3ZnUQgaAH2dxpAVPgzyNL9aYtIc+Pv10gR2
cBwaQM1jhgk91Z0f26jIUH+RhrahLayTx+KfP6U9YgUTWowrqefPHiAIJZCqObmhHi9MqjBTCrd8
X8NUHbW1ZicKaix+sPr5ZnfNVf3sKxB5ia6sDyQ291DWg/1ge4F+VZpoEVwxY2P3OYF/ZLpT6RfL
KW3ceAj13x+peWMy8SO/4fhjdRz3NIMqeytoXVpGeea2FbvRr/mCl3TZJViNDwE7Jm7PCf2kDXkT
jXqPo5y01A662bi1fLVei7VNqHa5LhszQvlwa+Ac2J8R/iiGwYsyWv50B2SHlyzrF5JXxS+2y3Z7
iCL9Tpa8lVgrZZ9MNRmPbGzh00sWXYD1JIaycdpcf+RKksHtaehtFBYzozQUjNDlGAZLdNrD+Rzv
OK0jOGjWNdD/+qjDDtWhxU3fYDtlschE8uzbLdA7rKzIr+buoEVX7kbpi0OXV+5jsKx/2GGVXPiV
kmPe6HGXNERJPChllFJSMzuypa0/8UbRZ4iS3R6KFagqXznWD0Jq44VDR72VtyUvC8sIYpZLIpM4
afEkw2V5lk2THqlWl1/D0BN5EfoHRjCLFKk1X4CjODHrE9wNaYwVMqT96MHCiGoW65A+Trm5OxQN
xQf6lWTB8kxNBc+/ZxcHUte8Z4wZPlZ0g7PXBAv79Sp1cDu60EMfMLj6lj4r2DmvXQfrtLJ4Yre1
J+9kU5p3A++/O+0ZbuyGuPiEvY/5DTvaDEIfA7CAx0KpAEfdNa7SzH9ON/9v8TIWhHJsqdru2pdw
LVqTvFkf1C/0JOwnttHZaM01xJChB/W1YYEN4pdJvpkyGV0nN6+PYBAyKpZrcafwN3nM9eUBfosV
Q0amU1YBkTjyY5vfazEOZ1p18CeawdgO6e0fVtW5OqXs7sFX4XvgyqTS71mXiRpmFLrTc1o5/XbI
zY63+ZwQHqjEsfZhHmSsytumeiljSCGwWAOLfYfVQGxmHtNTRory12xxRuxtlW/J5aFZ9F57IUEo
+eAI1Ra9ym3Nl7GDdNRjvdqKVYm8btJZiGu5jCykWZYn9r+QqE7N+dgsNetvZAPVpEwe+0UEO4gx
pDOWYj11lK3jPGyqLZtMOYU2CyP5TVwFHzFHLLyU0ZrL7Ikrt/+qS4t0nQfJoMQ7560u/TizlbXz
S5IrQzs+Q9Erbp67E5VYsGSSYDV43uyfWNdEjGaZiJH4qo0VGBWowXa3R2vBNvEMcW+xJI4VeXn3
aBSGd4FXlez4PBdotZRMKG1c8tqp7uyg+OmqSe7YtFceh2Ts9nBaEFA4c1WiJOSCb3ji/rUfRmsa
rmRE/chu/y97Z7IjOZJu51cRtOeFkTSSxoUW10kfY86Yc0NEZGRwnowz30jPoRfTx6qCVH2hFtDa
CbioRQMdmRkeHk7S/v+c850tbepM+ak3k+LgxMP74DYwJnNXXUcAgU8Y1vIjBdSfmPMiYA4gWdlM
rvFVb8zitsdh9xVnUN93Ja6WyzJiqUik0Jda6PYGKSo7cEA9sOOCztDSlSoHk/N2RaVOUZkhVGx1
MGICm9VEvhW2nDjObCGuWFoKTLgyPWRO/nsEOnXVZ8l8tmfsBLHIzE8KjNVeO/YcJnEnMdub1FG5
7GcbkagD2Nn5MuLFDdyJNqCee8NhbtZqp42W+3oyqBt2MN7zaMviBn6DFU5Jh50VLQimavdDN0Ue
tKXunvIp6/d+3xpkeVuuwEzpC752jLJFORTnzCk+EBuLY1uI6WbkTwc2KFg6czyL0kXhPKUrDpse
T9eBoMR1UkqO9qsDzjPOW9obYnLFpLC40j2j44ccXSjcehZAF3v3wSLyoSFcY6iACr2kj+R0O1qk
yXQWRKCwyZQmQbO6qR68XKJEgUF7Ngmm3Jl4A08GrW6/RD80t62zTr+NASXTNIhKYdpEFItQDG+W
Zm2P3VwwhrFTuV9TwtiExgw2vynXgFnZZ7de7Tdz3darXVG+KGcs2buCdHCZfMJCsH/mZfr3S4rK
NdtjcSnJloerP47PYzt+pWkZ30LEAREale70gjVyvm1SsMVi7b785A8Vl39kcCuCSYNHnVXtjvKN
3o3mXixexO3O1G8EGv1725ClFVACQagv4i7D0dzOxWs7xVY4g+Z+L6dlaoOmnhwnGCRZzS3rTenf
wGuLE/U9cyhi35ryylVZzWFnNv2FNq35JdN9F2YcCH/OQB9eG+pITlTB9pfBVeO7mP3ywew9B9UK
v8mt3ajvqXLwmxlo8e+lMrsbzx/lnYeZ8GLmA5TJBgvHzvIF9zePNYdGhbzBVFG/joJ3D3Hu+w8H
m16WiHETgVPOvANxn6xIYHR5kwyZzS/p8O0yd3PcYd78bJU/PbR2NZ2rZWH9ZUhxbK0FRdkWdADD
yL/P9RSd4zQhSUjF5fC9lRVkYbmMNNGAMHpuPQsjSFEZVVisbDQSPjqWQnV3vAEXdmMyWOuF/yMg
1zWHcwIgDsQwfzurYopK+vYey6Z1N/oyOhPEqX8O3JPPttDyrbV0vufK451dbTDW7fbz+iM692oO
+q2KEEV3A43ypByLzghnNaMQTyyEb1YLfG24OCtuxVEXnyPdqiGaEBwzLykDWnK/tgRNiJuRl0/G
uDkjszeXeoJCkskhPsVead9xU/XvK4fXAqiqHANL6/pzcRq7/xrcsm2MB75Nf2U5mnt5nAr1YlKa
FNaI1iDKbCCmx+1dqfhZ7yMYZgtWGL6ejjab3b5Y1ns5KTQ5+7NdcwwCNZTD4YiLp3OwdKXyxK6P
jiO7pd96nZW5rzetHEcZnndMHWvY2oC4Ila7GCuJ2bPLoc/nHZldOz9S0cTzjYbj03Bcp/69HAfa
XJY+aWlI6ymljcB4gogB46pv/bnJfhOqKeeDk9EUdkfzphFOqvbMq2xJV7lfmSSTH1bhWXdNJGx8
2dhuzRCjAj7LDsJKx9NkLZiXuS/I9bCuw/wSsUWJHjVe7yE0VPwjS5Xl8dxscfOF5WTwRLIW/WWZ
uLt+ZFxBMyN8uerbIUuIr1tdp98EpU3ttvkuXlamHp6mtJe9YhCevNcKAg4mL3wJE2fdMb+itJnT
xlI2Lh9Ev3fBhHmZ/zY5eP1ukGmeB4uvkJOKmg8SzdV6K0fTUce5VsNFpTUon6aPhPmSzjV1xUte
ifZs+SZkJPKhOnD4tTxjyGdkxtzr7L1myN6E0zkfozP2t8Y0GvapTGN4QqtD/c0OmnwBkm2sQTOl
bfWgIFcHaE0mIIcl5kZ6Ip3fXMXYdEKT+TQOlUL2DLed3oH6mFPXGlergDI3FbhhD8nAXIQESeFL
QsL3uBSlume5zT3CWbqSWWbq0Zs5Z6iLlBhSX6cumvMj0AhRBn6XZNSjIn8Uw5HVR4UgWvftNTlB
zbKSurg2heUP0hblzpRFmADbgKaFa2Ha1WUCV05Xw3iT8DJ6zr9U2l6zK1E9jH7X/R2NQDrYWNQM
cgW73zgQmHk/C4eoSFBbVvuVYL+176y8julqtZLm21lj885ohdy4smP2w19cZmTbW1eUsAqel+Cg
JK6y0l7yK9TTxmXT06R3WPWoiRkmwx8v2LTRw/qIYgKgaxxcswjUm/Tr5EGOlhcmhPamHc2aVAGW
MeH2fWdxYxa7TvsiGL3Vw94T0wp8Llu/xF1f5evAv9UYPl2hM1LH9wwWi4QZejVpszTk+gt8ogah
EZnl2V5hK1IV796xEemORt1X1yYlyoceMw5o0OS4Jk3/xCnZ5k3rs9+MJxXoJCjje99b9hztXDq8
iuKFM9rNyt5AQ8SOdqm7nKU5a3JByg+o+xqDGlfhA+8mrJJueTPqRZF0XB68egRDVLBC5wjSB8Zg
/0KP3KoI+teWJ/G1RBBP6K4/ZK7xc6hXB23dfOhZYOC+5GbRcOvsfVkeMcpiXMiYTNheX80sQcJx
cqPrxrUfS63xEW5MD5yyYe4wITkVZKOmhsMH5yKhzI9ZmkogT+04GoeAfYOFVZrOGbLjbotetYe1
Gfx3ePpNUJjEmFbJdM3vz35aHR6ypCGf1li2eFXYqNc416Er3Wj0qb03j/1exJV6VdRlVEFrMhFm
szBxS+PdBPe+78irrnxQuSNWKVsgXa/VbZrq9JXAPO+HBVPtummr9skZHVrpl/i5bDkcekvz4rOh
naLAdyaD/nVKuRdoxKCabunAVUXCPpLCK9FGJFjQqxuSQtQEr3m9xSXN+Z6lwXhZobvdc/xJj33v
7BNK7GFAFVfeMD04Gy0hc+4lDV1sjM8G/QT7Vmaw1oVxz3JME+3gfFGW+iGKiFConDKYnd/PkOKH
ZaLEgOquAjUXs/Kht8HRIJheC0XjnJGYd4Ngn+tXLjEX4shBRYoM0Sv/XLPOO2Dirh4pC2t3TTNb
wRQRvUHuEwGb4KuB6POxopQM/yeD/87tOTq23VY+nqycyBmBRBgvCSSyOM7uW5+VZ6L7IwmY7KEs
3Ku4NRPCCcs5Nos97YXyXKfZq5RlOPVtfGINyEaLbvri4meKDZ851C9opdMHBAKWaGTS2FCmr0aT
5FeVnf+0lZX8mAvrfYZLHvSdY+zJtCKbTaI7ujre2/4I53S1zotyXOzzPJ1E9EOb07wXbT6dOjmu
R/plht++F32Z8O5Cmo7pDSsRBgu7eckRkM+QC9QtrkSWcCv95gXe1k1wBPnVxefCsOcDflh6Caij
2fmmtX5xZ0pZBOOucMEM0MKixaFg/QLgG1dzS6QKS/dbxINqIDlwLQ18sGb8wRz1FlEiGAykrAJH
Ts+OY8KT6SHQrwvpno4s5Z1MEZx7uXyomaHZhrIV2Jn8bYOyj7l3VXfKXBGuSWMc+LW6+6jDWDLO
OMYpI/zwSuzdyLFoXtaAQ8ch1EAWcwo8JR+Rjb4KQ3OomGfFkjHrQ29ZbxKrUudm8Z4N6c088LER
4sFBihC2eq9zyztKGxVjiw6lqRHUs/yZjV1yTLXB+PCdV9Y1Qb9fZOIN7uUE6jru0qAxKv2UDYhK
ACxOvmnsTR0fBtGz9TYuS+neWwA2rzpLFecF0ust0eUHcP2fWfYITfAuhwG5b30Zsma7IpZ+K+1+
DIkp3FtxY5xKsGC7wS4/PSCs0OhvOpJlb81IQKcv90uqOSjStr5rSW92Oop+Qbw5pGOxPGkHjGG9
/NBKsdZS3sXU+jaxKImthgK6fP6TQThUTfIt+szc+UTQ2Zr4+0mzflM5Ma9ouiyF7XDYsv2jLR1O
6G59l80UpuBOWS5mSdxSpXG07wDGzLJ5y7RJ/t/OpdwJ/O07IefrWQte4+gf3C210HlAHHa95dw4
DCUlfIE7y03vXKd4VrE6Jxn1m0ZDQRoLKcaQkVlr/PSzhn1vmfj72shuKbNmQe3p57pPLr2G8JI3
HzaHv7wF5Nx31a/OMY8Uf/TEPQEO1aA+7sDMB4WVvcRee6SuAxdh/+CL+qozgfik02lVfsi25GSn
/S0Wb/cK5j1FQ1hMOPmM1cBAV4Twti6SGAZReuR/zLKhp1lhVHX9nKj+aFcyetDFVhK0GIe1k5d+
oBlntG7zmkDfKEkNqioLM8MdSVnyqS/AyJA/wReTzZ/mnHNqYJ29h3/i/LTp42DXmKSwW8DF4EAq
goxyBsZry930OuugaSdnnedNP3wYAOeRABZXbo/d0WxLTEOjR8CwteQ1XC7ztpM8tyw+AREIIRge
C10TjkOAFxBOXx48PKQrgk5r1vWVBdsU7jPECbYsvtyTTDybSXRH7YBxNxU5Ew8GET/nhRUTulbD
I2YdnR+Fk78ojvtBglf3BH1hR3EVj3LGOSqJH+TaXutWBliqeI3aKozATOg/JtrADjUh6T9O453U
UEJsRun7YQB51lUTyl7eBN7gtNdVqdQ1deZdkOTTA6yJ44oUziyR61DkgzyywlGXgR6n49TNVyAF
blPTeeHRdiUqx9tZmrNSWggaiWrTPeV1z4dgkuUDFD77nnY96Ic23lGVR9dZbO7hd5wYTpAm2Qzl
UXNMWg0YqvlkOY3WkPVmIOqN7qDo2nT0ufema6PXbIHiG7Ha57ovXngS4VeD7VXWzw3M9HAGZcWi
n3P2boki9UUTo0MNpdtbA+Dfzvk9ARS8yfwqu0ad9G9i5NBLkrZ2ths5E4bR6Mgv1+YcB7XnO/d5
XOI8gThZpZzcvU49mJyOg2kB+IAv19+C0Op2QjK7LlVd/j8AAv5/a9/7v7YE/HsR/4//rtN/yBjw
F/6MGJgm6X6PELclFc48y8Li/2fEYCvcc5UnfSWQsIBdunzpr5YA2/s3gfd/+8+WAggkcfy/Mgbm
1hGgTAk10IFt5bryX8kYOIpX9ndwIDkGzqpwDQlkSqmwx/xjxICGRUwCebpN922cP2mBNHIzkoPM
qQaeF8RQajWayARfLuyNXHEkxgYFPd5+XAM5yJ+M3r61/EW8l8sU2xQ+lW6Dod0bOzsuN1Le7Ht7
X6YLdCQBEYZVfoYRFnuEFwuSteWwpJP1E7AI0d93+OGboQGbx0yZGVmwRD57KTm+sDDp+H7kCnc4
O5WDM6L1T85Iu6sPCKVRVXvVJxajI3df4rmQktbHJYcjGJIYjW9Z9VEsbsq8xOduS3cNmCKTr9hW
cFGonQVwJTNq6K5NoDoudx2Sh3A7MscIzXk10pOnqijbtUCE+pulMkhxBlJWTpu9y35uZk55AOvd
E7ZuN3vh9tmKbg/NGQ0TLyzYWx4RdnzTDuX0VPiN3218wty/bwnTiz0Wunk7SSlXHKaeHd2J9BnY
23Ts84NFLWlNEwK48J1VbRHBFrBWGXKmwQgsk6U5IXAhvCnUhorTvm7No7lIFYeNZ2MOkHbnujSL
9YYLewv/8zAeeBhuqnNHkLof9qVjiZiVvJGO0VZ/0khxKZx0PivW44hwlqk/wTAkE08UryshBNLq
JRgsgcptM2nhxsgKCy0LursAkcsKssyMwPPjwoY8vi81XztEscEm1vPzmbCBs5oQ+hQ7+PJW+Clp
Ug671kQBlL9gahxog0JGMgfBwQb2OJPnWI4MqcjN1W4ylGJWMEkFkBDnYHtADfbWvU8nDqSrrsWG
si5dS3ML6V42s7B0jmKY6c3DYFnOp6kncvNgglKmLAZC4BhG8Ui9DnY1fIBTWzpm4FtL9ey6VCDE
Tp29NznQOtK3ynp2V8GokOVec78a7L052dU97bxa3yzA59TOSyPbQ0DHELdVYdEWvlqu9PFV5tVL
r8aEsoUEOruXUBh0XFjvUesXxVJcRxAXgP1nlLuHgqWHe3IJKLJtiKhgD7uaZ6pr1Hh2J0iLZkCS
H1XLaYrkjeZqCJIoq5raG5pBgOZIuq6ZQ1lzHEQ5by11TmwG62jUuKCS0rg3G57NzCcxVccF8ZPu
QCmdaWGpadyfRO2GjnqgmE2A706YjmKDVQMH7QgUhwNqO95xEhiAO5aJmwR1FkteV+JhVFql6X50
fM+3kcTHd66y3sVmYdJnLDwOJLA+yNPg4u9xZehOGZym44odR10OA2U6aW1f11QHvxe6pVHYbzcw
HU0B+KtshuQPY0ZTJESX2O3B0NwxsQvX+ujg+6/3wEeKF3YsngkJpAOSztW6XlVu135kcH5oSqsY
r/lIad7feMKqs8rxkqdrK/Y5MWyS4ctKe/HBteZsOK6Dj44m/KZXH+RISv9idGuJDbcWtcn/SK41
IgEaT/DTMNaZuAPO3xVIq47Tj4z/2KTJgY59SapCURH2MXF0mTlaRb2B/ymFo5x8zS13CS6stSWt
0jUVernvGqC+71RCTESGDq0F9ikeYit/7QpExhPVH6zRjLzv9ONsLJqxGj9jesWOtc5/JjkTJYM6
6fCWckRA76EeEfm45coR+sKZ65O7N/cLtRJhoaoLA+vcATCbLuwV86LmyNrRAxDQViFTXAEUR18a
0KPNCxUCrjwqFC2fIxO70XC0MPMs+FNZNryVk2Ozz4sKHydRz/aAxpFISTqjLLb7r15qYXzebr0l
+SNlpBlz5gg/7aukFwl8/7QuBtv5cjTcnZEQTj0kugIznSqZk2dqMk7y9lSC+yf/wYa6ryrMgFlq
vY+TZTCCjc46czsd5IOMMHffL3NpfiQrhi0WnE2e7odxHs09PA8reUPzFERIp4gxYrKmApCmIYYE
U5IzFbeqoUv7OLj2IJ98NWjFTgNdcTehezy61mA+FcKkXS1TS6eCmfG22PEdPDRP1RJhwfOB/yPB
X3INv5plZEEfZhxKk/LwXdtY03a+d4CoxkndUFcHgP+hgUFZHm29Ts8jJBd9wE7bpuc8K+ARrixS
9Y4QfBqBTUgIt0oLCAcYX+15ZWg60PzOUVH7kg+SFoAj+6gx3yP23eqUjQYeHqhoHn3eadHqYwf2
G+MeFlrUioFoL3EPycQ6NfS+HIbIAGuZIPzzrqCb/yBknFFfJlN9EMBt4+NU8OgIWsoW4lOVyLY9
U9BoPlGNZGKFag3bvTE7SYrEHBus2zZVtd8gCSjOciJt/uRzjEqhutSCjIFiHt/hqQU9kVIOlF2w
LTQ3E270Z6MglnHY+tzy22VUwoHnqXxgCyJNgD8mCRjBHSC0gu6UUqtD3LZ1dQSISr0mHQ5JE8CV
44D0WOWWg90WNqe+q9xeogIypvFrEeP4mLlZTxymleY3HkDy5KlRUJkgyD4vzMIN9b2Zjr37IhtZ
KTWl7+QHerzHJyh+kNUkPLfHMdPuz4QNXLRrHbYeQZ8tBLoSjNF54M2NGe1j6QKL4XTjJpv9U/xo
Kk06ubAIeu5tpefP1YoqdWA9ZD+YcwOpfACxW+9NTlXufrQ6r7viXDXrO79ceZCHVCCY8tJSKp5+
QPjrunzfK7gf6P+ZW2L0hMaYHaE7Rb82taLGtN3FT6SpF/Mq9liDojM37fCrnr3pW0Ymv9IxsVyQ
ekVuJGExuJgCB9n27Pk4yPhB5rTOKdW90xy7UvcYojObjVQS001Db+CSG6fcSVPvoEZMlDhUXfYB
ODrK8dAVEyXjble1B0D4bUfDPd0GXMM4A+yJlTbYgyUFJVQXG3WonAYc4lTQfpgl4RJQFkCnMPzW
hndmL5u/NxZL5juzaDCF0RnV60cjMTp9NO1af/sFEZS9rKyIpfE0LOKST6SXDk1pIc4nqZ7wT6S1
uwVquiK7pAp0C6FilMhdby9mfb/SbGPtU4Mt0RsruK64t5TIhscNohlhuJ9K4kWLwXav4SiQHBOl
m3qGBFPzY3Rcu4Y90BWCZRTei0Mz7BrbhNp1kn2jyosFRIrwqK7AKlzwbNaAJUAm9Vh/mQl3bRET
Yjcyz4MSiU6m2UUTaETy4JF4SWyNpUw1WVqcNJjXG56wyYqTsqUHAFxg8roWef7A6QooqoeFEHgf
GGhxBh1nbxUlC97G0bXku8qVwpftgKcOcuHCVJ59Ts9wnhr10VANCnSp7iUVgTGLFQ5XJVVFPOCm
G28c9d1QdcTYosgcPzi1LPMhTZLCCdZFtj+9ZtFPHjqeCCIqHB5y9hEz6nNUEesyS1KsOqvXd+6I
CCeAOEgzZZ6ODtFo8CQubd7XA5YS741iSgEMF32DdW43EUUZCLh+27Mcm2MD1LdkOSL1ywy9pw/m
tIZZkhSUhB+AT6ffVCxxYxhaVqSYX5VSJ5OIa0x21xKfJiG3Bo8pbWCBjqvlEY2aIsUiG+wvr7A8
BiAY/iwW3EbTnFVDud0JCm5xl+uCMTlJ3PWEszzWgVvJsTjmwjBTniG5pgPLYicvrBokgkGArABQ
0cqPPp3F7yyKoIKTXx30PmNbZRylAZmQ4JM7uiytDSP5Tz7AX4w+SUL+nzP6nn4lH19/RwFsf/wv
FIDNnA6HTzkOLNE/J+4/53Qg/tIDuy1MkpuW2P7KX1O6xVccNDrQfXzVdQWz819TOmABaQoXG4DF
fG3/iyQA/up/mNK3lyWxDknT5z/1x9f/hvdH3eLOa7qXwWBtyYfUjEqif/A8mrOKEortcqtEsitU
X+ZPVIMkD+mm8rGnRPAbNu0vmYl0PrFDcuTJ/UMpxO6Darj+oSDWm5ho/aErunGGsJdtLbq7Yl2N
jbRCIVBz6HRl6efEHNAvYyM1rZn8xiaAxliixwb3jbuwk3SHFPtrhv2jO+N5Qlfd7P84EFwxnugH
ZT8ZFC376F2zCbME5Kv7JG007aUEqCC8CCq/bTs5YiMkQRdzk6J6cwndvN08f+Q/b2cQSYJ89x86
Ma9KXLNozN9ApvrlKS96032jV5fUcg9Vk6GXwmDRVtY9d7lu7y/arzV9CM4a0pXyTIsZcjCUV466
DndMhxyAzT+BV8xY7B/TH4o7lUi18aaprMNuHPto9eBXuFvyQhtE/aof2uJa1F7pbC5e3BGVTlTy
QxgLZiAUV7NqvubUyX63rSFoRlBjDr1vpL8lfgRv3js/yHbI6r3hobbAMgF+0Gz2BfNPK0OOtSJp
PUi8ZPqJwhaD7Tl77FPunVxI5HdRg23FtaMyPXSdM9zgucGmzDFu5n7TWdZd26WRceJxwKM8iytz
eVY0Lv7OLDMHPRTBHgLU1U+e2ltx3DwhOUYXbUAypTvCPQk5pg/VioNtWniOEXjnuNtl3QzhzEps
+tvLTjQ7INhYJHjkb1UTBXOCD62t1KV/47cEBzLq/0qf3AnDP5RDbsybp2sXJ56QV7CqJ/zlrk6R
CRZs/4tJBxkPUqL0a+PDTxSG3a+IM1XU8P7G2O0YrGXh7Wd2Leqqj6cEa5a0501qsz18ZvXkGldD
6pZ0FUWuurcikuEXWtez5MIMQ76ljXpslBQ59RrbL7ack6fJBJ0JJTov7tTSBmDQz1jXc3cECCVc
wtkNUVjRuM31UpbJrUEJ2aHHO0QUzNfl7cBZv9rA6MZNlBiePowE6B8XvWSaAOWiT7QbjA9x0ix3
1B8Q7M2X2bgF+jc8UFgAx2zurCoPS+omXkzDqE5WUju8VxWXxL7jmXuUI3Q7cp+6eLRqwNJMFkl7
btjcP9B203zEVey+R3y0qCjwDPrkOG2Rkl0Ehjgg5rGx7NYCyg08pqrcMIJ5YmDI8auYHok8p+x3
yPtXN3KSp3lp5a3Kt/0PIQtkujOR5K5sn/thytL5i8EMNwHG8F4mXkkfb29wNWETjaaWLDR3BWkP
ex6o7WaGy+wE8XCz+Qx8PmGz535BQx/+IGUeAUz2s7dPzClef1omJCjrKumQvx992hSxpLIVdEUA
zS2z1n0067Uuz7nfVUP93ejJ3uIKRh7h79o6m9LpGutiBv5oG25HXe2xz08dBSgFSejyKmL8MDnP
YDYEPzzRVigPutICd+lsT/LAVrMCtAayst7MACJ/ipDslXlj/0l0B3qnqP+USntIOk4DFuMIjtEg
NBCTbmoDYnYEczuvGpPnGnGpZnsFhJx+MB9jzYvfD5X7vhbQ/p4Uy5D5MKD76hs/71N9g8V/TdFL
Eg0qk3hsNdzrBBWAySND6e1pF6HV0pwoitMOTUctzXbcpFvvhK9YHns7ZsNZi5LRKsWF4M/Gjoif
HSZO0VwwDhqPasGURcMRlhW3zMCBzdwXFsshtmXxD92sTouxN3fVj6Rq43AZV3evU1szJio1GEd/
ENXJm6fu3bYnKyi1RZ+WYa+Qq2h7OKTD6BMY6SpiCaVfvMBd9O7ifoGsIKik2Vt1J0K7jznhJ548
V31h3GGJnQACWPkpoovmiHqpzgJ6JbvOZXZ+jsuAy5ooR1gOUMpZVJUnpFtAZdzOqRdt1+Up11Dr
Ap8+q32ZOTbCB5nNnWXB9raqztM78u7+QcKNPqZWYj47efljFT2eiLgcLphhv11pmE9eYxNozCjD
3FVa22efcpOXYmGKulp4r48s9j570JD6J7GJbTDLxrH9igq7q6nurulYyDOPX7jred0LYE4A/vBR
7eU9xb8Btw6iGJUQO4e+GoqxChl/5WmXfTiuaxlv7gzLFek4Z/iLssyIQi4QMq0TH5ldF1se4ZA4
pfGb2pTqYcabgeQM0g7Xulux415nwRAqoTVYivjhAc2LLi2mOXVTpGtH/iHnXtoyJB0zq1uCVoMn
nWM/MwLsPct976ySus+K3S6roI3v7rZFsRmrF2UfjLLGcG5S+oXttD3iB1A/sXuJsJ0kJXKCq/Oh
7FqPJWbu/uj16jnB1nlFApJV8Ce+gekaxbf5mGbiwMEAfP8QGdMCK81Z8sfZRvEIhijpP0YXfN62
T+AxgwUBtfFXhxaQ3EZ5PHmHpexbRW1Culyxerauy8ZBrstwY5IfNpJvtnfxcuxWqtu3G+QwlPf/
ydj6k3NNT/Q/P0L/exXXxcffz9D88b+O0BLRCoMaZ+hN1JIuX/nrCG3SkWV5LlQB6DaKrcz/OkMb
8t/wAmxnaMvyJagt538fog20LtwU0LY4SqvtS/8S5NqF8/U3qUsJwKAUYVs2r1HYwvQ32tbfD9GJ
6G0pvQNR5V4cdbFuvM6yGYAUH5VdiHtUBucRFjvrLXKo/Xk2fIdWvdZfvmLD9QbumKr8aBebzf7Q
5fObXpPpDuCd8bNPkYtIPyXTq848RGssLdOtJOCurgpOFyWS62Y65zhkwAgx8Jb6RgbBgnpgAqyt
4UGt09lSYPzKB/8xc2ZYmR57hjlQsl5IxCvfoWxzUrH/KlKDvDdOX1ju8G31QeZJ9B3nIoYaEZfk
AMxiANEsKO8j25y1NdsLal5QJZrsCZ1/gjZqOE4d1kgfHMiiARQd4YM5C1H+FLUbdIe1gWpaMQZp
ZfYvnNXj+dKAvSn3XefxXGkBC/jsFOZpim8MEnxHT1RjPYfTohoy7pzfs3RfNnZWff/tI/cX3u6/
0PV0X5NR6v7bf/1HzZJfpIOdjB8dedQFGrlh2/7+i8TFvFqL656pZfHucuFNr1E0+82fQjWUvPh3
/X/4Lv/x47J1s5Fg801po85S8PaP38UvONWPlnlHa5dtU/0pW5449dAlpzEGgfPn/eSffjdX/uOM
x0zn8NnkU8k3RI71bQbNv/9UFWu8KEqHT/Ra3DutnRdvle+VHylR4Pq0UhyU0L5L286eth9qmEHz
UslMvF9PhK/AD9Ywi0lIbv3Nmd6qnBN+aW33G3lPmfVbHC9+dWwKM74HL1oPu54OM8EKf4nUFXsu
Sj/cjsXNznIjPntAo0j/gU3n2YJxaL7Y8BVZHpVFwkG+jJsb3yQGeM+sVL8qTJf2To3YIsJVMkWs
2BTNgKqd2Q8HVFrORYhV6imabJpvCy3tcr96q80OGSpDKAdgCvgket2cCiANy8VL3RHme1NCFXHo
aP4SHBXeFj5beeBoRXqyWoAwnzq02tOw0ot6alPHUEAyCuc3XF7nMjnNlIS0PFJalOUIm+Bn2m5e
sZpbLaLIOGC7XbIqoLKUgnRvgSChV4uRiWhW+UmGlY6IuEVP23WzS4+mZNjzjr4onfsZCJB/SSFD
4Z3FLbpVa+b5Zx+PcXVgb0OFx2p5uQg9x4zawJE150yc4dYHbRackIe8XMzANSjX2XXQUsnrY6e2
fqxUWMMeAFuy2Ubq4bazYQJcu31JTECMU3TpnCj2mZ2G3L/CE6NoDyGM/JpwrMXbreGhsirldV5k
AxArcLj6r9eJo94508bwpBF1Yd7G7DQObAbt15VdsuIgORhLYMG96fdJ2XngZCWgWX4qrDKYcVsC
gL2heCtczpOPDR5XMsZxA/NDDD3+mMWu1HycTQk7ButI1AWAm2j1STWcsIsNqfkac0tZhYltz8Y5
6SmKDeO1SRtYLi7LeY9YGXUbUyuqPSB0HHswfs0Xsvbt7yle8t+JVBjLR4PWQK7G1W0vTMvlWVvG
4AS5wvwccutbT71wvGuMn+MEklfQGkRO18rYv12aVGcm/OgMulPLoiHoltV5tdU6PyMnN5dSTKS+
5376PSPiv+L79azQk5q2MkZpcjrxxCKYrUg5kJNwqNjZE23V967KFyDOxVpVFLosmYWJE4UXqKqj
7nrQI79c3uPXwjBi50oBvUlJS5iAjEmWjMYRvDYTmNMO1KZEacxvo7BAy4QiBfWP8l5NwFIYag6N
jcwKLGGhByuNqyqMxDDpoFBLmh+24f3cu2v7XXCDAUFQ/0/2zmO5biTttq9yo+dQAJlIIDE9lt5T
NBMESZHw3uON+jn6xf6Fo6pqSt2tirrjmlWURPEYIPGZvdfOB8jfrarvURtRlOZS1HfkNo/vqhtY
PgzSYUJD7m+w95SLAHLiefjOt5i4G5/A9GblMfgvt3rqsdISOe5fF2ko46MYdOSisJuNZo1XDcI5
SURkvvai0K9adOm5wXzAOgUWjBFIKudyMIPyPcRAVQOdlsjMzDpNDe6tmnotHdJ8XjtSJvdkvNXn
bkkycceggGEQwKDHMuvJcOHyiPQmwEbE12oN4tazm/JmKif+GjeRRL7ceRGm3qik1SAROsDWPtTu
Lm1hlu80/cRbDqbrQQLABp7nzjgBagPj7mbWktWy6n2uv1ln0VEj2aXs2O16N77O0RnnhM/ygfWL
D5IJjFltct+s7hkhwPM3Ett/d2aFncIRUjirwiNxc22nvT4Dsljo7i0fc8bRRoXfFjtVhyy3GIDn
nrFfKa7NZgSWH1YjMCMvZQgG8iRAyLVH10qw9akv5kV1AOcPOYqpjP6k6iyFHITdr7FRAmnPiuPB
hQVFMO1pgnXGYPtel9diKod8jdcm7jcaePQl5fhQIiUzAoAmEVbO0lPOM7y0TB8ZU5q/Rw4rsh2c
mOm+rowlYEEb5BOx0IiO2rxpEM/CcciRnsdCM7KDPXrhTX3nbljmELm+wmQFeDIJSuBuVeGU7Ceo
BTY+ceHBZvAjpCtdqM2vQ9Na77Vf6W8qA6C2aqcgvJSQ6h4B/DEys8H5fMTBRNCdj++iOxkSVm3s
oSt7WlW6ybiFdKe6dUYkJrFCxJrAzYy6Yqczm/2xPSEdIGRMjNU2tStIW3pxmKx6MG8N3TDBGUgx
HJvQR9+B/tET9Y3Sb5rzO1QZxhuiCvvJm9v2kpmZ+1DUtfmWk59QoXNsSqoeOZOSnQp2l5u0sQYI
27XZq00ZmBXRTHzuILXxkz5AyjKw6XuBijZ236PkY2Hhk8WIvbDaRrYtX7EXwnFQYhoo4SbyH5kR
tpc+xy/CjLSlxrJRupqnKivU18Bso9uW671e+5NKrmsmv9hyUtO/HFsvJVK77VC/GxEskk3IooWZ
Yg8JsjNmzAesuEnQsDMIDgpbYrZiQEykIQ/B5GqIG0YM4+QVClpg2F5ZM7UkEgQrfcvgANVoliWB
UX2XPybgwL/pxAT14MSBftR9x5dv5dg8Fp1KgL7aJbIuxexNFTmWk72SXpuLbZqMzt1cp84LeTLB
U4adCGBY07KPNZMG76oyEWIx9p3p5Nm4wf+JNAzQTY9q5zHLfeexrTm1d2jEECEzCk2qMT1NhqGE
XoQ4BF2LYkf4kVkwQ3mINeJi5C57JvVJvoHOo9sPed4CXXfmMNggyiZKI8On2Z+V2k1rnulDWF81
2osRrswtaqooiREazUhw7IEE8uPFzp+sxwo/z871uyRlVKP7meSWxMUH72vUpz4ee7RaZTRbZ9hn
Z3fvMuRoT725KcuHKZC+vR6NyOhvxpBE8nUwDPmtMqQvLgajwaRfk7bJFZnbYgRaiCnFB+qFkLO1
+nXp1Mp6JXmd+TvxAMGEHNSjvKQwc6qJRKx9UsViqqAmsVMgEqxE2vWQ0HinJ5UqM3hKY0MOBvON
YFDDrstJ+xhWWYLa9TWiybaPJpyGENUL31dnKcB2MVDzCReZBiWOn10ZZG6W09qgjBCks6AMZlPG
opFAu4yqFcIbyXrCuJpmQgHOALcYfrAezWYOv4lapcYuI7rcxULJBvwb1C/ej/bzKLK3KUYtJj+6
N0GmQLlNzA6DZu4BhoXpFe0I3cXDjdWHd6EgAtDKIJKb3H3jdlV0jyGXMdcGPlzckfVZzcU9ApZM
4EUAuXnXxZmSSx7LHDk7ShHBHpkBY9Uxjqm1uI5C6QgXa66qnZtopvlYAmFHam/kVi5PUchLPOpY
piQhA0ffKZr7qW47D+EY80nOx8CY3S3zFrs5N8IizM9y8FTDeeNWblusSgPnCu60kcb32Lfryrzs
Kki16yUjYbguy94Xt6IptXMOGDwV+G6n/qvHsITbL/HRuyRTRnmjhzljzBrb8mEIx+mjQXYHhy2p
+0V6Von0KA/k8IhpsPO3CjfqaeVMkSaAHLIJbJ+ap2GOJO7OoLYGdx6bTPgin/glCrxWBGcMp5nU
D7QX+GDQ7+wzS0i2EnoQj+EsQJ7WTWdbR1Vop/NWY5oqjwmF88SJNVShua5YrKPDknz4XF++s1gH
3Yam1Z6WxVQ2Ft1l1aYMtVukRMl2qinJN1Fm2OVJLLMg2sYe8rjCoqNnSbRkJhV5U9+YKovmo6lR
mdjaYNPm1WSl7dXIrmAQxWncZwEQLCypvBGCPmgTBpLv1hUcRblB/ZHeDKgo30TsyW8zfW/waJhV
9JiWdXBNtI3PGgSrJGwk0jVHlvEsYYTZi/jKL2wObCVCl4107nUTb71ANwnmltuUS/u95pIgbc8Y
oyNdz3iFklormglzgnLvalWT9BO63T357+1XxVMQgdNcLasSKNyQpqJmuNYEPccrm2WZ2EMJSvXa
oNtFYoBC6NKKXeRLphcEd2btZE+4SGs2xDwhWK/F2Op3FfsdbqEwmF9nN9YYvxAjVauCUGhOD9Rz
9rFQsX6rfDe49p0IrHBczqi2gJpBGEo9xvDbKM6QGiSSqfju76HZ96EZCupPM4z/SJc/f6mLt89T
s8Pf/z43Mw5AedomzkpHMCRbOv/vgzPDcr9Yy8RKA/6ghNE2o47fNeLqC5MCmyGFjdmcfd8fy2dh
fnFdiCKAcDQDDEuovyIRt1GUf56bIVrnEW+bhMwpiARKmT8NQjRYHiOfgpe6szHEQe4Q2UVpx+hA
sxzDLRb4HCMO68OFutBS8Eu2LvD9WIcs9iuVRnueBTnbG5ZjgF2usPbUpX+WCNOpGFLVsqtw12X1
B5MrtOWrDpxzexcP0vBC9jeywP/uWGIsA7QguYuSzKkar3pAokjEtL0BX0paCN6VaMRVGxeGyeNt
I5BidPrONiAB9asQVUmbnwPPES0IKsC+HdavuEuvpqDr1CNTylSwMhxlceUg3qXRRSWADijzsviE
2BEsnFCHSLP0OLt45rhBkoJTD0wTuXNDMi8GTG6ecbLrDzZ/qI86m+bwVsnaK7HcDNR0JavIJ6Q9
6JbcAR/xkfldz7RIm+KDyonTGcVT5uTkj+DIRQmlZh9VlM9mZGMftFJqkU1pI53cFcnweb+j+tXF
pXtQWSV9Gbsgghb1FVNHmV4XB1WW7quO0uyg1ooUwi3gtgIg1EHPFUI95LQ66LxGrZLHhob2XB40
YENbjx8lG6nuzQ6Iy7wofUylp9YiHjOQojEo0NJ/szC9x3vJGGq4L0l08WBREYGFCA3n/xy9ZGYo
7ROZ1al+r8opjB8RNM41JjEev6fmQdTWNYVH5Ezv9vIkY/N4zS6p1DuWbONrdhDGEejC0Rwvejmj
gEa4tS1k+isjbYW/jQ7yujKgZCDXZZHdRQcJ3iy1elaLLm8+SPTqRa3Xcqslu+wg4ksWPZ8rfKR9
QO2R+TFjGnH2HuR/QVGIj15oRIHJog+MIM3z/HJzhTh/URDW7qCpXqMuH1r445BDSmTDB72hn0i0
h+FBh5hHk94RzYo6cVluowo1I9EwSq3S+bzNNRDb2eRmXrEOtpDxRrmXXMSdVSa7flE/sp0qz1my
IonMVEnPDS0gCi7dg2wyOEgoW3z9z+lBWDmb1vxhHuSW5kF6aR5kmCkJdfYGJn96k5WDpY+JFVdq
3x8EnJQsU7BnzlHvooPEM1rUniStuExdDiLQAHNjscOSgjh0dFyEotNBNGp6I9W/atq63gOb1RWg
mNI19rCACn3ULdpTdlRs8o3vmlSySxGoNgexKj7pRblKRNIS0scYGm7iQd6KXxupK18KstfhIIGF
7zDcVwdhLEvg5Bo1KnJZpjeo9ilrMe/ZkCcorlwnBzX2XWoLkw8T/iLA1XoR41YHYa7FAg5h4XfB
LsgaNmKFa91x3Aa3dt5hJ2FDjNAXzeBg3yGENod9dBADRwdhcOAnpPnMB8GwOIiHY6KryMI7iIrN
g8A4+i42XnTHfMrDcDUWjn2NuhSH43AQKeN36cFRj4CdFvkyhRNKZvugaqbGpi9hB4naOToon4No
UUH3OT6iFSthBvBxaSVzu8K4ltdHIBn6Zhe5rZXuRFulLswDYZpiM2dalM8iKzCM2rSbVwJperFD
5Z0pCo0WFltFJ/Iy10pdM0bgJBf4Q9x9MZcDNow4qD7cxhZgGGPGJ2xfybjReNz0PqJyteBlUBKD
MrMgIHad8B4xqRV3dkDCwkU8GOV4ZrtEk28dZILuOutzHe/qUQ1c8BnqqnXUx6wNIfR1U4jrDOXz
eZwaTGNXjPTE16503RdtN0n30LAlId+MjwZT28i89VYx95fghkyJ747MZ3VM6TT2OxUoA+LgWJi3
8C8Q6qkcYe8JrAPTXLDN4rUPJd5mCluCDqyabLRLBszDEhJYNsUGxACbZptVoth2xGGKDVPOaVo3
FTr892oKbbLqBprCvoZLngQjEmOglqTkmWFSTVf0613srv0M9Tx0pDmCGb1qZxjemCrhA3YEN4Qd
oxydukF4aicsFFr88k7rnqk4M+pXUBjgAOEo1DXxwRChYEgb7PnLb6JdeHBMBAvmiklh3iNEgkmA
FJOxK+tvZmYcLL1L1gjxL91EADg7+WnnJlVrboZ4mZrHE+lRG558CdPvHvblVU9m7ISGYeL5uLHr
vqPVg7jlwwZTIu6ZDTP6vGGB3bVrJOtzsh2xVy9hJaOaL+ImBO9NUiW51JOLX3NfYHPq1jjjxLWt
IxcrV0KrHYCSMGZrr6wQPgI7dWbbUuLlZAga6OQxKfqZPXIcxFGPTMwrcLuvQiZGTbn24ixs3yP0
K3gwYT657rbwYXjkO8C4un3RM6Ah0ArcYWy5e1AMOeamSeRfUVWOUmyyWTshgwi+3PI4jRlmpNvS
ZyQygp5qw+mclA2XbikMs/7UbrpGnzQo/539knjPFzejpQfVAUOvG7c2T7kGEi6GTHsrKdd9SDsm
7VYCZc3sIOe4FND4taCuWv1+EsY4kfLQwSk55tJlG7ISk+eG5ykQUOeZOe3UnPeWWXaXQ44kuVpJ
I/Lrh1LIUp21lhbiXHS14ZyGRtwmV7pNwPgSu+gSVOuAcuivSsBO011FJEn/1BZL3BVaUzTCa+qi
iaAeONuIWAPsQfWN8l0QZAw2A/lR1Hbsn6bIafOtrdDEPRHvXVQEWWn3zhKWd84H55JP7dr5a+ki
J7QJ8xnj/pk8IlqbPPSD6RRuvmOfRFQDyd1ECGL/QmhHRr4L3oOjtOjT/mx0uI2PfRPfEnocxx6u
kqzsiW2gyMVc25E5fspoxM5OfEMPCEySfG4fM650rkIzCuqHEV3HbQ2x7olRq4UNK1sk0zkxMPa+
nAkdPQoSNZEDOuZEPHqOSM2N6Ie6O7b0EBl3bDuL4WZgxIVaacjIPjxiUUa4Vw/akRfVVgMpCxz6
278bn++Nz7Ll/99ygX0X5f/65/v/+9c/q+6lLWqsB++f26Dlp/8wypLCxTzF1SivXWnSz3xvgtQX
h6vbQSFgSmyv4I7+3QN9Ofxt/ogmxdKuyR/9psClq7Id1CIEblumibBA6L/SBUl+/SfxAK9HksFF
f7ZEePMKl3bv83Y2GhmkNTkTL6BbGICQbDuIBubSwccW5Y9GZ8TPoAxZmgP+ppUeuyof9xmr8/o8
LXHdb0CbuwpQyjCzcHdpKLZ+7ySPCJOaaK0Gc0TP6BndW1SYxgslupme2ijpy9VM3k+DfVAZ3bY2
bH1n5pPvMPEb7HZHgGx96dsJHh0yyboVVrO52xqpVYY73wbmxxpQ5GcdI7lqZZQ2t8KnL/S/rMkJ
Lv/xg7EdvjbJZEA7kmnfstb+pKoI7HlUpWLqRBrJCSur7tGylhxpcL447w1rD1NTheyNi+Dh17/5
x76Ur4Tf7Jn4GB2UVHzDzo+/OUT+IHlfkKKgsSAfay/YOpXnv/4l+ucv3jKXi26RGVB94yr66f2B
uZvqzllsEDgrAA0A0FhFc6KuUfdPiTyGCJb3p26rcG0Zvdlfx2ggMV2GRkcyajMQmhRh4S+RgLGe
XabUDQs/+Cek5KySGNsQZTGuGGhtoi932WST22gdutxwaOx2zdjJvbe8ftnY11R2REyOo722R9XD
8WyHVu3aQHb4rSf7NikL+9tEvuLiHUVkMNwkpDvfULSNT/gow4skDMVHXYwOANLAnOYTMvDMF2m6
DM5DMfX1SliTv6kKjdtzmqrylZF1+l7mJJOuSVaX1UkG2ireGDQq8RYVjRmfjw4BIxt23Kw3mrrP
g23FkuyJabBdbWfqk3ft9BOGDNAiYkvUTlTh02h4crkETrdsETvHPLKrtJmufa72K4+gdvptUfQx
T1phPYqm9/01uzPMi1HQF+9ZJ+bxqB+q8RYyG+DirPQEQ9gIC/dGxVbkbUDw+Mlpsoy51sOc9rgZ
dU2BQvgtAsnZROvJmP7VVkFKecNep9n++tqxsOl/ujc0PlZPc6oxMeZcMzHr/3iFGnMR0Q9+K+DS
nKCoNK77EbsU40wLlQymj7kqGdLzhp8G9rKrVMuLLOeRNVRJSfUVBkeHF/R3MOQ/FGKu//0YWr+U
xleiqD4/epaf+G0AJ8QBxeAyRZOWwzrpj2ePIdQXijcPMsJy+AuTH/pt/raM5vB3kEiqbEuhGv73
s8eyv2ikHIuWRwnhmsr6K48em3/o01Wk+HkaEh46wnE9l8jJnxANQcb2RRGtuhpNQpnQZfCfPlE0
T4qb/aRPZvkMdDegXq4lI6wQrljkoVnaMUbLXgqLvsfvyF0zjMJhTrxQ6LLUTC85Me0XWxfitNNm
hqsEWSla7lngMBD5pB99AEWXqMFhuiVTkT1wwndnBjPjsQDbVyGOkke15RkPHcdFweBt2oedrV5j
0zZe7GySDIGsYWszpUdAgZUtTfvp2DX1sEkcEd1/+kr/y4NILJ9DkU5M5Q+xnvwcY1ItKBJsycRS
Ls+LT0+iYorxleTyQ7lK3EuQOSjfq3HYq672YRGkWY3rOyOsS+UVC3ene1OTB9gvpT/FYEeq2C1G
ZGJfY1f0X00HiQ6697EmbiM8L0hvTQHOmr3JMVzDWre6jooRntjZ/8f7cDk4MCJBLcU/9OP7kH0T
sKcvPiBbhjeZ77+HMpn2aQlpiTAcCEtB8a3GiIpkJpD7oA+dG2aS07qdiBaY3DJe+21gvfqp35/4
qoV0m5lnfTyIYx2E9WmS9/aVzMMYm0QRnfz6xS+v7afvgKm05lnJbUP3v1QLn76Dmp5Kgn77yDM/
O8tNbZ/RyMK5a3txZiWy2Pz61/1kjOLeQJ/nMEznO+Vbda2fyrJ5SImJEO57J9NHI1H3YTpbW1XG
7RGU+fTUHwa8pMgM11gguPYJPf71Czio8n58wx4pjqZwNC4xW+ifvqwME0wNhe49mjGB49JU4HfJ
ba2+FX4uPubUr/A8Nv0xKUYq2la9Ob1mjLAgYEZqehmsisQLLDJQikZxqXLXNAjZTqvnHlzkls2M
yxjCbAl6nDODtCYK5XxbWK7xtYiMLSLpRO0C2eKCDmp5M3uG0R1laR085Hke3GC5J+2iS3V5+uu3
TfH80/fMPhmhr1LAYzx2Aj+9bZt0S5AF7ZvsaxqtQjjTyUQs52M9VpC8Z+rAXSEj8yMEk8FcjjHe
chb4zUVKdNUtrAh8aWPX8JElQzERxErOC+KRsntwED9chMuMcTcC6HB0o76O4Thc8L9wF2ObXHEM
Fcc5mL1zdDDRHZYEUDK2+yeF7X9cypR9XMEuN6GwHNv6+diFbBX0tXotK3J9lM+WcxmQQ9Cy0ATE
vr369Ucq/9vvW9obDjBcp5jXfrx1KjzAQk7Va0cUzCMiP7WdEkIx87TN4mP0UOJFInk46tnBhPTU
0zrxmxvRL8IMgRwDxUXQnyGxMgCNgTo8AlaWBNAEbGMPb96FqagrubZc3XbID9GgzZNoriNd9Xe0
V2Jx7wTDHV7zTes67anlm+4pljZZkzQBD602ZC8xk9QnBH11H9z9FgaznqlUXJNH/+sP4z8vL7o5
NlFL/0Yknuax+/kYyezIHsdsfhsgq6Nors3NxCeGhagOT4nSXjU8Xf7kV/5Y53OSLA2kY/Io19qh
Y1xquU8nV4htjdpsfDPTWh97SbvA091goxKAWL9+c0vD+uMhuZg4WeZxbqHOwkL646/iUQ2Ds27e
Jq9/ZHSD6ahsm/TJyv11PHsU4iBJ5qMEPg2tBqKUZ3SLyflkw8T7k5cilmfiD8cX1zYXnKlwtvLw
XBhUn9914hH/FArvtSBU4gk8aNbShNr1lYhrzDpjT5Qf1lEwiLE/oMUx7MB4DPNmeBQxPVGeDtXl
KLsi3VhmN3OVjvm70oTOr5CZ9siker876qtyiXav6/xU+JGkspX44IH/+g6/MnPrP/kml3LtpzfF
7OcQxO1Jz+Xa/fFNmREriNRwXtJEAKhx0tH5ZjbAoWtu9Uv6EHQYObQoxEPYDrYld8/7WGtv1SDH
AhkbCPQC6DOBW0XJcDET8Le1wHzrjcqt/AUh/PQxOUzKVwJzIJXELG7tJm0ukmACpw6a/WtV+OKS
s7gXq9g6SvwqukZRhU/JhfeNKLbQfAAmBigL6E+ByW/qyAYqDWFvS+glKU3biUHHD6K/6M6s1CXn
wSIcy1t5KsZqGFjEZlqOBKXuZT1qz19foeI/r1CJRRLf5YIaw/y+XDafbgbZt82A2eilFqH5ZKMy
ILkPNTmG9zBDwscgpHY3ljdmxG44I1R1KJfwANMTUPFBjM5CmNjqgJynWfrgCvytjNqamyYBQLwu
S9m0eI6c7tQbUYGRYNEU14d38Hen849lAPGLTgcoQf3e/NDo8APfGx3b/qJocUymJXQtLhT032ds
tiS6fhmjMePCBM+k448+B2IXLZBjLQM4cughe3C7/TFkE1/wvuOUOBhr7EWF8BcS7+0fj31ej4PI
gHaJHofX53g/zVrqqhHkQDsk0waLsoV2Zzpi9D3fkDls3mAYXIKZOmVt8bf1b2aO+hacZ3aLuw/P
Xwwu47jI86c0XVhqNhEnyJQJVlqM1iGUSaSc5CL3WQFwviZcBL2Se55brKvQ/RKzwwoz6O6INPC/
ptaANLmXbfpc1nlGCBrWjw38o5XRZfW8CQgwPcfvxNgDl2l5njJufyR+3L7t0sQmq4slUpSF91VA
jLsxwCFZm2nJOsDExr83/XgM1sWgt4ke/IdIFfkbdgvHWH/67q++n+OfjTKH4du/j/flA8WoI6nF
uY+ZzSz0wc/3ceghg2T3Qxq7Sq27uejqE2XrlPMtGfR1MTXWN9yk6dbB9AcBsh2IxMDnW914VpY8
TIk3fMwsqI9mvy0JpiZXghgzIp5rkJ/DpgBzcRJD+ZBHyQBW+dcv/sd66PDabWT1zlLWW2hjllP+
0xmUGnOQLmrGlczHcjuQP7rPxTRuHSOCkhVH5p88C63lw/jpw/rhF/5U00rfDLFdpAr5Bfx+IF5Z
RpeHvhzw0/WEXKB2Gd7YoyZ9CSsk0r50Ti/SVJzU/vQg/H7LpIsZ13D06w/ix2f09w/CWcpt7j36
wp8rEyqFceCCVytCBYn0YpJK7uDo/8mg87/+FotJFVNcBbvxp0ulNJqqcd2SS8VQ7VldW/W2kjjy
f/1e5H/5kBnXmh6PFncRFf10i6PynyM7pmBEnob+OCqAnSydQXAq0sH/yq4PQzWp3NOD6dTmV4Qc
Rr5iOhi/1BJvQ2gqlB78BrmWQeFBcWoRNHtZlrxbIm2WLGTf2pKuAFepI1puY9ph0R+ZXrodfHne
eUF3ZUnWSKBWgvIWCW/+SJ/tnEzoP5s1ZT4sIIHJuso7HnezaBBy51Z6PCICROGML/BY5tL5G8nS
/oZkWVrH//28Wv3rnyhvPj+ulr///XElvzADwe7kkS7INvAgfvu+EloEbg4+OG4Hk0MWwD8/9Ptc
TnyRHi5UD9WaQFHnchv/9rhyvgiJlY/RCpshJLzuX1sJHYYZ/z4wmMmBTKU9hBiDSRV36U9VkgCY
22ukC0MZqjHa9wrXHZplWVn5jubK2TWY9oH1h3OF/tUakOtte38o3gdjZqmfoNx4I5J5QCM0NLA2
ZMlDZq1GP2lWjU4jyicjzglUyysvXFdzJYB+aE32R55ZIyE+ubbu2lE5F1CgDEBisBNSAlwgHJ7W
Y81FOrCDyM8TJLBL14wGfm0O/JNHc0isO0undHHWqHQoTosl8wUBDYqB40VUFF7FlZEgImnjJAMQ
hbl0jbFal+vGNcMHQTpht248jsqTZhgoTKnxwbcgF0NWYZT9jlUMNsbR4sUvKp7pdCReHTyTcOJk
bcVR9FG5UXzTxWpyWJMMdrPuKoGVK7DI4NlV0q7u7JyM3VVF7to98ZQRZiikzJD7U2XT9DZ1c4up
uDTWE2wBKIzlIsNjKDq8EAxeC+geVi23o2myysDMl8pNZDfWBxqousNPCwV7oyhaq31oZHaxBXxJ
wWB33agvs7wnfACSni5Xg6/ApDelW73CsEYblCeNYDSYMHBkH9iVX9sKWPN+hGmLfdcmbWqrgNFc
IN6PNbgYFaqNYdO4I/PHh0MU2uRPW871BjCBpsvfkbdkIdtDf/AcV91wHsWie6dqEempquOqvYxI
927Wo6hTRBUAWadjxENue9T1WYckZh5YMuFJQlKMxnmi6yCIadpgQ5POPodp9TH5BhiEkU/0cYKD
oq6jPsyeC0VgB4vyPs41QuXKxQmH6z8F7oJ0e9+CrSbGgc4YvGrU+DHyHer4VWv32ZUa2TVuQ7I/
npZJAo6KhMc59p5+UCu3aeUzOSvuSyyUpfbjLKsrViVMT0XrsA+MPT0TVNWVAN4rzXJsk0W9c6Z7
SKYbsyHDGXdNkhLBo5n7gP9MEF02BlgUHseu9C9Vp9q3pgnSWzPwzducDwhedwtvQ8VDd9v1svB2
KPmATBRZ0mWrdBz1Nxj99gOp9MOMBc/1CadHjPhqWp1xgZuCLCjY6OgHJUIucoN6K39EkCIf8VMw
sEorQ5vnKJokVWnkfwxsqU4hfQXfcnQmNy1tz0vbSzTkoFL9V2Ao8iNCWf4kur46aaLavqfnzZ9M
CZ7tSMZ9YHHb4AfdgXgRLNNA+J6YDqKTgHm5wjFqmwEhJm3vErFhc0MOMAyL6AlvDcx4FIvMrSN6
tHKjAxNFUtH3iPkNKDvEM5qxgw+lQUa30gaAT1x6Fc9zggeQKVVQ8vcs37Cmstx1NzFJHFcIzWS/
GaRE+4TnI3wtgJ0+SrJw70n/CG5DHHbZpgprPEq+nrp35/Bdt1bVXATZIK74ehG+NFZ7nIVl/VrH
Ci6oGO361Ygr3lQdkejKtSEJxqwHw8Dp2rjqHZsXkp2wLrjDw3IkLyLpI+u5lUV72go0VxiZbPI4
Qh34Li84cL1dYqkkWg9u191FZpv5eGkb6Z/lI+AlZD9z720swIc18R8aJxio5Xa61KiTM+aKnAsp
JlNwz0AOMbNHV7my5R4vRHJJykPEGp1VZLUjrq5+ZXDiAiFVZWPjO42TeodWKTv3OsN2zpqAf7y2
y9peD05uxTdR5RU4lsEklfD/WAIfy2rmeMyK0pLbeKpERdZFWiRIiFgcVxvYQXpX4zBItn5gOfeZ
VVLXrPvYcqp7PVeZuXGY0RwbET6U86oBj7cvI6Iu9pk/1dYDQwNrYpSkxZOsUFluRcrxdgRLjDUq
kXUoTTWG3nXRGv6MZDXtLsMS79MqaXpQYj4JytMqx0u4DPf69oUIJpGD46jwkvuDT74GD/DQ3AZD
Ut5HQprPgR/7X0Xq+Fdc6twsvrCyj8FFvcczN4JgOPaudSbCXl0cSoO/m/p/CIdW/H9XSc8v2euP
gPnDD/xWJskvy+qLc/33Nvz3rp69pmmCuuD/m5ju1aKQ+K1Kgj4vYM9L/py/QMetqKD+6OrhbriO
QDez7DCFo5y/0tUz1VyK+n8XSsrRUlGloUwVNkJwRuo/tnItQeDcLYCO68RvvU2YET1w4gkOuFQ0
EUeGFWqyrlZW7QQfTW2ND1UL7dpewQwIBqISBnf4Nsp4gdboPKhO2GiZI1CoPtLvKu/syFnVWQCO
Kw0zChVgHUXxFRG6XjKtA288njkLrGfhjUl6lSkiF3ZWbJFnp6HSX88ItYNjz8iTHoDlHObnAYnz
UAkqoq62KF4f7TKHpTMbHSJuzSaR2eGUsR9c1yK26n6Vc7BgPy89s6aPyRyb85PqjijXYDKqa3Sg
zOLprAwjI4THCfS2KwD2HLmhS/QExGO1lI3BM1ntBNAjhiJ6vQ/vZsPqT0OEhrfMJ1GClNH4WDVA
nCA5aF5Yg4ehmUvCV4onu2R2izLuW+qmyQaW6HCKxSBakVTabjrDrV5ck4/YVQxJfJzeR1E1gMse
i/jcNLtLI6J0TUU3rZg1knaOHGILKcg+ImSjO22aJN9Epnya2qhf+6WpT3MOlSuRmf4Wb+prTtQ2
dvSqO8rRNm2nUD547tyf4v7ukd2a+Uc4qvbEr0q5x6QGyMuDqls1gMkKFCiI5N32UWXQasuWcUVc
QBCDT2y3pYQ3NxR2S9iuk4C9iNuyAh5oaKCs96NT9hMRdw1f1KouzaK+hsw9e+gpdNKcLvxSIIIQ
VgRVad25Hicxb762SWVtZR53a5xw/WXc8+QhGR7BFbv2I7xQVXqhpuIqr0w/2GqnK/1t7iSIfYuO
oBf2kXAAGFqoZVNeCedeAEhdNWN7lzgEYenYhOmsiSEeDRu3OcnKWwLqUUHVFcrHHsoppHR+AlJT
b2w1rj3vJoo4U3cAv7vzJoY2MZIXfD3bOZBacMeVvCWQUOhVp7r+qa8pi45k2Ub+CRG5Mj5vAnAJ
J3zhgBaYF7+GZmjaxxhKu+REkdZKGSvrZ6bU3W3hEG2yC6ZxCPZpgDr8yM/I3Up1fi3mukKZXBKM
rVq0BhR0X9lwQ2AqJ4uHJBv9bgI7Lp0SQS7b9NOM2mItzNol5KWQebVJh2jadQGRQQjXxrx5a7TE
4ysTSE7rdPQJUXPJJCUHcV5GxIQBbyYCdj1AllMprkBB6HYVWWwNuQ/mM6rpGymIVmUrurfj9l02
pcDKpiUW6ko+GPxzBYaVuSpOS3hV7sawzOQEAoGfvwaUbYCyU7scCHWyU+QPCYENpylZefUmclMD
oX+rhvitx7uKFalzL4yiMCADDL0S/8feeWw3rqRZ9116jloIeEwJeiPKuwmWlMqEtwEgAnj63szq
v/+qQQ963sO77lKKIomIz5yzD0i/EQO9A8QNopvrfM4o2UhNnX1EetahmGR75oASYMwWvMvoejqP
aFzCrsguZ8755ujq6PB31lsoJOb3NDM5AF879ZnBc2nrH84CcCg9Eq1gHWBsZp5RsqXZArIAtZFM
FvFAxoIi4JiFWQecBzLcmnDjtP9GUHsrX+3a6Ej9JTRgjUu0cFcs1eD6cGPE4d7ogI9teuJ4V1OL
bSqBp3MeaiGAdPl6485Vc/EBG+3aJMt3dVIuH9iXZgp/TxkRAR7m2rSTH8IcQrxbIw0fuq4DRQ28
uUktLzMqEqOhIWCrI3dWIZbtPMKQaP351HDoU6Ia/gnyv30aqtQ54uUwiMRi8w1ht8lW0vU68yCc
kVqrh5Nhb/1Ouls/HH8XSUEFV2Qz0uga5f/kYrby5yPKNjK+JKADQWkzLw1/d+EOUW27P0DFsstE
DDHOjBq9Cx33mzL7AVRMthw9lJIbVSHoWEEpSrDqOlNxZpS0rAk4kmTKm79JoUgfb8LuM+1Jyyj0
VmEns1dFPdLAne9V3gEb/kBShbd85kPSbA3TXz4ZdmWYjuM4P+ekph6YsBUPAUTPI5KDK2SrP7qr
sC75QRwcvSBuzvDLlqPSNG9N7Fqo9ILxvfMaRUoIwWMZBvtjMLXxi63LZONyDIIFYANzELNU14wr
pt/g4IFBWFsuSms3/LDnOtyEVqbu4WXkDCy7nRMAlvFFZ+91mdX7AhfQuTVItG4xnWPZ8HgTpwhX
9lH53hkD2ynLSv/OV/K5jivDXdsdCRYbZ3H/BKl+dImqPOStOe36PD6n87QmPon3omn2TWt9tWKM
hCfvjWoE7c59WXW1+WQBX4xrsHC6OyWBHQHF09uFEKKTldnLNm+JpIYtvc/7ERr4PFBvlkR/mRmy
xtv6buRj2/bO/GjhJV/NhcdKuxuj1PSJf1zkhvffeQ0dxT+lhjaalRPuUhCkFw3lmkRHsiymtIyP
HrDRKMEN+O2g3DkumDp2MOfoLUjNvYhS7H2QDFEV3gD97vwLkg92XLUcYJQ893J2bkXy1W2T/cyE
4XnEoFByo3skYwHcBgo4/mmm5qFoqakJpV/R/8q+XyewRiUwwCKlM8t1QGZN+pZ0ag0x4Zr14uhD
yVoNXgDgOktwvuBO7/r8EZvxOczVMQ2WfGP2dIqsWV8Rgu1TPHeuNBww/V1+9PzilEMoO+iitZic
sprbWc3ykmcM7INmrrasvu89pv0BlEkMFeaagQs3b99/4HGueE3ExroDZKXVMrspw9W04FzCYpey
+n4uwg7Y35TN78CcktcAv7IR2Q7knK1oEwv1P4MSIr2039vbsM2G9EDEloFMFVZMGYEkL78se7m2
WMI2XlqRa+X1AMsnSXjhuPAYkmaf/rLopQ8dHCVzuKATIqJuHBG9THZZRimW020WCsFhXZinlAn4
W6CCeR2aS4ymdqlGlJR+lXk7nqB2i7PJPgQzwicjH6urXMYUb4bTjkeLcL2PGzB46/ZzSBpGRvwj
kVnGg1FzutC5qkWsnCGvEHebgf6a5jm4OQUsg0JyyQUKU6wzLOwXaAqXxLYm/22irw43YmCGssnQ
bt2b1g0bIi1vPySZfR17Fzhvl8wiWam5K1CMt1N+UCHt5wp+bXOQtljuw3x27hDvgQUubHCLumBy
yJANmQwfOiazcJXU3ryWcelsBpWZ1zYZzIuVOujqqrxfK8CwqILq8kHNcEFay7hCdgEFb/PdXaj2
d5PVzieyPfvL7I6PRId+dGwdHohe4JKj9aUExKw1dmTH2fgo1roc6m3Jfi2RaM+GQbRRkPco4zDb
wto7W+aSMlJKIcI1jrmGKpdcqVrMle3Xd0qa6prwQEORMPdmZvPux8vvxDO+Sl+kx9Sfkk3qZ/u5
Nw7Sy9WXG+Td2gUXuVHmjb7XdPM6trg4V0qr+pmPldzxdJRn6FW/cI92W5QFxb6RLk2w7O9ogewD
60G0fF79hNeSK2ymLd0UrexvmR2NYlw3lNg3naza8NSm58DlPoGr0eb7Uk/2fc+260m5S3EEVmuD
RA0upZjdnevp5DDZ3CVuNs/PFdSONxG38U55Pmy/XLTrqc1CwnNmdxNOBpdrOPyo0Ya8r1s8LAW5
dZX5abPOjDxlVsSYGu1GVDr5FeZWeCaCxXx302FHcDG1n9c179kCewGab/C43AJKych7H7Lxx9Dm
oQxy1pfwAj8YlW3zSWX7Mqmc76aQKI2ZST4OIwucmkShb7gL/jdBUeO1Tx3nJSx6CFMiJp4Eipf7
VCsescRrhqfRXMoT2vIMAMEUjn/c2Zi3rlFNu0KYJPcSvPEQYHXeeVjLPmcrG69lp8gEAtVJGZ91
xsZ2ymeSxemrykY/wSs7lNlo7czWEb9KmB5Aeyzjwyl1TZ5kl26I6IWWqsf8OrXE3UrLqa7grExQ
qSA7TK8k1yKo3yZbQ5JlKEfZ3+walfqrCRUGOxyvP4xOOEYtkUIkeZNW2EAxP5bo2XeLFNmumzIk
GiYkFE6ksI9PDH+mXTuM1UM4DuugD0biEXu0oR55YfeF1+BgA0d3BM5SvED5gH+YeO6OB/UxbQt5
nE1XruY2fkhn01436SDQFYJmUn7qnjSF/BoP22bKjO5g+sUmH/P2HfereBj65tk2q+6kSQFD1KtW
hQf5KKDX3NtDUFwbw3Y3LcrOyLCT8MuVqASh7X4Ejk7vK5F4p3YR1pOQdnrGpXuj2+Bq8/BFYYSb
X+ImJNmiVPu8SW3ywkNqfMMMEaDocu3VoMR02dfEDLthtp7reH6ephxaRDEKhrcjOL2tcGj4Zi6a
n7xuig2lbXYPuC59pE2nu4z9UIKY7X7lpGBHY263YFOCNDnhaA/PdWyYR3iD+BlCxq3hAnlGzUbL
CeIs9yBaphM22Ow8iu5xsk0ippSg90luc06jcu8Kgi4uATkQEDhw0U1I/Qmz7DA22lm472YsgIHq
kzXRQXKbF637CMbcjjKlm5Vjtb9gfvCEdmKdFXhCu9gUNgMsz8fkzJ1qwera2r18zYlZWnkpytli
UMzolrbZz6WTcRFh8mH7gr8zqd9zM7VecPyNq7pzxlVBwM83n5d7NIa/jXL2Lmn63/k6H+ImySJ/
KdNtTiDRzpgmVP3h4lV4b/Jyw26y6glmnxNNOxjna7KKIY3ZJptluAXQg2JtH50iZ/VqE+lsevk5
mQLotm58QX3xaFkM4XPTyO4wQr402bQWoMkObRhcgMOMkIiCOVJFwTtVhw9h7IaRGKd4s3Q3371Z
ceuXww44v3MSeD/HGnhi3i1YMcvPqXIUpL1Byutkhq8GoIZoEal/hQaGfDa86QzFEsBo+0UibrJP
3QG6vMSuZzEs+Ix9ksiz0kBbWy07Yw5P7di3T4aXZ9/T7XYebL0ZjbZ4ksl8Lj2/PcfCKLaJ41fP
nV88MziSr3IM1XXkHljPjO1/6A++yFy6a0T9q5Ypiist+zN8xIZ8z1yZ+yZpvUhARFkZBuGitrUE
R79tN4aHFh1PfrYD7Ol9MUF137UiUIDp5plIQB1xyDjlylps8opiuycEbhJ7mvBPuxEk5zrDu+fo
H74iMY+F3VxbaRmw45V5zurm7IPd2oCjyLfuUDqE5Djq2WOoswrhCERjOLFqmJN+tYyYQQlI1fvB
sH8Boe5I5sMKDHbSdNe1mKoXDWOGczvt73NwYgdaNm/NxWus2zHvyaEmgs4RSXAsmaJsyMNrEKuU
w9arSKUDoY3FhYCGG0yHDKJQdC+I8evI0Kz5ylotD5bjlMe2sOiAzT8LGPNtCJIILg7PAzk9hnxq
5+UnB6W0CuYABGVt9pfaqLgrA2IWNHElWM1cjYnVlrvG7Po1GEB9spbQJDtqucNGcVaz/0Z5RFGO
JeGubQjiHSB7nrGxNBHq61mt/IGNVg14jdIw/aNn7vIyILZNTl59HnJ0HX4cQobkjwM2O5PD5r6W
KZS1EbTuqq0WfOFjCOgis6tdIWv9RbqDvpNdU+7dRrCMqJb3kcC0rQ0f/JwtecWvtpzfRhIbkQlN
6KEcO83TY8drAaHk0qTSI1pV+sd6yKynrDbxwlvmwEjh1texSdPRGNATdq3R77oscOirOeN9+owN
m4CH7gYVbZAS3ui81X6Ol+7QVbVxEEMo2HBYf5hA3fSP+ZO0wBOVeDdQ/Vjxyk9r/TAV/Y3KGP+x
pjw81ZPt7eFqDXsL5CWFf5dsqrC/9yyWWeNsmWwVMkICAlkdFfXTXRgMoLhmCWOy8hh3HBSDRiza
Bh2TGrqI5wfitq7HBwNv+Bbhb824rmfdUpVyXeqA6ihGVbtebBbOk9RTxP73hQu6ISNvXjZ1jP3M
iVtJ4F9tRpApP7nxjA3UAPMU+ElzSCxlQ85wr3NdHdo0yE8i0e2ub9KZ6alP7cj5QG8/BPl6dlS9
IVgo2+eayZJDnMUOO75eF1YrID91clO5EkK+fp0TJouMF63PpOy/Cb+5WlXcY9p21eswhPL23ZIH
iwxQCKzWVS+IgnEc/za5ZaOhSYuN6r1i2xo+EtZy1lHvqe7IqjM7E3TExQpS5b4ocyavybRjb6MO
C779aMLXvy2c9EvjMLOP9OxDfLLmNNGrqZNpsyu8qpjObC31U5fWrrsFKDsu93Fi2c6qguVXr/2J
nJKVtMjRvQKPzGGcm7yzHl42ZNp5J9HtcDykr51PKC+Y35Qo3zDP63eWrR4dtKltEky9KnhXi7x5
SBnivqFBa5+zie8bapTW0IfRinl2+gRNKPtTTU8YpALWzUracuKyLI2EvjJQ87T1q5YjT+LGuCRq
zp9aUybitzEwrnvwPaWMY943FtIaciUgWfDrB+thAJzHBArZz4K4k90scQe9ZR070YW0jSFhf6d2
du1p44JMaNYcmmI5GrlnsTUk/rM/IhGl/F9Sr9LnykMmhVkRJeyQk10yeR6UEDURxQJZfmD6CaJ1
vGfyH+5RHMx7qB3P1TKSFz57lGnVJR79l1KwtSLskHQ8VfaPdeIeOwdzCwYliDVi2EwVaglT+z8T
pNVXvgjqhfltvvNM0msp6sr5TUjUAWArp6gyQr0FAYzO1irgXxCpBsc4l2YCNReAzK0sD7phbZRT
/qpj4PgPlhzRLc+99vdhxSA5MuOpfswYIOWbZKrL6gm7fnsyGQhF6AKmleyT6q0YgwSinmrHi2oX
1hKp2FsGwfYyRVFdWoux4epsXvU0vREe9Vx1fvzVB4XzOKK/emzFDOA5nc+afD9oRyyNByenthjc
J52QC0vwWJdyKFnVrhvb+r4a0vZQhASOrEZG5q+LjP2D3QbuFqVc/24t6fznFt+78wnEm1c2rIDI
JRu+zId5Q0Jvyso7EQcGAO5BwZX7E/Y3IDARLQHWXreR4hLoHmKAq5X40XjlOEKWFgtL5c2VtWd5
Dz6JUhy0EHK5NNnxpQ/z1yxDI7LKBgJUDllaoccgIKPr7ZO2cvwwIKegIzvINWggLBY/tMgei3yU
lhYvdzWF+SbMOBAgrE1QSxABAHhpxmasnwtYBZqZWpFxqwLtKciHn9dDNy9LtyfblIAeRjO+Uueg
U1+sguJqZfHZbIcFNU0GCBSd2PKm0+ae0fQxmc15RZgN3KW56fdiYVJbmXlwqFkp0bLXGLEV4XHs
KDJnhRqcqhOQ+o6wCncLjrNgruKQNqEwu42kLYSTmd+x74D1kvofSd9fS991oo401J2lnGSLM5Rk
nUYb194dm3XLUJKtbwD9ktNduJEnpu4Qt20AQk5W1qk2l/ZzuVGwESr45w7U8kYstiJpMEiPmhFp
w4iQqSzAdKa81dJskzEM9gHxhMcxtQEIq3YAsE0YHbDt0eK2b5HxGGT7tXZU/GVy+6mJ+t2qTVJj
4+IRlP/nksTiicXAuRLioOa0HbeuThGG9r3egR1seSLKIqIErzcT7PColAP75iqbrYj7s71OLo8u
JDDDWbVMqrb+NIAJ9/8iwy1GPm+LDBFWJugOI015+wHd67dsmDGX/eCdW7stIr5NBLvU1DB5azWX
ATLnN3ij66BouHJyJBAEzOEhNwGVB1kKQyuprIe0se+gqRu7fph3wZTddYXc960XnsRfxrlj5t01
DKbk4rAdiJQMVdQXYS9WiANFBFGHtc8wZyuDK/rZ8OM7th1cijTTD53Pt9JkCPhoO/nF67LttLjH
jHVejwQNuX5af3Tk9DJ89r8QJYHvcm76hjBPHsWckuqrzPSh9PNmEwKx2nnaYnqb8qJDKFizFRbf
7ZIfZDh91W1yuy+YUCKgBn+suaSTh6o19S/O2+pt6sEL8K2Pt545X3GWu+iTh6C6ZQPPa3AnTJFs
U6j92Pbuk+2FjliZsB4PlsLBaedIeeGuWc9MZX8rL3mpYA/c0SUmZ7ea9d7HjbKeA1BDYRXeeaAD
75OWz3CV3WqFEnslXEOYnR3RJcdecmmXHZhV0ldIJRls4w5ccb8Woq1O2uiA1RPBDUJeBxgdgqYj
q7V4zCqKWBCLE6RmuJ+pKMTaINbxkJQu5Eu/wvA1+m91bpsrk3yByFCqumCjoQmM+11pOfI76Qd6
1jG5829vai96f0MDl69NslfWGdVcW5HhBeJhjyuF8i1vXtOikgDMBMgZob5ULpaIIGJcVxDKgpXH
EXKqSUm6JAN0cSfxftW+y5IGjf0zGCPIp8V0Qc1Er0WK4cFO4i1/IONoL/87KrtDoc7suJ43nlbG
J/wUA8GPLo56IsNcjBBr1h2O/OfJ4RaDYkuQ4t0sKZMStOixB2xPqviz76fY3QwImMZTF8Pjnyai
Po3clnDhVKJ3hrZPQKdoPcKWardzlEfAVYXFlsXHLX4G5y6AlVk1w5qOMO2+Y5wApx70MRGQoyXb
f9pA/0+p8R/WLbfhf1ZqXMfkq/75+jdB6+0n/kuq4d4EGRbLNweciEtl899SjfAfrk84WeDB4LpZ
0f5bqeEgWnXMm+7bBz1y8wD+i1DjHw5+ZxGGroB3hOP5f2U0t296kH/RaWARQCniYIHjdQT41//a
gv5Fcs82NmdsHT52nb/ULD6GwOBpG1PCuhNtXOhtnzpiwHn6mjK+tamudWHrG2I7Lpv0w1B+r+lL
FDLEXnjZTUA4kgGazsJPIsNn6UOcJglfK1mRyo6mqsEmkeaLejdLwtEOiuhVn4mYZQaEnGbx8zQM
k95YwHwZWeI9+mIVR2GeQB3pzjfGRBrvbMCOMDlYPk7xQ7gsni+YtQLgFlvbSmsW1ZjN4QOl3KUW
h3pJifCk4I2Xp8SVNjeyVxFK76qZl6paQpoif8yzp57nvd+ZPTLfaOLJROcrrSbdALEg9DjJhi6N
zKkCD8/hVb0rNBYUN1MNrzixBFvx1KKOYvLosNjLurtCVzXhgVaMIIDpJSyZQY6WxzSiDDya+qbv
tqZjoVCYe89zoRf5Sb6yTMVeoZKtuQ9nVKm7GP3sL1DETEv6dklAw8ZDKbYT9rxPO7c6SIEyuUnl
mn4bLHEHJSuxLEFadZvvStPh/YCf3oYnYF2+RQwOLLcPOovilxujFVyXdNPyLVNKhR8WNLSPXLMb
JzTQtiyOxak8kFxB2rkeKvetzobly9cZ3xP8EFz4JIqJOTIdpZlitmVbrJWbr6FaDvnaJ5QQrmxl
F+feF2TvFE2PlrkjGDaJAqtrwk23hPLKBo/7oudbn64LQzMmq4AGnzGuAi/sVKWLPRkSt/zETgwx
+Cmh61t0CVejnwSxscIdwMw3FPUtsjonJmdbVAVUc6M2vHjdhkg0V6zzF1agHStskIsum+6qBky0
KnSj2ObUUOZW8CvT34Le3lj1yUIBCISmo0yA25Mzi8SgsoLrXqgV8uXgjk4po78JjRA+tMiH9FKT
NPEt2lrc63Qsq13JfvonkAME5ikEErOZpDc9s3iyHhXp4AhiwM71VrspMp4AGaHbtYtbTmLRxR8z
OqbyT4IyxTWoMr1lBLya8O1AdqALHEzECgREf4RhcTHKIviVBKNiiGBqR7JUqFnEBGKar6W9ECCd
LHPvXgzSk5FVNuP03qMUvoRNJdoddaZKtlgdM3dDqt/Ect13enOLsAOFSRXon9nLfXLZCKywXhNU
3GIX+mTg7WuB5/WwzHLe2Xjwv+Mh9Z/TJQOPv8iqfMDfMim2M0DtN01gyOI0+AYUhXk09N5qrcRE
pBOyf1hcfRfojH6+KljNOGXRQ6AOkuVZKen4zN+t8I/ZJsVdGHfLfPGNgBTp3ra8p4EN+IfJZI2j
qwPTvEEfm74SNujH65QUX7AJQGlGRkg9nsZ8QDCPOgaDV951jw1OLQTGXs7AAKVZ++G6CTIQ2U32
R1p7+VtXQYqKqlLbWVQUyMxWQWx694p+6BbhgSuy1K2brKloi5ckjJ34jrB6ggd6Qn2OKFyDdrcQ
IKW3zMEQjZZGRmYqsKaq2Akkqn/A3dZant3RHydv69sFi8tVTHDmo8myjMFYW9DMICC9+qXr1RR6
6UIwHv1dhoJkrC756KBi16nkyEOPM5O7dwtbjUdTsV8Pa5twp5gqDUQ9MiX+6YzNQE3CgHwAN+UZ
5Pw5MwvVIJYzVVEg5NogrCLfA0ri36kG5FufGoZ7u5ITgFqWRXGmvsMgh0blDan+RY2v3uEp+d8m
PoVHj9SsrS0hjmxCYhvlfeO2DkHhEunVvjHgJNxY8eEv11S1u2Z9U6hjMChmHHMiS2rBMseKbMco
WFBgu8seFlIcbty45e3QWMLB6vUMFzY5Y5nPwa94JPwwtW5tWAk5DhWRVKub+XHc6Nk2kq0laVDX
MZNBFEguW0kcPrD5l7EQIpIMSV/bcAAlyKYnONq3t2DluiD2VsAQpPin1/b/SqX/uME4/udKidJf
qq/630ql20/8s1Kywn/gVA04rVAUQ/cwqXr+6f0R4S2p2XS5/nxBNXarh/6fqBUmj89o38GYY3oQ
sIP/7/0xLO8fVE8mtZXl+O7f2ut/YVUVtvPvTjbX8yF2+8Kx0LUieaVI+3dRqwqGBG0R3By3R/HM
4dPL4ttIC4RvDqM7M3K8IpFrP3bt4GrMZuPd3NsyGO8Vae3Z2u2MWawbkeTlOuFNMC/Q79HIhomi
j5go+8AAV1Y5nvFIF+HRhBEQrALmIMOLr0ETHewF0Ec2Ci333jIP8SVERfFlKkTjEZo1FAOc3sEX
Ez76rTQc72MdOF8+Oawb2BHFe+Y3hL0ofEI0IcWHM9VE87hx9Q0VBzwE1/oa+kB+x749e49ZnK58
AULUBRP/ZtQuXAKezw1qnPK+R18U4eMcoP1o5iXOTFYoQZvpPXuDOCNbiJ3XavYMI+JTg25l3gCv
42g4z3C9u2tfkYFF39gkD6NOghNBpu5u8RZ959fNRIYTBzWmFkm0QjrZdwSuyClisoGzv5MfoZWI
yDfB0MaqF/cyQRO48lUMhMRZ6s0c3xa0CBv0bhmKaooGnEFH0x3Jbm+9JrhKnCDf4jb0YH797LZ1
ytRHJ89h0jJJMLog2dtIaDYzEQov2WTyc30l8w2ogz990H5UAGSjmZwzrGD5eJTgRCI1AyS209A9
GJ4od5Bbixe6962hKHmbm5feXhJShozSWKcoMtGBjd1poP7c8YEZDOilfCmGTlzTWFyypnjJbLdY
DXPQh2tLZ8krV3h8ImsFAnZDs/3TT4gTDYhse2GjHyT4uUwvnjI0QSRgJiI/Zwee8toIihBee5Vy
0kfp82kB62Nz1BCzfBhjLk7cuMZT6DFTDiXBOhglCubnXrMjTnwhZGBk0cBW4BiXFkrWAAkucNgN
MQYhv48VcQKferRT4naLfJf4rUDiwrohmOxL3S8GWd7hfA47787tajrXlDiWvJyNiEvL2g2llVzQ
vrbPTOyru7gZ8h/syYzJZwlYsESBjBZgzjbgDbtXSNvm41J3VLVhkGIIqtguLTZqxrpx10PNEK7z
BF9AA08cb9t9xnriwDzNj1Jj6Y71zX7VV9V5gUVKaIZgSxGMXIwJrr4VmGk2hSwr+BAqgh9YK6KF
dedx4/XEPAOVl8/YE8Uj1hxrl8NK3lnZ/GJlOFNvgnjScViLrJHWHkdWd6eFQK11bYlPxdDoMEDS
e4zzEOlV4tB8NK1HvVy2+hrUOt2gQGF4gfIxKtm6IQaproPh1qhecvvCGjW8yqRe7hCAJhGxTfKE
Sf7v1ix0fprEsaPZlOogO52duiz1t8KX76IXrDC7IgAUNdcXkIZDxFTpNYFspE8JJWYSqTAfgi02
HHFMTIOEt7Cb28OcOIgCO3LCw5RYLZIz9PuwNBiSs3kDrp2PPM3i8jPQKDHinB8b+pqxD4jpqFkS
ni0tCiTi7hUpIT1TkSpCjK2EvHTGLJBq+/wQ91639uKkfFMewbqdEs6p0MhxhSzsYyNgg/v9jzUV
35lo/fuO1nSLTDGLJGuJG5aika94e5d556cot29r5rBgH1FUe0PVCWKzoTDU+C0Fuo4dzINE3/Yp
+kS7GMMyDus7QP0j7t/EFXtaz+arAIoelQOhfF3ueJd4muDz5aVpp/y5nXj00Vm0q5b3sC82xYTx
ZXETTh/Llg5LYJDE6YNm20T/+te7pkSzJm5nazfjRd/yCxuz3Vs9QOKyuBrLWN7I4/meUB+xE0SW
oIB9JcGJHYwVefyOs5lNKAb8b+cWlOKk29Z3tvmAnKJz5r1ZpnfQZWJ06uXTYIM0IImclhcfNIo8
/u9OCnNbqZj/bvalx17an3852RMjXLQ17ke3CCxm5hZTw66ZrEtg9Vv0Auh5qo1NWnSTB6eWRN7K
KU9TZZ9ijR6HVi5e+t2SdocZW1kq67sA+6XfIzGawk2VgKKLlytCtE0NFDpk/D7O8J0NdvEC9seK
MEamyFIeodF3OCFIVCmM+JHJJIeDtS+4iMiQOauyWaOnvx8MIglhPj5zwGEHxSQRszYA7QzjLEvB
ohWaqLDRmx/sSiECYby9Ydr9gFiJEXVQXzvbPhNh9kRbuO3LftfDMGKVbFp7Jp8Oln43/YHFgpAI
AIx4ED2XbXqTGtRB7L10VtKHm0IUL77vp+RVKg5B3wYLtXh0WROH6bZXGcrLsDQ2Q8H4moQBFxVv
+Ae3QLWbqtCMllqcayf51XocKUjTgOynhEJNqFwPoVbfsc4HIuRNXJ8jIdSopeKrp6ln2SH2yJ2b
ow5Y7up0GDcWbsFtmBOwMEOtYO+JELSVam2SlCQaiHdteG38fo7GARpGgYhq3dlJi2zI7zYkyvIk
D9NPvKCDzaC5BMX4vdT2um/Ca2Uv1p6Ncc/D1Dy5ZvyEIgyjfGd8DblHIEcP/8vFmsG+mCVC1W4J
nNmq3LgT2lwupU9uRl6qh4l7MXQZgOiaw6TUyRup2claT/5xnOUxieWDmdjnTlkcklO5D0aa9KA3
qzdVkZlNFaH2A3i/S3ebp99GBGgjunoXD7A8qO41Jtpb5JZC+PaROsgiPA5xaWfJSBMbUgpNpBGS
h2SdvaqqNm6XFe/paBof5BtcuEmQBZKmgT2kCZ3fGS+J9bd1GLqx3nAGKiIN0G+CgPuMSYPYJOYI
Z06Z5IuPflnv8Jt8sL1ixuDHT6rE0cJ2t197QGxhtaMIQjIAtlHBSGW5j1Eanvw2t7mYsnZ5w5Ki
kPOV14JkhXZyyRNmBqM8m21eb5+R2ufHUjJmV8aHyLJtgNGGEY/cppp5RC7tB3eprLsqt8/VyHaq
Yv6Em3HhpLCMP7JVziVZ1ONiFo+jG7KSYvleiPaEpWZrsHvSaVj8gdoIzGsxvHVsD8QgZcsun8Jm
X0yTv04pU7EJzx5F3RCuhs6cXySmZHawFGJI/dVqEPZHgBOQMZK17ao8QCjdnpD8hBGk7TckQXi7
J6TQfe6jN4urfuu1hZ2tJ4cEpm2Q9u2FcJHyuJQavcWini2LEorhHMs7tL9IyxY8F6Zm3d7hHxGP
qQyuOUHvaHk6MZ/71Jf30vf7LZghIBDzQIxubHi7An/xT8IKq0Q1RLShMAcWPR7iSER2uAimgKEI
WNkKfgQI9XOj9fDQ8I6twsyB34fi8hWzbYjYjRlNvrCWmI2J/8bdvxh7SFF4b43EIbpeusZ6GBu/
3WR8pqhduomdYel1c9RV1W3tn6JRXiGvsx9ITyw/EaTzC1EwXYlM7y+4QTG8Kx3fJZ5e7oe2XOx9
BatKoQnw6oskH/DT1Ao3MjXvofDNkdtITwcyt/iiWbG7ojIIzgZRCaveWvhu+0ZhMzshlYTC2z/+
J3tnshw5kmXZX6kfQApmBXppgI2kGedxA6E76YBiBhTz19dBZFelh2dkRGf1tjYhIZHpDhKD6tP3
7j13EulrWuCc25gGJH412MaVMmL7FcMrBQ9Z74xrnWaHAUVtvUTeLgkeCNICv01jD8sqnabyNu46
vQ6dpPWGZ4NBToqiMhIs2po7npa2VdNeH9Lq0sK1uuoNQyPy0phmfYg5X5dC7dOpWpgjO4s6aP5q
bDU6g+zAovLuI1sW48GX+VyQCzy1TyRl8cE4+FY+Br9JnnMrWoZAyyfnuhYJTWfkqh3tIRHH7ael
4cDajJnGw58NM8m3CBtT66T36MPPVQUf6Iq1mpkgy7jUQo2JXUeCaMX5AiUU7aBl6MhYpO+tR92+
de1U35nkTjooXBF6v5TI7dR9nrQ8ElKHJu1+UilTVRs7GEqEiZzNno/dBbgK8UATp6WXtfmaTbVh
H2rXQ5XcQt93wh6O2vs0rfNdLHeyDTOCMJKjYNsxbwd7wQlR0Eorew5TnM8gGLhpv12Apdd8sHEC
VzJznG82k7zHxtRaGJMuK81DMxAAceGgyTYtAE+M1+XcI1n3xZw1q9ujZaIIax+WYYRz8i4h4ahG
7kw3/ri0ltceBgmdYplRzp6yIav7qzGi3Lbagt/LMhCTtzMiMSvuwAuWGgeZtJJfcznER+TN2bcc
c0kIFG24i9AroMQv3Vvmg+TIgXHa8Xy0IBXKC2ijJrjVK98PvUlLbiFF5o8y9sJcJAGv5dFztCXM
wDZtUKyh9hHaU5lrN1Yx7MzMcI+RpcShIa7WSlV1w7ZRbwAfJpsiaV9ToJdblw7Ptip4ezK/3wmF
8rSXiBFQu/sXpm3Fa1V5H5FS3sF2h+dyshokIqINe7sybk0kFg909x7ygp+zrYsnnATVtgBYDdEN
D2rsB2k/3nbSDse6ZtyQa1dG1kb8uNYjaqCAwBQGwSp/HvHL7WY5oev3m1XBB1Cost7awj9xSogC
z0c2o9UVHqruq6vc7VTNz3TgL2h3XiIyPGy6rRMDWCd95lG/MXu4TSoiRTWt+chJO++yo1N231O9
OiDIuF6WwjkMqXpzUx4AstYCnqGdCEAeGPBRYBzTBuslrOxnZv33jdJ3yWDc9OvouyvKU+SPX7pf
u4C4/OqC++GBlD/8oXpxG9srU7w5G405BVjI22CpB8w26ioS5m03aTE5GN0P36Qx0mSnLJpmIj4S
qtCBYr6aSKI3KYyb4W6p8ld86++czseDlZHx1VjEa7ickPgMXZ1OKZtgKQ9F8yOlHe/iOM89tjLL
2pJpvmPxJelBd9/zDiRmn09QDYYwWpS9Q2a7XzhuxLn3DX0XNfl8ZJL2NvtkXqKWf5sTNTE8JRVj
id5Q03+3SVa/QlP6Tv/jSBghOSIFw9I5XrZmVTxPzKSQtwz7XhcfWpTkIZGMOP9dOe4GfVzzr6tD
yy6IKeMiantAy2EuH53N60g8Gj/3QCIuTuVjPxFv2+grsX5BP858PzT5mwANvRm6tWp4S5rKXv7Z
Sm1XdQluinWYhD7wasr1a09oEMcYWGukK5ebwhhITrXu8VQ+lZlzp9Jh39CsBO9hcuL3uMueexS+
PJpUt95Clib/Pattsfe6/AHfxKGTCExEuSfS90GndNen+ILA+3lqxugp74stIJpQmMvF8jOwykNY
d94pGfQj6Ut7ubQHsbiHFuNECAFmMwkISqMq97o5Xg1ddICNdfIIjUlU9kTOVOB6+daw42Pplw+m
h6IoGvOTAb6EKC957evGqauNvU5SoaU0JAF9GdS9/GKKgVS9Waw9behTNJdbzEf31hypQzLzgbPP
Nygs7W1jrCZIOhRYS2+9RfNuBre5oY9ypGXzmir5GVEYLmzR9Muz6CItu78mcspA3VC9tclsEWVi
lgfGuGGbsGKkQ2mEaTKPYdpq/u3I/HOD1wdop67cLeeo52kyrAAtvr1BjJ6FVtQVd2QwmrQL6ivZ
sv22HVN74nJvyHd+cFWz9VJtk7rq7DHkdGD4LqPv3/dxQt9Cw4U+I/GajIY+h78vYKwKujynpbZP
6yDVIS7TzjrtQINH31ToruDYPnQL761dB+xtcdhozdXSePaOrHDkRpMEq9+faG5xCqdDeViIlp0i
jajH4eCURblvdLHDbIpgu3K+LXbyqjT/JLJ6S7+JD0WSpWsT/malFhRN/wjWjtxrKI6xK05iDQAt
MBqU9TH1/G3s5QdwotpZay/QTa8LcPabERVNtsb82oYXZr4flHb0iTJ4o9cecjSMcZhfcFCSdorA
kWCb+EVVFm+s2iu27IozI/KpW9ZrBPmYnZgqio46vhCWdjad7D6K/F1eutu5u89rcWwb70k3l3BY
insQIlvbxyliclorqdENSlIz2+F8Bci36PQKGWITcubYnM2XcccRHENH1nx4ybKN5/ixHTmKyzx1
d0asYXrQiPhVenMYKvOrLLTDQtya18og70Empa2b801H6wWYYnQTMz4xnGODH101VNC5i5WECDim
2ltVEsAL8rjZSNF8Dk1J0vX4nqUEA43RDrFz6ObLS1uDh/WJNo7InkbARGOmrIJeG2+92NqWTneF
K+08UnMIrBd1ZT9PIPuYicsXfOc3g9EGdq+usDJcZKqJM077EoEXTYw2A+knMLm7s/NGjM5N5rQX
JrnTxoB/xYqfd0HbGUcKiee68nZ6RSneV2/0046TW+yjnqFnRlTVkdSca90H09K4tHpN9MecXM2n
OKrCDjYDh7mOTNZsOqdLz5C/lA+eXrwhefRDOek7BQJrY0i9CDLLOXWgVncGqtp92hQfuYEYzBnU
pp/63jsytqO1athv9kRB2dTxuMvtVVIkOQrOQ92e6sLmtiRlEtDe+9bzCEhlGgVuLXWgHnzLFOwH
Az+wmzdRSElaw4Hx74o0fyoj3AivPscoSllGYYSA75YcA0TD3yqrCA+5Eg0P8+AVsZbrD4VKipxg
YK9G347lTLbk5PZrRvRu8QqzDs2aYOXdqBnRvUq82SKArJLVlZ3iLtrnZPg+LQWwM54HWL4t2h3j
sagBWQTSzqF6ycgRPxZDIISAvdQDx+HN+KyYFw+7LOucH7LsxD0BUON9o3uYexNfm/jOqZ5wNHpE
g2/i3O7pcNYaflk3buu30YqNLKjbWUP2TUeEna4Ys4t0a2YL/mA+UTn7NsFRnkoCxNDz6yTqmYMj
svoccXGfcKpPWCf4GT35ZE5rwK+KFHBftH3CDeKJWf8haxoeoz+lJW9EjV6z2ZeMK9WRpBzX2PDY
V3tIpnoa+kQg7qe5Kt5NBol3o9cuN8aUxQmzOWre4H9JMn/PYzJXqOu/nro9yK+2/fiP66+q/Pqd
SGn9Y38fvcFHgA1DMrhP8A0sWPat/5q9aYb1N5xZYJJdcgk8GHr/IMr8Npbz0Q4yfzNBaf+DEsvg
Db0qjD7Ye2RsoD79d3AyK/bzJ5aMsFfYnu6slEpn/flWDdNPGqV27sgWWLxjn/vGxwy3jY2167tv
BqDHvyDA/x6JiaDK9xiygU9FCAOH9LdMqJ8upQwjbZpmOrYOcDqEphYT4c77C9byH18Eyo5AXuLo
v5L0UT0glqTrVhsuIALEC9uVlfUXF/mDm7aqxHTumgHax/7lpk29tZKkxiO/cffpOjkeKtMa7wjX
jP7OaPo+/Z/4i3PEb3EbPyNnf/11kLWxDxsAno0VAb+CGX9+PDTNxgTS4DFlArs2RXIGKGQfqfCn
t/b/+TKey5ul48T+Dab/06OBT+HXIq6PSFCtxz4h4APKX3f484usd+XnV437RdWmQ5J0bH6XX5Go
qQ9HFJ7AgUyHed+PHSgaS7k0FjJ+quNs1c1fpGf8881zgd2YZJkBryTwhXH4zzfPVH7bArc7cNIp
gq6caT3VpJD++78VnzZqQhIzHPDzv78IKfRgzQpEsNImd9Vpog3nlxFCmk6btaXJ/f9zOTCev78c
qSvLsGjGQSt8Z6cD4gk6SEU3ydLbO9aR5u/g73/5/q3j/18fmsNNdEFJr0B/F5L1z/dwcZXbV1N5
wH5WvleNLr/VYAZSylc0WUGGPG3VoHnZ7eRCtQzNaE0vYEbaPukxAiMsSw4hWHGZi7caerIbiipq
tEMJC7nYLPiSnhgxEtpVq0QdemIWCTrMpaPdtZPJsSFXqjH+4on9+vWSEMBiZ6FeIgOID3j9lX9+
2f2CnhhopWRWMEj8sT0XprcadSP5F9kz//zGk7rgsLwTNyQQWPyyTkQuHfd8pkYCLUDbOxZB387D
11yhnhu6pZ7+zXVp/c24jG7iF2Qe+usLnzezoZAtH0oJP2gZB1T63jQecn3KHv/8NfznT4srESNp
8dIj/3B/eQ2nVDGt6BuEEgt+orLC9VBiOPu3L7Ku4Gx+7BjsB788KFir7pxG1cGaSD+2hQadkZDY
3Z9f5A/eBsfgfoGAg55l/7oqmZbUjF4Uh6GrkLbSP4QlhdcobQAb/Q+uxAUc3dB11qP1nv703q2J
tpY2VYeUo811anT0I6iUt/mYWDd/fqU/eDqOqTNwxZJLlqD/y3uHCtOcDA03pYlJJMZvF0iR/FVS
4R/dOMj2Aug0cmpUzr//daSTNboS2YFSs0T35SKLBGlxlHRlbv8Hvw6lienQJbCBF//+SiPUtyaa
87W1PYMrYMbR2oX4i5ftF/0RT2X9TUzyD9kyPCTiv7+Iqy+VbXXpoRKwAup8PtcCx95YmO59aQ7z
p8FU9f3Pf68/vCQCcQoI9Otk7/7+kokeOyYdyQP9vySgWV3u9NEoDqsW4jDPXQ1ETcOA++cXpdTi
r/39PkwtapEr7kNKcozflvyf3kMh+i6223yvXCzRW1qY+ndFM341SkXVGEbZGrPRzZ2JWbju3iy9
Tb/5WkIsBl050B9Usjr+5HK8mXFn4VJ1qxYekNu+6p6XljiP41bfJPz8aLxthfgqx/O+TTLlY99s
fdlyyHTw/qrEtC9OJtr+Nh2qQe6MHBbwvStLL19nYjryz6UlXsSPTABPGycbkg/CCGmxmtLGTwe3
E2mQixv4xmyN9Id0/EbRzeJ2b9tIqx61SaNTPJhKL+AYjAdAKCbmnSnRz7rZY0FWqG5jlFbFeML3
jiTF8KBxbVUBfp4OwSSPMM09vPNpBN8H5dPaIjSP5ZRFP4jrVvYez9z8mve2oN2CThibapPGX1qZ
lmGkelIRC0cKLPqxMZBlnOjztVd1FQQFQSRVUJVTD+kQmlNzwGxCr6pu0LZiSBSKByIw0wRxA1vu
0JAaTdDbQooUID8xp3T9XfACleeMyRZygP066AnuZUCkxY9EzdmlZTlDPGJ10UPTzNB4YxnRN59j
WDhaORmfdjzE2gbj3PCmx0a90Ek0p7NCn8Hp3y/nT22uaWHDW0xTSMQFolwdwPNVNwOFgw0Fa2sT
EUnsHmKahmVY+V2KB1ZzaOgueTnf97bbv/ljhnaZD0yFlR3rWGSWdnjEmlDRt4mw45KTUBB6QG46
qtsOF1UybBrpeNeDSGV6mFWRQe6rKuu8JKMG9sgwqn3rTbkRYE/w9m3dPLqrh+LAXHve101X67vG
GV36x4PqsSpMYggavrV7j1j1NoCPa51ghGTPs+Mt77BeVj8mQ3SqfoYKtpZmCt5D4YCl7sviMXYh
D2wcqEivxeyRXCHY0SWqi46TTC3IiNqZKZI8XshOfZujWMCcSYxcMkpx5UefpM6n6uRsEEAezwvk
yQr3Fq0kPvHCQT0MzXxCjY4xESozEQgQhCG8feCMqIzjUDuRfKK3zN1eHHf2mMp3mQztvE0fHFpp
XaCh8aQ/1VmCNhZLChMB5L9wYxLyvTcNkMpzDNIFkTkOtGMdl3CR+siYppB0Im1PPRRrIU0W7dkS
RWyEWIXpN1WMw80NPjDoVJ4W1e/JsBKLpd7P+4Q1TQEcMhD8w1bXDbCfEEDDxHPbF9cAA3RAXtFG
4Tzn3nPeFBOy6GRe7J1vM/fZukPmPwMwmOrQaiTp5VWMmSJw9DjrQlBXxVMt+FP4VgyFnUz09rRt
kqT4nk2zfMjl4qgtYeKWc6mFKPIQlpz9I5+rEk6iKmv+WdCPQecMkSj0eRYkF+E1ZRJmoQIkwKOM
vrsKFk2AN02Cl+yqPN/VrjLhP5l5WiBOSAay2ytz+p56aH92NW1HUo9mc5YBw2503k0C7B3TMb0Y
P6yLoWJ4ng8dNLdotsSquE5wpLSGYaAcNFX39wP1/2qdsYVRbfzrtgsyjUyWH/+x+1DV79ou6x/7
v4rnv9nYryi8BbucbhF79t9dF+dvdE44h9KNWDNK9TWK7r/SDnCUeRRMiGsszLgc8P/bHeb/jaOC
jeKZTYyqlAPfv9N2IYNnPTn9YxvG02gLlw4OocuWRb7pr/VTnuHf7hvw9WOFkKIbwIBYhW99dZrA
0YQOhPAN+EIu0e4MLTLzrYzTHQRKyiBXD0iMQRVDwb9Nom7rizQKRy3pN75HQ92oATouEQQJGgY4
NmARubMvD8gfiAxAerjpiLUPO5VWDA6e2rY7EcwMbN/ERbMSRQ698t2rSqUPqDr3AGNQ3ERxdAN9
C86c7+50KJUtC90ZXjbjF6Meb7zB7gPgb9rG0CRGg77t7tuKzLd6ju7meX6JyiGkW45cWOwKuho7
l5ySF3xppGGJ8no2EhQL2UJe7+Kar8WkIHPzFQdmY8twURaDE7cBKayrp2IAmDF2pnXMLRxjfPw/
ilz426gZ1S3En+WHo8l305uZHCxGTksatgeARPgYXPQm9Xv7qvTG7I7GnAFdfZWA+Wp4kjhjkSDB
qTwRGaizIXLiv7fjQgvQMN7VEmtv7b77VDSfRL/CxlAQKVFeGrV+N0/M7MNG2dG1hwrb4Kr2cqYd
ZZ2JMy6r7Rgz8YiLyPvRJAZq9MQi0trpiFHGaFrEb5Wn4INbk6luY5IRXmimWxBq5TLfVk1eXCy+
CkYMBcB5RJHWUSGgaW4VBuazbMUPHxYbuRTcwmFrduMMfsAXNIE5Ra38ED+RezfGfWwFxBMwMFWD
TAOrHN3AIox7ZU4UPkF0tjd9IwggComw0W/qAuUlZOjcNB4bPdYvuKPvSlezt8ViSDiuCC07yICo
cDpMjdy7JruG/QBEK7VQkLc50FY0rO7N4PM0kkzWABLkchO19cU29YLpLRYdgiwt8vDYnk5LLJ4R
kJrZSZp2ua/QeSBzkhvcd/MuLs33AltdhV8hwLYuXyRM9XCpkJql1jpEdPbN4liQ7sTRw4tyg/sv
Oc2LuY35v1jxXa3b8wp2vkSjfW1n+nWarfgzJNPUcaJJkXYBs/PkVdmbpNd5mLuSeNv/dojCK2mV
Go0DA5slMlVPBFiicVQPTnMWIruxBrHPUcR7Gam+hXoUoKY41OT7SYcNlA3TZQJu1bnHzrofqofG
wUU9gFUwv2fWgp1m5n7qrzoh6PdQUW4ilJg0FfcsR/2uZbykR+YVTCDUNBFze8AfFWP6dfZVp+aW
Ti4KtcU7SJlGHPrxHLQNT1XzrzxZl0ceFaX4dIUiOqBfYe6HDPwRPTkjYCM9pjJRpwEG862TcN2E
oTUgsVhssebXD3w210Z6S9jixtPfZeY9JXoZWIuznz0ZNL1/XMEnPj7XuUtvTPKL6wzScrtc4dAN
E/nDZlURk5GgXZfT09ii5jZWxHYKV7US2Miidhsl4knk+BsyheBC89V7pJvGdZLOA0FQ8gdb9G2e
MuReUgEhSm9e62b81OBqkWCVi6Np91fTVIT9lF/KRn3keGYNME6HzjK+zehY43O+RFY4SqrCOS2j
/I6OU4SEs7KRKC0VYm2YHvosrXXYfOlWsTVqnPioSrQ8wBIi5AJDllypIsFwUeTYpfClkeQpNH8X
N6BzkizUdPgZKn+Is+RLatC8Z24VTPbsrkDltDBvriOgdqVL/hmVjXZvM3f/xH5yr2t6dN8WkaTs
MrVLmgyVtY1yENebQfeHsxPNwMhrDdRWXRGjIPr8GMe18YxNByhnoapXrQLMYtpttNXKxb8vU2b0
TC6XD0CF/tm25C6OTFTqnbls2xr/lVe56YbjPRWK/pBELSQT6YEn9VAf5OkEWXPAKTbo18RNyFNi
1f7JwwwJoSIFP2ZSjia5v01rD9l48Wjk4y0qvZDjHzrdpcuvG3C1NxEzMXKfnxBNRSGCFpx/1c7O
PmRlBU4SPwjwFoyN9S9Pcphwo1OpKlqqq4tPsqtYq5p+aGCSZc13w0BInfXfMWXg2FeglrIKQqdh
fG+wa5Be07P5GOhc6IEEoyDD2822fjvj2pswyOLNqLeeSCcCIoQk0KIk0nkmsCW3ABNbvYkQLSot
1GL194hzzg5s52nS/fRzGHNv71Tlp99WzJXxcIo4CwowJNR+fVDqyRZhzWUu5E3TIEJJ2xmJUIk9
CNUu7JKQ+E+8gUj8npflTa1KS+bbCXd7TQddXzolqhd/GK9zlLrEwqTbrp8OjvYmtXJvZZhEXXN5
QVC8T7U3t6Vh2oxnYU+PsTbCdGlBAfGWAEybNpUjENeUd20+gGSF2B8T4ClNN7DFgN6wvrHi/krW
A0LNtPyG8Br6rqfO5qIfe6SxY2kDNczPfkPISpO8RrZ2Ig3lhPbzrkqAOHfpFQbfoC+NAbqp/h61
ycUt6iPW4qAQ50X0L3LWTibSLW0FZHBIugi//FpQ1CkAaojMUTHUEvL1bP9wATJYqbOPzA9yDULk
HMZGjzEzTM4D3v/XWf0oRH4YivjswsLw25KVGC9KBWe4xuawMT15i1VzA9/n1gfXxskHd5cz63zm
2IOF6nZkfJwT62q0onRb5N9pZR/j2tmaqkYBVHOYMxZu+ch89Z2+QmDx2DdQ9i3gIcaZ4Nx9U2ja
0dPVMSfXHUkUds55PQ9vEvWCvenKml/mMdkzx95NkLAIEsFjBUfiRDeO1mU83A+NfxgWqGXJUAaL
X277yP/kow0TZe2jHEUz1MX5SFgIR8lR+0Tmdkx8f8cNIyeqCuY8OVZgQLzF25ctwM5BC3X30dHa
jzbR91aKz4llI9ZlwwfYXiLAycxx7s22wJaSB3hbjvOQBii4VxZkCMpaBpVuBMSlrBhCJPd5wTT/
i1TpC7D5V7JQdn0zH2w0NU69hJy/8yAvq1DP92NH5LkY0BdipQnspPVxv1s8XoSnftaHDn5zs7bB
/JnXsw6FRDdwo4n+iQ6eFhbjG6DhsHBz+rtDIa4g7qT8ov586opPHuUxM7knBBlNuHD5tDboQmH5
2id3PQf7A+2NBqkJlNw7dyhaDApjurV6h74d+hhClra0l+5jJNA8CXXfUGgM3XCrJasVz0AeMx6B
4ukbX1ehOaq9MTmhO6J4t9TDZJlYZztgrNIrakA5TQ9uZhoOiOFefX8oH4fSLreYhPwrX+P1cwcd
6dCkOY/QNV+N6tHHatfV1kNVTaEzmLte6+4Sr7lyTfNadBjblEnFiVbDbtWJdsrGjZs7uzXvPTkc
JlO+j7p3i/94BwnUJLIjWXSsUGDPuPe5rRABeY8ALIbdonef64K+K+yC/aAa9rnjw1fvnprSPOpL
tllr011WC3+js2v70FVaEIWjS6710O3E/LKCk4Vu5zsc6v0ejy42343XyMPQJ8lWF9LYzg6tEKRF
oZNC0PfN73H7jdO83FOqJ7xKyEMKs38ureLNmL13k2CCk4N0jV4rS8AKfTfTFwu7iPTdI2Nwnhtc
4pR1YVhK+JqOyc4hUZpZcLs6Zwj6Ib9YVYFCBQljCd4T9XSE3Q++22aCVGNFFzu+RPK9rChI7Js8
U/sBaqCjmjdF/7LIYUOZkDVq/d2K812GsXplpBHpts30ausgfKoX+DGN3u6qglAo0Mgb1piPxkUk
M81bT/JAHO1RwCwvZR3UrtxzbD1MVh+ilePlGeugqE2ccVq0l8CQkxS5HC7yLVitaN+tynM7uhfN
e1p4c0CXXOwW+97yCgu7hEYXJ/N2EZALWNbBIB0D3BLtQyGuOeDtIgxYEjQeVqHsuaERIWdxgKhK
jkbjodb+Rl8ksI0PJezb2RbfjBgisDvt3aSBAZGeeuPFqswPB2RiX1qPyObwdmFtt+k7IqjFbYcE
sNlUZWO944iM3jwSLwJg+WmzArrn/dJykCS7EQpW2z60pJM9J1WUrv8tns8KW/6uw2yxbd2uOnaE
v20KUlk2pk19ZcXOwjLhXlk2Hl7Heh1Zn8GMYHmNSVXYlC7hnrG8NWfrWzEJGU6yeTAmwUBkXE7+
qF5MKLmjY7cvqZ59Ao/dpFGGCh/kmDHu20XeQcLWt2YtLzjxP1WjnVpZWAH0MLrEdM+i9hNsT4AA
ZuNP3tl0zUtu21tF5jwmzEpsdL3as/NvaYBeAyZRtyn48y1Gj+xMjFR6qf3Wp/PomFSnEGaBS+Rp
jzsqJZL5wklX2w2lbx37MXMeclK1dr5XJq8d/Pj3SMM2mJdkB0rbVNduTlnfIRZ612KQkqBPaGF6
hndmjusfEDFAzDZMGpUofkZ31+WLdm2ZMGJDS+vx+WlCFlUIEMn+MdSwziEtleMlS60eHniLm89Z
POhpZdW4sH5VHyO2NVq8q0aPcmBL+GBtXFfUuSNyoQx/ig/SeOq9MEI/6DwXOuEHgecMcbvXcJ6c
IzeWe940AjPKZdjAr6buWCjBb+txyAoUtSNmzz6SF19aDHGF1h27tpebQQ0kA2Z5Ypw8swVC0uVx
Qv4JcPduFdEZITfLADo9wL3cwrji34G+ai8966jkuYHhCNBouYfF8gZFIRdBD80XlRKK5eP8w/Nn
z3OY5LZLAgjFxghIG6x62h2ww9T2RTQ1DcuJnutxUSSVbcDkEjDQivbKR+DyWBXsBMoiA5WSrFow
7jYxb3RW2GvbeqrEJeqUFkjAtzxB/sdDT/W7GVoyjPoY3yOepqy+o4WUz952VNqY3nirG2PHoH9Z
Hh1brrCrCcBnjBc/WSlj8ljg7olCW4vm56YEJr1zbb4l8g7XsjOGnpzqtbqKF+AjWyHwkMV4+oRm
fPfYlvVjJ6q0XjaVcJC+HlC56Wu2mNEY9VkbLCy2ofS4UceIjn1+nZI5PFHtgu8JdGAtA+drQZrA
JZ+7Bn74IgBvpj35xV8c4BLxJUumMgMSY/uUIJmbXgu5jNddZy8HJldFTw02kZPXAh01F2Rm9/Cb
0YewEhhXEWg2ViYJA3pfdmke7RH0tDB07JxGBfaydT0DCnlOXc+rNy7DFyccgEyMOB9dxoa6HyNF
xAnKs3CXVJ1dRf7fxs+0hXCgLHO+0VK146Ds/A7B7YSjfqcvc4SGyEqiwGogf+2LOKLWmzsmQ7AM
dXGD/NWpQ9c3tHtX5RYBKn7/zUSZdTcbk/qqOiqU3IfI37U1xP0Sd1qtD9VbbQBpwWTt4EgaMawA
5cYaKtlMZhNVaF12+9JcmvtEpvVpSKP4joiSKAk9vCRy404xFiw5MR2a89XSl8hXNK7qapjy+a5X
OtB8fRSkk7IMYMRaIs4PGRjRzo38Iypk/6Em85Bod686m13v3CGicTi7laMBB67umbwVjv/Sjalz
15R4Mzl2p9kY5I4CpA/lb6axMafzCUdevT79MaUhwkzslvOTAyw7hX9nIB1tElGRuhRleF0n6Fov
E2LhH3rr8a6PEYxVaSXlQyks6wacibZrstm8KuyY84JxLfWErheDKXxxMOiO7jKz0k2tDorVyWPz
gZRJ/5X8PPy0RhU/RF1LPYJBHxpQP9BtcyjGL4U0/VfVz+zehcSzHc7RBAqsxFI7FJyNU6WM75nI
sbTClC6e02x2aDPGjGHSOqkuC7rsLyMub3iPICN0dfpDSz2DF3UkKnQP05wthvtMApQnL3qO+Whb
sr5QtMd1f582hQEERcX2GyNN2Fu564Fg7mrPfTEm/K30PVYsvTUYtH4Mjm+LbXY1rxfOZOYp00LP
r4ONSs8Vu7k56sPB8Fd0SmVTJNs3lovFyMgte1/rFlYuq+/zXT8pdaANZx0dvI23reHh1F+sCvLE
e9LeQ2NPg4h4p2s6n7MQ04MYLIlV2S1OFu6GHcGhlbPpY9QWhWbILyNbKHEmA0uAmbdgBGPPfhgt
UK6EfCqitKR6nHDosQfCnQZf6UznvI9tjq31/YIV+2KgV+LjsjxyLDhfcb+7O4sVhrKDnJlxerQy
OgQmLYYD9lCTLI9KYzbpYLFFis7xBmjiVWbhJG9I3drlVhoFDYYiTLNMnwYnoqPaXfoxOes526mT
7vmsCCRts9dmdh5anUq4grfnX00FsZ82Q+mcnBFKG6EgY/nzoccGtjEjyo4Fu3q09Ncj6FHMY6kR
QFnGGplhIICrQVJw1Q5nuxqjk93ODoefzPp0i057AbaVFEitR/cZbREVvrEdzNuo6eSrq9Kr2Wva
bxMo0DPDMevHSOGQAuHWh6umNrPXvJrnr9y2kIzb2AaiWQuJwGy3bRnBqqIjI7B4JV7tg1TWCOUq
6qyc9ryfRXIcUNy95qJMP63OSW6ybLG+2wsTYhZlTW5FZudPDCGMN7fy64uliIcKxlRpH3HbCMaM
UIqTJOsfsRaWKbmj/nAzm/FyN0ICp+2ud+63tLWz03+ydyZLkhtXFv0Xrhs0OOCYFtrEPOU85wZW
mVmFeXQADuDr+6BKsibVarZpLy0oo1kVIyMjADy/795zrYQxdskf9oRoD+Yo3a9a5N4lZkISW8z5
w7e2k8gTumtubCi7B5+lIHETw+PM5c3EJEgg2OUddRV8T8LzNFGIk3fx0vYzxq9TWwhCuQUlriYJ
kqK6iXgEbmAGuWs3iKJVGCXB0QztneJm2izNeDzIQX4FyyU5whON5+Zq0ESd07Lx4bpFZ2QtsF92
5G7huwjKWdB45z5wn/U8bsfSPlC5En91ngMSqVLnbkyo9Oz77oBpXLIIJ10wGt7FC1DsIyd4KAzF
YbZTw0FNPIME2CbgJFvsldYqr8In15JgjCV1AJDOzdVYd+7Wrab51lPV25i039Nh3KRY0SI6RTlk
lUAmkOLXFtyCTSai09AVEP1p5Qgb+5s39QhLcWrsXCICfdPvI78MjzWNLpxJ3Sfh8sUHNOndUBCA
0mKQz0XTgs2Fbd/wDZAfWd/euLXzMGhgJqiPJMggp3zQ0HFmGUEmo5v3ZmW8NTUKZjWOK1nwNQ7q
gRZWtkNdb3tbf/hKHdLUHLQOdakKkN/kBCMX7EbJ72XIC2/b+8PLGGUt17FzjWiTPjN+ZvvKGQYs
8Gx/EwWzJFIZ/xk25FAy2AvtKOOtdgOJ5a0U1XSo7ME5mr4raEruuZTLdnibrLxgtG4RK+zIuM2d
V8ev9qpvTxHSLpwYDjc22AASvd1uiNJzP9nRoZtH4sH+ks0G+OOt4dtEmywnt6mkdWO3LjJxIlYi
41qq/JbHW7mhDwxC3Kc/awfBw9xxvK6PkImI9qAbai8TREi7bWd6xdaKsPYbgmbAIXpnW09UOKuZ
mPruRWYLOz5odhD02KVJR98aC1ohZw5bd0vEwgTHutZiPFI+eKDGoseXn7R3WvONyXIoagEPksZ3
U1jwfX6BVFM/BKF5FYD3OPZG8ahITlvR+DWO3qmpm7M/e5e0Tp+Dn1Kf7h6Y4E3qa8G31cIbvyKE
OyuN22s1+MZ7St/gjbu028wjrbPcd/utk+f52YeVzfDBm9F9Nd+5VvbR9dhVQq40Ar32ZiFRrnyF
PbhX0XXRxk8SEd9MqwL93mKyp4cc1NqssjtWhIfC9w5xTOE2zDGeTprxyy4OGe4eZfQ3JGC29Zi+
dsPs3U2E420sSXcpqd1vFZ0s9/Cbcoi03OmYlsz8HHRU+K5GSz6OnATWeT6orQaB07pVubNhs2wL
tiz7ocu7i/aoLkLEW5Pzuybj0D+D2ItvQkPtHKtL7kU5I7l1xKT6epQrGHuQUAL/W9OwVlw31WRd
aZDaS1gyPJL8RBATmy4336e5ESDzopWfBBZCoN5rYhm7qrcfe24lmzEa2xNuju5jXLCYLiQJvhTl
PUyDtVnOF1+494YSH5ZNjyO3RB8RkE/0ZIMnsoIHzIhHCqgI5mvrSP33OcrkkbTnsQuq93qit6Mc
ztooOgbxFt9ATeOLIvwUwDxCWufGHuRjhkZuftpDualB1a3TtPkStn1ft9m5spMbYtCbKaU4Honf
3XNaguIemzEGpvx5QnwcYst+6km59gh5Je00q774KQtyIYyxBa0F68fLWBhE+9i6+DE06VZP1k7E
s3P22uYNl9lZVinLAjbc87rpRoK8IzUJPJcTTN/61VPeiyqqB46z+RNvp1gpR4PQ9+lGIJokUYxB
pm/6NLoQLNJxfU4RkG51bya7fnJu0uTLyjUlbKlCl2kWeH4JV4MD4RshyvGjbUfnZoBh+JVEuqer
PrXHDSjeRUmn7TlcG1yC0JMMRNLVEiq4K+AzMwaTu4WrM1fGmQ05seXJL9+qyHG+mYvmlvNTuvyh
5Xrya5OuUOa2Vm2twGqwZhg5zdlAGxlhSko72aaIvWNpVOdQDTcWx5ONX8fmlXDdbN60HgspmZvz
pxczYqDHFN8ZRiP2iCm4Ky/vuYHlIorOhGeRoo3wuwnHWDEHEYfWe4oqrHXcuembjRtHX4XSnhA3
CbYbLBBp2s2rbvrl6/uPGeQ3G3PxX3pBaOFN/mgDWf7C3wnB5u8+IQzs+axILc9bqHK/uHcQ8Uys
HHiYHb7pdDLj9PgH984ilbP8DZwhFow7ewnzqKrv4r/9Zsjf8T0DiyORQYjBxP3879hA4AD/yQXi
YG7mB8NWxwOaVxPin1y0KcKJYdo1RjRp3nGDpa+E2HNmJCYMep9Vc8653O1wUqKiNvrN9vcUq6xt
a9z18LldxgcbvXqCG5ZtuolmUYhZ7Bb4CyCBfOO+mx/qadyZbXGqijNVKRf4pP1yWkUhjHA93gsq
5LDwWV0IlMCl3bgfjOdKfNUDN9b53FgHjoJrR30YTXsGsp0dy1biuBJtw3bU7BA/ilUMq87zOb+A
hMVj+509IsqzXvk9U1lGhU2K4SwF1oAq0kQ3FDMGW6n6Y47VMKAo0k2vR7+9d+b7BEf2qnajByir
DIr61AzGSfoxZlj6pAZOISKr2L123abpQYyYNJ0CQcFxCsksbJuD0fX71kLeVvk+dsxzw3gTDu+D
N9AfqRVlucHCiIu+Ft0X2eJKy6uKw37ZHm0k4jaijCZfyF0zIV818POrfpvGzlqUEW2xmApTBDDD
gOAKSEnla9Oatrr7YVRIAcUPugGo+ITj1D75wVfMeZGBn10Xy9hBiutONIB0+LLtFeQDIJtX1AI/
zaPrHmxB6nI0/WgHmAD2grNCUOLoGH+PQW5KgT3G4faWeelzCn2UXtylixnTI9qKmHgYw9VvrswE
Ln6SRiejuFjyWzY6r9zU1Ap2DSuXD5pONkRWdVDBv8nsrU2FH0h46yPs5xKicdKfiT2p636uuFc5
zz0qHUlKeER8yFgdGqdYx5FjPjaaMEcUPosy34jEsbax8+JCuamUvi56wiAr6akT9XW3ATzVfQL7
vQLQYwTHHLMhUoFzhjosklVDq4o9yO006J3UTPVi3HJcOC8dUshz3xdG+3rGYzy65das6qPNl7SJ
2x8CYTDwi71EYCA4u8N1uOQiSefStQTWesbqG/pXbp6yrcUGWRO8DzlyYUKG5+P160JS2xeY0Z4p
Y21MDYA7/+D15pZPeZ0uhYKosEBJVnFvbKBpb+bsrg/Ys8TBtOLEuPb9idHKJzGe3FAByIFu2BWD
uLNg/5j+g2RcMFttrSMggwbxdGkf8WXSfksFZdQ0aKenZJDr1N4wDnA+wIj9CJQxNp9DGBmWHJk0
8m0lw+BWBKo8Ymwjz0sJ5WSca1+s+pTkd/8+cnRyy7veqY9W3PE9NRdvJDveoi0W1+VhNPV9Pzp7
MVc3kioGx2xXNqV3K6Ps4UKZ97p6CRPjJKCHpbkD22LYYPVUO3O8TjueqCwSHS4l3E5bT/8w5pfE
fMWou8rrsLnTRbapqe6DwqR3lnEpx2Pn3GeKtGlRyH7X9XcCmdWkO83qTqPUD32TotDeVVz8ycC0
5KblBSPVIcGyxpHJossygePRw7NrZugME+Mue4tYu9Sl02pi4SJqYc6FqXu0a+wvmXFbZW9ubP3g
JLrOZYzW9DiGcDYdrgZ/xiojPkpP47bjK2JXmxaYGx10XQ3bM8y21CmjQFMm2cQgFKynAghZw2Ve
I8BPDWfY+Xto/CgphRsgC1KWN7igFdO7NA25RVwPThKc0aReHXqLnbxcDyL6EBNFETl1TC4N0o1n
bsm5XwqnQ0w/LUfpsYmLVTvFJ1/q27bN4ALQcQOqd4F/05sSp4dByh3Jq2GDKjTu4pAbIMzvfgRc
uUS1s7tufmE2DljVaHaXJhGCSphbvndwAygWbhqa39ejFHJtNFnI4nf4QXv6ifaQy0yjZHykItPs
pX8n7foRi/Imjtq3GpwFxuFDJtCnKkDexxzGIfuAKFjG5FZuLBlft07SXXeYoldxk+QfyolvDYuQ
gBc0tyyY3weuWrLUdyZ4Co6B5pviWdNiwnmH5pZiQA/EJcJn3QzRPlg40a60GoAJ8U1ROHcWW1Xa
ofBqaZ2c25R1b1hM70FqItqLI5b0K3aPm9pp3V0Nw/K6qliNiEqnp8zqd83cmQeajfotFa6sg6Of
G2CBIQkWF8dE2nE1rlFgX4Nzset4fHHbRO0BNrZPdinWNgSjteka6vugA+uFPUN2aEfQcoOLHc6p
0IXakiWahPUTOkC0ojJkh0iX7KBUuFe6oOkwEFgvhoNs/M+iFtGZVtXoSHqiXqca2yMA1v6UD2zE
YUcv3Zlzkq2gf1Kd5BCw74Cxx4P/EtusoWOwTGBjn4n1r4l0UD3s6TsnD7gi46tmFE+hEW5JrIIV
qyL2+D6WIORg3cp7lbjRnsj87TD7ywLA2oAmeyljk0KgBp/ibuwgVdY/IM3STVSZ5Ydoau8UqdBk
ynV7GM5UDwGcEfx7VpkR11MsniwnBGfUnycZH8ZgfuloZw7n8TPpMn/DOyCOmIzryXGPEB1pc/MT
9uh8wBAVNrQebyUPpbXt0LRGBBTRKe43YHhezFK/Vo71UsNtR7MAkVgOx7hobrFz74xKvVDOso/b
Nt64Fr25S54VU2BDieENCP0NIJu9WirI2SLUiwzlOo2O19LgyAtZIU4xdSSJ0R1mkhnD3CMruf6P
wg9abHGl2phVVz7j8vKJSYTjpnGUTQeKocAs5gGJ/aRL7G4vXdXdEQmoN4VULJ/Z2sw7vJkQhMwu
7B9LSbGBTJPo3ZV4xLnLti1yZSwnJB66CNyKqQE+u51j3uOmjbNcb5wat5DLUfW2DCUDUcI6pNQc
m1s5yTuipAkoijHun8PalfHRZcF8BwyZwLayUx7+E2IxJ/iEVKYu92SKFsUnj2iQa2bcMOAcQrZc
pGIgkdDbC9Wb5RYnSJUVpwwnogvoyfDOXNXqJsNX/SYng+JNVXQXWYix5xamnHecGBWxHH9OwBr7
LDwao3+t+DJshx6K2SaGBRztelQq4PM8X6ldxwMmyccwK2bdkXuis5VDREncHNuYnCDH+n427Qsj
m8+dHUV3lubB0VHZBVB/5uAnP9vgMfP02WG8eO7LbDri0yHIgii3qmLXvthjqB8MFY9vkp/+ml5s
wK8pi+ggDdDIlHLvqnmiREqN1R0/SnhM0vEep+GwoXmPu1TaPmeToPAoWFxDRQ9rlB9g/uzZsuxz
4R3r0Mk3AQGCWx7G0DViW23SkRbEmB4/5KWllacqP8rELJ/ZrlQXR3culx7mo37yeb1yniLwRHWP
xQwWLUfmJ2r99CWpm31A3TEQ6G3GKRWKocch0fGbk1mCPDQW8H3evkwClwHpEZdL0qC/FKGGfde7
V8/VKcqtBDnamR5ZrlffCitwnhOCV1u2vvqgTCblXMSKVMcU7jDsuU9eGcQLOtk6BG4o1k2jjYyP
i9lq8g3aLbPoLkgFcRM6E65k2/TIE0N6L3P3E2bHqS27F01eK/HvZnjRcfTYVLNGnh+yqyxmL5sm
FSOc8A6ho48Yx+ObLgwI1ujhkWUlMZRWYRDKg/hCRe6j0XXYIs3mygg5keOPTnCEhJClkuR7A/ty
XSYT3KbMu1jN+NBW41ouAwmz4YE9FKIrB/1Lgl1szpNPeg9x5qbuq+i953QwnXU7oj6mzi39ourk
DhLH74+cz3Iz5Qm8YNXdmilP4jBNyk1LTfE2jeYXx7BeSoeqX5EiXHZLYR7qFOeR4D73I0xT0RmW
CQwvcv+uY76UQ3fbwZg+darndMBuJBKltSeP9jQN8q1azi0Wh5TIy070nrcr3HEQaHV2NbjQetjd
cmAKJImcGMs8cPMTfiygs5nPUMw2F7I1xq9i7J1da1ATkYzElvEXHLuODqxbqoTrDRlw9T114mbD
cpQdKdTCrYZ2BU5sKkHFOVVz5CHLTrGFSLbjoldXWd731xmO4X0/FCndIE1FTxlFl1BksBNGrdcT
20JGhr247GoJxRClCtiLFbi4OUfBZLlMc1eRRDNVi0dyNFhJ1hUNIHy/N7qt4g/VNfy27fiEv0Cp
C25ypH5orf2q0u0BO2vY7+rMdJKzq5C554Nj1/OrgXtp2xiQhSfxnR35vu0bD4AdvaK1cN84FC/Y
rvFbVOWAy6Cq/ydek/yimkhICP+3orL+VnxvAYH9UVJZ/sYvSUW4v4MJ8YAB0CNAANwl1fpLUvF/
R2px3YBFCv4Usi3/I6kAOsEUQSDdIrQp5U8Uw98VFfG7u8BMEFsgOqK5gEf5N4oE/hxKJlRjWzQI
2J5wAhD/7MeRWz6/3SdlpP72m/gvCttFaNf5ZmBNdXBDhXxh62GbGvO0+8Pv5Lb6X2SOP6do//FK
vBC/DQgTP/sM/vBKndCpH3L0zUvfirngccZRyJpQseKZHy6dqtn/E+5fIvW/fozj199++/WCADRc
1zM9y2Et/+e3RguyjmWQblgIJnuOLwL1oBunH5PPkSZXCQ0B7sBgzoE1MJ7/+s3+q1+rS5IcuZVV
MaH/P792qEXCgzbZAB5ifatqFqx7KVSH37jKsNf9+6/muxSK29RSOiL4p1z0SKKpRD/f1MIvrRcD
KSlBuPGJ5uu6b4b/J13+r36vvs/XcqFcoLItCt0fPkgIFjEJLE6EXoqUQJXopsu816VAnCpyjzN+
ndq3mcU//vpd/jn9/fPzZMZdUBSuyzbQ/idwyOA6oKxBRw/EsNdz06ydrHPXqWt/hi3+kWnpQ/rr
V/wX75TMmWlZbuA4FmCKP79Tq/RV64MdFfZS5URfVQBSKqyvMo9obu5k4sKIP28sdPmrv35lVy7v
5k/fXtyopvBs+keE5+Of/fNre7ZTyTGzdkNnKILkY0sXNR//ssLgdvKlPSu8iiuiHAcvhKKyE13s
HmPMfWS4zUjj41c8NBvir/ew0oDGl8K3v4tuHp6c1O7MdZ20pDO7KVvUO4CsFx7G7BQy0ZcfuoUW
tAposr5Fy6dnk72uKJ7oQYIQ6Zd6iVorsrY0UDQO/TljCKN56kvaH3U63Mdd1Y2bJdt+1/O1MFd9
mzPwUmpZnwyrSsDK430SKzPxKM3KJXjM7Uiq10Iv8nrA7ElFATT1WlV19qlDnNPdCHhpUUMwSScb
TstMn+tqSsFNTrWkh4jR2CTzMhI24ZiIX3LlsT3/QqobX9kiJO4+wS+LXCqZbYcAM6ZmTGOtFLsZ
cRvN/iFvyoBJwF4OWz0wUbXCsDvwuLXofAC9XubPrKGzdGew7Xonu7qw3iW39ZVOa5uJZdkCxwDK
HFhzVfYeMa0wOUi+YPAES/Gka0E+K2C6pufLoDlil/p5Y29p7XX4RpugO52JpSANpr7Eiux26JgD
BbmdT5jCrsTUrJpQpdgu0TZPrpMOIdZEOchnG+2XxDlb6xIXiKrj1WwAtHsji8MRikZmR7wGdqwo
YusqRa2FQzcMYW1tiKnapqMq42e6KJnSVjwvQsJYXR3Vd2jXpnGeyAo5IxZGlUJozAaZNa9GFmlv
18VOHF9DISTsvEhjTaavy7GTzU1mUYEFph/Fahd3BSXieeLPQO+q0YVmJMvexMNkkim/Z4xJ4lNh
6klexQR4Zs5nfoARFWKG4UGeNdMiuoiidozXuOD3gQ1uNDpKreLCBWUHnF040xs45RxWgNda+UU3
ttLITcPQfKFxNjpZxyxeo5kNa4cHkA+Iz+VaUB0VfZq9UYkH6Y+4MUhmJ0godQO/euPA3dWvs2lV
gGgDk2yY5bQyfOP6alGVe5Mg3eR1LT7orvJ+9Pmix6RdlgVrshGayzHwe3alHSrnOnKZ5enwII0B
aB4nMWvUDseFK6dXYuL6cRpHJ10iQQhQnFIwYxL0NB4iX+vX2k4a2AA8qddiVrFYtcFAqgurcwji
vnXfbNSHPQFDh418X3HunowUFWksAnmNWXLpva/GGGMILmUyZG7lxpfIH3E85OkkHmJXzE8FDpVP
Q4ziW9BmORiLSH82VkB9S8PP1JFPNPPbCB3ko1UI9dkU1t80xG+cc3kLTn70m4GplzOTuSoL17hz
6QywFx+m/RlBeWGeD0v5UPZx3aC8Bfw+5zTVzyH9FPinINDS46Cy7Ae1iQ7ZWuk73zzcvbSLOAgZ
azmYU/HeUEMzQSTFemmWx0GW6ZvoNaKayQ7yCz8ScktDoJUQURUmJNklK/6sLJw30MdVjAUwiwMg
Amlo4Bkw62cSkFQGuh3/RzCFJBNpt7p4zqKKdYEWudFsOIvU2AZKl9BTFM3ou4YM58UAVEO59K2M
Dy4Aek/CPqQYQQdlx4cjRPJIX8qMcViCm1q3yeC81n4myFBwZnE3EDdCvuxN4N13CcTCdew3Id93
KYt3BT052JoQNIudTCsmf9eLjW7r2DOyBs7xojqHKRzsKz+Yw2KFrw5huhVYzUMFgnkFGSa6Vxji
Z2QKFR99r67jm8SHGEydYxBX2Ya/lwfY08tpuq3bvk2OtuihV45Fb82rWY6ePlEYINy9sjQWe5Sf
ijDaUAecfQ2L+nmL2oIraP1h+BjQPDjvWAGyOKbrnFwLpy2OLWWD34U/PuV877Syo41MNVUQRuOO
+RYJSHZbTXgOmKsy6UX7jhISBU8ReLXoAv0j07s5noN879EWhfyU5nPNun/M4y8h1dBe2sbHsOcl
vpyOomnqYMN2j5hvVne1PHPP9RIuxIoshkUfNZ6NzFD1J9oU/njua8Y2ZB5kSxQYINxQ5+pCXvG+
5vlV9fTLkdIFQcHjRCL03Gcp1b03g+dEwOkTJdo9k0o7cAyzzOkUm3Oa7xqwO72iL95uog8XFg6R
c1auisI69v2aLdKAnt4Pqkg2BKSTh8o3oezX3PoyKKMgSynI/hHXMY5+nSR0FLbo3H1lGPj2e3UQ
fkEvwUSxRkrwIkYoAhO2XHmSPiy81xHuS8vlpXbw2dmNBn7UnqGe4MgRosDIquYMC9QQNqPadyHF
n6yjpPc5+PhvaF8JyPYkneFsgYx0b0rn8jlxS0gQZOb8TzWxlQJYr5oPHfMo32aBwl8tI4yyh8j0
O7nTFEQ/4+IPsehXETBb+jjC8dV27bFbCdfIznba+8vnref8uNQfqhs8sajsmUfulu1Z6MOdZdV7
CfpKzVdUkArxAIXGf6bKhoWoX3v+TF7Jo6WyhNtlsUBMWXJpJ9HVw+CY0j9iQA28Ded+MoRNJrzi
NHhyKK6qUihMoY3TFS8JvZruKzdves/ItOLJF3WIhUqPgfcVCd95RRcHb9S5hMS0KPkkO1dc2xgv
X8ltu9PBMZOa8svWBv0bO25l77qoYhcyuiPUDBzwfrspQyPBaceDaV7bRod0kpnCAdnPXR7Zg8uH
Um1QHPxaDfrV1sptKEGPKuxY0vGmK5C5Mx/swPCD0BUb71btWlBnAMox4MWUx3ZVRgTJDt35S86F
ulSwEiyqSnqKQzIZe5junG6kkLuI/PZFGz0sLZVg7P8Yl77rvWewNjvQYuEa+66f54CSTNV0J+Vn
S1s0hS3xmgGDhu84m1S0M/BGEpEPp8Y5I0251WPixH5/AaAzxGczGbnNrKQbLsbgPmKfAKy1yNYR
CoZaY4nlaLSyNIUTJOoS+UrGJgrRajq2c3YmFdUJpldiiVJ5GDOoqegkwQnakBTi+sMTM8Jv5FkT
A2kwXc3T4OMuDZfyCT0VWbATepriDVWR3IbTMUkEfT29jQ+1Rmx2v7SbsPlcrMctNAmP2uwfqV0N
7d5yR65JM8Gv/gJZosaSHPDr8z+DxE3zLfzl7hlGbvVhsG/m7VjT0K4s06sQ5jnJfwPJMs0kcTsS
OmnMbg0ne3LdYY97U01Z3M+xE9j6PqFtodpYBnXmoOAogUDO65zdyOJxPxOgNw5equLrMsnSdziD
5Qu4t9YjHGODPuqTgae2P0TJ+zSMS3+VzGOgZXgiMAT4/g8Xrv1dYIg62wVV27411pTKNcKmSTMt
hlxAvFY63cTtwADI/Reg0TRlUbbJ6pHLXUmaNS0xNNM26aes2w9tVbI3J9gK+ahS1rc5SecX/N9W
yQrYS758SEuSylqoUqvCdPRV3DQK9TprfEg+QfMQyMZwVnz05qETxMOpEg/n26QoQRvRnmOyW6gQ
Aygto6hVQcX5iLXTgPEpgxF/On5f9tOeGbHFzfJvveqDW6ktx5Ck3KahMfY8y2Nw7ZlPMlFwRGHk
oqMMmnNLZ0KZ6GYbMDF6W4DbFgo6zn/MZdIqbkNzJGeZAg5+rbpCv9RTU77IPMyumchEuWMQja7C
Nm3fJq8P0p2diOzi2F3+6AYNaBAhtQOJeGxzmpLrwOJpiq72zu3KrreBPcSvOlxC+1bQeqfESEDv
KyvEMk+V4J3SJGC6aHFYgygEjxREI/W0U094wClKh26tVrB9i9PYfqzDIM7Y1XPcOqfxKL2N24QZ
EfIk6APWUr6U+5AH+R0L5oSCCcmTsbCkJJJhWzTmlGjiyVoyOj12uucYEDBQX5tLp/NOsHAtqXTC
bIixC/y/CtNx2vw80f7HbvWbcFAq/m918IqY+B+VwZ9//Jc0SLf6ok4h5knHhi5ngbz5JQ0awvp9
KReFcYxFwUU9RJv4u93KgrnD/whYuGghpufzt/6hDZq/I6z5IGN9y+If5r+FOsbchcjwPyKEj92L
nwwO19IT5WAGWzS9P0g9RLW6CD72TqrRdA5VmqqSgmEz6V5tzU+GKG+0PiHVAorGOglGaGocDJvm
HLBhD/aO29TDvT3WlndVpJ2XHs0o7IYfcWNhUKcgE/xG4eG0VbmVqaOV9nYJFMLNx6P0Iw6xYqac
cVdjEOifPeY2xhN71uIAEK0SG3ZscfDaeGxY6JKZklI/+A1HoC9fjy6NM2AwIeRQAlyorxQRkDIx
RSNZXOU6+RoVneDr1m1btlgTNpobfMvJdo4zUULKSKV3l8QzGTpI4jkObycW4aPp0US276t+JF5q
cCUFn1WgrwaP8lBgM3eE8y6tndgkrQy4Gyuf6Rb/GRZ2JE/WSjWWlirwn02zfWflJ6LjyKEOONGS
fplN70km8YtsuuA0N9hXtvXP4AxNWph2+rAnFTv/jNiUS9qGp6jtP2P1J44TAsrE+VDXXXTWQdac
PB86yTNgNnBELqjYNYznQT/P7LXZ9PIO2vKYjZV9U9EYdul9z1O7irZznAtGRDhySSopy0VXi5tW
PPJY4F7M6bzkpNaH7JDwlQYVkAYp7m2O+WSSk7HCz8ZYOn6klGePNIqGowlPR9rR7WzA5lnnDJcf
SEnhNVABrNKtnuOowO2T56uC0NSb1fTTt0z5OMgTl0I9GkR16LgbldkEgBO/ce8DY+Cm3uEpToT9
PVdYdfeMFxrqWT26cbwrR44mn5LNT0TKXlEBiiti7K/qdOQpQ+f48Jr8jNeZgPL2WZy3OT7yJZLH
ABSC3SDlhrmq0014H9Mjxp5cmDiOqDrJiP/9jAJmP2OB2c+I4AQnhLjgWJgl5IQ6t3kom4LS625v
z57NcFwpMRNFhEiwBBO9nynF2hwT69P9FV+knpcso9nDsHsh0zZ7b97iL74tWifsQaIYacce06b0
ifl+YMNP6jxgcnehPvqSWSK3o6t+tkLKx0xWcu12Kq0g5QisVPURhLqPCMyNjffAM75NnpALGL4x
vSU5pVv+jAWNxXLTqVtl0nx13fk5MLlNbJrwIkLR+mLr2b5DKCDpqb/G7gGoxzfIuti0xx/dSlfn
jIDiPnOWMYpw5LXfYDJrlH0VO0TWUUvSiY6QyHuvs4YsSyqsHaWEwzs2cbXEN7MPKNdLyxqWZAwn
/aJ0AH/hJwt2FBWUByPLin0asELAdu3hLGEzXpWL68yiSWeczxY9auOKWtHs0fcsIsvpxLRJGqiH
m9e3Z+5x6QEjvXsqU06/bPR+pIgk12MdPuZky+6rbI5OZu7xe6+ihqIDwjV8oprroWWLc1PUo/3o
AxtkVsHRuTe5E56072TgU8JU7yhlm3aRGN0nk07mu6Am2pOzq720UzusJ9UCriRLsO9yO4YoxHzw
IgtZD9uhsUkSJpAR/J2eW3PfWCiHHdPH2fT7HhBDM5X7FFjmYa6n6s2C10e/TyK3MMTqnRf7+Nll
YmEDxb+3ER3u+q6GiGJayjhaeWJccdy8RSLm98UYhgFEc2iB+8QpcOkrG1uXih/sc4+eU/e4ADq4
QO0YwNolsjUT/1m7w3Q1jcb44QyGPjhO0953akwOhpn4jBsCVjhu9Z0lcU0Z0hBnCdvxxKogfo0m
yEZGpT3qV90W+3zPfr9oHjKvDXeuiylR+1huZmcEfJ336XVSONUlNdr2PjFqiKKJO9FxTCRx5dqG
8dhwCLAcKiGTUfevke/1d02H6ZCgH0NfM9EQES+ecslRpITz5Bcm+A6jGI5M8d+ieUiqleAPL195
seCr+CM+igdIXpL1lIbsilpNa4mIuzUCOzgAJdQUJ3nW1RgbEuSX5Z6lP9THoU3qEy6m82C1AKTd
jvPtbDrbCgrmQSpCSY0z6KvejewTyVsYVFUc7m3DsQ5jXbXfOCK3W6Fs1sw1QDplFf2Bwg+OOKi+
TmJZ9w0tGwUAr0sWpeVBuNQDyTn032AXLBmoIvCgAhkJgdGQXjHA7uZtXebpo2bp+GaRNM5Xud9E
+w6A47HyOvtWxBOlGxzLzSPlLT12vUiXz/T/3lUEXtetYVr3hvRt/Jdxs6MGa9oYFumbwTMfhtbx
DnaRuu8t60nyB5qQJVYvak5s/6Rlab8E/83emSTHrWxbdirfXh/XAAcchVn+bAQighEsxJqS2IFR
lIi6hqOaQY4rJ5YLlG4+MqhLflm20uw379Mjnai8OGfvtScqp4kAJRnK8VHLFFNLbDaC39cFuB2x
iqPwzSaL2EZieq/11Nah0YwwudgNqauOLxc5KQVWpi7XbwokaXUQAmAl7+msA6S0qhvqJWA2y+5T
ZCyrOLJzola0JMjwjM2mc1mHdn0q0jF5GmaKradKh1lJbTTQTBWjzyUXh4jNZjtRHiLAFKce+urK
WtmUguzwi6JiYoQXcTMotBE1AjVb2yDwS+rMIQMtTpshIWe1CShOou1CzYS/wXTZp+vLAwctcw2G
S7T6uMexESic2XqkPnGya/MfgP7t4GEp0KQYkELZ3XetUe7rGZmzQQtiO2J28NO8uwfnCczDG5Jd
0sr4wsWhjwIiym5SWQBW0uLZ1Lc6BltoTZR9tkUxJLmv3Ly86pb6dZGS3J14drdpGrmEqeXjtJVd
OwNQVtl6MJFEDk41+ZOTZiurbxUyItds9kas+r0GXPaUE2t+V6glUp1Uo/KRei8bK1lGkT/GZbkO
CiAdBJ/eFpKGEYxh5xglIDgVmSZnmhMmD1Wdm7eaquDQdp2EypYO3XE2zBTJq2qmQ+l60+e2Jegz
L9N8ix1Z/khwU/q2iLWjcCZsFf3WWg8d49LtM2Qeud1dOQpx1IpfyGuTKIfIWmhs2spyCRJTtK1W
cE+uqxaXiqRH5AE20txHcqhQdXeDc4sm+0sQTN11wb4GbkiUOJd0YcwtXvLuWAfRiGhdBRkoq4Fw
owqKM2XFsBHXgxXkNYtOhr1sNgvzTNVzdD+O3rWRR+5Fxe53a0ccyeiSJhd1og1yNfZtgPItqDKq
/oVK1nZj5/djb+WUdmyxm0tZnZlguKhq18inIpzFZdSLJcLYVTcQvkbUOg4ZZtos5MrQZL93E3JT
c4lfm1Mk9QhEc11viJWEs/OlcyCugkv2KkRA5YgsSZTjgKCNPsmua2O8ATX6qUt7dvUvyqyxKLVG
pUhFDXv78+DW1uOc6+0tKyPcJaiBGTdQpZ8i+AfrYDQhr9iJcRNNrjijwhje5YBOvqXNFKLrJP3g
theEUzljvizlObTlghbk2RRm7Vlkj/pZbuRoIfkVHkLDSj+d89m+KYyuPrGwJmVo6FLcWMbMPqaS
ExA0zwjPrDYe5+1MAe26NwbExLIB+ZLO44gImYiCloZbD8cpFaU1/Bjzwr3iL/3caAESbVS9KdFh
mHvFN7euO3nW1G0zndOrgGJcp5zHzgE09K5L5c6dx5WnmwM2YrJ/oUZoZYAPiqCWFrmvamGPxZxg
LI96SJr0JDHWrOeKLE55ZvRgmzdhbmIJzwEHGscWjbJi6/QeoedE96bhDnZItlm0Fhi3M1AAbUxM
nZHvXbNmQeZcgMq2/sx1oegc4Ho0FV9UpLEArtivVfvcHOpTbdCmk0HJb2lAptU0Sw83jJWc5CnN
2TyHvNINAwgJJR0wPRZcEINCQ2doIcLJ5CSS04BiOqt2XRQDJaAfsZcy/9qn2aUSfY2fl0Xfmfqv
4CJznwYUMb1pRqyARDdkE2X2nQ/UvA6Zun0Li99XoNTRrVF7KTwaA8AP2Z9nTKa4IDSJHEsz9fiB
ymZ2QrPYfNDRTHefBr0cH8fWduadRYsg4qg0DgCcJ46DayOzm+QTu3j7Xho02o8HwAaabyVZV58b
nUqyz3k8jT9CbOalT5gTuW80K/p6H2UBf1lROWJX94Nzr0KKTRsTV0CwtfJY6XvdzMZoPXmWxKUX
cj9oOXOEnSE0NBs6kTC/sjTR6FwDa693sOgpZbpOGatNEUa8wk7OzmyvEnYZx2KUAxVslxD6Byu0
ApwdSgWPsd2YFILrEuBBa7L0LGXr3D2lTe5EdLZyC3ZM5Dr5peb03Do3DDvfS5XJdC6JJj2ePQ/f
jm3oY+SXVRw4a2usTLDupgqdyywIDMKXBwIsLg2ZOegO+6aSa2yepF3mc4w0UOOifiCcKMpPLkc/
G86mNsut6ueWdCwySoEvaBpPG4SudRotvZ6VQVQQh9UWzd2uNuKJto2a1E5L1J2kwXAMvMrbmJMK
tjEIoHPgEjHq8cDaiSBpHvW5i+5VD3rTmTP7s9bRra4w4x/R66qOkoLcQjbnbkbJCrodHdwx+zb1
ATLswjTJ7dMzceKOhbeBivYlaySxlZFO7T5qWu04HMS4kSnczFRboEUAfmHu1OW3XuR5DYBmNh/z
uMfMLQSIxXzKs6XMmzU7TTbd9ylD+6kPMvhWUUFhDpSV6a1THcb2ZFRQEaisEJRc4L4hds/iEJhQ
VT1CVjdtCe9IgbmDFz8SCBsvcxBQJ5MR9tTOPXEBsHLeDGQKg4ro7hwICFsnsw0Unmlz0pcQJbu5
EKfulIqzME2cZNVWjftlsYxsZqF338xSUyeZ3kTbUThMHakrviM6bk7gg+tXIUi9xYmNthF8Aqpk
Gjk4NqTKEn+MitFHEsL5nQ9+K3OYHbBxXO5wcGlOqJxydLcnA6LoNcfrdO+gxe02+Ho8qDVTsg5k
IK+BHKe3uJLxqrXcELSIgdrLgCSokmrhfkIDsM7UGJyg/RnWgjIrtVw4aBI04qbq4w5ghesGuyCo
q68JmvYUx0JfKO9cb7OiO+40TUo2kjIcjwFcVUBn6siTR6nRWB5n4gwU/s9Qj/+uOP7LRoj0zwXH
dRJ/K1X3qui4/MSvmqMJl9thvoQxZxiSUsjfNUfL+MtxDBNct4e5Uj7XFf/GfIu/HEM3TU8iRdRN
NC0vS44eJU1A/64kNQph35/IERf35r8Ljo5pGlCGHBJy+E0WJfgDjRfzXagoFALqNoZwRwmUcgxq
n6MX9+Pi5+/755CwX6PgALItgmyQPi9KsxdlzTqJZ2+YGIX0x+k0DNvoLjMa8YF6DHzCwdVYXA91
WFSVDl+E6x1ouLI+ik0YOhOVhA6oRhc1gJArOowXnOrd9ohzsbWm4IGCZKQH5oe4DPCRWUijK88G
JNP1qrgpJg4lGzorRnnGTCnM4zrVOfCbIZC5bZGiodrERRn39JECvqWG/TqULynU3kqMIN7N86iO
DIe4xGwdItNXFWDX0uFP6dsKRaIK5FUcge86CT0KCNQuE2wElWWFl0EJQWqnq560DicumNFs9n+P
fLJ4bS0KY0dOYDa4tlzwmisNtdd5QFuNkpc9jCegC+SVpDUfn7PQ63eTEEBMgUGkt32fe/oG0UMJ
1HroMtqmtSq2WgLG/AjTLdGqg9LBqVnjQFu88aSLyzfopbtOaBc5Pv+DjqetiQyLdIJRt+zdGETB
XTF0vetLmoHu0SIXrDZx5hHHrKC2ZRsvWKgDGke4ZyeFR9ujmMJ9I4YZ0oLMLevBKqWXrzGslMUd
VZ4KL9Vs1bumdKaLINZzvJ8NRyccrxP6drqQMUn3rEIPwI69h7byxtvCbaqnPjfZ+zRhl92H8Aju
SYGQj3CzzScWUFl8pe46gwnIRvQBGBCFC+lIa7CwJpqKd7BphgHh11Alu4rI7eSKcxwcaimynvmd
DPj6RKfx5AKVGqt0jSBMifuu0SxSRcSS8dyJzgo3lpGN4kj36mrYTFT6E6xdyhMYGkdQxY0d4Eqw
pKE7QGmTTqcNHhrDF5f2PGoYKlvVrq7s5FzOYf8z6+u/p+d/ySUO8J/n51Xc/MfNwxBnL7tCzz/z
c4Y2rb90AqJsOjzolskppCvzsytkmn/BU6Bl5Jku9DVLMKv/3RQSz00h6ju0aVwbPfn/naEF8zpJ
UDqbVMPCv/9nDnzjIIYBgTFSLbpBnIDIpjScg8kTVVYq3Hki9cProX9A3DcGAOOp1zzR74+omyZo
u6DC4DbuDBJKQmsEeDT3CVJ4v9X6NNzChJTy6vkm/tH7dF79KK675seP7uyh+h/Ljz6W0NzjMOr+
5+v/bH/+N6GS64fu4dV/bIoO2f+l+tFMVz9alfGjP+P/lv/nf/Uf/+PH82+5maof//mvR8wB3fLb
wrh85RIQJs/2n9+Um4difijiHy9flOcf+bWU639ZNA4l69jyWGEy/P2iAGvgDZALdYEVzvYWRfjf
sAb9L94tllmE6XR1KMy6/A2/+oeawbtis5Cx0AuBIIfX6O+r/7WucuP+MQzx9fqHwM0hMZD6k2fg
LeAsdbCagyMXYUcjjLoCHeWF9a3v4roYww/W82Ud/feuYRnH4VTikc6gW4RlOssr+2I9nzwbIVyg
8EZDDkJswtH90Zrn8rNw7GH94gl8uHf4OZbJzXaWLEQHvcbrsVLReCVHugQNKsupyuGCzgFko/dH
WRqrh1fk6EIiUSJkjc7w61HAW3sUrQVXROXkEkhvQVKJiCGiuXNEX3HJ53p/xDf3EJ4G5WF6wOC+
DakfjJgKq3XrhppyYrU409HB4qwyE1zeoBHG3f/bYAc3sUYmM0wINtjmudN4lInSvE1DKgTreqSA
9v5gb95CT7AJ05Hw02lHxs/r/vLtiDp0fQpcJDHvtXaZVA4urUE2H4zym/vHlIzLx2X21Zm1X49i
5BO0zggdmVtNyUm6uF4bfAI+RFzL//MLwhtEIqJDaqV9aC4x4sxU0zigDOkq8JBcjM8HPXzwUf3u
thGkiwaAMwGv+sHHC65LAuKd2HtVlnGUKpfQnUAmH0TOLh6n1286T4fasCBG0PGWpe31fROag/8H
gBcbj8it1k072lhKXcSq3VEu8chSSOj69qzqZQ3lT0um01QVtXE01tDkCB3Im+ZGjHztftEis98G
tJdoFffA+Cc8D3jcEX3BzS6pr1DL7Gx5hJN6xKBclw1AMAdkHEJ4I3waWjr3685EQAU3JfEe7Mzh
ADwXZjz7hczbK9z0db2P4xlRL5YJ52vI3kmt3n+8yxW/+va5I7yodAhcpB/e4hd7+b4yG3Ag0aA4
elNKPVJONEg8B1FXiRf/CqUnOqxOGdtFkwFlQou9P0rDZIrzBClPBNjrpiWXF+z1H9C1vc2aLjmU
6DTdxUBrjWqo9sFb/JsPBtsZNjaulmPS4RQXzrNGS8lJkWIqBKu9kCfYUvq1jq7y8f07+mY2ZUrT
JT4aLotwWWt5B1+sDwnixxjjCD2OtCm+O2NPAk+BkpryKGqN60LioPmjHOrne0ieFquzSe+ToNSD
e6hVtEeos2dUaliRFCz8bRy70wfLxOE3irbQQsPlsOkihMs6PMjGZtHEpsGZqqk0I10rCnTjqnEG
Qgbev4NvB3J5RFJfFiQKAEts2Ms72KR2W0YczohwIB3ImNHKO4iCrv98lJ8bBgxPvHrLc3zxnIhN
JrFOI8TO9UZzpVSVrAFbxx+8eL+5FjqJHg+GUUzewNej5AP14kIowNyDnZ8golg2p5l28f61LA/4
5VcMSMFclhtpSPLPDHlwxxI04HUYQ5bw2rm6jI08X2tKEIuafxeqRVUUic37I8rnQNxXY7JnQzHG
UrcMay9ngJf3rxjtEKgb3pIhbzTbbxdDPCXWQlMbtzLiYu+iaPhs9T0GHxp5IFWYaTr8W1LURySH
KfCBFGCzHXWLTm163WjddW2j9CCapVb5Bgnq4G7aIel6v1H59K2FV4r+PBcEZqRlkz7NNXpxLHpd
I9YulYBka5tzQj/F7NpmjWUjzI4lnXlSDKsEtaNhzq4BgVxo58ijiwo5t2N1/mSaw7X0Rus+bHlA
WzVFeGuyMIDPM6Kh3TWisKkydE0OzBM/dINUoW5/UMcd4FUNwiZAZhjKBiaxQ5CHZ/QoKgBzp7o/
BsbS3guy6AutcZvMMq+i8W25NRbKrDYatWldCtOcYwxgEdOCVyBBxTTS41mFg7eA+m3nPhuNJfKx
d0mLyPtREu01oz5SMUlxZ+5MxICFe7u+BQDrokXpBis0V9RTgB34DXRaiGBhYav5GBHmEhogqWp8
FlFEPsQYIL5g3VtiFAjBlBXk/XogFCIbh5uZhYh2f465bBFlDEG2aokURvqqXFcDMdvoCcGi/ejs
whYute9VhflIDBctX83t7W8I0KPhTivz4IH4i7lbdRqfNspyYKZeZmvfR9TyqCkoqd/0KrG0bxVZ
pDcUuyBod23t5juw5gPOJBj4+yoZsGqBZ8iJNtC8Wrut3YKWo6vFxpcO6dk9mag66VaeqL7WIVCN
foVAug3XyQCHdGuJtMKVUzj4I9AZDMRQGGPobu0kyugyU7GuTbgpdGS2hAj0913R69W9Q3/c2mi9
hT48yTgaHCmUcdNWsxeUUd32prbV2lAUWGWIQSNvbUhIJohqoi48XXPusXxBNSwwCi0kyJD33EsB
S2Z6BKG3SOy6+27FmpgIrkJbt3dpzGIj0DNaNJqnU69K63S+4L4byWc83Ib+2GRB1t1ODZIrYoYM
KvOi0goDUPfkfKHQFaD+6asE7C7BRfsC26L2rfCIftrnE8X4VZL3ob6V+tKorKeU+j5BVJXzZBM4
gIWhBYHxCOFg1PDb6YkD0gkC5rHr1V1yWisVGojd7L761iIySELCjRQaQvA7EXQAvvjqe61XcUHB
fkCHNKl5XGAvRlxdTt4QFZugyDVQz/ZEh7mXkVQgfDMKWKRTN5SCalAJ63rK61tDhCThyKzKixMP
uGmAN252QpxJseWump5Gyaq0qjg/szlH0fEF8U/3zbOcIbSOWjMfbJpUHGi1EXBPiX/CJx6QAJG4
lBSvuNMpLUQQZck65KiHkaabS7TuodjnCdqhC6acqN2KvkHJAqyrkl29cpNANl9bx4Sp8qOJFQcZ
MNwykYhJRoDLbrqLcEXP6R3YP+zD4zDG5z0RFSiBqgT6nL5yAFeE3mae0xpkHYIeCH0ns52TYTdm
c/aArSqB94NRatxUlfBuvFDQZQljhEH4Drr6bnR7xBFDPoZ03Eszgy01ZL2xGiwbWBVwF63xLY4J
3srSTAMWkmzYqXpR4yz9d00faM9xXIDH58lmrbLMVt+Rg02Zb/YYf07IsKWuV7BLJaVp7EM6fiH7
1E2VxhOMrVqPyJqdaUZjDwBZtBttxFkbHV/qJ2LUWbIlqt1hk3ShJHYcXEYBHtYF6CUG07vIrHCu
1nVn8Ncn7FrIyWuT/Lobqbxe6XbIMQY4Vk1iCm2hdqWE1TFPo+Ybfbuq9EuN9ltwXBXINfhQqvAC
0Hx+zolcIyCtD+Jrfoc9rgY16vM6xUAEwpUQQ04VU1vCVDPtwYXlDSppP6OcQZZelRDhNBPJvqkN
+RdaVE6AvtTOfnQ1ql+w0QI4GAF1HpxbtyjiY7N0g2+aC2t6XXGSgKZM5rPmV71WfdOEou3WIQS+
MXHOqO0Y9zU0WmPxggRS68+0IYBAgj4i7DmNACvgY8k91GTMKned0+nVWk8acTOOBWfIiqiIftXU
IUcJHHeWsZmn2X6oWDoJKdYhjPsRZud76JOQKGGd1ZCg45LeZMtJCJKdYramUTPfacj/za3ooggo
rt0NJ3wcEiepXlRnVuLEmIiVDmQPfWcraYeiblrhZzNTUgTylovsZHir0AhJPy8GIJP6WFok6ZV8
I7f8mbLcNzm4el4gLZFf5miyq5Mu1x0w221HYGhuOHW2UYjWkD4XIgruLX5MrY22XlBULb0Yv2mA
Sa89W4Fa6iOMv35SY4C9VqMl4fNgLCp8vLfoCmWQpfpZi3e3XdOMNV2/dDVkDFWNNOPYJQ3L8fWK
TuSmFMCQjgiOKXVMfnEw7ydSoftTsHFmcuIy8cQb/NBTsikDb5L3UsQp1Oa0l+mwzxvW5C3wtCm+
U7pVg9RHzxdsBmKog09onTq0ymZaNPqp1zo1Sm4iUVr3UoZ11XwLotJunvClKTIqzFTiXWN1IAaO
iZmOSUsqE3lDFRocjbnF2HleHd02aRjUPFUczD4NkKDcZHizlmQITyO8JpxIZ7OHiJb5PJHwg5PT
zrOVFjeyPU6yitXI6YRH8JGK8TtJ/KQsqOydzJtYN5Xpi3HJ7SpQEANmpktA11jrZ9PPhVRinww6
KZEw8cDb1QAXj9wS1bcf15wGyUZENU1Dh3AcnNZl2B9LD5IbnRE2ZVOkkS8UFR5ipJr636cmloS6
9WxbcEbNrFtHKi0T+MqjUz5NTLOuj348vHUMreGdZKYITlwTo/GWbz+FIqNXpQediYBEFEMLdJBC
EVE96HrQ7Ux2QtilMZjr2WwlZKgszeNNNanl/ma1dpfnM9+ImwFZWiUywzfK2kCACUJVeWQ1XX0K
Hj3IN1409eamHIiQ8ntpTneq7bXztoYnvsZSYz+5PDR9Jes5w1Rk24G+6bGBQYoj3r0bnwxbyK+B
ptugDaNx1I5AuIWZT9ANqLc+lE2zob9C0FYayMdY6lVxmlaKWX7WC2QtZB6P07E5EGzqW4UGAd4e
SoV3OC6QLMM5IUooi7BSqqr1bpMmi8AbEVehrRDG6l/QpQFgdVhK2X+OAFa3OOQdKg5BaV5beY7Q
LrSW1OsW8Q+IsMbhUE80N6msbT/j9eta2gSAnVGEQNCL5E1mJ+U3aFxDclSHwUyFiRlVx2k1dxZe
A812NlQWRvfSKajroFnoW+eTLBLWQCPFbYv4MY38IhP1MXYAwo9LoAI35FEt7uY5LR76zkFerXW4
opaFGCh0igxEcD0WxboG5uK44kxA6AvVGPO7qhuaqEUM+39lEE9EHqMqqy/NkI7zyiY7meIhuWVg
DUnHSLF+zqCUDD1iKeL4nzqbAgPnpTJ5ydeiVxP560VkIDRoDY8AT95JBG3wA+8qpYeAO5HvnkB1
QCUt24oc9c7qcU3bMA4u3z9KLQ2b16c3DoaC7q1Ot0V3aCW+PkkRKDsMxgzLG87AlOOCRl7og6oL
ptMybAJ7G0ed5sGeCKyZxuhQxyuc1tPFbHREF0KSK9PtRDOA8KUim+WROxIHgyOy6sqLjE5ucYXc
kj4lVF1JVjzSUrEP+wQVVakV/QbfSRxcctSGzZmDoupWZmlDcNIRm5Jt4Zh72RW2s3ZVFd6RKzre
JbMZeOcAugwdoTjvxZEWBJq3opBkwydYlKxf379Hb2+RBFqEO4hulEN15aCoEqHCDkK6w/BADONW
I55nB/YQio/ME/02syZ18/6AhwUj6oQCHjTFfleH/750O16ebvspcfR0sgliy/TsEXFgvubQwT65
nDvjgxrBb8ayqBnRIbEcBrQOq+G2CYXPQicuG93a1HXhbnGEh/vZTosPju1vyhFI1ZGXUwRFxeZi
y399WV5BnITMoRYEboUgKEVm78bNB/fu7SBQRqznPtHS9XGWf39RWUkQSNZ2P7IxiVTylCciuiAW
e9i//4R+N8oi3tCXb8Z2Dus3eJ052nDIAfebke8Tp3DpsF8dvT/KM5PqdZlj+f2UVJxFp4LX4/XF
SPIePCKcELfykAhso4BMuqlm2KVvt43UfFfpbU2z3pjFbToicLtOOMrNG47sXbkSqIsFtBvEs/tJ
GZOzjwycPX7gEBG/fv9v/d0dcQ3bpQZIS81YxDYv77vpVRpqnOW+O92VWRnavtVK54Nuym8HEY5h
UUelkn5YBTR6rxddBfTDbjmGsK9FWraeqsqdPqhMv/kqTOrRvKU02Wi4eYf1pbRw+rpBqIE7vOu2
2hDhTo1rfECzNRCG+P6tezsYzU2DI+KzDVEcNqQgZlC4knOD54Nw9JmoID9T7l0jIOW9P9KbUh3z
l0WLHE0UtCUK3q8fkrAaJ6YlRWQSGb8rmKPDntUsOY+jEvevHXurTiFWeX/QNw9tmTSFblNlX1o4
8qBWF7qNEq1L8yDOwWxbRBbineFtfh7lj5riZ/EjRYfyqXvdAX/u4/67Pf7/W+t86Ur8c+f8f/+v
cKq6Hy8b58sP/BJY2H8xcbh0vilpU7Valq5fIQfWX7zgOGgtE2yboS9V2199cxPunsOc4y4VVpqI
kh/61TVHYEHx3WBipeH9bNf9k6b58uD/Pbs5AuIYlV3XYuFZsF+H+gpXm0o0kTbWDJdN3Wjii8iO
EUuukrpaWVmLR+Hmxa25+Pm735HD/RyRucNgVLIb7IP2eYVxAWchio3UcXHJlUfkqX/wMRuvm1q/
rorevNSZDukhLP/+YgEihrvrA0gkPuHRe2A4mVjbT8FxvItX5+PqB1e6UvZjszqmGvTBqmQsm7WD
O7qs4zwz6fK1LeLFl2NPmVFlhI+BSmgeo/Yccfgq4gRc2RU0H21t6Z9yUbLPenr/tr4d16UDwEu0
dE9ZDRedxctxY0XVOtUZl8C4dRqQ29YYn8rQPbEJtDXDzZhUlyJjc2jfvz/y6wmNm+1aIPLMxbCN
+oKZ+vXAnauVITlPVKctKitjDynVdKpN1vc3JYV1qg6B/OABv3lrGXLZxnCL6VuiIHg9JGgjYrwV
Q7YVXYFx7I+dBMQLOQAXPb7mhoLeFQW0P2Q8LlfKFoBNqAva3DDEwbD62NeI8hP08XNImuWAvSMN
FNHHY7rHurg2vWNrcLTH9+/v67n7+f4yqgehT6JSf/NgES3AgZsIH8w0qzV9ZXTZ5ykDy7N9f5xl
4Xn14nJ19N1Qmpi0c+hevr6pdogDAukHISGAferSQBtObRVK0UB4zvtDMbEdDEV/lD217riSc+3h
K8NR0aTmBHamcDqiAz+Ngslm/mCQt/dtGQTMKFYZfZkGXl9PNWdZaWBm9nHab2MCCvx2GPufS94/
io5+eyU0v5AvIXGShzctH3PAQb2Jk5H45a22bHrHuXowEz1a//k9o4nISoIQyEIK9/pywoTjDt84
r0HEyVUjtBjhAB/fBxf0u7sG6IGliu0JK9DB9IVp3LVEVUIEEtGNI5vrOqs+GAKR9tvHD6qUbxfs
LELvg0vRBkNhSOfJIOlr/DQwxUUW1OUO+Mv1jNYIw7BHUK+h+rWpeaD9vanxBRC/K9FgO/PHjgQ0
qMm/9i//+DB/83ctGgRO4MwrqA4O/i62su2sowjw07kgVbkDRLfNKfJe/fGTRM3FeylAbRKtcDCN
EA6KIz6EXrAUKATtvlZDLIAH9f1h3q6C9OnZJ7C8I7FH2nEwDhVkg/JyR11yHL41njNuwy650T0S
RPQUFJnQyx9IPeyvHAiJiShtEkfogLXHFKfS0zokY95KRrmvrcrH9Wg+kWnYrAb85OuZCvH39//c
5ea+nn4kDXJgvXxLuses8Pr9xhMGX2lJfJmn62z87gSfMl9cTubt+8M8r79vxmGvT40cuhGf7etx
DG/GHDcuRa7ePlYVqTbUcIkOxFQIyrxp+9pvWk7ptGLHwV6ZY7NTZFbQbgzDo0lLS3ujZx+pxt4u
aGwNMRYumz5XOIcrCw5wwZEAazOWBMJdp/Bi9PqHtNspucfTqO3QIP2ZJGZZVxiTggqfIHtMcEGv
b4St5YjREyP1a8uh7IlLKoqL46DsPhBdHX5VNpsgPidqDnKRZh5uiBJDEwZBeIlfTaF27kWontQg
2g9GOVy9DkdZ/ooXWz7I+oGZFxHfblkLtIShQ4zbbMNpMOtNljfqg9XycOI/HG/59xfjRZArwr7n
qmRzZhknc31n/Ok88TyEyceAKtN17AXy/XIIu9RV03kM4WWndgFZ0SVvw8o/miaWaeDlB8EwlkXp
0cIEsxS9DqYJkYJtTAocpJJu7Wlrkm2YBdX4tXei/hPsmPahhd+xjaFejvl40S6p13OpiDB+/8s8
nACe/w4EMs7yHZhvLpcYbqNo8awtMpGjvpDkGgWKeQnCQSd0KOFe+cE78zyhv7l0NiLMkiC/kWy9
vsOuHNA7F33qW44aj4AxBpd4QhcmINkfc9wn10HryfWU0miozX4NEEJsxzS6oKtbEeH9aSbbBAIA
suj6pquDD2Rdv3nHoLG7zN8cz0CmH7xj4IM5G1kDf14wtI8aPbht6bUshaBu7A/u/kdjLd/Xi/e5
JgNOQtEGrlDH/qSTzTwBB4jLDy5peWff3PEXl3Rwx3Ubgzb449QfgJOc4po9TuPAH2zrfPLiq0lE
GJdK9eA0ZbZ+//X6zTREE2s5ObNXY+9+MDLpPZ3UwCb50iaPCQZJetII/Pfvj/LGsLAsK+h/8T44
y2UelgtZHHVySAXbGni+lFvy3cSxD4iB7kNF2DZJeFtiNoMsc9yr6IgOzgcT05uDIFt3gZ0D7SGU
QgTCBzNhSJbxONPOBK4Zfnc661NmZtc60gdENtG50XQ3uhJr+vor0QT79y//zVt0MPbBG9uVvaen
cFL9xnwc+mwlUHnACfzgXX1Wa756iw6GOXhZkV2V9UAZwa+HaeM4akdc90NHiWVlE2yPimKDhmdf
Z2pvOnRM+6KIaC/3R+9f7PLGvPkrMC6iu0Pchx/g9SeTOnWrxy2PukuBL0Q9zD2NaOPk2syCTVCS
Vf3n4y3zAHJC5kr7UBbpOgHgk1E29HGQ65IChjRgbfNO2eAc+/KD0X57k3EScnUetSsOUq8vL9L6
HkY7z7IegNJU8XEk+8vWi48LqyYxzjurbKri9IdOcYuLVQWfYYUg6YMP6nBntLzNjoWdiHxQOiOH
O6OU7CU1dEbtz1FhqZuuFcxRs9Y651paW81dYaqhuiYAvqQWnfXVL6PPf/lMsByEl0ANinecjy3n
YFtatKM2dx2bwnQeTrnL5FLZ0f0fP1iaC9T/lsos5cCDFZh2X46LTm98QMNfpVRYM6MLt/OubL38
0gW/smj/7JJeDCdeP9ghjUxAaEkDWCRWeKlqaEHq+v1LWr7Ag2/j1SUd3LbRtaAQG3TZWVlJ1Bqa
9VA49Mv5GpkT/PcHM1iqD8fjYGyyeaH0RZIBOvLX14SiBvkzCVmws2pEly0W9rVUCAqe1GxPCKOB
PmsIwbSUIDYwxNdQ0rA/dhArzFU1BxU51lmbSKAFblKdu2Ggos8RosPsU5wYhXNcoQlEv9WRmHkt
Zmf8lA2G9mUqdOfEnInCuW/bOiD2rLPK86HkNLGKq6CMVqQGJAzfumqXNnVzgVwox1fmxuI80Psm
vfWMOTSYNtR8Cgj4ykkSNK+O5tzSmMwvBxEN7mks2sHdTUCvvxpe3JLiPrTlZaOXpm8YrR2s7Lkf
7/RB9GxJZpdgBD3P96Ntyo2OMf8pZmH9EpKIcCZKw/mUwN1aaWkHFBgAupTtbO3bdPTQqfYGePIw
msN6PYJt97vG0tPNlIX0eCfQ9LFfsJ+voX+anJAaL33IcBRvY0xFxwW132EDDzmi+NlG/RcdGSbg
5aA4DYQdYi5wq7k57glpu0g7MtoRIZ0ASAiOa4NkzgwWL+fPxv6sEzbW7ORk6Ke6UViX3pibJG/P
13YKhakmtnAPyq8VCLvcLRyhbVAnRYB0yKOvJgh3G4Yi6naAVMrhW4uxJPc7VQ7bXlndOjdj57zp
O3HRBegvNrnMza3iiSIl0WZ1HSLLuoVfDEnKmmMQF6OLRXffu8V8YqQVgqBa5Ny4fEP3XMUrrUFo
YrY6Idv5BJUq6fwZ/1Tt6vUREezOF7vM2qdG78hN75szA52oD3Ef3N1UX+RjRdff5fw/ZuOTa6Nh
KKMU/hFZkVqwqv8Pd+eVHLmWZdkRIQ24F/IXDpd0OrWI+IGRIaC1xgxqKD2OmlgvRGanBT1YZEX1
T1tbPkt7gkE44BdXnLP32tkWJM1BqIMCs1k3v5cZoJ+VCdciiWcUttFgrq3ZIr9CIPg9VZlIrjVL
UW/4vtorYMSqdgk79tUgOcRFj4LaIwpSnrOem8Aq2FFLJ/8p+3FiN2tfI50i35DQv2CJ3BoKgK55
RRxh0syvlozML4Cr8qPWDCUKzuUDRglYssJE4FdYs7YyAwBwpfhZSr02CLoLK0CLiHFQNXao0JQ0
eYjHgCScstjbvTJRsdVv/fCHMyHzgHcxKc+jUVxNBd8xE5PmVhBkZ1kXq2GeyoNVZkQbTEtaoDUN
B0TSUPHhk10s+kvDL4GlRw6c4bkokEx1YbHOR1XbxFp/ZbLSrRqiqnZDxtk+HS7SsaLPp96nEIlw
kcZ0C4xgKXv1SG/lGH3NGzYvNMs7FNLVN6nW8ZokzfLSQUV3YOuUXKW8Yd+HEef4SpqhfvDrr9A7
LyjMacPKafPAebZGYh797CptiTwAyI9irNOGh4Lhkd8IOxyLtT1gRc/TqNuFjYNqS0ny5G5QaNi4
qlaJu079qc8i9UDAeGboeHYafpmFeAkQ+Lijptao+xryvETSwuqyDUInm/Sh8fXI06rYXFMjD5ND
y9RW9REcD6XadIopvjWRgrKkapx9BmjEwh4Pwi/RLhceZQA/H5oevHDH+GH10UWTGoc8DDbDVK5n
IgjrPtHX0ELGbE3kahu4qpj7ldRgB9lt8Rj0aemZ2HBcDX0aYUw12FaE5AT48eeHGXF0uNPtZp3P
DvmRuqurzldkZ5spTr2WBSKdow1xC6s+7p5GK0EKGXE5xDpa2n7vMnT6HFJ2jWauCVpcm2O3K7sd
WfWuZpBAAm0SMI3HQoATC0D6ri9N+VQN2ujlefPMPIa2MFX7A7nwBw67+BbU+adptys9KsmnS61H
7O/9KTaZFgKiT9xqTsji1CiyvWrqotg1xZXCuDjotT5fqok0Kwg1coDyMHNwQpdMWnBcfQO5djOr
abqzYzOAAgDP66rUyfLulVir12Q83MmAb7ox9BAm1KyQeANja9PVfnU7Ju3M9y3L1C0moV6LBeAE
WSV5nWdSEvvJ/2435O9myOIeF7PDbpbhpZ77xzZUHnNDf44LwHd2DB7Ptq+Be5MP3MhdMM3VtZH0
1W2lWNJ18L94U64g8Q+qkRwfC9M+Vj/MCdmhnkb9JnMoEGqjX4eILSrdnSzWhzn1n9qcZDmY+/DK
M0wD4wHoEaEzZMb6I6+3PyvdT0JYkZPGUzSF93mbT9fQqsatomTKMTBT39zOaCou0E+GijfZcJGi
hlAE4k0OvHLB0bYLxatrenmkcrYhSuGhtTMwkdq3phuf1H40ywMNBX3d9YP/zbGmEdUbst8tqrbr
VGZEqDKjeugrTxF5nFu2tZ5Ckh/nBY9oS/J9DTety3WLHlVEmb7qp3AR2Y27yAKWgxnDNyj/dcgh
TfYeTzGaUh1yJ7iG2yaQ8ketVWxxyqFbs4ddq7V5KdXwkhIJGeIAd4g1RvzuVydicFHA7jpoGytY
s8U+TfW6WQ3UXYSLCeAWcieRs2GNcFKVBG9ogx0/2wEp8wfSMycNDTeSb8wisVtPzkh0aM8rikhS
1Pva2MeBrB+dMTEO8MtxNEGIrdC45eTQIhKfVxUVCpfBrMYYK4Av5BOVHOqkBGYj2w8RRd7bfVdw
g2XVPsz1AKmNiOqRnBibbG8nAJzlBx3iwUH7FqgyJw97RmpbaOUzM9ULReiSonmLdt8ZnekmELA7
0bRXp1TpY8sjsnYkrd2f5EmRaYYYPlhAjIGTDKlXAyvCmQNCw53wmHFsVIrL0ZpUrzBk/KAgciN+
uY/HXeoQ4VhQSFgsg0Yd7URlgV6tAyc4xXNlf8VYPGxHx5gdlhRjDDykD0ADlkSFzusjB+5ZahRP
CHRXcWw+NxbEP5kq1uCKfjy2QtkbZXU32lrxNbKMdktkVLUpTUWzeHoLJyMayFA3s+maIGjorKrz
JOO2uiwtZQdiZCDjDZDh1ioTseKngittLAoQeczUCrQTV+t9oFKimMsNeqUHkkLpdlRDqXpT5cSX
5BfBkAuC4DkQBRsUHycfWKxqV7Y5HlRhzGS/TiQfNTaE2UDucLKuFEkgEQ38vrhuB7s9gmmLv2WT
BLiCEBfcqj/Ci/a3Vl9caHgYbgvUfgQfQD5rCa3ZZV0YHnMSiNtQlRqlxgBvQvaljrv9kKd1uCbN
mujP+5wY3ivHt57wbwTgsORmNko8YMQJ0fCmOImVtM+eg5mncpE2fbItl0hu5jT/BGfP2ulzf+Vk
4Z2dELudTThu+aFedcvczG6l1vdEyvIuuQVbYMV1Uv02rgSyZtwFB8Qy9QV5fs1zOo23QardSH98
Uia5Hay0DXZpypSTLrE1AGr4jYH5kgyz7Nd+LQmzJQcjvsY34jL/7utZ76+jFp41omCCzdwEqAwh
I3n11BLKcVuy8b2qmrxdDVjq7jH8XEDczWqvGMrbKHJ6T7Qgl5PW8si2xooWqkCzyf8qS1S1S0JM
BPZQfwyNePSw375YXfQDKfJ4DMUYwOtHFH2orQ4ooxi22shNFLlQibyIHqVEV10nRDET15m4fr9A
tIf0IjAK4ypI8RYZBuHles92vJmiU6Cqx7YWa2fWWNisZrgDE1lBbhqJIldK2GVF9GLW8Dx7LD61
ZVIsIHHrCpzAwYySdWkjtTaWeONmrRP9QpYV+wHCworjQBrdrsfgtTHtsNmZZP6xDhMz4ihAmd2B
acBTSuKnzWxFBuH1NOICQsZ7CZAspZWTVLFrjMCpnYTz7VCmLNyC1m9/IY2enI+x9rfmaJKHprU/
x7ig4KtONY4PCD7gsmU7BSuLQ8k3IHS+i6EEcTRy9K+1z07IiIi8EcTTdD7MjyJsbmHYfc2rKcRN
CGn3WNU13MFJnVpegDDZ153WXVaLND5s2/HKqfMA5XE5FhvApaNrdmqfeBHRXTTIqBe6jh/261Iz
N5VOGwjmcbWyxhrPAzL2/KeQobKvx9JZ9zGSdJZNK2zXsWRWzZyawhQGjLVISMIZ5zZea1Hzmk80
PFs/ekocnGnxwI5qIjAMP3rYlxuCrQDbWaRj0MjAAVYk42Ouk3+kFyTCjMnPQnT1DbkghLlJ0qGv
IsTQYtcyjYarqBvYh2otZRjPRCCH5a0S+cs8YCY4cGr2g4t+FmV+HHPUifjXK5mTT2REzq0DXs6g
O24Ho9dhYsdd4LdZsnMGMJMraVV5BYmWNbO9xAln0abyR6f1nDLhs02ak5i3NdUbuaHj0mvA6lVn
P44yFYey1Cf1GlxQDqc5zJthB4fUBmEUt4TTYg5Yd+kkJ6JxEMiSvDXwAWLFacBN0YAtW7yMSZs7
hNubqvSfRJH10VbVw6Haami3a1d2VvlSmX4duHGSICeHC5I+TA0GlPUwTtMD9f1Ebqtycn4EIulb
r9et8tjHMry2mrS9c2DtfemE4efrYJ7C8bgYRQ/8pKZ8HQI7gAIe1vYj2l+i36ciHeVrFJXONceO
glmZ9El5xYbEGh7DTmBsCyJHuH6kTPZjrxA7fxXCvcK4VY5WdASHbQanQk6q4TE9lUxJWemyJLXH
sgi13VgPt0NezHslrwzupf6BCR8SvrFEfJUZBy2X3nctD1mSV84TaPauu6AcnRKOUkpnmySGs43Y
j7W7cY6gmSmco0RpBMmaxds3GY3OaQKgiftIexm0+CJXtBaubkX+oKaAlYEL3iffhjqoHyKcb8dy
MYQFdGaYBjvMjkbR6uMDXClj6LegzBXnLorqQ2QWHMQxPDEVlKa/YiXZsPCVfXiC3gvl40cUVHf4
c6V/IMtFHDmaB2QKYi4JdE6x6lZTb0jcnOHequm4zmppZbuQpHhjFUQDBzal0Tw/FAg0jU71GhHZ
R3+a7WqTt9q6t+WMR6pvTmnkX8jIWJfqdCHrJ936Os0OiUlatPHlVJyCqJbpTV0LkzDDbDV0q3lm
3J2wGBU3ZW541nzNBYvnQWjlZujjrwnifAwE2Ia1y9l/QuyqmOVKHy+mpiNgHIsTpOm62oSx/krB
Q1kN/QTHhMDoY9lEx7BS20ti7RViGEuFp2QObedqPvkoythCGYvUbT/O6o+GrgH6TGP2oWNJu75P
OQsYCS/eREOqry/AOMlbzDrV4yCqhxKLjFkfQROnrJYlv72OMUm5mdLqR4ErLMWqkTdekKnrRGgn
s4qDnOkcIvamJKtW26Rq4l9FJsA4EXWhx4l9yXSMcRy9CjN0TaIVXQD2K3XJFZs7N8YvPUGfx8O2
HvrcZHZPcQzjmFcHdoc8IbzPmlvSotwbzozHK4I8DMO1jAiyT4KoqjFVhDeTmuGXhXcetpeZoRxC
Ib468zR+s4I0ASemgIUJBmnD2M5bDjdWbr7kCW7dXQ6f362px+dHO4naeqOMabgWvHNe74gCsVI6
NaeA1FQKOtJH8BOqfGA2bvjNKku/b6fxIulAf7hWXn4ho3EPFH5gC6dDgl0XASP+pEza5FZdeF8h
MivXg6X/aHS5zazmCXeGUHdZ1oYWJSvSPizalSctzyWJN0axJiY0v2dPGty2DmzM1ASJBiXO2AuN
EtQ8qPLKnhpI4KkCU82VFZaoe90kJI3SV7WKNNsfvMZq1oRz3o9mXpqvnab6JKLbFhWQyFhJVuaV
mBfQIl5j5rt8E2KXUvadoVwmSaNtirA+DEV/6iHkUXlzDp1Slicsa+u8UPEHQwJMPKOd+zLwOli5
ARqvQeLOyciyP0IznFuvDQhyK+fcuCyruqPd0JcvGj6gEXY38hArzwT1hATFHcWEUVmFOGqvCOtg
VrSjmXMYvq40DdP4hiRb9c4BFt+vtGYGTKqmyhMY4/BIQpKaXyW5OrHLa0d/3wEEItOpFl2luJaP
ofjQG416lEis7DU2piZntxAyytIAS2fPBhdbNChv18FMdB8mzrCf8bM/FYCE8mMTigJtfpJWYh2Y
IhmgL/cBGG0xWdNBK4N7tk+TsnaUAVM6ye76T/we2bBuEs6HvSJiPLFBuXdy0X7zdXO4b1j0vwNN
TZRtbyvZzZxaLRvT3tcIs8LGi9US8DFTTYZodkZLEgbp1jGm4FsytOqFg+N358+wDVd+0hYLlh4l
zJ4QLW09gfgw7E3cWKS6b6hdl5lxW7ZWiDWfL95hvYOMWnIa/TJEUufkpehjU3KCaizmeFftAlRA
GnmwM7+Cvm2iYHWcgcGP27AsKQwYeRRes4fSH6iJX8tmzndJJuXFpDbG1ZhxMNJwRnmsoUN8gCKY
3sc9I4u6hEYYJmm3ts75LIuNtagmqvA7bDHlAAskqcVcKS/DgHpGUXU/zdx+HIw0cZkBpt3Hhf7z
rgLD75eiySRTD92UddaSAiUG9IBQ+lXT1l5E+WtiDjede3+8/fhC512n5UI09Uw8e6qN6PKswSjG
qgWMSfuCrkK7smKx2FbjpyQ0nzi0Dh7NqBYBkf6ZDeG8Sf3rugZ6cdrU6gJ2etvGCBGEB0qK2q0n
hmGr1kFyyqai/KSndt64XK5ioG8zkTHBPj1/jFDScP+mPMZQN1cy11ZBJqrNbNkbklT7fdur+SfN
xPO+8K8rLr1LiyBvJHZnHa427CdZDPQS8+wKkrjTQNwPjU8u8t7ooDFK8D19d8SFZw+PnWWOom6R
CkZ7ys6cukgqkK7Fmvbx6HjvQlBPAFhSG5LSOeuwl6nQM7EIMXRqyHhHIU0n9WkBRd1GfvxJS/2d
i4Fr1OiBYtjS8QK8HRLxqOgQrFsu1nM6ZOvBPrsp6hVv7yfP7w/tAt+SQV8Z6i6PEPHA2QNUrXgK
kJgz+p6dq5y0lPoBX2zJ4pDX1MujjW3sTe2zMf/ODTLJcYtInXAFnN9gVDtBoPqci9ImJFq7qdSn
0ReAVhJi3/0iVj55oO+8YwgiMTsQJ7+8Z2d3GVKkrWGN1dDPIXqzQIEXwE//8RB5/yLAEDH68DjV
s2/NUNkvDAS9riyNUkRbJYYnQ7KeP77KO48OBCdSD0R85qKcejs2OjqszSB5dLl9lfW3+fBdD2/r
9PHjq/x6cX5v5jIuuAyzIG4UsmPPm6uq6WcJeVbViuSnTRcnj000vLD6odtJDzKOrxH1bKQK/jwl
FtiqbWjv5lFYUM8G+0Es4HSl0aeVUzjX1tD8/dvIi4hglPY5Rj37bG4h77upOnYN1J+0bFfmlOz7
qcz3NSqdlURntPv4cSxf3dunQVQeSk1oCQjm+W7fPnQQRLIQJW+J3cRbJ5hWoMhPce1wFp12oDk2
U1i/tkn6/PFl//yuQXyh5l3sDrzxC6f1d4FWxOpfJVbNi19mW1YOb2zDldGYt35rfzJ4372UbmBy
4K10sB68vRRgrET0S6UioywMu1hFb6LVHLM/WYeWN+3tk2RBQBnKQofRj2/v7XUg6DGLlsyjEt47
bVqvJYgr12Db18QlwARmh/zJG/OH/BefqCohDS5UWaQ7ztnbbw+mrBWLlb3TdOlOo7ZtQy1ZjkC0
ytWHRku+NEWzC+hrEAW/kQlVO9nexjG9zI+/0D/uXgceiggcATyYuD9WkV7RmilZVB9GxN3Km2JQ
V7QKXVlzTEt3+WemmT/G7XI9yLwAdanFsL94+7QN+lxqXQi6Buv0GtiMS3rJanpqtx/f1h+bCy6z
zK6L8Jy4KuvsdcxNCggm54YV5XAQFEZlEQ4z3ZaGcs8mNFrZovf+764o3t6Yk0s7EzTxVmb6nWxU
spLITiA9xVFa2L+frpLLc/pt1CIfhJPAgoXLC36pON+jIVWqCIZiBS6L7qCZpAs2mVdyRqU8UgQ7
MTuboFQ2Yan/c8D8lb3yvsj460Nv5fZHcXrJfjTnP/QGUPz/CJFYZWr5r32Vt8NL/v3ld1ulWP7A
v3yVKr5K3D2oo21a7uwe/u2rtP9hM6mARl38JcuC9W9fpaL9gzTuRQeKA5EVg7/7t7FSEf/gp4Hs
IlaHw4AHSv6Ns5IN05uBwgbbQqO3yAOR16tgLvkYv8/YRR8S+uRYd20SwiWhCEJDP/CdfVUO9aMA
mL5u6EKfQoLub/J5si8HzRhf1byFeRP70rNC2pZBJ5tT3fbjFzH6wx0FCHFvFLLcdEMz7Y00jR/n
SbtXtGB+gJxDRT1sIOmn3Xyht0inw0mhQE74FqkiFf+cw8ney44cdws/+1FGoX3IWp8OTJviSN4Q
hEd9raQguq7Ctn9O7GoCFxaGtBGi3AKLAwK+o2o3C3OVmrK5EnVhX8SVUZOvDLbqYHaUpkEVma3l
jkvq1iYzpUWOYuoktasPDW3eQIl2qq5S6cH6CvbOoIt/k0nKQ/tW7brHBlZYBtFmovc8JNaWj9Jc
gnsxFiqUdg3rzlq1OgGwxQRdyhxBubgJlcAaGNRI8S0OvLbUDgBCyIKR0Uk3Q/Ui1jUvU8vxerCe
Hdldt1HMAVKh7l9VPyv5lbDz4SYYhgMF29c6mY6SVHA/u5gLghf79oEUnhV9FzAuMLhUtb4jLvY7
raP+UNXDc1n42R4/ibiqdTIKLTJWa9lYnojNV6GO9rFpqwOP6soO9bsRRP5a77tNuChYJz8MXmPY
NF5Y2t+QYXMyM6zxRc3a76ZJub0kYenLaDRfosrZD0I5ZJwM3TDw09tBm4gcrcbiOwHXd2ZeIxbR
HjCR3fmGupvA/Sd1vWl88DGQC+sNlV6dWG/5K8ORXz37Rb2JS7vcTRlZQiD9b80yu68zrTrSmXoB
hIP9j8yoqmd9LrvOG+pk3vYZK9uFZDPojkV038QDCU+sCsCitEEVa3+o1Z8FrOCKnEi00gSYK+EY
CkAtMgdZUmwNBX5Y3+0ralqPBJ1Nh9EyV0lYu2n/3P/CkSFPvKsDCz/Yl8poO2PV9g1ha2ig0EPY
jVgD5bVXHJDYLvi/wGbGL8gZOm+AZ5E/dYfcgcTljkup7YgapnlRyHq/bvrAXNsEG+2NULD616UG
ergdQc1Ece4RZps9UqKDngVewgjJ1K6C7kT2Av9ksYeFcAGErdkNevMkhL6uJb3LYfKyQNzF80Dj
j/ibVpQ3XZBGG2NswAY5SXPRyZFYWj36ok6gKoXRuWTdL/sr59Ck3E9Xdse8QRpTdtFRdmy97Hae
VpluHxMAnLRKh2qj55wDG6M5ZUmtHmZJLjfk88Jjm2G4RU+M1GjN/J8+WyBoS2ubieYKhV1Df73y
j7k66iDE0qPSUvjKcliaDWmVa1ZrB8RJN5FfFtxlYWSDDRzFvZIZwQ0bOH9FP7tzpWlPG8caUghX
bfc9jQJyseq9kv5sp0S7T+25WkP/QH5i6s2ehC6kw9VTmetik2YLbVJqVJ4srzNtkhDpEiE8Izuq
iYmb6M168PzGBlCnhBRMW5XOMspJSs1SJwDEtzdaPmhb2ejWq+YH1qYLB9ig5Sy+0Hi8DZJ8B4AJ
kho5FgQVvQZZclOEA1GLqkmp3ovDor1r+slZTQvlcFKJjDOyJa9Dx3bVxN98Hp2HHKXxSiBNYZ/s
pyrxQEM+BmXzDcpM8prkzS6u9cqt6UWOVbfyM5RW+ojNThhXVJJPuWbcKkqDQUTpwWzp3W601We1
5nVUSR6MaN0WdLs4RI3UMQmMy2u2e7lvIMxMy2tuB+1+MUenzJDdOtZif6foHfVpW1KamwJSUYad
FWg008PoUTVnr2iF+OJEgkaJTtHwvs3Jlm0yLdxkETHxo4mioG/94AFq5FNc6dtWDaUnzS/sc9D5
UXfIyf2AR71mstWfQtbPaylL+YCohVndDl61SPDu6iEPbqJyWdFpKGar3+pRAAcu7XXk/pXH1EPa
n8BosS8dmtaSBFM8/r3aIRNtswtd69rXYiStxR2FYXzLhZLrnuXr0Lu0iPABMnLUysvmytpGGnqZ
IqoTG9FqoT106O1Xox4rypZ0mlPqxN0p63MkSWbty+ux1tpVW9cajXMEWIEy1fuBlsYF9vOOeCqJ
zxLzTHqqcw6rA2qDFWyzlBcT7VysBAhOeoe4QyMCyJYY0xYJs/VUBoSaZNmJvNNd3QXbEhrp2Kc7
TZCPKue079yeKdBEJ48OctjJ1PxJUnV1IUdV9YIxNWFpjnaHzk5XdnY7xJuCtsvG4l4ap58v6qzS
rhvAagHZAVrEPaBnemzHYQHIRuXt3Biq6zcv/RzTwaJ9T7rl5G9GK0O4obatVwQ0VaHo4zgAL/sY
qEnxgrpmviepFp6d32eXEojaI022cE/7hn6MjILDEBfhIRGOclLSerpRIrv8Ek3oN92QrQir50Tq
dkKZiwW7NW/bWsmPWaTmj+AF89cQuNZdRNCXp5qk/+S6r27szPav8S6knpmr/r7Rpvnbr83fX+1/
///EiyyHpP96G/yf/1FPpDX95//68ftWePkz/0rmIKhFcLaDMgKJAa49G9F/RbiY/wCUy5RM1YDd
8BKw8X8II5r9D/akpq2qQmrgR5Z6wr8II5r4B/Y7irULwOJXsfYsheO/n8qBeYPWhYbRVhdU2hYv
x9tNcGQoiywfuAhWdbEZAhSbQJI+O3SeVSyWA/Ty12LopU6Fle/tVchdLwThqYA9aPg8t0467qy8
6A+sZ2AzrXb4uwAL7uPXiR2vOOY8qnzG2d5+nK0qs5gnWFKb0nVGq9wjC2sPBIzH3m9f9vU/T5Yf
AFP+eSma+IAZeIB/+LmmqUVxqBSG21VJ/rUBGbkKlDK8//gq53af5TIUlmCHaDxCQR/57SPUzCkI
2dkbhLg65XVu+dQtxaDUd0JRwFCmRfEDUUgfunon5GbUrG6Tak3+3EiTVGhtTj8xxZy1DH59HirC
/I8HTKH2bOA0ki680/F5YrgYvSssX1kVTdu8AP74rKD/7rWodiFyonRBA+HtvQd5kmU52xC3ASNB
VuDQ3ZcWJdvIShXtk7KP9s5YZf00wZfg+bENa/nvvzkth6iegD6RkBw2sTxotePfm0Zgr+sCxaPR
o+BLZqM64CMcV0Ot+RCmVdaFCDWni2rYXLpx/rKFiPuLuE2njV767cXHo2EZvm9qHDxzkIR8RuzH
Sy3n7Wec+KJnLclMHAgKohaJ/LcURff3I9tk27oE6RD+g8T77VXUPOpIk09Ml/TWMQBBrt8nFtjF
T574WaFtGUmMIGYzolLYVJ/jFSMnq4cs4WSycIE2Jlj1fQwI5VsxxfVeZoQ1uyGl3jUtH3H38XN8
762yqThQoWeCBie4jLzfvmyhl+Drg5A4TQAhJWB209o5Ad2BTW/52pURB9rsBr0wVmyIIUwHTt3s
gC1qNCXgf/6gBV78/VNn1FlUsHn2FtP/248EOrcyiyRhrgRde0PrevTKxs4+mU/eGeVQNGgjUUam
XL7UYH6/cYU2C9I1VHGEAGeYLma8ACoyL/KBTSCUxEz4/9we/HdtbcvXzHhdsDxLaZ5l4O0V/YpM
wYLtKFntSGF4jsGqp8j9P3h6DhwWMHswE3TnbJocRES2YeDoLqo3lbDZFOh/odibj8fN8lnP3j+K
W1yAN2O5r7M3Y856oY0ZsvKoKftrrUijtV3N1SfRK+9Me1wFF5hJod+iZ/r2iSli1gCrs7KwsdAR
1HFc9yel8AZFsf7+hnDYL3g9SmF0as4mPSvXEFC3mYGcZ/I9e0x8L/fnzzyry2M5e2zOUt03GHDO
EkH39oZUCNUZu2Ku0pgd8yRpEZGWrCU0/KIWd+FE/TmV9nUfOp9MmO88ygVuQT3fwIAozqcy26hB
DZeEM+oDObWl0WRIkHpzJer8M27HWYF9GedMybD8KCyqGFPPbtLKEqsdWco5eRSbtDPJ8JT5KlSh
CSq5OFQNR/i/Ho3Et9kq7QpapjQB3z5W2M5226ZQfyVaTXdqOHs0EiHSx1d57xECoFigNUzXtNbf
XkVgFJg5wQK4znu5K3ydeIs2q09D18lPXuL3xglVWZ1WJkswgva3lwr0bOjNAS/qCCZ+D7Af2r/a
DVtcjNoxluR+CyVJ72tyKDdqqX+GgHzvTvGqOgvvhoH6K1nlt0WhQEOZk9/FHJIRB4NDPb00nbq9
TBeqxMcP9b3BAncFzBaddTbzZ+9djiaYDl/PV1cPV6Of304khuCbxO3kx0eb+IRPLvjnzGVRrmJ1
WYIhVfVc6dGByY/sHkkbrSy5iRNfXERRZaw/vq33rkLODSoPEoQ588i3X+CIXq7z/Vx3I6RSntW0
YlOkvvVJ4NGf35PFbzcMWpQUo+klvL2KgR5hDgL6OHVRmXcgvZxv2Ejb76k/z9uPb+gXV+vt1GUR
W0iNjlw8WDnW+ein8MmtcoJhb2hx5OdA3nkykrP0IqD6V87QdyiB7QHtPkllslkjngWSoVWD2nqK
3kdfZ19QdDadAs3j0PS6siLTpv0ZqX06b8ahsppVDIlHuJghsi+4Myl6qGba9lBF6uhyQl+a4Gro
B0kVVKm+O9Ck5SoKVYqgFq/sCJpDGPc0NYgLS3KA2dC49Yw03SgyXn0TBb9kUbwygIA/FXRadbcs
+dR8XmEOF3Co9fswN9jSt6mTN5uAD/wlxHObrUUeGUdCOgJu0ayCg2/ZYeIxrK3UHZxGIYOd8LNg
1UljjDw1pSL6SS/6nRFFPx+eMAoiukfnCUrpSPRBiJvB7RtDXGZd+dXGh7T/5FtmwJx9yaBgmHUM
h7PqH6oQsmeKBpWUdOM+mS5iKfKdXToE0mRp89mAeudSyDZMfP6ET3H+fjt24yqi2WtEujuPKMkS
MzFxxU1G4GX9lH6mvHpnmwsQWNKI4wTOgeG8twzkHVleygEqt0rr29AZGjaeFJl8PZboa9mb4ROz
nIxEjVp1cD7YhFPJsIm22Brim8pw2k8e9Rm3eTmhL08SxJzBEinpeb99AF0p9bZgi4uLQKSHtjSb
ZkUryNgpsZPTv8lT+7IyGG2uNJYIgqEJxhNhdA5BT+XcCrJW6MHQOsg5h6VUVW8qyrifsRj+nJ/5
lFAlYUvQeqRU8/ZTFrZA14qmn0eUidemwqGalIrxk0O/+DFMmnkKwrj78ffDkM0/pxEwizp4j7cX
tcI0UkM6Z2i1DXnM4k6nLxZpu5nIjk94P+/dH1kNjkpdisbqOWQs0eKY81VO0HTIQVa1Z9MFRHdT
R8WPyYhP1lDMnyxA70za5GKCGYO+w5t8PpFKH0N/HCzlkm6odk1piMeUf7mau5HO4N8/SMpNS3wy
6zhI57cPMieVkU1YwzZdK7u9NhCDBlKqPCoVevn/waUYykgqKM7xrr29lM1qN/cFW5a51aj+Zyqj
I+Xk1n4qKnvvAS5jUUctwlukn616w5xNMQFIbGUngmIK1lUc3JpN5ZrD6WdI1fem3aUZzwUtdZka
395WaEEyz30mpAG75CVe43nDgdl8/fjhvXMVyDGcpwAhsj8/P+hoQab1UAsMkqW07Cqpk2KH7A/M
wv/gMtyHs5BN0U2dTTmOOsSNMjAcRsoaezL35NEkLH7391dhV8KmBDWtpp7LXJnIqICp9EqMtulv
RkdMXlA54pMXd5l4zpYq8g8EeY8Ulandnt2LMaiF0aa01TnJsyjq2U9f6661yDqCKPxL+NgyVzML
LXpnjrpCnguS45mexii5GAuMfNYKlMiOGg7bOhR/X9niUhzeiTtGvGv/gmb+tvcedcU248E0XEsN
6MnPo73B2NhvPv6O3nl6EskuBzT2csub9HZYG40WFPHMWcZOVWtno6nYw87T7yqs66sABeonxdJz
6NfyBKmgmcC81eX+1LN1ZCR0aOJpUWcqiXhYWXkingxNbw8KBembudTm71Eya3f0uQuTNJqu3w18
vu3f37Zc3i/GJRrs86PpLM3R99niuVVUzrsK2fwaf4J4bPHtrya/HT55Fd57zMwc4Kl4Hf6UtGW8
I346c9dBrSL4RNizIV4ufGhnf3aZsJWbj+/vnamRjogqTSS3DhrQs0m47keK4b/qxErTbci31Dxt
kRL8b/bOZLlu5UrXr1LhORTom4HvANgNN0WKpNiI4gRBdUCi7xJI4I3qOerF7gfq2Ba3aDHoUQ3K
4QifsA4FAkiszPWvvwFqu/8PrgR6BhMbv35A6ecLSGS2HhO/x1FZT00sAgwnCrKxel/IcXozdIGv
Frx8vIVx+fqNhZkENeQhm28ap5fL3qq8lfqwnLu+em1KsyITRzWFjSuAreWsDmbHxR6uBR7GMVfq
zDG/ZFe49j1t3uCCwJAm9dxyM+KecIK4zHt7ZQbiAuOC8sUCPYZnOgaqaKiomWOq/FueQRyaRbq8
sjxeWI6YTbNlgZbQk/pHXz2QRuBrFrXF9xRifG2591pOv4mRfu/j6e0FGvyCYgmAQHTzMYbR4uGl
jyY1000yaClDADkpzZNozvRp24CmvLJMXthDaVyYQbEtAFkcz4cIpNHWlg6eVdeqj0XiFfsJ+sUr
X/RLV/HYvPQ1oNuDp/t83XPYWpPLWPfFkt7msSu3U/Zqb/DiRUwduJgzIsXy6IRTrmKyNqYPrYt0
Pncb6XzokCZs3/4Jg/qDrnI32ASuINQvO01VW3j2tr4TznSzECVc+1S1NmmpRqb9B8sbLASdCLV3
3XOeXyq1B5ezGQf6pYkzWmUVIDXWnFfg4t9RMwoSbQr4xOpHejxkJZMv51zLCljTpk+Szkm2xDrW
u9FalgOKc8SzWnPW6eT3zbX7KkLyQvHg9MbxgH2L+nF0j4kw5kTqI59wmet3RdMnj0IG5kUVWPGb
WwiENqst8lrqMYY6enN6JhMx9w7HxdGfYUeJ8TqtZbFX0Chf2TF/L4lcivE7MegYP3Nvz9/c1Jop
us4FxFob2zTCj5ZQxLZ1HoWmvCHE4mfjY421jgx3f16eL1yZvoUDMQWERfokBvpleXbtsria31uh
7zsxTgtOdp3Xjn9LDwqHJyXuFccCT2yW2WSK8+dr/76P0hByAGNMA++dGdHzuw6qIoNHBNgyCFJ+
18bsBA/N5DDjIvbKpX7/1pGucBix6AgJ5XjSA/xymzFeHk4NvwiYVXqXeTUNh3gY376/0FwwcmJS
+pTKclS2AFnRxxTckD0THefMxELxu7xGOnjhXkjUY1TKoWDVhB19AnAFZwozx3Gz0IYTt8VFxhrQ
d7/55bD0qSKMTWnbj4cojluXltH4xEeXi761hjFAgo7/Ut/byysgzbohPj8QBBZJYaDqtrcCEkf9
MzHbUzmBk4dm2YubREr/45wO8jGZev2KGo2PB/zMN29kXJShJJsZgxqK8/PFB20QalqnADmTOHlQ
8wJfGKuGL39+ii+8q9XGHjzxKfzHO3pXeAna2EctrAja6F2/QAhlKDRv/pOrUJJpn+j5jq/S1C4h
qwNX6aos3vLaoDCUxfLKVV74XClQa2u2TlaZzTx/Yj2PJ80H0woZmywYnJj43QU+ZiO+Nb1Sel+A
7aiGNIIeRxpO2MFR7Z2Yms0zQFlI1EoLiZcAkq3m5bIPgRGMg2IH+CwmG1s7hMybaTLLb7SqQRC2
yu72hZYWW7dzpo9ZX5mbyZntN+PEa7XG5w0yAJXzWG3WufVsK87LoTVJbCBrT+c3Ea9Vrd9PklyF
7wHAh3EpD/P5Eyf0MRZBzjeIDYr7yfK86hQPRnwQiQwvIzZI8corfmG5ooUAKV0vyrZw9Ipn3GaT
puUVNzitnJPxsOxwLppfGai8dBUOQyugQNdGLsvz2zK1YZCLcK0w90rrll/jXsbytS/vBTB6LcTI
1phtg2EdO30rlszsDOsUo27sc9wD3IO7VM1132EyhzNTUn0q87whI7uqzzH7Kb4teSpxiBuz/txB
dfFKlXvh8wFpWJliYE9AvEfTxrnznRzXcF4mzeVHu/QE2a7tcG0Pi/nKpv7CpVBAgt2t5YA8mqPX
aBdeoncm3I4Mk4qLEiPIM3cmxQv7re6VD+GlSwFDQUWBJUhLdXQpq/aqnyO4tvbbLxjE9fs5i9sN
OefoKv5c5l74HJz1nA4YyKEMmOP5upGTNscQYUA3ME45aReVfUg1L1gDn7UdDlivDWhfWKfMTAFa
qXlrW3j0xgKbDsQ3ShtUPna2uGeJExdbqldq3fET5Jk5NNw6G/oq/7OO7moanHbwCGoPZ5yDTtoB
QxEI6eImK7S3cghRVusrOwG4n1dlHi9Bd2bs1+cFA2+mdhCf9Wyr+qF55TUZx89tvQxQ8BrygXwK
Ds7z94RL0YKZG5fx85VY7+xzPIEsUWwWeP6y87ZLAGceLXHoZMYusOPbRU/CJek2ayban9fM70+X
32VVeTIB4rs6RlDMYh4X3WN461RFHVmJTXbwOPj7OrCGzZ8v9fttAwaxME3eJaCQf/wi3WogcxpG
BoYx2Wngpv373sQb5+1XYdbAoPVpwn6cEmsVRVvCkbfDtnfVg+HM/afWru7ffBGWJJ6P5LbycR8/
tRnjm0b2Ou4yAanzaW72OGqJtx5bgOoM6nKA/haUlIs9XyduMw2VmnhgueW3W5dz7XunwgTxlXux
j+vGeh1ICKQKwbZYo0SfX8fsx3JiqG2FJAs7X2sYjQ9j6RUPi1tj3LiYXvNjaAJ1mzdx8GhNeFha
os6Yi00Zzs4p9LUxjA00MuShefMlBc9pT/Sp8E6LUeneTV7OTY4dc+N12G6V2iFZSLc+8UQzXEpj
9MhL75kHHTgDV2dVlREf7KrR+joXubZsiXAn2Ges8SHVlpnU8YpPpQcc081+q8rOkxsi7tszQr8J
Y2zddPhsdTHnvLJQMjlpphHNK3uIf1J0vfbYywDXlXEsMztSpiucXaUXObKHggDy5MRfo8mjmkNp
cqECmX8oMMK5G22jltGwGgvi4mP3uHBX2SrV6Ra8/fV56Q66XeAbquqy/FQPEufGWTRo+d1FnJdd
a93o/mA8NpOJq7RXtArr3cIoy73i6BJvfQfTOA4E+QOulC0JVKmyjV0XKCM4b7OYupcKs84OWZ4W
ZtRxssM61s/sZmf5KtAwRjJxrtaMpio3A5ZIpM5nTjruTehWyS3qOTVEHYI1D+bkWLwvsdHONtWA
oT61W9YZnlta10Su206Pjd4Yd9Y8tSMys5jM76WqghvbUW5/SLEy/Zri4ssBOlDSjChv3ZWTFvml
PXYY8PaxKu85tog8xM24jqO5c3BOHRBYtSi4u0nHY7doz03Nsu9MnLfqUDlufqfzz6zzYXRPei3H
vyxQfit3GAKO3WYMEA+FGaxmXI/LJedggPgiDTERnVCM6g1WSKI13S9xVpl3Yyy6+iSRFf8GFks4
S7ee036rki6Nz2FWLTmmIJp1gwZEV1uzzOJPXjuP8YlnNOlHb5T+ZRPn1iGbZXAQqd1hf4wliwVt
LpzQETzMWuzeAeH3bggFFfWZZg1YWMSLlTECwqewjaxsxJYMWlqp9j3Ixjcdd2axaUqkXASv+0Kj
CHbaF/a2/J44yqCJMkkQR+RD+VBRgJXRx84Zl2bTNpw4w95r2/IU9CyZQ9dY4TG631wP52T07sa+
zoxw4ee/jqMqyj2me+qsCvyuDzHoyU7wICpwhTRtnPkxYTOCsPJb9W1QhfcF2YrD3q30uNtZTZZ+
UoAN1Sae3PrShWjjbwq97rAAMJQfV2FRNbaGHLSR6ZZxxXLW+aJUF/Ao3Me0E2gzp6By2t2Qk0a8
rQcEqqFNUreLStLPpgun7yzrximMBZtNf074GFo8SaPKRoK+Kdxgwv3Vzb3qCp5E/xkFjY/pnfGk
q8IKM/6c4SFfnotlVbSNWpffIyP1yQxVLda9VSvmT0U/t3URVjkZfQ/toi34UQtVn6FlyqeTBuYh
XmfMsj536ZKSC+/NBfVhqEYjyp0m7VEijd29JMbyY4JNtgoDnsWhsjKsSrEl88VpgwX3shmMxHOx
NizsKdRtjs/wdQrF4Quxx7Txu0T4oVl1AySKZYzHMyfVS+MkE7I6q9uu7JCaZbw8DOsfytLVr6n/
/UMzoGHFy7p18KIam5W+1DSfm3Hugx2RU22wtVK8mGiruryLkmAaLrI5w/5P6T1291BH+UMHYcdd
KvLkcpxdgUX5YC4yTBhRF+Deq02uhubrRxHUu8T2ikdD2MllHreOSRKPjvdzrAqeSaJnVRDOtAdF
1MSprTbt4tdJVAYIJLfE91gXQ9ma5mYolqmOgtmsTOKg5mDaDJB9E+zn+wIdnhqwnD+AixYYxy9B
Nd3MXTxeJYZEXOhhG2nftfY4+zjMDsZDbNjGQycpBacSobf16LoVrfBhjC1GnY0fxOcz3+8UTVVn
ftawwq2o/8L0IhifORLJ2ckvwdNYm63V9WJHhp/Lwzb8kqSAoOivhJdmPSSLXPp7s6e7QYgaBPkW
o8f5Q0fwHX6KI8dRHJv1Vm1bVdkfNBE3N2Ih7D6ECOc5p24qx+9QuJY20oU1Xeezgq3xSVZFmx7a
obNvS+wOmo7wPN0qf8xJ1+C6mzrLaZ6P0xJWQYxcYx00mVs+jV5Gkn6+ChuDACscVXVfRKNl5KdW
Cj0taivTPziDhjddhQHHw7RQBRDkzf4XLYW5z/2p4ntjx+YQYuZsql0P2L1QZWyYvaIe50cEd+kt
js4DUkbLL3Cv54MCCy8K0WHv2GQs4LIQJCWAxH9cBFNzT5LBuIGSH59amp6TgadjURzaSTYHW8d1
my9ikhh4+3BxyNixW3qPpZTiIAZ/9bppyx5w1k5HoFmcD1PcqoMSZ3IV5/t2ysXVYIhp2bKFdTIc
/Nk5GYM2uPb1nGyifnYVDhXMn5yNkVAytjYl76pRAm+lNJcNFuS1pfHtBx6m+hhDae9xnx81PPla
iZdblgZXSzyi49Xztv0gC9V9kIOHOtNOl3irw4MPEMr37iULfVFRhaVA/dWw0jTGU9TPxw+zguV3
3itS8y6W2JjUQup47P2wC0fTdlI1vn5hQIvNEOYOfMcIGYdiz7L2hgtd2oLaYbBKzzGKzExY8G7q
fhR2T+0TrivnXSqwzLvvzVzNOAprst3juQSnSvSLk51rhTkbH4Ngcsw9gSypeaDlqeUhXdC/7oxU
TM4uzvpkirSgmB67ZpjkxZxJ6yNJLXE8k0OX2v4JZqzI22MvZqnSETvVZylG68efD5G/tRFEyJKd
vroe8T+/yaIsTBUp5zM6hnmqt6lZkmthJ/mF507J5Z8vtXZHv6KhnFbX4cratED8Z/Lw/LSKaB3e
iLVgJAzLlH3JdTduZ7HW7SFQpDzF8lQkvXkg0GHZ9r2stn++/ou3CmkBgG8lQh5zCKZcT/O0RGGP
iWOwawfHum1jSxE40bWvjD1+65i4VabxtPSYcPkcaJ/fapqTGzD70JLrmAGwZtgzFr2DeiNEwQP1
QZt0xD+MVyC7Pb+K5upV7E3sXGZf59vM4/QlJREwzaC/ZubzwruDz7niBdCYmDYcoSGL7hfLsEDf
JcVGB862IMciJZ5DP3WtDxQyscuWJj2Xmdecknnjf/3zu3vpgT4Nc6A8YA51fP0207yKIxyUcj9u
9/Mc41zqMEb981VeWiHIXkAtkA5BQTrq7xtZLnRS6Om1rsa/Qmn4hXscLOYpDt68QgDnGWYwgYBK
9VuL2A22zLvKh9ohgmy7MBU4d3vH//7nG/r9sa1XQdfAzga69KTV+2U6ZHgGJxgQJ/yf4FWbo682
k8qGVx7b77gIjl2wu21YMYhwAdGfL0QhfNgHCZfR+mK6oP/2tpmzZtkQPEW4Rd/4H1SvsEubR/XB
LQ1tW895TmogZJOD348jQDMmt54WVK8MQ9ZP4HnNYZLvAj5xxF7poEefSDm3vV1zgCbryNUfk9HR
dkQ52DsZc0T30ajhASzT14ggLz12A3rQShUCqbWP+v84mGXNlrpWOpyl+5K0rEml1iv17MWroLlj
JMesH/O6509d5XIaqJx2KKuSnKhy+qTr6rWBxe8QA9rU1a8TtBVU218/mV9WEBua8BOX/QH+foCt
vCHvsSnWQ6PPvasar5yfN/V/Ivi/mS5F89+r4Lf99DiISvyqgX/6kb/soMx3Bps84iiHOshkjy3l
LxG8/g6kCakNyXoQkdET/1MEr5nOO/DrlRfKpMA0+dl/quA103sHhw+aA+dy+L1vtIP6yZj816e2
skBAYJHF8Mus47rjEYtFRo3ZqFgLEz1ht2tuqJ94yldjpc37zgHmWAWVxKyAF0iZVRdNX4n3U0Yj
jVV38KBMf/6qpV2fc9rHntiDjmEe6kZcjOQ5oRsRfYQHEgbkNLu+S1M+CnB5xNpOZp9WAwGgVuxv
S3CHbHBuuJZD5ER2MOduJzlcbGQVvCdj/l52LVbBlhvNfoovOGfurTmWN5aMdaLEO/uupF/bpno2
F5tkWAfQbOKj3FuFP6Q3GV5s3zphqD4S9lDU1woZiRnR8I6YSeSFf12XuHY7xZKFuubgn1hOevsh
IUolUqIbLjUqI4Z8syrNPYbYhHOpkdwbQBWrkjeG1k/kE7TdLLbDlBrjN7ttmQ5qVMlh04kkrSJC
4zUtHFVsODl9h5H2uAlOxjkW++3Z4MYa91q4+fhJ2hbnfTfz3L3A8rAI8Upm3mh2yhRY9svkKrWd
6Rx7gZTQMr/2cAqypnhjWrOPMaoWJzfIq1r5wVKV3Jux16FRB8M/p6aqOzMeg20duCXzNGPPta+k
Uy+hV1tpmKzsh0nX+hNzqpMzlg7WKzFvscFZRau74KDpMmYw3uO8RMc0TTGuVgI7MHKzxGzvUvjS
GzQ99vvASbdNXkDfI3qsy29arwVYibtr/O+anRiX5cozaHF0TXxanCA9N9M023ciwKs+K10wkWG2
9SYiNqMzPvkdncwtHb3pd7RNKTkSXhIMHNI4X7R/qcXeVM0uiDu8Hrrv34fzx+bYtA7179e6mdf3
Nvy/f2v+8b/Q2m4dAvz7YrZ/LL8IzirfgSKH+fDt739b//2flUwzLAoWWzL/RZ29+jT/o5RphvuO
fRodO3sOfwbb8J+1jJ+i7HEIhQ1LH2GvM55/GHpY755cYuGLU88At5y3GNvhqv3s0LAS6DmZcSqi
W7FQFvpHp/emV8YMkHJlKjERJAny8lCVnXNlga2TeuNkcdVc2IYYghtvDPqYPM42uNEZy39bGiz6
qYB+dro0frmCxX7xiUAMTl5akwUHAmKsTyCdpr63IKRuglQsH2GT5WWkA3GleK0RDHTWooDIcFuV
4lZymn/ojMkfMXdX07DDA6xvz4WW6mCyZZG0Uef4mNVX+njl5jHhx6olJioQfl0BaybAmsJrrCH0
kXMYaLPIrCIIbip74pvAizkXIg4ioiW2t25A+mTER9JZ0SzH1UHOD4j7xS2/G3b8lUR9Na2FB1XX
cnj1az3+2uMUDzZg5kQgLpmdJtukMup4k1lypdaAfQIK26Q8uDM2ZbveHYCz4mRiBOHkPdGzGrLY
JhrGMYMLkavxptGJdR4khglh2y6OF9ZytIm5sIN0CDsCQvIQ/zY1b4yh1bKDZafzVtNXfMwagvJT
ng2Y5E6l3X6aqByEiAatJrYuecLExXWZMLZLYxYVlmIjgWOe33kfhLaQiY7NJpikPpHkdTJj6mZG
8wRPIEr8LlcnWsEkJ6LqmdGIP+A3x0jthDEfsbYbgjdmhQ1TjUQR8DrTo7mZ6B9wijcn0BzdS6I2
l8wKfRJ3bwY0KLpx15upIMmsyfEdGRcnH06MjolA2LkjyPDkyeKsIJdg2HlYFCMPZOBXbosSguoo
9OQU0NAowHkTNYZlGiwkq2KVlUZ5ZmBqTZdtJj+P+m8qaP+2TD0rZn8se/8LCxoTzj9VtOv/+e/q
f/47eSx+LWpPP/OPqma8s5Agr3YiqwASEO1fVc17Ry+5mg2hrsOe16GgVHU3pH//GwUPMgrcdHSZ
T9Q3Ct4/qho2RaiuOLxBJ4E8CY33DT5FzxshahozT4cqieIFAQ+UtOfn+DquhMIB8coVmnEP7FLc
4ok9DRGWOMKK7MFXGJd58Zu63J9XXYULwBMcCWHvPr+q5yezaKvgamRIGvpzKa7bORGv9Hi/lWtu
jQeL4Qc4FhX76NYIAG79ZPCvkNDa97PX9Td5QnH4ufJZs8n3+vLnQfZXmyJe3y+d5M9b8aAN8li4
jH7cSUpwh07a/hWOSwUpmGZiX9m+GLdA+fqJXnmvKF7WvuqX0/TT+0JlwpKClWb9xtHlC568RXpX
Rm6073VlXSeT4Zz10p9eua+Xnt4vFzpGVtwqMKU+eYxt8JZL0b9i5aK9ppp/afXhGwEoxjickfjR
K3ITJtVp6q4Re8Rx+d6YhIoY0NNiwUl4DrI199NN0s0vX+gLr+wJ3vjtIXoo4/gi6Y+PYbgiY6iR
Fv5VX1pw6ZBhoNwZbBszTYdgvzrIryX2RNvKK7xPjt+TEmeVyReRuOgnLMJFCGxsyvdeR8LYlBZG
vCmqEg/NP/+WLz4b/M6hi8EZsPSjb0R2nSQWkWZatj1+3PliRwyImYowSfhhWktwidT3bSK7p9W8
WqOxtFAiwDo6eiEzcYikjJlXgEEGYb9TsFmqOH37h4n5xMomZN649oXPv34OEWM6S/0qoOEhoA7a
tejka2bu8L9++1Qg/nAJSi/KLOu4tDVr1nvXiDNF+Iyz7Rxnug8yv6hPOzz76o3wA0a9hZHBN8B2
RpJUt0pNmW5ahsSyUm9/YNoRJ5ulrEYObJ7d+OFU8Ur2HXEz5SZj/nzmMkILNlOttCwCPnY/5uhT
iZaCnX+5ZLSlIR6+iki9QDS3SH2a284uXYJ0Vdv9SMd+kCEmWPoI5mX1BoFbikxnsqCsTwwtGbMo
c8huhkbn5TP5OcCTsYZtokuDxkYIssCxTwMVH9rKCPli1RkZRhYzFT82N6RB5o+OQR4ivrwLxiU1
Lmh7v7Ws23iyKz+ctcD62FmtxXSpajg9dUTfXmVEAy37nP/DBOHscJrsJ2d6cI1mzrDArDheOm1T
dhEWcMj66lnwr7RDPHy306rVotwYtK9oNdWPLsvsg18NHjb3k+OM6wEyveY5BgdTVWVwMJYysCM+
seS929Z1eajhQd/oVm5mu6QirpKc+UmLmt5kqNc7aUuwVE7S6L6qjbEmorjPf/gJXlZhohlmshXt
sNRnJmFB0AgoYXNIwBl2D0nfad87Nc75pqMmnARunnmnsbQnf0fOuflQxShWIf+opd7YLWKmsMOJ
oUVfVAXXqOfby6RM2g91yRWiLPeKmypzyesjOdy/ZVNJ9vztehr6jTt99rVJkt9b+NamtfLukrBY
532rB8ljGnhlRuh2Whl7t1P5fSX6KtuJ3MEzp7eVPBPAnjm4Q9MVUboQNbTX9SRvNqUXTPkmDaYG
N1cdfk7juoysOKO2xsZxk+pRGCOJaJYmei00lqn5Uvaxhw3n7NQfIDcPWWTlSpWhDPCo4kDuMdyd
lzz56owEppOMjvVblFTd/FWfWk7oZY+RpqUQVHqNRKO2kEGchdA9Y2Iv28lqN11txB/qXJrFeTtN
pCaVzlQzKc/96XogR5J5bW39QBHhzpe5Y0zvzSSfPtQZAqGwkibU8LzC8zQs5hTz4FIahCgRjJ0P
+6pwkM0HU2xou8xZ4PcE9mSTE4DTqUAJM9ckTg1S/4iuueIT0zsS7YxxMuPNGNQjAUmJwk430VPv
x+RXOrn0I2Gf5IXz3fStowv2FWgbmwL0IMPoTaqvQhn2rZkX/cM0tOLam3AcwpDcnXEz0qT1OLVz
cWt7pXOVW4v4EqjSHzfCJg9nk+E9cqgVq/lAxqv6wIS5FntR2fVBljUup9wro1Vz4gUtvlN+0fU4
+cxv0H+qGC26UKkW73Q0S0x3id8NHgKk+wioRig+URPgBoTFrJw/x9WwEPzGs4UZQH5wDjSu6+cF
GaMPwl4mI6pIDfs+8xoyCFzVeINha/0Vsnz82Yci0pB5ZiYPTW/Yd8oioC7MAwC3rErwQdeDnCG8
U9e5iEybnZAYuUxd+pqDlbVWeeJzrKWgKPQmK9QUO/jXTSSP7eJ66abdVOI1u6krq6k2WuI5t7U9
jjc67jRjqHR5p3rcZqO5ByAMDWSy3IFqZ51ZgD3dGcrFZ2JuCsbIZEWLcIFLIPYlisM+qqYxPScY
2oVbovnOvKn70S6iPK4SP6JRMwhEc4TxY+qkg4KHsqw2MzZowYYNDLZEaprTJbmvxdVUz2tiqKMZ
Z5BkVlfrcbD0rXTMluGqFiQBfXmVk8I7jcVVzrr3Q+U3RbVlLuNc9lOpWVEyrJbziV3Zp2M25Qf6
M88/h1aKd0opu5phsG2KWNsFhExSgdq6QlwWubVTijOfRO8+RGe2VAN0O6eUSyi9brKunbLzO1C0
3vwA2YBk+Vmz0nKjjcgTTjXArv68L/JMg+VV8eU6jdkEkcc/Y17MV6FCL/CBxrxgwXUIjRqQXGPi
zc18XxTErnvme8MS3o+qloG9hS5GULg1NQkdPyPzsLDbJpqgtTBnF6P+XoMOp0LdStzPHRElZ3aj
+yPEF3dEqGW52rcx1/q7YowDZ9cjJoEblOniQZZlfonHyPhdSx3jO+dvewnxF+fVN12aTgciazGk
1uqetEtUgvZVAyxXbYmWYd5/54tev2nnNis2zUwyJBigSoYt8Va5HjVPTTRIMA112pSgsBCenGTn
FZn1zVGZAVjnrf04s1d6c/XUpy9PPbtVNLm2ddeGvuhh6J0MfpGRP2e1JPTpTyjA+IQI4O/efsqe
cAJzhQygbYAejF4mh/dxwPLZaGQskSFuryvLhjcH46BsXAyorXS1W1OgvVZFdKPqphwLyScIw36C
M4InaKN7gjmcJ8hD2SXwhxqQzWMwjgHKVn/CSWwpXZairgjnJYkt/mophkYDts0k+MbYc4VGx0a0
4+gBBjOT8UugEykDFl4zK05jwxUkkOgJxHGeAJ38CdwJnoAeQVsxhNMTADQJVv3We0KHaFBz5jlP
yFH2hCLhMA2ipD+hS/0T0hT3NTuVC7UyOxFx5WpnxB+N6aliKwD0dfJMHcoVyoJm6x9gBJfjZoCu
c68/oV6DPicxYQLYHG3GRACRVVrcBTelZbP/XMCBAUgrV0xtKQ3vwWzheoZQFmfOJwsQv2/kcc4m
ZGG9HTpTTk5OCy0YlxOsn2HVIT+6MN3CmHE1t0CUIZ9zcLCmseRxxqOt7xI5GCW8MM57USsrgZ+5
Z1c4r1vTasWJL+W06azY+KGkJeWJGff4eSsEJHtzjjV1KWYrUzta9hR6Zq0a7QSWUXntapb0T7p5
8rSoFT5ZjfApa3M87QAu09t4jvMgtJ0lKPddQGZFJNlEqh35ZhL8jQ/D3gBusav1HQnaX9FfEp2+
SacYK4HJCHp9345JaxP62OI6E5rL0Kh8R0qml8MQyc9qlVenY1Jr40EtNuGVQVCWSTQlJh55dpY0
33seNInKTtqh/5WVU0dILSHSwiQvyIuSs3EmGzcbSYXQAxlxBpZGNJRNAmFYa2nEhmFxLzKD/TUs
46W4zZcgY/KnFo26jNIt3ZNt6WyVn2o3yjHc7j2heuNwAN3Mx82COuIenopXHJ7apP9Dnv6Ghu6X
jnHzODz+hZuvMTd//9t1Lb89Vv/1Tf7Xtfz2DH1af+6v6aDzLkB/AywO74xuZTUH/TkdNK13oEv8
x6N1XzkN1r+wJ/Md8Dt4BuEyMDqeEKu/sCd+iHkv7frqvwLtwzb+c+xpTVeDCkPjv7qS4F55jAIl
qZ8qrys+I4rQb5w8sbYV8PppXc3DxrRjPALF2NqvyAlQ1T/rC9fLrpYPzD4xW0S1euxm4QRkeMzF
eFd3jAG3Mif+e48rVHzPgagJNpk+knyM22NxFYweUFiZSu/GbLLhi+UujCzz2nIOyC9EcaK5IjP2
jRxwW1LM05LQdHv1bRSzOPXcuNd3VmbzV2RkcMBklINKdo2UZrPvSbY7T8Cv72MiN/VII5nPOaco
WEj8/Hy+SBIeQ0SKitPvNU8ScRAXuf+14m3n56RrYd0l8BOtI6qlocuoJu/W0UIXKgOZFELv488e
kzR6mIyhgo8NGU+batLmi+rqbVUhcj4svOK+OPiq09z7NACHDo0EriJVUVEosk3jmzL4ilUGCb31
GqN+ZSJN/DJR9D7XqWiqvUqbzvnoi9o6p5uakjv+iOAFzk3Bou26VljYOUsDrrVtZM51bUh1p/kY
p0UkiSwk4aQjqT4BtGzOd60cPZ1JcZkQOlCmnfrYFB3xFxyL/C1tvt5v0lTqJy2Lql/POnFCZrJy
xF4qrTH2oi61c5EpAnfoP60GerOTmBu9r92LesIOeWcshJ6cqASSZeTXnOtDKloQbIlbjmH2OmYu
dSS/dIZXjVjnuqlXfuEcyckd3h48YBFAUcfX131o8pqKmmWJNkLRlHUaeg6ckSgNZEmu7DL4fZgT
1UxsfLnMNaIPo2Wy2ZT5fWq74+fBg/seUnhnf6MHcV5xtDPsZqtrkoZ6Ni3klQNIUxOWYqn09/pQ
6DsI/c2t6Eb3c5z6M9Nel+fGPLserFCTQ1tALStS2tegL9sTxd+Bz6edvF/smWunXvZdTlP5vZQ5
MSlBkcZJlNJYf+/hxNsbGiYz8pKq2rTkiBQRsg7zpKnxwY4wzKU9i007kZHTlQk7R1xOZzSxA96o
7Cs5ggtXGeieYvFNL5UiSc6KIV4v9BKh1U/Nt6RPum7j6qI5raDg3NqN2ba7cfEg4mDX68hQL2kk
D1M1VfsSN4QhUrMV770Yv4Bo8dHZhenc6Mm2yFEQbGyZOB+DrOm/0SmIj1MSm/CAkZB8EL5T39n6
yMCe/Wk607qMr8nP8+5jTSfaRwXhxKeeaAm6H4cm39FU91NUN8rbG92QcOFSLWdBmS+MvRcOtGFB
kquK/P/P3nksx42k7fpezh4d8GYLoIreSZRoNgiSkmATQGbCX/3/gN0TR1T3jGL2s+0WCRYKyMzv
tQHRD0m0cT1EvQ5uy4xcFGTjKKlIh1xVBwdVz8hkBRQ+xzUmaGwPprcTZN2o7kNV9ndVnXdTXBpq
u5KLmPaOI++ZnLHtwYmgmkB9qvEWxKv8XFGver0JY8uZaeboxwQ8yQa8LAEZ6jl+1TicpXx0M7Dp
eG784NpqlvV+XRdeYn8aok9u469f63FrXtwpKmoqpQcrS5rOKPM4nJBYxCv94bfUl9scmyJDDzD8
NCkTRWIhIQ4X7TIz02ZppRxlKPSOLNzph6xCvHtEck34dOo31GInTeZVFG5L0y77Hy4vy+faywP1
vXRWpvw82IaryF/JdHdCagtSx0OqnfT0q0/xXOcUrSh62Ht6vkNlgqRrQgyNwm3L47auJM3Fvae8
8Vi3fNSrXPWe900gKfPOdc4hkN7bfgbOJbAlQ30L9zXXyClU1POomktOY8sxRBU9J6EnsSgdp1Eb
X/mSOQJuip7npPadwj/0uglCnCgDfX1z5Vl1cBp0a6uHo0GzH4cuks5C/9Ufja048X1RBvUx68t6
3uuUSPwrT+zcMzzgkm3W1VWntrJNtZpplLehWTUFPXbB+Do6aqRUgBm4tfnVjjPY17VLvzuP/OSv
0UkvRGgV3A3sEz32kIJiWrszAUGioF4p/BkWyviioiNgZd+irETXDhG15E+NnX/YQhGxxhWyqkx1
GQzlNl9hOsBOF5uV1v494XAIOhOnVJa5r6ptcAKmhFMjWRtbTPfZVBf2kzJ7sRxIFicjFVZVZQ8o
vPWP1ZPZ1xlhkRWPxmR+7+ylt0HrIJVxQ5nE667kRZ1MuAzY63BKPLLaZT82PReXQ2WKHyTkhmfV
MMghzQ3DbRFch/jeqw45crz02XhFxzy2GORlC03mc9t98ktZ7M00hHuZxfAyisHH+BDU8tWlb04g
6lj4wAACWBSQ8WFUyau56lO/Yx+nsNwzaahSvfmFxUPR6GNP3TUrloEDoA7B7lZMJGcqsKr5wCa0
tw5MMrPICaEvvLUK1O7NAssUl0EbvMglg4n1MFry7i+OtR0BXbY3hgzEr5oBjte7FuY3JyzU/UhH
GfAbGx314E0dfMqXrhkP/moPTWI7PX/8FjXmm3JchDJR3+SfSaa1X5eNZzpe/ZkPOq79Yg6JNCbF
puuHbXHsKWjywI5qRlQBVnPnzWH4daslTh1TNsJL+xJ86cBhYVUnS+cgvVRaiiJtKqImDk2rp6fZ
CViyumotwrjRrsVChzUpSwarCL5QglVPx4hY8Z7G+Noa0qgcQA+nLmiaI22Q1RNCAdwqTpTb3xZe
a3ortrF4yX3en1i4sEjJAn4JlNAg7kqjqOrsuC8xKRzdrgquKZBq69S0N3wodlijWlwMBxsJSzAD
NgAiDfLFQgvXqErOICzI05i2gOn+FYouTC0czCjftQ2WL444m895zdivrXyz988q4oAf6pl0r8Qj
0YVYF4U0DDeia0mEvKKTp2FedExUUc2K7quV3vOttos+ptMIJUE4r3I92UoWpuPacf4B6wiA4zS2
4jM9d5N7QEMfjCfr5o1bMjh5eQxEG/jnpVnKU5AIY4JeyEC9ymz0WZcwQ8Rq9qcyKaqMXjL+cYRR
zrAsgmozmrN8Zm9uMWFd3mlOrJhOiOurHua5L1l87VIAqAlLfxsHI7BoJNl2mmAuVhRlbTNgfiFx
75ZBLbzDPWacWptpkSKxeKwf+Y64mb7hXWunaJ8BK+crd/BZu6um3q55NJdnMtcK++jilFhQ4DfG
eThNwQ1YhDnEHizt937Y6BLcPGpGF2CVBz45+EdY5dO9galkBHIOPBhkXeSoaNfQfemCrmWLipzv
MF09b6ebWVWCfkGw2hUCY2ZbGc9hFaq3VVWYiogdijCftip/XDgt3GbZXFxR/Fg/8G2NZ/0ERoU+
Q1pjjI6x/9GW21altlHa9wT8WBDXzRLIFFekmk/IHt5OMqlHLx09A+/N1IXV0zw2GGeaEanqyTSH
ecb7b0xbkmddZ8aNOaG8IYnDE6lpDMHnpuqG/KQr/KxNOOLnPKH10jyEHFUI7apZYuglrHzOgxz1
WcGg01kBTIdUfNbGKktypIJ2jN4mp2rGkyj0ShrBLucx3z55TVEVCUapiRpcvOL6GEHd3MIFGD88
OzfOt4kDI+HWVvDY8sDf6qZy76JhCM8mAGnNzSdpISmK3G94FAytz2QUUGugstyB5lGInBPXyYpr
pCTR91bkzjOQC9iXLgyiBMzWZVHwOIKTE2GsbnuEGpPWGTNbfVkty771YGNtj6Lbmw+jcgvx59Qs
DvEwtWZ5qAxLSMDolVOoHLpMHkLhq09W2dAdWWZ5i8xv8PZ/Lse+TCIOdMPJCMRwC2EkSFzKmW2S
MurUjYaa0Unvl6Soby1LU9B67U0ACPIo+mFyk63cHDIl1laedcNcuccq1353lMjHv1Pfk4skLPNR
XFZZrYtUcz1StIH7qNgb8etgRsqc9hByTARGrMR2QxoQBuWsLDnkbUrmZqwrGJvL0lcg3Vklw7NZ
VfK2wbdMW7uTD1ms92Rp+gfrueUb86JvVtaUj4KX4MviyKiPGW6WKO4DtKQJgknxSi/Z8lROmtsN
xO+8hpu9bnip7IFWgW0xn9si4tzaUxASswK4X5RtZVmSGVl3SwsaOdJ11/H31FVZvWK24I+wQV8/
WV2NtpYewfC+kVSEpLNqghNXT17PWWg2eCx6E0udtkYpU21vJA0GXqt8PK1RGyUNuFPA92Jsl7jA
BnGgInQWB0RpYxu3ho78pLRH5xSDL8XbwpBTid2soLGaNzH40s3S14lc9mWqbDt2w8I1kCCx2HN/
IzyEImUzjsTBFLnxOIpwvaPktWkOvFH1dBiog+Emz32AR3w0PMYsHw3UsWp0UyatcPo8ruYCPT4S
v+7EeSe5lgDLEHmipQrjzZy2nRgolkfNKNL+ycL/D176fyGCgv+k1Hzt2p9Rpf2f/wkqWe4uWzJ3
5b9HozYgzr9ApfCPAO0AljObcybOkp3Z/0vQtIuWEDQRr0VgBGkw6Fr+wpQM5w+Cg5EB7E0snBiJ
EvtvQKWPAhl0C7SqoqWKCLALbMxPv7gf3CYMJE2W+BJkded2HZWWJaeXRdvOb5IoP14JqQ8uVe6C
tQsMcHVEuzLoJwvEwMudCabq0GJJC2RLWMC04QoEoT/8dOv/QbDyUYvz15UQt5LkyY0i3+fjlcKy
YE9niLYLyTRauYgdl3X5jSrmHz7OXrRGOEUALIfO9uNFcg8qWXEU8cpAnpKOmt/oFW1nSMT973Jt
CHL9gMHxiZBmEeS2+81RwAW/qqYypy+Y3feKGgIJUSQOMruKyPmoD3Jpwj5lkoxQi2/aPzQYCMYL
ML0MfIi1f4rHzBdtsk3LYKd9m2sZwzPJJsFDDcwEf9xtn6ORzfeQrfuZt+pa2yZQXtc3HAVtdTLA
a71JGIv8AOiwoOXlhPIQeRnTLXBSa10bcuZ/2rn0f5TtRjSGJoBqOjrd5P0ot9IIEn6FW92tQnJh
i93+m2ssJa2Zjs2eZcz7objumyg8z5DZ9wnlcWq+NunJQ7g78bsdc6tp0LPExFkVU/lbEKE3Sjgq
WlW81FETJXUdrE+U6E6PhXYDup0q5pZYNVMFZ9ASnx8PMCHnU+HJ+ZgBjn2HuxTZoTGX9XXKsuVh
mYX4gQfYu5JdTbUmlOL4aYEahzLNbQ4xRucWRhLp0nsMRef2CVuu8apHGXzJXFF/yQZPqbjkvIb3
fbQ40IlIVONjWFWNbaYWHcHsethUMZJzp9uw7p8xWbafbJXDgdhs0JfCsGhhnuE8y3jQ0fAIoVi/
trosX3lrxpdijTxEEVuHQzvrbNAA07H1S2AhIE42i2/GpKcUmUAOpZGGzgpBaw9yftqzir0TdpRV
J1vghE+50zrXtqOjO2jWqeJmOhCptpzqh91FIun4W26AAIqOWPyh/tyOypYJLXjuV4ujMrqJcZWv
OASGhyVr5q8S4jxESLKWb55T688M/nZztNdhvlL1jJRwWXyqVOstXy7DaPHz1JoaoWEnF/O7Oc/V
G5RMUyX4eUjVNCeV39m5LbFhuC0qDeTZU32StZV1LkuYc5qFS+OysRsMJ3XZ9layRENGL5Xw2rsB
VmZMmg1yKh3Vagex1eXtFINpiO1u2bDltsKanus5KF5zBcn5Cagpfxx97PEcyoq2TdBmcxxZDQxi
QK3mbPHf7W47TLIGbJ8GlSmkbVb/pqV28KaVwfhoAfxxyg5m563uhnZOCGRpttjPFlnw/HUBdpbK
qK8NNmJ8rYNPAkizbOJTy+h7mdUuiCJKM6grJ8SbTwVGvT5PVYmEhfMKL/8C7YgDJWt4yxqu2BwI
u+q/4V4xwX8AockFGQ0IsoJa8y8KmfqXmmU/SpXpF99Gt5lhoXQRPAlH+ne2QjybdE1AICx/TI0x
X0XqDlOJZ1+QpoVrc6ituocBN3n+mREjqLfNIb8lcoX3pIk9fUPyJ27Xfqy6lJmP5ybSOSqOsoJu
I4zBYdR0fJq34w2+93ETcwefyvv3tvAAfXIq+7GLMr6tehjna20t6/dwKnmSRpnVc0JSOAU2EQDI
ARiwHdOwhzGPibcYjVRmi/tVsWQ+q4zg4dgbnVmmLDgKbQnDx0spaJGPtb8LRMyccemYdzon6YlT
Ldk9RV+B0uIsoTC8cdarTsiBj+ka8w0/J744RsU/sMwKJRBr2iLSPC+cH5vFo7JEi1PFUedrRicU
DE7cNlGhD2WzYnrYPA5tNg6fT3iNuvo41eaWoHeacGs3dp26WS6Do/ZdLDs7MrAcHa/0+qRdEQSd
cKCumLwqG/TAJ7/sgry4+clqPfqvLVHyN+FVwOHU94PNYtZ09a2H+sc9tU08zMz7Zpgy1OWEsIA+
n5PMYXZMUJbq07JE1L5IgGgO56zPQYYKyJFn6xgq5zBZQYt6b17MKLZW6d2qSVDxmW2qfGP01SXk
5RiVlF2HDZq+enSmpIOpF3GBUuqp6cnEPV+gEb6TxOsRsuBV063biGpK84rQ5iQ0h+Xz6LsNzufQ
lethT95zT2tUHwtN0F1UJgCgnJ1ra9JvGR2WBa1loyNSVAksvtoYrNOozSmsLmcI6ZRUJfehdduc
9J0gmNKiNMzvY9ZJEtMs1xTIEfxTJ1xB+TkECRMP6+CcGpstaS6GH0qk5ReX065qHZ3MvVhHr7k3
6yZ6NaSnnq1wIW3JNXSumRWG/MoTob5GB9M7J1DT3UThdimdxCuKskyFasovRtDD+XTl8sm1ZorT
2d2Nmrl6KG8Fsftd4q62euvr2XrIiwl5xjAbWYUjAvAxliT+1MnoB/LVZG07NGPotOloZ91rOzfz
XadMJ3WFsm7ZFoJr3SuTAITFPtpGQKcOv3/FVVpMxMH7w6hOUZeFN+vs7895rthkoNZaBq6g1feZ
FsWnSHjLelREiH+ryc/wE6tvfCsNlL2x7QasX1BRvTo3SkrtKKCmEQE7x54Pomz07jvypc4GHr5X
yd0YiHyiiDCenGA7DewSagvyowSD0t7NYrUl6QijNkl3sXgjadiTn/MpCF5KMOmADKFpvgIjVFls
MOp5B2eoxBl7rz4RGIxaRJzV9sCzab10EV3Z1BZZbCDVuKKCY9jhcTJb0fQIC6vhaVvrvE4Bw1kB
4ID0SuqIu9wE7uCKSyjMjT3FXsnB6mUknzwevvoYbF1zt0IE/yhMp78e2Sh4jnj78iRCgvFsD/v7
UbnO6KeWmasgwczZPuCbLp/9Shcs7FCKp26fe8fSEZlO8QDNRG3R1AWUHE3sDmTZ+l9AFN0hQfE+
kgawugyVQi1jfwzW0RbQZCufa+Y0GcUDyXeXq3L2Si+D5DFWIoyo3FNiMof6MA1bVCCFnc3pDiFg
V99Z0m2mC21JSYyTzD33zg5QHMYEhvHdEQ2jMdR4ebNStuDJ1wl5XGNsVNiGobLYpSks76icL0qo
SBOU8YKmvdk/Uyj2ibUKOss5DHM53VaQEN3JiHbEuFhWyBLAlMCAN5I5AkWGa3UPmjAtwNRQ58DG
5J0Ns2gL4I5QnfatvdQkmFG5FK9eRSwRzgC+eRJbltfWAC5P19A2zykZk1U8F4TngaKMhXPjVLxx
bCSGfWdre8iP9OusiuCioLJvB9vnTKTxKUJubXZ4CYYdTMdy8Cs/rXJiIK6LAH9Zui6ag924WH5z
LaS/vKiqk0jF2BebtDacoEirKpy+Kcj1XXUyLCEIH8QDM7sAzbaD/W8e1zyUPFiTXyDOG6Zzd+kA
G8mnxZfld4TC1YhtBY1WUDO7shbeTEXm1CeG9sECloE1mNAh82xuGrJqxRw0IUSO18u7bVm0vhom
oIcDBjknQrlnTqcNLoA9fNvopzptJoI6aN7xnVdQHw18vanaPWQNuBgOKI/24JtyaOzjGNHkeSbW
qebFKHx2oK0c2nMnqhZDHeBxB3EsCZS1WHLsyT1FUDBkfYowsB2TgIARkXacKfwXq+D4H8OLyYx9
2cxb/1X3gUOXAb4HtoMpryP3CrGawd+VNf2jlaETOqymrsyvGdrv/qUsq0jeUs8ng9se9STbFLwT
NrWSqOLv/1O8/GkGtfZ0+3+PSVy9APIPL+1HB+n7D/1ltnL/gIyhFIbwDCw/AAoAEH/qXQwr+MNE
aBKgjyAOFEs6eMa/sInd8Y6wJSLXGFzjPYHmL3ACrCOwcWBFNmgC/x97/X9htvo4x+OuQFHDoIoO
x2eBxXf/ccS2/WEXJ5fPJZxtjDkyi8mAN38jcPk4x/91kR1NcXa0hQH740VcIQjDXfLnOayLUzQk
KN9Kwzg3+/l39UX/+HGo2vMJckX1+GsmdI6crYnW6Mki17GPrTmaPgHAdfVvgIm/Xwb1mMPZidJs
vGq/2kUIGFsqhJaPjpxEeGhNMd5jE5h+137wN7vIHscOxoIJzgPY+jUTxUZ3F+KNeNyKXaLvZc5D
juAgzkbbwo0L2ZEFQc+xbhVXPz3E/4Du/NOFSVgiZYnoXbQ++xf6E45U8wCOyjUfHZILU8cSyJ9N
zaEKIg+OsBaAHKtfXa9G+bsi5B03+uCD4iN7ew4JekUwmB3i+/nKXdkZtrK2R2nnQ/VlERzdOWSR
VXXsRtswTwendXGYLFTyHDuPkwJHwx7r83/+/H9/YIliQYBGOgQAoPOrDIzpuke8aT+OVYHRWOb3
skcuXNfidxX0f78QKRmeQ0uUz7OEhe7jx6XeuVhJmno0hloe6UGRB+ooOQYtef6nKPHfmgKd92q1
D7cWZRsFgHt0BbAdfeMfr4Uy1iDeobgm4DQnpM8tiyEFkeE9CbtefCY4s7ZiVbCxYA6YsvMgymFx
YSIIJSQobaMrk+AIrDeEPSw4ebLqlcQvFPuj8p0XMQ/s1Lk1KHCwFugx9TEOdQfGnglSYeWUgPQB
EUwCFt8wbOHagaLDotzHahO4pedMW28hJWjLgYmaQ5mbVfh9CKgD4zHcHCaqRWpqnBi+4+iLDIb7
KvQ2DCrbti5HqJ+wPM6wOS/4khz3ShtR1t4hHykeUDJvAaPYYnandpVHyHCrijaF2nKmm176ozy6
ag6XePOjGkyKruDPyMoFNgnbHfpDv7IVk46x1VFC5Wn3zfIC1HONWTXTWeba6n6dZqY5v1dGA/cm
jOC0JyHsrM/6wkzQS6Cjlcrr/djb9saWPHeDeB6zdTlMjAbTPal/m3OxtTANiHXK6bkw2uIbXVpe
SIBEaRPECVHpZy+WCs38dfT97NN+Ch6upz0xJFkWWOQisRAPcGNPTKMq5DlQilOYn92wKhwTkZPl
GHj3fO1XHBqWVkdbTFCG3OrbDDm7mivIlKaJmgBL4UBb/GElXRC5s9vPgEMcuz1Dqae+78rKYfrG
NSVOTRwD+hOCDovoj4b0uMz/PCMIGpaTCPR2hX8maLG8EJaqpXm03Gpi6Ilrr+jBmjAH5bgyYrEG
2xDe70Jv4icSkJvMQhkd0BmeJwb076LIJqu7xnGxl+WBfMgmMFhahyG64WMa2eVudjb1xIIVCO08
b7hHdLTVzLumUD/AqEZkh7bpS/QYy6D67HJy8nZcbz27rOAia6d3VHXiV1hVmPyFabTtF13s59XU
y4jZRqMse6dPXYdLMXGVpPSfRZLkvgSRmymIFjNr82KaMt880RBBP2YKhDfOuiq8igo/7886S4QP
jprolh5cv/leNZ2d/+gXzuTXeqVniaiCrA9ugEGNG/wAZXZCAK5RfIWyAxW0sA3ZJ4FaxHabdd50
x7bgwVT3Oa28lmyrp6Uj7/NkUtQXzzE+B4ubYc9L90B3Rz+eFJsfOnvsSuGflnOk4G89eh5j3DZW
dWG1hXz0axuVltgIvDlYm28ZzJ5RSzjgvAT9a17UOPz93Fm2dAkJleNFWswFVo0eu/xxzhisj0PU
ZsaXdeZMfY8SIMs4G2OkOoYryt7HagUqu199YRbfIjFI/00zaEwoPcRqoQrwyEfvHmRnRQagM697
dFWZEmozzgb6p64mvEfkJEzmMANfSa2mCt13qQi2xfQXEPzpdC20btfl28haY9neJcDCxndZ5G7S
IiC7Xd8NNKFvYKbBytPcafKBmaboYo1QOezWG8tAmn8oK2QmhML39uXc9Nhoeks1d2AZy+2Ik3CI
F7WbeoamL5fU9cDy2Kbx/YzvFiBdVkWYoGhBW+X0gb+m6JuRlCLDK64EK4tO1ndTUf9uMCLkVtQn
9u47yh3SVfW7GQmch9elNLoMCYDw2YYwoYQBdg+8TDSo4GoyNtmmbi7cPI3ejU9YxEofsGI3RNnt
WMJmeqpA24tjSq+zw0y++6gQyGOpQkmLwqvWGVar8t12hWRM3MzvZixrLb2vFInnzyFAB+6k3bdl
2ji4RvQIiOp3W1dQ2NX34t3sRY+wfvZ3B1gvwU7QZ+3GsJFgkOIwY1x56vj6VEowCTEahaMpTQt2
d5kXtWWdtq5qL4hdxn6Wt7N+0LMuntbdnVa8G9Vs1crX4d2+5pdzd9a/m9oK356v23erW224Jm2A
7z64arfEeWgR7oAsmi8WwtqXShiLn2BlaPHR7ZY6azfXFbvNbjSN+Y0VCu9dN5ZRmLLNWWVSgdHU
Sb9b9ebV3MYYjV3wY3n38m3Y7XaYbwb/7k2F368kWpno4t0GSBciKcsA2LgDe86KiA7eXYPhu4OQ
D42bULw7C5t3l2EfEGvJm7i7D8W7E7F9dyU6u0HRRKV2sb27FgH87B/jbmXUxjR/bvgGZuDOkmqq
9k/f47sFsgJ7Iy11d0a2EVodFlqCWlLQB5DJjV0yQmAVLm/Ou8fSffdbLrv1cn13YQ7vjsxgNVgL
bX93atJp1uFU2r1z5m7lVLMHX0DqE3KwQa3iBSsTvs/u3QPqrK03wXIAgB3oFUAsmMNxZCf8691E
+m4orQHxL4t3m6l4t5xKI6sfeWUwos4ZikTUvLvekrTSuU4Cu/c+ObpctuP/Rtc/R1cMDD+dev9m
1kDiV+qPc+v7T/zFqFt/oOPi8M+ZlFQMSqH+NbbuCSEWDVuhGe40cACP+tfQ6vC/iOvAiLFHl5qe
y8/8NbQ65h/4G0w64+Do/8wV+S+G1o9DAs4dhwg5mG5z5/YJaPrlJFuxZy3mCnODzUA8o6Mpzje3
jNIiG6fPM0cYhMkIwoLWnC/oJvovC925PAkoJhbKfUjwTO/XcXZ1WDoat4c88a3rrt3GV3xjy+eB
oOk/n85/e2r/OB/sHiUk5XDsHhqCvY3pl1wCYWTuoncfs9NWzf0yVPQGNGOWSqv5Xczn324qphc+
FYAASQgh7N/H8cBR7aLUEgGgejAQnP4IkK+jiTeQdOTuuHHJe38KhXUkFz/6ztq8Or+ZUX5N5+Tj
EjHDM0cJGVgBUt2Pf4MuRyBWRQYCmcpVdzpTIasTWkPQyYVb6UKXyF4d1dpv55pM9ScvJx0LHLzu
vzoNq9SRRW775s9S24d2Vr34zVz4ce7fvw6CW6L3ps+9DfbX8tJyDUmV95HMtsGmr3qjms4NQWr+
T+/hP0zf9t+/dXpPTR5e1wTGwCX18TbIseojaYH11kZbor0KFwolHXT23Axlm0/Bkpc3YjR0nbgt
U8kJUGeUAxsL9xtsuyruSmUXd1K2pFlISVn5gTYb1aSjqMzPle6CORn51YTZQUsety3X17SMoJTD
XGQo/ERYPY5r4Uw7V9K7b//58+1D7f8fRAObUzYBItQ2oNnBRbn7vH6e8clOEysvGTvLWNdHvzbD
o+R1i+dVzORGFPPtf77eL+Eq7xckKTfwCGrby7ze7Vc/wRl5VI1z2G2QjIV5grkQEb7jp9BeqZ3V
zyEBfV3onVQSTWrnPsG7nJthlrYhrn+/vcr3m8hm+5uHfUcyfrkLiIyIObCt3br2axN64BkmQtwV
Uk955eeelewgsvX7puvwYnHhlhqpm98Acb8+vzZqHZRQvBS84Tuw+PHObxMWmtyNYFTrsDsrbLM+
to2efoMe/dNVAkYMnt2ISNZf+3DHkvQM2oV5dpoeX/48IKJg6PzN/funq7AL0C+GjmKvo/r4WSio
97Op3a8yNfmZ5Q1YnaOg+Y2i6h+uwh6HKIiCHHtv1/p4FRm1HBl3B01dyhdghfnZksr99p8fUL7y
Xx+GADIPAouRibXefF8Yf3pC4Uc08SHem4pGFnsK17361Ce8pf/uW42XTBiMHnROr+Vp7rqGnSKN
xtiaU3kNPz/3zUzqPIb1a4Ku3SoezTrorh3hDfqUYR9AadmGTp4NmPjRVS9qIE9h0ZRHlDpovDtB
9EtzgUuZ6RANDj/rjkQfnBeZ17P1rKa1JZPOqvEUCzPa+FYVNFYFRevebDInIWlDsomociyq07xW
UXQi23Ls0ORHgYxX4cGhqLxa6CKx6ipVw9y28SbQVfNi9XN+00+5c7qsCvmy4TlrkAxdYOjLpiCM
4NPoyM38knVFbp9Moxq2wxxZ6i1CHZMflRJbmJgQT4KynwZLSM0YOKXtas5wHZDRMh1Q8JDtDDkp
jhLUIT9Z3U09mL0xiXQk92I4iqz3blqpavOwqjAczxGI0tGAsaezGO90tl65PS2Y6Wwv3Zp6wA4a
eYFV3If+Nprx4BWRdTRW8oViItQzNCmVHZK1P2BiSbNOuRjJHGmwfVvaszBQNyOT3GQ5p0jhTXXM
t6ZzzsCduD+19razsA4Mfkbn5nO3CgQHfeniKuipmpBHaxkIYsgJCMwTrxHNcFh9L78bloUtr2TP
vsZYQAADYgws5FW/+/6mbsVXslUb3i66kr6r2Zn0IcirGpc8f/0XhXnhwm5c95M1rJZxwy/Dk1Jn
li8Oqp6omSE0t18PZZ1tD7VdrubV0lXFcLCW1oyO0bq0x9WFfT+zNYvwOfKmgTxBIhCbW2PSUh0t
1MmYoqo9xmawRuPRUgQYIOyVQsbYKsUT3JZ4zUoKkGLOpGV5tcpdYBFU/lJdW90mn+hMacIUTFKX
p0w9lZ1qU8hvwIwjMnAsb6dgRjCP6OS2Lpl1o8/Iv2grbrzHQMaztNJU4Br4mKYwEAHuHOq8OEMI
NXBsJJs8IX/OeSV1JDQOBbHVSOeFUYzkvC5Wc9Fb9TTzB83V+WyM9atc2bWSbgP5ZM5z8dch8x+I
remMjnWvxZWRlF2Qv6yBjFyqYulYP4jVsF+xypLMq82O/hclFmP3OooBmnRpg7MecEqd4y5cJ0QI
kcebYs6tndi1ndlJLhWqANBHy0nJ9Qyy4wTdWJJm2dsEpni13WLI70EHQfjd5aRdxy24HSdtP/mG
7HEvaFIPvliD9spzY+2zs1zY5NCMBBXLROipLbBuLQgVyrkAAcm1sTxVszaQfE8LzHWG3pl8zEi3
z2tUzndO0RQkOJK7Gw4HqCRvQI+OYvLo6sHHwTb1lk8PxlpvJ0Xduyop640aC5v5j9ir3EIwqcwp
cE7DdtyIpgKhOQM/rdtLokwgpZDwWrhjQ1SHRAXkhCEtWxSMB6dV4YXsNREXdiMioOdxahlTm6Ij
VqkjKxi9obvd2uEY1hj4pPvNrMhSOHGXtSyOfrUUD1aDvYL2mbr/VjpDcGVTuNwdHOQ9F8u4EHlv
IawwkrYK+wvfkv49f1J2RStG2GHKa+0sVqAIDtYOKU/LRoEJmJVCPjV5rf+5dJR7ZoSKxhrfbNwr
WqoQN8gsIHHVb/s6T8sGuBvVRR+d20XTqSsiBDkNgdkq58w2++wzOkU+8SSc/FuUj0hB3S2QZySG
rXPiho028aZHIwFZTURWvINDS95OGeEIZ57fuzQfeTOaeZ/+ySxGCiBfkPmtF1QF7Wx/V+PTm6ai
IfJGRN2hZ7XCXdRaaCbawpFHwBCqY7xKoER1CEYegs262Qhoyg+94UG1Fxv7WpzbGFOK0bXOeTeF
c+mT/HzRypmM0MmL+juyQO362CPzx3gpZoRVmGwbdJOVRaB+FVYDFuHFNn7wLujHlSTwl67vDAqx
Ngn4Goj/I+9MmuPGtTb9X3rPCs4EF90RX86pyZLlecOwbIkzCYIzf30/UGbda8l17XZHfIuO3pTK
UiZBAiBwcM47JOS3Sd12VLwTWWsx1KghgznFc45Xi8FxUOK9DpkoLElFTzLwvoRubiF4nQyi3dUB
Zkgrr026am3EpXE745+FZBk1GDL0tPnNJecU7ZC0SC2d5hH9uk1LZeJ7L0d72zlO/Cljc6ou3NhO
rLVn1A3pido33sQRbN9N2c/1Papd1EgyK02YOEWfvsvBNLwP4Q8+lX0IjwSkhW1ecZoC6uDkc1rt
l0TGT60YEvfo5U75YSaCg/4Vt16/SaaKioCfRk6wwmdNUA2IlLru+6i9MnipGzh9gbz1pT8SMUaD
/b6Ikk5grFSKz0vXyDvI99X7OodHt4ZEZntr27QlRmk1Irxktv153iIH6oi7QGbFdLD6yc338zgr
Y6875AaiWj1eJOgGg/sSuCaxvjTjt3JwK0bCN5uc3dOQJWOgs0qYwlEpQp9uFfmdjwDXUA6CNkOW
ESTtTONAPSBnm+qZvlCVtaPwurP1axWmelSHqilvSF1XcHjDfEJYqE+VO60KNRtwywCaxLcAnavp
3qCYAN0Otc0uuIAR7qIVMGNfhstTFcy8ZXbhx2jyTMHUi2PT1sAFN7XtRKyyc+s89YmLMfjUxKIq
t22OX065eQ7s/n+iaiCLXaGN/SPvItCimP8ZE/FfTypt+sefvnFKLHlQNTARcdD/p7bM//4rsaQt
AFwy4GSdkMHgiKId4v+dWgI6wCrmCu3DDLfhX6klwwFigTdAgM4b7C/OHeGfACJenr31sZtDBakq
Lue6Pp41LwP+KMidKUgVYlfTHIRsVJkNfitVkQMv2CBnwe9+6J1/OO6/PA7TosATh22Yr4aCF+3V
aR83klwOs3zkldMNBqjtNw8wmPlvOHIY3cdj0Rr3f9goPgw45KB0S44BgsWrRnNMrNy6GB8UXnnk
1JuhM+79Yu4NaAqUY4sVVOb/i0ZhpWDLg74LrTJUL/vWV+D01RjQaE1ziQkQ6TpKYie/hj7r5tdm
AdSw+E3O5qcBDR1tOWoHTA4HPeFXjebCBfCduV97LxUMIWKNjGeNGWjzEJV9TNT3657V1/vhXO+Y
DoAQMjdgF3yLAX01geJuyKlhs6GLEnwpJfOMJk7DmXSe7tqiRwwFpQP+lYOF4wT22zn18qH1BOZQ
TGKU7uYOcMR92dNop4hgSkO0s7o0EUi9PQ9toYCqEJcEJZSk38ziV4/tYg8EfYYatJ5SGNjoWf7D
CbagoK4CgWp5TDiVc3otwsEot54ah7k+BpmFp+ZaJObEj0SrYGQ7k1JDm+5/3f0v3yYy0jaEIeyD
hOCU7UBOenkfSUV60a++UOYb1sFCCjjbMesceljpYwWBYwC95Y/aZMkiNQBSBC1+yFeM+8s2Y8Oc
XRi1xSrNqsG4d0ps6h6oyJRANGcqXsb9PNSjb25/3ezLjC0LIQAVoP0ML75MIfnwl82i2UnpPySD
hGT8aNwjVJbTIKopM4McVS4vM+UYFDdWp+metlLPhYI+4XO/vpdX3U5KHP+BENciTnYm69irtyyE
Q51nAnw+0gEWnX3qg4kFzLg3OFwhk5pFmJX87m3Tw/nvtw0NbR+9cZoEHuWBpTNfDbedaoAjGXQo
zYNPu2aXISuxCj0YsL9bqIHXvWoN1RegWMhN6Tw1j/lqoEEpmCnimDbBuWnTyVMwws7dFm0f+s0u
cUFf3KPY2/G7OuknZXFmtTGI3IMqqM07zAhgA7+rY8EsiZ/nCtTZoQvkKuegzwX9OW/H4aoL6TIy
8Vg/MmvKFkBNvK0Ms+GHKbPMsy4GUr7aGwVtCDkWx9KEpTVd+5GUfB8LZ93q341LD6r81kt9L+s/
ArHq0hrMerjU48GGwS+uobdmU7gJ0iFjgvQj7r7ME/JPXbDHN8FUycaQHcqXqxaUPINIxbeG5AJi
R9DNIa7HNAfNsMvbo2VkJucligT6YkUh9BqbtP4S3CNEnIGBmUqQV99H4rk+u0qqxApSADSIG4ld
jN5S2t4I/GQVOC/yA1zDLrqc1jrwudRIc5hws//m/Et7svV0V30srU9Yzhbyo90Hko83hPrGPd7D
6G9sswRgP9EptQumB+XniPuuYRzpUeTkyfCd3qLzk53m7wgRig84aA6MzX4ZWQZAwp+W9HPnIoLC
LN90BgcxuYeyUZbdvsyMDGmixXf09LDbIA+aXd72M72U25xnhousSAAqfzi1ozgw1dd2mXihsYlc
VzZqbXiFm4+Xhi+TMb+yl9FNpnV+WlTIRNn+PsRklK49T51zf/gCdcVi5bl9xfNyytAPQEDVGPfU
D1iXqsWL6YLWK6o+2Gej87wmTGj8auUKC73tQ9xIq6/hEPYjUlENtb4YBoo5ZWC1cJxGZTNcQor5
50sVatTXmDGm5Mcg65qHxqKo5jEDvCnp6fOQxLkQjOB5peqADyD9RyqirB7DaZT0jge63nzAzyN2
oclGCIRgp3Na2EIH0V9zOzllzQdTMypprS4WtlmOldXM31AigU+2acrOmMZND+AuvxaQ3oSgDJKW
ubvjYLEU1ur8eQekFiN/GoTCs3V3DoOlp0hQLW42HyEWEZ4gw03PAcYmaAB6avAMXRc3pIzWRiaT
iiOtpvQN+Jf7cekEH8MlHYXxrREz+s27OqaYiEFfg8Kt8zCHALS9i8GM7Fx9qGklEt9nSuhWfD+O
dlvO71nrnLi9cCpPzf3btgv1O+cgMmvZX8luzkN6PEVPQM1aRvE8kWF96Q9GXa/fyrZGKHbeWkjs
NN88gPwkasMksxxJjlMZfPD8op8mvsg9NozzXyzsR/PrQdq8Qc2pi2cfI5bhasiLgu6PgaIohQMw
p00Yen5buvNdk5CoZ+ZCIdUjFPc6shv1yL6NgmUM+stzOEKBtdNDCSGfqXKKeEUbxsjKTwRF0r6w
FPJOsXadAvt17JMl7ZddbmP37aztSgoWJrDNeoqPJBCIs2azZtS6MNVvnDcENs+HYUG6dJ9dPFOL
m0rVLgo6ocOLdYNYp94fUqB/xn3WuW1SoKiPUqm8jgIiYJyYvI76DMlr5XX5lZmRQfmCcB8FBvCc
M5FNkVKcbuDFQrr11gJxQP9LwWzgu4rTLlePoaKyBdvobt8MlVz4ktkIBIt2WWfGER4slK4C5oWS
YDMOfaqj5k0R5G3rbjNTTuG8b8iq8BoNBUGIIo3fjHxd5kyL4IZQG38b0HnK4Uak62JfvPLreOIq
oQtOBP8qQaiI2XJm608KqaVKRNji57jxs7Hnd5GVe/4Xb4YLBBm15SUgpWDO4DB2pasQUt3EVKPg
Cp0uoboc9f3NBB9XXEeWDAJcn5HdKMMDKSRL+qA7MsXlSwGPwyQ0wbfLgMIpqrHemKERd9gLK4xo
6oOpmpknHYADl8YhMUASGocIRhx3fOpPWKb622OaKXLvoSf74TZNR0wiVn8/PFRK4z6NpgW7bmBN
g+7lakkZpyFu9SKPrFrGBZGtMVFuVEJF1cHxwUs+uBxDh3cjxh/iKTNRrIVlLPwSQVMk+S6zBhPc
QzoVYzNvgqAIegRTGqb77jQN8DdyWDuy3GQ+zUK5NGx4XaXHbvZ7xmABo0BPVA1st5u2FCy8mw7U
XdZvpho+KqkQyBk+dtR6CJjZoF7Z3mCnMI6jJVnS3qScMyZ5OS9F8ryaWnpSkGRPWPQSqJq0RiZ8
pJMWt0XkCoFzm7m/agDSFjenXsxNCjw1dLCxSt4MCpJucYi6GE/vteFni+6jxeJssJngUnH5cMnM
3jiApJSluw39RDKQ+kXQ1z31cA4gVnunRZ1EHrdqOtFhlRwg2+xupzmrwD0OwaL1+2afQGXel6Oh
53HOip+7Rwe9L5Z5s0hJhN5ZiGlwMXT3RcdcNUFZ3rhZUnNHltnXYvrY9pF+4DkisYCmYZzpX54H
wEe3jyepuxAwI0LWKEPpd0/m2EZgYaA4SG8yvxPOFhgr/Xx+8tO44ZanX9jTX/BTEFye1QVB7Wuy
g4ufHsBXKWERQSNck60qyo40dupd9KhTdKEg/Hki2oHZTEC2WZPNB6aKWOvvz4HVhMe8O8/YsRYW
w9XKouSXqeCZvgStpW+D/YRFpEJkkg9kRa9fyb5TeuTTZqwYXaSq0L55d3oeI6qi0D6K5xUtm4aB
fo5aZfGtLECCkteOfLJ+wyC9MoR9mtr80uRIQQ8BijS6YwZlip61/Ly11Ne4g2UNe5zSNJ9wQVfw
QwxT5L73y2UQ1rfWnivHv42tNOWuEsvWzfiu4Vfdxop7IrRVM8MOVV/bBTgM6+iILKm/47U0XTho
cZmzcvlZZ8BhLouolCh1nRcwEP7c+jDNzyMvSUmkFyM41eSzSerTaLayIDdNN2US/QNytpat0Xaj
L7GGz0VLZQ1FM7Mb0ouyNC1UoQcUZmL7UJDzZuuKw7lg17HwtmaPGJPEJGKuqjFns2IDqwjXtTDQ
EO5QJayVvDsfXORsVhVJa08seQE5No2o2GS8RrOElZA6hAmc72su3WApxpYkRGZxafLIejtEHUjv
mGBJdTjtuYMOH0zHtnGXdJrEEvFxgItcJXchiXp7uqZzZ+5a4G/fMBhekIz9tjW0Guied0NUam8V
0IKzyzZUJe0lCxJNal2m3eggnplRinGpu3M0hMUOIJmtEHZaYztX0SIiWKVNWbo+AL2oHLR2GSaN
fP28ew9EJFyT5Vp/z0Snwt+fu6wA7kdEDYYSzb+SclDV7QHD6udp/bk3ieyF29bzW6djvhJ9RgPW
aHsSMDoIBeee8EtE/vSB4BRSNcVIXHIB0Msq8Hir2sBSqOs/N53jtuOMF4aBAia1m2EWLLc9GQPC
PtBeHnd3vtcEiDLmOJnnLrWzIa2suy8ebCQhNuw4c1/s0Oj2O7lWaPMKasGwHbmVgopqEKA3aHVW
s9GySqjv1n6loq+on47ohpXQEs3v5SlktmalH8B2WmIj0Og6jGY5C3j8WtujMxB1Dp74iliz4w4y
fZMPjYeyQrofTjfOoqSXJ7Sy9Q2kOk55YP3Xl5KFZ+lhP+XfgudwDFafTiichpL1VI8o+F0Re8cQ
FU9VrzOn1hc8nfBrQMlcVrajZDayNOuEwJy2fbbsKO/26i6ew1oHjM/5rzbO9EoQPqfEcrOvcvvK
rnCZlxctrHduxtcyWgi4Kl+fQMfTQel8wiXkc3hlTHRdiewKXh++UHpLktoPi2+0bvJ5wkiL+8mR
62K0ZBToA2yD1w4C6x3lz368ytIx6gxOvknWRdiCc/zFpHQrTsH+eWqmsx9yAffUD+djKjBefXGN
OedhDRdiaXmFQV/T+5dC1fBfCQefz9FDHFAP2IHXDZuAsMsrxDh/tyFX8Eb9nRUJF4SCtlZfpPRP
d0oW1uRl+ZckpalnWxih2XqsMdzRH0kWM0ypqMtBn7VDGXIEuEJIxY1KVEeMmvKg28LfY/FOe0YR
pS0yqvI50wksPuEaLq6rLKPYQrc2YmNJmZfJvvZ8A25KxirFXAKFpNs+p0ZP4+aeUoYKBpXuVjQb
6dYKjh13J5J5CCIqXICVS6qkKKDD+RZQeoeLZgox6TraWQuKZB+4SccXGk7hIt0mSDZk83a0O326
Ok9aDwEHdoexlV7nrdHms2wY/ghKI5ZPNmfgmsD89fAboE31SJ9O++jYCJo9rw0Isjc5JiE9JVXz
QHQtWRydYvb5cZ5S54gZDoo+SYLvDOrs6PqxVss9PfN58g/P0f75vS/9RfdUEXIERLQz7Ial23Fk
GTKK2CasXdAcla1Po+zK+tWhDC5bBEZjHxIGph06Cezjnshz9By+uUj7nA/Hw6RgeHqS9XVyd/rc
+HwYsr1IHzDOy5CZD/pLzpzqBJfvtC0/ci/SJ/Bz1hFdQJ12HmShUzm2riZwQrMX/UnsiXX3Dotq
p36PmLXyAdqw7vC385zzXYWXwh2Z8jHqr5D9y+ls12D1RzGi4xAYVhdpMHG4vU6gU3buplNlMcnP
cMIJDPceoSXdfL7fuU0cC91tLH9b+1qrdydXoURCUKGrYXQiPMrewzZuh7JwreJ7D7tuI/9WzWPd
ghFo7WBQtwKRxNm5c5PA5fW3U1P/gPnUcWfnxzxPYXnKr7R1oddsfERMItqeErD7vcaAY+k2VRno
XOQ5hXF+v91TdiZkn6GvziMYzjidUoHmLOzdRc/VkV9nMF+mzGH5cQ4jbUylABP6IHhNtix9VEbs
ksIrTAd9fI5OKcTzCjgTFzCov24St+mXCUWbt4BsOQkUG2EHqqyvEoqFaQPij+icc9ahNg2PbgTR
pWeLDlUZw/RUNpjawpbLfX/KBoCLW+LkINoG/tKd5cTSeeI8Dfx+g0knTl3OCvusnJ3W7yh2Dhdt
5LZcU7Se/pfhsDUzhZaG1ZvclMpCntmQHgrxexPNd/FdRYPl92sTLdcGmsMpFRZKQ+dXyXdbXAwe
nt4KT1WxmhMTzRlQLgKGbaAm3RLSPpccvCXV2R34lDrajJGR5sc5N+Tkpj6ndadZcs4QoCPTxXJH
ebhIUaCccr35Rz5C4WwVRI/865Q2wDFGv19pX1j+fjSk3tCWH4OWBdlIvnT6XR6QuKATeiRrn9w8
xtFmNaK8zn2fYzdiPkpuHGhhZSCAA4mx3ZyTyjgm6abiGXws4u1LqxeY8z1VnWQtKSDusApWjqXj
inNoOaWO3obT084/IDHErnMuBdVOO3FzHlNuiveVSxKY4jtWaDxFkoZ6Yzsv4eeIoURxhi8MbpKO
M84orNbORdhOsmm30+n+GHu9gJyXVCJzk5sWjavHDbyL3onP1xwLamHdBrESfbuumvRHqOKXdYg4
Y1wULkIivV7Xe9PMbXQ2iipL2ECnSqfItD6lftpY6Yl13gHOTwvfU+dU7VPohwhvgdsIgIaxyD5h
FmTOJF+IPo0v57f8+cX6b6i77x9r7V3Rvna71k39y+66/V/Pf8Z9U7MoXvxj+2wbfdc/qvntY4tA
69+0Bv3J/9M/nk003lHk/Z//4xtWJxBm3j7GCGz9WEQXVCP+c9V9n3ytvr7++JnL8Rc1dZ/6EIUS
iNWeySp0liBw/rIRMaJMaQkXiQIT94y/S+6W9Rc8DkEoD2ffoqrJt85sDhQIXFTydB2eq7mAb/+k
4u6+wruDpNcEaIgHGvOOM8hrvDuiJUORhF9B9YgMpTLTnUlj+TYeFU5qvFeNbVyVLSV7zrPgaGDU
IbC5msPGo0qPGtaxTByPFHwTZPNaSdP5bOdoSh1UUrrNBbmcDHv1RNvuoKWWcxZCH8i5jcrGY1U0
ANnC5szQKCHPTwHvskVeNr+aSfbozEaeD5fAaop0I/2edSap63Ddh1Kb+FQImR8RuA+HCzR00Rnh
N907Ai7rDgtRh2iiMx9tHyv7K3RoMa+JmgnD93DqGpyfHXCjbmgF3SV6hjI/LJlsva/FvMzmzdIs
tiQDM+Bk48eylJvJckjJZ7Y1PKFFHzTbMMMU61hnaescSI9McoOdfRCuSq/w8yOUUiLJMCkGPCmU
SwjLSW8rlkCrMROrtweEdCoypQWCUSvS/SkpbMKtqykdKfN4Q+Q9VlZlXHqA2OyVgXAX8qxh1pAZ
NxfvPcJprr1ayFtc1NRy2TXlEJJjypvJ3A590nwheVJ+NTN7KMDtNaAYIiPUzpJz+TZcxgUJP5S8
OL4nbv7eyazsEQZjXOPDJdNrAsXyLghkj8P1YroUVk1cgrDNJAuAC+McPaJbhq9jgXbteyPqEhiS
hTDbNQ63inljF4G3T+om9UCDRQrGOHHvjmwJMsDESN2Dm7ko2knkvu9NzEHilZnaEaWXmMQNjEh7
KLcL4NDoMMxhAAe9FB1ixC0ndpIiCg6ig1/Vwrjgh4IK+ed5qcsviPEnw6pxOvxCGlyZ1oMxIeJW
mQnsdhSakGCpELHZYcI2HiMOgPOGDL/bb9K8wiTKU4uBhlGaAKtiZl1iQJDaFAGTNDnm0k0dzBN6
Dec1WnrPSgzDXjXYZ7Ehdm1uIM5QgeeLCfVvF4yQHpwBN85j7FrBI45tIBJmz+4e/GiuPinH79st
x35QxKOZREgEJc14KdulfigJvREfQkXqzgRfG+AD46WPPbv5jSOQUNzmVjlhiVC6kIDnQahh46q4
/E5siuX4MAcYXqRFCS3accbgfRC5kLCLYmiRk85FV196dWd9LHQmvXadpQYJ7E4IAcbkt3AK6fN7
qVrYg2ni13Lv9NGlP3jtgzPiV76Okc/6ZCIV729E56NWjAh6iqlUp3B1RPymWiGbT0oaa9oU3XaC
vWyV+1mf7EczVd/TcMi5O3KwE2WnIlLrIe86oq+ojZEL8fv4SZm5UaxJHsDu7dEl0JLZbXMVEQ6a
+9gJl+Q4goDWno1kbHk5w2FGOc8OvX3NEZsiW91rJSMOdLtocM0UQUMfCSkX244ZQlX6vcgqksyK
4l69U50U+AYqd9yqpiZ9id+dcWG5Y/UUxWk0rI28sr9HgZPl9yns5qcgSMenpDFb5GRzA+onBktR
uu4rQfUzd4NPbLFDvVa5JT4oBLk8Du1B8QX3ufrWr7HQWS244TyBTrTTXbTY4VfKdhU5VVLK/Uq7
Nl37cRQ/Oi0p+reRtOkXnylZrA3HKy/KxlyWbR9PBsg9huWIOQ2LTakkUhEj1csvi+EZdxKJ1fkD
jGTxCfl6cIYLZ3S04AHioBwf+Ri6BPHoYOAVJum+CKepPFSlRJ+7Q9hl/oyJX95c4AQVHFk1IlSe
QG/62gkSjat6qYOPASqtxY0T9GawM4pIPOVtx8NVfefNK+TgnWsrT41hj3tF+GDZOG7uYj+ZcfBU
o3pjQZdKVwqnyV2USM030/Ey0zFhTQPzH6zSBRlSdhejuxVY+mBj58HMIQfYYdqS99NcbUwEJ6YD
BHQ5bpDF8t959RTVmlccv0mHaBRrZ4rU28oo5mC1qMZbtllj1BgrEFjdYTIyQTZPPRuAarc0gBa9
Fq5ACsRFgtHQdkTRaAO6zSrVvaOUjvaEwF0WqTRisxvsSMfnca+vel+0KVMJGDybQVBtUstDc9yr
s3xmwVV5i6MDNPKdBzWh36KPOFNMlwGyGjUpLZ8cWR3xRpMHQ8LBarPgky2oDz4g/Gt01zPmMckx
Zn6Ox1aCdIc1VmbOOqd2UWzaqnE/NJGBj1OfjXZ+Obrz8DGwJ6dfJ4NZiF1uWeCwKehn33ws/mpM
BWxet6shmlrrw5SXGYYMCCB6q44ix3InVZSZHM7ZvDdFOnQfl2yexj3YZITiVmCjjWkVGGOEHwJ1
6as4b3Qi1YmTLxmmI0h9WtK+i7txfppEjiewm5SNH62GpSm/oI9oHyyE3fqbyiKFh5a/zJx3hWUs
ObMCeuSm8qZ+3oLRcB4bOQE8pmiwT+Ef3IFgWFzMbby+xVHWvSo/Vp3jQoSprP4dfEQWFYcpkV4p
1ly5CQsci1AtEBFca2uZnqLC4dbJriIkAAoVMa+eMCs8wpaKUOylrvaxRhvlAZNTvCkS40sAUf1W
dQqRH/wn1X2UoENzhauUXvIiUX1q4hF74PVMgit0NlbU9uNTZi/z59BpsKKJy7raj43rX1H9Iq9f
ArNDTQ0BOOuE/vpvCLjfyMfqvlOPj931V/n/QNRNSuBXYfd1vXwtH17jXZ+/dAq+XRMBsACwI9qJ
MNXMf+NdNScatjRiVcgPA1IOQcKe4a6GZf4F1VQAMQLgBC1ba4afg2/D9v8S/jMMlkINjCD3j6Lv
V2kPi5si7PaE4yMmRpDvkKH4AbdnomNjIHs9ribTwubMqL2rshfZXUOS76xc/x/ZzK9BYrotoLsA
XUGUC8CJL9vKByLltkAwgMCWvS1SYoA3MDnJt7aOhktH5Ow2P4zGP4BrX+PDaBKuKcVxkLWAil9r
r7NElxmV63Fl+CNZOCr3W9hr6W+4iP/wYALUp+1RtQEBZ71C4hWB4zaRRx0gQckvOQYebBcfpDKk
IbsSHjtjhdbxr5/sHwYOBqcZUsfHzQVU9MvOTAjcA/LXHMN7lvPYnXHIKZIFu0wScfGfoSr1LKEx
LYYP1hGs8quRwx6hsWxkTlcYiEkoAaH3Hdnd5tAYg7wAnx+Gvxm3l3BScH1eoHnvhE1ME94fjcT7
YVoyIc2hzqmzDWNyabbzA4kLedn33oc288KrsvIvE1Iev+7S15NFN4ouFi26tOm95gknXTTVLPQT
USUanWbpY35a1Gd70P/4FvzcCjhF5OZxGKAUD0Du5aMNjcQ7jXz+qrHkcJMGnHfQZX349aO8nh2I
0/nArAEjaUis/Rr1THwiFklUtpKepd5j1I7fue3Xx9bqy8MfN4Wtgc4s2AHSEK+fp3XjLMlGwq4s
1vrLyGPhP4O+8PjJGZN++c0Y6Zn2AvBJvgLVBWHqNC2LyKveG9O6Af+FPa6RiegAsiP6mMih/6ia
LL4urRmbJFhdv1MwfP2C050CAQYvBDaBVNtrnba485tGCgx2yTJ2d2m0TJeZCKsrB4Gs9TxX6IL/
ulP/YZKA37Y9hg8ZAMA6LycJeJlGmCXWW2nU4DOZOtFBBPP0m9f6n1tBYQL/VBdU+qvXOvW0Q0Ap
l5VjkwXoMiveTKHzOxnDf+g8kOiIOgARdtjr7JfPEhUgARYTpdRR2c2+hsF6EzVpcGGTBH7C5a25
/XXf/bx2wKjATRWeHA9GZutlexit+2UtGy29tZBDwQdJLEi+1V3/SZbWm0yQ7e2U9RvVhn9444CB
O4CVgNuzEei7+mHF0tgtkt0T7ofdHGxVj2ZGjbQjrnhL//7XD/jTsOk1yvY0zkiQhgv0rfzQVONL
oych40KBc9rrcYmzPQCF31li/NQKKUEyf0itsGkD3HvVjVgsY/1tlc4KkhogcwMi/EZ2nXX/hw+j
VynIPsxydmh0918+DEV3CIZd7mAqJ+uVP4YIaipyCH/YCok0pGIIuNigSXTqOfpDl4U2ZdTcZZKH
DYb12BRBcK05bv26lZ/mAG8s2D4TtgmRFL33spXZs+xBoD64IrFqXKh8WW5F4E7rzG+z3a+b+ml0
npsCEiUIqGzbeiXlgJxqOo8ZJx/lcWgCntWb7nGWaWBvf92QXlBfLLiQTQlYkOSE4uAQir58JjUI
vFDsJVj10o8s1vS5AxbnlkC8baAPGMzZcz6v/SYotEwjqASOSEhL/fHzUlfmzYJiYjKErzkWvK9O
FqcBvNhpmOKLOZKhubedUta/ed6fx9C3A50w19KutPPqPUYlnlSdFwZYRtTVDvF0Du/90h9iR9rv
ft21P48hPDjfJSGvk98A8152rb9YXgPbVazaYZFvAsOtDjUl2d8Eiv/QCrw5Dhla7Je1Xj/wD1N/
rmJ/pNpOgkGQ8K1z0rtVPya/6bbQet1xVE9RxHF5IlhzNmIWL9vx0gxtgWCM1xkSjtOWfGzZbs0x
ab5DCo/UZwM9PBfztIb4dNOlMsKiDzCsG+8heifVva/aoNzZU9OwfBqGUa+UPRkWGi1lbl5hXbl8
D7zBQZECDUH1GOHIkK1dqpqlhriY6j522iHYkd801XbJKFIh+BJbubowp2iJcJ+AzVykF204YPwJ
U3SYtehMneRuiLZlD3H02NhZmN5R43IHUA8i9uHXA0ob7rwpmgcEJLPQ3S5V1Vukp9MuX1mYkuH7
J/MQk4PMm4P97GQqueyzVn7wktrcO7X27Wt4OvkmckMj+JwoeBDXJpZQy4riSoC+x+CTjjZnQIwH
ElZWdbuEXj0fpxYJyztEoFIgenDwpyvi7blECDXoSU1UMJNDkEVjOVVIusO+v7Ah1AfbDmaI97Zu
pyjZJW2HkyyOcIZ7B1AXTXskBJo7CFkWEqvpwproARjCka4luFr1uZDervew1/1kkwk0L+oOVvJ7
2zcTUj+IVabF1wKqS7IFiYbt3RI7SYJ9B8KNm66iQHpQLgwzotuaPJryx/hLnuFmiDzjhCdHOVnp
e3LaBhIXFJPtjYs7QLJWQLvT2wAVg/doXRbzoV5EMR4HFeAE0g6TuSkcuSByVAS1YtQGgOob6NmJ
XE/ojtzFPZIn6zJISgt31byoiEO5+l1ikAVn7/JHJPAojSzrBBNNqPc9qhk3eWL64QWiCcVt3/SO
/252RTsfwV9XnrZHAF+E9sUATAqvY7OIu34zThgUPoBx7l1nvTjm1N6ozC3V5ZgiXQIjPhvIM5fz
clTOLCLAjagRrMj4cjBzWavr1YJjA/JKiBR26l5SW08f0J2QWniiMoUKt54jO6c95DDo7XjTRrWJ
nEMFwiQYtnFThGOwsZvYHL6HeJF2V65oipaCSKZQ2wnzLlziHdbaILNKUSUgueIElVmFdMGBm2i/
5SYCj/soDNJbUZrNExr5rYXyUdoZl6AXIUuDdq3K+rYhQ9a5HPkcZ/i2ZLhGwdpWVA3Ani3+8GCO
pV3tAX0W3cYOG7iMRu6VPqIIWYcvaqYy6PHmguSMQnx4OqohLYI1+LAmvpsKJ4C8BEArvEbMRLb7
hGzVd8FLNVAc5x3+VmII6q5JRFaX2DOY81UxRUaxG6k0iaOT5BboHl6eEZ8Ub7jR0McYwQbRFW9F
gQPxDrapbW8TzbffWk4STxggI+e6ogokZrCJ+SC3oALdcNvAAxF7vE9LuWYlZQfDJYJuQM+F+oRf
R/6bCSeRD3NRm8M+4JLu1m0Npn0bJPhXI7Ex1IfOTkFfdg6Q5bXbyiZaiwydfkhSQf64dAGmjyP2
DskK+yLXOpCor8bPXu427THhxBMeMN8uHYowZeze9iE1jo/UEvr07WiGlTz6ohDL3q7HHr0dOy68
XVh14UekNtJrUwJz3Nr4Fz6aVt/GYIEayPVLhx/CNo9kLbd4bIjivlECpyTDrC09QP2oDbg7bDHy
OnlXjxkOXxUk5Aw5ULu6gXw/qnUPWGM+BHHtZGurpbgLAYoD/2HME8vbVNiggJjnbfykJXt0nxXl
XQuDAkndqTBu8jlv7ln4A+QJgF7Ge8ceWDUq7KsV+AWZv5M5dKO1HYtJ7eMp8trdAoBWvpkjG9VQ
ZM79dtemyisxrTGE2EqPms+6Q65O7FxLQpWqp0xFn/C1wudlqoHUXjmQLtUN+u/pESBT4B5Qf8my
NcWptPrcxQgVbREaCT/7BRvnGmTQ6D812FnAkbCsqrsMUP5FwQDAqr1pelEaV35DAWkjqqLwLyih
tJ52A+nDNZv4bK7MDpT/1rX7bt6ZYHkWtAi7YFiDNsPzwwrnul7FZt0tFwlvi7VTmiO3Fj2OaRfN
gHkLFBrplVsBVCc7NibkphX4i8x+33UK9t0UuHF4YbKV4x0ylhx/J5JCxCg+ZfCdU5G42ea2DB5Y
1hrz2kdwZoebndto6VJp7mQaeahkBLUb4HRVDOF6Mkozv5h7vJZWjGRNviPpSUpIjNF7Zktf1xvp
wgNZe0NN6YIicvxpjixSaWTjcxNv2AH7tkUGDrWhEZQ8mTxqN9ijSYJCGfrqEfUOjAfddC7GNRPK
J8YPnfEwDa3CMmhOQHvXI4bsu4494EuKm/z9/2bvTLbjxrIs+yu1YpyIhb4Z5ASAmdFoNPakSE2w
RElE3z3gofuj/I76sdqQe1aJJha5fJ4RMfDwCBcMwMNr7j1nH8AZRLbgyuJTLAqhXJFU6pAD0mRQ
d4rCiRvSBgcvOy9ynSSP2VNS6MO1SeiUkwytHg6kLpkkqzjZq17qJAP1njY6QSfL+cVFJUP2nolk
aJMLdC4bYccu/hIYTG7oNVonSaYmEehMLZsVLq0PnFeHpqsIyxsLuDsqGlBm5MH+4tI1q/ZpWSlo
sxOtFH5djWtnq07nG6p+8xrK26g4E3Wlcbe1nRWHvrAUFw5LZz46RCTrftlpHEy7GJB4aAySJOQy
j8YldJq6v0mWJSdqRE0sUr1zuMI+DZeSON8q9+bAwZUFl33MOXGqhKA86Sx9fPLVYlT+0Aq61qPV
Gj8SR5CJoowGZS24PvSw4DYTwZKXAw10sbAYhMLNqiJIaSB/m6HmxCjHau2epnHMUoBw/FyogjRg
jJ1jsbGrzAEbherz0ui0xd1SW5hcNkhFi8muiel2SHAN+qZpnTwjmq6J2us4UumKzUnReAEMshLU
ILFpw3iAWr0YG4X5ncBKtaqTY54Xkw7Qe8ymO30pB6wdLu1LHCHmMuxyKI/TGZoAxk6ZICE94Dn1
8kPDXqK/rzJPL/nSSAdMz20DTygp60kHbdKvrWhSl22ppK65r9ul7uMLHeEmzLWRrQLrq946AJTR
TmWwdiDom3B/Ffo7X9m26OCEFtSdPgIIsrzw+sizlAWx2w12bFtnxB+BacHSASY+5nAIG7SSYDQJ
pxkmlFU5iQbKHMtzURByw8WERlW4duYbF+WFh3zNQ25GPz7NtyKy5RwuLvqgkMIPcWJsusiYTECK
8fhbHsGGN2Od9x2C0500++JGVWokMbawli91YpG9lmGkbcNYCPMWi8BwbnW5AfSNGeoijgwzw8sk
CCZHCQsULKo7ITZjH3nDk4x142nmbMtw0z2pbdWorxzfQ5jWb0mS7+MN/7+FZHMyP402tn9Q61/9
19Ms4VmrRnudAEeIKL6IpmECZGn00YYpCMVVh2T6rqJJmtUzJXIAASxbnZZmT5GK48JXiCWefYLI
VjFOlw6NX2qZ/CZY1CFWtgrd/EEvoWuJIhq/tBmcBaZhncTjRmvs+y6jtbqpNNQssF9ygEJFXaYq
gKJYDJtZR6twhs2yyPwCZPa9peigsMEAWWSKdrNzjc/VVklZJ9QNU0CSPel6KrLAtYaJTFW3qM4g
NkVojAiaJKhQTu6tNmZKSVZYVrT4vWJyOpKkHX4WvU58IQYRPsOszToRSjTj/B3D6R/xASff61xQ
Ml3QZqkhZ7bxtXLn5osNi/7MjCL2UmoODI40zgrqZ6zk3cXsCL5VSyjTut705IquNmPXH7A7l6Qf
FvW3EREGIQKkyBMUmhX2Ziqs5HpipmseVmekTba50zGUCPNyQnhk2haxpqps6QLn9pYMAlJMSbce
pb8mlPbBoLesevmcLTeyymgYeyymF44yxPF5klXKQ2vHjvpAvz/CfQclDiCgaVxjD1QNaA+mcksK
UaJsbIgPWw8x4UWrDrDw6NLT8Ub4Vb+QKldfoxjqJ7bY6Mf9TrfbJTBlgl6i1Cpg7ywHUbTTTZlN
+8zmoHFDzWP8GbdV9Vo0g2WFpdKxeqYWDtHQ06bq24SyzWTJNQWMtSoaZi0K8rV77/pYAfBz+Biu
mKYZPnXWHRxmG+9ZmYES3uRkewL67pNczluHfjz6pKqsiGZvdIwl7LENUtmuEhr7fJVKgzykDdgA
8b84auQ8kjG2PIwOn9emKOBgb2VjFATb9Zb1FJPjfW9yFFxtVU5Pz5Z0U5ehRM41FrYJBzyu+OGA
0gm3t7MsHEP4WlMGnUpUOHERutknP0WLvcJHLrd8m9pO/sgI08Sh7bHqME6JVPUbpQWCZZQxehem
jOpgQf3H0gm5oYdKV9pksoqOHfBS6sZjnRrqI6r5JmayLdRyB0hTnmUV3udNSyzlZWUaRcl7aEiq
c9ip/4hJ//N2jpvkT41VGEnY91Wx/SVTCmx98Z7ooivNtZ7bhAL40COs5kWmHOTui5Im2VeeLRy+
HFv9vEkQxUWYRKT9kDTCy8N6oAnqw/Lt0zAy8ChtY3NZzEPpSOvetHU57Sa2gitijWqCd6NQzsgO
laO4Tmg7QOA3+rDKmIE/fl8TEpnbcLsSq9iTuclBGXn0hmITG/K6NwljEG3DSWHoJuvMGhcYIS37
zc5XtGm5XxZFfo0xaKAPyVVENrNlHyvwZBjjU3jMJCTaw+OYChV6rFBba8OIY+9A+ZQUApfogBpZ
DTU0nImiQWYMs7HYtV2Dp8kuhup76aH/9xENqpOPaXDUAtk7q/e7ltNmTjzUIGxASZ4ZZS2/KWMi
0osRLGVPGcR1xI72Z0T6e6PKW9GVhPRoijuhbuhKb4P3QfFY5NvpdunhIu4WiMAtp2dFwRpAwYhb
lS5aBW0ZyWBH6kC02EDhGeOkqrWXdZp6bLtdNI4XA76tJ3B7dRSmSBrX9PNSv1dqgo+ZQ9ns+t0E
KT4oi0wc0pIYqdBZlOyRLd/MBjRhDQ1EhNzNb0eHVA+Mh7+UzxpxkcAoJCoslAnfHZIuOx/j3ECd
xwHluEPh0Dch45LpsJ48Ys7At3lxWMSZmqPFSYuvLQ5h5MUz4dqkry/Fg9K6yxXmqemnKNuFr3xK
RX8+Yob7wbiMjY0BICd9Jb2wancqe2PlPNLSXvNlv3pwXVyyxRmws77auUgr0qDVXGlsOfWq6lfM
cwsIaDRZLSrrfnnBfsG8g4NEuy6ilGCCXFnEMxAR+JnakOI59o0ln5XoqMzupJd3ySxNvq9Wztlu
RFHvyku1cWc9zNF9AtHHzEx4ZdFl5Vc1swctiIXW9TtUM5SpQDJzVr/P2ca1LHyjbitPBUKz5I6m
ogP+NWqWnO80sdSiuy0M8EKBZU80XFoCl5sjDsDxdZxyhWzCasqZp/WI0zLOkiFIHTu9yDEJ/rSI
tnplcyufEXYm+pchamTxmuFuHba2wxYauVyta/u5a7L6jmyNBtpp4fbJvd3TrKYK0GZf+ri/rXLM
0RwiyLCEuyEOJA6w2c2UimORhY2osfQznvPXrtQu2kpcVbX5ynk3D5PG+YEMCvAkAMJN6cbeznbG
827dcqKB2bnlhBRLA8rxPXbNOTn8R8OnFJFyWsFUVrQqHIgZu0YAb5DFqGfYoezGpGaIgJLgytgl
I2V2KMHu9G60rv7DRb4lBMc/DuhVDDy1zlCu9SKTV540tDtOZlrKF52wPZ1Ht7tuvHpijQE8+vBx
XfiPSqoDS4hiramChgYndVIXRiNqMTJtEjV52qjA6iRA94wmXyXy9+NLnRaHORjSd6GHRHufxLTT
JDNrMqZ+jWbwNSXNjzHLYGj287T/x1ehJaLS8qYtgjjmpC/S2ZbZ10mmoD1yxDmHoOoCYcun+PhV
8vB7q4KbAT1EKZ3OmLGymN5WoLu4F6beE0vhEQIQbUXOquMjwqzajdPl82Xam+7l6KicKfK4VR5c
FrxXlOlsfT6+3/deIJJ2Cu5rw9N0Tn7IYEWmpii8QDbKEnWq45FE06l8E8rf7Yr/UV79S1uBVh8Y
Hsit+d//9fN3y8Ovf+Iv2ZXi/BsilUkzTmPU6Wxr6Fv9d+6i9W9OGuqvnAFG5WqH+Ft3pen/JmvB
hicFxsxc23j/V3blrCYK/i7/ovXB/2L8E8/DifEL6cL6J9EoAXRETiEdw7dDNeunmGNOclTEKL5N
7AOoj7vu8DPja7RDNS3Na0vrOHbmQo2oMJTOUB9SZOEvlkspY5/33ViFvz2/d7RSb/vmf/0mgFom
LVL+Axns7W8qy6pV9ak4LvPc3JWFYj03NCq80Dah5HsUJNGRFOzsLKn9rR/8/2pi1j/6/325f1+a
EC2eBR4U67SjXYyEFVGyObI2KFs0VNYFOQaULXAXXgOjTl4+vtP3LscRjTawThudz/TtnXK+pOtd
ZEfXLDKE1Ikov2dtWn2NXNK+aF44Pz6+3tv54K/b+/16JwoIVjtbSK6n6QvBvLlKNbdlg+pm/NeP
r/R2Pv/7SkhjEMhQiqWr/vbOklQ0NT2jI06t/pgpebnPMARffXyR9waKjroCgKTukkt5chGlyzxJ
TPmxZlu7m4dMexUcEy/mrCv2etS3L7K1x1AU9j/rRf99dy7f7pqGiSTn5Dl2+QKJISbJCo2aETSc
SrZGPsa3oFXc22qSHJzADlJEs5XbiOQ2x//4xt99uh5SBdrh6O5O01I9R5BepnL9vMZeL9IRNif1
548v8s7gXEWdSH8croLU8+0rzC23z1gtj6R/Wt+lOis7TV2ymynPk6OOzfb648v9UgqcfHvkmhgq
YTYmF9VOrqejksYTGx/JBagPYmqUpzrV0+taNaIbVwf8DUei2822gSpZ5mq3dfhssPOO1bz9+Ke8
85nwOa7/5rPEW33yegfQG1S+42OPmRNEQmESKQBQXRJR+8kzfudKxiqQI20GBSVzzttnTBcLs0zE
oYZk6ydjSrO98BYivkiHP/v4nn59DCePFyAlPX4NUiN2/5PHW7bMZDjML1I11e57HuVXusXuS+Pl
izwfndh+dEAPccjD/f8tUqQ3BTPA6a8f/4y3Ko5fX47JesOduuz3QKK+veHJSkmkt7ULvZEzflPU
6kGTSPPIUaHZlJg6jpCTy8eF7s2+LMzu8PHl3xnTFP1QE7GuAFpCsvxGg1AuSebQ9rmoIcCd6bPX
b/MicUIMCmIbadVnYafvPXQ09oYNa9JlV7Au/r9rHqRngirw9Aso4tSZSkFfMpAOfQLsrY58Ggdj
uhAQvr+kZH2eAdIxvoisl59MF+899N9/xckoY6KPHAoAF2Lqmyt9nuNLDyUtyDjdvlGtTr2psnnY
QQhtdj2R8Z+MvHcmK1JLqP0bDDrU5yeztF3leIQX7aInL/I873XrjLgQiJEfv9l3viSTpQ0n6CoT
Y2Z8+6R7eGRq02gXSqT2m8gadMAYpRp0dNE+EdidCEz+GsOrQh1hDtHEbMfeXsqJF0q1g3bhVQs5
WAPJuYJiFEAuzOyu40MSFsdZ7cZ9qnOUrswuv7AyVGyU26323hnr+pKOmHEJ0isjF9MStIE/fhjr
t3zyraMN5Yizqs4x3J4MO5duqGJa04XWiPliFKCXyA4ornVqRDvIk1RhHBH/jGqn2X98YW39k99e
mfMG/AAsUWyfCPV++2w8UJf0c+yDMqf5VVSkWUgThKzmwe52AMqA9DvoBfkKscJWdKj4DeUeZ2e9
dWxRkSuiuuMnu4R3PkJN5TSGhwFZJFvKk5nPAO9Skzx+GEQNgGfO5TEuU+8OwSlkT6qItwJ63Jmn
zfjDtFHbptIaHj95LuvwO3kuGow7eqGrFhoDxtvnQgru4qHzOyhG2h1x4TgXiFqiS6sTUIAsp7pV
zMbcTXgEztH8wFCqjAqj3NgGn/yQP7+TX0+CAJhVI4oa9OSHyMkYNGkeorLLfkS2RSSiNe21vLJD
OcxFE8yUM3acYNszg1bza2NExpNJHlCgoe/bI1ShpDKY4hJ0jfnZl/XO6KEj9+ukRAsIDvnbH6el
eskDNA5k4cZK4MnECqnPmnsqrfLYlt8iamqYhy1IadMQbWZm3GCtAB+iuk9aH9Dn/O2T57UuSCcv
TqcGsuIxTGvNWnv7k2Kzn5R8Vg+GTIm9MZyyuV5S+ihNz94jbpridvY61Amy+5aQyUPZu/b2ESE3
N4mIE+OTncl7Y5mfQ9+SqW4VeJ6UZJqxy/BfGgfCJuKdcCICL8RERAaQ336zFijvTXOub6eBprTZ
VJeKwVrz8SP5c3KhbobyfdXwMQOeSvpxNppON+oHlWLrFvQCLlONpCd870b+LGdb7JElPOeo5j9Z
SN6bXKjY6ZRE2fuu59W37yIFJa0WjnbIqq49wxIIzSqunS0YGfWmEJ72VZtc8RM8EBNyrqbRnhhB
kN+u6es8nrAsvf6TueXPZ4HhgOdAOB4GKaTrb39RUSnU6pbskNb4s1ShMVTJjUWrA42zCwyswfQp
2OKd2ZGQ4cfv4c91FQmqts4mPAqNle/ttZVkNHOc8AcX7d8tWejzjipl/vLxRbR3r4JingogEl9w
nW+vYqV9o7dLclicub6c7W7Yi1IhtRYRFffnmNuC4bDLqDeDtKcMWaIgQ9+SGFNYSGN5prNBKRg9
Xrz5+Je98+hZanCmsXFm0fdOBkMRNYUt+GE8Hf1sItL6EmgOXuJJjwO3Aq8111EV8NF+MpWvj/Xt
hACulf0rI5FKJajxtw8k7w03IYzt3LVzl0yPGhV/0AALq2CUwAwIizGKGXBjPH126vt1rDu9tLvu
cNjDs8Ce3nLv4p5YpuQgHKu+IMULJ+WY9kTiaI9dnQ9BTyl+Uy7TTTy09mEchbW1lLnbKhwn6MSJ
/Fq0WPOx7PZ3jtle0dRdbhD/imPZDkOAAOi7UOW9HDPjfEZnt6kaYsqF6Gic8l8/2Sv8uRdHpkvz
wV53C2zY1pH3mx7YQcDJnIpUtF2/j0IIF2FcZOyE1RL/Y5DOfvPxiPlzKK8XRD7OxMmpyz55cwyX
krB4+3xyvHgTSxfcUN5+Zod75674KnEFEci6nnBOLqKmQCGVzDovFS26HhyzBERZxUi+NK2YyRBK
PkvQ+HNBd9jo4c/kA13n45MPtMpHwa5DnPdwQkIIPMMGPKK9VSxSuj5+fmxVTsY+NSq2vJQLeW/c
oHHyzbUkoBIvYG/0BfHHto0temkA46svamUjNHLTgUK3HZXLF71h5kKVpQh944zGUO3tLrKPOqb/
lYYKK0Qd80U/62ad5tQytYncSHvOrrQRNW2YVa69KxxvivZlN9c/JKmZPxEcdO3dbOr52pZvsIp3
bWE8jqLILwaj9753bTcnoUMs0zdtMp3eR/3QjxvTTaxxg1G5+C4aiXi0AXo3+qatZZcNr0ty5u07
b6tLvUTSMZXWBkwFCed1VxTfwQ8uFyV6sy6sXEPghKo7NWLBxeThA8jKrwGREOplN4b8zscvXgFV
T4ccUgDMBnRlwpcFLauuQWQXJvBLftZOlt1yQlVfu2rSb4x0LGJ4M4I41FjXtJeq14o4VLBtYOqm
fPUtg0Iz+IOiRl9NvGUTGq+iMMJoVGk352Z+I4FhoyjAJ39PEUBPdhG2zMbP0qqbDkuGR5I+p07b
qNMnAr8QR6EtxWLAwwN35feNrPeZJLdMBw3wE8Ku8dADHoj8ZLI9RnCDSn3jVEgGd3UzZ/a2SMQX
XcpqQObQj+CHk7ht4Y5GeNN0I8PrNPeZg9LHJu6CIPHIejUSFQk80RdPosoR5kLHRHLQA3yg/90t
nkn22DxbiHEJFFyJ0eOhJmEsDYE1eV3QA9LD1QdFNHSA0UsOThUt0qSaPfSvFUth2BnueNbBsC/9
vk0SJSRBrawDq7Wiq1IMyBFoCaVtmCupfg0eUUl2qL/G8z4TqJa0eW5jRAMp2Yk5/X8zaNWuiCFr
xVZNqlTeTFsrAoAQpgY+Gl8CrtklSu5+tzI9NVFN94ytzkinwfeKanjkY8A8MKkWkizPEl2/MYQ5
743OKJ/ZVumkLeRt9CKtZH0xVUzOYpnO+V7qjnhkapwm1FGTcV9WWvJE8NUkNnk3GT/sitXWt5IW
TVWBmwPQep3KsFyICuJJqstar6ro+oOHsO5G1VSe3cTg8jJHuxU0djEeCsTa1o6ecKT6oh/aHE6p
8NLzNEGADdIjczIfGe2yAA5wFMdXnXz+3tgp0rO2LJAMagAUdumYF4rfOEuJIF7ERF/H9dKotP6T
CqA+QwhIYJbWcNozhw26hxAAEkA9GbWP1pzstUgA22EZ87IyaDCSFujlSynDdu6jitdQEwRdxfnw
YmeDg97IdJKvzmIZPa/LKNQtCJX4whzVBZqRrdKYt/roOfLK3PXjKi6uQDxiZEnrUrP9GCHQhYFu
vQ3HyorbvVZbxH2K2UaMbQGZ2SwA1UtfnSpxgIS0tEHNSx42aG+iFyiQWbMBEufm6NkI8QrHtlT6
M71u+ucIpXB/5fTxeGtNul4EbQQxwkcdnsWUBdzokU5yShpnXrem34902cPCJAmArqpsSSVtDTZQ
xYKCkWQDHCsYU4ZfRBPSC1C+2065YcH0vsMA1sxNscDq23iNU7oX+Yw60J+hYuB8LTS2/Hiv0fhH
jfsSA5NjI0Rp/Pvi5Po5Mnv33sD9AhOXEakiJSGwbqcBYBGAX+yBXMUc3WCgyaa7s+3UEWEhKBP4
veZmBsUy6CybopUrqaVZt9mgnOVDKnNUvdpYE29Z5hn7EqlV8+WCv/jBcDsmnxi53Bm47MXlVDcq
r05qWnMwmjYRd7Y1KTdZNHG8QkVsWUE2M/36cN6GoySgsmL6qesb2+iQJzuEXHxRkfw+W7rQjzwp
S4fZ6mYPvIDhNo4c9U5PCwU1Adlvc1DGlVpvapTu2ca1M1SukTF1nj95WlJtdZxcdx5nWrxVNb2E
gN66foFIaHn2ILqsUR9FJH1jIEnAzy1tQZctyMAN63RsUWcO7lKGs8nKEoxjZPyw3DE9Ek0LFXrm
Dpszi/y+O9yazZcuXfQX6MzT98kppb0BV1w+ODJiIsqE96jY5nhJrKFrACauFHsDXMxG/WbGS+qn
5dBjqp9bq9n26ajeoMVtCjAliHIQ9UyWHYgVOOgTValhouWLva5dvWcBRLB4lnpG9kU3B+0nBdno
uqCZBthMnezbOmJCC9plceiusdO+KDLeHBwlwPU7NvcNqr5xYa20XSuKERZi0xjRT0og7gl6ypEk
vQz/TWEDjwL+hJqaQYlgW4q8Pu8sa3zyRrrukL8Hp9jDWc+egHTlQ8h3Jfs9RkVbHGY3Ue5nhSBh
xGJGsivGEoVfATsKyHFVFQ+5BtML3Sn+B1UhJjVARxiXOPDUXgvsElVTULq/jC1yRnNPsraGuILY
2IBsF+ZuC2gXVBclErlvTmP9c6JxUwGmYd0N5sUUMnCE5Q37Zsqr8yVjO6Ex4V2lI62Vnxa4qzON
FUeC0FIreT4BB0LEnhp1G5ha7V6hVU4BZBkxUzoZ8MZXdLl5G7IlAorSVsZMGjDymedc2Ol+1DtC
CVvDgMQwDZpyW5FICUBO1/MfSDv7GW3k5MktOiPkwsLUBKQ5o5S3nLmXLOTihRKseNTvnT1M4xYl
w9Adx9majX1cePZZhQ0H2eqqt2BCK6zvCeCgS1I4m+/Iw5BdDRCubszSUV5qw4sHCiqVWYad0gjh
97homoDYDRRUc9K2TDhedmfY/XRZMsvT02LXzqIgwcH7oOgROSxtoZ6rnEmW8yhyRuVLWVtTjpop
8eQ+GhuQ5RUoa5hSVqSYR/yTJjtDhIrdNSlHgxoYSlHnoM+8KBnhy0m0JhC0CmOTN72q+zpgaT5Y
TCUaglGq55vEW+Qjdhh2FkObNpTSaEptCtsST12rZVEYO7D5kRLZyZdUFfYPG0ZRFVQDmx9/mlL9
hymd8caiWej6uLy02DctYd8MSPyZARErNr6YS5VgzIonCLaY3bRvLSPLubvMjeoPTqyxLXIN6ylR
0gRKn+3ekV8/3xFgYd0bGmkTe6VqPFZRBjzOFjVq0o3bT2g+4mRoDj3ZrGnoGFT8TXyrPy0xoi7r
B8O6x9k13XtubKAe1l3mvwVHHeY+IlivEro349YrZR/dtpaI4WRaOG/YZ1lRG4zGgtg77txmCCon
Iwp63V4fFfYK+NMyEEl+Dx3sxhnn5GsJWokciMU8urrVbRqt6JMdO3rmlBHPYYYnUNUvFW8clm3U
elgtcv7OVx0jy0QeqOpOhIOU1tGSw0AWrVq2+0zFcHTWjnN5Q36Os2OSIVc0mxtz2cSRvWrC9MTE
I1ib0c8oUcvbpnAw8KGMQegau/kYqiORNQGCeBOvRophLiCYBg99pjiNBzq7V5KtWYyahiMhJ8Y3
KqT3qnVQETDgdSXGPnyOjT97Za8dvdzU423jmbENCrs3UTTIpcr9eYmsu6oYiocm4Z/a5iz55Eas
eqwBeZAAmO205cGN4nkJSCmfEUPi0vyRzXX2rU+nkkxQh3cS2poLEg5mrRp43RhXOEgIcQmGBoQj
E7Zby9DrTeepVlKKAoq9lPdqWyK4BpdXoAYbKEdvVDuKvzTpqB1pHy9fJwKZH82+Ms7dQiYiaPRx
vvVKIDVBPXRyZ085tBWtWVq2P6DYdyS9ltGZMXT3Q515OwP7lkawMZutHQphQDNsvYzjxMO5kQ5B
X2dNarkXrLfmL6qcwxYbc6ZkL5SRrp34NDfq22YRw/0KgrV9jtMLpKkx719Ksx6e56Kab0sGVRFW
Xg/rTplkXYVeW/X2GdMr2tZu1tBELqjRD7RhIgRIlJt5+3MjNOZtc/ohip7hkJjddCSzulk2TdcN
z0ZMkjyZBrH+Y5ohagXjZDRbTGTYUj2jj+6AANZg8bo5v6QjXbw6ZIRgIQOI9QTcdUg2SqrB8Yq1
urLOUwiaI4lhGIXO0BW66Bd10rj8uhVwbXHhkJqhFBh9z0xYmHZoYHAwA0VacPFIZZgvsBRIRhQQ
ynxLyMWC442oiNCC8fGTkhZCRdZeuw8Lcp6ebBR60MxHNXottEHfE8+D5LhiPnpemxKXuAnndM9b
GDfM71igE12fHhGyo1gtuvLKjdcsdrGYyXiBQ624i2JOwGdO605JiA7VPi656rkBez/Cjod2NjmU
yPglEZ0aB2ZT6xDUEgQdPigUKKA4OWTgEh0mfYDSyrXUzaX325hTTcghZ3xdcqHIrSBjvQgQhIyQ
YCrPea74O8d5bLvbjrgflKQ8Gr/Sc3AC8Mu8p04ySWybrscPRZ4L4lnU2CXcx5gkdfRKc8tSTcN7
Oxpq+Zo7lXKPQyLj2UknLdgueR5/klWk6yZUc/OAVPGMRHSjWIrAydirbYhllsNWKa3q3CLUOtkK
S7JjBs42d5yRHLHu+Uy22V2F5/IosOKNG5ssG1w9MvG+mrqoyDMqoyZnWVHqq1jEHrJfGA+wh1XR
XC7M8eSSyJQzZT0p8zPkxtYICqTv9RYpvnsv+kQQFU+GxcOvMsr/KOX+RUfit4rSSh7+myi8oo3/
81+7v5RyyEW77pt8I5hb/8G/BXOagWKOf3sOujfaHCuI478Fc/a/f3G7VIRq/AW68DeKOZeeBB0f
aPWasVbi/waVwTDz0JGBFaMig5bln+jlTou/yLFV/Vcfb+XvuPpJzXJqcd9rUXYVqwoWQ7vrMe5g
uFB3bNxxmk2KeFALAcDst+d0/VeJ939Vsryu06rv/hPJ4Unhbb2uuzbQKVCsVf+TIh9HmbodmvQq
iTfsOI+D1eFZ7StfjBfgbX+aJFV0EXtQz8if/vmlUTFRWESag4zxD2wDYRlET4mrAQvYgcibdthk
dL63cH+1PjBbGqhHd0nrLd8/wFn6g+OIQ1aw8H7yS9bq4u/lbx4CWkgquIhyDOoaJ9VHukqxjb76
KkV6xbZQs3WwjyjOCaliCQH30S0a51W70l6wgUImzUrovIHmFXlDZLybHPRM4VBkY4hsP3lD7wwM
6mdkQ0MMo29pnHQuKy9XbKafy4QDFKXFgnCckD5u+TBP/UT4HQq5+oDKp2rCj5/K+gefPhTUI9SA
QfEZzqlqyppds0zq+EplDLzUlqxfptqzSXaY0vNCK7UvA86qa8Vr60fVzuLg46uv4+6Pq5NRsN4x
UD3rpDu6ZinZVuddZlCFH4FT9i90q5Jt3Oufkd9Oi/frywcyQwuKoeiRK8wv+a1bANthahcluowS
Q31w2fCdaaDxd//8diy0OpbL2Yo268nnjcE4rrElXsaR2VCfiaeHKVbVTd/2/cPHV3rvdkBqreq6
lZy0Jpn/fjvFoLNrN/Irqdnyvu3s9gq7e/tJh+W9twNRGdmBhprYdk6e2VqV0bsivaowflO3s5Jy
r5pUDbO6nz8RVr13P96qRraYJtBjnnybNeUPLULyQelAbgZA2EgYYin/mU2AP5tR4NGFXyWJDDf7
5DMjW212+jzlYeXLfUYV4KJLq8/wkH8oEbkKhQedHhtaOeabtQ3y21gbmzpuKEpc1UQrKmHrtEMF
tLvzOBc74onDeH/HWdxSQyr6GLa6jIwfKjC6xomH9Fvjk7nlnWdrrcoVh9YLctrTm8YIVlskZV92
fSX2RDSpZ4OST5uPB+R6TydfMlMrMjVXpzPvnOqnmrIwRNSSo6Ljds0kVS/29F+SIn+ZPPGJzuOd
G7I5uK56ChQMpBu+fb5OT0yjZ02XY5THe2pgc0jtxPpsuThtEPMW0QYzTJBC/UoEf3uVrErIRy/0
S85IVD47u0J/1yQc3FyKMibYgzbScejVM5hbPcqsJ4sYn40w0UguUon2lBGj+7btszud9CuqHapg
lwrQ/9aiU/LJzLN+iiePnzmcAQ0blLayfiJfM6XetLquX9o6rIEFr/8LXYe1CkEQTDnHKu0y1br9
+JW/s3S8uebJHERqzySz3rzMdH5TkOK5CRII2IfGpRuSGGC2SOPBUBdoVjFf2DDu/2FDdn1D4KZw
9q5gN5qXb98QNWYvZVK5dCI4TShWuuOUJOkng+0P1ch6FXZPmk0SDE210yT2rtZaRIAq1Hi++I2c
al2GeqKZOCEXjOZW2SXPCqfPO0m2Tw9Lp3IJU7TdamNmWHDD0ihw0Eg84vknH/Yf4or1p/HRuUzO
a1P1dPFeNB1wUmterhr3MBJ1cqv1afGCRUnfcDpLH1sDd4XWdfRLWMenp6mytE2SDil/5XnX5I1q
r0XZj58s639IHH/9MDYyKgshH9AfCujFom7rqZcyzbRzJ6n1jPzSgZiKoYNhYk3pnaQF8mxXE1Jt
MaZfaC9hK09pwGqwKYG/2bHQ91NT5eeIJZr7j0fuexMI8h9jFSCtOuKTkUsttlMBQV0qwqp2HSHj
fpa78vjxRd6ZETmX01FySfPk4HCyesYIkdM8Hi7LRhvysO3N5KHEBQmSPerNbZVN5SfL9XvrjmNR
CqDsyXDA0vD2e2iWYdRMrbucVNkftD7Xgy4HSAK7Sr8excppn7Qkt/1ZpVZkptp0BtNtuIsWhKCf
DM13njCfpM5n46KWNk5lb3md1UbiissiphdB6PGriiPnkz3Du/eLlIDdHFJEDo8n99tX0MfzpLss
hW4Fo5v9H/bOrMdObNvSf+XqvpOib6RSSQXsLvrOdoRfkJswPYtmwQJ+fX1E5q1yhF0OZT3fk9KR
8px0sjcb1pprzjG+UUX0MvrDKDLrbqOwsPUy9qSQSJhJQheWNBkWmcFl7PV37v1vNgtvK1sw7LEr
oJB/fet74OY93KMrlXFWqE3jCVnAs/L1r9jLYeush8F7V8v3u3vM8maxASJFZ7D/+pplC0bfEe2V
peiE0X1nNlXYDiOFACC+bZzsBkT1uJgXc7V+0rZ10hpvnUXupCE+Ay/x33nrf/t5toWIRx7T9Vsx
G1lbHRSm5gpwV3/i8aalB5nunW3514sEuErYd14qAPutw0ojpUn1oruqZzP7gBdheDAy4f7rb4KZ
Aqb5pnL1obK8rUYN7AOdo67qESe3pdzybIXx8M43+bW65iKoaHlj6VixQLz++YiEFJrjqiupK/Oe
qAd5StYV/1wxOQyR/7wWvaS+va4POJQQm0N/Ay8OEvfXF1tckr/trL8ihqxZQswV6W2GmeIjuV3z
ulP0jCPYRNYHgE3jaebk8mUxzOwMA8ZlSph2SxwayKCtv8UEX8mFeQnUllbF73zOt40KbjciIQid
9EdYoX9ZNxwnWazEvBLFTCqJVCMIKj2YcvJ7XEYwpL7lNfk9AThXl+BW/puu6DFlnF79y2dg+ySc
E0iGCujZBG+djaU1g7jpliu39NaIMrRkfJnr7/wub5+B7USKMpLACtYwOlZvziOL7xNenI5XqulR
DqlCXTLyCO2lKa7eubHblvbzA/Bype3cuxkiOQe8udLY15aiI8l7I/vblbzsLetd985IRbP2JCxi
ilpc70Bw5W3fTNkN8BTtWQZdcNZ63frwzqfZXqA/fJrgzbk/99IUzb68yu1huGQTaW46U403uq4u
O2L4dl26ZB8qlxnIuKxnbSqmPcQB4+i5KV1bYSKpfufn3r7/nz7RmxdkXtYc+Fp/xZBOJ0LKML4n
AA9vlXKHMClRs0j03Tu8a9vopPu3q9r265gOjGI6jXiLgu3X++nESOgo/CRnuPJqQ0WwJ80oBwTz
zoLz9ozwchGWGmw0Dk3yt1TfZNI6pG48Aq0074R0E3xiy6XZzzgrEGosqpkv3vmdt7v29q5ilGe5
9rYmgv/md640sFiB7K6GwdclxDfTJAFtWe/9QIDnMg05IhnTBe5108/vcO7lRsyh2XZCyxBwPd/5
OL97CUAA80pzFPYoS17fZpQV0jGqgRNLGpyvU00zL59st42SQntkfUNMwlHjFDS2Hs2BW8cj0p09
B4PmRtRt9+Wdj/O2Qtx+EOoWcuc2fxP/ef1x5FT7wrXklZwWDZizyIYnIx88RjRUlQVhSIG6FN0y
dLuZVlAeJl7rPrckSnZnWpszkFhtf3JCLRnHQ0FQ18w0Cm3LmV135fM7n/V3vyQLM0siiyFlzpv1
g10D7YmoryavSVdkTIBTIx/hIr+XQnEcgqmCCdenQ9YxytTlzeik3rO1Kk6+/JK1+85O8bYO2O7d
dizz+TV1n4X69b3rUZKm7tReGVq35ugZdHVwGVhN/z+PDOpw3ArQQJCvbr/hT29m5ZOFZ+bb94Zk
E2I7NaBKBlZFUVU2PlFgtTg1nQBdPbkjiq8VoGcdt51VbSHsXQ2kCNLlO4vVb7aNACYAJQoTxO1M
+vpDAVxFVOoHl4O/BBdpY1e3k5Fln4Hgqvs//+6/uc2BzfEdKyuyZ7bB11fyMmLPkkq7FIs3n+y6
BsVVdto7y8Rv3gO6jNaLZZ/Zy1s0t0dRnoymf9n2o31MUHLFDe3iWxSTiEQA6FTHP3+pX8YhNkr3
IGDQQwEG4fltfdesyVT3aroccnN4ZJwnbbJWVYNwwR+RFwzZOut7JKUGwsuCSTurEUHbzZQwlf/z
R2Hd4Q6+WiKpyZg3BbQy+FjMSF7fYU5P2TyO7SWQWPKUSjXhdMBoLx/nfsNPWVJ9wD7CNCIrqb6+
2fak9AgYrBxuoOQghUlTO3MuizpBIlMHHnKZ9UU6A1toLQ+mIVbtk64N3nq2bEobbbQ2ssiLAGdk
LkoWxIswB6nzfGWsbXkP/7n7xjwACQ+pJgAsQdUg7fFeZD72TDjgztnUP6ABy1skoEiCMvbEb5I5
8pVQ8/LNcUnm3okXIZEClntESLrJi+pyHi7li+yo2xRIy4sYSb4Ik8SLRulFrhS8SJeM0UzGve6l
IzDOTd3kNeCCgT6heerWSTRQ3TYplE7xcioLoZ7aF6lUbmrIplAmgrLbzLqfCRVGWIXnkgFXuq7+
df4iveLiyLDE35IsSADExhH2dZQN0yqUQkWGfm/pXCQLHJtZ0rZodAMArQ8ENYeng6/9myz1hnCV
lF0kznqb/QSxBRHt5GeBJRJB79eHmgAYYtCnKSvhCJMgjVi74dSsRZ5mjT6YaUT5l4nvomNegjmf
98moBfNN0Ez+wUqQEIeB3cvxOFiJ8aMpcgQL0lIkKE6QLtdQJpj3Q31bnkmvRPsWJn6/XtUWuLTI
lG5XItoxTD/uXTJ3Y7skLTdMDB7SDxIQ5hgXtl0+mJODwygANQQDMUEfjjqcg2fYra7T7SwSnGEW
DojJYujV/a1WW2ybpluZty5EUeMKIQYYcOKQXPhqzmBUu3UYx/4I12h9Kklq9yNpZsieyWpsEqIt
Aa2xXY3ZEHpBbjwPGr3cZNXmz2I0q/UM2SXEgNRO+m+Ehg/rFUmUTR3hfJQEDaZS3MsqFQNyAL9A
lQTTCCkfgXE3izTLu3TtEL/pS4WaYUTbQ35ZgG0jEn0g0phRKE91kLQD4rHBVwgRHbiie7E0SLlq
IJUmcnpaqdE0L8jbR2UswS4NkrrfoVSwrQuzgoMYk7uZfoFjJ/V9ajXevXCX+cFaTLfe23mRTTjL
dPQwJPGUDwC2ffZHvcwzdOrDdEOy3nRrCAZz4cjWD/UPR8B3t5xbsLpTYGLEyadzz7EIj6wIUKnU
NBxFamXWCbFxCcorSNxQqbb44HoL+tJk7LOHvGuMC2KctHOIhsS2eQg60c/77eiehNbIBwR6+fUs
E3gEOQRrFXY0iz5K8KlWZM5ZUO3GVdmsIWk3pHFrT/CjX5a8/9Yv/CdW/J9W/1/0C+fPzWYffX6J
Wj59Z0y//fN/yxZs4y8KcnA6NPHpHlEx/ZdqwbL4fzgKB7icDMBQ22b1D+YH/s+2NePa4s+BJdj4
L/+IFrQt2xgnNf+7bpCZQNX/b3QLb5rgPDBbM9dhpzTpMvt0ul7vUgkqxQUfwVdnbhLDfJwJm3Vz
9OlSItGdq9a5CxKptJM2jcVzsCyWF8Ivm7WLRGiJikfbX7XgoHvOuKRRmRhyefrpVt78vWH+LHF4
XRL9/QHRNmzbKHwG/W0Dzkw90Sbl+H3OXAP3F1kDJEfiNGD6AATdO/z5aq/LIoo8ai7TtaCzMLvG
3fhmAjWtc98j7SpQTJM1ZA9r9RHtb3v776/CNFSnwKXmxg//+qZn2VKS5NkUAFhxlhAwOZyqxpve
aQ28bl3+/V2sjehh0hsgN2w7NP1U4fq6CFLPJHanNepiP7VKvwrmbDw2rpOel5kW7PSsfbaHdHnn
673+yf65MHIHBqQIdWhMvb5w17HbKEB2UOjS6rAYizphFSz3xtK/Z1t/XWT9cykaXzYmWwNZ0Js7
uTZz63QEaIeOUQDBptkWZmv3RWnrD92CSfnn3+2XLwb0jXcbkxt9FmhQb56OAI2zUehwAssl/STt
ToesPzwDeV7fqR63j/1/a0e+Fu11LmGT88Jplib46zsIN7Ls7S7jZGgYHCCLvN41trJ3ndsoajfV
nAd9srzjWf7l2d9Yvn8buF1GJ29dpIk9oYusSKMoVY+tZFXt+APRdfbedOu312HACwaCSS/KrNdf
ji2Q/mzBdVA0ikcnYYaV5m3x9c+/1ZvO6Ms9DPASvvxFp+nlrPDT4w9OfzGl6WcEmsqRbZ+oauxn
9iFPQfr39iVVRlwV9mFAR991/ZHHhUiL6bTq4nIJgDEavbiy3PXmz5/rd9+eyC+T7jBmUzrqb749
nBuRAdIOC3AFJ6j/hC5PyXsP0G+eVMzI+J95kqCWvSz7P315eEy1P9nc41r1ioLJ2EiQzkA8LikH
kC7eeTF+eQ15dAAzYNn1tu3krf/TDpJS84sEiXCRantl+5+NyT8ffOcMi9x7ip/fX2xzeDMj/nU4
in7cwKTMxZRdN8d61eWtkQvbDUsNrV1idt17j9Kvr+NmrIaUw0a50Tre/GaJQ36DMngdJzxiV0Xm
Pw6GfxYgbolKELWYzDjW5QHRB4MZr+BNY4s+pjfBXUYBPJDJzqel9/sx04CI/9vnCeUUswYGVEgm
jODNYrtN0hF/YWEc09EkroBDpGkB4PvzVX59nrgKoygAJexaDMJeP7VIeDLaNl4GeVh3l/O53eJK
CGpIIIwlOX6cP1/uzQRwe3m5HuoMfl5WA2786+tZCh4/Vrw8bHWgwWfT5OIAFPRgfti9sFXoEKby
WKAPLiLkAam/61BGf9KzwuY4BJD0nZHvry8tEgB6wxRcmJvdt/GKdDMZq/V8/boMxuGI82GcOfty
/nzni793oTf7mSAJ3lEZF4JOWxG2ZWU7w+jfWx1+qQw2RQN8ceb3OnIm+80zY3Iwt92Ju9swETDi
vrEYTsjEcj+quRjzLSlGLSeSDPo5TDqRvbdc/O5potHDGJlGDYvTm19XGJW3kObDPuppa7ywHu7r
1JMkXEza8c9PEtYTHpVXe+m2C/Cb0VPjmvzN60dJJ+GkKSy0PE2qUAciwUfDZPcBsVy1alJ96wUH
DyZMencLGkDWYs6M+NmdaPF+NxLD/5DXSaNh+lENlGC2EoGjNhTa5Iuv1Pdd863P0tG7CnCRvxhw
gVyE1FuQu8ti7ZIn2S6jcaZVSE54oEuVRIMyZ4KzlAG1fOyrRb/L5pyNhx7FQPZIKtekOdDAAi2C
PVWVWgwnfJVxIvT1Kmvn1I5G8PZ+pK1TL/eBOXZyN82unGLVz9ah9gNtc4MV+fdUSwNJDo6WuueW
YIYb+0YtiRdUsiwPQ4AlZTNbCxd/9mJNHGJF0sdSn2V96AO/7854z53PFERWfVH2VW8eatfLcT9i
WPGYOVqTAkk+Y9jZEtVrjhSY1tPcVMklIHkvrbaQq6UPzpkHkIPyVLScxonIqrJyImE+q6fAPi6B
QQOKOT/QKz/2tbQfT55I5Be7s+QNKrT81vNbT0bYuMUUFz2aZADndrvEZWWs92RsdOlBL1rdi0bU
JZ8nWdff+15rJ6x3pdHGBCjgJZ5UEtyUq5c85XVhsPuPIklpJRQEr5n0BvyTUfU+kUmMLNw4J/s5
j20VTNmZm1j506S5ek+CAYrzLFrkYtFKoA7sH3XO1gMJs5X2NFgEIXmxz23DLzKRB88NzuzuLMEI
pJG9iNvtJiXpHOB13W+ORvLZi3hs58KNCY2tDnjLBGI7PH/4BulyfelKpithgjW9wpqrGRkBG1Xe
nmMYWz7aTu2POLHsGvvknNjHFP9aQpSDQKEUGrCieMXL2tDD1sL2HI6+C4a8yMb5LiN7pY40Y/FJ
He2CW9qMs7PHTrKWku01nYe4V2ZbidBTbT5fFh6j7SCEOd+T6Ab3Oh24cIUn71B7qv+UjkwEokbK
9lYT1aRFi+X2F8SVBXlMPWR4D41FC/ZO1QX8+trCk3FobWOtgjCQ6dR8nGHTx62RSv2epHq332Fz
0ww83BDe0zPbptXhnzeTO2j5qWCryk+caBr3WGs9KhHifKsaWJav33iaXnwFKiGzSzHnQR83U0Wb
sNTQS2bGUCm+EakuQLTxw0Us/R2mkXSlVUxMNr4kDCXZs7Pg6iF9aJiDXdVwxsIk6Ax6TMweaSiO
Y69BKILJSkLWBzch1adtnCgwpU6wdrfSN3ObZiZlJfW3fyXDYlwmTMBBRnYGEX+mheMpprU3l0fX
l6Ydm4O/XmBRHUTYIYXM4skOHKBSazBcc5YTwW6b2qIlEH1Jwodn8EDQna0uoNyvSSibFIEyBBzw
5ENDL5HDZW4sUQINwYxgrBMmVOdy/WIEq/OpWgwbz1E2Vac8JTk8nsDblrGha+1TppQKnrC6r8Mn
OykqAhTMpPzWVb7BW7D2rnlwU7sJzkWPWf7M773W22HNqPt976JOCvuqtj7TWK+Mfdeu7DVWMHda
nCBY+Jb5QTUd6iXTj9iP82bXFn1a8HVKF8yDbSJoGvqi6/ZUAZ4bZTRWXMIR6hpreEs4SegXwBwA
FuRMIA1hP1bBWPzYJp9+pIATjBHQCc/CCmHUj2Wgr3WoarPNotpqWCVotQ3ZblTTVIQlY4ky0qSo
5YGkRecuHZvKjSrXKh30PW1hz6FC8xRN8PGqc3SP3XIPT6c0DZzksrMPppk1BMloDOGN/QAOud+N
E6ZUWnhzfq2tnpGCx29IL/qo3AAv45GinyJ21+Vj3/Ir9sh3pHz2isTpnwgMdGQXGlNvZAvPIoO3
/UgtP97MwBFP2rCKzyotsKOSRNYUsed0ZXmWCcduWHEqLAVNLvSczAiMNNDYe6tWrhNzECFg7RCY
RJj8oyb/777ff5qbbuP/Tfj+Xz/6vBuf/+P7+B/34/efG4Avf/DvBqDl/6VTMwJcZMSsI+inPvnb
tmS4f4GSQcL5j/3ov7p/mmn+hVZgWw9poegMQqnP/k/7z/2LVg5kKxorHH+2f93//B+vMNbDm7//
ublmgHl9VR4B+kPZjT0KlYK+4aveKlVs9Ai+M5lmmLtGbcapzszBMasBty+knPHJnG0y3SatGbwL
LBYr3kurm6lQE7yEaNSM1bVZfcaujvu2n0VEubloRWRV2XoF4mv0b1WHnTzAJy3T5K607X66aAq9
Yvqgt0F/XGu3OJSOTWSPqVpDsmc1bAykeNhqundXnYBVTk+kJDBYMdcxTnkHhy8VzTxFEFdtpoYf
E72Y3hJptc6xE0Du+KwPpSTMixYslpOymH3HCanFlvmaKnEmyZmpVzLtVE9u1AfFAN6LOhO7ZzT7
y1pd1/gX+wPpG35xj9jfKe9MprD114GB262TNq5+64yu7Z+5ohvm2JqF18SmMdfTvp7aThwrSGj+
w7h4whninFKxZAijmuorDIO2OEo/UPBYTJkIENhuPgWXk5C9GVvT6nnLJfxvp1hjWW8HMoqrVaVX
hk8YSh7x9cTy5MhAW8/U3Mn2GQtT0MF9mMSQk30qYAwEa606EdqrwTiEdaQZzCOUF6O8bY2s6D9n
jpcPV7mrsSMw8aHDW7dW4f/wRxy/RwOuEo2t0jNQc8xWmdt6OEzKIg61otcChKhyMSJ31Gtzns2x
dFexHouUn+THrGO4j/NmNbR9IgzBz9bVzDM5YRhtkF43ir6rS2VQuC5fcEo0Rik+HzbnRiCtJ6WL
sqgarhn6C+tqCppgfQQ7jC0mwqNPhXOCFWQMn+3ZGJLH1cQA9LGT0FNvvK7ZwQTqDrjdH1Bn2Oel
ssqPaVvKU6oCFcrSe7QXt/1uiDKZI22aHnWfyD7IbNnLg3sLzod0THdO44yz9BqCYMD2XacpY7l5
nqubArKg9cligDU+dWYJMgfgiAyBYgHgIPFV14otVcce/dgbp8ZhilgF9cMW1lyA7SjEvpjW9TbR
ZLvnR9VwGqO310NPo/UQQ9llQyd0k0QNA5VxFOSF+9QlllGcAodYyyaqA5XrZF+y09woLUjSJEp9
F6yj7ua5uyX+2st4kS95rh9yzZzXr5yNEpnsnLlEK1oWgVivK7MtzU9e4o9PZbWYAJq0fCTgaamt
A2idac8bljzxj5qHoh0tOC8E2pEolPLXZQDkyT3TaboEka73k7zT/kl0kUATEJwJpt33shS29phP
yzB9XfB1qO80SwP/pLtYxI9aW4FE6RbcyT+o5UuxN7QxT87cDXG9w2PN2HZlbFvJaw4RQh5Xbajv
bLKmygiiWWLw6HVkw6zLQMjyOPT6Tp+2KHPbm6DnwIcRT9qUdRkMZ6vFUD6ydFy1hN2fMQPIyT8K
uKnoAggjioMS6rNH6pa3pyer7WxRE0UWeJJ6K/WFE5nBSHpgP2oFWB2dvd0oh9I6T1ZZr0dUt3YG
OksAv9Hb1Dd3phL141SPBAVx7inPNaufbsRSaxXBMgX4Fqe1qyGsLKd5hC22Qty13XPDzddoGnP1
XZg+SbpCuXc1vSaYBMtdMmAFOuV8aYOCNKHJZg7locZduAN+OpnR3LF+8kE4p66eLk5elxsHDCNq
lyOwpHOhDcPTDAzJCXNCBr+lCUSOxp7Sa8m/My7h5e+qxVrunMavDi2pI4cuGZeLxqzqh7So1e3G
0jLPEm/4gQ6RcNQE7ua+09YWTXQgPhQeE/RIJ1znx2QaFR4VyM8hgUKELIONUTvyhI2H1GJQHzrN
hDRMWt6jVzFrjuYRTUK+zO6ul0TVnY1u70VJ7jsfbVfN62FNDLQIdTXjyBFmeYHCyqM2Jif6ml6q
tyPEizObofcJVKjBmp/HfvogexeNkgeC8dFu9O6BFcDsKS/BvexqTBunEYkwaJUpuMpxxse+06Sx
1ZjLJcljyWeVZcCpKwEobhqrfgp9UxXXXld4t9zm+eTWQfl5aEfGAbBexv3k86VoMuh2H4OYAoM5
65YZNZ1htMfWdPtPyMZ9Rq+z6XYHb7Ltu0rzXVZFL3tsdG+6TCdfA49i2A9uNvRPva7GPXMCsO+z
l9+1NjFBW9jZcfK0M2xo4Lis9kEv5+5K2YFKrheGLMe+AEphtbWaItU7y7mkQ8jfy2NON1yFegLA
dyS++MzCOPShN/Kvdtc2Z8acXpQZgjbm0Y78aLQtsbOo0y89e7wmIal6aNeVXg2FKQ2LlcRXIYjf
y5MLCV8gcpCdAJsbxTkIFkoBqzXrp5xk4TNCCrQ7BZchlo0Q1zrC/tgstfQpyKf+0JEbsut0R/tR
raY+R0FXjHADNGHfzrroylO7CEBVhOXBYKIC3nOsyy+qdfyR5sU1EdFotGiwMLq88VQ53Ntdp+2K
vLc/dRqyYitvUUbLy97oRoIm2lwLNVHrP8hWrokDzM5tGAmRAQ3ro6aBlJHpEBPLbp/A31AuDMNZ
F2w0TX0LybRsHYPY3JOQHKwqeZgD4ezZ+b7jVsinyPXIqG3r8RCgWTlvFdbAhkNMPG0y61NrwisA
WKVP4ZjL62aw53OKHP/Ighpc1GuhHeo6dT5SBmnu5w4YS/p9dhekknrVdHdlpW+heVW3Ermp4WxM
ikR+gqBmWWe9FPOD44uhjickg20be2mPVcB3KNaOdUpRcgehSnlPVWBMXzO/drduSLYc82JsYiVd
HRaG8aNNx3zZs8jVzyVb/pU/up8qoRVPdZ+xPJNJSvyWTr8qGdLu3Gqn/JjIwIgnnbNNODuoHPGN
mWS/691lBR05Qtrd7r0A9cy8zOVFjXnykTdDW3aFZjkHPvzWss6qdC8oNT/O1ZRrp6rdVu2RFpFL
tnM+yj2pFsu3OdOYyaAYF/LatpPukPZIkxhbmzuR91usr6o4bxZ1FUndnThoTgG/sWYG+2Lwhl2x
2O0uadtrsyh83PK+l0TMn8ApdtWyhL1h1xfIwPg8aUHUoVovnER16b5um+ZiYQQQBqQXHoQ5iTZy
Nc/Ya4aadgw+NKB3tVl1wGFYT5Gvp2o/k6u0GyYLYgeinYjeSWuHfVqq70FRNvdNScyzjw33cdEm
+3FOMnk3B4Tmham3dvtJX/xPfj/I4zSVzR6Kyve19vRjV/RVTKocijqjqS8FSvm956/V91qZ1mEs
bf2YlYrMvGDsWSit+rqf9Cx2XDQtQzrkd5OymwgGvLFPVF1/MMHKnDnolz9lXvuhykkDXjtfP4hi
nZ5NZ2MDVd4zXejyMAUV5BAngOqXYeiayumOMmFgM80ZyDPy5bQ8dP6N2STZqVi99LKnrU9hR6uS
yLvkshTDc17Bu494/oMYRmp3BytYWGfDgCAXTVH9ybZq2IyNXh0mUWVfFZXkMVt8XrjBNMoPg9NU
B3uoG8Roo/0ZrFxFpGrNCZ2TyFyBm9Ggk80t5anXwAOwVT9iOitKMH54S0saUxzqSw5vDbXZPDFK
LcwfTe6Mp4qWFnyUWfd2yiOWOSpzzu0EgEo2/xIx1c5slXuC/UfR0GC5igPNtE+crntouDW+cwAq
fQL911/JykhmfzwMMjE/1MxPAx5OkhWFD5I8nDGXPmpm7/xw3KX6anajuswDSbUIb+zzYjZMkOqB
CNq+wJcfyqFpvzCRqs+MZsvrXRO806DJ9B1QuDbutL6bbmt6r1ms3DWlpBtuKlPZVxB7+gOwnWBX
YwS88wzTwZFCQww2ykI4eCUIMCSGGCcRzWNkSGjVz0jG1Puw0nueRKv3Gg+sWDGWlyT7AkNt6wHR
BeGIUa9NWugTCOLE0FaQlHnZesGw19MvBc82/J/FBNuLfAkVlN5ZnAR5YtUVKYrlw7yCwom1JUva
89kpvGMGL+sOavFy7ERpF2dTn3tJLB17+KBaYrBowMxGtAz24kSjB3kFIWdpzJ/GYbkEsiG2cDhg
MBTaenZcssbaUcI4NxbC+EOX2u43x1S6hZJZjDc+y/DJXsrigtSJ9Ks31P5wSnXYhrsSgNVOwR/c
5vsui1aZC/T6ASqvUBRVv547wsm7cAv+3QfeWD6RbksRCD/4gU4pr6KgbgwzxGE/bF/WO0Jhi5PG
Kkdf1Mm/kkOU74QspsdeDM31aLM+GS7uLtNyMQbBldGu6V2l10pOegLeSVQfE6vow4kNhlDfbsmu
IDSOO1ISnF3hZBsl1bD0K3gBDB8Yi30xKCl3aBvtbxNaRhEBHARJWxVJf12xKJ5wctsXiCmah8YP
mifPTymnW1uSST23sr1r20DfQ/Otzhdd6p+hlQ+7pkjcky7ppBN6vSbf7VZ2sVEn6h7qrbpdG4Rn
oCQHRRR5Vvix7gCDLd38W6DP6ccS9FS0kPh6KelEiLCvkyJeOmu4M+xmPaIyHdGJ0IO96HLfP5NA
IQ+tttih0gE1dS5YtRjU+qfMMJJTj6D+fkm04tmVtHuXwBrPO8GjOOoy+eakWDqkM2RXLg3VO4NF
kY0nh1IYcFq6zcyg4gGbhy/kmQS3eaInezqNw44p5Mlx9fGCdn161gQOPTlcDTrg1qq7B6ORfJay
q7dsIw7caswvMkKbt3MbkX0OT7FGdEkFBooFJEduGOW1Y30m9LQ+d7WhvSgsIkE7S9wPtEGLcDYM
sYe8mLt71m/yfrtiyQ8KdOuZkY5VRDi001PR9tVHex2UFaUrGzSMXRHjIslL1u/auA1Sc/jUdN7g
Rq5YFAX8mJZ2ZCTpyp+g0XiLE0e0bLTt6oGrA/FAtoZJUU1sdzgjUz1KqqYmlCaektjr5+lLx2j1
cZwH9aE11hrD4QymYpd2hv8RILgNOo4Q4hNAsDY4X9YuL76uwgsCckKp8RVsVeuE4rSb9yTLkchE
qfy9GiYwtPqgbqbGdlQ4df4P3S+mpyGv9IEYYX8srgUKqa0FMIPRlNWCTqMvvw5OP88PxVTy4s5m
DvO1U+mnIFnc4zDbwz2Nj+TQ5TNyW2WmunOy6ISS+tSny1HNvWOHMOhyLarJ2atjM13cnV8sfXOm
ObZoQtUF6qIZG73YrXTgykO/WtY+SAY/zkXnfHdTvTsk2F0V2Gyq8QiMYRkpZjdQgiv92QXnH1eC
GPk58GqQdHiByz3H01XteMYB/reummQ8++ZyQWNHtqGGa+BBsF1WEanLDMk2ZGs46W33Ye7t3A8b
2dD1CuDeenVefxul4ZyBmZXh6Ln3eTJOcQ8j9Zs+1JCxF0CV9WrN91mR2xcUqFZMf8qL5trE/wzN
7dao1uZgKoto8L7xLkfNnu892ZRXfFMOYqAon1yW+iHGedJHjNlrKJiGVV4tvpbt6n5td+yr8LmQ
Daa71VmWy052gqx12oxJJJDw7B3RF3cQF0HpDk0FgREKtx5x5KpuXAI7ty61cPRLw0voDGKgWCA8
6rPlnY1rtupgioOJvlsnl+qcbkfqx2VuZkWUz6ODbNuzNOu+bweR3mjEu3Ju48lSNfjDMrPdZ7te
x+brSKi5sy+dvpNVLMGw5pj0u1V8zH2Wj+OItQvSmU8IQfIondGHbjvBK9MOZj1lY4DYt8nSAzl7
pXMzcBi3T8RhlRK7puIgA1kkSM4zc1rWna/nXDWTjnfhzK3/QxWyCD7P/pA4UD4li9NODNvAa0pq
74aTg118KAPlSox/RT6cbOEX/p40gMS/JON2Tm4RPyViX3FqUCccNaLYr7LkqnlaO98bzsqEtvvw
8QRUEgDjxHzDwDQ8TrZzyGgiDeLFMRNjl+DaRaRt0YW6zWAxVcfCmLRxx7Xl3vUwPMC1n+S5rTKZ
71XNNnNHyjEAx7yEEXjQeZucy2nw5Xrel+ViH50ysbIj/aHaO68wHY8Ha17pSIbruBrJneY7XHzQ
dI1hLV80PdApXKZTylhd3iyarJfQ8kuyJ+Bik99eZjowfzmYmnZT5G1QH1bqF1yeCxmSx8Ce3eSi
2mCLTEPEon/439Sd13LkSJamX2hRBi3M9iqAQCgGgyop8gZGMpmAQwMO5Xj6+SKnuqcrd7d7eu/m
osyqikyKjID7Ob8ES3c5dsmosxi3chQfBR4m7S5YF77vOqwAtf+LkjC/0xcv2QjMojfavNZMx/Z7
gGvhSBZ7sBJVilki8hPZ3HhGsqxhlU3Kj12T3SqEfifFMHUq906Sfn6TjC4Qc2KC/XU8nmwn5X61
k507az0D0uDCH8q12pENY4ZDQf65gXHmQ8gh3U7UYH4Dxqg2JpGnhxH08FBBEp1ctfaHZEwKopfY
4ovJ0Qj46z9dRBahP46vKQHD2AfMjoBg33uCzCVTq2S8QHTvTTMuDn1G2F3/6BJih+Cc+F7+KzGk
CxKy4ChaeURzn2BTwq9BWG2zZeqieTyrg02nF+ZmLUhpyAYQrazMXvqViWPKW1KwKGkP50Hr48Fe
q22XpdkuW6S29yZy9AabEaweArLI5520PHc7+LieWmed46TS1QY3+rgFGDfuHNkleDZSC6371GbJ
wZGYXSgHpvzFdzjAFTrnrV8b4l0SHhA7SOajopCI70Mvmyz9vNKVss9KapAmme5zmOutrWUq7szy
ARXZu3BLj5gWjvh7qFRjN+lpcXBnWx4y1ZpPQ+G2PxVGi1vJUtZvOAjLO0Kzubs6h/OrbcazMY7d
m60T5KFLszww4+soY/l237FDsDc5tRVVPFOnVHTLT78mWLh2JA+2K4ppl7SG+5Hl0w0K4fK5nIb0
ZWo1N2Lb8D6tJPc+9EoAWfIX++pJ5o5JZuKRRjWxMRZjujWMUm17KCIEG229rawJqGmagvCqdIj1
xrdjvc1e3CZQ+W4wKFja9N3M5GQG6YM2uu1euuLLpo3pIDp1sQAUkQ1634w6oxy90DiqO6EDhJLw
TTnCT8xE+cHIKp/oL5/wbcDxzqx+qNYizTKAI17hf8drZSJaOiPKZqZ1beiS0+T17Z1XLe+M9FpI
FCqQBw8e+elFeieu2gwXh8kQ0Yx1zwz2UfHQ0psQcPss+V0JfbNhSJlj3An169oUfb0tbWPYtqLt
HgtCqrEnoDJ9WClCMkYoazJC9e2qze2hGlMtsssaaU2iGxEGDSOsreIxx5qBDCno+yjhkd3Bx7fv
U6E/rIP1gAbjG6b1PeFusB1D86p5tETmlbsXhp7uu4L3VW7Nb7WxrGcxqmOyTOvWtexkY2c0a1Hu
N5wmmiXPVe0vR4Ne+c3MXHvo8CKfO2JgN4ZwUCDg4L8V8xCnnW98dQE+FQyd5hUCpj3d7VzkKlb/
SYs7KA8g19EjHir0l2bflPAkJoHhsd4xb+V2sGNttCNZpCqa3HQOTem+coZOb2M7H22aDA6i6KfQ
GsmG3o4dmrSNl8v9EDRHVRI85WRtCboImQ0IazgzBpzJumB5LzArWYODXo7yetoLiGOPDJ6XeVcm
rjhZSeKiaOVt265i2aPnUdE6lS+tnnOn9olBRiF+E/AZokyHoCbgBdORqsjI7pz6W5+6r2nPO7MQ
AyU+Vs3x7Rkv1+6UkBfrurHli9yIUoGGCekLYoDdF6M0MPpklCtUOEul7VY7ZoGK5G9KdO161H4E
yaJtDLPB7Tl7eF+z5ltb8JIuI3QXlQHMfhjOzKM75T4YS5e+rEXJ7LeMMhYe6uG1yLtQZG71NsEf
bntNLVGKBzdsc8g2FsfcubeknHcDSR7EoKft9SJQ6Q8WUWYNcp43S8HZyDnY8j4m5Os4g/1it6pv
xiLpno2+NULq/fwNcfQ8lH5X7z1DpNwRcOxbPXXcPfLLa20CBex4J+wIglDN23oWN2PljkfAQc5w
BFJLXcp7lefOidew/rLXPAFgqFlSdJF9s6kLu5nzsnjKIPEJBi6Xml8tr+AXAId/agPjdINm6RtE
PgUYduEDmkAdRVWZzdiLURLQKKPNNtmnvGUPnu18X8CQD1rQNhRX2AT6bhcP23uQYTHz+9F8dCEP
o8pYPjJTC9Zo1HoafpJpFlY0FprekrVuu81uxtF0RAg7vCQgqadGcVkKP2vvCdesQ6ozPEZ0oDQE
ZHOAg0Ro7wAYDNFasWPlMc6mNZTf1iRXsYUpMxw68cNXThoBSt0bdXA/UJnBcZQsRDuvxRrlCF0i
ohUBsgvSruw8G8hfmgtyr8fOjPTW/xT5gKAFOiLZ4m/rSKJnv283HbXJuJ7adtj0KgUQdp0sdGDS
mGor8zLBvQIA2TKeaCgI68WacNK5iLVU386xWk3OoLw0p7hVSsWZXur72iZJQxKd+0VQ9DH3lhLk
XVcnIQ3twnlNf6LiamZYpbfPT/QnJPbDxlOYUf9BYvAv/TCO6xDDdjUgeDYWYcP+PVCvq9JZs2qF
2tmc9mxocYG2EIJX/atWqd+lqL6FdQPhk3FNlrMxI/9VN5nMzlx4SZUjIakRr1WkSS8nRIiGHv3z
3+g3NSq/houu2CCNxdAd/De/q6t9NedtVQvM5+XsbZvJG/IN7EryNjXMjhGySrkypgXZk5G6zrT7
59/+NwsUYRj4MBEvIjj28IKjFP3rLzp3fpAQJS+2AnVeSeNHw1rmCIQLNo16dexrXtC+op/Ip7NO
8++dvrYgDTbtMRGEupbdpEGrB2dCD6Tzn0aQf0tb89SwFlb/+/pnPptW9SLNhl8aj//6r7P4BDNq
fg7/9LN2X801cFf+/kl/+crIR/786a4+t7/8x/aXwe1+/OrVw5eEev2b0uT6mf/dD/5pk3tSLcm/
n81YD9evBuhQ/6OAxrhKrP/fypubL0lxY/N//In/lNyYwR/Y2lxadV0MEMhr/i65Mb0/6EekmI9N
CFlLcHXw/Om500z/D9woSDx425No4V016X9T3Vj6Hy4BCUgGHN0jT/Xfygrm03+3MFz9diDcWKSs
a+3n72k4/7W4DAxsUZcDS481d0c6Mxhbo37bVj0AWb+11VSyGJlkOzXjUbe67101HeA29p2U4NN6
Nu6cYoqZZoljMNMx7LwlC8nQjsYAkOuKYgYvSffe0IqV0nLQpflR0RFSQu5MQ8/sZg+3MDhPyoOW
0mQXe3hu4b5/+J31OQEmcOTSjspW14vyMA3599TmligSEwLbHpfnK2qxofCgD5lKn5PZjeh/yTYC
Yy6FoPMF7OnUDRajid3c1KXYAYrdEb4zh25mgCl164EgeoLvkT+2NuwgopErXy+/HGv9rqZlW+S4
eCRDZadNP7vFnWNKrEj/Wj/yorzgrK02yAnKo01vgePl35FcjZFr9bGX1T9pvcE03oyvfV/djXgd
kQSR/OIEn44Ask7h1J8XrZu+57rThR5LzmZ0VlaDOTVJ6ufHnAYF2JimrfZU5/DL07JZBgy2s+E9
+ACdYSuZP1q0oyFetFe3pD2hXOydjiKotCzIUKr5LAlFYI3yUov53p7Mi2UTB2KCxhPbXARcyFVT
v609utKgXY5BkXrwWPXZuZYVGn0vtosGnOfDXsTanOS71avuqeXelgVsiY9QP13v7aQ8W31FNwOs
So9s39PaRwDWBwCeLNRSrYndARTL1rxPCirvNO9aeudjtqZmbeOT9LmxEFfstJLejwkxPVdtJbUT
z8pmNHx9s7rNXlblbQnKaVjteFf31qPmC+2x6API7yTVN8ZMCKY5rs+gAie7aB67fsWqjitHQF6H
zmIZP0FzTBLM3BkuO/BCSSI+cA2Oy9rKIAPx8R9MNR/HPF+35ZIlYVV2IlQ952vuLMySaBldV971
ffKzM6yzO7YvdUG08i9zyOJQ0SI6k8aXLDYnD1WHkirWIPHCvAvO0IV7JUAFncE7ZtfxdlDjreHI
Hnq5RPu+GvZd4M/vNlLZuCs9xlMc4XHTZa8FBh7omBTXloB40jLnphj7V4Csb7pWnr2SrTVDEM4j
aC63dl1BLTljpMb8jcwrQAD4mq1utc/FSCtOZza3M1NvqCHt3iLppjOCVbWBYcs9N98KS98H+bm0
JzLgaL44DPirQsR2GLvs2TA3NjmLWs5eDommdvCZYEdIsKlDKqdNRrHdbIhqU4u+Ab9gTGQnOBm9
IHkinaJhrvYVujGyoTI4Y+YfL18+g5qaG66yTYYdnTh/LTT76ugt3UbTFlKzhflBYcrOlEDR3VjW
USXoVct8Zx+IpQeHVtDo5TYrL0zW3RaRLuDDfY1kJQi+50ZHm0CXf6bzzTRSzWaJ/i6zhzEsc5Ny
Krtn5J4UlQJj7qWPFqGze6swuhu2Fhk6QVtt+xXW09TTjP22hNGYpu8lArZYYdV4nYP+ESsyvSsK
epcNYmPXqXPbDvCTanFqLiRWcgIu3GiurPxga6wCiuYP6qMovKlgBmtGdUTq52JNj0DfZCnKrjhO
Bossj9PdHGgn1U4nVF0/Vm96yvP5uQQs70nbjqpF+xIQz1tBrwt7QXJJSVOwV/NoT+okG0EdoKPG
0HXzsFG+xTdqtL0kbWKjnBmcBc72bCoLoSPdRUD1bO7zHqfJXeaPt3lD8ANbbbkfZypu0nQ+jY5/
lAWyvDZABb8GOuuG9toBLm3MbtK/IKh88FvOr9b084+iNqujXjcTqMQS+Wu/3CAvqHfjtVhJevUc
5ZKR0iIHS031o+OVdBM9NMra1zM0d5qPvI/scjtMFMywhamnpDyszdUZNRrT8KxcU5611DzW87oF
nD1mapZsr5R90R6yrOQx2HM8ChMREhhpOJNL8qlf1zdVuMW5cLOLhrklnMpBbvQxowKGbJRrVshl
rt7Zk/TIacY8pHTutlS2+z6N7Q+RDnKHXNoK7cHZU/e7zxr0UYMekXexblqJ7i9zj3O6hixtt5oQ
z6sj3C1elWOBDEg4HL5O36KekLw+WPV8NXwpD2FYl5YnROVk/rrEryzpmlMWhKtnqre1zh3TjWcx
+N8I4tzMY3Jy4fd1g6ygNAgLZwj7xM/Obap/9bL8xmazbhub7lWE4vWWYLsqdrPFIK6hpiVrSoqY
uJw4qAGwCXZF3b904z7L6K61+pES13F+sCf9bRErcok6C4Omfy90bQhrgwMAoaMbS60szkHADTSt
8xssaktRpDSMXXeN/9AH6igXP+lj1a9OnGsjanHpIsKvtfV1WdcX30V9Q54ckwVk7wa958Lc57T7
xWmmMKuX/FhC8n0Igo9jqjBrPtHLnMhbMNF00CVh5orxQ8+s6rCqudhrmT2+CNtUz2wozZsK6upe
L+jRVCyyvXNx0lg5zhW3XMJ20h8tzX6p6kI+5Tr0/Oq91MjhDw20ZZwNiCvSuay5zTlktcIbtk4J
3CLn5HsAGLPxEC1tUn0mC6XLYglcspCegpXua5audYOTa45WzUGSo5z3nEacqfacQ2Vo+mOXDi+m
crnLvIfEG3fDPFkvdgom4fTaGZ9fvUnNrj7OxoCqqDOmqJXclhQIDAc03LFCJAqGECYk7oNaH7NA
P4wLYhIadxq0CyjeOgi3amvqU2QQFVJ4zU2VYwcRdEyVzrMnuhvgGfpUyrDqgk0yUzyqEkPGiGKs
kOamvSqMpyogtWasZoyYmFfaZJkvpN3sMgoGuZwRl1Vs4aoL9c7d5teeTdXc6KO2XdIsrF0ehiC5
+Nn4mJrWdwXJH6iFu7U/ICmNhW1/kyVR1gYGCgRJpHyyh1FthOrG29D/dS2QvTUwD9cJ0olSi3KX
NHfb/CJMHmHMTa1DnuGCVaR1ARcSQnuX1uITrelplYBO7oj/amFeImis8arI09JdlYz7RLTHpjN3
pS+BgNJ4dN0jfQz+zqDFkbpGogOESuER7fUBBPTWaqiYK9A379Jl/QY3giPHnZ3QysZxj57imcxn
M0LnS92nci8jQEfr6B8Iik6Gzn1GUN3PaUJ20UG4OIh8k1riC0wPljAvvKkZ+eDOUYSA6wWUvrjb
srL3k0wAEPuPXj5o+vzYUhpVyCRqrcemKd+mNn2pG2PXDn48Bf1h1cqbKtWQYeq3nVNFi5b3ESoC
M1pm7C2tLmISNy1CadTPpvBfnat+iLOhcLu3xuu/bD05OTNh60lDlH25m81xpwl7lwHoO6JFLz//
mGYAd3c+TkCHa7cP9HTXdCnTfB9bVXADk4dO7ftEUKxMb3T7IXXX+2YJTmMJtwv64WOK7LP+xtUp
AUimYpMZHGTN0p96m9lGpeN5LMS7y6wLgV6FuAGZmdoa0Yq5x4IVtcV5WNsk1NPOiQKfNKS25sso
3f2JCiTFsuPbN6RPMlEF565rLo3V35PXFHN+nF2XTyj8O2cha6B/ILxqgbJdsF+Wl1KogYI080zz
a4Qq3opmjcukQ4CHyiQ7BOptmfQ4ccsXiubPNoMq0UQnz/SeBXHMbW2TLpCKFCpkCEuQ4VKMd42h
v4nUKSNk5bSKkYShRuviqU8KYKMry7YuUtHlS3MLNDchfc8DTZdhN4xH1evxYlpEEFva/WQZ3zpg
/sW9oQT3k3eSiKoBgwBeMlgYynFZRtLtnM0fVNhCfLRFbJa2fa6B33d1W+3XxbzNc+Tb7rrF2EeE
vCRTPRnnYlN5X64gErAf1bPQgutGQR4f11h6fVtOwdvCrJRzlem1dkNoSLgu3yBn0EwU9CcHQoau
PT3UYoqULi/dcq22Gk8Fd2Cm0SFqT1wB4+KQyAR75bpv03Sh2O9Wpf3Z0vzHYMTF1luvdkKRKsce
d0aP4NNsv43rR0HhsKN9rdZJaM6dTldlB1fNsXdPPe9eriOhhqN13zf5j6UR50Z3niuaLkLHVtsC
ge/MT4d0+daZxbbwhyPer60S7c/AaO4X+gYbUJbc+8Kdta/yGiJGX25Tw9lkaFtbzGFYEKwjlzbb
GmXCg8hoT+SfJYmFMR4MAEixuj8I7aOEUTZX5Y0ZzqVnQvTJc9lqO2FSN9dl+77vvxPk9dK3blgo
AqIcfcDy2cPI0SP2XlbzQcNv4fSMpKvGYWNdeRUhZ+ojs4JwwHreaigNrqluiJmz9qeWD5vWTHpe
Jv2BLAR/C91IJLiHBMAbZutgzNAEAngbc+hT0mZvLZV0uZzGm9Qwb9uue55WvMCLVc/HtnKTMFGI
n6nuDcdiIk/Ayj+G1n5sNKvZIWN7z0xmSctvuh2T6bdpAv5DDX3QKoqwQHBfqUN+q4oaLS3GXyQj
SxV6c/5ZsbRSJbbox6RpvHgd/XEjfPcjnZsHXdZOZIz+XZ/niJKSa1teIy+mPtLE5t6iLoS9yHHi
wSDyRMnV2SZ4xje5DCTQb/qmuRwDmrSrvedn8y63HRewGvm27qsyFrhTNnN7VUgFyxwSAVIfSwkA
rymRvBhG+pR1kHzsx8v1q6E65iSmhpMBma7CmBcH9Fdzkg1+oBaLBc2QFjXC1JCtZACk9yXSNoJI
H2q/3WRusE2ERLFEwXfQdF/gj3couOKkbFCSebRgb8qU5Od+Tuqzh+bgYHS5FXk+FsVlUkOcQcWh
rBHeo5hszIIYXjkfDsqs2CFTppWlWe6GpACzcafkRjQVfnILKdDJHus6bqu2wx8710hmW+NgUve7
cbqu/J74xMMjjSAdbflMcTz7eh4rm/dGcW0D9G9mjUXpynY41U+fu9ZS1fcs0f19o/D1IBaavc1i
Tt8rMT8neX0gVZfVPbWOqJWJQQ9s5HvkmE28zdHGnhhNoTA5q6K+EmGBG7rV8Gs5nHCYe55GA+Ry
Sxko7/FZyw5cLZXmsXnQYsmraTIKN37sXalbo1wMQiKnchewW+/SAQwG8+0cYkKG8xV5SWgMVoQy
7H1ieOgnvp4eySlPk7OSqFB6IudCDNI9c535PCbZxxjgNl0MSMf61uad6MvsHdnSbe1pT8KXXmS0
xTZBT1n2dZzVfUqhk7F1MmD9RCGlHLiWcyp8cXEWfegk47a26f8e071rzCcs5OmmD1TcGtoSjaiE
w8apT4Zh3eaMapVZH2ko+LKDYivs6RgIaz9VSMK7j9KFy5f+3YSIniSXePTNo4eWFB9AKEdC2cUk
vyeBQHFYffTFfNuV2alUb6mHh6ZW95adXhZVvFL0edOiwUZxtKGrBeuOODq+fu+jibOEwuSqZVGt
zTeEJd1Z2FZaOd6l00u35A95i1rOXtet47evoAr2wWMkvvqHJVesZgMRuFYal+lgxCUKshuqtY9z
0t1SHbyp1lKdYTrx+QT3PJZR5sonUkjQ92pfNnPfao0vc0a5JpkEJ1GjS1jM4HbCgf7cjXhp8H9F
WE0h8amTt7T+rUQtquOeQVZs3Gi57m1gFJ0NQrNTLvNv8OjAWd28IFgS94nVZltHRwOAgY4UXBMW
fFwfV2oLwxnGpVi0l6E2LumSeKHZmEyXK8Lkuu9e0wLSnADhBy2Q1G0igjObbjOsHRBECW2NESwu
iPErUqoNsOT+lEXfHBJ9Ds510CJsHXJrjGl92PeiuHNNAMWNz7I7xrLxn2lN/mYGnJxTUSm4W+9g
pdkZYCgItSpzuRgsKhM9Ixc7E7Z2T3R6MW6dND1kK0T7ZHuPab08YlN7ReGQ/X+A/f89JP/SftWP
Q//1NZzf2/8RcD4Q/D+B88XHVy/e/wrn8yf+bP7z/gDIJ1jI022HgFf7itr/rfnP+AOxDRsWrnC4
KioE/g7oA+cThk2iHfZbA4ThH5r/7D9IJ9PREF3jrhxCc/6tDD3L/ms+EJyVjiNXJ8KPgg5+1F8f
/4e0JW43ezQGGmHRyTSxp7kBbcGljzQxQaFI+gN3KBnDxId4G+0qMOIYN4s75PStgwyhG9zYt+Y+
5t5PKlJCV9SlWPmtgvMuIW+gWNEhIBAv9Bsq7hiE3MYbHzKzwu6HsxPINBjTVQs10LTdRCkG228r
GClLrWiCaPKnnmyT1Ne+FpqYg7BFM3dqsh4sc8RZesRohAMR1GdgOCwNlL6enGjJriCETzNNFS+l
NdDfPHSZsbfbNH8ipaL6cuvGO/ha7Y24y/RtRWTlfrGuHvQAujREe0aDrGqT/LHX2/ppRqqEapwt
/G0oSvNIHa/glslH6IgGqdP3VNgkKtucnOMuwf2rbxOF1p4Rpgl+JtKavi1Q3c6p6WY7HuderZtm
dYUbotPmsOidq9xm0KX/6AG1EUJSI7aPSDTtH1ShW+81YScHyeChH69oxDtnnoYQoCi1m3pWLSFh
bmC+LCV1lTshS+qglDAY2ywvtTmicms6pV3vd9GAZP6NrPH5VHR97RKgkflXK6vX3pGaVtas/evM
Du2NOfZJb0aJIA2sf878cNWLnFLCTt/ArdsOlSF22g1iCZwniX9lHzqG2JpRwjHPLNHGbRcgcggd
FRAGYquyv7jWCuQy59ZwAhotXj2zxhYCFOI1x4lf7nGwq0Vt4FyQDYzq2ogOUmr4G9NusSpPs1wu
JV/CxSEk7S93Cd5r3Lh4T4ocdMNznRn4mRSEy4xQT0SJ0cunxQ/WH/hSlvtk9O1xR5d3UJ1Eimoc
jWmVbl0/xRne9sLY2OTkWQ+Jg76hlqr5kWnDjGkXmn7XJuS9YBdW+UVzm3Tc9hgFkIUQs2DuoTKs
fVKXOa49mbhna23H+qBarTe3Y5niJlSzo14wjtGA5bfkxoa6UdUvyk/NJjQ7zRxi89rLKsli6GMG
a++pGq7Fra2z9ORFXPtcjbUZ2Z4Y/rRNQcLOrYXyhK23ani9dVREF+dXPWxadxVFzNnqf2eTImyG
9zkNvbRqu9MZG5yFild4COXGwmDmnrqxQxuFuyCLvXWuQUBnqmr9X7W1XhesdNi0LrTJNYezCIU5
ZaQQ52uCTvlX/W2Ho5Su88rDWHbtxzX03LRi8rhUt9GvDbrDEFCmO6OdQWEkryW7KLEp3FXaHLxi
igQzzxTA9kY3ZoP3YScfmmtjb3/t7k3MAdqKaqikDPVf9b5J0i4/+7Sj9JdpgYHNMekClijPRkRF
NAQPv8qCcT91kqwjUJYrL0L0iDFo2ntOJgfUHUlSfLlf5cNO6Z797lpJzFLgBHskPFqN/rL0UA/Z
454e4ZWIAJQkLQTW2jwFyr2aFSgGl0erN/KfLkl8xNCQWwUCluB4CIh90R/w72fvfmJy+hAh4JCM
kpFP76FDMzzWm6kQ8mEailHEQ0Mc7h0eZPu2I3jGu/fdgqEv6BXGVLzByt9OtkziYb2GUxZe3+Fq
z0qCIztf9q/47/qjK8l53nRNPV/UCHYjekqFtgiiKXpfA198YLCjDBzfAM/ryMvPq9bM2Gfxv21G
d9Y//UnhSCUtO+geBPHWfZRn+vpclpP+ireVw5UAqgBazCg6MfCgFW1+mefBUpdKQ/4e06paiig1
vWqEr/GMNZYkefvhMpTBBY+RR8WHhUgJa0bq1+Le0hrWcCguFuJVemD9qO5zdbNSuQLeK/v23Mra
9cOUh+w7xHoxovUjguRISE773OKY6QhMcdopRm9NknPRdP6IH56wK+RfcJJVaDoa1qxKegnCTxKh
9YOXzqMdNxj1I+jsAadmUDRvfZDp9wkKMP1Ui6VGWShFz8Oa+OaTysmQ3uecW2fsIul6V6/+3O8C
etkB8tIadRVB3xQzV0Wfxn1TLA8ulnu5qfXJxH6f1bh8Gd8R7148FK/6QfeI9pnCEY/UxVnXfo6z
koqHaPQLeafxQpahO3GkqTbPkygTmMx2mtFM+1/Dyr8l0vifN5ExRP3TiUx9/XUe4/P/lFc4fyDP
uKZKEiAXePzr38ax4A/+J7NQoJsuH8I++PdpjLRj4CRfD9AUMY+hoPibuMJArUFmP4UPv3rl+Oi/
k2jyV2UFEjSaGpDwUNGJjYnsz9/EPFJZ1Pb1Vz/qBNIQDHIZUR5r4g47X//oIZz/F3mef82yo65K
N8xrVDMxLogc7N+z7BxAE1JDM4iHpcyjHnt5hMr9Y6r7JP6HV+D/ovz6XTbiEearE/dk6UyzNv2A
vzfP6bZf5v4wgG22itSTbdnCVumPbcBzq6hPoo+0DjOSZQz0/sGi5/i0/YrznhCmqnfZzQVsEz2p
RpgYebrH5Wb5rDuz/GFhSA6bikgspLSN7mGGsvBOawmWIbAwEUkUwI/j4DtaXPqLNUSokkvrhlz7
sjtkZTBzwRntGGwbrTKaz8XAJIk9ZPbSHQYEl1cEf3fT7WsCZ1Ja8sjgiqqiSIaotH0oUYx4lX0L
91LJO7R4wtwOWquKc96my+fYCnnqCWDx3qt8aWyKpVPvLnVEcm4RrnyWV+swrhqjmrnHZIsAlDl3
tYH38lQOWLkD0vEvZY4RtVmXwgrA4grpb9Bq8ncZuUnvQGITB9/4N3QgMCxo0irnyMg0l2agdQHq
JKJLDz7TdDLKt1rLBivsZ63Ku9OiSIeIFiITGENwKFXGyc+6pSW/aWl8+E+7ICWHjgLTlQ6dpjlE
hrVdkU3ay65sqiInX0P4hcijbmyb+bXL8rk7OylG7ydS7BWW3rpxHNLy8k6f9GdvXgqpoHStRZah
JxKKs7Y+gr2VKEDdaSCj3EWr+2GDWY60K3bfjjqobaHLfrWPeaVlrXfB1IZN615oVeeVUcvGxPSt
z0mF0IPAFtVigyYmZr3zhs6oi0iwWnvVZR29USePgvnoJc2DfJVb1TJ1ISoGZ30va62BvwoGX6l7
fgHmnajN5eigEa1sSQK002YN80WnZxRms+o7qnsgAktWd5XQ7EsyOJqMpSEmWBN77V/ojOJN1E1S
VXHbm41GbK/u1kgHxsCBQOuzKXKZOCnyGty82k8FF364wLemMWbe/hNHrly3A2mI027VWyt9Hvuq
QfbBV9MBdhVyh/SiLbqAeSZsiP4C/q6biIRugjMoHBgL4KPA64hzmwdQGS31g10SOGJvzRhCIpCO
a/RDBaHvFROwIxIq/sJquFDrx4xCG0GxrJzm1nDpnbkpp6XD76SmDOFpqzMuhDodIeAK1iDlPsG0
wKeWC+p8k6eC8let0AEQl4woL5zrDlsNdHmh73OUCA1Z5Z7bfulNaRd76HGVniRpeXjSTKP/4M7D
xFA4YjkIEGT92GpwzVdkFA3FeuyRcODjkH0he2yPeGaYWpNl0Og6aJzFcTG6TNW0I6nKS6MhyVpj
J6WuMA6OLTJZCwPG3lTStTfk6hRVlAjWsE1mZhi4xlajWwddlSxIRRoxhvW5U+9ZAV2aFYYa4VaL
WFjfWhp2mrsiaAO5b6E3nwojNdNzwoPs75zOHI3HdLF5+261srTz56ZBJby3cF8gdrPs2unyt6XW
tJLMSzIOhrPr1wlBNMuqif1V/62hlTZJPSQjRycOI8+0lgyqXM8O6ALLbgcOnP2okd2uYbY6lblx
S6YzhvUsvXIjgGALyZuP4j/YO5PdupVs2/7L7fOARbBqvM7mrlXLKmx1CFm2WVdBBquvf4POm/ms
LUGCb/PiAdlI4ByfMDeDUaw155hG3sdb26k18hW8sjnLZhL2uKUPdr/pC2X3EPxK2n0Z4ILxC7Ny
cNdTbMfiHv0Enb8VeCvSQ9Ht+CzW30yYlgXew9rHOEh33BTGbRgbs0dV0Bun6ikuad+Z3ww67T7z
kksf3RGiZ+uk5OwpDN2kO1l1s6eGH1FTlm3jAaQM4Zh+79GnJlYUWFOvieEHsYpt0dz//cnnf2vF
6kP028Xzj+fouX15lq8PSfyhfx2SbP0f6O0mdStdJzceSue/D0mCk5DnUkSCSGuQ9eRyovi3BtUg
LYKYCMjWPqYjXCgcoP6tQTXtf4CmG3xnoOQ8dOB/dU5azkF/UnEtTmkoyfkbehBYuKG9Fj17Ndd4
oqWyoI/z8TB7fBuCL3L98ZHldWHMW2j5PAxFMZIA/OWZT0YRnJ7GlgtWbzdnsd7c96p/VPa4gTEF
IEiwiX084OljLfU3DpOCEyadRUhOrwccsbSEaYRMrfMd/Yq1Kdz5gD5XfzmKSemAZ9IRfVNE9DgA
/5mskGZRMUyYiZc9DPGk3ppgKSzxyclyeQV/viJhEhdi6RY1TwdmwDKDXo2CHSLnFEUpsRjJsSKp
qSuibSaSc3ojd2Oavqgx/wwn/vr8zBsjtBSxP89HYwOkzcn5eZqjqBuA3AWCE8/aUA74lXrSNra2
+Jh1t/5khrw+Pi/jkdYsGMnSCRVGgf/6Id1p0klIajpql8CgwspdMxxd/ijrPhnpzdQAdE25l6Mz
OHQqtidPFk6yAv0yIpey4/E4zSLDIaLy/8EoAFMYi1qhZZwmd/fZkDpkPnYBEBtkgymoMo3JuDAC
P56Dbz6tBfrON6zjsSJM4HSmp8Lvozn2kTfkHNuQDmQ7vJ+Ef7LobwEomb/ariv2Hw/6ztviqmOS
yLyUzyHOv35buhsC+gPzFMCqLTeO4IiPVETblk39GQL+9HVxUeQDA01p4x9y3iYY+LajhsayghTc
6a6qPOKROJt+8iWf/IpMPlYo5rrOCqjrvzX/f35j0s6gaBC3hQwgvLXtDkNg1J/XCBTGUj/4mR99
8tpOvq9lQLGkAAmXyylw8JMV0Z71sh5B1AS6ms4sgFu8Nd895tA+Dg0mtE9e2HvDEQ0AsZ7X5kJ8
f/3CmpYshkYZOYlejt1uSIMqSTGIOX724JmNQInFWPvxJDl5czyi6WCc5l7smZjPFifHn7+pVTpp
y2UmQ3DgaIda+F+yxm7/+sFMfkBcQ/yIdIaMkyU4NqKmpRbIIOOwAFxgdnGQhRwYNnSpB0t+8t7e
e6hleXJcVqoleuL1QxFGxqJfwDXlo0+2yq1Rw/nRZ7T6t6+L/XgZRCcViqnPceLPn660ED7VBobd
MatwIpUAAytpEjjXgd5Bo2Js/vpVsY8xFXlfS7fs5KlcoWHB5W4ezIvRi6Uz2+RGPf7dpsyE4BVx
yOB/y2nAOxnFn0CB25ODXJymFG2SdlGJt9X242c5WZuWUfDEEc/DIYnIiNPiSEfTLYEWkwceNH4C
PedpQ5ERgpJlhZ880HtD2S7LL0c1g7l+8kCdCZxsHly4hTOs6FgB1mgN8KLglVO6nP8pu71T9Hlv
KH65xXREaIN++gGrGc0BeMU8CJ3oDgTGeNYnplrV06D+ei6gEwMXRN1OZ+6dntWwXHeJimLw7QS8
0iF3lBaMSeX+Dx6Itd1mF7Gt5bFeT/HYqtyhQzcROKnWXsyaPhuXpmrC6FKngX/8+Nd7+9Vyzl02
e7Z7IfiwXg82pPB7pYt0UUdptOLrwsFXRd7hr0fxADnDDWahRW168tXS+6QtxSfK9baWm7Sdv9Gn
+7sk6SWwgwMnHxKnaP4v2ROvHyXpjTQODQbRAJRjVZTiKsKF9Ffu0rejnLwds44g02GSDZJwiPde
ncNr6Rq1ASnmfvn4V3s7swWHCNP0KFsy48RJDJQ9aOPU9BaUQJIk0Z7CXVpnpp0+5p7SPnlD74zl
GCxwJtgQLl3WyRuC75qZg9CzwLMhPGSuW553FDWfuUuIT9aGt1NOOGLZm8DIcXT5zdv+QwswhKaG
UouhKtbVjS0n2owmuPaPf7y3GwWJZxbrtmXa3OSWgMBXGwWw1dyjIRnEUR31F6aqqq8I2rzurEcL
hkPBJOjgkwX27ZhcQhxujJiQybewTl7YwOUKsG2ElYSwJLLTdbnWaIeu8eZzYKeF98k5wljeyh8X
IKY8vBqygJwlppn7yMmAeHJ9IyZsNogUYKbAtcBH7xy/xvjY+ZP3oKE+ynaUiqEdUsNrp81E/sc3
6r/t187weof4b4WLry5N2FyOH6sroWiiInzNRkiCFJW1rRKaczYLK3r6+A29nXJYTDksL1dfna7I
yV9ekoyKRIntiLZnXUJxoS7IpWAOv2t5iAD770dzuGNjXGW54yd7PR9amdcjkAJGS91u2haQnu8l
fki4Th4xEp+M9s5MwBVOOjfdCI9+z8n+Z5L4lAAGynnrWbsaRYxVjXwNcNXjWE79qq8refPxAy7/
yZO5YGDZ1W0WC6I0T23vOtr1WMtABbcQ6hLl/JxmUKQZdMukqamnieHLxwO+94x8vTRLOLAsaPzX
v6jSBXrKhu0QPSqAuch6pNVxQWc2RNqDQPvj0d6ZLfyYVIpcb4n2tJZV5Y9Vw8p7KA5SFEHEXSVZ
aV1b32kT/NtUJNYnOX/vjbVsh1TXf7fKTsbyalsO0+Kjsb123CB01c6KHltwXlAl//ix3nlrQFCW
m7DpYa4mq/TVY5VxGTnAl0p0qWBpGwBt9yYNEWxQnrHhCpmCnJ6iT/awt2+OuG00WYvHmyK2f7I2
Vh7mU+DnfAtO215Qnwd9rg/GAZQ6hheamtu/fcglqZFD+3IxFmATXj+kZgJ2WxJNuISPw87rKyB/
Cq7hOUgO/ZgCHrvWTJTRH4/69i0u0jZTgGclyQNwwutRgWEKRGCMKoeZxKCGjawBHUbgHE2+j4c6
KUSxDrN+WcCeOeLQOzz9Qa3Ud5F/1kWQmiXWnnkSxTU4HuTgVjmXDzlGwC9Zi1GB1Bylqk8Wm7dz
iHID81XnYZcq0cmD5gmnoaTG+ehK2V1Ui9cSjEmcLRDm9FKz8/QutAv7szP+m31cUJByPGIaWeio
wZ281axvyPvGsENDofAPo0fGjg+86pOf9r1RWEPFkgJMeunpsjb3MyCXJuF+XthwmzPMFkTEqE9m
6Ju5QuGLD2H5BSF4s5e+nitdN8resDk7GnKKN8uBbGVMHa8LTc7/ZChqKr871Lp5uhFB5obgbmP0
Msmd2ZsOpCChTwjDCTXafTwt3/ntOGDZ7EJCsLzYyz//Y80EM+Wh3MfYMNaaC6Ob1QZ7dV79ZU35
d9nQJER3mf7UvE6PIYPZqpR0JS5G7VAj0Qrj/MnxME+uP36eNxN9eUuUTjiFI2DglPX6eSJtlLTG
7QIIupnUaALDXgs8ElLQSxvaYaw0s9125lR/8oG9+zuy7jk2CY7UgU4W6QxdYuqU6Aek7TdHBEbp
M9A2vDAfP977w3hLEg4bARPx5PFAvEnXGYqAa47CMlpjCAk0ymGfTIvfpZ9XRwV+RyK1+Zhcj2bJ
m+dxAfmqmfeFqyLypo0TR3ckVlSYfPNDpVv7OqF4U5Idg15N7Vy/ND/5CN571D/+Bqd4Dz8fW1cR
pxMMSnN6KH9O+ajEbN/+/S/65zAnGx2JDeNEKxZTpTWOF4Xv3Vtk431SaHv/WZblwyUZm9P/69dm
9j1t/XA5a01RJreeTqohWjBf/+S1vTf7KT44+PeY/tRVXo8D/aTPVGMS7p02zmog3OW2JS+NqhQn
PrGq3CY8N+Lys0vGu4+HgodFkdMeFefXw07Krny9YlgxJyX5hXM6P+aRsj45vr63AsN64WJEqd4g
Xfn1MA6aQCqWnO9CtESruprEdnI7yixigO3815vKos/iQ14q6FysT46uZqJEj2qbUkE9dKu5IvcA
u4nEzPy3849xOERyibeoor+5wZMmqETFgmXNHolvbQ8GFKFt8sl57u1vx83dIZuaNRGp1elNyq1G
UZsiAojXTgrmJSbNPnZhzhhV8ckTLZP59dLBkcpk9tFBpIooTn65fBoJeOQqGcRDEW7TSmt2NaTN
q5js+X1WFu0n9anfIdSvBnS5vSNUMzjBLSW+k7U3tWt7MjWQ7imGgPQK46hdPeecyCR3K192N7Fd
64+lC/tvk9WEpTy46aTcA2cG0C4fv843v/NCOKIcY+iUSmiGnHwKsjRTok1JusjcRoOspxc7nWLG
TWy5n50omSYnvzR8JV1wc6T9zb4qTg/NIVoFMokSN8grAh4LGBxa71+5kELbr6UFkTBfZ4RCIWee
BXCUAeqtN8/kGcRetxNsHWmQU4a9a3AmJ8/p1MpynRQRFkNsS/Zlzk3r1qazaB+zUUdDKuvBGDeT
dPG2Qvd1zsamAPHZSMtBky1Jz7nHoe3+7o6AeaT+OXPcszYm1AFwCHBWcKGAmit1Xo0/mmq4TCrK
fbdgjkSXQmfAWvFQ6Lm/B88sxgxYRpaE34UPaanYsEt5Q01StAsyDw8VentcZIZbW99DcyrcKZiQ
LpU3U5xpcCOrSDMICMJ8UFCB86Xb4tfIIiYBUGgHJPyQR5Z10SZpqME/dNpYQRhHSHRe9FkIfcX3
ZUHwZGrbJZJtL50VnlxbC8eja3t5GKSlNY0vlhcBb1nNcTMgpCrHHvF+1BJbuC7JTEwfLeJPBdyL
ZAqdW7evfB/eiizt60oNvrttUHC3h44XDA53qoAMO7UgYHBFMCSW6qHywf+JSTn+ZYYhDe9X24/1
eZg1IEyHWebavRYVZnsWQqLq77AaWhhQ4XYe+ygubdCg81z+bMxw+plWSoPnowb4TSTfOESnulY+
XzgiS+XBlOWgDlFEcO0mSSkEf/XDBqYWyyCyZzcKox+CQ5W3mMKxsaKigwpzZg0jFnFIpmWcPGoi
xjeH0gx9Vw+GZnrBE0FPf2UZYZw+8bVl4ToEgxl+CUOsPZBCa88l79EczW8FWV3pxiLvxXkeJbxA
fOB1UmCvnzqziTZZ2XpLjqgk+hS4GykQQsPyfVVmZkMu0tzoPM9Q+r+k6Zs/ZZVj19ZdaPR7WGBx
zoGwduPNguMT26jStauWC2mGL2ZIxjtLQe5E8i2QHZlTb8ufDWz7b5YVt+4KpD2EkdmsAYFBbC+b
rczK4VyHjYDX3Bz0+ZEshwZSoUwA8evhQMSuUXB4WRkyS76akvinlYH4U6xaDJYNSEgPB/oYR1W0
yclVYm7PmWutCTGzXoy+QKVk+0AUUO9jb8VyQBwr87BKr9ouNV50YquSdQVO29oRazze+WHpyQPa
w6GFi+ySARSLFlRlho7KAWtZN/a2rHXzZ4Q6Ll1j9XBR8XERt1etMY/AiIes+0a0ryUuIsjlqL1n
B9IoQhAHpHqkTdVGZpVxVw8CoWAlKn84urXNnUvGWZ0dvXDSp60gCvplqLimbMzChK1eGk735M6p
3d0nHIZVICMNeC2UFU5BFICbLy062enCzSIoXs0QA/nqMb4iSZQ9ZvXLutLDdos62J4IKfRiHb4M
6cgXcR16IPrDzmuPaaNIciYVwLqbM22OH+fEKXkZaZpOBLUSHrtNO0Pcs/DHjzVg31vWbjNbqC1O
eo+9tGS58Rp93g+smb+kLrpvdl/I8YyiQfrN79ukIMoBz+UqbBtnXHMGh2Cvw576iY3auI+xNDor
OlgdwtnIJDCDInoTYTMBifjUV32i3+A4MdrHoiakWpdad2XMBsUjoufEfMY6VF71EK5yrOe1X+3t
UGZzQC2o+VJ3fUZoe6F5v/op9KvD1AFk2vmpMpPzOobGQPKdHe1q8GraDmVQ9NMaDKNeKa/1oWf7
DeAsYCoYdWJOjN7WSJo0PQeE4BtHMej2oxPrrbPSkPZ9hRfTkKUQebHW8LGPXnKcIh27AFjO+bxW
cVmuW5vsZHSykVUFCKcx9yLWjR3YPWDbr4tQIws9a9qiX+nZLDwCy4ZBfQ9p5zcXbVG53YrA4t7a
sJa4A5EyBfCUVkvnGxBfcniS2ISePCeMSKpB/mmc5a3mkGwtYpb8JrIJQvSxCZqBAVY127GW9OaW
+JEaP+AUzo6xjrSEiBPyy4roa26M2fe6b8xHJ6+8cCsMjGxBauXGgoplD5CbUQ19Qz3GiprbkHRx
UgYzS/qPeJuSaOcSpcjaXXEVgS1nmbcW4S6EeqE+Ts8MiM3NiltRIQMdzS9Bso0tY9ClGQSIEoRD
eRWBOsofHcKdzV3mk2l97kbIxu7jriZyZahrdsmM8GDUjrQJPSYicNjAj8GJrbo+1fSdnJjl37Rc
xU6Qdr06opwdh4OYeXkbzDToOZHlZOHK96sp25fFOFe/JN3+iTtTXzwPsevCWnY8+TJmg4EAqkdK
sEm0iogO5MYNhwRgCdBz9HGB16kw1/0bVitUtIRfR+Ox5hu1SJbrUuSgaiTVfGVGuQwfzcZpEnA/
SjeY7J4zraFNeHK39Pn728wQdfylqMNOHEDXEvsTkLEtio2HVb24w39U+SAJgXIxS2ZiuC5kPAzZ
sa0lISNRhKc86GdPYFKHLtXIxxLDDeQ9v5sLH3I3KUL9U+fT1X+2yRyLbpMe3tKLhZiUTygJY/sS
0KuHVTvs2ex1v7OPCbKNZIVwfpoPk9NryQaEg41gBaRfhmKAAOleBSVp180DJyM4kVj9cZzuRyc3
xJ0guNC4kiR864+Oytroy8gvrXZT3wz5lRRzY2xpL8b9Lo0mCy4B9PvHAQP1dDv1VrkIaNG6f6fb
2pFKmU1CAQswG0w4mjcP2N6Vi7p1cq2j3SZT+7VGRwva2EgLiSTfm89SfR68PUkvFM9Hw8dzBP5i
wU2Tbdbv5UTKzdrwEqO+aicJ+GGoB9550IqOD3MV66rUnoio0IadETdEbGk6I5wLMxncLffK3LhA
dFsCZujGggisHv/cdtHUw42PZnO8jkjHMx96x9IuG6kq97ynndu91D62+ksRTRXVFgjaRvslNtGP
rIqW/Jhtp7m1ce2iFfZ2eif8Z63T9fbBDQfYDsKpfVD7o9IUgTwWvEYYeSmxl0EWOhPoqW7Aq/ZM
vsYAlK2KQPEZUzHd/z63/5X96H+pCHe5jv9HLbFQZv+bHrtgbP/Pf108K5m8/HylwF3+xL8UuI71
D3dFCkC4wy1uGz5X/3+5xm3nH+CvJk1nxKJ4ahyuef9R4Or/UKFabmXELLs+qtU/FLj6P1TbkX3Q
7ad3jaz3b5xKb+pUCCAo23PrQ4BGBPSp2GdOm7zMMncMSnJ2gdq4473TpCzCpaKoOXekP7Zs2nCw
EfIBqJ7T54EUv19NE0+HP363d1QmpxV+/iqGTW8XWcFSfFncWX+WUkvMg5DPkgkYQ9TubZNgXldL
1B6ZkxuB+ALgmHlR+NJgyPikWHF65abSSZ3OpXUp0N9R+Hw9NCpTXCNgENe+Fj+QELrQuMaf5DVv
Madanwx2Wu1Zyqo8KkZ9pPSId04GA67s2Mhq63WuiQlhvnoG2ZJ9Usl6fxCPvhePRQP7ZJAY61eU
21q9NovEgEKU9usZVdmXj1/Z6QVaUKr1eFNUUqnqE8Hz+ner276rSkN1axK2bmxtZlGNmjvfnX9G
xvwNYsDB6wuYN/7m43HFUqr6s2TBwPicKBQgUTdo7S3//I+yO115qUWdo9aUKgBUKW4V0zYbvOaR
DFbRbUMTvBCWfP3ZCuf5AmytfxeLMLNYk6uwWFNMT9ehTdMD4sDg3U8TuNqgLvzxMbH6el4Jk6V9
hYsM2kjRmL1Y+87cBTQrrbuu9fivSbJPB9XPhORxHA8PTTnNl+A9XfNA7y83V6aJJmFVkf7oAm3B
rXPwW+mC/pdC2QGmdu2hTK0HyU/GHUsqOApGp1zYMqkNV8/CL4s727G78W8nIC+aGipFM50utvF7
Tfjzx7PrSsv6SK2Lss0uNB1kjUz8z9Dtb74pF8EdCiuqjdg0qWW9fkVdMraF0RndetDJavMBqJG6
RN61WKBptJzK4OM5cVq7hUJPfQ6TA7H0yBdPpXcOR39bxbJbU6ThzSmSIQanEeuoTvVVk1Xc6qfm
s9bZOw/5u3DkYDOlL2mflKt8P15EtvgH3UxdY3LO9l3cdoR3+NflxO3u40d881Ev2wjwb2EsdTo6
g69/UkxvRi8NT61d0qSCQpK4pvzxM/X9b03/q48LWwLYD0Aii3QWTdnrYUhI5zzDwrUe7Kx8or5r
2hDpash65KN7d15fn2tKAnqcIxz/wdS4xbZMBGwilAzuHbVL+yppLc/71+P//zPGfxlLn+2jM0b+
PCSvjhjLH/jXEcOy/4HWQOd/aVCjMVwq7f86YlgmwPjfWl4LOSqfBDvuv48YuKQx3fBZLss3BZ0/
jxiG+w8KVmRDVITxKiy65n9D9v97G4fPTxBA9LN6Z1un3brs3P9vQtmoupGb0wJgt+Mw9Pvv8edq
TdoiDG1WZFKBPDcNuIY383lr6sATs7B6iEsdphTPMGxiT8jtmHv2IabQfZ34MJJLzyzOWlPmdw4G
1e2YaRImsj6vy6g2zonDAMmwJNhEc0uNFUp1d8QGXR24G2Kq9aHlDs2CIKMcUYAJBdtYkB+NCOq2
m0lBWtBeVdXDzRg4Rutj/SA6feJvAmzabMQxZ3QCtoNuACMvRxuYTAnjzgdrF+FaXGlZDZ9z6s90
CUzbMQhIMf1HVWXbaMbTyH3+MOEzXiERX6lagEHVnPpYc6tfkZpXbWYfpFhPGNWUyfCuaZ4n8umy
MbH3yoQKGBFWc1Y3eA+LjMTG6rKjFL1Fd3THlWoX1eU6Hud9HUJ2TTtiKqY9lAyy53VCV6GsEAkb
x1fgvaCVtfMaLAXRt86F0LL7UNu08OKIAvSvjDx5jNELNtYIrZCEUFJ8Iqd+4gZBllLnxKvUMn/q
bRt/QwVVrvXOBl9uG+AYiGlk/83JhY/A346hH4w+5MEhKvYTaYwrct+z23KJua4IkNCt4izzPW2j
qRYabCNwYCn9xepEvO7sH+BJjrGu3dTFnQ1W0S62NOQuCDqiCDcMzxIaKS5QEd16hryEVnKsO5jr
x3AC4pZCwQgQ5GBYHarD0BlfmVFU4rz+zPS729Is8VTQ57J6E8yrcq7ncvopXT9dW2158Puxx7g6
QiGc9hkBeGuXAKVBxRCV5uJHkqiXSNhXs8NcokBBqx9rZppoYOGn4RdAFpQpojygAYF7OoBV02dr
WwkFjYhsWs21041MIeJkPQoJEKUyvUr1qETU1ecgCOdzs3TFDmAL0XhWeCudfNvSaCRDBup6mGR7
vW4vqbUqSL3NS6iMl7ISazVNBytTZMGA6wl9VDfSoEQRdghlQCRdEzz4s03sG0POv8whBMYfdRjf
DIhzkqRJE9rpTE3crv2JzPrk3hPdfZa2l1GtfxEa/wbWXwiqk7E2TQodeO43LtnK1dwcY6f83qpk
pvQawcAW8rvo+68A+7MsGFNu+RBJS1/e+RXwNqrehpbbMIDMgNDwH1HXBSZIe0snVFKO5XWzpJJa
FmIXUDTGPo3Mlyy2zGOsEQpWjn5Kv7LmGqLlR4rqz1yON7KYmTsUlqeDPxMnl1zP0ZkNrtxt23VJ
lOVk7EM2LekbP5zJPpohZT51xFo8G+OqH0n9oZ7v8fEv+Wq41YviUModGjgyLeHkwk6YRvlkLL3R
wYOoXfAtDHm/Bo1DhsSj1X6pRgDShUGeFpF7CX93Pvkga54HsWtzTPH1Y+85P2KSIkjv7V2df4le
Ut1gLSML2KcAUD8N3bDI9mVZaQYMQcrkK6q7aURlrOJAA1wLe/Oth0N7IlJrxrJoWVNiv9hpL8By
C1adNFtBl/BIjA9HPX7S0/K3xGFys/JGd1pRXrkGzMtvFf0AwOQJictHXzYGibutW9TuPpxMMpNU
Z4XZGU2SzIFnbUbEG+nCBAncxzF/qS6yvsu68K50P07k2tC0/gaALYUGTHz1YUwrzqvWXPR20KXU
5ldeR2bGLm4E6K6M/NTVMOm13EEcdl5IO9aTQJYpEII2BV97Rq5j05HmxY0LzpFMBcRjsm9hyUYW
t5eW7nWx6ZSWk0/JfmNDuFAEUDZ1FPqkllo6pD4rr65nhJubsJXeLs5F9K0gsDqccj54zw50IyYv
CzhteRHK9oC9em2DjflK7TR/bjEBkK1xhc1Gu6ja0rqrQqzL1BlTXM7O9MUyQHvbAmxWJb1yvfTa
iHUlvGtQP3wh6n1Xj8WV0fV8OpQlpV0Hnj/uS1MeAfv5x2beTkMbdGN21tnDBQ3ElY/bv4DO74CD
Un2779N0E2U9P3x1PVgQnXx/l8GbldiktBp0NyvttMcybwxlF8AWgFJZXPT0NyhCdndJkgAD7cNv
rZVs/LB2zwfQRCtiTGaRA0QtyJVz4n2RuPuB41rDqXY9pgkKXTfbqjRZNZaoglwbus2Az+OoxcRq
y2Fnqd5+IqjZWpmjxSWPmtV25is6OJF6cGKuQCg0ApEc27leD1kDFrPnkzSb+NYBj+HV0Rbuxxd0
B/qqRj18F01xcT5OIwFZOoTraLzJQXYcBKHPhcy6FbEWYeDYITLeIdzxNneqUjWOk/Yn2NRfdPoN
7lFGso/7iexBwBp7K5oQ5rruRuY24Sj1tKlHvr15yDdeGBfXQzFtaQ39kko7x2VMybKFMqxfevE3
S0wtPa3krGjr666EbETtkQic1ZSkO6gMYMhw1nv+A/ji87qeb6mGA1imt7CWsmDTQV/T1dkOk8ze
1eUvfequXavIr8ih/82P2LWG9DbGqJ33trp0Jb1amfmAIhV01ztfkHQ4XIWExK7Ipvd3Q2Fs4wQN
1nwuiaVXZb/uOS6xlXr9j8ruHkSaQjDHt3roRiPeaAVFwni0lqyZclNPzX3njsc57ufLUCv2DpTg
c8eattRKrzs7WhpiFGa1EdiFjWWzF+ndHD+XfbcpEsXdbDhQWiT8UIfCVdekFabfilkPJjgtWrXk
/TXKPxhdeuZVUJVdfoGaVNEWOpVUgFZYl0e9oBRfRUFSO/4ZWOhfrkWKitC+57LaexUTiZC8YQT5
gVQOayrCr4YJoCaV7bJkeqjNZjtV0TrSjX3kFt+iUF7UVbxviIWLAH9OWvkz7SnQFsUGXWjOMYZs
2ip7tOxu7xAW0IXlVZaTpSD1yNt69lgeLHvcWU0Fi2HcDrH/vcvctUiu2/A8RupWN4SLwKoaPBZj
/66lSUwNgfPNPSyDTQg3rhseG7DQ9C3zB1Xr7IJX/qz7u6LDNhlCCDa11Ug1AvoPzSfnUW+e+0J7
8bOYrf+cKrr+MymqMzMzAwhgcFnAzoT+TiXafUGW+SZKXXNXZl7xUA/+ozHo+Re+SfpJLrtchcOi
svVdlDu/nNTa6B1HGvKjWX2J4WCrpIQXy9skbpuJJlNckZ7wqOE8AklrbIg3K3d2JULO0OTTSpZC
b6KeTduj1S6LFDCu/+REGzM7a5ObIqGS3BNa2iaAv6tkjq6Hunq0veRSpeSp2lhUmWruKooJWiYU
+qzv2DL06hmVzFndeZd+hliwSWoCCVK5z4AJzEGEUjqGy98gfJPttsCj9HVI+pKd9qnOQZ1EjRFt
fCJQlLujH5EEvX4pOpqpEJe8fWg24X06hCS87IF+fJ0L5yYHA7bWKvHNb7734G+UGe/7auo2U+je
IO4b1jrhNVbU0k0TZGpAHWu3qRO6hI0OAZCQQKTMnwnURuVcUh3cRf7crhOwsZyJCnlfEb/urnRH
zC+gcCG889H159bYp2vVjPPW60z4PCYpnW055OumFndSssUYNfoEWnPfZrOdfyUJ/80lXdGw4ouU
ObSR6trvhvuZzCMIzUd3bg65HUJrNjFLGBl36mSdTtG5hYWrr50t2oK13ZA1IXJc6oWr3cxwk1Y+
rZKHPJ7vikVXoE1nDb75TRlKEMC07MPEeNRC50y64d4iskt2cp17Wg7g3T+HkneeJj6eJwTMpfeo
ivGFEKnLuLzxlf09JFibzeVrM8JPK7xNqNQmBVC/GULp3NlGqe1nhy5KK+i6RnLvdNWZkc4XZhqR
ZNkPPAfYpkSVm97WvyDfuiIrYTuG5XpG67waubgCY2rkvkZCtWq53wVRWpHN4l7XnraLBRW3qSP8
q3L23B7AM3Z10DjRvm3ToBYVIPqaH6+1nYpYymzaGx4Qel1xmSs8eIZdduezycYL2cQMD9ag7jkI
HhWMxW3Ygk9G/3FMAEbpxiMKTD+ABGRela0gkks7DqxfYVl890kFA/sY7uYp2XT2DdvKnc0fooQH
htEygUBLQUSm3a8GiHrHelSPmaUFTqIu59pISe4wfg0y+RmN+lZF6YPy1bmK6dFAs/4q2vGCcDW+
bX8/8VqccA97jxPHU+huE8mdQHC8rVKH/VXfdGiNAtDn2GPz8rGplP+ADKsjYMrbi4ISfpMrOrT6
1ZywIyduMxHPzZ0wsoZHp7aeSjJw166fXBLC9NzMyUaWxX3cjFOQFj6RSsYP1fkBQbHuse2vGhy/
oSv3jWz0QNea9VCLa8+N5Rd0K9tU5gCpTE6ntVvf5I23HWbQRFYy/IpmXAfwnyuWCCx1aE+ale6z
Yvmq3zSj+UwwLc3gyfoRxo4k0zcmt2gs9lo2llu88GsrJC58iQeiggTO3O2LM/gdnBLFs3BL1hEf
bH9kT1+82foeyeqO670hwFK6yMZCf9sptSWqKyPc1t2KKrodVL0FV3Q7pERkm+7GHtJNBRSpbOXe
GyDkhPXXmoN7DgRVtdyRyjxovDM/F1uSdO8Jvyjb4gb6Lh1u210nPZ1C0S1HnFUNPxznQzI8KhW6
FxJqEpxoJ33KMo/gPNK+K+K5GlIvesVN4Vq5fvwSxQl5omaSxz8jS80XqUhJrtGppB+YUVq1WUJz
IU5VyYoEb+sQ9yF49MQz71rDrK91Y9bP8RJ25GU0IsiBZRJXAw8B25J+yF3ayHLi8rwUvpuCI66o
XSdAd1BtOc/H3KiZwAnotrXjDu1unlXLXqFvYSB9D0VMEoSuR8YhKww/aOxm3Dcu2R+yD580My7v
DU1qXOgi8zvAs+axdQ13Rwu/3/qRm+zKsCbgQXgEzWequuYKa0Di1oY9uTI2VKk+5rcvGmsbx551
b6GwGgIUGGSzadFk3tpEs9qMX3HN0Sg0/V/2ziRJciPN0lcp6T1SFDOw6I0ZbHTzeQzfQMLdwzFD
MSgmvVGfoy/WH0hmJ5NdnSW1T+4oEWSEmQOq//De955irjIW6CgtkfM4+C1IwIkG4omp6hG1cGl4
hbxwtRTtwc91GU3rmKMv1IDGJTVvay+ezqQqZ9VeTMXyRcoo2QNLO584geQp6VljjSjdzlrV9B7K
2cq+SxgYZNZ+EeGwE6k/vxahrk4uMqu3vvGhQGqkf9HAX/MBOOT0HVNPETrj+ofaHuMj2bPz7RxX
y1fhhjS9osIUKGtQ9T2wTOLGc7ogySeTF8hw6c6UjT6oNJlxlyTBweB5+JkMvXcI3aX44CCHUlym
u1aP4hiIADcDN9X8C05186bGEW64VXj20+SpZTsPtXOx7Vk04Iyd+DgGMjuK1rGiila9z7uKI3M1
vJIUSP/boiPgPiQ6DRXffuDLJ4Iaq5RIjGY7mANc/tEfQfCv88WGo8SzHxnCxLAqtHvjWcr/mK0q
fxLEzO9R4ln5IRSNsW8sET+NUyqvZN7YlwpdNem+4oqEXvIDtCdqcFvsY7aTkOredxrxnrjp8CNl
mcWZChDvnjAiGpJgqsqPBBESgQM91DWL6vbot4plSU4iWOvMNLGVm7lftSjHZZO19kQCUgwLtHWz
7gqkWHF22X9dwKh1b6qYllM+2O4VCVxJt/Hj0DMIR7Ji8K+rPC1QpDyVcNko12Vrv9I/SSQMXDKx
8E9ZVu9UrE9u6N2byMkQqYQP8yB/krpxaLv4PEENPaQmkR0eYm+g2/D9qpOK1+Xp0g9MAKQvGYxj
IFqumoxV1SYeuf03iBxzsF91eAiyaYxo5Mcnz5gsxDA2Xjyfvr6OPOW79B41AV3KIGiddvpAoi3C
t9zz4wc51elB8K0s7kI2FO/AAbRhUiKXG2h2ksmID5D48n0XNCYc1RR1Z+BPPwMlX8cxNO8MMTvU
AfVVaU/X+FnqjVUQ41WEYX5vau1fQ/x/kE6FYAiV6NyPB2VrNRxl244J+LLBv57h9EHYLXvinerm
vajN9U2dUnWqsrx3tjbWEfjjIJqvWshGpLgVHKnoerpDMzsfbqyWiSlRMF8nLrK9zVJW3oUK2dzV
i8G0tbItgvKyUbVnIuCJyZQqPnhdOBdwn+vmq7Q0M0/tewk/UUS3a6Tp/SQotS2LXopiZBh/pE0F
O06DHef0g0G1AYvWxoQWIk3Sbd09E0EKONHn/3uOk44IRMMvL9p3xiPA7ZMC/ICWSgzXk9UEO2Q0
1pPt6LX00MF4mhwTCKcNpfaMLBUZUV40/fUcE3Y0sPy+WE1sdRwhZri3JzpE3i1tMlRR6sRQhtQ+
2sCaPHo2dKiX/HH4MNsB9uVEN5x7HmC/Vu5Cb9wbqX0Y2ukiB2t6sFRFdz/YYv70Syk2LjIsg4a5
cDX9dZBucy7xE+1V+8vN+nSvg54cUT0ma0qkm17PVTpfIeJlXGJZ6UiW6CCTs7fIO2QMDcUPYOL7
kpXse0IPxipoQD1ND+nwtuXoWE1O7JzE+FvLT16coX0uZM9gUSX35kj+UW1YXtSyLLUlDT3jDoev
l+gxaZI469uPyjroLp5+hGiJL6XNpK30y/NvxF2Ej++2aaTHqex+eFV+Z87qaYzNb46R7cRXSVlK
H27cjJ3fUFhIpjXOFLWifwsWn9+yxG8qNssd3ENy7kmP2dUyiISEme4gFKVkc8uElT9kn0vr/7Ck
88gkyTwQk+lswtK+m2Z/2YhJHiqXnNCCMJhscl96AjeiRDvqnjnTHaqfPZH0xM0/2dr0L5BKP2bO
P7PsmPcartNeEA+19wYsT45glFN64Qe5Egz3I29SYGAJ95nXkVa4T63Yeo8XyR6TORju7dF/zjpv
F/SoegbxRAqLs5mD4HbuqRyAoH+WjnUjHEkaSkyQ3wBG3HEJOW9cIT9dnpWGUzlCTXUrYEPu0jYm
Z5JAK396LD1HQaSsm4dxEAGG2PnSFtZrre3PXnk/Vf7cE5AhYrnL9GgfSv9VIlzYIzVn5qQqjPEF
8FLT/Ykeli8x85+Ril0vMxRUmNDcteOWKaLetMJkmJL3m0ZNkWQ25ibybmTKhyf9ODfNjo+6dzkR
YrYvlRJ7+uaXefG51ytnJMQgPxNlU22yHGIj+uoHv61jxqbd0zQMt3E4EEaZM/BC05sJ+oWstMQu
W8pfaY98LVD+wyja/Ii00L8wbzjKIMlQa1HkBQGMc6OO78Am5Rvy3n6hxycgS8oa02zwACpp2Xho
2nlE3EfPdQkvZrjdZn64U8JcU4GP7HSct0GOdAXNS+mRfcCYPlJB9WvK8ulQpo2KuJlycYsYzHhG
2VCfpjD2qoPtGT+YHFwNNbNqcgleAmul9s/zUYz9fQu6vhmGDDjORIkmq+8+yRlviW/A1q9glfJI
AmPkic8JhwJGe+iCtNgzUXmeMqbmpKLdJwKFMeNnfW1kcbuvpqTfO2XVbH3PH6K2ty9ymd+9sjyF
CTg+7hUykir5xDTe2PQVMU1epg7d7DjbfulZHrHMOLlYvqTTt2vkkyuv5eDZUVh4wL/RqNmxiITZ
8s3FWzKV0w3fs8ssZ35biBOI6jEksFZb1wbRSxuSqqb7eTBBlAm62JSwnEVLh3DKdEHWpgo+oQ64
c5HQtuV93GQBUYLWk2+xzjfxrLwPbjodxSRI5asT4hdCQgNvQbvkmxFQAfFBBPPM6ivoepdMvKJ/
XPRY/OAin6+IcfzQRpz9cHQS3MR9fMRdjGXP8GhP2nU9kifbpGmR+p+R88e7LA4yxLMlAo3C5p0I
+uUCAcLYQ6SKnFJe4oEoU93szCD8ObcM7Bh7GIykWIyF9nKtXHODRfuXxbnclsVbyh5Gsh4ilLA4
IhFcT7QYW4kUuzQd3GvL4z1tSD3qneILc8y+RmFsUuZt/CneA5x9bjvlnSAmbR2TQbVZ2Dvim/gh
WdTU9HGx/ZwRmrsZUtUzj1bfed++6SJMLwQ+R0sCw7/quFSoMDY2rKKDhQFDOfm5RlfZmy5TbY7o
lA43M/X47rZGtxtjzAFo5p/1RD63nxH/m5/N3D/mJQS4groKJIMn+yMWpo1bxO0lw59+MwkTcEGY
sMyxOKpDEeuIlcYCVT0h9yALOdRyPiSzK9lc2kGfrD4oqVoH92iGlxp3wdFpyuJcxIZB8qTjbsG9
Pi1x9WrY8zdbLD6uvvWsGlOns1YI6VvIgGkYyjmyq45SfxKPcCOe585A7lOnJ4fk72WOr+LavHY7
j7wwWLxs/a4yZzpzMfbMgE0EJOw198q1mwjmHeUF2428sJk4ivCqNNFOW9p97bXiyZkmwm5n1zyz
DnkyQoyRQ9NvW6P9EbPdjkb8E9cFn2QvIbgiOfJyIjCo2+wXmf/op++2Z9lh8OiDYEU3qjP3l0q8
9w4ZUOc7q6TYZIFVM/B17PBZunZ1dhteWCu5sUf9RG71Tym6H2JmrUCIxG6Ab0mOXDuW/Fhbb9no
MnX2eRIEUUiHGZrGxrIHYxNTnlE2QPRGd70hyfB+bPNqjXg+58Sexwk5TYhpWyGuVEK8WqM4HXTA
qKGQggbCcIg5FjvX3CO7IUxDH0Og0pseC8I2FUhkaPtvqrky0WwR5V1k83nGVX9IKyd49gvmy+Rq
pdBc/P4Wt9bnwLZj7I3DuuIcDSChnhWnEeEvaOgb/e7m8h4h/lTMuwrgSqRLhwamlE8t38JFFyYH
uOk9mcTBkq7HladBxRQmNGq+aJ47dxTfnvjMx276UOwP965f8IffCQ8fdy/j8AYE6n3nkq/n27f5
b96XpnoprNjerNnzuTc+YuuwjhqJbRgOP1GxL/kGBvmLzUA2bwOG1Mq7F1Zy1MpH+yQPzFRZaqQO
G3Ku9plzXJgP0IBB/PKy6i5/JlAVlPJkf3t6j7/CwqRDkmBUpwkumHwPb4fNopXc64pl4zyb5zbR
DzEliCNS9s6sSJLqO4FQwkQ723ionQ8uRswjV81tyyHvN/XBDtyoHYiFDQk5rvP4KpmqK7slUw5E
OtqignyE2j6FALMJJ+nLTy4UmNSh0+xroz/IjOl6L2UXYdJgPsMaT4CrvuXVWgnV+oFeiGxplnIE
HzuR6hwZSYInEAdNT0yAGXcNzRF1+cY0vyj8j1VqXNcNvX3ul184v669snt1gO3wowpBw96xEdpC
i94RwT1vcElEydJeaorC6rXEcmWSUsisiJmaN2SEPZZ7Wy8JpHAzfgiK5nOyy4d+4i0Tnjg5nmL4
mF2FDYIBM3kroMtvG7P5riRyhIUwWDKPyBcR2boqWxj6u8SsW2N2XaXmx1B4Es5RR2xl71yRiIIA
0UbLMKakDU3Luyeq7jXTajxMBsM/n6FQRM14VIvxA3T0ribtbO+4U4QOZNp2uWb/Wpyd6qvM4xtV
4wVZUN6OM1rFJArE9ChNjEOW+mbWyT5TxLxY8fI8BXn2Poz13UKzOnUMqJtxV4wG7VDQXgHnvwIq
SrLFj0TobRNUaAewUpX+PWO7A266wxBnu1UZY/EsxnZ3mE2Gd9Inrpx+dQ9z/lQqziR7IZdlzAhP
w3U4jvxLoG76hqsZUi9yhVvWA6cmN/eztD+NlnM/gY5Rj+LSccaHLcia/n60eupMJB11MtzaNcHH
9ktFKF7C4i90Hkk6P6tFnNN0LQWcKcZI7tEBiiiouRED483AJIkDjrRzf0L9sxxMm/Bas7/kMt5z
y0bBOPQn9HJbYzyKoKKI5NnLgoNa0s+lJwleYnqUkmULmcSccWXiP/XM8gsZl4fBcfdAmLbsEB+s
vn1NCS5WRbJLcYyNbtpGXJDpt51wyq6WndkrTvT4m67ydlojaUpUcuq85RpWPG+WBZK7SF6FMZ4J
Sg7y6p5yc9qjNkUTURqbCqwBYVKJYzwpkn3EmOwajHOGpm+w6S06k7WBdTV0zqlBb0rUnM0UtyIX
nb9mZXUVWZYi3bpjdqw1SoDZIa9QH8y4P1c5yipNxFZZ/XRL53X0l1tmbmU0M9v36quxI/cA1r12
2/Te6OsYR5NY5p0vFub0ebP8smJap3hxvue03paaL8ptHkRYPGr3HNYqWkrrMavHm4mlCQd7R0dF
/sscZmqXFwWyCHlg1QjRA9b3Vgc82USwhLu6LW7sstXPPeUpB2TKwJVxipM4JGDVu2AgB5NQn8+e
winrisew1I9BPx2zIWBPXoXXuQ7aSyuG/AZJkr7FHXw1W5pSJ/76k6ruP5Gqmatc8y9CNcskQAOx
fmgBIVwl6n9SxjbhqOOi5tGAAezeLhgo8I7WQ/FV+11JIuLEIBWlsX+ZxwbYPsIMZe2mklXvfyFw
/osuHzXfqrwjZg7mC/AgkB///DfJcK94lTJrhMhu/zMkYNQhvrAnwKEkmvyhrQzji7F98FQOsn8M
lD3tWVz2JGJor/j129fyb93l/wAZ8Kcn5P/xdjyRWfRn1eVvv/131aX5Nz8k2gUNdUjYCxF+SN//
iAMUJNNgX8e8gX0DaJe3YhL/0F3CVkcM7fLL6ETY3lj80h9sde9vpgl0RfAPNE9E095/S3X5m0r3
H8+yj6LTAQGN7jJAzcv/76/afIRdrp9/+wwZPXRl5Mv5ee0s18CRvH6L7q3TPxtfLvRMVWhe0p4D
akvPmN4Ylll9+6mFf9wmhfQuqeb4hSAw8Z5ORfMsUfSJnWUNNksLt7XrTZoICxJzOKqf8GFae2NM
EAzIyE0T4m9MAOVkP4zDbaOMWG/7MFX+Ng38VUngOPLOLtEOH622E81uMVr7B1kwzvJZY8szX80h
j9ND149hekjyLJ2JVSiyVfFVCfLnTK99rpkEhsnWSEzv2Tasotg1phHsnaWYuG1KMpwYYiuvRQkq
GxMF29Qs4caXqTGcvMUcm0PehpJbzKvN/KF3ms7ZqmROydYi2PYikqS6RkWO5Tb3pXIwOyyBRxBG
330Y+UzpGHhsbEiuk8UtZjj7MPV+lt2NTBNSsoOJrsMLryAX6v2UdeNy21GTM/azGTBuFWP9MNJD
ugrWkLbFF9Ko63jrtP7wVJpukW1Dqw7CvW4X0TORldXYf+FhIFHZZOrw7Paze8P0KRvcPbmnHuN1
20qG+9UE8BUmWbzOX6b626GwuRrZE/abvHOmXauagD2XU0xE00FmqjZBhUU9jpECer7bF7twXDFw
oiK2Dy2GHFC/1Xn3GBSIhw9uEo4smlo0UkjvyL7dInulHAhj8NKHhfTmCz5Dqr1kZBLN9Kcwyq27
xMn3EPcJ/tpC8RR0S7lWi65BMJxHjgspb61uv/qRFN7DBNuSe0blGcNC9jADRTSm1k3f9uFzXrLK
YNefkeaYV6Qw0qhPHmr/Nn7ry4YkHqtkYwhp4CoLZwA/vJHOuKnjoXjEA8IH6wunaLdUh1ryePrl
Tega4tUKJGm0RTkiTx3dvsSraU/+M7igiW3F4ls96ko/XbZ2l1RfXuvRrnEZLSydGNo3WyvAeLNT
XuPd6KzNfuksyLnY60zeWxmgg52EDfFRBgnZwGlK7G+M56iiO3UVGTa4sd5m11IfOYwAzRKfKHaK
z6w/LTrMP5IwT+8WGCAZ+90pN6CtMdPbWKlhWLj9vYXOexxYUOUNyD6MsV5yGoskW4XNuAevpixL
xcZ0O21s06I2bq3adYYI+di0RHgHpxM67ZE83w79SMUUTW0Ggw0XCSkL/bKtqNkUwt1xwwamfLdD
o/hhKCUJvc7WhaSdIAMtib+iF6RWjHIhfWuz+AQKIvqxxmoXJjNZlUFmhUakzZy/qmIy/GjnTiy2
nm7UR6eDsN0xa6eu1CF7lXAeWRHzGXz3EEyis7ZLKICZsuShDZ+VMp4Vm1BiCccs/lWCikQ6ZOdJ
d9F4jUs27bZi2EDQy70ejPTaIYW9jtgV5r/m1CmeyY1KmZTz3OPtbarqIVn6cKBxpfrXuUWW9NiJ
8ucwpO07T8wsdoLtrjzWnCgUpkncnP2+ciyqscR7tuBNsBqXwewxgq09cpDRSlw5Y+wyClw1fWYy
ehdpDhnKSpShFpnuzD92RHZ2/dHXK/xB+uM4cKB2KILDFMmpPc7poSTesDh5Etzw746gf9/wOCuw
Q/wrZwVMZEU99KtWmVpOX//z9//i90vecf+GRWI9h6GS/WbS/Pslz6+IlZEmHGr6lTtEHfF3a4WJ
7cKGEkQuAthO8gn4tb/np/BrFAWkxtJr4q4JqOv+YqX4V9aKv7qPYNz7a6G6Fogmn3S1RP2pXDVa
Nk92MQcbaXM75viwLoPH9Bdy2iem9/8qeOGv9iOG0vB+uTcC06Sy+c3m8ac/zpnZesQDIQuqR9pT
ELW0IV+1+93l8//1i/ylCF+/Tv4Yl+IF4i5ObucvpW9aGro1SkWLh+t+549twryPTZ7Nx7paOBjR
g/Z1vyGRFbn7FIw3wJms6E+PwX/SCvz2p/yjfPr9b7H6VlbaGB/3r1wpYDximNHhbaqmkx95KRi6
FJwHcf5N9+t+9cOI7gdKyrli3kgDk477nLizbld3RXPn+YX1zqKNvrsCWXzI42z81Y1VeT+4YGYG
NChbTQrmJQPwuoo/SvPKNPA6ol4vNkEaxgErFtrAZBxRyXZssLctA4CCRhH8TGvn6pNMLTfdeZnP
nz95/V4m1kBYUz296265c8ImvvGa0twGZSr3YUCilW9guzMRV9PWB5WGZzQRfPvvbuGPk8H/l2fJ
TZb86v7pJFl//x/tAiYt+gUgqZhVV+zU/20X6BY8snU4FTDrAvP3xT+6BQv3uIl+BpcWlFzsXf84
SWgkCF+ksrc4nTA80qr+Nw4Smst/6nxJdeRUAlDg0iqgGMAT/s9HSda1S5awV4bbZI1XVa4lD50A
qrqd2s79QoDJeKEfEEEcjQZcAzKZVokzrL/YOEAIxwSUUhcXd7ERYmiJPbrsrzRYsvZuCmzjRuSI
wQ54rWodOVMbv5ZNgNB29ub6EyFs+kH7EWD0qYmI5rlu0q2HT+A8iE4mH5NlNsmFtkSfA0vJA85I
Vh81ygm4Mug+9rFZiXmKwgp/rbsLRZGHp6WjkL9egDphJs969cyq0Bs3cDcoHC2g/Hqn+xT/opvU
qf5edENf742LieiBMMQjuhg/3zUAcJPdzDJpYubL5JzaFjVrt2ldJsi/6rYM23oPAneEZ1oPMvBB
YU116BwrME42Uq54jt+RiS6Sccpi2zce0jOiL8eBjB5YXilmCz12wMx9w42/6M6G17ZYcBC1S1y3
myWoUQ6OTN+2cKTGB2IIKURFuzAhFMOU3hUDwmtWu0ZzkdLBmDFbbdttmiGL40iJVRFJEpsZdXlj
Pawgub2CDXIVeyLOIGaVb4tJ7BHpyuhAmVMGYmsDZvqUI53BVs11+hj2jb2p5iJkJNpZY1SxWn6v
bFoi7DAh0gRTZlXMELLrTtRhaLmL0EphKC0kJG5MdEg36Jf6BokUPUnk5AMdHvkLW1BFt72VsjNd
1HzIoJvtu9TyHrLGaT4dK1zV2+3EOqow67dFmekRYUdYR9Xs6xeNhuYLslFoInyevHUVJwxmv05i
DlsT4vGObDHrscK7INZVtNTxkSUJ35U3IQ+K8C0n8qkcFUsdTNv+gLChm4sL/LYpYNekgpkuxfUW
G/Vn4vX2T5Ic6JSZ2Ye9vml0WizoA1XDjjsjNIG2GSbR+l4UCO16Rz7RgOdXTtuFEemsl1HO15r1
2yCbehOiroC305abtMw441F91mwhN10Gbki0odrNAezmfhKbjjjhj9ztnpZuDYFOEqKFGxFS+frB
59Q1bWTPLKDClrWZiRrsWEwabgFa98RCf51SPmKnmhkEp8aLKsVL4cT2QTqq32sCmzbl0pQH0Q6X
uQkjc8pYHvOZj0tJpnrvv8SClqXOjn2AXcsCBbApFjPfGKKbdyxtvvq5fkOL/NF6pEmSA6hnLwFk
5QS/2Mh8GaVGnhHfGYu2HutO+Ftn0v0q1OfdZ8ETN5YV2QujaBSLZURS4Re+IHaHdM3kN05J5KHB
L9ymPQSDeavbOd+mMclgcmbpDZ4i+xj5eV+xnjuAKruE9IZI+F30CzJ5VShYIIC900s/TjlKlSkr
30NXxREUzCAajeGm8fPkR5NW92REnHQ+2sfczJHEDN1Z+yj2VGPcJml8zOPyNU3YKMNxqTGciDXZ
UsTP7Jm8h76hDW+mH0alQMqhjevVFVmZ5RqEifBHVs/Uh+02GJREu28ae0mEAQJQl8Ni9uflPDXe
Qz5pNmzjKHcoAb0NNqhpQ6zWuO3QduwsXc3A+moWkqOAs9B4GG4QiVnbrikzJhBIfmqLxUpeqnc4
mxQjrvcFDKm4brUob3Di3cFSQqw+IgsyYy+89HAMt5NPb7i4fUDyCdOIZnAfut5kryIgT9piE9Ih
3QMJIjJ77e+keyKGfpfP8Q9wWB91SDBCk4eC/Nz5Vc0xZtEZ31yiYSvB5UuvayKY2kJBP/dEfqSY
Qdfp2tHQtd26tgQFldnXdhZ2V0lr5efBN4oNo6dm5xXjFQnaj/7Q3zVIQ27gSaXR4OtP0tUeKtNt
z95YdgckLG9lmVSPncS7Wk4zSmWB9CJTlnU0Y3W0zHG+Cdb0TPSpLI2FiDKb4cTs7JRVyV1fGPkP
GrND5yQf1TQ46BadWzj0kVQkWiBvqHZ5a4bsqbIgStXYHN2pe+7n4atiG1QU2VUNPYzjengBcfWj
Dww8hTo2bma1+BseuXJLivA9y+R5Ayr6Gf7TvBeOeRaTvpbrQT+VBx/F9NZkVasLz9+kvFEIoOJD
5jiHYoD76aVgl+U4bh2m7NINo3JBoala424c8ASJCtJYe2Ob7anXwjiNtXPP+Vbd+JrPrALimvMM
xb3rNl9LPT+7ov62+uXsOSlDB5Sgs5SXMVvCQ2cu5V7Xxj1ApGTDlJB3fTZOFU7oZuzVR4rEBSPa
vK0kfCSTrJQtXSzzPN1+SrncVSXao6RRn34C3QRMYn3ldOuQZlrFTr21L0TyoIfQjvwetN4YfkFY
vFWqdO5l7p69yb/WJqxIJDtxUNVHrvaCTjmm/Q8+a+Gq9lsoUTwpycOICg+tm7PJR8FPIJxsZ2+D
qClpoIUhyX+eFRru1F+pZ6nS5ouT4gKLE1+xCEamyTNFLLFq0czZnUb6ViqLtENikSsYIHbi20MT
hToAiLcxp6AM/CdyeIvpoqo2P1mhWRnutlaDm3n3VlBJJg8CQtogvy1z8GV1AiyTWxoHQZgiVotx
OprbLE2mPMr5y/ZUTlY/WVeZOSX63RGtmvEuElodmIcZB3dpHaBeTW5+iG1pzfWBOL0Zc0TS10eG
A6P1zA/PkiPxsIY4iyUN78izme9R8YkPxq5WEzXcFdaW+oHAwcfOdwFhHH0jXecS1WjvkffrxH0t
JjxuWzsB8o340OEZui8t3kNjJw0bgMfJyYHytLzdvmvsPM0CqIkM4TRJ9YZ51GZbJ+WzIPq6NG4z
0dH4nIagEATiltOoojRXwVZz8blWrXFzL4PjtPMlz6cAcm+ctanzAFgADWbmVvOmKJCL5AekHqtb
zU6QqTNX0QU5u6FZsnRlablcV5YA1sxApXSrNkLQ5Ad8vbauXZJhCJfG9iQZbiNAqWyIdgGKwjYq
NBfNTRp3XY/zS3Qcsh3V9T1IrMWH7ttWh1kljMKxGfTZj9rs3hUXQfZsJr30H2czZ+EXWE4jPzKH
B3VHCXXXGUPOfaItHBP7uFPJddobNqb1sBsnn2tHTxhRNqBtydI9QM1pkY5YZaLI1O7oqX+xPF+y
u6kIZvWmJCqJE26xOY7SlrJsO0NN3TkO5s6IjnPWT0HiOh6yQWPKb3Vgl0uwy3Cl+3s1hcw4yVZO
D8VUMSvN/TGfX2sApw9xRaYWaFXP7HZe20CoycawdW5SZkuIDsolmw71XKIcV2Gu+rNdGt4RT3mL
vj8WueD1xkCSUjJXOA5xhjPAW/OAcScwGU2paCLe9KqKGuaC+F8NomIS+AN1jyQ4R9Jjpoy+l6T2
96C8i/JkkonjvKTTyiKtpw6dQ1PpPtzNfiolX9qIzT6xEUdPEk5Pu2hM453hdW9ka6JSnUGbkvFX
nisFk37AyItGrdGvKDSaH0OZD9RqtgQ+RI5i71qHqchjNntG0qOnqobITmcUt3nPbLFXxmUOfXny
vMK5FOMwHbUDJNDo/fZBlpx27gJeDZvSFCm+7rOHGhp7YGAdfXrwswg4tviUxi5MITn4nYcEBIV/
cfTamHsM4utVUA7V1o/Lfm9nnnzqS0Nte8EIPpCNc22AOURr6WPlT438JZ99AWQl6b7rpaVK9Knx
f5WYEL+7huj4DWAf4yMYhmod/lrNDSyIfGdWFnHiWaGjtqjpGkwZDNQ9OBlSv8r3hd2LjwXmKGto
jhFyuxmCV626CeN0JT3Lj4bM302P3QmbZxvctXiNPuhZ010DchP4SwHMYJZoBnruylMHrHCPRu/D
kO50woa+HN0uxJiaGeB+4Umjm044GI2k8E5J4Ij90o7BdrDqN64dcnuWuXnD/oTnD6DeFtBh+tKI
ao6CUl2FA7tMu0QToIqG9sSHBrsPB86bTT3a42vYxx02lwwnHy3UNlg85zi36hcg0mS/2h/vp6m9
q+qxusDXRX4zsV4vAu5yKMA5dFkA/axSQyuyptZ5ZnvyHMNmPeUCQkdQeXsn8XEmMqrdwUIwz2bC
WiRvs+yz6tZG1q8kTgkTZNNgooPN+/KxTUifsiaHKG5nbF75JJSoC66nAysb3Mg0lPhqTX0zYTM+
DXHn88FHLKnWMkd8ElXs/z2J+X0S4/zLQczD//5fzfBRZu3w6z++hv8A+/jPa9z1v/5jLBP8Ddgb
61b++W3pyoDl9y0u8xXSB30zBJ1mkZC6Boj+MeC1/8a8hclLwFQQVQmi4H/MdxkLE9myJijZaxIP
S9f/zlTG/2c9Al4eAg94lRkMmev06K9Rt5bhraDtZu95PCJ2IokpCi2GCJeZLVl9AQsA6DrQfVHu
JpZvKOqsuXtLnSEDm2BbsgX2agSIMZgn5FijBuTCCawDeoVRehIM2gL9owhl9bhUq2xmXnKGQEW/
ZC9WOUzYAVn+LjtpcX9FdpHG33TcotsvQPefep/1DrpSf7hWtozlVgtb28eBsC/74DtyGXfOrFgA
5SBCpmhm9/OyiqaxeY+9ubwGfocHkxAYo6MXkwkGgcx0KNhlid7MnRHGNbnBO2ZhDXh3VKaBC6Sr
9DbHm9tstIZSDYeWtxQkQZUiQqzd7Do0FpzoHs0QLgtApQb0NaP4qOjx33Hq41iebXfBrcC9/6JR
g7613QA+LplDdVMEdRNvCFIyv1kc0IQufofXNHSkd0K2C4VdZrK8S/8Pe2e2W7eSbdlfubjvNMhg
E0GgcIHarfrelqwXQpIl9l2w5x/Vd9SP1aCOM1OST1rl98xMHOCkLO+G0a4155ilpcqtzdlL4TsJ
BWp+xyinbThYLT79MgZ05s6qukGtrjUfKZ6cjWfXBua4Np2vacRxHiwKaDHzgDNvO2g+zMay2HO3
NqsRIuqq0/u4sNv7JoZvu/K9Ql54gafPis4TyM+b2cjRR2u/WlEoSLu1Y1aOsYrZCh60r/VV6YUx
IJq49QA0cAybNnSX7BM8anO3N+ce6nMHrVRs8NtA/7e5I1o77ugcgUTtWfWqVl6SXI0ad/fVnFOJ
OYh7ROm4SACSHpJIAwKHxhf+9tC3unkzFZllbjn0YEoQVV8ATq0atNeeNlzNGVSM1d71YpgBbtjO
xt5wY7M9SakhtSfQhI18F3leNW4sT5tqQ42+qI+Am2NCzqSRPKopEYt3YYixABroE1ccGUnara20
jw5Ac9fUtUcnVOuiBua4zdoa50lOnlN3QnmBY3DDzQ/rykjNY1tXetQHRj6U045DEjBfND0x5ce5
5dR+U5aD5+5CsLvZGjpgkxzpdDBuYzbMETiDdJ2V9pKQHPTKtuRV3NVN99XNUGhvRsBTw3f8Tkjs
qb608U1mRENymhbItNAQYWiNuZ72Z2Cq/OFcc70eDuthRHpXzQU+hr5LbTwrwk+dF963Ue597J/W
pmEA0eSfJiveyFKU1aU79EWBs34S8S5C4MlRZxooIVVR2MaHVqKqfKXLiGeTezSXz1ydS3VOp3Ge
mSyjYR/ZKE79jRGAGt0jvXdfpFtg0HCI4Ey3pkuYwJpyagNuJ86zclf3XmRtU3fIo4ORfjB+P5v2
wlpRn9CnIadWpGM0ifIzvDusXEEIbPoHimKKaTmkwfbCt7DXrztC+qKdW1MmwVE3wf+uTVIY1lGT
cdsoDZBT26pYfirsMo0PCImv81ORDU1yQA+4Kc+4YUVwhVksokPOZVl1kLVF7GLwMfLgSEd9r/Zo
5KD3csTDJwtEQQdQormzbVw7ArNdNs6ooexksXNNUTLF3Q93BLDMSK4j9GTeDk+fXypko6BgFH29
iRQq7VRI/UJ51n2ZuDBVm6KZyltzWF49b6DEbIyo13gXTIpnTLEcPYlygoqyU2zy056G0cQYalOe
hFP72zpQWbZzjLE9F25rgYWZK8m5nPIaGveyppacVpr1O4kwTA8yfrZELc/SaVFqZ+Ru3hKgp19a
E8DiQUNwwMs0Gu5LIiyIPGnNvZomeOMwWaOsvFVWo8TaRebwA8EfwweZH5OUEyPSkC6ouPHbM45K
4NbTd38wix4bsmdOa+YvKjR69uRixC718pVpd0qBuzQHZ0V9Q8eHWqmko34QjN8GzMb1iZXH6Q1a
8SjdD64eKE3oeCzXbBjASe3Ase9oRqS2cRAKtOySCqhFwHVOKf2km1KsU20xAsdxUCcsOvK8h5Wh
7Od4cFITuls3XfWyod4N+WhhwAW4o6LIdQ+9QLg1UBcj8A/gKQenvXDsH7rLBupdlke5QFstepo2
gMq1CZyl1FPaWXsiSs+lSeZPebHjMF+edUMnLConk41eLNNgKWxBd5K7iwPIg6DaE46ucbnu7Hy6
1EJRsmkB16EwqoOUtQjKjdxYaN2L4zrwscxnoylual4+XXl54eLF6yZxHIRjP6yKJUF63YUpKC9K
CfNNZcXNpcpG7zYxYpw0BLLIozCI0YQGdh/d4bC0WcygiN4L1nKe96gzDBYDUv81UogZJp3dZjfI
39MTz6xVsqP/p7+3WLhPB3+wCvS+QXpWT3VxW7X5cFtkhrjDCrrIIB2BZ92rm3DtEa3BdlOjZ8X+
Efb1VsQ6/2q1NfAQ28ILs9YqlzB1IGUf6iQpazj+k2GiBUXLYXJRkTXWt74SE2KHOXfh3HuJ8NY1
La4fIgCSvhsHr7+Ebt7cVIlbVCsOQCm8pqjCiJCoQZ1zCGj1gYkCRazDomZ7qxRlgVWGs8SkGtXJ
s24snYhCRayvWhStj2mnbCB53qjYmG27BoDeg/BHVQvYiXGF02rVQj+4RSSln+gq8SgdDRfGczyw
vGFbNng4yni8krZjPopwir9msR9DN1O4jdfVGKO+Vv4s7D3VifKszGy+2aaOuGeKNEcvVLv6HtC8
/zjT2roRYekeW+B6vpXksqQbB1jhDzoQ2DfzLI58SGcj0DfBX1zvPB8wEiUK17lFQpXUqKLD5SHT
sz4otamNdadEQ+jGsnFAh+ibp1hKtEtiLH2U+QWBDUDkFNcjUJD1hDIJkxJyqna8NmLUJ2s7y8Fr
GfjHLmpB6siW8RQ+u24XTkfZ1Effi3Do8pUhTdFTHzZSDoLTpGIoMIR/rfAMRk9Nn2MlibThXLTD
aDL0w7IgihxNeLqbIcpjq4My1OIrz5pkO6YzmquZzeiorAyjgI1YzWpjmWW6teoqcA6CzE8uygq6
yi6rmbJrc9lOETG51bievWL4HiOGOe5QJS60HiMeofRN4NE1tzmywWQJOjHN+zFY2UFYy52rM0HP
x62yUyMsgDNaIESuHPge2XZK04C6JVd3VPxziKS6pPnIKSTGDsheG97hNrJftBmN+cY0F/+hwPDE
bAiN/CsHv+G84FjQoyhrp1MfwLOzaicb0DqlCMJ8pqi283XdzwVMvyoO3BVVyBDJkR6KhzjDhH/o
dParVrGhJ1oDBb+vEPx+S8qkIygjSuAbJXyjHVpuW1FjKMpsk4cZDbqmbXzFUjYST9N2AygfPAfr
zIunq9LNoPlnKLdXUzn2d7Js2D7gUeeLgiomu4VDM+fU2BOgLseqS8qlJptf6MaIn5STu9+pbyH+
ajgzoHpkgeWcHZpJtR0DN8I7HteOOC45a16GQPFnTINYg/EgK3zUcES8S/AK+GknzOVs7170w4wc
6W/qpJ+/WmZUfp2bcHAgjMF6XJlRY8JKCHT1I41lh4ZuGtiE/L5MgWdmobJx/Hc2NjSVTvcJyb8I
T1Xh4ESwYo8Gg1sg3UINDQ/GNBFncD1Jz0aa6NTmzQhWjPYi2lFqonINOi10nqqRBs0qdMv+rsUG
GaymxMIv0tIiXg116iHzb0U5Q+sxB0AsRjcgxK8VZmpKF6gwAj2xoinXNG7ppxFP1LhN9KiBa91P
8xBeqHZK50vXW9I8inkYCDkJyBCCHOF3HNfdFhe93wY4E+KistjdtG+uXUhFJzou4ReLzjOPGlf1
FByKUWOnsIGrbJSLAwhtgOuuhrBcqhnDkDzF1Wg+R2LC1O/7NOE22RyOJ63Rsa406TBOSPvt4bQF
55vtPJvWSuJN8VNcoJWlFZkN37xKd7cUOOtH0Y/YkQnpYI3qtMA2gQ3zuikz5LuEJkz1yq779DaZ
Cy5ERsLQWXccVC+dwhdnk7TV9zz1xoZqrbDcvWhV/13ayHFJAqkzuMFGSEm/rzm41DXlLECJdvTo
l9wZVhDfXZJpJh+OZ+867QMAv/gRq3vy2DR+e0f+H+2vzLAUkFOMqCcWekvcJKkurnLsPvdcb7J+
XaihO3e109z5SYITeAOiI+nuuj4OocvZXN/QLuVarwwnT7+mo+99NbG7Ppp+T3I5lV/3bhYqNLgA
C4b9NKo5gcUadVfUKQciMDjunE7Qx17mYRxvxz6cH5HWZsGWG33z3EVuPewYWPmRJECH4lnWJy1K
1QB/RNg4UHCHxuzvMoTH9yYgBLmWnPzo8FlRB67Mwm6z0i7yQHYyttvtnBbe11bYejjzE4m1LwGZ
pY66vIUtNQ0cRQcD5uLWBJXwI7bo6a6JZHGSy2gGXgBSv3eXBQxMS1SQJ0Suj8f/UQwq5OopMusM
zweOXglq9dZxUT6tKuJZwm1j2uFTk/aW3juoJc45FAtx1rUB33HQxTSHg5RUgGtn4DYFnaWlIZh5
rWaEiKmhusayXdAgn5m4kVdh6qpKScOWTdXbBjX+wVW8YDA3quaguM3FXAan/lw0kNrT1lFX1nJc
5Q+NEc0E0SacpYymM6x+HbZZNq8Hrcpga8+wqG/psMUXYaUm6qCQhNr85D8Ftb8KasKjiPXvZZL3
cf748Di800m+/spfZTTb/kJKsc3abaMfUuJfCGqBgtKWzoITtzysCIuu6GcZzbDcL1TRUD4J0gNQ
lC946n/oJIX4gjzSMlk7XX5sknz+B4U0NsF38qbFTkNNDp2kRGpFwqb1wdhTq0JNPk0W1Cie2x1M
ZRe0xXVYFT03AxLeEppqOk6s0yRovF1t2eUxglB9Mxalv2qCmiuRpAANkqbEVBvDF/ZHUx/H9Ms3
RQv1a83NDm2OuoWrfiwbMe7Z6Yd9rdjBZMD5SSn8B7mh52PMnBgy6S+Gne8+Oexg5NA2NxLZya7r
xm+mSctIB2ZkXCp2fe5ksh7J0XGm4olSRnY4OUARtYewx4nmAsn2nBxU/JHrylFhtx3sUh2L0vD2
IoAfVnDJWxdscmBAEMJwUo4IIKPybrWPGOePbS+/5JGaVB0Ut2EF5qDk/n7AjbU/5kUvOoTY/lRc
Sq3O0B0ShhpH3bGcoC1sJsTo9X6GVxG/gFuBqpKHUZguBlpr75QjkERzbtojbaKAiTsoEXUPBzsZ
aRKPJu6/Gk7gwM6w+Cw50g8Kvxgwq12UmQexTLhydG4nd3SlgYMNXC8Gm5XRENDpxrl/QmQ+XHKj
qHC3YlA288Q/8xx8ACoFvm2qAudJE3ztCtBIXlUl9LZKl7SuMuKQFDUXCHKqw9awx0POI825VaM9
GZu+PDYM16NIgUEA9Xh4mBgtpIQitG56xU1lRXGrfYK/vzg6GgsWYe8ccxaw72k3GfsczNIBcRP9
ITF1XAC6uDXRaQo7An5RVJvWCbyVz+VqY0r3pGuHakVXDTMhbL1dakVsjuYAhppYoApoYVI5xC/7
Zrt2KxzeQ5zrNcye5mhKpHtJqptxIPHoY8AjAaiKKnpNU2OCwCOYKcyoP1AMZTPGzCCf0KWXdxgm
8oOUgxAt2VEcOqOd3CS9HHf5DFIn9XpAxnlaHkWh0MdAKuCS+WCWaj71mYqVgsHhhEv6Vuvn29EC
ftBFlnMykAp4jIvDwigaNpx2ssldKCpZ+TANQ7+f8FfscfWTgixmgrntWsFBQ8mKSoJu9jrzA4iH
usX2T5GPca1S9omJsnQUQxYBQ7yyjd5+inrj0UKqIIspCFZJMxjfqNfSrWn9cR90pf9QFk39lTRF
55qBMzNS8HY3bjpeOlbp7gBJmatIts0T9BbjiCJTf0VgnAGsL6ZV6si9W7jdqjRVAxVwzFbwV6KT
obZIWgtye1cZs0W4pa13bmjCc6ez2a4IZKIAndoR2ThDTcKcXzjH5KRyNIYHSZklvizQZHGwwv4T
obPIy4PGcPOzUXtQzKkioEE+aIe6uJYwoPcMgzPpeteJXzyUQqOZgpUI4gvUTQFBiT7v/YSJ4nQG
cOf0zuNMaveqSxwNcHnKSlgT6bVl0NMEymehf7Hu5Oh43zC0JTu7MPFbaeegl/lDGghzBzGBI0CW
Ee5mzE82cYyPQ5+dp4FPIbTcV5OVb7hDblQQnkfz/DX3G1TY6WXeTQ+I6u4mADVBrjdNQRFXteRm
ylJvG6/ZIl6l5qtfHMcNj0vTvbOy/knC4l4V9RBsOdgTPlqfk2YW3SOI8lblDHETEEb0HHjVFQEb
Zw3AuONs5JAdYwkBM7ouIO80HrzeMT70IizCdNkvhGNM2ziub3sqwNzdVhUCpHVZRReRrI/sSho7
alxHJINUZCdaJ55y933TNysUgDsjDpNtvZD3QQiva0zO1x5t5X1Gl9RcSWuOb0Ykny+VU2c7Q4bX
toOJFYc4fV2+v2igtUwQ4lkInn+FwgZo6QzhY5KDu3Us9FyF7Y/bmag2lf9w7LTa2TXSedaMUzWh
BUQ2mx1NXimOKKif+WEkoY6pgHKJPx/ozD2RyGRAC2ZPiT8+xxTPXUNg1HKiUwwnR3FCJXB0jGol
XQCDbXI01+GN6osDHLn2iixY5JHBqV3WGvQpe0qr5TNIPjBLhXcJDPWG++/xyMzAQCTEHQcssBlx
cp5TXTsYkcqsUYNcDgLwrD9cZJbnv6RhRFmMGNtd1PrwzSEwJTG7Z0LNZi35C7Cs0Tn3ECzJGO1o
OLfWtnXmauW4oK/rvjApW8jjZETWpKP5q5kDBUGmSgYosg02rZYYNHozgIfn+66x+m2QqOxZZU12
5Rs8NFvzu5xti3HVJG27t0RePylgYCuY8g5O6FT/mJt+3pR80r0vSFIuJRlTmxA0HW4oWbf+ZSc9
Bvg8L+VFp/WHnZB+cFZO82IA7GPXgqs5ZI9d28fXFbf8eKPNhbaooq4fDjpqsLtaepcdVztCDWjG
hC12pc6HBBmBVToSWROs0SX227yHFU675IRDu1w5SMRAq1GV9VwkxDxs9yxR9V4gVd0byJMpZ9Xp
Dk+X3FrtOD7UZu5BhYV0vjX1wppAkIOixpsqMR41QMmMTR8TbnuTA8nyj2iLpRTpco8K58ob0Qdf
gPrGJpbO27yqq/UwWPkO0kMH0yZGmgdWDZKd20Ea1OFGAORlZ+Fqln43awo9UW9iZkyd2zHp2kO+
mAsT6YSssY+VJqHlbr1FPAonNjwLnHTjZyQER0RJWlTIemB1sXVsZtNj1cPLcX1wIKN5WSVTuY4q
78KyYuL7uIFRj6WMO1NeNDVJg2WQ5i/KnKy1LGPKpVYxbniEdD2H2R+JPxjGTZ1lD1xlHWrXBO06
tAQ5DCFRhFrTFeKGSw5z07PBesxltnMH45FyCHwgQI/73LfvyjJn5WxwkAq3QLhgw6yZSu9rXE+n
UYaC0K/txZIFFiIzNGgBM6+2QcYodUhDXkGVnImSmvrDVMU2bHWzB5flBtMmdcLhFCVTdAzWKT3I
fA1re1EZ4eP8biufy7QcPMPEbR7H22pog5PSUcGZo0mMUC4ykKHO52OqJ+11LwGwR3W9qwtlnJAO
/gLac1fXvBWTIUkbqz/kGObdJ42FriBB3gtQBN1UGfk7S5f7Rs4MI7VxPHCWKI932QDlAJUppKwJ
vYXh3bnOgiQIp+Qmz5nwujQDhkCpVi41Q0S1dfzY1UQHTHk9gWORDUBeiG8PdaI3tHk9DjdtumVj
q4pp60WiyEAoxALDkItofW3gB+ULKEFFHaQhz2ObGAZMfzGMKVXeIsT7e2lhS6W+RlGS3Qam/qyP
y3a0PWqOFo3IVUwXa1pTZ4uRUNlpSUTbMC6iPiyvd5Rmp25rRIatN3mkIOMTxZvCkDdtKzwkWs68
NJHfmjQtvUbvcoS02QXcUdu6b2xzPKxd326yjY4pEX2LkiZBC9+C4zuzUI2S3DA6k3yGYzGMyMwi
G+Ofn8mh3RNEMvwo21D2xobqSuLDH8ZveGtqL3wZLTRMqLVjbaDWifqEYIdQZPGRjRHW3+hONNVR
E9DZXWqs3nFhUqx6rFrV0TJHK2sdzGA2cP+U5Kt9rTjcHlUe7drUYD2DG1lH8UGQoHDEHOsc6SCb
VuCOxu4YfW/ggk0EHHjv8QLHsalGFa7oBPcaiEOeNuAxo+imiatm42CQ2zbUwLvjaeqB83QxwKBJ
24r2dWS4sFLRfPGJOydm2y8L8jBnXuJBySmte8IxOnxMXu2hjrTmhR1TETQszhDQ99xMhKH7QxtQ
zI2fuu6jn+QhQHnPIgavgpfbbW3Mz9Tx56kpulXnzBSWoG7P4iLpYaQe9iQj0AEbK8XeFRXNPawW
z92UnoqNdTJW6AamLq7EHXAzQx5h9fBYjwoRo/NCxwGOis6hrg7CUY/GFSnYxIXmY62aqwLLNLR1
mkhQZCTEip2ZoV/bM8dMZLMe7R9s0nHZUoNla2thV4WxAaVF0+AoYMQVHAEgNJ1KWl320WiJKNuG
VtxmG7jg3qLjDUP9w+7bgd0nMgbJxjS6J7R4Z/Y9iizfsGZbD61i+V2VwLu/KsR4+YatIYebq4Mr
s7VMyGqTjMfTwZ2bAzpos/VD2dik9+Y4odRdt5bFlWVRIU/Hc5+UZ0bLJrhninnDEZBMIDGjMpK9
E2nVfzOa1oRlldCFvTDrgTZAQYyNubIJg0AEWzUI9Q0YXxMAsG3XB3dAtfFlmGl+GOO7QBbPnqMb
gp2LCKu17sd04xUJyvBkGg8ae7neQQg4VLNtXkg6FxfC1D3ybJ/nqtEPy1Vripr2YmBdEF7vAMeK
vnJvYnxanQmJP4KMuRZMPhqofn439F5ybsU9TQ6zBZU9FZr0BYVkFCHvNJogMjz0xihq7FVTydY/
qDmL33Ljaw1c6qNsjirku+YGaXV3XI+FtwpFU+/wbLdijYoA+UqKctM/6n1VEEsA7+/GG8OHNhXe
aVz6elcHAJE75ZzNAnNuxgOAaHMqEmKYkyi5bJBTRCqpkqNcdiP60cEi0jZMXqY6aTY0RFJ/N9GX
x3HuoVmo0YmhiMC0QTWjezAcp1v/p1r104i3gFn+fbXq5OG/kIB1WOqLd3a85bf+Kli57he1BKNJ
FnQy0CwHz93PWFYKVljucOqhCKOi5f1L92UI8wvWPUpIUE6J+oPy+qZgZX1hx8Y/hxBBgdyw/6hg
9ercfes+5S1hECbPkJaikBiM39vxhJpbL1kkjoVMI+NMkkKMxmIsGs54o+nJnT0ZFtTHPE9ARfSQ
N1DIT8ZwbGnHYbMpvLne2gGa6b2B8Qij7lz4QJJGgdKyr9skO5KWUWHsdyP086oerAWbiEQakYnp
VStyuMVFoSVOeW6rS76GNdHysXKpf1BWJiwzrzv7qsUppzeOrlyyVzIfRX88dM0BBx+7o09e3TUk
nDwRKS4fHQK9f/xnhP+sxzJ+fjPCrx/K/7op8//7f4zn1rjQcUF3531xdvn9v8a6/OJ4DGn0g5AP
yPLz/znWPX5i2RRgMZear1XWfxZnF3epw8boMwdcl+rfv5ynhon1HTfqK95GSfzZwvkjF7u1kGj+
Ndilbdq+43iuWuqyWOn9DyGa2JvGqagpuMTO2h8oyJnF3ADCdOwDM4v1KRUKI14PbcLVUWZdcChz
hfzKniOSkSKjpxeayvyrSZDqhRvIkKy+cJrvURsbG1T85Y3jha1YvfnC/84gztf2/l07Fr0H06NM
zT9fExzfmu9T9I2Zlt97xDNQs3rLuohizs7Aw5rkMrRBH0bcvy8dO7CidY4k7jxTXv2iUJSe2pnt
HNlUib/ho0vOUXfIdh3WyjomYp72lqSg8b3Pq+JG2DAItpxU6dxzBD2x+BIx0yDiftKBOzybhLZf
DQWOIpfe6CP4ypgG96LRiGDrrjQJWydTKXYZmjIUJbM2lspE2tAHJS/xBTanWldx6ZI0gpWlqxqj
/Gsb+rd+/g+5rMhXYRRI6CquRxwsRZX3SxkqNlaV5XuSCLpN/yzqUA2mGsCrkO0EBFD/fDT/oVn8
t8SFyFzFD858Bu6E7/vNqP2FX/W/H6fn+O0W+Le//9cyIf7pSBfyC5pnnzhwUwhpuibb5s+ejbW4
1fnPAiZzGfwuD/Nny4ZAUVgYuNdxdXi28qT4k44NsKv3s4ttlGmFnRRAz5LJ8GFNGEM3GIyqvaeU
Vnlbp8+8WmM7CFEYr8aUdg8Xfa+oDqOGErC2J31k15aTMbLgNairBuNQhvZD91ml79EEaAK7KE9o
8voyaYKHRBLgyKc/34/Oq+fiutXPz+3pQ/W/ljH7VKL4iMOo/Z/3/wrp4+eQXh7cu3/ZvtJILrtn
PV09Y7jgV/+ab8uf/P/94U+myc1UEVP/VNLjWP628MOpSCyP99+fpa6fp6foOcuem7fj6PWXfh6l
PBgpJLFwWqEj6HH4+cdRyuEnJjAPn9u1vyzs7CH/6P2hoWfR5IxF/9+CbiB4/v/o/THIhOnQsAOV
5biS3/6TkbQsL//aXJQgGpftiouAlMIxOdm9X36KCf1C4ANS7UgfA2NFjysMBnvTTqP/yUq3HMp+
eSlYMcwc/uctvoC3O0LhIAdwBEVbFYDxlCiUScehmP3m+/+7jeeXV2HHZEll7gspmYTvX6Uua67n
NSaeRNn5xtONsy0MYkP++FVcxV8O/mbZ3+WyZ79hvXQmnyHINPfKiXjZPABZgNQo3v3+VV77ru+/
MskRW9IXZo7Dp/nwYTj8usOcFdGaKsIPPOiEL3B4pZSXdOtEONSM5VGVI7qfshMXmCpilg22/U1p
6pVZ91T0LkRlnso5uv79O/uwazFsuBYsyB8sHixmHmP37ecnxdvNFexespFgVtdtfl2GLoFbKhqI
n+GmGSBL+eTJvg6Q99+Gz/FHgvNBMk6q9ocB1EcFNUCygNDYJOpwLI3ykFtyg9pINntX5dgfvHrY
kn44HHLmN9fa8s4KpI17z4ZlHXnUlkI3VNvffxfi1znku9LmsiRs12W+fnhKehDIlECYrbPCmKZN
CaHd0ZYwNjIBJrjqrB5FTGhN1tWcjdfeSOz9HPsojRNjAj5nDyeL8GX/is0OlAyf6baEpH7YkMnI
RC7D+252jWPliPmqR3tUoEfvMWgYsUOSpyEIB7RjkX/ydf86XflUUrEygWKy8QC9f8QDZ66hgXq+
nuSM+8Em5KgOCY74/Zf3fiNb1h9ehUMdYEcLA8/r4ffNRJpTaBpuTJ6k4ZokIJbeSGx67pF7aNfk
9sCG+/3r/d2zYmAq9k3+C4Lq/afCJVpXcnSZURGu7IEzMF3xyaNTT5f59y/1d18g6TM2tCsHes1r
jvybj6YJijWrmtOt9GZApSbCdQSZxWejb1lqPswKD2kJE0KaPCrnw1JkdVVLbgLf4Ixc8ywezPFc
qlZvUxJv920lKdhZsY10QqbrjBrPeZBYYjd7Q7QaTvtgG/VyOKzS6zbCMwSxNb+Ich/ZI93XA5gD
98r2Y5x+xhKeFsxb3FjNsVuAecsSREt9SKtEcHQ/pGCffbL+sdX+8tG4QLCceyYDxPkw4U3ChcYu
GqN1C8gfpB8NZwFzZyNxfqMnVx663A7EAJLwP350nOK4E1KwoLpgf9gVhba9BllsBKPFjmhwDPMK
C3P5ydj/m0WUbdcV9Adcbpof+WTEpmS6gNoO6EWg3lTTuJ9HGz9F78MAHKZoF7CgffKif/edUqMx
zYWhCmh1eVNvRmXltmbP9sidK3IQOIxJemL4Kr3OelEf4C6IbzsbxAH40fjwj7/U16vOojZiOrjL
O3vzyilzZB6mOF5Tg+3WRkHoQkN/7JP58DcTHD0Up+9lk1jun+9fRbUOKTwS6nrmglNJhRjJwzKn
DVa58JPh+eEUzqrF4Ysh4qNsZ4xw2X//WmKKOIC0lbNKtXVfxdkm6saNZ1BGRjRIUw30MCyFhuZl
FV9MuriJiGkn2EeRYxqrbF/Vdnc4isxfl6pI/vDr/uvNIT0GlEwZQ3x40OhnamVbvDlU9dHlMM/5
adBM5icz5bXU9nb5+fgyH55q6XmEl7YUyQrsUVtr6hDq9pULs3uaH1OTNPTGDZoTs+ynG8St+L47
lzS4Luou43FyAeAHTyMlxVUcO/ahxii3M6b8O1++2ko1hJe9Tw6SkASR2kMak4uKv97q/OffD87l
RP1ureFMzTlYLGs1Ux8S2ftnycJMvaImd6lViBD8uP6Badz/xsSNIaLI7pHEXNKoE5ESaFDKxEWh
ak1ESlFHWVWEhX2nlE5txWHyWuz2YLHSNJfgS0rbus4oTZq0TV1y0ju/dehPxcMAiImCBOrcPs6c
jXhNvSXwPlzXM/WR33/A1+3m/YPi8CRQFLJTsGbLZeK8mX71HOQIxMgCqDuLdIO4xCSw6MhHPBVH
nDrKDfcYEPu+qbdccIarGBx57BfoUAmPzBvX+WQl+ptvXFInFr7jMTopNb9/Q42oQxx8MGACVY7f
Mtd+MWoXdQjEjS0d1emTl/vADF9mq4PEkmKaSWIRbuEPszVvU6cpmMyrYRjXY2+d0H3qFhEbJpEu
13uCqziY0Qlca1Wn2zIF04oq5ZNpKZZz0/vnwJRg0ef8yupL+fr9x55UqpcbhUIBTHeaVIjwpu28
FkuV1ZF9CgButGaCbTI4u8bcQpjzudu3eam21djkK7hi1kMlcpaPKk+PQNPRkjIc/6ZPMeAhanum
evGXsvffFqk+LqpcQ01q7Ustz2PCfwS/k+VnV3PQEkWOpH/nF8ZTFlrDKsUp8slT+ttXgjDPxZbS
ClXU999OW+M77evBWOF7ecnzvN5XboHBODKNT15p+Z7fPQdqkstVkYKqYGC8nurfzIcJ7SakX2QN
cU2Kz/0hGnd3V+YDbeUYsPzvZ98vY92SlKTofEBwY+v1P0w+a6as5w9kaLTNLGgygpYiP3VfVlua
o59dlH79ZIo7GSVF7vUWdbAPE8tH36EQ4YfrwJvBT6serRmYuXplZq6+TFU2469Kk092gl/ApMsE
Y4pxH5YQDc1XkfGbL3R0ZhPYcJGu6cNslNnd9Pl4CicPJ7l/TEbOUSqdfRINJ5zrPplUv4waphOl
Xgr51MhRwX24qyCk7CZ/IIzbjnqbxk4V4GrFASG94bMn+cuXy0tR4nMp2PKBrddV5s2nTIKqrSX6
WpwPWMN7jbQrGiu5LagNA7oAYjUgg9r9fvhYy6nl3WAV4OoX+KRJ1dF1/A9rV0+0BRyclkMwl7J9
Db5lk1hFeFQPQ7gvSUynf0Vwql2dV0jsTsjabM8tBNSHOky/fvJe3lf2WUeX9yI8Pj31IppvH8ay
intMKTxDMsNGEkdlM2KpqTtz0QJUuJtlta8wOp+Ty50jg8Bkh4PQ7E4/eRvLKH73lSiaLCxHjmXT
tuGJ8PM3D8IcHIf0HTzkBqfrC5aS6tQTVbnTXLc2th+SLqsDZOtE0YlktM6JMW727WBNwLwM92nM
7f3rO/pPXf2/4QS8eTi/1NGvy/whi5/fVUCX3/hZAbW+8Iioh2NywF3AIeKfFVDzCwhjVkaKmMza
txVQ+CIQX6kTsukQEGF7TMN/FkC/cF6gOrpYJoTLPUL+SQHUeTeMFsq/pGLD9cvnUqKo0r4fRvh2
h2ZpvIHVm/QjoDvk952ZR3+0Afx8mWWF4mRJ5XZpGL4drfh8qMTPUND/H3tnstw4sqXpV5H1pqrM
mioCIABy0WUWHDRLMUgRkRkbGiQxAJCYiIlDWZv1ph6i1r26i971snf5Jv0k/TlIRNIhpqQQYJm8
15p3sJSodDh8OH78nPP/P/QTyVWrm0AQtEiVIVWD0cgxV+btzgx82OyDoyDzPyAnkSb/7b9wS5Ze
DMtv9uBl4ZKHZcQmV80xuKM19fKUIYGhmrYpKEyo2aTsPfA1qhV95GJb4FznGRoUCx8ldJRyIodS
WcMcYzkp9QypfQuoj/wYg+LuXlCm2+mdIBJAkPh0BgUzikJpL5itoa5AuKKVD1x3ukj1odsF50TN
XcehoGm4RDYp0AYz24thi15ErSyPAYArU2rmVuusA1Ip1jLTJKsX6a65uIxRq188KEqU52M4AjRS
ngOfc6eXDyhUW+bq0OuFxKQGgCF8Q/sVmXaouYZwB8BJBGqi3YIvi2L+HlIPJhw2sTJQe27X751B
tmbDEgmzP/QR+mqRrr+YcwRItcEy4UA7S2OXvxvEadK2T9uduaFBr5SvYWTpBwC44R/NF8DVCbFS
bdyN0PWaoqPbD0NzRvGxri8Rs0aVypyde2uD+jxKi41AHVEib3IMIW+gL/U+fYFpo9si8UmFpBNn
QEdncxVlx06X+smPXXijnAs/y1u9vjfjxceA0cLYvwQR7n3toNwOW9S0N3NH02ithJEQ0FLsb4nd
9pNzvQe4a9o3Y18Nv6+maXyn+Gmgnrcg03Uh9lir8XA11yhMDnQF+ppg7nfVO/D/EUpNgR1kI8Bz
7vQxtKewXRptKu5OGfOW0l+SpohPonHUcx4WMy4YkyBcd0A1s8wo/IcwWPMv0zlCtEP0NdjW1Ch3
8u79jADy7AR9hNShqhyiBjA06pqi9EG+1hT/xu0sTNBo5mw8vlx2lrn/KVq3WuGFYQateAYnRh4F
CjyGUJ5facsgy24jO24b116UBfNPqynsvEOkM2btGzg5F9plSIZ/Nkh0t7XkiJ6psFas161IG/nd
REOAdaUu8g50vTq8OCcumhTGpZHac+P90oaijSi+H0T43dOwB/Gnq+uoDivE8WIEKD2fpOxykYED
HXVsN/fhI52qETRrYLDN8MSOl8n6VwCSKnXm8ayTtT9RQ2jMBmnc7cAz6jNtHygxV3s3sQ1xKjCb
7swHZq652Q1pPk2568QAjGcD1E9b52jB+Gcroy3qS6PewIEPwR4FecdFAg+KXo9YHyTl7jW0lFAD
rbWVHp1TyOXb82uoaxYZ0b64La4O5sJte6cEX6LV+dzXNeNiaqTr1c1q3XFgkzYjQxkukizPKGux
12t4ZtfzOdIxqE0lrnmG+psR/9qbQyLy0c7bY5hC1704yG/j2bLjAUxuwaCR9SEemn0L9amfXrZy
BCA+I6FomFifNSyjZCa0Npx6/RWUBlDxOFnHn68/LfKlnkC1kqDJEea3Hb/TiqNbgukwnt5gs0Kk
PomuA9L5CAAAootLgreruHsPB02qr88DFaLCOyLkQBtu59DcRxTUou4+hO4jMqg7y00BWzDWbSci
LB/Pk5E5FbLKiTnNifcuIEczBrkSLTQfdgui0+8JLLk5mhwsvh7Unn7PTJA0btvLvk9JvX2yjueE
6s0kNdvvEQhtgSQgktUaaUnaHQ/jrj5unUGQCJNiTHweCpBWO4vODQyH8rk144J7CjTW9FCiQ+jy
YpZG8WVgA+ynGprpoLIBauaBB3XGqjtcjdcp/tMaYkgIs0M0OwCKa3GyFIRtod2Jp7/arXyFd52D
3rO9j72gGy/G1zaVpQ4CoAvPdLZVc394E5SPS04VmLsIIhBB6+mKQXhbPsdgVspSAOxAjTLdjkc+
pa6rvmes3a/Pn197n0OQkKQpaXacbfk5nPttOE9h2wxnEYWzEZI1t1Ow9D91LG8PSZPonajXwQ+p
RK/MqdudQzqHkDRMksY5LD3orkMSG+vxFfioXH3BkRft7TitDB95DpXqtZ4GZcUTBbUxZfLLtSF4
StZL9HpcTniIHhDfC0xgYWCh2v0Q3XpQR9HihfuZGLHKo/EJsCJEtJm66h0pbK9yYzxjjaX62BtN
FzPvBIFtsgPt+KWkztPJ4yWpDkTBg4JS0mLy5IlLog843ekrRPferxwwHcjI2y+80NOxFC+iEtAh
bW12RbHFrkuF8KmXmFQ59QVnNmxcy4iXGfv6Lx0KhqGNjDnl4LU6y6mW30zj/3f1cfWJuDxT7xBm
j5ZUNlr8CxtPX+seYx5J8HeIMhrEO2hqUzaqKsfs5R7ZFPgkTMDMzOW21gEos0pxHdda9oOKL85X
P2pmRN6MslHSvspP18wQWZR2ADdVSnCoPyBzzQMRp6vYrg5RvZTC0V+SeJ0Zd848n5tdysqm03Z8
1Q1825yAAI5hKEspsKMuppMuAJGN7DEe5hmEJQoZZfD3JwbkP7NoOPd9KPQx1j1n3TtNOmvKa8aR
pqXqjbacrwL1BJVN6Mqmjo6zO/B1Q03OZtSFIlzlQpZPFjc1kul1FnY4wJPxUlNvpkvXoOms5QaL
GfFiGASBsRi+grobBGjGvT12pqvZSTdcwRuLpiGqL+aZOYu1fDgHwNrFFmuOMYIfuNcZBEs0tojh
ApQNT2FtgdijPVWXri3oYFGxGkCBITjuW+RZL2ZGyxa0IvAVQx1qzwE1DT0xlxeteaTrj9MAMcbr
UI/17GS1QvaZqlmnE7gnJgQ7qNWuu3Gb2PJyGsE4Sfq7D/tWRAlCJ/ND4Emxkg4jVgiFfN0ovZ6H
9noON8gCXqW+n0xn0XcNpFE4hFvLh28XXgVzfj/N1s78xrDtMIYbGQqTAK7GeEYMe0nFXgy1ia7h
JM67wMXNzhKyrTSZdmffV2EnIAHjqnYvu2wnfjYbtRZOCN+o6gF4IS8Sfh2DGoOdBCznuTOGdVlw
t1AJDLho/iGb513wLL1Odst06dnnxHRT7XLe6sxm8JwGmXa99LtIO8xna0Qo1DkS2dPMTmBryoJW
ejKz1wu6p3rrHOmIhLrCUy8I1Ec9JXWJ5GyM5N2MBRwNvcwB15HmqzS48NuJDb29wh/aMOOAsxyH
WndgrqYuLC4zzc4udGPR/gosGK+wgycF8YOuRKl24q598yOobRTJuGYBpAlCYwb4r52CUOoH0Jsg
qpAKzJ4CDR51onmwBtXhgeaFLyI1iUPOtFwHYNJS9eUQJLeThRDoz/EQfQ+KINIYHS+f951Izbrv
kRV3YTZXu0DDhzPIjR4XY81ZnJpGQEHmea7oS81CiGOu/dKmfgEazHzeiuzpoLfmTD0PEHnTpqf5
bDEm2prG6Kpm3poS7qUdIROf2a72Pugt5+MRamdIAShTm06t3RDajhDVsB6XKapvBisfNiHuoi1d
RW8Q7TcQ9MljJ4thPFmTT0371LeOISjUonbWX6wM0BvIi9kf2LHLL6xahnEB2swGNzXVyVl1F+n7
2IHUDulfciA4kOO4NyJ1lfRg14U3uactcCLDTB2fLlq53xna0zj9xi25fWtyvf+25vr3JZojdt3P
l1pwRYlQqJx1Tc9eENt3MrSzIxUpw4Rg34J0oQEOc92Bf6rvRV5nQV25Csa356caLMWUOLkXZtrm
bthFweO8o3uhCKUt809cZ+NfIKaj5jxaOZD44RfT62A8Y6mYjpH/Ou9gYrjgr7zFWdTurMIrVO3W
JwBuve432EJSgIAJl9Dle2pouulAjWxnRaINkiJwRstuElykhmtkJ5iqlTachqqeorfcVb3rANKv
VZ9K3NDvwWUfIE/YV40pHIFoBvvTBVh6oi7rr+kM7b5PLfgbuYu1gDNz+V4hBYjnA/503rm2Nbap
0k/UeIxMBzhnyOPWkW6fom3imAqrdNZu5wjitJX4fMlw+MNFHmruyPWVuXHZslud9BzG9nlyvcoA
tF2ybx3zYtEJgy46B735Mh7AddU2EF9sx931AKadAJYBz8hD+wFadif/tkRDL+zrkL9Gg6QXKq2v
QTefktodUhrp5gZcVnBGJmCEzUi5p64NQrXzgGQy0FHot2NkG3oL4gCfwZfp713bB4sO1K3zeQHQ
0buywb1op6qRxzF87RngBP8XFWxvAM1aK9DgGEDHfuW0bw2bc6LbuVQRplkPZug/fp0mEL1f5Zka
ZQKGpVDOST0nqGY2jHOLeKQWcyB5gT9cai4cVVqI2gyzn2Y9NAo11RlBxNfWPtl+Qiqc+oz0I2wx
OnikbCxkEX3kOaHOjBDCmU8X/s04Jw4xDHDIrW7bc0AAjrMlgQt4cW5I/xkwQhsiMWlTfEextKvD
nMH9aI7q9sIIvGudWyN1d6T7UvxpDe2gmePNbnLUjzhMEz11sz5F0Or7FCKg1SlXen9xitTn+AMI
Tweqgh5yD+dhJwbC3jbS+SSB7vQXI1ivVyc9aH2u8/kqurY5m8TSaLcvfNvXQV5CHTc9W8/GiCI4
i2TdPncNCF/7IeeuOhwrGJUTswXb6wl3VAPu3GmUU1uxXqW51Qr96NHukS+5bkHkBDob+DtyCtMe
IrBFyrifGwtKZTw7IZUCY0j7YgGmOR66QL4ApEFgR2Il0ch79OfzELIxSB9QLrIXXd0dklZVLiFV
XYEeMfXFty6O+bK/jBEtPBkHEdcZju8Uq5p74P0cygRmg5U6RvMceYgl8TEg4n2Y3PKzWdpLFif2
NNK/LUFJobTizcxoPgKRk0YDItrxGt4/L11/go6QS21P07TTPINKHaTieAk7B6RX60EcL4zbLldx
wkfUdj0aY2/ehYw8XQHEHgfdYRSj8HmiRREYyAyw3YWtjT+hTh3SJOoFN71e3l31u61VYPlZEt0t
WonRHS25WszBH0OxqF3PoVqA5dwOlNVnAPwtZxglLtficaKq7ymRJV2QzJGRee85s3V4PoXILBzg
fDgwQLS0X7WQUvwz+BDcic4sM6D+VFN/yVO1k31G6bWXnbaMKeSjcavnqBfdvJO3TwMzn6PfnZpr
bFDPxyyanbkOnt7w51Hr41JHnPMRLi9DXQwMwLjwS7V76+tx7Kr3znxp3861TkiRj6O0H8ZLZ+wP
IJ4D2BiGcz8brRjrT2quRbP+GD15cfA58Z2xUNqPcSfLoKJybJN5pfr6wVuy3E+4AKFp3k08Ffyd
GZjWbIlSIlqXDnfNHlnCy3YK4QYAwhX8ocBYZwvq/dvquY5wrdM3AsCNSJJ08mvHVqBpiOOojUJX
StLVDHs4FfYU4nfUrOG/hIvNhjMSrh4Xc5x6dH6qrOf3fkzxCXBsJ7XgXUwvjBjEXysPwk+KY6zU
EcDUzhQrF+YA+MjH9lmKuFmdnm0EIzclxDKE86p3Ds7X/57runOVmOn4ewJc/ZcM1y8CA6rpp4bX
JtYEhdVi3g+7dqxCGIP01yLLqYNY6vPxl7a7SL47ei8cf53HU23GyRb5S/RzZ47669JT/fyOMpKZ
CVOvkwXmKcyZSnvY8rgraC/cGclC7FyCxRUAdjXYF0jFksF6Uv4HtSWRQV6q78xRCmYmIs8bhUo7
+QjhX+qzMHPixTs3pD2h+CfP5LrLrUMl7AlVE7EG+Z5KckUHiAqlganM/MuOFnVP17PWcrQaL9cj
oaQ7ev55IkX++0Wfd+R5ZOgUUHg8EAJ3+Xl6a4l4K0udqmD7o8F5O2CMs5EyXfdGdgvy4nSpIMqb
Bb0R6pj5++efLt/9i6ebPbCBhJrhhqfCTH76ejYn1Kug2raEFHfUMxClWKrB4/MPkWMZ4iHUXCkq
F02ItQTUQn7INI0CZ4kx77dA8QxQop3DZwiIa2TP8tB6y7MMQieiDpY6S/lZY2Wa2PANUseL0zVM
4bT8Ol/02ldZPM2SF8JRlYqyzYsJaKMAdWikiSoxjZZCqaEHpIM7DdbHWJmgvRfAm87i+Zw0SOqh
LoTXPUToa35h+lr3Hr4OY+RoUPzmkdAvWXQ7X5dIPVgI5q4ITkYwLT8/IE9nmLySqEs3ukwBO0oe
kNy2oZxeMPjTEJJ3KAO9s05rOv67C7HsoE+eYEp+yNCKZGiRg7sL3/ZHu9CVpw29EqQiFqUUtCla
KgAyz7WAZIqbZo/gX8A0kVAF0siOKj7ETuATt7dfqz1yrkR0CF4WD9oZmqd9fgrJedvfPNfzyQ89
4gIGUOvdW+iIUjxCVQW5oc1HennFPObcwJIR3yjHhgce0BjobMFaQwDXYBv/wyg28868i6HRSdoX
h2U5NIf17kXiu97LH+s4wzqJr830ijW+MwYaAUpRXgLSZ/M95+lhDQGR1ZrzryHnIsKvCgHacpp3
hqDFDqB0AXdr+62ojj2wMRD5jFrLQPAXiDJUqoW2C0FeB7p5LNB2Aoe9WQcHZwoxXzXHwBQFOSbJ
PdTZiw/zvLsO9GNqJhkhTMKh7gWBU6q1DsBXggOmvI26IunlxRdtAupgh7ajc2iboO70tyi7Eqwf
IBC0H2t8Z/45CUGpkz0h6bP5HNoIiDqxWrOvGsfE3YGjkeQuX3FnBHCEuibEu2BLNwOEn3RYhhBv
vd4AdI/Fm1Hjun1/FtXuACDUDtGJwOttPgdnBVUSiLVGoHesiwIl6hG3r4hzLY0A6CJqSykc33w2
zzsgd5DJqTkELbENxIFPpYf08jgK+ADo1Qtyn8Na+CL/X2veTXxgSiV/nG1tttLOvCs9lj43Xt79
4F699nwrOLltYkYCaVl8ZN+n0zmmpE8gdSgqFZ+DGwKiazWnv3sMzh67x9befOSVr0Drw3sD99t+
Ds/wCchXrR0g5B7Bhf6Y5Z68Awr3gD8gx7WJNxySzRMVYrVeni0AnTiAIEHBs7PvW5A9iTImRcCP
D8vkCQ+11jtDVkXChAIbShu3H5rceXkcQoO/wNnZHoYHt+pFXXu9MdDQUmDX94CIbD/SEODyQWiH
bRRAl8Oa/9r3PRHfoYpTYc3vtftqh/APFyEwxIf27oLnoNa8d46BxsHeQjZo82Eh7a58Rkbnsgdb
4KG9Oqu15rsj/3MMRVUHxjH5lGOxmx2SY4rIGh3WYhfInFoTLi63iohdiCJc8an4OOqxwMqTuvp9
PRzWCGznZFOr/SPx8BNRfsw9PNMdjQN8MwJgbOVFj+aM4PXRtUM194KKtN4q4BUVDUQa7E3FR14F
ePltgME4wtsL/sEdeFs3pMYqUInyscH5z+8rfcfycSYIkKcBrHL7/cGZgrq2H69G3GHV6vJvH3MF
IsbLxbdcG4dlAshT1Vz/BLnJy0N2unlD/l/eAFz8e9z6+e/vi+OwxoAinZpjICL9JNfRoJdDO60e
g4PgFqyu29E5uPCe2YD9o8qaSIdAZezseo3YPx+DAP/m3Q/v1esufcGcKJDizLD86tx78QMV2Fc3
r35wNp/EXM0lr3SOKQuCRatTWfLiC+KdALNLP/jQrH0BCal15hPNhNkHEuWdqP3O0scZJqwHmJw7
YPE5uPnfxlvefuYrXHLZ12S19t7zhNigeHlopg9u9p+Q2f9sbUsL9BHwbSpeKeEq53dn+mG7B2YI
1+HmS2zjwY2Bvom3vX3+WywAwegPb8LezB4SlZz5KH10S5/w0MaA/Vt06e1jwDt2O4L+yZRPvt4x
pz0kItvND6vJob37Exrrn90C5PSYdkL4pVNXDeweo/wBAq/MeQrapQNz+gTlTa1DoLj+c8zDeiid
/sL2kfZRSH9sHnFAUW1F0I7Xe+tjmMIpdxbpkR2bB1STYj+N6uCDTei06756S+3i0hqEMiBb3315
VHfb4CKgwzu4iD7I8JoT3hK1mgJ0jeCu/NZdiriobcALONBrPaHYmi/PKwp4Ma7c9hXl8FaH4A46
zNTLiayH+BTPO6QN39lcu95+yukEcEnYKGgNbD4VU48QAVoiukh0bz8HNwZG7ZQOUTyq/ckJC4SA
+MhbQescw10uMAQHV7uh1M5riNi+0Aw3qFKSDACCA5wFRgfL8GNQDuyQr1/IbByLwC3H+Xb5yxPf
oswBN48I2GYE+MeDW/3bVNvbLUCLTDbXXVg2RJ5o59Dv6KS0OA3hhtxs/YNzdAm71zwBKFE0NUqX
KpFd7AGT3tnefTYG4bDW/lPijZ918onkiMI06lfkUw+HAGiDCfHcwZ56goy4lpsrfB6x7cvgZWUI
NrFN+VA8sOkX1Wa1hoA6Fdx5eI0Vefo1BMkob/i9sA2TeGjvXvvAJ5kP5pEVXhp22eMnxNMh4E/S
7+DsPQmHuhNPygbMp0LF8vZUk82+hkvYFTzwxHiLz8E5PSRc6o6BMH5oiRDHlWcetS5BPdqFX/T1
y/4VF4IfAMCB43qPBfTPnSQ7klQv/kEJ/HvawBb4dv4IraeIAEh/KfSqNm1vMHDi53972JWvKpBp
O18KbaydH6W/TZ788fbdi15tn7X7K+lNpY6V35S/PHMnsRU/OKvii9X2pW4sH7jhu++2YwVukspc
UqyC3zv6RJTrh3V8tuX1JL633KncMBaxdsOxPwlcq2xITA4rqm6rfSuwPetxkjhlW8WsNzAQ1ysr
8K1YaraJDjtZddKwNrWHIc4CWYpPoIrrtjqw/PvwUZ4zQZNbt93b2D26soKZtBjExb1uw2y6QG60
gYV7Boz36FL83+27T2UfxSoj4ln+uFcE71X77Tx4DINJIg9ywYpedzBoudpqA9viwopk0wA9cv1R
uFzFSKZWzRlJp/pN34Rx6jB/8URaGZSv1G/7Nsz2t93Awri01tbMeTokDezrKytMypcvFrII49Rd
btfWA6rB1S2iNzDK1+y90KusZSFeV7/L3qObT+SxEBncBhq2VtU9Lepg6zZ8M4ksr2ymmDqzgan7
YMXWw8Q7Ok88K3iUh6PbSPuzJ66KItgj6w4HkseeG0UuBrRsrDj+Rbiybtu3bmBbEWajbKpoWdwN
67Z851iuGOiypaJhIWNTu2Fr6j4daYC4TTTtLmS7X1Ad1O5xFs+EW1g1c8Sa6vf58/p+smc4Og2M
9Bd3kkLQVfaxmMEmTN37BLLG/Og8zeIsOvrXoxEU3WGabXfm7uOKQGT5i7e7H9sHXmaBlThuzCPL
f3T3PZTadq3+Q2+j2Eq91T57gx6cSC/XXVfX7uOjNzkaWUlaNibmiIjus61jRV7ltG1H7dZxZyHe
PKP24x83NnT3oWQLTXT7yl+9fa6uLc9aWUxQ7Hr/93/8ZzITP53GK+vRogdn1j0yIuWsSfYQ1D0V
meQG6w7rneuHcetqkqSSVRTZQvSK6rd/O+FSMCuXe/KvQ9cKV9yX3KOPWfBoheUTxFzC9yek38tf
vX1Yh+HsMWQA76wZ10jXt8omN09BW1LQg9Qduksrc2N3VjYk2kY8EnCMyKHXbfyD1fLc1oPjWq0k
ycr2dp7RwNzfctPe03IDxvTKQmG14tZshubFQ2BfZOUHs9DgDyJLZYDl57/fTpQYWPK/sKZJTYkl
+HcfWRpYAfZkd6KbMF2nCNYHVZ9HQOPrrvzrydJ9kOwC9cn1m721UAU6+kAELp4c4aodXbvzbEIq
sGy6WALtBp70OXDTyePRbWqlFSdW4FTqDs+ABmLLO3rnT2L3QZpWitVEMP8Pn8AJ8qqzcGDF7v39
RHYOgQYhcth9zsXftP8XbuDi/etu4N3+b/f/7q9GgmatjGtLzyq/KX/5XEy2P/HctXTiChXZP5y5
105ciNd99KmyLJq4V4+8o1vLy63HMC67KfaLqCKr2+nTjH2CWpq0lEUZUt2GifI9ZrHFqty0tDk8
G9jgNwxwbNmZ1GNovssHvd1x+YCplr0VRQAznh+Jfavzzzkx4YP5Bzwv33k2plWa3Ab25jsR8ZIa
bWCJ98M04RIvNSsQ8M8vmE0dzfPmKXDlg/FFv+0VjXIDJoBd9k5sxyZiAgPHetxtU8Bh677/p0mU
3Xvuw1H4/Sh1JkfIc9iSSyJwx3UfMpz44QPXZh7z8vMaWIHkfiZxKDs8orSu7nsM0CCJ5fCz/pyb
8NrDjH4Vjs534ecEP8ao7LBYP4LgqHb3rWhy9GUSP0rHsciN1215OHXvSSdIK14ANeu2O7JXUVo2
I4ahiTj0aM45HGL3vKPTjPCrZFOEbFHtXsduWsnYCORm7WZTB5ET2Vw3EUO4Y9ufki2VWxaos7o9
PiWsIxlXwVlTu1GKB6QpEwCZ2o0+WQjcAuo3O/jtf6eTo8d/Os9DVw7GF3SddXt9OQlW0lAUkJG6
rV6591WvALhE/cEg9BamjnS4FIiHBvpbGQUhI1a31WsiCbaV4P+WbRVedRPHyLW1ClM5CgnpRvmY
t/vUIsa6kGwwZBaNNFtptIFdfM1B+lAJfjQRqry2iDCjJSPfhQQnYv0FIVqmcEnecU0cc9fhWthf
ojRlN4u1JqAQdXt94+Lil80UrTZxZBStVgZClPHW7e3mPG713SSxsrK5otcCAVi39U+//S0LXPlE
UgTCuHbD3EzkuCN8ivWbvZ2sHpyJ51Via0KntG6PN8Uf7wqHs2xNjDNlpOWPb7dDZEImthwTLzgM
andahDSto6sJRUdlL4tOC+7D2o0XOvbS3i4gabXb3a+ZWUgYvH2I79DNK9+5GAJR+Vq7q7/9z/Do
LvR/+1sRNv4Q//a/ggc3ksdacNDUfdAd27BSYVIgvGu3awXrqoEuSqzrNvzZfrLBm6gl7FNBQNHf
0YmVyLMp+Czr9pliW7fi0xdyGXXbHRGHSd1AcgkK0uG6DX97cgcpSsNrN+v699b9Ql7FAhxVt+GN
Db19sr+FHkvdtvuUM9zhzEn1UohU1G/53f1KLraF774rGDI6XUR7kadGSfGlp/x1cdhNEUSZdyiS
oMKI/mTmcrf/239991ejZhIflhOTiSvHsvBiGnCcB6solr3bJtzmUwo2yePFbiT1VyAk6y7l87iS
XhNA79qNJrE1kTYH8uYNNBtb87KVYsJUpfzx7Wf1RRg/VoZAbWAILrOF5UrBMaUJ+3A1ubeCio/c
RBb9vV8ZgyZM8EcEuOTbjSAnr7u4bq3s0T16F1vV41MAC2s3viLyWDZTuG5N1KBvM/Giz0cj3yXW
Xrk0NJF0/Urt1BGgFakQCBbd8m3evkV+nVBIWTZTDIrgr6g71DfhEYvun5KjavFGoQ5ft/VTklzB
0W12/0gFKIF7aSsiH9GEWcZRvt9XaUjtFfau18AYvbvPjq6zRFqR29YbsP3//ml0O/r0ZTT870di
8UxiBqy6/k1Vh31Hw/VAWKQnMMwH7H9oPbgzX5UJxocIWGJPIHYyHi98oPjkhb85DMxetQRHZMQr
O3T7yq/Mer0LsN0P5ATltUfFac12qzfLPUHxn+vpKItD+RaMHODT5OvPNbqB9uyrbSqK8+oNbYZF
siqoE1EzVXNot1Gjp/VYBZtUvWl7L3aCfDIaWrfbQXEN9DZsrZiIp4f7z435B9wFO6w+RRTJIu7K
/+DIgzrk2YQoceVXVZaxZqzKQoSHC+HhLvQs3LLgG9WedSde+6C+5Ym8+tMaPKiMYbcHFa3xflDC
IGFYnaGMvPPq08QmJvrax12TxImoG/flqcKIo5HYVYGZow4EFYNQ5f3DE/bVD7NsJ57cly0Jx8CE
yFH8B2HbngnTkfosXOa1D/pRB3h0M6EKIhYOA//u5gXEYwV3IDRqHcQgWCHQdTybr9k8dt+V8s+p
VjL2LOk/986879138PFSZ0Zs4h91hrJ+7NMq55052Rhhqak3xALk8/ggzlqPG5i8vRq4Lr4Dq0v0
XFrU5Q9vd9zfiZNG7qvSQGiNolHbzWSI0nMG5ZVGuR8mDGwR3D6bxOuJHeYVzLWQeflDs/Xap0w8
qxKiEUyOtZvNPJtyZWkGtQa6O5wIqgDpTtfE5es8ZhhknGAT+cxRklYPcBzy2oM7WE8eQKCUDRUn
TQNje+I+AQ4I7by6S+HEisPJvnvhs6fuK5fvCfG6h0nZyc3hV/70dkNx6t7jkVaiNU3AaE8zbpXJ
ZFV2UXT45Uril2s4TycxwQO52QYsmwCTyKPbRAJ6EIfkZKTlSxy/HJK3z9pZBo44lgahIBasu4DP
QWxXjAMS6/X7e55antxbpYFRuJjElQUG01D9zl4QPqIUSA58FUJjdYf3ykrzympoIl155aZOVnVN
lKcX4ez3a8Urbc6tF+bWrNrlBsb4ysWup5OA2FMlFdNEivUqW05gmcliu1wNwvooTYC0r0PvkTGR
2tWfRFx+fqTho7CqZVcNbBFKz1K5s01grf/gMgadYTkubzdtxF8WlmwrmjiaP4io8GPZvWI5NBGm
/QARTFapqVGawCB+ouylctmAJLrs/9uHV+zoSbVhpYEFDJQXqxm7gVwx0cSt4zaq5Gu56zcwErnF
hS6W1oSqNjHEi8mjfHioTaQrbxduCo9adRkXkkF1D6bPM5ESl5xLomH1x3ib/rqE9uQxlK+NT8PU
P280vwjoCutu4KaSxVCfjQK98uzDInNATexYXtBN3GpuocOTD1W1CSACNBETgRe6rmR0UUltxjDD
SwUj0wRyMbn3aBk04c9dhkmYS6ONqjnCl736C/G3/xD7Zt/VzERyoYsCB7U2XfKPWuflx+0Lov05
AUQhi/qqLNfOXvp7yGLtTTkhjPXSxP+FM1GC0evGOXdfQRzrlEzt/mq0G4SVnlV+U/7yOTTluzi7
l93Al0b25Ys4eUIXBHIRtetb8T31dmWjwr1qwKUAsJq5ngxZbYIrS/QWHLmUSGjCfgnAVt9yLF9G
fDdRRzKwVviD++xXE5eaQWV1NIFOGYY+xahyErmJu0fZ7n44ZhNEe4SCqnQlTVwVYBl4hO0jkzPW
TeAnzqg3c3f3ntIEb9IF67gyf0oT1UpcEkSZchVU0wRgV7hsicAipNJoPJtgfaU3+IFwZhoKZgvJ
QVGbqMTcEMNcummaFNb0ZpK7knFCHqJ8oRo3v4J+5ip7kH03tRHLx73PfbQei+7fhfdk88sOF2dB
E+mbO4ryN+MzYF2GyT5jqDaR0NlMxxeXaDt8PcJtFAD8jVV4wgrZBKSxL5BxiXP0xY1td6+RpxSr
HM+3L4DPt88+oYEDu08Qq4KnVZsgaBlQtAERbDkExZJqAi53a8leEcpE5TPePsxwfKZHI/KvXE7l
gnC1CSjeZnXiwqTOb3/zJr508UUwr6EXuLZ4ghzFAIvQBMx/8wKbU+DonzdZrX8pey2mFg3wQ/b8
N/Vapdf9VqjDAZY37CtOayIySET3e+jNtvZ6d6YNIhMwevVQf0ZPuEuB3Yvn3L670TM3ppfKVl76
fpsS3ixLlBn/ES/fsc05V6m3eJbR9JUuUx9+7Uq6q4k4VD+21jL+qgmMpdjHUvyzCWrTQeiFVf6O
Jhh9Rw/cJWQetCYICk+4+Dw4gnylwuTRRF7nxPJmfxiDayDCd5qhrSFFIKBCLY1NjdMccgEY0aSl
oTRRziH40QmfSMe30tXr9/jDJM7KVoTdQnSy/PHtw/A5zqqdVZvYIV+IsK8hwZQmjnLOl3r81x0D
+4qf/wGdgU0tObAQyw+lyWnCw+xTw1MNFzbhuApzG+69QDUh+jEIxa3zny8nMGcG9r/su382cRss
AAgCkSOyqZi0fc9pouJgEIalTyYFG/QGyg5O3KlbbmFhg5oQlDghqyrwcyWvbZHpch/ip0o3z1LE
vtJ52Z6FlA2snijpNMGzuW2/QG6IyRZhhh/IGyFkVKlzb+BgIAAppWCfojayny4QOpuQQd+u0OId
rh+GBAG88nfSyqIwvFwUbz+JLmE8v+dqXbZUHHFNkF8MnBjAILH7PRcVpYmC3pvJ4mhgeXvSp03k
lG/cCktRExnlL1YAJ5/sTjQRI7mBDUputYk9Kwb42wSyrUqhT1crF8vbl90HN30gtrX3cAEz1MAD
rIhkmniFp+SHSjN8/l6Vu6mB7cghlcCzv1/n5ylk8OctzCZcdDbxSMr816N3CUHZBFzUJtIsdixp
MbQqBlngSH4KUK76k3IXzvBNpZWKhnMT7VK/WzYjLJjahHLYXUZJU6WzDazMr0yvu4m8n2Qpoi5S
x5vIFT5xMtUmQNoDIeMksjblpt3tt9AiN02wYzo1Jkjx6k0UGW7LnTaYP+j9gzA+ep+hSoO/uNeN
M1ED19vArLtEwUBTvsxy+tddfPYh/OpefHbfRtjm54sfdv96tFsX8VIU76Xvd6J8+8Cgf+5bbiov
JIRd2YHnSjxOJyHZI2lvNiGz9ilLKnBZtYnk8t1v/weKrdVkd0sC9S1//KNzet8K+HOiv/tQu+W0
vDUHsPs2h7H698GF//Hech9o+MDecndp7DF1Wzv54HH9+rf/BwAA//8=</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7H1ZcuO4suhWHPX1XsSjmwRAgjhx+kQ0KNnl8lBVlmtw/TBkW0WCA0iC4Ph1f88S3hL6/+6gdnJX
8lK2ZEsslYfb6mu/CKtPdB+ThJTMOROZiX9etv+4TGZTtdOmiSz/cdn+/ibUOv/Hb7+Vl+EsnZa7
qbhUWZl917uXWfpb9v27uJz9dqWmjZDBb8i0yG+X4VTpWfvmX/+Ebwtm2VF2OdUikx+rmepOZ2WV
6PKeextv7VxmldTz5QF80+9vzqayn0oxe7Mzk1ro7qzLZ7+/WXvozc5vw6/66Wd3EoBMV1ew1nB2
bUSohUxm3nzIm50kk8HiPrZ3qUtdYjsmu/64y98+maaw/jEQXcMzvbpSs7LcWfx3deUa/Ks3RJl5
NwjwsjmwZ9+u3+63dQT/65+DC/C+gysrNBgi56FbQxJMsupqKpdI+OsEsMiu7RL4mPYa4hHbJcyi
DqPuDeLZ8jdvEP8wHJvRvlx3uc5Zy8tDlE9Gz4/yUSQuskqLJQK2gHRr17WIzRzLvWF6aw33BO0C
x2PTwQvUD5j+MQBtxv7dygH+724MKTB69/wUmDTTXiRTebU9EhgINI+DiGsyvIZ8bO0C2i1sUbr8
tRuOH5cNqC15LxtsxvrdygHW724MsT55Capmmu2cZemPP42ZNj4oIS9FvkXVb+4i7GLHpAvFb5rr
UgD0YUAc+N9mKZg8FbzNxPnF1wwo9YunfiLb2fMLizfNjc8zpZfcuwV1Ze+a2EUOwiASK8bZQBho
5JgEbm00Eo8BZTNV7lYOCHF3Y4h77/Pz4x40hbjYqn8EKEYY22CLrVsUr5DAorsYYcsy7YUlQUuy
3yitRwC0mQC3Cwf4v70+RP/JH8+P/rNKilJMlyj465yPMVhizIhJ140EOEegrjBdOq3mwFbcAHKv
styM9tuFA7TfXh+i/ezk+dF+PE0gENke1g0LmN5xKQIPaJN/BFQBu2Ax4pJbmbgJSG6Y/mF4NiN/
uW6A++XlIeqPvzw/6r0szSCu2Sbu0S4yiW1RMM3Xn3WrTMgucjFixKE3uB9w/iMA2oz824UD7N9e
H6L/8Pj50T9WQqvZFhWOZe8y2zQxQusKB9PdObod21m4SwM9/+PfqtOh+vHnf0PnrK4dIH/11hD/
49Pnx/+3abpdczsPhy2XWQgDglfsLKK7tu0y17UH/P4wBJvZfblugPDl5SGyv70AZv8w7R5UNH93
4mPnqtqZVFuMA+mu6zBGsAUG/fozoDvbdRxQddfByaqNmVznYR4BzmbyD5YPuGBwd8gMk8nzS54H
6TeVZVvMRJFdx0K2jSygx/UHsh4rEgg+gWVjcHOdgQTeQFLdC8lmItytHOD/7sYQ9d4LkEPg/9cM
4DDF+rcmXY/ERXevYX1a0htSTy7ChDjozpivcrq7C/bHoYgswgvwwFZVz4PQbOb2xbIBqy+uDvn8
6Pz5Vcz+lo07aBACCHcQ2ujZGuB7zTFOHHsd3w/DsRnhy3UDjC8vD1G+/wJUy6cAkqzbdGd3bQzZ
C3sZSwxSfBhiDctxbGaDzzv/gNO7yunvqwfh2Yz624UD3N9eHyL/0/7z8/vx9GoaTMvLqVpi4a8n
MAzL3WWgSBzLZGvmlDi7hFgOQfROGFZR/zhgNmN/de2AAKu3hjQ4fgE0mKvDLfL/q6a/5pDhdvRw
U/P0x595dZGIoprtXP34M80uFWy1XP9V7XiwG5xtUSLQLoPNNwz/bPQzIeHqIjARmN4lXFcF46/B
ullgHvOdA0F6zJKhgHmj51dyZ9k2ielCdYBpIge2r28+61kTaxeyhIw6C+vyUxD3EDCbqXWzakCP
m4tDjJ+9AJU2mi3k6XLndHYtZpc72fcdHc5eRetGtQxI+f+raP0BejLZovEyLChToNSmjrsxDQ97
T7YDqTKCNmvKh+HZLF/LdQOyLC8PZeyP98+v1Y6nFWSCt1sahWCD3CYmpq6z5rkZDHYEGQMLtVR6
kLJatVCPA2Yz7lfXDvC/emtIg+PTl0CDZIt7UJaziyFYxLARcmNZIAhfidENiFwgVoQKhoXhMX8i
wv3Q/Ar981U/IX5+8SeUHz0/yg9ncpvesjUPSRhoG8DlCq6xuwv5WcwcsnnL6UEoNuN6sWyA7MXV
IbYPx8+P7eNMZZeXW3SFodTJoshFlrkssVnDuwG1BXheIrW8ywaZ1+MpALTUPZti1c2IXywbIH5x
dYj44z+eH/G8UrGQ0529ablF7Fto16RQ5UddyDetsLth7Tqua8KOBFni9mZb+7FgbMb6+uoB8tdv
DmnA956fBpNZB6XQSbLVvW7YcrApgRLXpRZfVzw2JATBAltQ+7ROiccBs5kOq2sHVFi9NaTBxHt+
GpyI4Mefapv1NbC7BvYT3+5qD4qQbza9qeUubLA5kIjHALSZCncrBzS4uzGkwMkLiOWuiyGycsmN
m3Tu07YiDNBCr+Ue0BtxzSYP5aluXGBRbZMAczef2gw6HO4SsSvWwIYgi4KEuGiho8AP/cnZv7x3
c2qzBFy/y3zhQABurw/5//jT82ugRbvHNoPc1waU2/6gR8nAfjiVW8S/C6XFEEe5eOlkgopfYX9w
hsx5ho8u2n8gZbvO/w+Cs5n7F8sGvL+4OuT8/bfPz/n7lZBbLTQzdylkuRFywalfQzjcMF1QOKCU
bj4DhAMg/60ys/kbXC8cIn15/Se0v4DS1gXQOz/+LKqpzsD5Se7VtU+zvuDpzxtN0MDtsUwoQpsr
fehOuf4MdP5TgfqFCNzgffBqm4kzeOgnSn18fgEZ61Bk+TadUyADsmB7GnJtayIC+QgHypQs19lM
nh//vgHlXkbZTJOVpQNCrNwZYn989vzY//HvoMv1vW/8NNGYt2eZ80oN6AxdqqEVNQXtiS4lsKm9
UkKz6hY9Ap5fUWDxIj/hf3H9J+y/gLDg1me7QcEWwoJXr/SmZfqaSR4KC76J9GJ60WyR++dlG8SG
rh/bxWu6B/ieEsclsIG9bpYfA8Nmjr9bOWD5uxtDnv/25fk1zuTHn+BOBNNkiYe/zvVQ/E2obUJD
22DHZX7DRtDpxpa1qcsfvcnMPQqWzdhfWTpA/8qdIf4nL8AzmmTpNNmmuXV3oeZx/s+yl9Be43zC
IBLAxLLZrxrS5/DcK4O/oMD1i8DCIf6X13/C/gvYcLxpw9tiHDbv5XxtNHxsIoiD8hH3Vpw/zdth
MAWDYUIJWmwnrisgyNHNhzSYt6IxGAjwMDibWX+5bsD5y8tDxucvYBQA5GdnrynotQkvP40b+Vtr
4ScwCiPc+eO7EpdbVT9Qp8ocjIDH19Q+gt5zl1oEOg7Xbe4cgkWF4AMNQZt5f7h+IAPD20NZ+PbH
87tAKzHhthz/15j3elLSNcs85PYPWWRbNDDQqyysjq16FDEWAzpmO9DAsPM6rGTT4JahCpu8gLzR
l1mpZ0ruTKYwvuxBe/L3dZf+kVxvbd8bPjzNpQMhnvtyaJ4/3JTAuu7nhqEqC4dv3hmzmsB6DEC/
MGy3rzI0abc3hpwwegHThlZbzbelSV+76Zej/x6lQ4+zft5yB17Vkhf/ek7FsNguhkQuRnRRrgqM
vpLIxWSXQaUTo3gQ0zwOmM0isLp2IASrt4ZicPwCxOBoVmY63GKZmQEpQwcK/KDRax3zoKCgNQ/y
6+ZSQy2pfpPUegQkm7F/u3CA+tvrQ7wfTZ7fl74evPCgAVqf/HjvYMvXSRJ340eHqbXrFtgtIvu1
s/enia8/o/xim8MaDHN3noZ1mL3s/ZgXB6/odegdceAJKNxbpLRA+az6N/vTB+DZrFsWywaaZXF1
qFf2/3h+vXJQZ6qDRqtpqZcI+OtGFeoiXbCY1Fymytdxb9jQmEOhpAx2LG4+g80i78d/aui0/K//
+L8AnlD3mvvNdPj5GwYk+fmBIXW8g+enzmmz3X53KFeCNgXHwZa9Jg3Y3DWhSRHfUmQgDQ/DsZkM
y3UD5C8vD1F++gL27bxwerU9SQAPH0poCJRoWzecDohd1UKwaWTZDgwzu+viWdVCZzA1+15oNqN9
sWyA9cXVIdLPRs/P57dzD7YWWb0Odnh8ohBmls52YCTr1b2K9mnpBWD815ms19L5UJr2esdoixqH
7lJoWBjW7EGUC82AZNEoC7pooOEfhGKzplksG2iaxdWhpjkZP7+m8UDDqGmy2CCSty3n2yMABcZH
d5YUBvYMVT6DAQ8wFBecolVdf7oyZOLyGsrrPSwoq10+t8kx20yW+75rQKv7Hh0S0HsBjVb3wbst
6/FKwr91i/amVtzgoiyn1X3M/USTMz+1AApfbWvdyZoPzgKBtGBqLJQtrIrcolD5EZBsFrPh+oFo
DW8PxWn/Bbi7kMffbr3C677C0/pV7mY5bkt7vQ6qfFK7HEzFmC7VwiYL+zQl9DoV42nsf1Omea+L
8zQCvJZpPqEyfNWZgsnF2x5lNu/hcgiGWfmLPN+wkQiyIzBRA+bmbk7CPhW8zVZ687cMbPXmh4YW
29t//gjm7lCebRmM17OGHtyemFxXFW55svHrbO+fjgC8luCHMibH0y7TsEHwv/bUVF7O/vf2rPd8
3ACMPjYJddajdmLDdG8o/nSWUxcHwfsCpPsg2aycbhcO9NHt9aEKOj97fhXEZ6/V5YvjK/9ni5t/
3rXalg143bJbHEK6UQM9waUaBv3bItB82OFrduPusNiNdBpWFUxmcvbagnd32O7/rLY6ncF5Z5n8
O+w0gtFw86MX8cp48JV9VZiMZSOYnbWcyzQc3H403QGH/xq6p5vstcUDs712b2i6T1/A/seDM/Ge
Fm2/juh73GQmnmk4nnWbg2nmDZGW41ownm/jYCYEJ0UxmJ4CB/UuWXwxpu8RoGz2Ve9eYsD1dzeG
LM9fQIp7ImZKTXeOZtn9W2lP43wYsgEFw/j2nLl5/9eKBroeTgwPQO5jsOnwWHA202B99YAO6zeH
tJi8gImsMMixklcwLnZbbpEBh6bM56szczkOCAYwrdABqosZRnBeILKXP7oQg4ch2UyB21cYIP/2
+hDv/AUUksG5Edvd5oFz7+F8gvXRhytohyHQ2LFde74RftteckPzRfX2wwBtRv/tmwzQf3t9iP6j
0+cPmB+s43qa7nmtKrvmjUfmiZZy/9c3d17TQ4/C+3g+imh7WH8dtfSE9MPffYTG65bO0SLz9/GB
XMQTiHZ7eva2vKLXc8H/ud4KdU2sYXZokarbnqaC6QSvQyvXZn9sxPtakmRbLG+8poQeqZiGYjC+
HR26M5eIrU5xfR0gulIO8+vxALedmqOpno6lFrpbMS/33126ZIOl90XYNzJ3cPX7G8uCcPm31a9Y
K5D81X7T7dIZ9I39/gZOmyGMuHD8CZzjaGHKMHxrA6MT4BbkSUyLzFt4IRSEnO08HSIzpUP4cVCX
5Lr/Do55RATG173ZKecb7b+/IRA+onlTjAX1IXCkMnRfL4H8kCVdkMlbpCz+3pFV+iETUpe/v4EZ
bG928pvn5qDCEVHzk5tdYkOjMbSeoXlOLL+cngoZwOPW/4kS3PpJ0XlV6gf6rPUDpoVX9ZlTnZWa
mqngXe4Y6twxIym+VSKN0WkZVKhTB2ZQWKkeNSzQkXvVFkbs+3thntvZVZNiVlXHre/Kr72vosBj
YZEbR0K2alJoRfO30mfyQ41q9yIo6+TClH74xQ2pn3g1IS47qETTJdyOmj70/EQFHc+tvv3OtOsz
DiCHkpfEovmIxG4rjmKSNi13pVWd1VUfFTwtrMoe9U3aEs6aLP5o4lAd5IGLZ31g1t04VDCrcQRI
seL3nZlH+CyzDCv+iiwlqpMgY9ZbapP0mx2mheNzrVmqvFA33fdQWugjTvoq471bhd9IYUjCiRnU
R67R+Dl3mAZ4/ThGTcDj0LHro6aP7GIEecvYHLWlsPuPXZoJm+syiJFHtVtZn1ElRH4kchxlFk9y
hMOxldHU3XNQiyuPJEHzpRIRiQ+7OCT52NSYfE4K6iSjzApi7Kk86wOvCey8OejTuAkP4BQNQx9j
1yj0RWqVEf2KsbBKnhehkXt5p0JnZGdVqHnh1B3jjkW6aoyxtPs9J1Bx6Vk5jjseWXaQel1qunJU
Y6u48mlQib0KJ/lRavuN8PrSCk6YU8aE4wQnzDMsrM+MBqWph3uniL1cm1l/YpCoO6Ok9dOR37Ym
uaSoDYiHwzpzOUusIDgMWagcz05RH48qFYmCU1SE5X5UlTLmPZFRx6muIsC5bcEXmzqs3gPRm3Sc
xWbqe3HbN4oXZqUTLom0nHFkVfJcuQmSHu1z1+G0RLnLSzNmn6X0teCW5fsHTcB6gwcGDQivmsr1
vQLOwXW5SjSJ95EFTOHZYWkE3KGGe9UkDJguYYminpBh1Y0UqajgSah9ekhILIM9Qnv2wQ+afpq3
TVl6nekzizdZWGqeCeFQ3uek/eYaqD21lEmnZd4amrtOIASvY+QHe01l2pJ3GMe2Vwe1P40s1ivu
VCH7LAqNC89FrbQ9EsB3FHldfo2MVH6saRIEnGVlPIsKlBSjLG3ERdAKMukat2l4U6v2bVKXBuGq
ZBGIj03wfilo0L8F7OTfm0hJeDMbs09GGKWf4Un6ITeFCse0rvQkDgU+SlkkG2AQHCIPRRJpXhZJ
Kr2WkKAa5RGrzyPshB3vLZW3gNakynkT5ui7VaDsVGIQbk+VBDXcjPvC4V3c6C9B50S9Z5fajvYS
K06AHl2RnBgtnG3Pq0iXl3FPzfdJGTh01BUExV6d9M5J00ZBs6eK2DQPyrSUxKsMpT1fUX+a9m1k
jFVUqY4XREeHyEqT3DPa0k94p0QDtDBN5nsoiLp3DpXdudmU+gK3tBQcWxU56YmuFZduXyjPjEO7
4bU000+9FeWEl7ZM3IMgUPooNgzzImGyxrytKC1GppmlH+FHSeQlShoZtzOLvkdmK74g37WB6Sxd
HJY5dS6yrogkrwpYx3Ucdp/LioUnZeHnk4LFYcGzjspPQW3qU+oTfNhmRYK4gWJrL6NCV5ymYfVV
pI3bcxl0sniXS1GUe2lZ2udJpGl04BeG33qB4acfqzg1WnjjtMs4LtzCB91gFseUOXk2kmZinBSY
xtkoYGk1SbFomxGC1uRJJXPl8tDW6SG8d6ZGwgh714OfYglXzDIiz40KlR7bNI3PK+XKz4WRKstL
y7oxR6xxzGZcB0nRjG0rEke5Bo3lOTHoIi9wMpxwnJlpyaGnKLgwcCJDTsqQ0hH1DXUZqzTqjmhF
jYYzFSWzNg3tlju975+kZgG6tBdd7Ymqaj7gIHcErzKAmiMni3rehmF4iWgb1byJa614mHey8pyq
sHLeB5WDRojllI6x9N19VPpK866JioynCsXfUe5U5zgygoT7dtnHXhCYrPAyx8ZncHotdbgOg4py
I6/RcZniovYSN+sQj8AV+KRjH58Cp/iCm36Ir5ifNWqMTBl+DYIEn6Wt2bSeT7LycyK6+CCmpV9x
FLem4FFc+BdpU6CcoxKn501id3TfIlkX8crOga1a4VSfFZCp5lFPnZTrjoYESB27l7oM5X6InTLi
xI9cOgriOG/3UoPYmQdWIQ3GUa4Ymf9/2+Vw0kAeeGWkauCjMm3eZZ3Bwv3IEOiD7TqiGPnEwECW
wvbfSyzSzCuLMDRGCt455bFhNm+1jDEbMQwqnVepGTTcwDKvuJ2DNWxtVfWeBi1aeo3rdmLku7g5
zB2Y58/d3m1t+N0e4ClTGfZct4lJeakzpxn1deJ8paVS75LKt79bjhIhl1biR29z4sPDmPhZMXYt
3RR7qdmk9Sh2dN/uuzLR1r6G7cHyuMpI6HPJcvzJigpjVso+OmscHAveswTeTKM2bcDNQBaIP/Fl
41kaS3xoJQGVHLYBULgvZWmcpWkNwtB2qQ2okkmCR00edqDsDNP/ZqAU1VxiZE/9uO9znmr4glHW
xegiyBVtPCSaJAD14aKPPims75JG0amlBZ2pXLZ6lJZ+/D3MmljxKKN1zfOkbw9zq1LfaY6rS9fs
3Zg3uRN9qFuGLLBOVu/zvo9UD2jXdTkKy7I/CkoUX7qkNwKvxqU9tioEMudHqWJ7LGi6ysOOFZ1o
cEUbwKYL7FP7bnJJqIGbcYUc3YxRSyiYJyvMp2XZtOGowZpdNnYVH+kiwZ/B9tHoEPjfb3iQ9vo4
DHKd7yeZzdJDVrmk2lexbD82LuuvmKXKszpnqRgJmTjvMcrBY8qkKqUXqLKIPGqXZJYzRRyucNi+
t0hetiMbtJ8LrJ0HKXcimYY8tLqm45UTmRNduXb2rgqtnO1nhtaHwjQDe2R3iXqfKNXlXAAPYdA1
gXUSSZDRXPQOaNyUluA3OlaPuKhdC2xC2BSFF/ZUnyMfuYcqi+pPIqeN6xlURvsy7ZvKk8Ax4IzW
NP+gYnAgRqD2pOPB381hWaHq3ABNWYDWDJpDBJ4FBV9LMrDfDXMzzxJgNPcDh6EvadOBaFSsMo6i
Fhm9R7oumyoGL/VOSSs/aGMTT6lW6jSQrY9GtSYC+MYs3Ulhd4HgYYZKxTNihA7Ilep6HrQ52Wuo
YduHQOvmk6UI+846qSRnAjZyx7jt4mqfkKoOPOnT+psdVXnCe20IMAW+Ru9gr6s5D7pOGeBS5fKs
AG0zsbXuxciVxPUanLTdOGny6G1imGNqSFrxzjGcA1OjZIbzIDqrYt8w38ZYG19a2Bv74heIHTpl
nStPJ5aRc7DoVczNwGlMrpO+eRdURMKrVEF6aLURBX8ycI1ZlDvgIeRFItkodpXtcxomYbgXEKH2
QyfuDK+VZRjsscayYzCytDpNg5DGXBpOf+Q2KmhHde+X5iiMahRzVvVmzRPH99O9Mi3UHg4L7ezZ
ZZbbPI9Q/EGhCgXcamRNuY0EOP2sEK3mcR04hpcWLliO1Y22tTDtMgMfWwShvonabv/817G4VFmZ
fdf/nAfHd9fn6bu7v97nMznRajbTx9N8+OTaQvj+RZQ9D4fX/vgprF4GlIPAeT1vO7j5uKh6fjLi
r4PqtVaDe0+Tn8eu16csXkfZUGuDzfngFIws5EJUDEHsTZANVcvzc8QZs6EeCmwSgwbIRYxtwzGx
LoO5HjYEwRbwMETGixgbIhMYG88gJIbzHC04ZNNGTwmyLRjushZlQ1MznI0Kob41/yAbYvf1KLt2
ZW0YLdhA0bWNP2JBF6e8rESXZ98zs6xCXnZ5InmG06TgHTCvPzIVQucQe5cxt5wGPPk0YZHmEMnH
/shXTnhQayZLnrI0USM/7XuxD3Nl6AcSiGLqVFUwCedu6BjsmUHHjd9WPY9UEgqufEhW8Brn5oFt
xxG4+K5TlODDh5nj9RmMcx+BIIojEkS64DUD3QDud4u+GCCTmKssST6VNMiCcYbNnHiOHxDl4brt
jb3O6FV4UDW11rwKIYYDb653LsPQb88B6do9zGInNngrs+QK3PJY79VZFh5XZgS6TMdOEnLWU/Uu
wxHYStU5feIpt8m6sexKkNVGFf4ngYW8tIndV29r2xUR7wTEZtwsdXJWZo1vcIOICnRTachvFek7
B6JuC+2DRtLg/3W53FOtpoozWzcTI27zbh7h04JL2hRfCsxUDnITFSa3StOGf4PhD8bat5rOY6Bs
u/0s7c3EQ7oFnV00rPnaSAR6hsQR+F5uL5JvLslSa1QjBb9Dk5p87yDAeZ+iDsxFHpPgtE2MnrzV
guXfIZw0TJ7Gom4Pirw35FvDN0W/x7oikF5vVq7mhJCsBU2pbLQnSiMBjKCompitNHNuOoZ5lkex
/U3QOgGFGmv3s12HZb2Psgh/zvwSYibiOpqbtDUPe5VEM6yC+nMNJsAFzvD7Euy6gz6GGSFXtKoL
iwsRmBVvGYlCruza0qMqx1007mF6UsRRVUEobdVwGM9HCHkLsD1EEsM/gNjDzmMvFo3Qx3GZmBYn
aUDZKM0K0x2DU2HuOamZ4/06tY1vhW67EzNyaO/vW7kM5VtH5ZBBSXwdvVM4YA4YZLMz9bEbGCID
yekD8L/A9aM8QgFEZDVthAJ3XLal+9EvadGCXxpLZR4VaQtOqNcWkKY4URoV/rg2CfzbZUUnPkvF
FN5LajtuDhwkYmKC0WOd/a1DBN6TEWUJyCoAMx72EWP1kRkKvz/wFcvMvRwVRgUQF1U8ZonMqFcU
Mcre5a5Rl15UO9j1dGzQcuT4SWweG7Kz0VcsITKe9FgK2/Oditheqdy+GVV+mJif6iRxeq+WKPS/
JYiJ9HNVOKg5McPOyQ+r2IjsrzKDIOtQNm0MrkpeFTm76IMoj04TKutwr2WggU7NFLXgvDS5X+yb
bds0J3le0fowjyUC3zuuKARqPjMM0ASV2+BxU3aNOSEFroGtowjiJBn56n0ERISfsWgVCe5rDDGk
0fTBuIIMWzmSpXAuUpLm4cjEvXTOg0SEEOlETfK5gf6qxjOYagXkVGzl9Srt3KPOKSFfQLVtemmT
WPrAkjBrltRx6h43NO4k+I2YEC9WWWu8Z4bpWtwHNaP3FMRL1bQLST/xI0G1B3o3EqM2Ybk4toqU
+GOnLtLy1JRO3HhJ5pKPtMnceC9kfv3RaRFKgO4hKCVwQpoIXsdujoTvNM33APV6D/k1SLNI5hkN
gYGknOkmqyDMM9BEBlmUTuxIiFMRK9R6seyDt00HOTHlKUjMWBAx2L2/Z0Ir/se47MrLXrjVVxKH
+aWgkVntNXbbXMQBdAVGHPyzNOc6EmF7XiAM6aCgLdPoLY4dVI4ga6wa8GcFQBLohELeohFJ+ZFJ
oXJeSXAFeVJJ7Xu6E4AsozIh0gl8S6cgg0X3HnigJPuiIkHI44KkxyFiEGEZDrizngwQlSNWJdl7
7dosjjH4VKyDyDZMY8izuW7ricBvXa92kzTZKzPh5vt1bSbv4jwqJAd8Ev8kljr+5KBEqnHrIFC6
zDedD0ns0IzLpMXCK5iBTS8IhfiqixqfJ7RDcM+x8nPiRI49bjqZg8fvJGVxWphhfmT3jk48y0qd
FgiIIIHTd33IRgmI82erYFU3tuoQfNEKoqZzGUR0YmhHQYSDI6s7tvIgPhF56n/PIMtKIVUT9GdZ
AEWo+4UFjPfWwXWquO+Ggcltq0rPfIjlqpFoq1ZBiBH1jHfUaqlHrDqHKAjX2T4uKqY5jeagxkmZ
CC+MtOj2iB2Aq+tLBqwEaXZILoZ+ntRjiPCTZFynbvcxTJPuvChBUY/DOLKTEdMZBuYihhm8c7Ef
QlyTlnnhBbi1Sy8MK/qpxWGVe6ijNYSdBtahB5yL32ZGycA8t6DPuI8ryHaGUafh30ZmHqW5qSkn
EZPMk0iU4P+jXjlv46bNi5HIzVqOIFoxLI/UpZOPWpXQ/daGEf4jHeXuGcrAQ4fkXMdOE2JqnyeR
iC4SsMzSg9w1qLPU77MPJYI0qddBtu9TnffY5XGTlO+BJ8xvUWGX5cjNBUQdJWDjAjwa24DYQ7fn
iWzSCzgtmIZgkVEDKMYFm7MxNs7CkoRf+7hgVwmKGzl3AWLHS3EAQNgFNLx5lKUmmM3QPYgcBfBA
NrCwj0xVAAkrq4prTk0HYkDmNj3wfZu2vEQMyXEqLMOeuCAzzciUFqQFDAi4w1HZFmV6RBMJOW2V
WsYsDkon28t1E5G9QBv5QR+4DYJAygocz20s9rVmUfa+amM79dy4FKDdWabeoyCJXS8Ccy0gMI6q
Dz71C73f5jgTXqvBueKRH0g2RiJJTS8OQDcpnfnFGIdZhSFHYqXFqIIcohiTHMPjvujd2pNZFcVc
FDn4KXHbhv5eEIfJEQSMbv62jCtw0BoHEL3fB70vT3phdOe1wmm9b9d1/x0rmKsG6TLhtmO7aPz0
qGxdp53zXn/kKJxf2a0wvsQ+Cs6CDtJj3NUNu8hlBtl70JHdLDWpX416YMxzvzVYutf0Bj5SflXW
EHYTRThcFG/rtuynWEHAzVFiEO0pHxvAoy7sFoFLa+afK4sCfTpU0pOkrvLKEy0oE69JIGPAQ6Wi
Q9wWGo0LUfjvTLsu8LhQtf4owZ29aoI0t3gvynRSqqT4xuo2ugp0y+KRWdP0/7F3Js2V29i2/kW4
QbABwCl5WimlTDXZaYLIziTBBg1JEOCvf+vYVfe6XHXrRU1fPE8cDks6PGyw917rW6Cvgs+6N7s1
21CNnZs+ru0Uf2HkMh/U1smlFntSvjpe9nd229ZvaF8lrh/dICAS7p60YcHVHkos1DJn1Keu6Ohv
Kebml1Lb/bKRUeOILUnffELG55VQzKRUD3mENjB0P3KoUejL5qb8bgfffI58KL7xtSlx9WFWfDe7
c0O99rF8t2QM/ZVsZdvX6C7F1xF3ykPgK81r3apBVSrblrGeMP26KiTpsKIPNuLdxuO4V7FRwR5K
TbaxTkZuvjNrN1fH3vCsWtxqXhsStsvYhoBZtwnig8vzdK221K22yve9fInTUHQ1n/d4pVjym0qJ
fvuMNS2B+hwGiOITFu6mJjsE3zpks9dHlQ+FO5rb3ZL2XrSQLrqhP/LRQVKdMYBDa7+9X9BAd3jL
iYJuwzYt1XFrrYbMmGLglxDRfjDNkleFFcPAQ4O2UHVo8j9G1UNanXe16lO5sP2y7zJDszDosqmz
Ziaylktg8VgUC8bv3rSdqaRMnL6YYs/LKt1i00CvhKR0nEi/lJdFuQwNs1XQ73aOfrp2qmdY63Vu
VC1jLiBqDYa8ylkuEPRIbu7wK/KT7RQZqhR9FoGuMUEOp71osmOz2Jg/hEFO48WVOysqS4YN7SXz
7DP8splWWeFNVwmPjr32y2jSqhcTirsflf4VgmflUW7odw+pcJB/VCxRWQjL1LcFd8lYmSyg+JjF
J2+BbJgAfWtmhtVhnItKSLiDtUnwocduC9kXXGfzgfZdAUOLZE29rm57JKQcvkCtWdMKhtMijksu
2k/t2Fhx4juk+XvMlno8YALL93rq5fZrT5TMcUg0UbWZ7dKc8LisF6nLtTjKdICetk+F0VXaJOmM
2pjAERAhxwBpZBGnehyomKrBDqw95WEb48FLi8FyTscZt9EypOYiktG1tS6WZKlYP3FS5RAXy9Nc
DDBp064JuDRtQ9rDUNDRnOcYHIUZt4iTUjkk1IItUEDXJpZ9JXJi02pI99U9kmKZ7RnS8fhwE/LT
k2oE1bUNREKmhyPRH5Y1cthzPlA4lRM88Jp7OszHnsmpgYbKOvYyZGpIDxlpMJLybe+ai840ylSQ
bIFNpZlX53HvIdYHramB+Tmy6bqIQUChnHqMCMpHFPRkL2DCmF2W66FAZcmqIgvTdEYzM78S1uv+
TrJEwNUYTI8lo6eGHQZjsMr6pigey33MxGFqNvIcRrS259mtSkNGW/vyYY06hpo2Al+t38ryp3Lw
FmrLb/MwTVIjTwbTxlC3BZvjXS+p7S4DrKqPduhXcjbMlL7S5Zymd2mblM1H+BVLcjRdv9mKxWFA
A9sWylVxoN0MqTxpy2qfI2RLHlze12WDMgRjryv12Q64tU6O+Y7g5MLkOTVQADH6ZW1LD/NAB3LA
SGjlwRcS6oBbvae1b4dVnOFBD/KuzeYWU8849OYC/1q115S3Db80KMz6UW6DU5ddNGZ8SEfZdRfU
/67B872w9gjRPS5Xk4C5r2cZb2aLvf3fJYSpPQna4TKnBZmXD2izN/gkrLTpT5lxY06GJdP42DT5
PtUJ7Bv7GFok6So6jLs6q2Ib24vxrKVHHGCvT71rXHbcixGD/rIWizv28ywNvLBY/KaSbadnfivv
h0WTMrtrcWiwKXZdiPcrZnXYlfDj9kPYrbkZMVACr2UR8/XQ2Bi6I9lj2p3yzU9T7eFFmqfZp0l3
6IdeFicjFKcHUiZSn/NESr4eygnNYNWl1omTz9Z5u25B8+19NDHxjwN0e4ilWCOGp1Ib171KbuFv
Lp3021dfNLgfq47uO3/2O4bNd2U2FDmMrX4OJx+xxEfjnbrbcFcP9ZaaojhlZSfl62p8RwV66VWh
HK92iieLEddhTIdycsQNZcsqKHz/eoztvr7rF0sXaKPZro9DyBtRY4Y36mBHtrSXVOWGHtNhMQqO
/97aw9zCcjoyyOLqe280+SL4OMK31PMuDtD8dDhEnOLxJMC5LO9cNscFFbWL5LzEJovH3a6bObNs
xJQJg0NBjTJ+onVKedmg24YFcNzgVOyHdE9Ve5yX2XQ1s4GZa9eP63xFgV9xpxXOsWeb5a16XvlE
Ldb23Yxn3meWnoqtW0PtaTelB7p7YAs6w6k8Z2XI3hERAACAYGK6NnDvY+XTzD0rNqhv29TA4jWz
GdY6rg6tr5t3MkLehuZwYGaYHwWb+IckNONYRT+sb2Kh7ryH2cOAxBPFjsHtDo4sjlgf9VSgJWw1
7vVtyuNLRxMpKrmrkB9iOlhcmV2YV5boMkACoEtSQX6c4lFBEOyOrueTqDtNhT7m3T58gDywNFUx
BHaF9Ka3OmrFmjrOavwqQtCyIlu5PHa7HuOJYND90jlRfir9FGGYMty1tVw1f6Nd3n+PNAKisErA
xZMkAl0YfOfvADTBgO1TnGesltAQUc5HzLKhXWF+5W6I5pCOZfk2kIUC86AM3QpFs4VSohicGcf1
/BMPP3GHkjsb77yfafzsOswH11g24dO6jr7DyXcOU2MjAlrR3m+rhhrW9Kt6wMN0Mz6iD8v2OJi1
W4dzp92MRkonmJyzep3ahh0YGbshwL9lmNvOcqXBXRbcJdsj1C3VvI4yoLX44Ch86scZb9LwpDms
Y96bU1+OZjklbC2g1ZKimc0LGJMdJBMEJXYspOq3H6vYUwoTDb5r4w6tSwgad9lZjJHTGpLpleqx
gHuZBbYeLOvz7gBuaerMSUeXyAhLcrWgo+Y2NTk55UxC6mx967uTdx1ZUQHKgV0Gnsnh4K1m5g6z
oN+PeY8Brq2yFar4GWBMIdwZQMBOv/khlv55aJJRXOCKFjkuNmv489QnMfyafS7RobphxVR5v3W8
0GcIAwlGmNE2BSoPBuQWy0VvNrH+gNvrt4fEOEx2DjCbpxXX2IawhU43NmlWbVua9rCs7Rjtd6lc
lG9LCu//tZfjAvGySySmBHj2DMJYNel5uSE/U1nkX9BQt/Nr0exC1XuaivZn2pGtLSos3oG9cFOi
+S7BVsHEypeyg5fX5V69b3Br6GcUJFnA5HPKmAPK5HLM98HeqayJH10Lo+nsRaYXVYmVPybuJvAq
DkM1J/l+wehv2cGmZC1qXLjxKjXApruVgNw7LG2ATw5DdPiVRGl/Gd3RTwtVUHq6zSbTMbM52sPO
stZgcQ3KnJulV+2hpNNOrnnfTdPBkYW/42Zx9G4wZdDwdIWEOU5zoGIhmwQM7KyjedU0Bn0yxRyO
VYyY+DIT0Y3VNtttucv2dYCBjvONHtb2MBmtneh4wLb/fYqxjM5pbUqoSZCHEvulpKb9SdRQlNCS
evJiWl1qmAFmTI8RCtNelz0e7OsUdPvBp/hLtdxAlUEmgp+/2Q0MxqaX7ghBMxQfplTDL4P8L5rK
NZkMIOC24acWU/gEN38jh24QYK88acOKdWU2Ox5t2f1GoYLiK/CW9LhARYAIkIY5BVjCm7latPA/
bLbkTQW1zKAZlAulRxU390VPmcEXHnz6rLYl+ANdIv2BMa05dXzon+E3txsQg5bA12T2o9BKjaAc
C+4Py5LOmB3Sm7dC/abEITECzNW8yLbC3YxpPAB4C/Vudv6mw1aYijep++X5ypaDTXz/FHmyNEex
c9xmPtnNpcf9/ywnLuZjhMT+nGNA0QcMee2vBS3iM+QQnB2QJ9vLUsYVYiBxsscpmYsPpGvMhIML
EquuwpNco3tQ3Qkm8horNnVtXw1Eb5/HImGYMUy+P5S8s2Plwo4GkxiJTnT3ClPj1kL6O4wof/2x
6wfIHb1y4hvpSiAmOjHjb7oZll8+a8BeQCQCSYWF4h2RBcp350aAJy2EaJSyLk6kGkfRf83RDceD
1Q3U/o3E7VXCemmv5UCaDTZUF8QhpVZtdU749hBKwjRUzlz9whzVFTi7Wrwbe7WR4yST4qC8YGnt
JkPCNe1yYWvwdN1vxZSwrlbLBLsGsAj0lTxT6JPVRhM47CbhWFOGPleHLmc2PxKoJPTosPq1d25t
NFrkBQKS7ssBA2bSpxhdsTYm1W4JfQVo45NKqy5ZTuUoZlmVWJbyypAGnT68sKm/KTSwg5hwGDmN
IxA+MPSyF7llySexyHI/jXvWPmUusbiL1K4USMCp+9ljcYccsonFQMfxGMchY+Rw8I2xP8pgw0eK
JykHWUHnR7OOqa050+Rp2G/En+I6rlUzL3C91iGVry6nEoxBk9FYZ45gmLclTJBHtITiyQS95oeg
B/ymXObSVg10X37Z2ciSwwpK9ktpQwOb2mfssst8MychoAzXSWotpBwWAYAsXq3jFbNf+oLJjd/J
Bi3ycc5VEQ6JNCPHnQVfrkq9onut2LSzOrOZU1/nXS+/KetHWPfj4H/yHBDXM1vmpTykyU0AhgwD
I0gIvT4vZi/JPbC67HEpiwAMAgzeFzYOydOG+Ws55yZ33bsZx/fOClXyalvl/imH7WRqlLosgd4z
md9yUK5rnWwpuoyZJC5UGaftsx9n/Y1lhe0PMbHzJ1vqJlSJGfSP/2/PL/FmqYNl/Xf+/F+2pPzv
3/iDdS/of+F1DkVxM9Vvb1y/vRfsDxc+T26vPaEcu45kAsRxijfF/p10x3s3hEhh3SOsXlC8SPxP
Lvx/MezWDkCe3sB09CL8P3Hhbxb7/4DuPMO24jRP8M6JEla/yBmO4c+gO9PlNgsqII+00X3vtgx+
95pANf7TGfkXRD1O2D9/TAZGnwE7KADx/+PHpJ2apdzztELbP2MmmJur2xa4wEljji2P/OXff16a
J//wieATgDdwvKGE4l1tRZrfTvufv5jsl32TjmB9K7VKloOc4w5RBZMuOoR2jGSBspHYtbFokQxW
KTGb1t6BPJair9EiadvWEwazJ5dPo7jLacjLU577qMW5Fxjq0hqgQb9DKV2IJKAqO1TZ4tAJkP9w
lPI2S+Qh8CinDBL34KDvb4as3p2XjkJBrOK+wk2pXQaktau4KTq+3Tvfx+0HpcZ7Cb0zKzdMjNiA
rvS1T7Lg08NQgnTdUbfLkWVf3TRG6Pi2S/KG1yHBHAGDYB5KZiuecw60FHapGMtLmIYmqKrtp0x+
KeK27J+4pYPLajAAWXJZXIefq90yJ80ZXjCEuGrxO8aICriiRgXw2xRDAiGHBAiWicQwhFqiOcBy
GD1hgCqXwKq8gjhmOUiNDIPCsQ0Dh3+RdiPaoArHgnFYkDyT0EFbh3W6720quioXA3FPqCtJezeu
npTV0OOLS0jY2o33Y0GHzzk4EHZtVNl3YDJ3qs1hLDht3mZ06PMVOY+Yqoq7MdW/RRABr0hiTOkV
gxIqgQ176lDKs5ZWU0E3OEJ2FOlrTmcA2M3UTOtRcdapn7qBo1KzhPDkjHNOaBVoLtzJSFO2P7Y+
RVpi0nuOXhy3GQUnrKZsvF9sRslhz26vRq9gZyPE0ec07U8wfxZogekYgSpCp2Mtqf2e0fGxyzde
oM9DRuQ+5MGPz4AciL5R1sSh30u8mWhlG2ir7yCcreuLaVzCHjClTfY5qogP7AlM9MdhS7bsXlNo
2PVcdCR09dCnQCr2nZjsiGoOpR2Ow+ZzTCdF0mnAEqVk92xpLHsfmtas9IaUGn1PlC7ToeogL8OG
jn3iQNgPo86PYVuZcUewNH5cYYbBGUV9twPXp8bB9fha+iwFt+b6fE2ex35mqKNO5P2DHXHZPmQa
hNujaxYDFAUO9PhCwKysj4CUMvqau5mh8KZiIlci9/ESoQ1C6jRl3dKlh9blQfZpIIJymB4BI47d
A1owjKZ7FgtztQFzlH2AArGtPYByyHmuBgKRDGchdhOvoB0ydqeAvMbHuOetqFZuGD1s8woXpsL4
tLfDYYeHoOi5c2D+LwaKpPtaWlCdT+hiJSDWvXSTf4HGkwPKSQgUffSD69C/6UKNyz3xfS8+Qndl
HKvPTuUiD2uWWExeoPfTfq3bNR/t/rx5eJs7bME1NNq/5GNOnHmJJRSc8hFrlnaydhvMtPVJknIK
6701PDrxfV8sHPXrDYZwUKEANsYXq0OOtrfLsnBg2hkGmMDzRh0t22EgH3Tp7Hzkiimgu1x5aIBb
ywBEoo3YwCVrLKXl+wJKoU+riJuvVBUZSz7Xc5+gYxgJiMXTDsrInfktA/W+5IqoO5h8hEAYRADp
4EQhySUskBAPDkB0xNlJVnNlWDjoR9ITW5ynAbNHtQow+nf9Ytz91CQQpfscl6PihCpZD7BoojhE
CdqyrffdTGUO/Vk1vqwyN4cGgQQNtEp9bYiPrrxHRAfIPCAA4Tb50PhRtsiibANv/8Yggh7E5hD/
oo79Y7lEVREZT1HEeYI3xYFeu1WdP+XCIEutSyaSm1ZQNO44jqsGj8P27o99jf6zz7nt3wfWNE2L
HJvR/PlzUPeTZcihSeje2Jsob/yL0q78j8ry34ok//1FXqiWPPlLkeSqE5ZLfAyxpITINYZ7pByu
syvcu7zNYR/8+7J8+3v/023cTh8Seukt3pcVHEziXz5Pat6EnWHoyHYMuXuHjF61Fxr6HQc004xw
rnUek2+9NNsf9Oj/ekZvZ+wvH42eAKtIBqKcMvaXK6eT6JnscY8thRyOauuH02IBKyWJ2w7//lv+
802CL4lAQ5pjaMCbSsFd/vnioVgXoy/wUXRx8n1s0/4dlKjm//KF/vlc3r5ImpU5Rycoir/cImuM
w8yzHY7btkMGtMHgy8ix+JLny1RDZUSVi6q9+GwY/7iMfyNh//YY/AW9/ct//j9K4tICnfb/juI+
fBu6v8f/b33+7z/+R5+f/xdejY1lAfpRkeUl7vK/9/m3XWDQn6YY0H5v5dFo/3ejn+K1V/gHm36x
vCgSLvBbf8NtkXalORcJ3v6TAp0V2Av97wTyP1yhf71wAer9xwcAQVocWXnDgPFvDu72H+9KQcnS
rP18yueQFBdIPfN0GJCeWb5kG47MVR1BGunYjSXySl0Z6HYgfWPtfVmStTwXzBr/nAWT8ofx97RU
0sjF/9YirTbf8036YwkDfr3O4FXmKwjMbDqhsxjCNYdnhYcBZQiGXDFM6yfek9lCQNo3eoG0oumB
BsT2vljeaehLMoLvehEWrPpPsQWGFRBhM2Qy0b2P80/V9t37MZudObR62LqfkMMWVTsI3OVVxXzL
37ed645721NIRonK+VPX7mAfw7QP6jAXLZWvCd9Kd171Gg4wTF7hvv7AMPTgOSKYmesROSFwVLpM
1hkZlLmlABc4detC0xbZysXMD0KX4hMWkLe1NLS5hlyC6oJgC4s94R/zrv2c26W8220JLc0UiF8e
iNrFeF6xHkRIZ5mnx6nhc4VkQiY+IdwkYQ5kJOQnmKBLc7+Vvb3jomvnT5DYyX5mczvXO3JM26e9
dzssAnwDN137oLP3mnD5DqWVzyfdQzgaNEG3hIjEeJ1TsGR1ax19nef8Zn+0HvynWKWQ1x0mkq6l
zelzNua6RPoiaAjJVLfhu0KOOJy0lCE5h5hnzYedWJnVQ1PO39OZyke08jt/cogkQ0lr3ADqpI/p
19Su8VsPGuJpQ6SiUkP7sMmCHeY+I6JC5WHPJfEf92lJr7Gj2a9hBot0Vu2+IYplAkOAYQLhlf/I
A6ptnbdzr84F3O/1waigxoospf/SgVYH5xvn8QwYyA1vqgs2nmG5y+WAGcDkx4i4k3xuRyXehwW+
fnagvun5r24tBvoLiUkWXvq42O0a3Vy6xyGMyZRCQxyQsqsT2i/jcs52DnWn0jPd++wyc40BBAlc
1SewXUOX/sDkyC1cmZhs6oiQ7dh+NmjT+FcORrf7AO1Wrr86QtQCsAip673yzuvJn2eBsJu+ObZA
ow/pkDUP655K7k4JhDsHtRky7LHX86y/l3Jbm2vhg+UvJmBk+wgeZE6AzqkOuhYIaw2MFDzvMn+Y
E6jZjzDlOfqxNkkGepFQk+kR8fkCTny3wqKhdcbRq2IgabORp1emN33fK4Yht8Comm7z9ChsOdZ2
zh7awu9TBc8ovix7w99Mb5t7qWh6anjh3/qJzTUajR5hPDAKHUR2sOvoAGvYq1uNIytPew+OmfT9
eFalnIY6STibEW5dYVwrYlKI6GG/TwFYhorHqX8VPNU3OGTF7duv66cIsOMea5y6oI1nd5NC9yjL
7TdwEc1jMPJ1cFQ8635v7pKB47zrBhB/v5YMV3TD8+BYyd6PJmSvCD7zseomlwMFTro74NkYmFap
NvD6Pp4aGtjHpHD7U2nifAcHDiZrdB4OoGOwuwV8VgTiQi3KzGM4zY0/AtUCVNCVWExBh7nkbNOt
q5Y5E/eJWBFp8DZOZ9ULf8FEor+mE4RAD4n3KHxuTrwVua/yLoUvmkm4vEvc6sUkYwXYhFzToSMP
q58/0AXEH5LfyamZNg2wZ8eIJnvGquCYqNM0D6+8MDDH1bLeBxdKRJH6Df4hgDvm40MMJHwvPNku
RWHd8zKH7gITVNR5TpOa+DSc0ryXNckJvc87sdwh9oUsZux5DZmdH8C0uhMPq7x2o33puZMnxoDn
bchon/cC5AMGF/WIsV+/U8S5546Y7uo7Fr+OcOvAvWSEvNrWfE+L0p06jJZfGsHXJ2yEgIhgozO4
NHHAGdnOKRq3+2RS6VGMSVlLMvorU8O3Zod7VVH88O2Wpw/NDnMGwhrkCDaDgA5rehrNHOvc6f4I
GKG8tICvr2vg6UNoSf4lVSm7z4U3V8jg5m6Rwz2SCfMBuC2Mjz0pjtqt0yWfy/lgC9h3K2uyuwCE
46HRrTxnpEgvwWj3LUrvjnTO7BWWvjzM6bheyn35znEJj0WXps9286dxHNp3faOmC2Uxu893Kb4O
MCxuSnHJT3lPurHO5aLrEhtdfDDToF43luZf064LQzUI20A+Kqar5kv2gbZRIwGG3MAVTNZKwcNt
0yfAaU+aKFREkqTPJAcWSebWnlhi4gGxywEZ+OTFu4JfslGxN5dQ5I+h/Z26ZO4Bz2Xibsun7HMZ
OZwIgH9VU4QfZABaAf7bpfh7i8SgxoAxs2qIua+NVBksXRBlqQgRiWKRQNrGk3tsN+cqLF0CbgZd
j1Y2FjeQIQ9LIxARccmeVY3Ty2NLb1U8T4qphbWNzS1OE5C7J9sw+w45X/Ub8PpsfrcmreoK5DNJ
tnYUkKtGYGh2p7gZ2i7reQM1mCF2zgTKTvMFjbejzYfObas3FcZ4ycgRZJWCaIGYS9e7TUHccBJG
Q4WdNgB4IiYrFNS72wV3bfICcD2dk3CF9gHPwfdJu4JLIPP4CzttMPktZSs0kko0xfK2zFRf7X4L
yNipPIUBoG4/Lm8DPF0Qu5u6KKgzH8SMyZaxdnjtb+n4M+n2DO07zxgiE941p2nabl6cGPXzQnAV
gKbRB1WyBWZOATLVjCGeimWG/QpbE2lT5BQ3bmIdeQ+H1yM8VS8ic1farf5KSOze7W0xfoKRDldi
MFz/2FKJxqrQLbCuDjOYnCZ+yuzwcSpYCTiE8Lus0xAEkYV6gNmovhk7Zh/JamBSLUuxnlwPW3XY
9r6sjdkFHv0yfp7nUl9G3Y+nsO3FLxUjklBpR87Nzr9hGxB0cQ2nT8IP5Z2AvvrMV41lA38Qt41a
+XotAf8DiBN8QnuWYgOBnr2YWYhDoRQkgCIS8SMN3XxLIfCPthi/SBmXlwl9DaCWVvGnOfXZyd4W
rYSkdkMYRA6nYdmK5R7wjCsPoXHpy5bL0aLoDMisIneSPax2b99CKF/o2IoPBt3vibVrWdHYqg9W
kQ1us7+RTiN4djAw06oOzLHxLXgkCTrF0gsoJ/OQxWZFRNd256Hlw0W3PoXADqPyVXQsvOsaZDRa
cvPDAGL7qwDnCR3TMhSM/TvC5Nj/xNO0KrBJx5eFR9Cp0pemynoNBXVP4bZWU0eLeFnAMkNjGsrs
CWRL8mVFqB56EjWrxwoKEHMTNv+xj8n8EZXRT/USfmcu1v6xnVqs4fBwQY8r+tpGkT4UZGs+jeBU
v/cuIhHarDp8BMViLzzcnNll3FrEzUj6EJthfmhZSB5GOsq7Hn+ihLNpknf7uLPX6bZrQx6zbqhK
bH2SAwtCH2OK2H7kJW0ewGCH/bRnZHnxdEvPS+EKZAgA8QtkI0Y5vzXg6OwBqaF8wyYGk3jGkX52
N4hRabn9vqlLR9PvwkIJe4Cy5eL7KMEJfbaAx9P3aqVeIHoOUCJUiDRuK6RgwA8PEFdlCiZPZIhG
NMBMsaJhggEzO+he+btytKjnqwukeKAwrecjUjdJD6jTBHqXNxufTtyXPYz6VPTNRRR+ODI5g6Gn
wwAlvZMXR8eryCwKMuaCWs32M76XOTYb4gLYi2bEtUcBRJ7GmuuYbfYdgWF8v63F91724SHuRfk0
21zdQz9t4S4jwbds0OtAz/BqxCYxNWBC9BQUeE1hkCqHmH8L/JrL0nbjlfGGIcA4fvX98LSm3iIk
gqLPo/8Ksn2sgUhoBJ0GckZQo7yyNW1/4gHNXhos3XA+tvTrAmDjI1Il/d0tc3nuuGUPWEwRfCcF
3U8Ir3TfZmaH+yB99g0hJL48bokOP8KMtNoldyS2GJXCRq8+Yhw80IE59Ygunr0ViJbud5unI6lz
NSz2PcWmNcPnESHQXw3NUfq6ACT0MlLm7bUdJI5sMjy9WL/xt7XpRlAjuSzlKR9BalwTYJbtIZZ5
cd1Mg/Pxf9g7s924sWzb/ku9M7HZbG7y8ZCMTiEpZNmWmxfCkmz2fc8/ut9xf+wOOl0oS9kYed8O
UCigUMisUEQwdrvWnGPiheMKuxY6lWoxLSNskSzFRjiEdtUcacZRD3dUlQzcvWKGsCo4mZ0GSrPW
lTHLqbssztLMX6zICulfDEP4lGAP6D1kmKh/O5Otx3NqEETXQwlHAu85pdubMEae90ZTI4/OiaIe
fchgspxLO56vVheROhwhMSP7rZNQBRZ2iAY57BCpN3kY6rmfIvqI3ugyV+GNNba1DLoRaINfrMkk
dxpf6utoI+G9dbj6YcDItFXuh3HtwmOW5o4V0Drg19YgW1zHeCzxIBrUoH3RIY08NjpdCK8YluGo
pcODTLr8KrQsd2cuQ7hPUldckLgk+4Z++NFAffQk1j7+PIwoxtWa2x80uvk7mi7lIdTC+pCWqIU5
nKOtaOhkYn4q5vxxGcMIuZZp5kdL5MbZmbF5NML+mOOTZOQLVVzFbaddRYh9djJDjZFpmQpSLEv0
YJrqcQSN1Hg5x4KnIhnpYuG8cHfFUuSofKu8PWKZ65+XfK2uxCTDx5oKCmugrCFqZGK19gteScQo
joDfhU4iXncRLfRdKsz6oIl1geCEXxBTfaUfjMjo3xShHp4XPRoPSnONu0WU626qVn2vov4B4cGy
V7mt70SYtecR/xRa1tK4dgBV3ETYhFOvQ4TyEU9it1sNARin0oZzLlosh1hf/SJzjGcN9dI5pkZz
Hy0USD3RONM+XDBPoeqm3TrIIU/9OS5pJlkm93cm/F4WNg9lpQfSGOEbc8HKWcxmeJ6sBYU69sqT
QjPc76hr4qTolzQIZSjfVkuUve+jKDuVHQ8kKDjTnGTYLAgrDf20ANIJ8mEOz/FUga0x9OyIIium
/dHXOzSt/Y3IHSc8hmFTf0qTPstSLgTl4F5El5f9Va/BTeAgiXT2SpNmrS5ws1x5yHQoCtyJsSn0
l+9ltv9WHP+1ddz/uuAYpMkjWJEXRcftFT9qjhjy6d/rggq+TrPApBL9Q1ug/6YUTVuHGrtryO91
xX9rC4zfFOZ9wHZ0+wXkEsrT/yk5Eq6oYAPgbrQJWrT+ScnxZRl8kxZg7VeGkvwlcH/Gq4o7610E
kUoZXqNP0ZESKOUYVbiHn57Hj0Lnz6y+P30XGjEEQ+q25Qjqtz8X25s0QTy38C5OZi3XUdTFD7ne
Gr9olOjG6/ex+D7UYS2eDzMCNcfL98lHoF7GZC9UEnp0DH3cLnqAUcG541bvdAfuxVZAwYOu7Qy+
0I/qPh0D1xr7uxr+G1v4OJTvyoVLya4QUq9uWCkN8wokFxd+k+6p2peZAiiT4GPeBHhoqbyW83oH
EcgYTlaqhwlOoBlrtaJZlgdRry90LUPE7nyUsavLQID9uU8wTDfnCIDPVrtMV4wpWKvfhMijy6MY
RtUHKsFsyrllNp+Ysh3iVgpjqPYxrXHHLLnxaUOWXsLKAmwAWWg+T8qU91IlTnJhoxcPi2EgzXO4
8b8fx8IVO3T01S24sp7GStQM5V5Li7k7NH1YFLtpECtljRniIBQs6UxeFkIoCNJVYA/nH4iai02s
W43H5m/ZxxlL2EM59aPjSyOUzqFGsFnvktwN08NQ2G2+c8OkHM8aVzhcBNsO5GNPQldiTGt/PcnC
sr5YG14nsLGjlVjarfrcpqvVHNtKLXdhggfH01uuTijUFlh3ykCJhzizbL6kuN1Bzrnze3qK9bex
MDn70LbOP0ejkX9OxCCfUG+b39hAZfmJuuva+HU+U8/VS1oBR5cznoTTuKnn9VWfpl3vbCiY2tDa
9J57XD3zxfKR9b1xuuYs0hlUUqHPdRZYOmeyz32LLy+ojJl2GXgGK9pZej7DanCbetotVPrTDcqF
mkKKOZ1PrR0idAb9JxQesbQXmQfJZ/rowEjQvZjKVn1sYCFd5AqR8b/L8w/t19YT/ev1+e3X5Sn+
mudfu5/bQsb2oh/yL/s35B70AVlsbYsF6j9LNP9GmDRBhanT4rF+kn8RUsISbbvEwdAyAutp0Kz5
sUZr9IUMWog667dJI4dX/5NF+lVblJVMUt2BX6FoV6IOfdUVKrFdGKFrhN6QI5lH20TZDi1n0C+z
+4uG5csV1Pn9reDNKJfJaGABfLmCltZUFJbhhEiUlzjgqIWAVFGE+en5/3I/2N5FmdRJXMFTU+x7
r3adpmoWbo65ho3TZOq3nYVDKnL+0a7z/V0kEByOlli2+RW2ZttPOoBB8B02/CrS8Hk9FqGJdIbL
+O991r/sWeuverzbl1F0Fen90eWlefjqy9BUlNMK48931PLcDNcNPtsZqOqQDn5KZYSSylVdAApY
8ms5IDPBTCmjKqhEywlzRCZxZ9RccNb47d8/5W1X/ambzgdjJ+R8INAvoWN5LRvs404WjqA5khY6
NNC+eFtR/cJqHgPswAeM3A7F1d+/5/cB8vpNDfSDuotqEULvqwE0xuwHlB2h5papc5orrTr1VMX9
ZVbdQTpFjfsbbqKDivo0uqPwcaLcllQpDrZZxqfYxloZycjZ/f3n2pKBXj8MGqqK+Cx0nszXV78S
Eh00O12J4KrUlgWlzbKHj2JogaKwY+PFH+kARPqi36/5/BZoAYBcHIMfnFRbfGGZ07UDUeSwYvaD
wKCir2jdIxXQB8Kmgbwn+owmXzs7lrHegwaey0ADyOEhsLF2YUdBFwlhYhS/eNx/nK6uZAKxMgnL
MHXx6ltNtuonWsUxFcV19uHj5ocGYVXw9w9vW19e/aacTg3DRhiCCnnDS/88kWilLRiaTCq+Uqy7
vMKOv0aFHdQV/FbMMOoXi9Cf/VYMTEdJh/8g0nz5fpaVNLWaJTMqzpU/NSMXwQIM0kL5+P/jAXIw
NW2TZZ/Fwnz5Vji3MlE3eoyOnaaZJahVU2MofzX6XvX1t6loI/9kQijBT2W9eoL6UPcxd1uEUpaL
KG4S80U5myczcaxDXyvKynpi7oeBq2ieO+ryvV+32ni16XaHu3hU06nO3nKirb0YcsZdXNAfTjpN
Hhsj/exgdgyqSBv2SO7XneEY3VmWs9jlKSenMWpgcuSOfaKJmf9i/fvj8ueidWZbMm3BANnQZj8P
DjwkFbIAKiZ02TI/wTfiAz/OAxA9hj+Yjo3KdrjJAE/8YpT8ydi3UVjbNtgwk/v2q13RQLnaRQ2l
k3gx46PbTJT38B3/Yuz/ySLKtisNaVvckXDUvvx606xg3hphDE0G81fqLDPORjMMyhGgiTMt8R57
fPOLN/2zZwrhDdEJsw36+qs3rbGcj2yPsV/EVuGD/s2uNdfJ3uIS4mCc6MmHwaTrRvE9Of39VP+T
h8q+zBGDmynTQW6f7Kc9M2OOrNOSJFg9QWoiG8Q5rZrhF/PhTya4y7bofN8kOES9muBOb1ENV1jK
ckQtfmYY81E1YoG4rEW/GJ7fD0c/L16c37BbChc1DWPEUa+HyRJzAOnpNWWt/rlO8iBGTGLT4T9M
rVF6dtW9pdTf7TXwL3dLW74De0Ol1naMQ5k4+aFuzOE0U97ysYGl//Bx//7hFG5JtP0mq8PLxw2J
qHFMnQ+3DjJ+Q2ehuEEDL34xU17di1m5vz+D/7zNq1+1srnYr72wvDJ2YRAtiIjjsZbgMpb1MQPl
e+pk2F2LalzeNTnUpWqQRZAM8fAmmRcZIJF7msE6bX5E8wQhedhrC/Zaw3B2ypmiNyBmJs9QabEz
pyzZFynXSX1wv/794NxO1C82Is7UnIONba1m6mNTePm4WJgBoTar5fWOAwwraZ5nO3cfmLiJCBI1
PPZhmXDeMTJReZVKJcgefaGovHDOqrs4/1T3WrRxhKissNuraIfIQYHUrkz9bQ4OV3hLJfVm84RS
wgcCByRVt0bwftGY5BT0LAxXkrZN5DcrNtC//4Lft5uXg9WC7iPc7bTGmq22ifPT9KOsW0yqW+B0
DPSWqqSaPvG18t2cxDTiwBbCI8bVx71ywy470z3UF3QMpb0LqdSD3LB+sRL9yRPHwCKoqbDIc3p6
tT9SlI5cajaKM081P+TS/IY+WPPw2kU728qXX7ydjpTu9S+s6HW7FlUx02ZXfvkAij6zupLJjM12
9rmpX6OWGHzgRRqskKI9ZBwooTuEtg+XNoNuV6Did+dfTMvvZa+XvwNTgkWf8yurr3g9Lxcna7cb
heOZRlHvJpFF73oskz7H7eEaUg9gBH2VN0beIcRfgX5Nm4q9LypnV0NC8+hw6F9quviHui6yq6Rt
eoyPlvtuzCj+99L6igHh9/v9X15EXi+qXEMRPVvGVmNjwr/W7eqyMmF44Jix28Xeu6X2lFNa8LIN
J/L3w/RP30la+KEE/Ej0ii9/pL5p6nbEO+tpWvmtoBNwwOU4kZMhtF+80zahX/wOOmxUrooG24WF
++rVfFhqa9FlC1AnaXR5/HyaYaLuyQKYgjnRy1/Mvj+MdWxeYFMZfttJGvH4y6+lr/HQELfBSaZb
jYOFKd13c+tARcvJqTz9/TP84zdzuJPp0uJer9tIhF++mVs3MwgjFqsQ8DudKqCUJGaEjSegFr3J
nHw961DXfrETfL9Zv3igLKGbtpmnicqaNtrLt52tFVWktkElS4BngsSRYr6pRpR/SPTBJV5RIUXd
N11zrvvFpPrDqGE6GZu9jG/M0Hkt7s4XOUCHJRKFvAxzZ+Jmp+2KjUvZOI/+4cPlrWwOhmjy2fsA
1778lmlY941CjIP+EdzF2MLfieda7cq6w4qDNxSTV9Pv//5NdYO/+vLZEswsXB6wweHGcl+tXUiS
4HQOPYdgLmWHhl5RkOpltPG7okNFVMoK4E6lZn2po966btqwv+gUB08traBffJY/rKMGn8Ww+fbU
ixQi9JdPwEnGBifdyO/cz1pgqG5GidEMgv70VPt5qOoDWgO6ifa+KDloinL2EAHe/OJjbKP4xSNx
TAKCuB7o+FgR9L/6GGKyLNpRBUEVnK7vWErqG9uoq33LdSsw3eg5k214iOFDBkY66xc7rLtDP+kL
xmBNPs2Fefj+if7bo/oXHQ+ur8LdIptYT3Rqaz/9WBvy+kUK1P88Ll+Tn+uhf/r63+ujBn/p95aV
oX5z2JkoDeJ4USz+rB//blkhhWfO2S6HWU72YvM6/CiHur+ZiDUUxQPDRSKNJfafVENfnejpWaFu
hAwlOR6hoLfUq6LHHBHaQ6v281LOtb2ziFNg7+3aCIirN2dcbHyrssv6FGNn9Vo6slcAcCzIl1lB
D/i+y2SUh57ZglJrPwMyb2HETGjMVABYUiwRYITYUk//fOD9b0Oe69v586/r6rdJ9H//T5t8+XkU
fX/J76NGt37bbpGcGTdDNY4stsAfo4h/QdEFdzS2Jqqz20r671Fk/uY40uY2hAkCibPBAPsxijBv
cBLbeqVUF7fR9I9GEUvhi7WJU4WJwJb+Ku9Hu0Vh0X5x1lZ5Z1gpPlz6O0k9HxYaNCDOjEq4pzUX
i3Nbq6iEnTYmGYjvXvV9YPZ5253SiK0bkZBNUsJs2O07NZSQx+oMmOPFrUDCocBBsEQ9cQAZfVX3
epm6Hs0FI694RSbQtoMOQRBRCC3ZZ4YCGqYWoAV+LdLKvrHKbhI+iWkcdvHaDtIrem3RafKBa/Eh
SaJnwPFacX01dYsrOrookOWI9m8sGWufVy3ZWH/DJID3SLWg5XKjz1mamKlvAvGG0mlveMoK7PCE
NylDA4YMnGgzIrdiKLzZVEBLCI008WENuzhy7blvPGR7U+/1SdyYe3OEi7izRVKjbm0yeznCz84/
Iiw3brGlVfoOi2F0adfe/RJzIPgIydZ5rkPDZbJyFsDg3XZj5iEV1+2PIfzU4kME1UZ6qTXNxQ0s
KLdAgpTlBJBUKO2DQQrLOVk5fMO35opBNIBrMhm7DGpg56taOetOjFAqvVQOzkNVdVzqkE4O6w18
uOHatUNn5jfU8hqYGCDuq7wB/H1BbiryzQwDp7y2jexs2OZMwlU3zR9LdLvDvtlq5p1HVTd8AHg5
EkvhanFx7MKY1iva1xT0Z9I1j+1Skn+2No56im1i4WBVLNbDVMj+EyYejdiSHFjE4DQ1eOu6dJ46
TAVtAPGTE0O7ZnLCyYCHF16ZLFCroos9pxLJHxz9YZH7NrXV4gNV6nLcFDZcSdx5JpZyXCDYLjob
fnvbDN0Rqpv2HI9aMnnzlCRnPezie61Pum+6Zb3v4bRwJOpYZf28d+oal7CTvB2mqkx4QFmzz3N9
NqkPtNCK7dUwPyBozHQPxngBzWiR8n6ATIRYHxABp/M4h3fPQuxqXogbgdY7JNuPM/EiAnz5UD4Z
cDPBm5m9jpnQJkIO8iIJVLOuJ8XeMCmteHk5kkdE06j9GsPOewqnorxQ1dEfE7GmgJyjTVM5qKYc
A3sMZcZ/J9Nnh5nfeGIQRnsIRUivPVlck6AtfERfLE3Wl9Hkwu41DYwZki8qpw9EG0oXIXFTrUBi
krS6MnrAbF4iyIfyI9mZUBFD8Ng44ld9/ZhnUfhUgDJSh7oA7HyWzhDVDF1067C1DYtWWejSTBl7
Ujf0VBr34VJn1zp3wzCI20w8N81orPsIaSnpCWPqfEzR2b3p7d79WCmgi95Y6yo5VbnZVyegQ8Wl
ySvawwUgFeodMLhrHzZm9NWgPoQiuG0cmPvoeg2/a5ylQKRWTdwm5jl/P8URDETTAGf3PgVC9gnp
Hr+PCxcZZl6vOyKwFwAlJC7lBnF9NhQWLzZxkHhQg5sb10mL98Lg3XahSpeHdZnM+AKkpEWtxn08
u29nqw0DU0CHJPgIlLhlxM10oL0q+13U2nO+I/6wJZuxqawIRmVeMKEauxWIYtmKoW0XgJE2kDvx
X+5gkoUInKlAIZHGYk/EYwxJBn8I385NtIoacjXCvoLGdkMzBet+hbCFdAlQcWHgwEC194vSxk+a
UNWnwmo2fCyHhBHTrAHbp58TDgdQHAmbygcwvJ6tOpsItnJ67CjEn+s5QnQboRMgHWWp5zrobMu8
Z8DO+m4Jya/wIsuKEX4s2OWChK6FCGomXOmZ5gqMNbTw0vkLUPdppwA2xpcwFvGpzYZsRQ6sovuk
KUbkieE67KHYsyY3Fj+Bs+TA9HDEAwMNV7uszn2RY5tqljQadhZ70IDmFs/63oEv5iIHKcrP+LIY
FAMEUtTCjavuO9R+G2wIr3iQ9+x3DOs5+ZQkIhl8EomEA6tLT95ZFoAbjwtndRUWBtxCgO4y9dHe
4fVgNRXCY88YgGk2lG+9Xitg680w/NCnRhVq7io1ioeki8MyUD0KGWJ1JHQfnDn1gwFMSfPbIWPw
jQmhYPTaCvkp7uMsgoceJkFLMF68a4B21UD5lfU8u4loPPb69BO2dBCXJ2vq5DQ9hCBnDXKG4lZ/
Bi1c3g5AlTPP0Fd1kl0GLTpMiDNLKczegtuS7w3U+Z/ywWifYIrHKRTAyn7Wu0ELqegJ8TBXqbt4
+BGrb1Yk4wMUvOqcY3n6jER5uHEBqlVeHFamC04+hVbYNHnCVa6p9PsFfsQHW6YURgsFlglU2qo+
ho05VSRp0fDLEm39lmk9pEDFMuC3idUfpjyF9UPnxr1AlcBnn9Jek97YEghJ4zeuYBjFo36Sg2LM
DFOGeoUgyBYcEhEkJhNltN9lkYawOWtJNyJSwuqbvZVGOIasuZ2AActM3MRYyp66mZQ0tK+1afky
zxfnTWSuyFW7xDbh/OGExPQW0a9A+UToFGplK4ND8CVzRQ9hYV57fTiDMSjmO4rQct7go9PgXEeu
PmbXNh7+lJ1lhtj9zs5RGwaTk6J8UZmawyNKzRZ3mxsVAuWiJqEitUvj6L4CjVgEmMfcEjCrWWPG
bBzSH/rYJlZkTfUnBYdtetaXJWquqzwEv8oKXLAy5e6QBPA9Q3N75bL6+RKbj1GuQecyxUKsGEsR
HpygGcB8Buvci/DU0bSIP1Dq1mBAaV2ZvuuXsawCstVEegyTKQL9bLPKY6WRCw/G7Q1gyfGKhvcz
2NPORIv8HWQwVIiPvdEl+sRh4crdhtQVKUfxtclYxjyNa5I4gIogTyIYkYGQOkZ323Ku3aQPl2+9
O4vstmOBaPe9WTjtTZJFVXsTiix1TzFUulXuCs4WZBKugqzCPWkXgzqjVQWLbK0E1FwbI7Gpj1Wr
4YWIe+TW/HSyAG5mhXxQIyamDAnWYJmAH+bItJ6HuR/yqygbl+yOWq5YKZJu/reyg5h7FdbL2Pgg
EVcFuVbDydAIGnU+w7Qyt5xToH9IUY3kQFeNozADWc7vnTEtwadKOZFlmhpNoz4hN9c/zqGGzqnA
m/pNwHS3DyV+xIVVAlepV4RbSoSxMpiDHghJv3caFG3HMm+z5cQzh6+xiBEUPYrzpr+gMBP5OU6N
4avGMfrGmUP1WZWLUHsdCW+y19uuMw6UvmlfTCUMU39VNDqBM9vEo4GF3TxxBLvc1ph2zB0NDlFv
oYZRdK3xxXKfFDh9QX5oQFVua9U8siYkw16OHb5ULtMJOYPmNDqXXg1Mc93JTfiiHDsaTmtDZLK/
G7TBqBqLbw1eA07wLtRDzyb209whBWso15cx8UYENuEBI8Gxzw8cECzCXOXMfAtdyapXs2++t+Dr
8D9Nq3lXWZym98Cee+m302RtWQUYGne1StL7ul3ib6WBfM/PRxsMgztby7mvccR4HUfqPqhKBVQQ
DCjRXl1jQy9qAQ45V3oMNNRvlYg/aHqtah9HXCb8HvAZmHYC7ziqIGqM78yhjYZTKatk5ni7DNXZ
mvKGTCLIeTgWJw0THDXRmi5diSzPG4chK28a/Is0iTC6GecM0lHOwwPjtBsHch98IoAhJWqCXwHH
g53JnYUsPvbJfylz1I9NTPKH1WZQrL5nV0ZTt6hgouoIi6Rzp6dRW3NO0V1cfY3o2KFND8smfQSw
YS1t0EQal4ulS+oVB6DeVavfVGp0SACMeqi+XjX2w9zArFC1Pu65drhkVygZGZLExNnUwt2ymL3h
ZzC91QUwtRleYXBO21ugRHP6QckJx6RPXFQKva3l8G+94+iZkusZtXXRr78XZf9bk/rXVgP66/rB
z5lpT1/Lvv3yrU2evpBW/3NFYfsbP8pQ6retC0WJa+twoOuy/l1QoNRgIcFjr6UERm3I5DX/Lijo
G7wBMdsGaVMUi7jm/ygoQHxALAy2YSsTo/5z7H9SlqKmuVUM/lPtxEVhEeNG3dWFXolwxX5Vdh7I
qG76duPyFkXE7j5xkdCOfV12O02zLSw34rPd4XAQtTt8phSPXXWy+0vtIDTS1ThfWhpHW/woBiby
cNwHbnqPZgNjiKsuSZhceOyDoq2AuW1KSjCXQn5VJom/EidJ8P0vzk0yB9qAyyMz9GDpkIzArnKq
D/Fc9MlpsaiMiaGeHyJZ99eNNLN7a2rltQ1DCsBaVfNqmEH+2rTppapX+30Yx8vDPCLzAfn/TEeG
v9hJY2sap7CX+tG8mezYJMqA17K/lKh+8/KGdmpAOnEP56HILokcnlOU5rcqL+i/Y9o/pbUQRzPv
noso1D4kZdFfqr5Qfqqr6oM2Q7GNZYS9MNbGE/w0dTvAc/iWaMnjWGjxaXulNvEXWY3lO22Ynqmo
L+exdvPryOEjTxNvPmMS+9ZoQKKSJFNHZ00fVcQDBBSQXaC2riYkLr5GXCr7WMc8p++f0uHocRFG
o26npX6eEl6VrdBvalMPKB10AS4/+0inUg8irZffrFRUH9zBalc/Rl59GfRCHCUk9ot0aa9DLp4D
YMXIxJX8xq/K+qSzYp6EBu6dpVvXD1h0s/em4DGnBXcgux+nfQJP/zbaPnhv8HmXsA13Q7Nkl8my
gR9UjLjblZLFpdX4+Cx44jzgN8cfbOcZMmlE5kfo9fOuhPeDi6VRU0Bwj/FcDPxNLHq0nmxJLhdw
dX68ZukFEXkqO2wPN8UKc1xnoFJevZBUm6r8sSlz3tGcnsEQP2IRIje7kdVpe6wA3tXRtfjK+K30
wGwKkr0EeHhYqgFxvPY3cnLbbxIu2YmMGQ4hSDOOqdk9myQW3Foyg/eltdZnILw8RWe8zXo53XEK
mPyxIyaF/+uDCMUdUbkVoL2mMk5QN4BIDVOTv6XFqnbsIeqiwTQ4632YHNQ4YTsinx4CCMaXIAtb
cZH9QpcWrz/x36DViS/lJO5ylt8jaGTfYtreUpgbdqLGfrOpj26yEoW6Mob2U5LNk29bMzR8M4t9
Kc0xiFUPKVUjVfB5BSBxLBUJp4E0qvCoOBo9m4KwXq9fKsI12qGvOPe1MjCrtcNeXddggJz+azpJ
TimjuzmsZpf81JZED5R/3WViwDuIGbwF3gsJvKspD8rK7DcNMLkP9YAKILVUtWsj7uBebi7xl2hk
Iqyr3Z4doimOkVim+yVS6S2jfvjQxhpEk9ki2zkbAMCSaxfddrZeX6l1Ensdl7lnd1TPUEjYza4y
JuNWW4BzuKRLMLR6924QSRY0JPYB4GuMG0Ji1tuonqHqhhjPuVoQp5MISpgsG7HfgtDw2YbHI4CL
qSF1Cq0vF/J0p6bUvu3twbyIMpzeCsAy+8YZhM/mHcGR5irMUXu2b2DFmY8Fb7tfQBiehqJ6GmBS
3OssldNGRZdXeSHljgypWzsxNeIoQuHrTfdOL/ltdxOBejtYj98bjw2fsCQuddxu7/SBAyMxrJMG
qQ2IOmHRo2Y9VCAp7+JBJ2bXrpL3iGTaK6PUrMeuqzlyZXjIiEERYAqLps+uCtgt9c4FdX7Sa/19
BwH4g5sr+WGobaDWEoVPP8XvsHRUO1vrHQYcd2pAD8sxQXCVelMZ91fUfcMHadCPS7J+OUIY6O8G
3M3HtgDt7QGOgotsZr0/pXV2xg+m3djwp+/JZnRBPdac71sxWIAVJvD/HSyafT2sXEhrJ8mfMcJ8
JcGJ+442HwEsEj4PFO3t0CXucQDELXyHuU/9A2P/XswUCoy4tT90KXRGvS8Lf4Kle2znWO26QXBa
sjsify0wln5epJcYIBDnfKd5H03N6tmzLq/iSkR3UTRrpIv1TtBKa/40myo5x2uI9ZZ0+F2XARST
cwMhNyPiLt6s4AOATU9URqu8SEVf1gEZtWwpTJMfQfVu1T5mawiSYG6rLWp4JqFkBcB9Q5BJFBit
YZxImbODNiFRriXlGuCFPnKMLCBsyCE+Uu9gekNGehrRJrbQc7yq5/s6mjznM0EEbpePJ2Ev7hEi
9UwYUyWpFhSFuWuHpb3J0AuBtKD+Irx6NPVzPLvteTFiarb4mhhQumzuY1HHRw4lE2zQGdM/WJhT
K0b7QzuKYqdNzvSkLZHDGaB+141I+dqqLt5jaFkfNnnHeZkjsU0J8xbRMeJDTr/GFb2ERnrYfFEk
2JMm3yRJtxzlqskTWTHlNcf29QjYbdzh/ckDhF9lQBFE7QzKAbcEAW0Aha45QK20gW04rK2iYkJw
nz21o7rquM9cUV51LzTg+t3Madurt52K/S49GbGVvtGi6D4fhuU2kpN7Tvo1ex4mHcEVyTo4tMt3
lMtYn3VjwsZsFPiFl/LGRq/qkRTLKE4tGsADsvci794W0ZK4NDZCtS+2ZB9iPQtKs/OSklNmdt2R
SiEO1dLW3giclnggtFpd0cVGv9WNzcWtKa6m9BzP3ZYaZNjzJ23prDMouS2SzMLjBECieJOTkna9
RCxq+IshsYVwnloJVt9EeRKhQifrwcDze+mr5s2MKugANvMGR1vzJlE0WppQY7S3vXGU/P291Iq7
QUPlnYxgJsupK9AVaNMhjAscuvIhI77njgT1MWj7kazKJhr9GFkT9CkSrczihrm6+FHDIO4c62pS
LTc/tEIX1TZ3nckGkBTGuzgtA7tYHznBotZHBLavXPmZWhXDtHfMXU38ApMWQ5ROBoKPU+OtmSh9
3yKZ2VVyFlcwdDeHk9J8gfz9IZxidWalKXf6ZOp7CNyJB9tmfFzHuaJBNEFLDZ2kvaxSn09aEVqX
rtRMCjmze5/UrnvoqolwLzdev5E+etVOYnyryy680O7SbmXpjDuKr9F+jMwlIJNaBvbkmIe0Ia6D
nlh7NCogA6OWmzBHzGWfLra5r6fBejITwGagGJZmt5ggFPK+e2+zuQEyo6wFbkwnacAYlppukGYA
050M6cOmaJCFl+K9Mxf206LP+b7k4OtL1ZGUQnALhMqhOwyAo/aJo+a9Wc1UI0ZH+WIgU2rMZrJv
ZA/tkil9ZUpC39fJhAqQ27vOFvIqpVx2qKriJrcoODet3R/cEd4SochW4JBW+N7siw8pjrbdqhvN
rleWdrILcuOlnElwiJcC/ZBt+RBPWmDmXEJtbXqDTT3do9pOuKeiNNQjlQVawxIXVXI9VpgU9qtV
kD209JaP2Y+JFo/JGXIRbUPQqUdErRjuljQ5aFYjnpc4sw9pR41TdITK8J3CIEqG9YyBbb2bORSU
WdM8gQcghC1pP3cuiGXLWtI3K+eVAxo667qCHOZ3I51PGV80ylK+PscgSqkfv12EfiHDKPZKAzZM
NSzOgY2hp1KsDIBKrtYBiF+tTzm721MYL+6prAHBepVY9ROgFEffk/6B0lVmmnnTk9hIBoSUDgFW
4zCdiZNvT8rKzTtmbH3SV0veOHVLH6bR++SjUF12LUVMwtIIqtVfFjm/G3ut+UIVQAtqo0IBvrKk
DB2YHL0a05utN3J2nGJFA1AnmBUSiO/eMOrNvbTa8k3hatonHcSX8IW0wwNUbULj2FWQ4FsITe9Q
zWv3oKfXgmx6M3yUxEweORN2D5IqXsQRiTQ6Lems9wmmzUuCX3AfprKBwreVz3qwCSQe/z/qziy5
cSzN0lvpDSAM82DWTwRIipMkapa/wCSXC+PFcHEx7qDW1RvrDx6ZXRFdVlWWj/WYke4ukgKB+5//
nPM1vn8/Bo1+42k6vmJZqfY6pEHlbSySncTSq6Gn09NrPkkvel88KJaDkw1USCs3Se9dtkZ7VXPl
sUPt92U7ei/jhF7spATDNzoAwEsSlOJQxUF+n1kVtCZz6HSyAb6VX9KChgwNbCTrjuWY0puRMu6A
3fNyM40mRqUHDTAykJ1s5/ZInWkjPoq8SSLRdcNaDJBtvVTJcHIDYK5DhpqeOG80aMwhQM5nsWKC
K2/4olc4o4VD58xYz9ykeU6feyLv20ljOhFL021bz/8Am7SskMT+JpHpAKRbL89Doj6KXrBKMHpt
Nw2cxhONw3rMRfs1KAhe8E8evKXZ+wX4Vl7ryzx7MjTH4pj07ojqJAKiIq0GDwEdbBqcy5R32YUo
DsRaFKHbMp3tb4P+vysw8uwcsNeOeqSzzTKD35osXdxw/LmiOP6YjVxurGxIwOZZMgLvR45zjN0j
TofkWLVK2xaYMDFHt+cJw+1GZyiNZGLX+wZU3W3D/uMG/KnxAniXBYY3u7TXoBQ6pjpTG/7FvRNC
UJX6N8Kzd7VMi60OHarUgpdYiqdimh+FcsROudQ85dn8VNVEhmXH5mwYnyfh+Yj6uf3ejCsYT+Te
vUV7+bM2tTEObOtl6akQEUt13ztkI2aX6Bc8vOXSNDlP8/4ra5x6WwjjcxJs/aY+GKLerzhuSYy2
o2DRmluLfNa1Wpxz3tuh5rxL4UT+iMRAl0G/csLH4q3MqGTKp+UOBcHCjik/50z/JPRFp5xmPcmJ
p2QQUxrMyfaYi4IqSaf4oSEjhspwYFFo31DPAIzVd7U+vdNoN+zcabynigx6Myboc0wL1NGls3i3
uFZU4pOPFvo7wq6C6tEb2uvvzBYnwDObipzVbuFxu2khX3e0Plg5RW94xetjkXCaVHrjHNmRIFjY
DVXTSX7LsdRgKWNXIJ+neKun+ryFfgVBlQY3UI/92XKG+udEEJmYbq8D2qRYBZKZT/I7mKYnLfH8
k78MwY8goHps8J1kO5QY/nSTaT+wfuo8uY5j6W+wWO/8sr4UjnDu2CUM+5yzcIgM9D2jOB9GoLJs
2yAFweUxd3EMxWbqq1PuBj9qe3hcpE0XW2Besiw4kWn+Hp3+p5W4u6otjvi2QelxpsiUE5zrKj5l
Nc9NlJxbWMd7VryRBgM8byfubDrO/KnzKRZX80tVaictyJ/RUseL3czaAxVhfmjQzO4W+a6X5pej
LQdK9NKooH0iVE5x29MtRYiigeDZpcNWGcZrqwevbN2RdcmnDJUDqJvHnN9T9VT7dPLBYukoiocm
pLmPZFi2BRcEjenae+GzasKfae+TaXwbdUi/Gri2gbEwcUf2LNCviPXU+9j2qM6kgMj0qV6yctGz
6GS55JsYxVs/U4z0yzcXOCmgfKbMsNb3sZhemsQRV/zm/Z527iNVwA0CQPmsG8lesEyCs0vxkdm+
UFN5bvpyOpp6/wt9jjBYMwP/tTsNo4T1ZGrxq7C05drk+jv1VNyuxu7N0NoreYFfUMRf2yD4HOfk
O2cJNAAeSSxi+lbwnZTGwV8DoGZJw1QCJCoERPmw9OojrdvxROqDq62x+h3tn4dVwn5rNA1ms2EU
d4rsE2dFPT57os63jmaROUzSgoNmV0Lboy9RQ6G+4YnHgr8T856+8zUkwIaxH8jXaPuhEceps/ay
to+iYutuau5NmyxfFVVOIS+HPXy7nPK4JdAxPqoqvalFfVv56bRNy2HXWyWP1f6QsdcnkKShCBSy
vFnhdzvA8e5d1WsYbb1kA+DmkVBxgs407DAG0Wuv64C/siDEW/RQcDZPXCtE82RsKr17Vcb7GpOP
P7gHSUegy1SxCYBhbQJXHqc0e1ltC9QUdVTiJB/u6rIha82pb9wjNsXPpB/L0Ib1F49EK4cBAxPn
+Ku2aBe+D3v+lQd3ye/MTNL6sji3dpwfFJvTcPbL1zzpHgYS/llcnxyQDCH+2KjOl+dmSVZGbqZF
SYGaAeP5Cnxi2WTF/GJOKY2V8Z1NdVucWPq+hJdEiRA7vYQiRj/rb1y3SZ6sKlCh7vbv1E6dmIfh
olaCjrXaANPIrWw/mWAZms7j6k1TJOG6oW1qWUrvQ0qTGZw1Yag8IByhVpjNQ9cMz4iExr4rNeOY
JiXLHPLs+4LdXrmNq7x7oeQdM1Kf1ggYuP8ZfgDRkN7mrphqarnUmO0OfQ02aMh6AhZV60XUXmL8
tZCGtjSUGEe3UMGvkmLPQ8zCJBJpN33SyxBgQBH10Q664cJJtfqaC7t8XYJEHmhazY6Y48AQGoo0
DktiUT16Mk1/xp0w3pHY7BvqhM170/W7Z9nlPV7zRdvQI4jZAJnuWHrFfExqO+qD7vdLql84mXgh
7a1VZBAFPXYcVKEoql+LoZUnvrbObvAqPuA5mXex7073PsTD9T7RPVDat4pGymWUSw258ym12Bqe
XO6KpYmxldn2FmtZer+6f26gOQZvRd+7Yaa79NYNaftCOVT1RFio+Ejmot1Pfq12aclTCcixedTl
qF3hh/LqU4ojIBz2BqzzJu/ec5my/1O4AzcS8CNHabPcBTZjGE2z476U3nBmWkdw6Ihx4j17r2AW
0FI1UDkKHTKLnMyJHz2zCaJgbNmfi6m96Zy23A2pR9IzF/bVn5dfEJXjC28pPuR1N+zimpIMV08Y
eI1Ezw4ww2kCtdruRG1hu6+93iw2nrSMN8ACw4Who4L4AXJ0Bo0XjZqJTGIlxQPhsPkxrevk4EHf
/Op75T2kTvdGotrsIq/XLnjFrQiYn72hIXI5NpV5dSU2twrMK5vPhC93i6IheUEfcebPj1hk9F2j
IEMidU17jjH9+4JucHJrypUrU8gbu5WEe5TPwdUzupNMtPK5pQMyFAZ37KZyU4qySv3c8/w7d65m
RzZhP9bc8yEPcpSb3ukOfkWrdSElTSSBrd2lev5jZNUKzCF7BHWFcaNp71SpJ+dGZ5mp/OoJj4b5
QHDNRGuuatqdlGDzC04V8Utnt4qRDZ+VnVeHUpCubYqlOEuXbpSc+pQbT7RGhBUaP5tIq4F64ab+
uRRDf8LRNzMx9NqWmBi/WFnl8pjIfmCvwufAlblNYte4jFhAw8AeHymvU9s+11ue5lNMi65wDpUn
wIMBbt8m3VzCEJYJwX3iPJnoK9wfQ3LM8tL4mAxmRGXKfJusdxVTuc2FRlV6ouhxCak4I/TAh7GL
q17tobrIo2/xuEkmx7kr5wEwxTw/wLJgm5vQnlnPFTDWtM5Dr4yvanb8HY2P1GPNxXJsqWiJYMeL
LUERptB65ki+iqs5alvYpIJ4c55mD1y56qsqCbC5ays4EWT2VRpNhpkp6esq+0dcesOjqunRXFje
hGU6Vq+wLNb9+uQdCfFikJnHOqKwtokkrXnRYJntHq2FtYmrObcGyHKA7Xl7BVjhXuIJpiiv51J3
BQYXDCOXFfZyNv3ihy3HdAf3vTz08UBSSfcQUJi5hFMW3B0D+8j317yn4rC/G9gIhybhEapYxrVw
Ky13TtK/924DybBw/XNM3eNNhqlrTxPe50BFYMT6GzBnZi7JSWmTfqvIeH0lOQwyagEX4zgD1tin
ti6PND60F1ZR+Y4D6g6NazsMxFBMuzc4bxMqM8uKlnUBQFpLMItWI95aF2b4fkKFOCFa6lsjtbNd
7hS/hkxYJ5Wn04G+93Gb6LnxqU+Vv5UOdJE06WwW/QZwZBKS2IpTf+cv7XSEVVOE7gibVnFv2E0N
sXeptdzX096/oMF4z4Nll5ckbsxoTLtu27ALChO0dtmURdgK2T0VY662gWo1fMQt38Dcl0d26tBI
StGXh9wpP1g20kVQ6sTX+dNYdkoNgisFgZBKnKdsaXCXlWW8w6RxTillxsTh9EuYFC0swQRPMw4w
vume1vEmB6rJAzlRilwo90pyEgdO2XRAbBs1Z494hLt9LfCTltiv9qkrDExudVNdPdg+kUUo6dnA
FHNndMFyo8EY/6mrvrltnWX8pfVsMg0NmxamI5ZiMRvDy9ws7b6bgDIoNJV7IBioFZ6nofzSy0iq
x6KDe7HeDBx7Ud+V4sWnOQ/d1S5fXCafqNTRn3mZwf2cseWarKE8CnztcGmG4Xloh68sE8mt6DjL
oOu740szaNNtk+VLSKHlV5D+3uLyj/RuhSmqJy0dQfS236BANvf67MXc7gz5hpkyuLc0W1DKrVMv
ArY2FxzNrUJ/bcfEjKbWHd7FOI90H9Wj44S9jU909ZmDoO95bUnqf08citBb6eiNfFFNUWc06gjb
eXrJpeqinAPhjynNtddmUNh4/EQde9cf3vUpEFdDeQ5bK7yFt1bjf4+VU+C7ZBf/Lnyju0DFsu+w
YuhHo6AYEjWZD5PAH/c3D5lDsoW80NpUvw46nx7Lue9AsvGV8xwzbrLgtCc+gUSlCyswja3OMk7G
l42zn9UM5GYq8fLP1g/Ga2tV46GaZ+QvzV5LvWc2ypbeRQHMt3tKhONDkqW4GEUm++8kVV0eiXmA
izoFHK88s6K8udJALiwoGimXjumzdXdI4MZhYzBYy5n/EOIpm6IppcoPoBV/m15EsJmqvU+xhd4N
gR0fMAHV1GCW1sHSpf3WmrLY8s3jk10sQFbt+n6DgT33YvTyrYpZitLus762uiSjNvkTG+IRQfiy
mIIxeXYWUeIdLD8HNVJoi/lrY3spRaGgC1f3ThSIkpePv7k5sGZvjvWo6WFu98lN4gnrjptqcF85
vBYdeMIQmlLWn/CYLPXVu6JttCs/Rp1MR3IvTzLdfzFA+EY1S+t+g8XVU/v1U6l4r/dxx70rot3Y
Rf62UHZVOS/39uizk7M+yUVjEKghtvZ72jU6QtggWG/Q+mBaWW2TYtaj357WMi51q/wkx2xYS9Ra
0/gVI+3SHIPFHy0Huuw7a3ZJWZreJNNFlhVOpiy2v2dBa2vItjptz4VSoNXiMuWHxgZI1dtgavJf
GHrEtHNyuNV3JCq1aPRpYDvlc7bYW1gKTvpglp5518S61fkbTTeMCKNCPWy7qnQ6nib0wBRUKsKF
3C1LP73EqCjxI03UQx9pfvIAl8f0eG62uksz8KjxRDJn+WUaRsNGlm/QxAgvFnnbw8IwNmbXyTcd
hHC7Kt/ly8LUw9MUlvarSJbRe61cG5cv7XLFyFl3KE5lbXLamMUKvzIDRc1k4+XB2+gUprywpnnu
KXCK8GjFzQdu6mq5tQeDFjawEP3Rz2rF803FuvECKEIzqAyvwAaZVPvOEd5UGTr8Wp7pQmZkNiiv
2XpNn7/pTud8DM6gbrVx0KwbkSVmwzoWGOvGjBOqoLKhTtEh2upKgaoesmsyCJHMlI+YhFichlI7
k0585tMkok1CkdVF09sBM73pWu206C5xK6pD5Y68LZTSJQPsl+Iu3s+l8O8Rt7lHODMp6j4dSVPO
nDNA+9nNVL6OXTwVewIrugiDLs3z7cj6o+z3SB8VC9FaUUOO0x+xEnh5S+RrMjvJ5o78V5QS9LEw
i3fEKWqRimxt7hsuKS9Dcf61q/iMVuKr0Eld91c8EBBCsaAnkzG6xsKsU2nyWVL4PIc1mYOvlJCr
dWcWdVKF8JKab0rbjDutXXl4Hj/sIZhdZmTLW7kKTZW3DzoHJf2UC2suTmxPCV/GcZPdNTT/2TiA
tWA4Vrxqxq24LcIKay5ZlphuQDuo06s9mF6UYhgcNxaQJj8UCcb6bWdyY9Y3NGbr4eAtHvaeZCzH
g6CkGcob9EM4azBqg2DXTaw6vqc6yHG3sa/G6UbwUvfDgHJuCovoRLaWGa6sprt3KCLdXqtVdTbq
Pt/ByKZJq0r3S9qoJ07JFh+ayn8xnlTdZurifht485ajnZtytihfOKNdFnQDaRXIxiAFDrYxyUiD
whkCnx7Cup2qK58mOaluftNqcGJePF+9mlaorERC5wiiQq23frKP5Phbq9eWJzHQq/4mnVN7l7va
j75eqNtWxlUhYHzJnptFw61TBbbYG2OHcYFKGFKL42lCBImG0Y3PjWs9CikFTlryRElsRoXDhORU
FbpEbW4KMjYpaHlmaXKotABwNI7SVoUzUposGLJpsNxwVNktTR+8z15FpNaAebDYTNf8/qynxeEh
ixPzaUnsFq8KinqdAFTRuI2xn9p606C2elL5r6TRqypsDSbCfNINeBGgxOrZ3HZ4ZRcuVO6IFcS4
i6wXqoNg5rxi1ufzMJuuPDdt1T45gyMu6Zw8i5bDoTc3LwEK7RjT2ThqXmgXfL6bJp8dcevHng8Q
j7obcCxtbOTrvrrZFOTDwqWoV6umMd0jGgzHpWYVyfEn2yvl0MYPDdsxypPXj1dnTWrkzr0NLxrF
+KDper2lDNsOO127RxyT4VhzvhBCXuPY4j5QeNAxAjXRG90DyyglIOmSbW5Hw65aAVksTM9EWrNQ
S407qtvyDa0WMOmxQocVyHmWXsXnkncUcE5T9Ui0ud00zWSGYzybe9Z9eogSfOqxXe8rENl0OTH4
b1zF0bHtErp60oUTOSOQHiXgvvgdJvl9GyB5plLtE73Jr6J0T8laBpWY8yExyq2GOnios/zVtkU0
qja5QQZE0aJZvjwGuY/CZ/T1C7vS8YP0AyKaalasQvaqNWlxqqziBxHH9GEqzfeprmiI6Bxti5+W
tdmod3tXJltIJLumXcDr+I67MeE3Lnr8II1x2uptMd509rDsm9zqfwVe/GUUKYoUONGoFSwGgSi8
FCyQD6Qm/FtciYhw0BHPZUVhxopYiCworqVmTbu1QSwyHTaMcLGWL+5MGUIw7gqXiMNZOFLfwSqL
aAfuqLukAJVG7LeYB1U/pfXZ1kqUjuSDOeot7kBA9AB3Qscen521LiVVQI6WmaKuTvf8Oztj4azs
+cOfGJqtymUAyNfOCwFe3aqrO99YWFz7ab3j10p5SYexZJgmTL9+/uEJzOOsY9l5mT0OHYdKbHKh
Y0jBzSNroy8YpBwq6GtHZMzpSZ2XS2pW/qGZvWfN9iYe+NgI8eCwiqAC4Z3svbe3LbYYs3OD+qGF
cBh/5EOX7jOpMT58F3RFyyr4iR9f416+8h65SxPLqeRT3rNUIjxzExja1gD70OsK1Vs7zsK9NwN+
6x392oe5tsxbbNNXYQ6fef5Y0+JZaByO2sCOkNlOWOJvbUsN0Zxr92bSaDdCwcvuLfHpyTKam+QC
gSN+a4b6FZjRds5ArLQU0JCx8aJOxvFP0na7bCjnJ+mY7CPnB+n7yFq+dzSkvE3Npd5WfRlqXvGD
QTjym/RbV7mxCbC/o5oE21Eiv9FJvsvi8TiXlsNhywr2dFhyQnfru3xy8h3ulPloiKRGzkzibUdY
bbKbt1yuYHULUsAGWhesG3s6T1LnNQ7BjvZZFXYeAZKNMp2Lw1AiyDbcmW525zrls5/4hzS3Qe7C
uVoQpBhDBmat4TPI4Y4FIg224FBuHdDD6EDyuVbpUUnSZUXzYXH4K1qt21Dg97NzjD0gSfpUEsKO
NTGjuxgzd2nmL4nX7q2kwUWoroFenzqDAGE23ix+EKGW3FiZus3rxj11IFRIwuUQAQw6sxnoKOqt
sqMtMOrVoIAHzLKRRz8gZoP6OfUhS1V2fJXlKLb1rO2Wzj6qvviVD+ZtUYNfG2zCkfRDRbnmDgCM
uepLImylvxYR5dOnMRWcGpCzt2SvnB9WgXNoSNOM3BhRNRxINMvntOy2wnTXfZ25kxppR8TW8SEg
f3AYRgNt3KC+CHVdYBoaPKeKWtM+kwk2bjub55bJFRATXyQ/NIeGcpw0iwjhKUFJelYsLHRao65P
puCLFqSkXVBZAphGWXUw0vhOYrK5G0tIAA4GkaDghZUje62GR8wyOA+lU7z4HPfDFK/uDcmPjVbZ
PMoZ56DpXO2lPcvWDrFU8RqlWWqhAeYl9KoYDTUlZTCMw50tSShZjNL3fU/cmgAem72iCb3eac8w
nP1zmbcrRWq8knPZL6zCmSUKGelFb8NkG/wjQIhiP3bTiTjDLYiNFx5tgIfgLpiSs1JW6jYmVsO9
KWrFRTDa4qqs0bpvB+GEfPwDrfzxOU+MLdmhG4YTVpMoQ/As97DXCKVCO1LrriFXRqjDxLEXXyPy
Jw/KG8+akqhAyYXu+0OtyheeRPjVyBWL+rkpRxy+xGgR+jlnb+Y49r9sv3Ug3LnK7LdYZZxfo21l
YGKq/Mx2MrjQEI1RLmshOQ+cCSM6l+0v1+IcR2Lwuwh4XOI8EZGg2mqOvM6HPjAjR82ETfDlBvDT
Gv92ZGV2Fj7git+W/H8pnPA/rbfAo4bkP48d/J9/g7ABvuFvKYP1r/yZMrA9sO6mBZmctj9L53H1
z5SBZf5B6TrF69QEU87nrqUq/0wZ2H+gdPq0UaxhA/opiCb8I2Vg/UGPl83NlfICat7WKvd/ARHp
/K4l+EvIwMKJRz0YgHYIBDTKW7zwv1aE5eU86cqd1vOnUXvHQUjn3mycVrN5XCZYsnIQkht/3cyR
JKBzkofHUCzaeyel7LjV2KZ8a1Npy7AKXDzDuI6JTZ4g/ubv1hgM6TGdLO4c3iSxzeil9AtUx8b1
D6rNy+wo+5rTJ6A+g6agxYvfPaeJ77t6KQRloAVbes1Z+9Y4tIkvwg/Fj0IUBs/jgo6OPaL18kg5
QjtHpBc4MxdV0RDo9ht4OyVZ9SsAP3XPpJlq+FgTZ9rrjuRZxD/iwGzELFmsV7w8MRIn2LPmBVRx
mejS2beVs3pvs3wEM52vaGNccWD1kHUTOsdrFcTRYMsk2U1CT4ojvGeAGkwgmtyDKG+TXRFX6URj
t8nezfU4EXA+1qQYTCKflhXc5bXCvLcZfT1zww5aA4Wkbr7imkelWDI2LgDNBlIuwtXW+ZPw7OG9
x1o/5U6zIZ9YJMujl9dJ9wSkyoAQndEY0fnIIBnC/amaNKX31wH/GqIT1adpHtxS5OB244OpiYoK
c0EwqheHCdNzx0kl6+0VVL38ia0eeFNArIuuAoE3DFYGQp10WGLwUJLAy4padOjsRs1aEPOc1Zwa
wsXqlK1sbNbZKycbjGeLa2lOjXKzoHP1G/03TRs5C8O8nXsciPC2GdUDVkqruIC36Iq9Vw4j2UyU
BS1yK39J2d31rDJ9CcGcJxlKQ0QFrmceFsVKzQ3jYmQVU49tkN3Ma3t+97tIv/9dqp//LtiXROlH
SOZr8b47J5Tw04uuW0dzTvX6Uv8u6p9YZz0FlehWAnyh7pMBg0RkWFxzm2Ut/O+0ku5hlSz+PXr2
ZEQ8EiyWE2vFOi0eOdmUtXc9+N3BXljZ9OaRyCV7j4tivW5/d7a7v/vbBw5oZpi5PYMT3nyKjJGD
mD8mR+H9sNEXUlRknyfz6MjJ/GFqquUcllVITDVGN04Kk0mf/OzznOcpGSeNvBqB9B4CVKPsZhrQ
y+CRx8zjqH26hMgtc13szRS8zC7jWmcmKrW6P9Bhk5qHmIRqyUa1IyJ+cWavG5lxkMjcNxwOdZWE
lkuscpsrzLFvLCY8dTeXLtK8ymFX/1AkNJps4+AT4EyoAs3LQsIMdXy3TMNoXRy+/MNt2pLQCetK
OfVPI8c2ELZJ6t7r7UChlYWVe9sPhZ2GpivkrYHN8FZrjdEOjcHwr3DWetwCE/r2BnaqdsIGuwzM
hxbiBJuUxg5bytzq0CHMfDUTaJ9bXUtpnfSTYtIIhxci2Xow+B6J73N+x2rNqdnIxmU7l7RmJpNV
7PmpAn9xsMDJ7qluw77RCpI1mNqGdKeLPsNdSBcBi/XVEZ2Pfd3vaTNqPlGP52DLeZh2iEUPyFoS
f6JssTeYWyuukas7x+xB4Z25W+6mmbsZjC6VlAwVg4M/3cHlhmmJHapX+wmFC8P80elkRLc+MTAM
+1lnTMw5Md8FSdPKryQL2NcW2ux/TovR2jSBtwTDFBpkBBAVSQIdeQox6BZHlj9+hjpA3ngzzI5V
kSPB5BJS5+Gb2zqITXLhxUD3remm+nFJZMOFo1vi29Oq8iSVtJ8HNCWSRgvEdSYLinIfARRxH5kh
i/5yHexDx8zqjGLDVrl5wrBq36LWt9PWHXTsGhYnz7XvMJ9v3cnnYWD2uqi5/N3O36fc6OjNGFx5
XaQguO2nGFhoXZIUrfMkS5dzwT3vHmoGOVBrqfhCJeYwsMMsA+MdsyhYKMPu56t0mkQjmZnENoUE
jdn7d/A9M1ofWBMlEIZ0HQFlcbsA+FQT6JMzET+3+BVIRPhmq5fC5knnE4J9bajowTKsuHltPBOb
Nq5Bhk1Wq5KhAQMKYvnGTmWq2Ci47hWwUqasnU1oCiVCd8DklV2uv5LB0dTRxWSLOcVUph+Ogc9o
GVS28WXqUqu2mOw6ttTluojQTYunX1lJLBm2Qi0MIQYbXyvgB0irDHBdFFOj1noFJDG1s6ZytdRo
OLbYLrPbHMlTZ2AE2Yi0JmliOFYNxRdbwtr4xttMWv3ziJfpMSYf4+KpKtt7vgK8VzYcTMm/Fyci
i3nbgWWwXDC5NsgTpTX3mo7M1zY3k6A/uf1S0H2LIdspvqs08/B7pGT9NsLAzbdBaR3WF8nm11m9
3uhTRKNKiNDdTAsOtbDJk5Y6WnNLqY3dfuadnvPpmrik2dnGDp66rVpk4SNm+W2dRaJccmwAqUqQ
tfxmEmGXN5oedTm3adBZRg6hcvRyer6bWKptnSpKJRa9nO8LPjxaUGrq1jdarHAzOgMOyi1AqvKD
Pzdj11DBAzP1wjVSTvMTlnRSex2jF16itn1zjBHWKKoRpgHqgnz6Q+UYfGtdviRRUfTVbaCP2WMw
24pxPmYxWSXB8hqo2P7BSx3eAaMuv+P7cCxl1lxLWimerAGbEB6vqeh3wubxSB1HINV6iSHaV2bG
WCDSOoD16mejtUkDikw2ncWyICyoaoEsEiR1twFjbKfbUUzLOe7WIdogonHDE5VOEUTSYudmbSLY
adrqyD6XLZ1XFPJBcyaaaTOiZWcGNVlvU9+pX1DT5O2AoNlt+qXJH/y86b7GrnMeiiJmnUoq3ki2
M0326O5xy9lPpRoOQZuoRzhU7KkXujVp2LAcZx3+GvBk2eSIaseipn528HQdNZlIGZnd2HzB7XLI
U6STfOOExkxfBan1kxss8+VEERUWv4kc0wYQg7xLvYZGkGAZ2inkOilxhASxRjI97ccbVcUgVUcD
l/dsNSYHTr/Rf7ptCgOMkh9Jrt0JGH39eUYbEq1bPS16YlWnSSS5t8mFz5mnqmqFNgvssdsHqT9j
3JOD+w4auqs3s0Un3DnlC0pvTwBiZrNovcQXogy7WW0IRhXh4sS80nkK4Flpd8M7uaP8DftCyz8r
wLhCbnaLggWt8hHJgh4T4qAZUOR6b9EQn/1M3yCNZGjJNl8YurtmGipExaYaJXL2n9efP247wDl0
4JRWq/SwZD5W3qaBnxPwxGh7azMmWsrOPrBa46ZOxomtEDncuym2Umzh5mTRAZ9PhcRlIiANe7U0
9hqnwWzvBgtnc/YJLlnVtNdvaKwidFp3wt+CZYv9nRDa+DDGdpfsZ4fDosYd2+YTQ7ZZrDKs8t75
VfOW9Mdx6voIhOZUvdS2sdCAA4kuC/aDyJkjKO5Z9AfDpD73SXY0GkRYY7pzXJcDRcT0jVw1ZQSC
tzfK16BlN2nhP/GTbjcvmuSOTKpGo4TJHZtsurSj2YCOG6sYkhJLw4U6M57ZoPMKWomucgn8u4S9
MZI99d0PMXMyuorVGBPkdIB9hMVwnYA7qwUpfaROrD+xEpwWWlsMkS26oN8lQzO/+EmZNSfkUSPd
Cnwn5cYVLvI4ulBCNF2RL5nnsuZo4sdInhOuj6iAiZuz72RL/WdR6b80XV+yn5KWwW/1v9e/9rNu
Zpmxe/49JP77//qfNoMba2nkfz6En35V89+LA9c//48J3PhjLf/DxWU61HuBTfh/E7jF/xOsA7BF
/Z8bOAy//5jAnT94ulIg6jNqE/LXIe78cwLX7D88m6QW/50KShtLT/CvjOAM7P/rrzF/xFC6U8j3
W+xK6cNfX95fJ/A4ZbIUlfHp8OUyzDdORhO1MlbKLfstmMrGeQhiNWoHbejzX1jqLFraAuY6vhxa
DHrF9hct2Oue089JCDJYze9/+Sjv/xQD/opbQ4f4Dy/Qd/ks0Al0l870v79AM/HqJi76ryllzttS
eAFEwMEeMJDn6Rtv/1//NKSNv/w02ouh39CIB42Vyi0bjNLff9qwTFLagMg2WWIkkd0t5UszFc31
X/8poPJ0R/dhNRnO//ehpynEa0R+fCZzy6cm8u6AHWC4/a9/yvpa/11c+fO90JgIcsTzaDKlqPRv
v1rU2iDxTPpPGkMghDejjpuAdWPFZuVUpFpASqD5xc1z/m/e3t9/Zf/4wTxV0ZA4yOorgeqv11Tb
kikb7f/L3pksx41k2/Zfao40uMPRTaNnF+w7TWAiJaHve/zR+473Y28hmPeWGGKRL+c1KLMsS6UQ
ABzenLP32jknw96HG4OO4YQ+dbwRY1UuP7/HI8z14X0xhh1lAZ82pX70JCeoqWY5VRHdvIi6ZDM1
AJDK7z0IK84N4m2G+/+lkgvhCMVc4BrKQvEhjoHTbhomItI5lcWj/8hmUV87qv6JLeVvisp/vND8
s9+9Okc4XELZgvgKKnfzE/4NnR/pbItUGeBfFALBVBSma9Ks1Jq9Qr80wTqdueAh3iIv/+NF/xj7
lAMRg8K7NcHBMTDfX9QjGSAaEkx8cV/Z6Xrqi/YXawU7n8/f2YfXwW2IlkLxP/0Iedu5UrhWNJsF
VZA/mRSxF35YRC+fX0X8MTS4HWHNYTiGhermOJeL6O5xPuUECxU1LV4wCXSB1sY29OO7olIXMOBW
SaS2NKMQ+lYk04tdbHUnBARejGyHKPvne8Oarj7/XR/dvSA5aYZ5G46aK7K/v9ouJE83ALhJb9Ok
VWFik4k76E+fX+WPT5Cbl6hVmNSFmOM43l8FxmTq4FgMF2lf9fgnBE3ChYndP6fNCrHqi1f60bOW
QGmo5M/LyXEdV+GN0tiIB7PFRdv0yvlGGvZZ7Zinvpn7X8zRH18MlRvKaGrXhwyz3z4OE+kT5Q8u
RjMk26WT3lyLMFcWVQhDrkFblV8NpT8/R8lXKGyDhVJgHj96Z545RFUv+Bw7DmF7UCJPEKtOXSJz
Of5YC33aas1TiF11qCW2LlhOBh0yuytLiKS0+pBlBIsxix7A+VVfPPo/x5M0eNPS4hxjK4JP379p
PPG2zW+mUuS3QFR6WLvSSMeTfzqeuIriKdjsS8DCH40ngkCDOQIAoTSd6PFsKALS2rso8fqt71Fx
+OKmDlD79xMg17MswetlNuDBv78ro/d0CuCzwBK3YHradZaV0J0L4l8K6w94OsP3nyLKXQQFVzUJ
a6XhaI86XVkE+16ff8F+/+ghG4jd2HDhUSJW8f3PaVogHyna7UUau2296zs0dLthNPyvYl+/utDR
ekbBGrE2dagFjLBkl7NNWAuBtvDzt/nHzoCeEIuzUo6k8wOC/P3tSBLXldXxdLOsC1ABZQad78Yz
rAfsuLQRGxn2KJygiCFdLoEOf/F6/5yduL5rQBWkBMPkdPR2c5HYIwRh1lFbm9AHBu4mJbdo5VJX
3X1+qxAOuJl3Q2leBXhnJOxyTf7P+5vVwVZlkRGQEe73dblLRIeDT1X4y5gcM19ftaHj3kmF5x7D
Ym2jfBzI5mZ1MoX7Q3jCuQfimGnkp/RZ15BsWuTTiFBc65z8hf19mb1WgQ/hya2K1qMAjQcKAF3R
+8UyjqbSe26KsRWnGgErggE9i5nqXg7xtdaLJF22VTLqN8EQsvBkfVlX+OYb4JRbvSpMhcvO6WNt
JVDN4uPAgr4PALyqZRvxm6AadxUaN4nsb90NcJZokg8GLEMc4Us0kOEPX/PdZkUckG+dGblLnchB
lY91Gj1ivK1dVLMLoKTkBkpjNDoM9blXrRqYKem2cp2qPOU7N7+xIcKEgFmugpRo2SFC2pI+07hQ
RtcnVIYS7LQQQinMUtsISBLsvYuqhvmaXAO9Giv3TM99VUXPUZEhBUA2GcQHk1KKyHg3umIAFRPg
ekE652h4TE7s3Gu+q7mDBjsnvLYPbbW6Rte6ig7ttjJUxYhxkC5c7Malv9XBcNnLdu7Tdfh0fkB8
BptrHBp5cPngBXa9h3p67vSFh6Yf7SSKDO2hGYjskcagODQJnUPDMDw0D9WhkUjVMnzuwORUZ1PG
Jgo/cjNCQejYByKG7RXupwim53NtJM5krxweG13LzjXxPzaBKk+93ge6s7A9TV35EBftUwwIHMMx
SnAkb4shQkQ7n9Snw6EdIgEHeLqm/vcyTjnWewoYySI/HPfdw9E/mKsAimTMduMdigOErKudT3HV
o5x3qB+IQzGhwiSNHvBQZGgdC25ONNcegkMZQhOjcxnNtYnUtQdzM73VLHrlU8Co3qoZ9qG0Eb3V
Oaa3qkd0KIF4b/WQdK6N+O1cJskOFZND8WTENnBeH0oq7Icor2QGUR43WLMpu6RGG7jb4q0eQwO0
yx7QNVKnOZRscNNa1dqBUyS2nEQtGEpK5VrmnGVIC7TwJGKpCk840WTWLqWzRHBR0CYp/hJHv4JQ
EL30ImqCi3ygmEnGXTKD4bXE2QeinlPROCRQ9IQ6GS2Z+kv4sv6UFQsTh7wG87IOfppj4tF3xjjo
rpOMM9ZioE2pryKJyGZBYssE7cXtDOozmWZ5qxhDCiokSdNzE5STDTgI2wGKEt+Z/0qhJFJeFDTU
V7EVYXE3BrqpBQXTeGc5jSSSq3am80gbKPJhwTUDWryuWa0KoPCXnOVydw3vExVhlFfIsEtbMCBq
3U/OLbqp3qLJoAGtUPTRV64zg8JsnIZUn70gG+XSGkJHwy/QTN+FO5mPyShUvx6CLsEPa0jCZbIi
iimsasVz0Pe9+wwQdKofcZriw22I334tE0fwFUyVJbcWKmP3jMQJ0zh1KpD1OBPttNpQgOMAXSWp
8Q2+RSI2JdVlagruUGoruMjRa+DQ6dum9D13klNHti6iClZYaceQ/nlKg4sCOCrLDbsA21oGFFas
BZXMFFBD0Y5Q0KI6NZYF5eR9LXL1BGA3+kUb1qOpAQu/BUZTAoYIUpE+QQWe6HKnIHCWqZExSxiB
AVAFLjHNy9hDhL3UmjxttjmEiRu/zRJrmVjGzAOj7ox7p49gynajH0D7TZpyvG0sAY8Q625Tqq2U
QQb4jKwBDGF1TJ+TDmISUQDsh/BSm2zhL+dy3xQ/9BY12Rhbb8QmFsh+WxW8xco22qb5aUeeWT2n
QWFi2RJdJYKRsVhRZGzZy7dX2OTkiQb341vvR6JeDp6JRMs2yzgGTWUCMHY6WgbrLMwpbWOVQig3
ENSa9hbtR2X3vtq6ctTj8m1v+N+637/Y8f+22/gjdobMkJ/V73jPw59/q/sJE33NnCBD6YXwVwTT
/1P3m6NlSFBFfUPULadsW6ek9XfhTxp/mYLjC8E387aIkLD/LfwJ8ZflcpLlWAcUE/Ww80/qfvZM
Hv1tW2QbRIBzLJ7DJHWUPKZ+tAcjxQ1cSAkkxscifZYeuMnVgaHcQzr6IQ2HvXXderq9A6cGjC2v
qfCfogzztC2LEjUP1u8xvvJQ+iennoVf7AeNirC8ApKk7emiTTj7WeynlepL7zGBHoMezRqyV3No
gpeaefrCbTIICa2Z8HFaNbQuWGy5/9JLUfjnGoT0U0c2+ZZtrIc/3+vss/EAmEbdr0ObpvdsY/Zw
DyDqsVJFdTE2VVfvzLBu7it8AXSUK1AkCxll5bSegFhSPvQzkE/jhMT23OpG7Cw41IudE8G6WRfU
SMGovMGwmffwXo22Qxu4NE2I2dkbPrtlAoMwk72htacDZzsFfGyske4P3jcmczosyYHLbeUtad3Y
NCMqq6kF22jBps2AW6OZHsbkvH0s4xFecAn7pEROkembtuvwZvXY0m5G2+9p05Qj2QN62wdXcVuj
yTBgh53nuQqr1TC7RBbFgR3e6PBQl+xj2dZHhbwpqhHfn++rM2ZeD0HEmDyNAvIC+1c32jej5mB7
Ga30leC0uEcwkQW3bl2gFx6YORd9JbtVqszoW4oaFbTfgWUu8plrrhdVdeJB306XsSsDzP+jPoM5
c0/t4yRA/od7AL+sitpn0fdNveyc6RKLR7+Ox2YALSuNTRVIC5uDKl6VhHWyqMo+RH4qsqcRy+pu
4vuCozHY08MEFPEHfjxXLLOgt/J16OhasjGUL8i1jDw0CiKQt+wqOgDuWp5P3q5HgwF2rPegvFNm
8/O7pGtQkpu2tNtvPjEa8Tni4N45z1Qz4zta0xoNpJo+bNvv/RtdXhc4m/Zk3MTjpjrQ5xGTAVzX
Zgzd/F3E+UZHtHo3jWZ0hgXcXZmxdd7lwwX2zF8t5s2FW6AzGtkrLeiWnfjonpeZxmEB3lm70suZ
Tue050ndwywNkuwlMqu7EZHbevYlsTfUwY8MtvPaV0W5MgAukIDGGiO6ztzFOGA3FeIyX6LYD+Bc
7NAMTLiYtQds4g8xoLYtcO56M/VYipMRZoxOuDtggpUgLGrTcM+7MSm2srYf8JCtiU7Z1Y4N2ABw
HtVOFEKaXg3reNJ/1EP2NI3WC9ERsFms9TRY/obipPNzStQPLZkW7GGvtHGSt1nFblz1E6KKPObb
99I1NhgoWSOmnTHCCk2j/Acu/3qBLoWTFS71lTXoWFiKcotq5RKXbwRuUatRudecyZoeYC7v+2zw
3K2V+uduXc5ERFM+Zjk12dw/pe/5TZX2bR+h4unD5Bs2IW/F7tihv9kShBT5z/i7ryUEiSnqjF0E
JWlJTsTpLEhaNoV26QfeLvKSx8DXaNCyK1xROe2XtdS9+1ik1k1dFPdm0T8TKXHZE/QS182ZzuZ/
Z+btxQDC4B5BZbl0AKT+siKhbSAC+UsZmnD4B3sYT/vCuol63IhJB6iLYoq1qHxgkUkC6KRKlARx
CL4bkIKJSEFHCVxY3UQiSieXWJeRo1g5ECXZFjvQXN+MsOowUls/nKiKL0rEBvvMra58VMor0Rka
4izLPa8rUiB7m0LoaNY4LDKr4oho3lS1eEyApbLNQWYQqPi6cZtdFKHxQd99UuvuGqbQM237FxgP
ybKIXH2VqOGxGUjaSIfK2/iTbq4ttlUXGUETZdx4a5Od3g79GtAT01i1VVmdmgVGbhkaFwY7ctwp
MjptbeAediCLtRXD6IrrW7utrwotYgopwmBFM/qVRsMNYo4SlGNSbXu7f0oSP72tcmNYJv1Qrnod
YWTYSLkTXrOTohv2TpUYK99GaFHoxOka5XkzIOSQaQ6kU4uekTFsK+W/pOD67rpeXSYpreWm5WQk
GaZRKdxdGoQOYQVdsTP76r4e2h+pBfYoDs8yWHVM1+1DmhvPtcM5nMlG2w/NyLk2TJJloyGtCE08
G3K45yw9bOhsneqgq/J5ou+Trd0ivhM1ypDYAmrCF4Xh29uGCg5KK/KdFdSbJu+6pTLybW66q2RE
YIBN/aprux+5np4SM7GnnX9ST7p20mXqmvkt3dsT99w4EDWjUFocUoofZMshd8h+yXo8tRBojLOD
a8jz8w7O0bYSpG9PmXad6J1PK5xmijZoOO7UadHVzUvQ9Wso/dB15kweIYlYUQlR9vRZXqFDAL5E
Re8XzavtAzZx0NOfqSqkFd8TQtLUchPrPoAgl9gB/MUc9n9ogLYaFHvXeWSeWr19MQknmqqF4+HX
3rG0x8QzeDhandcMeEWJ70OP7xqYhsgJfZKESPjsdN6A2xsKCCLJBovcBvL1OoihUSwptlGT4NpM
4kEFKVQVikuCzpCQjKlNjbFyeLWNaqrRLTRSVNkaeC2KIdgxRlus3MkJ53Wsd0ivv3PaOO7Pm7SE
GOqKVDM537ZmOFv309wtN7rGipP/kgLtQnoCByqS07oFymLpKNuiTtDm97E5R/zYmp2TpPZzFore
n74pvWwGe+1hU3ag6OgxMfOYM7TejLa0ReSQbdHODNoWAgLRBZXq5D0vT+bdHosqJJYxcK+GsRyu
6xpeWanzHa0K1gqJWrZDS3VboejLTXh9AXClNO2MTUnmtG8+QjLjmAMoZaCdBRhq0q8THMBSw7li
9HpzomZZLylFML61NeChNEILravCT58wqRn6ysFMoou0T7TLUK/QBZ60Tqw/D1nSd80qiBpnObHw
mTKbQG2MrVLlcB5FvZMuDS8sA3UjBWfmMDQRO8ax5pfRFiiD6Qe8BxLEpBthvl5S0UvAY3lGNV6k
ksAFWQMINVNCfNLCdni8CPFQ7nhBYYu1kxsZ8VFxihuodhKbeQGvSJDsAw/B+BXhaHgiKPC4zvWY
Qt5bGnVJxaDxqR5ABqvD50xU3xoWgvBe+HVu39IRb/wTR6oifwkVA3XNFuqq0tqI9WQiyq3aoPLy
LwKyOrBOu1XX2yw7Ux9ABYuCAp7Ktu4aIMKhTPzGWmQVnpafXa+P4VVPkaN54vA5pCdep0PaDkq2
ZUvKDNoagQpgai1PhunO8U1lbTrcvtHl5Bhk4qxDSmX2pqE2tSBdxwu2hM5F4N9sQHaPWSrrGxDL
1Nl8aNjV2kJIjQO4Q0OyDzpEdFhLxrDfZkOiFzhMo6Y+NRJgWohwS3sbeHqk83mDDQjYMkP4TV0W
0InyDulenhtTa2FHs+JLn+2Thqth0NYs6fr1AgttU6a0ZOFDjZfV6Gc2B/k0Tk4EjB31gBEau03W
oy1DhzLV7hqNdp7z0DpgQ0T9oB3MqdWU49SA3tas6okGB5gFoA2L2omBTzSSUzFWum0F8+NRekbx
TEJt6woWLOyYsxnQlNs+jrwMhoSP7WdA3mQEQ3PiRrW55HSgnQ+unZ9YVqzOId1grAIyw/naLm9y
qP5Lc9Rac1HX5G3xuE8tclnOp8HBFo5I8ZS4cvuCu8QAid4dd5U1U2e8mjpO6bGOTX4MrrxNl7aX
1BsjtPI7YFe4ynTMUU5eqAutK5LvDfLz0yjQoodosPVzDTTOr2ws2SXa7PF/Jp5u/aqKaYBoiPTz
xWlb6j04o4o9dKpoLVJpLgrcUKsyxu+7EZjl2feEchOA3NnERq2DRQgTij5MI7to1DmAlM0eij+S
XyN/KehCL+qZCKHlqORLYcUvnFmDdVFRtCzzONoNQx5ghWWtBGumQyEIxhctN2npx/C+zcolVpHE
KBKZ2iFah4TCwVSOrRPfUfoG64SzbGX2xLID3Gwciic1dj5+LA2QdOEFD4VOggKR1Gf0VcikTFDE
NXHB8cRuLbFxW+YbWJFG9+jWVKUrkhNWAUeopTNaajeUzc/awepQm0F+3fflVZp16bkfMuynnijB
mJwxNq1JtBSpHXMgS118o32p7oewvfd6FZyg79SQqlkbBQsMXzMkab/Qxanw6edFZRi+pmQZbj2Q
dRCjEBYL9PLwkevktvQh58l+rhCprnjkTtii0jru4Ld04Bc5UJ7Ynpj2fVoXEHsqmxvvhq0hx2HF
nTTx5lB++G8l5l8oAj6rxGzbMPu//+cnNdS6/t6+K8nM/+FbSUYTxl8HNQDaKaQinNqoebyFuGrC
+ouyi7R0Kiz8gz0Xfv6uyQj5l+VQz0fI4gqa6b+luAr9r1ldIxFhwVIgYPYfmKHe95jB1FqODuxH
Kls6lsV68r5NBfF07IQXXfq6Zo3UQhp27ZXMAD/yH62LQQNjmlRC+6IVdxSi/nZdxzJAGVIMEjTk
3l+XDyYvO7gNAZYPkV90nDeCtIGj1J9bYfpTJaicPWZjIiKefntFV28tuN+VXR9dmjKStCRNZZ1i
2dGlcSKUCcWmS7LbKipQRdmtcRJOG6YU3Lmc4QL/wpnCfDP5LdpO3bJouPNnQXJ/8Uvm9vW/e4SH
h6DQ2/Fj0C4Y/J73DwGtrm+pMbicsxqxnpLYk6zqROloDMBg4ECrJyC+iYVQDr97PYt0Id4thZvg
9vQNJziTkdbg0EDLWX7xhj4YGAp7HOMVSRVNNgqJvwtGMuZKa5jcfRC1gnzbBH72SnVVej8ODeVe
KnF6ftbJJitWnz+V+S8+figU1m3ekaDo+IfOYnQUom//EpKRfIGskr8A27BAyQ3haQKq7RELqn2l
uWX+oFuRv/z86vPL/+PqNio87hgLrXmkEkp1VVtm7e4j4MoPIYm9LygGgo3fyK/0JO977m8vX1GM
ReXLBkUeSyAB6g3lpHl7LzBArwt6xCJtxfaf3w7p8S5SNRswq3n0eXc5tSef9AMcIbgq6KzdDz7+
s6ZsmvvPr/TR7Th8x3MMlNQPJeTfx0vSSbPB2U5qj9XelbVVXtpu9HfN/z9qxT56O+jTmK4IybaQ
mLwflG0Mt6dOwstMuGNJaTRIT3QyQG/wFI5n//x+MIjalMPRTKIFeX8pFC0e8pMYs/XUrrsm8AHP
+207fDHePnpsFOuJzkbOzj0dfWaN21O+jUMeVjzdRSnl53rOxPv8Xo50LYexZjJ7GEh+DTWbbN/f
DAw8vxid4DInt1FblTaus03m1e5SKBt0lpE2txg8TH2VDZQzZlxB6lDwkcLeWmTpGV/8ng9u2lQG
nxcFdAirxzc9JVaOltYhUzOrTjBzErCkxcP685ue7+noS2Zqpd8AQkopNErv75nevVF5pdhLSS2I
kHIMb3n2CJL0Bffb6efX+uCGLMniiWNIp32iHym17MZMaZsO+96LAX+2gIB0wze/Wi7e62cOb5HO
DsNEKTRKdGze31EEhdLVE7l3x06SlkOtIK1AgTG48mWp9HpZehIwaz5yYJFg9J9Ma9LWlYqM84n8
khMZJt5dWTbRrYz8DqomtdWloUXRjdm62Rczz/xjjh4/czgDGtGPTjPq6PGrVhallHJvyUq7nPKu
eMGIDKd6VDBtRl/f6b1u3nz+Gj5YOt5dU75/QE2gD23UqH0k+U3LsI/oDQxDelY4HSHVRgE1i04q
UhthJuO5BQj1CwnyR+MAdaBJc82GoCiPvrO2wKDEpLK3vWZYd0jELgYAFV8MtiPx/Ns4IGoPU4al
S5Tj86/4TYmInKcUWaPv2VcYxrodctmuZCAUNUTQiE8m5uZnrajr29Yd2dFMBrT1RWWRDULEmgaS
2CBhghCYlBro5y9g9uj/8db56MDsWLT5/hBJkt4RFfNZn3HsrLwqD26InkheSBOW6ymuwocSNdNK
1DXqW9bx4WnAkLUOwi7kn1z3Ct+d+EXQdf/FNHvYTx4PR3c2HbAQ8gE5R0Ojm0y3r11934aROOXc
L6Mlvr7utO5qtcvNIbxtqzp/trIhP6uqPnzEPgaOOyxrGnUJe/i15VfyZEDjc5rBBLv7/MF9+Nwc
1GmMGUexwL1/pVbR1jrHhD1UHopvFNEXUey0X8gJP5gRbeQu7AQUnknnePX0kZeRoNvtUzI9iR5r
VHAPJgh72uRRvswiqkGf39VH645t0tGA5sBwkM68nv82UosJ5IoS9X7Q24Y4OUJl0Giob5XVy6ue
8iO8UDE3JsmnExcqFMNOmXqHNZNO7xdD84MnzCcp+WwcHYCEfbSxi3PaDIFT7RNfo3kUtr90OSRf
7Bk+vF8gFuzm6OpxeDy63yaThoduZ59WBOsQ74x7taqrbZsHxk04ViTuYHWFPuB7hAS1o9toS1hx
wTqrKv2LZ//BYmHP2xYEuqwKSFXeP/qqqTBaatW+DzgrkFP+XEztT6ALL17uojCZtrVtfLVAffSM
md4MFkDa+6iX3l8zpq5Tm3mxN3owYVpRUU6PlLlEPkxyvRInKisIJhvl+ZBMj9o8TxrtNfU0UFD5
N6Suzhdf/Ye/Z56IGPImu42jZXkyiEym1b9HfVidMLyxJ46m/cVd/3kRF4oI685hB6A4jr8b41rm
V9QUy306yOA+pKl4J4Lc+sd3glFr1iQzOzggsY33F8lplqSl2e/TVlWvRm8R1mbGxRd3Mv/S93Mk
F3EUqm7MJtSUj/YXmeZiJ7T6faP38rbA1HLiTRP8gwg2XvrF53jkk5gXMQ4lIGJmow6EFvtorIy0
6aiDVWSZhhlqTkf51wH2ywejHoZp3UNvXUqQbfe6l7YnAyeX76OQwSnpsRd+nZh0BeyOtIykGWgX
9M0Yx+vaqInV+GIKm+eF3x8Kj5uwIR0jHWgafvDxvGGaHp15uUc/h3+86VviS3SXGCnTtIiPdWqS
0egWuKDOrJ5i/GxSHXfU8Mmi/PynHA+0+ZdwTgBb41Kzwe/wfgzEWN1J6IEgENtQX03CriYds+zn
FzkeA/OJFNOKidyNeYz7fn+R0XHIYvXbfZ+BLAfU2l9YiLQVLoIvbGJiXtKOHuzsFnFxifGJok16
f6W2SskCYACkQwP4QLMiosiUbp9CWzE2IQSahT5a9hb0+HWFXhzwbq/9bNzSPZ21iHef3/Yfe6rD
ff/717hHrzm0fd+SebMPVV1fsIhkV6Xs2yuyNi/AAlnrEuDhfWKFdOxHoP0+NNbRGcTOBv+DGENq
OC8+/0nz/X/yfNyjD4QQqzBCQ7Sfek3Hli/ED2r6CeVmjMZeTJYprmtzHcdBvxBF+U9ntfl5kFZh
OFQahaRGcfR2shCMglnv7VT0S6eEDhfWJCp9fovHZ4TDRZhqkKqZ0J106/1FvE4rqyRmCBTECMw6
yk1fjheymnlFdrUa+2w4//yKf6zQ8yUxWTJd23MRwTl6zwmifMQx6Ddrh/TRoZfyHI3zdEt8NIAH
KfBcLCWKcbYHTngTIccmrHimUqGIzsWXhpOPPgJTkHYNM5PMaeNoyjUQWwMErTmx+O7Z1NEvoVmm
LKRUkfbE/CYWFkeNE2AZ+nJwrXR2DZBrLKzsKieO4fsXT2d+4Mdjjn2L4eI3wil3UO/9tl9rOuhn
ltHA3x81DIB5UD+LsCYua2JXCbAyc8lEKse6XINZNfEJQjz8WfhjU55qReiSdq8caCKa17ZbSOj4
EbREF90pdKX45xe/dR7/x7+ViZkpkcmQbc7R/MGqoedDnu5JMfGnNUxFK1gSVOLwvnr80CBdGgQS
CFmDEs6x3ly1tCV/GlPPyZc3mVpfrBQfTM+0rXQmabLLHSbq94O5StrBt7piLzQIuwhc9H5r0UPu
vpigP5w3XRuIGssS2w7r6KNJHCOLZDjft5Fx4mM2j9DBGQmbqjhzIEKl+UlGuOoECq8FUYN+TNAr
LY1kHwKBSZde1rf/tGzKZwW3jZOfnBmof/wopyE5GUTkRe2M7rmfqeS6E0HwjYyC/vbz9/7BYyaH
Ho09RVNOS8cTtR14KvYSDXCVPZyoNLXWA1zLL6aJD74DqoyzfYfZj5LZ0XbLZlPutdK5IIlO7ZBq
tysQn8Z1HBfgLlxgQLvPb+qPngTCW5wsNHrYgEk2q0cXREQPhI5cmTqU9RMGHLi0EyyRAkxaS7ha
HWBf2NSTiyLOjboE6qPoxx8ZQvfwi2WHeef4w2JPRr9ptr7zs+iRvB/InJ6CoW2LCyNQU7CM+66E
sEuf4WmAIfFkGk1/z96ObkQQs/t6VQpRwVKjrlRfDZSuiC/0oS9dRKnnYbZwbcSlZM65xIW4Pi1N
KXJ47Tot7+l0JN3iFDo1AWFu2/Bs22pGqSdTStarJAZoL6Yivi0js3ylH6DA5aL9KJb15FTVwp4y
mMIKA0+3hlarvbRZG5MrVMWEj7AmvjZ4FPZwYsZX04Ifss7LBMIZSikbFx0i2RM/jYf6orG6od+U
rZm+jnTdwe5SDI1WuZG2N7USGHXdhBMGLVjptRvd9lvkU1LGP+xMEs7Sd0K7KacuJ6ddkkW50Nm8
nMRR3j8XGa5XMlu0KV/mcYwsxO4M4xveGoDRnUaPfOFPk3MZhkYOTKoxZLzMdT1rT4fInYO8BqMF
7EK3CpViFJCvMZZkeqDmQxuqb93CFcW6d8YcQFBThU742sQ64QO1zyqyAlDIeiJ7wl03Ruxo0FPd
ykm3aZfHLlqmDuMBSlDHBjyccWrWljBuW2dXAW80L8iECib6ykM4bLxWc4crN+ucreEBpV+4qmra
XW144lcWhfqsVugHf9FNcTZh6fNJKIdnPUB7wWbiE6NVTXuCC2IW18YinqTJBYB7clVgxKo4QWHl
CWb/+ybqkd1ESsV3sjOrdoWnP7SQOORZsqJxrjuQ3SyzXBuNjxKrq3k75IH41TVyKJZNaSXEKfUw
6PeqRr2LaKSz0mVq1qCop7ptq92MMnqmkQ78vZFBzUE1SDNvieyQ9qOWtCSl2W4ofoIO8DkAacM3
sDzJdJrpUGu3vvKqV1J3UOaW4UigtyDWIVnGhFHcAnDOQa8oJ1KLxohIUbVAq16NjYxv/KlkBOlj
gl2rLQsHgYg72FDcKzf3V7RCGdWAk0BwGxCIcHGYRjRsyBLCEphWBvREXGIS29cwgr0huhngmk+u
c7UOUk0Z5zJpIyxMeeR/V03Q6BvIPjYA5XG4M0agchsVRkG3oeEF2GqAfHOnD7XD+qjHYYD5ru6u
Oq/vruFhEpPdsvSn63Bw5Q8L3BZpyNjn1ykk2TPbJGkNkhFfad/VsHWwtZx4Jn/NspwhhX1fRPeW
PRLq5AEHuiPkQJzbhtLOSsJYMxQmAlQ5sKHWOsFW1dw1rRteDo1Xw7MB4UpaLcWih0Z3YAijvXGT
dTv1ijnEh0G+KlQ3/O0L/a9+4V/zJuQ/A2S231/y7HfVwvzH//aRqL9M1la2gvAS7LlN/z+aBecv
IKwS+xfsGBpW6OD+V7Ig/6LdotMytgike8NH/A1w1YDOQHdg28XGaPaMO+KfiBbeH1Lpx837Hn1m
uLKLn4Ef71comtF2WRMPGVRldK1yPjrSiQvUV9L44pT6/kqObtMy4ykI/Co0u+Ss6vi9gNkU9uil
o7FwRBEu7TLziMad0EWg61v/9uiv3jauv8sS3u9r/r4SJ26OJjwoTkPvr+SEECIHBIUyKD3QGwrQ
4YBe5/OLfHA7lsPrpLZDrok63jz5Jr7ailXEDO1y5zPzXNYjPl74+mBTvriUM+9Z/r1B547oUllM
4ybVdjgwx+Vm1HFA7sx4TfXEYUpB/upduCVkr3VJJQO/oBm5IHin2lonfme0Z65y2DGU4WR0i5bs
qmw5dfQjgWfPklACkxCBG/iMq4UbN/l067YhpgHKM2TxRHlGs8kP6vgy7g1ZbRs6cK+gIElxB8SG
xULLiQoi0ntMl/DAMgFgs+dfEsVt/QqzKUJ1pwdph7C3M3+FU0jqA3+FilBsooxbilAjMUkbCDum
fA+fTuvnJKi4SFzn1ItsFp9WGlW/1+PMum+bjr/bwNgEV1CkALirqrFfbUKrE3YJc2gEPhdSxWKC
Mp6HWu+egno+YrmRxzaoSroI6isuTjy8tgGJIDDLfuPZev0zQ3DprQnHGl86tqaPQ5+mvzAqmxcI
58h90YygvQHsD6s89qVPjFSuApI569B8QjqsSKIh/f2lbkv7HqpRfO81JpspSOFYomSLCZZNWxq1
TzixEpIeBLqcp9TpWxSgCMyWmRMX35ATZTey8tkKYOuPzufEWcSZChk44mu3eaqIhnvJ6jB84atp
vwejS74Vbi9gmF4ucUfrhqy/2wLU0XISvBkaU8ivEdinOMXZNfX8xWX/jHJCmPjKR3Ddk00QAeua
sZdGDdGs8jvykyVbgYUsu/hxkA6qALjwlxw7Ag6jbRPfZm0ly2UWp+oBgb6GJ6Edy5fQdZvHgTii
hzLWPEJFrDFE8B/XtzV0oWRD7FV/UcVsHfHeWom+iCd/OHdcTCc4GxDtsxwP+k+976PXzs9R+tG9
MUmy7iofAKskBpV9O9vaynS6/8feme3GjaVb+lUKdc8E500CfRpokhEhyZKs0GDJuiEkW+KwOW3O
5Bv1c/SL9cewszPtyso82ddVOCicrLQcdgRjD+tf61vY+CqmTtSeVRYFHplGRw4ey1BmVWNwre/j
OppKSld7nUNfWKytFUdDu5iCUBNhCpB5a7ke53VKbqrSGJ/lJNLXpJ0TcesBQnsa3Ax2g+o3ymSr
6IQIcZFOOCm5hBLX7c163Y1KQssdeyQl9n+j+UKChQTxlInhyWjKeqAyYII8SFnNFCo3JVBDubpK
ef5qxCY91+Q1ffajHSDUkBPGHlzeVniQLqkoT2mc8h3OpZbX4dTNPbk80xQEa7hQmGiD2XJkAZ+v
4FtW8IrFzojb5isFRzpqQesA/qQBd+LISjD+oc3H9UGy7PtRq7vp18GGoU+DcEobmqVwwLfwp2gC
EHG+/WEkZMrWb4/6EDvmhyUGBY2Z05DNrph1nn+9YahOlplyLM6tpfO5I8b9xevc8mYBVYBJHJ6c
ovk3Ibia5boAPQh0wAxpl6cQa63n8QmmY90HE98/zP7Dcmvl5hPkWD4t2Q8TaeB5efOodidUqGAy
b8nnuoh8GXs7SdZ7oEdC36rFIG3gv4hn+xOMA/HcxhrhRGewJoIkmmjLc9+Nq5eMATk1IK4V80Ql
S5vvOVjC77Zii6KANG1yDlcw8GzwpRaNjZhr+Wva2vSRnysftpE+HCGdice2pnHETpLUel8NHpWZ
KwV3yJrUI4XjMXp1RWag22HLLo5YQIpiZ9r1dMtRrZZ78Npr6JEBity2MGVkIyCIfefaE0F/D0l8
b1G32oTV4knvMHYOE/cxN60pcOHZfrBcY/psVA4NwUaZ8WdyyGIS5EHuYzErannjxIZmnyG4yZ2f
NboH0nZO6kB32vKCAiSaH7LaoMAyg1kYzBsKE5AQ67OIwZBb6nwZvNbajYaopqCbZt0PjEU5N+1Y
MmCL1zb7YvO0ZoEwOWVGRepRd53LAd4EUEhgS+ngp5+LJsmWCybRyVsG78LeJU4+3thFmY8RDv3G
RFfq57vBteEr4rRSy67MPYzAkpE11b/40zAjWwzyQmmM3ZcY1AdMCZ1aEqzFxOHCDpDjmV8lpk8b
VpWpqBGt/UgPZkKOXoiR2jRNfxviWlGpgSkPfoNwzyxvSd2AQ1CpB/baW9Qumupc2hXtT3im08ux
TR3KT2L7w0KW9V6Xhf+qKad9NryZSmpb6/CgT1tMAFZDd91bemMdKFUAh1t7tCXQ0pVmoGXbInvQ
RKPjMszmW9uY6HVid9fkoe76DHdznNXYqM32SyMn4zFJR0Ak4PninHyponpM5SPjgsEV6hWDSrEr
BlSqiOty/VrRo3WsW53ylLI1btgWxHXXtOTatNncm5oQX0BWwpkHCE3KbHJ77mjSm0AXT+72nCct
mwwKwCaGiKq7pxI5vfXxDpCKxD/4lZghfR9GU1DkJloqRHeWYP0KbKNpL7QMfxfNm0JPQuqC2H1a
k8Bl2BspVRQ8fK+Kd6MPfSh/dAPSM3YmzGwLzCYtFGG/cz7OBtH2XcqA/sypDL6RY+qru2QU4iVT
qhNhzJT7qrEp8Q0026TnyerzEluT2UEsASTB7SpfH3k2jReCO7YGD95gA8mHRdKJYow8TnpVFg13
5bz/vC4ykdFCShrbMZniJaioP/4o7N4uL2toLJs/d6EmqlG++uzw8Mm9WOviyOjGe091q7nmvgQs
FQYGCAAf3s6z2W/fj9y2BhfMQtLSC+1a1aMAqvDs5l3Kwj462hkpG/joVhl3kdYyww0BN8CEZdrF
7jARLn8gIIMGo1disMlz2jBXyxYc4l4sg1kGoM/4e02cJmlfY+R6uXBxrYNSs7KalQglm/e079mV
d2O/+qkRJICGj3QF1vIIxLsYP3SGUtIizuTYR1OoaQIIjYjDgA3sPAe5hAArK7x6HWUSFJSUG0C0
iZIF81qMgJPHNJvDCe2e5qiROek5qVZqySZRG2SkiXrc5Ilp1ofBg8/zYV7AIDMEEEQk8POvTFKE
aO+bjHMnxAymI2R6mv6mnyh2xK3vtWdESWa5A9rTdcQZqZQNkAj55G1Dzq9EqEw3WvBHXuQIYsSW
CbFklIcNqfXRyvnGsZFo5tHszD7Z0ze/tAEqRW7e9KbLmahTC3uXvpoeUH1djODkaUaI8gQy53Uq
moIG77nbSmhmwy2uYfjOL21eKzNw2BfpsidgnUZ57lG9adqEJCGJz15g91aPfmBDnmGT3/7MUDM9
xYM1opkna49AP9fd12EdFzhCLi1bgUw0A3Gjtdlwkq7tppBuvBHeRIfZOJx71mD0EP18KmiSorpR
FB5CCvnZ4wpMBU1ttHJ/R3rC8vcST8dZMZYpVLwUMo6MitG19cCAoPQqcEELYqctCPi48E36hFqn
y62PWV+Y+8En7XxOwajki5G67EBr1lcX1OTiTN/JQaeYJ4vjzGDJMUe0Wjfp4ybqEr8aQmElaxkx
xBjcF2byhGDjmEsI+zKtce4rkCBGqkGKbYSah0T69pXybGoAjbhonjDF026z6DDMP0H2mpuXDOCY
upF2p8RNYwIR5GSRsAdzrnO/Tzf+I0n8k+HA7y6S/wK3uKuHry/VP74O/7gbvv5emzj93DdxwgJy
gTJNJYwPYIJ5C3fpb4EKQBbQxfiPgI1AsMDkTvpbnsK0CBxQQgpmlfEBf4zv6gQ/hM5hMVLRN3MQ
zK6/I05sc57frr0IBoglBjr3FqzAdvPzSI8q4HSmjOyzkxv6vSMTa0fYrbioq6WP+FJyCAfIb/+F
ag8P7l9elms2IxFm5J6BirBd/X83unP80raWYvwEGKfKd4P0kvnAdhE/2U1G4D7XRxZTGkGLI525
Ux+W6SDucVj0r8Aml0Mra8s5J6mRFWeai0nu0Ay9Y36CSIENznS7+Sux3exCuDFt9DTR8VvkBtvy
rhv6Odk3A4bPQ4cp8gqM+fgU0x7JVAD+vXMlrdVyd0Tolo9JwtsQmjke+4MmhkkEcSHJ2/Jp04GC
r9wLM4/yjJBKHkMf6CNsGkcLXLan4r3P9I6qnCG2EPiJm+k0zAjebVLcSoLQpbmtykR2vvIRd8W5
NxPie0p9OVA8jVbKFL2dUy4bUeNxHPyC2wWUcL2alFzTPMjpB3DT5zrNmuowp03r3FIAa13RyTsl
n/hXG6F49vxV27cqIwOOFQQpwjZy5642KLfVvAIa/LR0jCyCdLSaPaF2qERcw0ZBkCTBP54cyrSd
b5sTR7zWO2/nm1wqSDsCGlc8VF0kTvxxJApY5FTpNQbAilK7ApIKrXw4kcsLjqpmpHe1+7EGtFnu
jbVtjLP5xDz3agYqgTEybtqV38DoNHMOeth1gz0dm8zr03uCeq9mO2HH8ifHmyBmTOzc5eo+NxLG
E1t5otF6QPqC9gdnSPuQAQ5ZRmPdsO1SY9YYxuUKbESSBUe1akr5lNru+Lk/od+HBbgXPplYVlGF
UYFuCW1DxRPhzRgQzDkI+TJbK/2DDipi76qpeeC0436OT9D50eV9O9QnGL02oPswASg4C2/4PEUT
eLae+4mdfFhttDkzFfnbME3lG+0Mqwj8Io2TMCWc99bpC3OQhIByKJKKrreU72JIrbl51tRWQp33
iaKPbToZQu4cmPyJ4U+X8Dlg7i8n/n7hbSx+K4uzr0TtZjNUVtw+DSduv9WB8E+6jebvbmB/SiXV
g90ARtmPKwaEADwNLQD6qRFg2soBYJrQEwDDMT6IU3sAbY00CaRLoye74tQwQPebc+vn1A5gKs9u
p1MXgT6XFLVtBQW2Prpqt2odPWptzrfJ28oMaseg16CQU38hTm0HY9/IfZ7q7Nx1M4uDwTWAF95K
EvxSrmiMa1VwPz/1KHiiEzXFArxe4MfWRK4ZS5MblObWwSBPfQylnCiDKRH9K7zUW2cD8AVQZk09
tPfIEM0x56o7BpgO1yu1lT7MTuc811sRhHXqhJjNfLjBeZDdcQWrrjkKQQXEFem/j2vtc1A89UsY
VCStW4xfPdkA/WHBAGG7NrZaioXeLloXtrIKu3CXT3JYixf71GXBzk6vRXHquABIRfPQslVf1JS6
LyFUwq7fNdpMFUJxasrw5s6WkDWqxIh0PUUT9I0xBeOa06Czl98qN1za+ryw+FbGoXQza96xsk13
hMVF+8aFb1V016z9le9uPmtq/UyypFQ9UK6SV5znJi4BJgdEHveQ8XirB57ZlSgeKceq/coh32iC
xmHmuZew/fSrBPSi87UkL+JcdAm3iyyC92GRAVvXmNSVngDTl4HZ+pw8Qh0eY5bsUYcaPDoOdYbz
fhw67RMfMlra2o6eHUrXonSHnlvGT3yfwOpMuWNIcSYYLnX9XmsE78temxC+Xt1BW9OD65aZkDS0
ZlTgBi3DKpYiiDaaE63pOnX5VU1JYEWf5tSvIVgAoztLKzO1i3Cw2oGr16yWyuS3tjh4XkvbYzg0
L6ML9qEpKbSn5gjDl6RZ1UzjPb4rXQ8nX8jlLKbMpm6BKNSufbFtUQaOYayE4kzlw0Z98UqfXoeU
S6feXoqewPvV0uF+4JqSd517n5QG7W8hZBJD31bVShwawtaiCpfCLMf7eJSp+bnVm3LetW1uwZ3r
VRs/0oXUvS+Oij9xhHcM3PFQl0AhNOZ5RRe0CkSh0wG95JNzIPVus9c5qf7Eahe/r92UXvZUTL3n
CD7neU+8Kko0za62JI1CD6tJDARzEw9X3iLtnMksLJ1dMlX1LTC59LFJkv5C09P+ZSh7tw9oH1Wv
9tJDNcxLZmAhM/gl2cVrY3AczyegCLQjjiLQRkdnYsZt4YHFo0X4M8f6mhULaz8PL0nCRUu781YY
+bRjEzJVMI50FnNrsqwPlZGCYShmPAl0SVTiRc0xdwRHcJvl2whsa+9M9fqli9n7g84ecLNkstS/
Ivu190NF/i602OhksHKtv03muqAXbTEZiJpWwx9+9Qv9S2vZTAv9pkju/DYzKWzimQ4Wl6s+FxFk
1D5U2tiy6RJRSPcNNfQw8CpYTbS/5PPRmTzv0ypVT9uzAsbEsKcauTLoYmkpat/U/xacQgpWm/sp
xERaR0hhI9HX+ZJuNUS2sQmRqoy3ez/9tqUjKVMnQdPsfE0aEGAz5tfBWIui2G+61mdr2cR9y0/M
rzNfawfpekhfEpfvT1DCHzTDOZG00+vFAEPT93OqQ7k28uMA6MW1PVPJF+mUyYLf8eRsB7NmyTFg
Cc6QZa1a/+CnM/bVoaU1C54YKADUhqxxr8qxLdiFGhJLgamxfHHEWV3Oa9r22q2Lmnmej7YGSoMJ
b+isi5lFa4tqHbizbagdRNlanXlJSnm06UtWdLddCmIgEtBoQPRjBpcyLWqhGJSFaY/6WR1xG2K4
w/sILqGbYHLt8PSL4bCs+DHC3kroxC4r4V5gcFZnju1oY8QYA1JXFg8u65LHittO7piFaR7HtJBW
jJlwYBlGEC/xaIWulvKkjo6InbOEwGmHiWPOHxkXZyy+GJrGYC4NLqG9Joz9bKz0j81TuixhSWYH
LmU52zc5fO/jiIx/Zqy60eGPcFg/ErXoIfYF57qz0uqZItzpCtlv604q5HrNozk/Y8JLzb09jxNu
1r7QLrxxFB/12cUF6CxJ9obfeb6ZVqip+7mR2iN/cwA5HkGpe02jODUA5OpQLdSlDEhcQqovXCgr
tijfeiOq1fDtZIKShzkAW1a7tEw+zlWuPXu5135Bwk0AStUDwQ5VtciwnBZu4nhKr6ZukY98WsN5
MzoZ9UieIvkLtLR5B96IDcXUMvMeeophAcCZBbJtMbcTypxYD7HqBicaHNwZ4Vh7+edpKChRgwBh
zIdx8pKY778GwYnAAeAmUDtw6GpVOWWka724gxfZJwAoEZ3Jfs+I5b2ci0ePowpCvWSJAambu5wH
OeqzgjEDYwXQLfR61sacotxlBP8tGtJugeVQhYVeO7uXGMzWW6fAshLGhj2WgbVys9/7dSZvMq/T
3h0z0S5WnI5skp0hnioe+JsOLv7R73vvfBQ4NnjzpW2EaZpQAzRPWtedK19MTtjGZJ+DpV1B3dhW
nF47svff6HyyoMXR9RV2qeZqex13UBo5HMFBPWmLXe2pgFWkEAxLXubzvG09Xq+qPcOPXAZ+tnpg
jySLQ9CPlZ7tciQQHDsavhyGKHWsNmBDe2tkRUm6LE4qyqBpCOaXq4HxMN3iqj8MxjDcVIra8x0n
GZ5BbJHtx87FcbKRQ619zviNP1DlUKw8Gf4T5tcRtxdTT5xTS6VoxIUhts8BqFDtXRraWyXipNyK
pIfyEt5cl0Ydr7dSllzkU8T3L3XvPJ3ZwM7jmDjjFCrXj1iuyzSIs4xD3tqqRKeOG4H+MnPbtMJe
qrxzmqzpPkuo7kRURzcJOulKN5QmlB4+MWfDUBcZs788eZgt5SPALjBpg0aQJQ0bLS5fE0/Mn7OR
JN3eM2rr1VvNBdMNMmgX8f3Wn6vU59zamCIOWAHsh9Y04jiMtbi+GcGgdaGsa/48Ms/yV2nrG50W
zsst3Zqga2k48+6ZIAmBil3QP96NGP8LHNE8Fo1OA15nDEpFHfKRe0aZM1VwyE40KhaNjjgJtmq9
pJuQJnDfGuid1lhWq6DSOt8NM3Ow6KK3UO1LTY1ZMDE4JVbPoeMBeDEql5q3ZSqrNsh/ijCUXLDY
8/76/mKWEZuxX+70MtGeIKUux5yid5TvnErDXQ9/gzd5ahjLcaZyuGbRgLfscxzcWViVVpME+ZSi
0BGfqjcRmB1xFsaMVs3RhY4+fVzxIWn0x3dcRb4Hgv8jL/3T3KyV/97ycvd//jfEjuSl+EFa2n7m
V1iH8Qs1K3AhTMempOgkE/0K6xCbJwZ9hcAyvA5iMr+JSy6UVB3pCVsKvskfYB2bKwaH+2ZWNRyk
37/VXfyjuLSlZmzYqcI12X11Mjqbn/x3Kk8dV9m8lPHRZSV+clureEDxQoqhlChjf2C08VrP8Nx+
9x79pTfl26uSGMTds5mCaNv48VWFl8BXrfzjiEAReEuZ3Sm2zL8Iz/1ogPn+IjiIN0+3h0b3019N
mbHC4uEdZWLbT4tou3uZKObvf/5X2Qw7v6lz315F6DrmIZ2X0X82pQxerBDsvWM5MBjgOpbYR9vL
Rrx0E5HkSjz/+cv9aLj5/nKGziOFjgPL+idXj8yNSayDOBrSUB/02bpLJsO57Aamvn/+Qn/07oH7
/fWFrJ9Muy5HUob94jgBa4mQtN1AbzX5VyrjH715uKEZTZPo/BfGg5t0iPipeyxjz7/lFwHum6d1
vSjWRtsD14RAaGPyi/78r/YHUTH8XoLwG99I10JW/fHxK/I1W9LCO3YlN+HJ3oaehFftKE4da49y
IO8G+pF3WGvEo+N17t6xyuQ1Y+oXB1Y8zPgdmvKDaH11MaWFEVMvShH8X3wAf/TNxLgNXIHkJxa1
n74jQ9sOys/FEQAn5C0pVzvEByrCkvLZd5Pzz01j2fpf+Mb/4FP3dOx4vB4KqfPzO7MMaWqnk3mc
8964QM/zo7WK07//xQQdwpcfHhHLzs9BpFaD37kM+tEvR4k8xhAno6bxL+xvyDz/8nAJW/ASLL24
BEkS/PgpU+2St22TXc7rKJxd6zjTk597RX2BZdmrI9oyJCdbA3QZNw+aC3ZGheeajmLLGM4WXVfv
jAriJFphC2EGEDYtpACScyJkaycY+7dpfOkqUgoR4xwtD7PVd2/ltBQL9yQrvlkJ42iBYmRGCyx3
sQfhls1Da5cu95ZZte/p2PVD4HDXGQNHs7CSJzDSmKkhdDzOY7vdWMw+v+8bnQ+/JPAKfsjqd4k+
GKCUs4yaHvLf6w5QXWUEfGPny0SbrGMze7EZ0dYtXygUy+YQH1VuhLVwjYOnLGtDhlWceDXfum0t
Zc37rmoomW2NtjzmGl/BA+3b9HEvU4vI2k3O9OwaDQbpQlW6HjiK4sVQdQ0QxHrJ+CWqj/s3O+Wc
imWh175Q4jO/t3lun3tVL/LI4fo7hl6rpXe8j/45TMjSPzfW0rdDvmLJB1fRVHsOaqK/1y1p4lCp
+hipREz0f6Cr1QH6CMGBWNZTeqhqg+kscGP57iXUBAVMF81kl6l+rS/NKbNA9bKELRRWbO07DBy1
t3YG8x21rAlnPqdncREjX3v72XPM5yp2sxmb2rzCAlSahTLspQwFnL7y76zMUTeI7eq6LnmFMJei
uK9y1++CGmbqA5tKcuB3RxzB2jJ99rRpuPQ8gjWRsmR7s3JM/qAgH7+kPjw7tPC0Mg4umvBTlXVV
vs+kM1Jdb8/DJZeZkTbnsWmJeiPDxQcqlhG2SuFPMkr9qYnQYPFBIUJRDy7wXxqR4yZ4fE5nPkvL
MIkZ69S8ll0sGAEvTn1NIVCPsiJnDDwYVJAm1pysQbCsMvnijLS1B0SphQyTql2+6JMaYGp0Itsh
y5qPAmt1iVKXA/Il4UHJV60mS0VtbcTXtcTMfsVgXUAPQdyZIpw7012fyf4SXcJ6p7nHXW4kcvIH
M5ETuVdLGbizzMWmxLNE8iwWRMAAVhH9s9WKFfPABJ+mKR9ijgYOGC0InxVe/XDq25b2qnKp53Dt
B/1WGWXFV0xvKd41xsnExOPX4xAsCX7FAJ1evE9wyIcAgJ+71zp6Z8NO0ZnLvpJ5XlQoPc93sTXM
X7LZsB9MWXTPU6+yOzGJUuI9chc3NBmAvExqKR5s7pFHxk/Zqz/TZhBltt+1Ue7X8rxGYsBuVabz
NfWsdXbIKrs+H2hJJni82M0rTTIcylfPKV91PU4+8yfoHhGeehdxahUXo0mojVKb2n/2i82ptYwt
JtDG70uUlHVYPscV7b47k/cWNG7iS8ldUtevCqm3z5m9TgDF5zJ/W/gYcvIP1XgPPqP+4uJI/OxV
nmro1TKT56Yz7E+zxRwvkH5efcyrZKSt9QQzdOoabZVhtGNx683nG09zTC3QKpF9jrU0vcJqwPWK
/kqHKotpTd19XK/ttJ9KRTc7hsSmirREOA+1PY73erE9g9AaPs1drmGZAcLMPDzbepp7RF0dt4A9
fTJmNz4qeN7yoGBaUqlnDDI7MK4AgFsRsLvSYU9u9xfPWWjOHVGGZUyZ1aZjGvhSncx4n9rBwQ/A
sgyVsGViH7GBoY6lpjnd9A39PVO9LGmYOZpx6XJUpyNlxMK0GxxTYfjQ/IS+jgI7LG/TWBwlzz1N
KThWql3b285NN+E8CZM+WWGq2pVNodAkzyGBCO9qZiVvnsuhpdwrtE2McHufxhdWIFVj6hLhRijK
LkkZJV1gshxXfdBMTkk4aRDtZN05Zeu1ZHU687onZgOAEd9tGVHO5JsXGhUq3VVXyFxj+lXxzXUa
s/FDwf8foxm0FFyR8KMthWGf2ja7pGXZNKdNmVuzAnSMMD8YVibeKzQjGyNjvh5Wa2qS0M5UTeW1
rZpwItwC+zsb9Q/EWk3USCtxP+O8XS5tvHRYAmm/pp7ScrWvo9S6TwVXa2ffIfbRD57r2fNQlvIG
Y+L4hnfDeOP8ba/BXGV89CTd0gl6ZJLmwGC7Yt5puCOOjZmm1Q5IsK0bn7ys0+/VQotR1Cxkjs6U
Nyf9bnUyqYeNVdMEr6UtXrG0KZci6ufCSfaiyK2vVNsZCxH+Vs5nLnIi7FmRgwdZaWCbzzDNSei/
tLtcF6hS4qxH6cCMYSnEHd1XWrYbG1nQjlLa6jHPezFHJmL5Y6x7qMajyMGNxD6PT6SR6adL3N6e
LNtVDs65skHYs600diOsnWZgVZX7gqQmK1r8JtGgAXUUT/gYBAHlu31chM6icIbPdslNfO47MjkW
4wttpwN7xw8+DC6PImLijOOmiL9Ys00CaCp0JmVxy3cH45Pq9xw9ini3mDF8Jk4zrRUSNKpADuZO
GgeiRHTGmQ+1M5TjSmrJHxitBBnXCqynGUMIWLU89Tsh44HxL55aG2hiwRgzR1zV0XnjTl3p5jz1
+86YvPEQdzU7lVt4S36WxZWrXepFPaYXM1uBv6sdmc/nZVdbj4T0vXPY3xQ995rbPukcFaag15eE
snjJkD3CR9bFW3lA69+jsrH/fFwNRRapZFR/XEtDPJtqArUV+2rhfLLCNvEMGdPJg4EdEcqZpCoD
Zlr8zajJXpugMxbtI4ktmoKwY+WKD8Xl4GBNY8nbGY+QXJOhx4bEbjTkoRpwTgatsImYdae4GUx9
Y4pwSxvv82ANw5l5CqfNhBIO5hJr8w0ZZEyqXNmJsmmYeLQzBvnlnfst57bg/ApVdgrAdX5tjhet
wzTwAcVa+oHtrP7WRWYkaziwiVT7om+HzVSV4lRGYGJX606hu/FbAi+dYqwIaHpE89SYKPzQvrLQ
wc21p853Pxh4iz8uubysmQ9c4BvXxvN5tdsB9zS+93BKTKvicUga0mcxY3gG0K0T1EPl1NBu54bB
gO0UsKeZr18OjZuPgctJZQg5Aw9G2MOPK4NVUxsKvqfuHL18m6vGa/EgVz/HRD0zOMYNa9jpYdY4
Z89eqt3PjuGCwnTHsT+Hsi/HaC2y/GnIRlGcny5z/1Ge/rlB9f698HR4KV+zt9+rTtuv/1V0sn4R
YBAs/g/PkAvZ61dD00aIJcFNVzeRq81PtGWdfnU0Wb+AnOPCpHsmwSHbJYn13dEEchaRiFy8EAiI
XKr+FiOWEPfPdzNBqht9a6sFBofyszbTdLOxYGI6wuCcSNIsufdcbV97qwTfAocR4HXz0Tay3r+H
ysI6MXfKv9dbZ/q64lrsONp5+cV6WlS6wiserUX35gg51j+nntB6HGPsPAdL6Xbkp9l6W7srkwq9
saf0QrWa0C6VgFV1Ni1DRrhGV8/taYFbT4udc1r4stMimJwWRGIXXh9U+nh0T4vlrJT37GdeDUb8
tJJmzCz4Kp9WWOIGrEn2aeV1T6uwOU4wlSVZ8517WqK5CbFcLwNdxTTlbMt4s1ZbA2IGczsgXM9S
T/LCDrxaj78QahHQmU3Jd389bRFJRT1NlFsc1P3FY//wZ5gqzJG2faU77TGEZtlvnNPeo532oZ6m
sGoHGXG8Z7Wxr3taKbAbKk4wrAlUtIFboG4Av2TLHlcaXGy2abaWn1t2uuy002ZobfuiPG2R07Zb
TqeN0zhtou48U2jetIBvdytNxdT7WJzQmEGx80LXtqB+x43XBPppW6bJkC16mVK268Tbtm6tqFNq
3giHhqO9ml8dI7WTvW83cxEl2bbzc6fgFDAKjhvh0jDE2eEAp4/OK8lR09gxZEXkzdp636OPc6Tg
uJoRFmtw8pImZrBzhgfVxBPqjkymJ6IjlwVcv34v4lIm4aCLptzBRppvxwyBviQfTr0LPgnmtCmN
CjtqF3BlIcQRIBi28/Q33ec/C9o/SSz92Yq266aXPquy369ppx/5btI0f9lYo0QmHbhJJiCFX9c0
S2e1A+1LFBQ1aZNi/9+SppkOQGziguzIdCHhtGAl/L6maaZASWc5042NJmcgBf4dm+Y3I+bvpGB0
dKhOrrUpWrSrc5H5UXCyyByazcyYKdGTg2qae0gCI/1IY6Xhh3RWTEiAq3Y+OIuAwU/1semq7MOU
K/mEv8h/3uJmXzjfUgSkfJNOPE8q87wGaj0OGky7OuMgh6QUTnn66LlZ1IzZK3N6a+/k9gUAR8oJ
yQcx8I/y3rnntRwsb9R9LO1+cGMSZPQc5ubwRInNzZBYbsjYLYV3YM4oDuW9RUtaaM2t/anUcISl
es4ZO+n7Ut/FGnNZUtqb1S8vzfgrGJuZURaT7/puTqvCDFPD5exL9t67q8si5Wu5kvLSnISB+6Sr
66QSJQGAtr/RHIS/AHh8aR48MuJdMI+OSj6ZtVUN9wZGtCLMFIx8DPapMX61lRq6QOs4TUSk007X
T2ph0dBig2FpYxD7ipYe4l+dGhTkuLHG37WgiOdxwMPq77CcuodMmiORsSbRq53ZziaqUDMkx9R2
JkovZFoErleLoG0obY5Ma/FKDF5xck9XhBqurbkaDltLhsYdzUuuiDTNn0wWqh0s6fJqKowDr30c
HJwpAjAgk1fdCiZd685MOpMueXR2kyTOvjScS6nP9s818mWYDbuYW04WggcOIB9EyZCe2dliU33A
dW5Swv7A5W/HIovMkX/oW3mvhEo4Frd3tFU0+2xc16MwJIKglj0yZOWOnqb5oSWSqOH2cc0q6hdb
b0LCAK3xyM7jlw+pXppeS2EuZOxI0KzLzaayASp8U/j/1mr2sXmr7vr27a2/emn+x/ajXwjAbZ9U
fwLN//ZPV9mXtu7q9/7nX/XDD3X/8/Svk7d6c3v/8A+7Cr/Lchze2uX2jcKHby/w/Vf+d//lP95O
v8v90rz91z+/1PxDxf/y+2XpNKn492ez//XO9Wv44XB2+olvC5lDFJ6WE87paOzYNW2U/e8TQVYr
rrkGsgamayZ7G1Xs++HMEvyr7dBmQzHn1wiWv18XMsv+BZFS3zCkeA10hgZ/ZyH7ecTEGIvJkr/9
dozfoOn9uIzFAjCcyFoUiHmhRokEo0k+hipeCxeaxjiR/+136/wfjANZg3+YofE+AAYAIopNx+NE
+lP8XiS2bEY+jWkhS96GgoVBveKX47/9iZDVIZmKTrv7my/KlgHPkvGjzbnW+PlFoVCMdl1Mry0V
huq1V2Ov3bnFMmjEwNuVfhKMc/8fL2oaQAuwnW+vykf143vrtuSg20nwojUvl+oEPa7iNLHkFWYt
W17pBVGu4tuJ4r8NOQejxN/UMQUPh8WQ96cXlZ5NoDa3X2h7ArwWoaDzedYdEu4rLMSk7aM/f2e3
3++3fZDRETWcG7aBqYsLLtv+6QFK+lFCcAUp6JXk93IOWrzEt48z7Z3trS0GrPdJ4PFPEi2LKpq/
fKZ+fIq3B1iQ5yWdge7FbPFn6BBOfZwkmY+g0Weph/52+mj/L3PnsdxGsq3rd7nz6ihvBncCDxB0
IiVKnGRQhuVdVlWWefrzJYE+t1sRu3fswY1zRgxBQJm0K9f6TSErk/sDB0Ly4d+M4t9em6OWlieg
VqeHFMJLepT/pZReuFkmg5D4F2svtHkOfhEpo9x6clRzfQwyayGzGibmxJ9EY66znUkWvkv3/9z8
f59NlKCp3qH85CPraROk/K7mnGhlKb96tWj4dbAElZntGHUOLSxTPJKxOA/UvxMR++2eLFnk5xDj
0CKtWgzit3ePDXN2wW8VqzSrlPHklL7LkhGS3geYWSNL+zSrevTN7T+/qq52/7+RxkJoOxYVUrpX
i1g6v3cyhRTimmgmC2Sko/FE9ijnhmD0ZzpZVC6TuabTFGqxH8M97Ro9FgrahO/987P83gRwgXS1
FnETm808+n09iUDs5VkI/xmgqkVjX9pgYgEzngzllNSuMkFc9e9mm55Nf20DlOrg6QA+8FD7p3j7
22yzU00gw5UEAJ3yua/ZZ4CYV5FHKPDvFmoESn67GxwDF00xT+MC9Gv+1tF4w5opFQsbSzDTppGn
YAQLti26IfLbHYSNyXiijNrzWY0zu7TurNqWjPGMOpT5yLEW7NlzHYeMkvhjrADUUn3QrPIu1lPT
n/NuVOceO3L+ZVZLy6gpuwXD622FcCV/zCYDcX7CkjHSYRxI5GYsjqWJCsZ064um4fcektfc9c+b
Nx7AzC1ud142vNRp3ac1nOBoqceDDV40vOWwmE3RJkhVxgAZRr/S44SKbh/sOYGbMiG50FOOWHWw
kOnEhMrKGK1EZ4U0c1RIrOv2yLj0eXe0jMzsDJBf1Ju5ShHqNTbp/CV4ojqcNUzBknr1z3E2yEOe
kyqxgvR5xr4mDHcx7J60uwvxM5OUd5Fz4hp20efcrScVQk43R2lk9u+vH9qTrYe7HOLG+hoihdK8
2EPQ8PW2S5h5ggvSalkyatWDBv9vhoeXBYLnrlF00L1oQg9vd5dZdH2zy/gdEZrgCw4I17HdLyPL
AEzjy5J+bVwg94xy0rxuiPUqlPgSD/IyMzLKeYvv6OFhd0EetLu8G2ZaKbeX1lEnTImpy3653EeC
xahv7TLxIszVXbdp5drwCqx8bwy/Scb8bCPalGAEf1lUujax/X0UUO7pN9ehc20PPyTxgq29O1S8
LzwP/QIEVK3xtNQd61K1eDFN0HlFNQT7DJie7qWJwqvGSVuAIA5x21hDjUbLMEJMaj0f3QcCf0TU
mlXazJQ+oiUK52/XSxWIynKN2e/1tqKauualOU3VvGZQSZuWvnZJnIchPXhdqfrJG8nHdnNcVr+i
aWxoHQ/2MnZng4pdZIgEcHQi/8vCFjlUYs3thHk1X0xRMuZuNeJ2tG1TVUggb8G9o9exacvewFd6
4LSa34aIiqDM1bZpmbs7d7GWwlpdv+/k+qy3u3RC4dm6ORVSi7RPUC1uNh85bxGegI2g5SC7EjQA
VzN4h75H/FH2ayPDHNBHUbZVuZo+owpSOsFLtKRjaPxo0W+cll0dUyTrtlgnkpH8PkcQYL2TMoWd
yy81dxHhzxmHZyt+GkcYLfNn1jonxsqv8uSMaF4f6TnnUPmz7DeJXIBKj5foqcjLjl68DmRUNfQX
RT/oWdnVVO+wFoLQ0f7wIEqDL4qSzHKaLZ7EBl+8TvTLwA9zjw3j+j+WC1nnVjU2M6i9NPHsk9JT
Z5UXBc0fl74h5ZckFUmPAorfle782Cah3mgNJHp0D8WDjuxG3bOfRLCQbbq5hiPgAXvdlcA/GSqX
iDfsIiTJdhNBUWOfLFyz4lgfkDHAPA4JEvPLLrdlLZAxq5qQhQnQix7iow2a+jvZrppe6yMs0ZEo
UoHN+4EiS5f+mzsV0LsrWbvwNSKHiXVHBUXvD2kLnPQp690uKYA5kZtsbkVABMyh0etNqJIzedk+
P6OuHfmv0ESD4g4FrZnIpkhBErXoDiFqpLWWhe+/FowGfisBqnD1GKkftmAbMMSdqpqFH5ltCD1m
l/VmLMjmkbMJGBeyIR17GFIdNW+KIO86d5uZzRTN+9b2SqaRKghC5Hpa2pGfNznDIrgj1CZTusIv
3eFBGheDaPCxdTxxlcj19NsaaPhzFZHZ+ptho4HxIQbdPKSfjQOfCSv3/Fd8EvXXHaTA+ZPiapkl
u9KVVLc28eQqtBgul5B9DiRqM6F3FN4iMhgEwyoG5F1GBwUYrPHXCe7FXL4M4cmbhCakGAwgY2E1
1jAYjbi3NpUkpVkfTIn2rbtV+CyVxiHBMJU/AsURnvjSnqj46F+PSDe3ySbymkE9pOjRWiYF38vL
I1VjPOFzsSzJiOm20q1cLSn9pOJOL/KQ+DIuCEnChCdMmVlUB4dUrfzucgxVzyNozPA9MykjouIU
+iVVJgigN1mbLMEhnTA3mzcBYLgBeH7LcN9dhgFlQYe1I8tNxtMcSpcbGyBmdN/N/kAfLCajB8Jm
O/CNrgxZeDd9JBXKglM9wdc7OF0b+K+XLmBkK/0OOex/+nHEZpNdLuWcMTU381IkH6uppQeFi34C
i16CFA53Q9x7pJEWt4NSBeoEkTfMnEKbUXdpxdwsFc3tQZhM7pVEBKk4CC346K3RCV90G2GBzpNO
aFVw+WjJzME4hBF1Zncb+UlDR+qJoK97aeF8FnqwxaLHxnpVtVgVu2sVUEt3t9OcVSOodWRfYYvO
iPhyzXJEUVKdclb83D06sMtY5s0ibQVoTqDbXAwwVNgzVs0G0Q03S2qeCNJyHU4v3SD0C8+CxAIM
2jjTH147wIclypvUeD95E+gCeEh67jU5WD5wZZKD9Cbz+9DZukAOaO3Lm1/6jcSenrCX/wHkFnJ5
VhdQDrfKqBc/PYAmkaFFBA1NIltV86Rn+6V1tXAwLCQEVbwQ82xF8nLTWtAyvfVUEWv9+T1Re+hE
7a4jdqxDi+7qmqLkwzTknV6DDnUV5ozsWUQqKM18ISsGPSUHdFxpOJQcUWM9Q4yCafF8eR9DVCKy
j+HHipZNStHOopMWv8oCCM9Mu6TQPaIQFaILhzS1+ZADs0sLoWZj9McMSQpaFstQtD/f0ITr+GJu
mHp1dGNU7eU6JNPofvbLRYXWj86eK8d/iC00VtUpsWx9G981/KrfWPFAhLZqZ9R35Fu3BAnvRGLS
TP0d09J00fhAIpaVy896A42oshBlAy/suoDVg15QkeT86PmGlER6GtGvT76ZrREb7bYphP6vMmvQ
l1tTJLeBP6Fr04w1kVFn4QnrKLNX6aksTYtSvYLPENuHwu+opZ/xAi3YdZAYLdgjxiQxiZiraszZ
rNjAKsJ1TUNR0Q4ObC2bx+vBpZnNCtVdennJC8SHUlGjZ8I0mptdDVCcMIHzfc2lW/ALbElhmFlc
uk4tvR3CRdE7Zpoh5BbsPVfp8MEEhkAi3GkTK4yPCoxclTxGiPLb0y2NO/PUYY2bMp3hBck4bDuj
EvycuYF14N4q4PxmN10kS+6XLABiMVRL+9GBqp0l4LCR9uNoSMpXKR0ToP7R2s5ZLKFAtactS80V
gpytNFPOiAx+ft29FREJ12S51r8z0QH099cmK8hHE1EbnCZM0to8Ur9HOEm/T+eDaSWyD92unj85
PeOV6FMoimx7EjA6CPWmOeFDKKX6QHAJqbCOJC45mQF1pg4gWBdYEsjTx61zINDOeDIM+Nb5KlRz
yHI7kDEg7HPxheLprs+aWJBUxDbz3KV2NvXs6OaLlY3k3oYdZx6KHcAJv2/WEiWI0NhI1GR4lMId
RIB7dGr1VrvRJB60Hmq/kuINrv0IS61E9sX8WV5CZmuW+gVQyyM2Miyc1sYVy1nA69dGpI8XSZ2D
1zoTa/Y8QaYf8nvroVyX7tXlwVmU9PIEgEE/AIgAsnys//pSTeFZutsv+bfgIxxDNUUnFC5dyXqq
e3R0DIykjxGccVmvM6fWF7yc8Gswp1y26caG0cjSrBMCc9oN2bKTSg7yMZ6jWgeMHwmBLs70ShB9
pMRyc6hy+2xXfeE2pw5VMR7G16Qt5AKkr0+gyAvpg9L1hEvI5zBlTFQEiOwKpg8/KL0lgZS6+Ebn
Jt8m2A08Tw45jN5qRKAPsC0AaFAv/ZRPw3jO0lH0BiffJOuFjYDPiB64vQ0vwf51aKazH3EB99IO
12MqMBF9cYFYFi9ruHVrl2dKve3g34SyBuZMOPhxjlZxECDavJRh1FJJbr0iRO7bNiuPGfVnViRa
EGLdWkOR0j79JVlYk5flXw0pTT3aIoFCwLEGBa2/kixmlMLVbZQ+a0dNxBHg3KvIFSWqjkYdgqbu
KOmxeKcDvQivi4xq85HpXCA9cw2XAhHLKP6ZnQ21DbPxMtnXnm8oBKVZpRhLFaEu976mRi/95l5S
hhKYv25WGMI0axXElKyOYTKrACfo2FwQZJsWYCloaoVIJqkTDCyYE0cbtWbX3Qdu0vODllN4mG4T
JPGyeTvavT5dXQeth0Aeu8PYNV7vrUF3WjYKarbfgWAim6O45tgr3f0GaCLd05fTPnAoNGXW17UB
lEybg9wcQNGZB6LrhsURO26fP9chdY2Y88tJcnIXKtxH14+1NsPlna+DX31E+9d5X2LIR0sVEUdA
KOJRr5Z+x5FFZZhCmagimVuI8/o0yq6sp848LE0HnT32pQKu+TEJfOrwvMfA4ZuLdB/5cIClBd0z
kKyvk8fL98aPw5DtCX3AuC5DZk7pjpPZnOoEl+90HX9yT+gT+DXrCAtVp53xCdepHFtXEzih2Yv+
JpVU3bxqkd007JFOkf6yVqw7/N91zPmuBOD2SKZ8FMMZkmlOY7sGqz+KfDj01VF1SoOJw+1t0ox+
7256WRZT820B10xHekT3NPP1eecucSxUXqhOdvat1opJzlEDYVWiW2j0YXRsBlCZyQ4di1rGT15V
hkb+o5rHuhPHuLMDJR9CKLmz8+gmgcv0t1NT//Eb2fNk19e8DuHmkl/p6kKv2YA7saC5HxrC/581
qMil31RloHOR1xTGdX67l+xMxD5DW117EO89SqbgTyPhPYqP6sg/ZzD/njIH88M5jLQxlQIsJwM8
a8n9/SWBXfqoONoldorh5fgsLinE6wo4ExfQqf98Swrjf08o2swCsuUkUGwHzQIAeX+/aYF/qBqF
zppcsg41JWOacbyMFh2q0ofppWwwdYXdLE/DJRuAqdUSJ4ewa+00e0QCv3HeOU+Di98A94A+4azg
NOTstH4/dwzwTuDFa25xWNL/Mhy2ZobQ0rJ6k5uSWcROYDQeekR7E4Wh8KcUCvPZtYlyQIta5CUV
FjWGzq+S77a4mHPZCi9VsZoTE7czAIkHdJvyG+R3OADpFJu3pDq7M4D9524xoiX8ueaGnNzU57T+
MkquGQJ0Ovu42QkDRBR85ynXm7/AOpqL6eiRf13SBsB49fxKh8Ly96PR6A1t+WvQskBS5keXz/KA
xAWNMCCQ8O7mkHUpU6Pzw3NfYzdiPkpuHGgB5CMw6i9Tt7kmlYGx61vFs8wZx/XS6QXm+kxV35Ab
KmJHhwGVY+m44hpaTvj40mTpZedXEHDZda6loNrpJt08DLkp3lcuSeB8P8NP4S2SNNIb23UJv0YM
JaR1fqDcJB1n7fFdd84p6qam7bbT5fnoe72AXJdUInOThw5bV/dbdtmJr9cccQrg/xCD1I/rykl/
JW9B7UdQgeOicBFqHPS6PpgmVsEbo6iyhA10qnSKTLOh9dvGUg+s6w5wfdt5sXWoYF9Cv9oGpgQI
1SOhmH0FwW3OJF+IPo3X6yz/mFj/Ud39X1bT/1aB3/+q797KX93/ppL7UPW6gB8jYPzXsru29PrX
Vfd98lbhT3Qp3h9//t//o79+Kblbf1BTB/NIPsp0WeBMVqFryd35wwa6R5nSCl3030202v4suVv8
jAMvoTwK9FAhNT/3WnJ3/6A4ToWetDFXA2j5H+EhXfvvS68HasiCBsvVTNySEKH7rUSLKKQqkugt
adBcANxuujNpLN9GEc1Jjc+ytQ1cpSjZc55F9WVdoe+trTRajyr9XDfHMnE8UvBtkM3YLJvONztH
s/cgExB6J3I5GUiQRGOh0arOOQuhv+o8iLL1WBWNJYIJwmY9WeT5KeDddIgZ5OeZZI/ObOS5uhHK
LsAb+QPrTFJj+DhEjUZWV8jmHJFTitQJxQZ0HPmkfybgsh7hdTpEE735y/ZB3ZxRPQBRLNoJbEo0
9S0YQmcgdxdZQX+DXnyTH5as6by3Yl5m825p0VEjA6OAF/sxbhabyXJIyWe2pd5RPgrabZTBVDjW
Wdo5B9IjU7MBeRPAXPLA/hxh5RJJRkmhIEVIlxCWk942XAKt/UGs3h0QKq3IlBYI8gIiGsCCo27u
n4GkUubxlPB+VVZl4MtXUe8yEEZGDAALcjLj5uJ9RpjatVcLeYtTTS2XXbMBG33w8nYyt2pI2leS
J+WbmQE7WodhC4pBGJGm+83lp2gZFyTSUUrm+J64+Wcns7JfLiSzGnJEk94SKJaPQdAMYCUXnGrI
SALdhstIFgBq3Cx+oQsN2a5AKeGzIbAT52ohls3QjiXjxi4AfyV1m3rwG4TcGz5xLxbd5NG3xEj9
dzdzQXvh7xE8mVaG1YqZ2oLSS0ziZq2h6+V2CcpAHNSMleHKKcMe6YuOEztJEfm9Lx1IBAv9gvoe
mjff5qUuX5F+ShQQzR51OtxM4FMY0zQCm01AlSKGhsRlhUjoDmbMeBQcAOcNGX532KR5BXLfk4sB
RCxNoAgxsm6Qu0ptioBJmhzzxgXH6StMsVaZ0dF6VmIY9qoFccuG2Hc51qfwyVKQpEPysIBO/+4o
KJLHGObxL2g0IBJmz+6/+2KuvkrHH7otx344NqOZCCRYk3a8abql/l4SeiPuikrvo5mGWYDqoJf+
GtjNcUhGon6bW+WEAFfpTgu7fCjVxpVx+ZPYFPCqmgMb9mFRTvnaccbgc4DB1LQqCtUhXpKHfX3j
1b31UuhMeu06S62N9yaE1mPyW+jSDflTIzsPXZTEr7FGGcSNr7zuuzOCfF3HyBN/NREm8jdh76ON
ARc5BenfS6h2iItWK0SaSEnDF05RCSLYy1a5nw3JfjRT+TONVM7TkYOdKDsVAgOYvO+JvkQHpoxo
J37HwcUo1iQPcAwYlpIOTc2uPQvCQXMfO9GSHMcUHgZEOjK2TM5IzSiT2xFoQ47YFNnqD1IDB7qd
5lyA5+59JHpdROJmGGfpzyKrSDJLinv1TvZNCJlLuuNWtjXpS0hIxslyx+pdxKlQayOv7J8icLL8
KU2C8T0I0vE9ac0PvygDviFyniLFSi6k+pm7wVe2WFWvZW6FX2QqlcehPSheoQTVD36NYOMKolz2
nuIgne7EYkdvlO0qcqqklDFIQiP01o9F/MvpSNF/Eo1Nu/gMyWJtOF55KltzWbZDPBkrgVhWd0QK
kcWmlA1EoZHq5etieMZjAyZ1/hKXbvgVsSQTAgRndJSHAOKgUyR85AODeHRgVQBP3xcRzMxDVTao
weDZ5M/fYFbl7Qnd0eDIqiHAcdcB6TzoeSjV1EsdvARC57edAMTyzihE+J53PS9XobI5rxAfcm6t
PDXUHq206LtlQ4PcxX4yQ6uUo7y3mgherIT+txNJAxGa53NWDMeENQ12SICJMzYP7C5G/xAuCORw
ZlpApsZej0RgPkxztTFRBJsOnURsZNNNgf/s1ZOo17r6f5/i/hOCJhXyU2UUc7BCM8Zbtllr1NB1
CKwekbRD+4XMrA14tF/acJV5XRVAzAaDDUZDi1+K0S6RLAMZ/0wpPY/WIZRfpKiJze7giI4f/V6f
Bz/sUoZS2f5kMwiqTWp5KNx4dZbPLLgy79APqzzUxyx3HraNz6K2wosF5aWalJZPjqwWzGjyYFDh
rC4Lvtoh9cHvGKsY/e2MVGFyjBmf47Fr6oXpVpeZs86pXRSbrmrdL60woOoMGRj9m9Gd1UuAsOaw
TpRZhLschCqgJ3ALP3x4VzUSVjbT7azE1FlfprzMkP9CYN5b9RQ5lsdGiszkcM7mvSlS1b8s2TyN
0CEp8MUrvNIM6H7GKFDfoi59jvNWJ1KdOHnNkLjDSsFq7Me4H+f3KcwharsJys4C+HtbvqI/bx8s
+GPDXWWRwkM5Clfc58IylpxRYXrOpvKmYd6C0XB+tc3krZBIAj7rT9kjCAYIA+HoDR00X/dcvlS9
4zaUiq3huQtmFhV8wab0LFlzm01UoI+5En0oIhwSl+ldFA6PTnYVkqTtCMSSB8Ks6Bh2GaQ4i7ra
S23GxXeYpyihJcZrEM7Vg7aebg6QAuWTSNrGOKNhqpc8EVZfW3RN8UKbSXBFzsYS3TC+Z/Yyf4uc
FuHDuKyr/di6/pnqF3n9EpgdatWuFNYF/fX/IeD+Rzjs/yTQ9V9E3RzO/ynsvn0r3sb0r3H3xw+u
oH2UlS0IPgF1YQRmyC3/GXg79h8YDQDC89BOBoUfEPJeoa5G9AecJTD7wFltBGKA8v134G1YwR+A
63EsRhOZOnOAIesHiBiM78MFFgU8+F9CIzmT/xZ6U6pkLLomuAPwteHHc/wt6yGyLFvsBRWmKcQv
B5Znu5xJ1JhkzEX9JalMdI55h3GbhK7cTUXoHZOq7B7SCPX7KrTLm86WxbPfp4gJ5IY8tZa5bCrQ
OOcustAQ8OMRmnPH3uaqtj/FU1EfSS7PVOczUv3tjfTHG88v7V/sGd+A76/bRXzql2pbCoQ+61qF
G3/UgdDUfHHhUPIkk8ZbuCckKG8aTdQbx3uHotlmbhD8MiKsQeICbQkjb6LdOKsbU7LG+5bxbtjR
y4DEf7zoikpiHWer02pouMg1rrGdQNucmnEcIFLjUkBRBY+XLtzMuRTPbfs2zw7J7NQ7DDY8yNj1
uX9rPVHU2kVOfde7houMa/mMx80+hgpO5vPQiPbQZ4giyvlQU2eDZJNHWxhRKBknyT0i9yv4VguQ
KncNBODWNfAQMrZdV67csojurSJ9SUxgOFojuUi3dY4Er9+8Cp8tt+yxZsgc+5fZdZTJYp9tiR3w
MHuWsSkbC6plWzjHNEaudBIR7jjhNhjj8sCi7qzSKsk/VTK5cWug6aZT3uRRaHCSJ1ZjWW9AVZk/
nN5NQEP8TBr/lJjs7eUzBjMb3ItVPtxGfb0pi3F8g5w27D3HjT+Flrxr8+7U9C9VfhJzlG+yDnIR
R8xsBR3gOPbWV0YUGqKhurGj/lNlV2fEHuaVo2x7Xwz+w1LNv0BDZxunq46RmtSBzfV7PM6HvM8R
kRP5aQQUsgaq/JPs+o/Y9e4Xn7EkQ6hbZpuus9QQ63Ie3xGlYg91q2OJuKFTkjXpzMXZ1e6QHSDh
ka/ysq3MkEbKFUdooEEyu8+QtF8NsSpORbdQEwncfTWO6W50xCdsFiHkWiuI1y0S+Gl+MJvurhvT
YeUW7Q8xWD/QONsM83x08uEE+0K7E1Iml2w87AdNuW7i7GHI819d6j1acnm3Se5S1u6nbW2lv1zp
7CLNP1/maO1RPV9RO/oMnuIzqnd3cWM+uQbfKMNyFfSztaFqqllfzjYQybFe2hNnXaAM6bINlth/
UxxYXKW+qoh84Bqm+D3CAMhjyueIapkTgiE0Co8DBQcn0f+E8rK2A4NJ7z+lcsK5O4al5+COy640
WAccH37kiWOfEkOGG4KYDM3iBlsFozi1ufdmj85WllDMBmu1zEcY+UQ5D0t8gxTJOui6DV7YuLIc
NCcYNvBPf/ZOtoj3zXAa1G6xJirAACUGg4pIjYuIn8qVX5ZHqp4O/OJykZuawvk84cviMGbG0CLb
r8NPzrqTY54r+JDdE7pdG1la2HSUK+TIM8RlcBdq30Z338HnDZoXNDF+Jhx/OXWowORLPie6lqo3
1BW44kGDFAbsY6YnBl/WKidaJhYmUxoj2lGj4o0ospPMn0JzNuaTkgueIw6lAO8HfjdulO5cVh2U
ECsjDd1jJCYzeTWJ/UfEB+cgrx5Nv3NRLbSasv3Gqbe0Dgm2YekpkmQsUXwJyiY4iNlGtHPoHZHf
LMWc+1TIcMRCZlmjA1yFfRHnv9j5LpsyvDeJp+XGQqTysU8G11ijy9YcJ+zcIiQIS+Wte1KAGnue
hck+aV3npciLyV6NM4DLfdc6/g/4WyiESJy9HQR3lWJ1zpYW0UZfxm20RiUbA3cC1JaCbexg6tNh
b11u+8Eost3CfuOhIIhMVNM2MaEPMZKJrjselw8LqfctCIVwnxRu/A2QGGqmBRM+5JxuJTHRnauq
WyG7Y8Es9+YebhgmSmAJrLsqK+7xAsWquKucZ85eiCrUAJtWrj8/OVbjgnkM+m+gNQCyCPHFwXVt
nY7DT3SwmgPp0/Le6hVTp0fpB5Ml3McOlS1PBsTGU7vsZgS/qUne9DCiXJRDI4KsEgUSH8XWQXUH
hVRKDJcbI9YHnSJBEX6fO/Q76olGI8otK+18iJeTNSJCIOJdFRjlrYqmbIPpyXOapjniLeJb56Rb
9LuD86j4YOh+LW5xCCBwrkY/OSAVfUDKYwXuK9xMWdpDCIHqnnGMRItzDQ61347NIE5GgoMrwqXO
oDwCxRguFULuq8nzUUZgFh39ePjiY9smFYKlbnpCR3+DZsCH5aLePhO0ksUtkLDdooonYXrmqglC
5zmek/KMVyI4O/IYfjw9IgNeHt2iuClljqG6O4m17wm1onKh8Sb7oSZPg2LFL1EU7yHc0BV14fQA
TrHZWFFeHJx4BjcRBFtZeMiHAUpsJubeMhbbUCTlw1jOO0uV73Iwzm7c7wWFg1yad2HyzXHnbhfX
6U3ZNQ99BcDDgX7qoHGTZvshvq8KX21Jb3xJjOncNMsnv6gFPLdebSQC9GsTGgDS7fuiwYrIlO/m
3D9oAYV7ou1yQ6FxD+4lpD5onJU33AUSpSCZRzNGUH6dPuMV9CbGe5HDuvUyI9qPpbVLtMTucpba
P75CuJdwia0UlxhwPl/gQWBXHrD495OVbI3S7nfJ5OwC3OS2GKN9Rl3jtICiuhNGefBNGZ99Z955
Ka41XswJFl2wlTGVDwin5nvlZs8LmV/Vb8t0oFI4HgMxWpsZUR+g3ieySN/KBS6wE64NbTQjEC86
Wn12E9buvA1ogSZIP4EuYT3e+wHr8mSWhy5ESTnFyO3GyJP3wFm2hWt8L2QN6ISB1FjbEcpxU8/r
PsLiXKK/ehzmId/n6fylsUFiwZuLTesQB+W3WMhbaoiHVjBBSNLORvUrU5xQSkCSFPMJYxZ0bPMX
x+tRJ2EuiuoepSGmIULHu9CbqqPjTdDV6wOCqLsxib73ebBx04dOnPGPYCUByTjjO4TOH8gBqh1n
xFCJbz4rV2wF9Zp+fGmd7kB9sfhCmZld8J56frSnPnLkcHqwUfFB4gZaQrcmH/1itm+qNH5ElKVl
dq6pJ/5Ky/rGzu21C4TJm/pNIaL9QPq5tPCHjLPA3ld5WH4BWf5ijWbxxJwM0atnl6tjdVt7ZIcK
/90nd2b2hDRthHSXnSLJ49jTGkzXpzTpQBKi44XrWfOC/Itc49e2BRBd7b3aFcTQ1SaWLIUhlR0z
R0DWuOOgzSu/+qDI85sufSxTb5spEt9dyimyTpf4YWzqFy9M74bMzDdeT2GfItsqTmytqktJtmfL
MOs3qkM3TR/eRbllHNu00b6FWIPB1ULPGH4F2Q5WsC1Qfggz3fIVd6eKnfYVR060xlqLcvWotlTF
MWhI18q8c3ujWgcQkw/CbsXnbBSHKMXRacKVyX8kj4AiQe1+i3CXwql7sJODqud+O4P4C5p0RHHF
ZGXotNUecld9PnS7zBfBJhlHVIpmhDsYPzM63LV/F1nuHueDbpN6ZktMVMrPdVUVwQoy0vKjCSmD
s3rN6uxMKtsMLaDrEFe8jWUb+W2Hadqmbdxn5IcQj2m8h7qcp28L5kjvpEipHYLHspzkNmMMbeXw
EPXj52XGrDGLTsHSHsm1AKnDLloioEVZYJPN8dkpgp1q/J2sSMK1/dZzUQU3ysB4XEiprQBLqC9F
sjzDNMVFdL5pe9TUK4E6SZ0UazyWXgzh30hyzE6pjpzyN0VoABsIonM4JeBigBNF2Z1RhS9DOf1o
uuwuqR6jwftO3U1vLl/bCW3KMtzim7jNwDptRyHJQpG1Pyy+l646tzgasTz4JF2tbLm10XeBbDzy
HsJep0O1Re7+yfLt+3Jsd5OoNguIWEgtgDxss8WdCzmuVcf5bg3ikvRe8NCExj5BKzKa+x+qrP0D
p4dk3YGswo760HXZuoEbDAeAxus8v17FKp8P+Od9dkzUgGtQwSuzz58jNlnQLnvADUdnHD4TCJ6G
uqx3onPxv2vnUwoN2rRe2nCI1mbi2fdAXX94qXEaWb9EVX6PqiDZDoXYL5oq7T2yrTx7/Ei6w7jN
dX5eSnSDDFLJJFWHUzMNL7ljYCI+3C0N0uKe1KpZ6S/w0rshzr4M0XAeEpQnKiv9it35LYks5nZ0
mOkWXxx6zNKa+lUEu1RyJnAJb+vMZ381t6DrLKpVfr4tiuqlRWTqSzYP/dlxw4NbBtO6LYYdPK77
hfrRmto3OUp0ljaxM774jfNaFS5ue1F6V/TGW7ukW1lBUkaAAgZzBA/DQscdFWanDU6dum/x4ICL
fWhli1C70W7Gxn0IQVs+tahyZ7JAZ80mOm2C5rFow924BC2OK+N7vEheUSCRHCQLOts266oJyG4b
DWrbTvabKTTmbXZ+igRISO3hHCBJzaKZUe2kl28cAfq5wpUEYAxV+UCVNxDhiRLdNxfCxDqOQk74
3vwULg6OqvUzx3sLcPc6UBO5hV0/DLuyQOetywOk/eNPI253nrA/jVm8VXaw9UYAeIPzs+rkIRyn
J/hMXxsC94Ji/NBxRqoKwLc3UeGS7yw+i/pcdVSKwNl9Eh7JU6UOEq9nXKVXTfIdP5N9Or4MoPxu
gfyRYFz87DXPQ7l1LTH9F3tnsiQ3kmXZX2nJPUIwQ7HoRZvBRjefzQdyAyF9wDwoJgX06/tYRFUl
yaoKSu5zGeIeNAcMUNX33r3nNuC05EPCVIVK4W4MwvQtSTNzYtku04/EGfV17uYxw6Gmtg48UUaz
GSBevxBymKH1U84hBQG2QT9un3vLbu9MOPqnouDZYzzlrkszG1/g7ROG4womhYG/RN1C8RxrMl0q
jrhuG4A+pK+95TyfUlFfzP82KSp+oPqd1jj/vdbcqtD8HgMhSVfwEK1DUVmAtzw572WQlbtuir8a
cOmeLKMzKOgS+3s5l/IFMSVCgw4kSpgE2a6GPbKi4dgfSNBr7ihhrfvYMdQ+jn1vH8sp5d7Dsdum
2DieQP97hEqmpiSbOVnsB0+T5sLnN5Q5Bo0mkiO99NjWjBw15nkghYnNMk/rnlN94S0XQGXRnNha
CrlD5VNG6tLmgL89IlVKrdvaj9WxqkVWbU1VLO/EygbrbpHzgRWoQW2ULoepuYDtB9AuMOgQOXYJ
DYPM3i5mOG6Y9MwvRQh30CtsyN5twHQMiCkbAH/mAxp/9RlzniKOyQt2tTPFezNT8+1MBvl74YUU
vWa1bJamLtt1D08PpBz+jV3DlTWnIk/SjdW0GqVfMq+DLhE7g+fhWzL2eK+8pfjOQn7ED5NupJ7M
vTDFMEfsVPOH64n2Fd4MfDSbxJgzwqxlPY+1e3IcOs6MuVxGi6LJ9ngS7IjoJt6hjlBHb3IK5Cst
9a+szoL9kFDVLI+3Izf/uqp74i8Tg2xsawSpMAWTh4GYVmHLUuI7jzRhmEwV2rvx7SH4PttVfkZR
wv3CtcTg2QQs3NpmfJ4IdL5q8tY5VUQSRZVlXhVGBvKTEAB4dIbLP6PMZriH+2p+Tbx0/JIGNuEO
3TDoeyKRKEgEWpzvSVZz2Jj7xohsTrd7hHiXfIPF2ctLcgbT6Mx7r9HiLSvyGhUzDTyCB+ll3RVz
ieLoGU1+yjkevWLxWw44db0rI8uSboVDzwc3Ydvx0eFTQUcO0t2WDSwivhbpvFA/NavWYJOJmRNl
Wb0ZYn3wQv/eYvSBySR8mMfmm838F8/NURVdAqWC1A+fxDeCwIteVISWQvhgojLSASCBAqMYkSjL
FVk9LCMxHgYcPk6a63VahzusdVNEIT+dfaIpo44BFVm41PW4aYbAo/ao4y12X3IUKKd3SLQCB+9B
ED80WC92Jndl8ZYpankHdgXqrjIai5FiJyH8dQfxMN92orWiCjsSeQ2B+sa89GWaQuvOMGeXc0B9
VTrqujXAjQLrxPtHVsq9pXVwbbjBA/FM20rU98vcT7vB0cO4byTotF2nxuB6DgZZRR1m1cekbr8W
pK/ypqp0OBAm3CMYt5eWCJy2y8C1ItjZDEjPOZTobtfO7ncvHhA6WzRfrxP8pfNqKSv/xAnZ2tSM
ydg3HLsmsIL519FqG5wLzRDvcHBeJsFt3b6XtqbnqQPmi0fegpmhZXevTI7aNsLHisPIOH3BcgLI
SY8lgEYdQ6A07FnGTLRgAGuyPp6MXrbLKuDfPZJlm2/IeS5POnCnfW4nhwGE14p0hvFa2a3YkARg
nx1XX44exFEclItwPnKCeDkONCrYXou2v8be0G9Hy/VOdnuRIOvJCrcOMbrUfJa2aKoMw4GmzAYH
4WXEiMAhGc1dF0zjd0uOWdQrquHc99vVIBsMM9PWSJ3dKNUJS4N6sAfsCCvMVvNbUJIbghbKMSiY
C49Q8ITsh5xNnOzlQn54WZ9uNQMhBGsTmVTk0KfXM1TVK+1jsV3ZdgpLsR2b5OgvzZ0nvJbDD9qC
+xIMwteEGgzj6yjrmhrS5W3LkyvHYsXOi266tYPk2R3lU9H0NBaH5N6aCNqqDVJWJWMkssv4wkZm
XAHmMGZW0GYD53Gwd7qL1ZcwNpoTOpBhVQbl0WatpbTJvjqWke7hpH/xq/zOmofzBD+QZWStuJUc
S6nDjZuJGRYHC2J9XFdFjK9faYHxK0v8SmxwuYGpqMgxhEpZNwTdNf6auCfKsPHFKxPNUxpXIMu+
2I37SCfJ2iHCdUmmc+7UHCzwtBoUewHZVo2xxwz13MsS35p2h3v6THdZPRP9OmOpOzvaCk6AGr/P
rH94nuj3Gp4rT2NtyHvDoJnee+AwNZJHhAkcTibeJAFth0jse4LN1Da1Y/trvBDkx2bgrxV4baL2
fHSVsJ9H87zQn8cGIW7nnpMDOZJvpWvfmG7TrjlhQ+YRZD97hFe0ntm8eTwrLaty5IzlLWrifpPK
mFwUJ1KBeiwBF++0WbcP02iKje3OJwmRuNbOWz/434b8Ccjx2oybDRG7zg5ee1MygRiJnYqKoULG
ULQwzLxvoLm5iVnwpMzwGhmtgsGTsNeC/7zQwCQaGLSZPYNzEhzpjXkJeSJ0+aa+3c9tu+FStx4r
Qsz0pRpMkl/SZ/Ao7OuVO6Fqyo+hqivwBxCWc9d9CGQd0zbtzmocb+OQDDMK6JPSDrZd6oWstM1N
tpQfaT919CKDh8mU+b7gnHai37BvRJJdFxaHPHK1tg7OlztCIfIVFsgPrHvVHpFFfUeD+GHm1I8s
hloZo+gjWNsjVLQsklkQbgbTokpWe2Y67is6GaqC9rn00y11kYwGUX3gK1RYtlsU3CrNzVvUX8aT
Y4v6oMLYr3aQXr/QObjCGIGZRahngi7XOpjnvTn1EHub9xZ55FrHiiNaU32ioKe9ZX7OtfUiJElW
yDsTnni4kllC6NuFqr2lo/KkMrrmZiLvE7MtjrSf9TWuIrmtVNJvSUpv14EPmF32DhnV81e/LAlo
tLhzdMNWqmrOdOOxkFXmEXL3AH3bddf90jM8Yphx8Ba45Jdc3ZUde811gw8ahYof6V7sTCc2I9OS
3Ll43Ux2uuI+e/Ry5teFdNUI99OJHED7Glo00hlDqPt5tIz1AHefenTZonRyQZ2mIIPHoeAKtWDP
1adWlvdE3InNnNjnwEbPYOW5/RUosdqbUGxuHPy8xCGGS36LpjpfTY6PI5XJ2noe3kXXewdtFP3j
ogknZiOfr0iy+a6NOPvi6kTcxJCiamS7sM59yhN5GY/kyTpp5ZGqKJZFvMliSFIYOMDJFg7vhOiX
kw/Xees4dkTY/Cke6x0OgA3Qgm+zpGFH28OgJcVgLHSW68EDiTerD5t1WZYEcDKHaRgPracZdR5d
HFY0QhHJ19sQhedd29ANo3a2Nr1bvNsYZuuFq+aYtwpUjIS+eJIY+g7oEdbEmtorq3A2yjD4ksjQ
NqjjYucpM5AEEAja048ePvNevuoiRJQPNH5JAotAcDYVThgrwpfznZ1Zq8HNj7U0D73l0dVmiU4v
YikCvr56khBnpEwoc2vxpJXzNgXZFUrII5j/PeFdu5DMU+zFtFT6faqqlVfE8gSeWN4ok7zHIsTi
2Nos1aEZ64iRxrJCJNgA2wclM+dcJL2rpj3JUR/sXpScWkdvb4UnbLrV3oVgfSRoyADh6JI51xbn
Ja5eDGf+ZIrF5epbcFwNS/vlhJC+hjSYxrGcI6fqOOor8zHLs6e5AzPd1unBlfqwzPFVXFvXXufv
coZYK6Z+V5mrjmyMuAkz6xKjdSksPQc0POJ9TIco5MDLItsKr0qw+OBivZde41JPlBIrAZ2V9ODw
DAdsPY0tuUSGvOSkuhG+Gfe64Eq2jd8CkK58wMIe5zbnmQy7Xn3KnmGHwaOfWqQbrHTmfQyJ/7Ub
5gtHd9+AtWCAVdPwRTP71HhOdfRaXlg7ucHbe26y7Ftjdl8gG7frKkYw0y9rldxI3N2cHPyF3L/0
ElUFwoBsr1VoGZjNRqRWHM84NhCg3fCxXm/dTzKvMKepI/apbZyMK1pUa2maV0PiVvt2YHXQglZD
0ZgUEAayxRoAiLVVvlz3ud6HFSBhxDwmLJ74AkUab6q5siIsaEy6svk4O467Qz8rnoKC/rLSFgiQ
IuhvceC+jUw7pt7YXUacuF6LtY9HJcLKSIJUq7+iNbvP85Mq5g1WTRP6rUsBUzZnuBf6pAuLBdzy
zxa5xMWSs+Vps4sKa2Cc9tzw3HmT+embb/nUqe8D88OtFxR8+J3pG8Gqb+Lwhrzq+85L1kXg3Oak
QjESqZ4LGz2eG2pO3NOjwVljr02QweH4DX3aQnhDqJ4dGrK5FDSpB//etJO9JteKX9vRU2WokbpM
yNnaZ9Zx03owfWDwIS8rEuInqZNmhTj209fbuueKycpoiqhOk1e7y7eqFEwW7QR2M8PGebaOktC2
mCOIa6bMnRmRJNUn2Wvo+hEc+6ZWO2/k2MpWcytZ5ANykmHsRJIEuCack3Wdx1eJqq4csvpAGflj
FBTVPq+dQ9iyVxdmX76xoSRrLGctolISfvH57nucOxFeNPozjPGgZNS3vFpFNDb6gVpo7cMMWkGt
vziF3CZqkGau7ECd6QDT7hrbPTkwK8t65+C/r1Ljum6p7TGjEcyrrv2ye3HDmFfPIUUzvWMihHiy
RRPKgowVAXOEPNUcCquXUo0HK2aQQgQN9fuYPVdWuXX0kkTZYMUPomjflFM+9Iq3zPRN7F4Dzcfs
KoT8l1vJaxEwwW8J7qsa5AiLkewGtpA1duLLqGyh6Y+YmHyz7Bpf2vex8CGojF28snr3ykzGMUJu
BREk3YS1Wr76ZtW9QIOYMInQ/AtoCkWcGffDYnyZ3WJTp5IWHTJydCBq3eVAsYPi6FbINeObAa5V
uKTsjvMZJGskTPXYWM2ms4dPep3MM82YFytenpTI4cBP9d1Csao6GtTttCkmg3JIyCsxIPZuCbTT
X/DnrVtRoR2woLQE97Ttdk7q7sY4A5Kbr8l/XccOiZygW6hMF1bnXmyxlxzKgTXJWfDWTNnNMIkV
Jl7+Qww3fcvW3KAyDtxbxgPAp4l+bJw3Q7LuJ91wXU/mqWONB1dLO+1+wtIBs/u+rZPx1qllNDnP
INEgeBpETjzWQXMcFvOIUZqjgKviNXs2FaAZiZodURivhqyYK1vTVR8o1D/LznIQNVo9PvV4yy4b
CQJ0D4Cs1sa0N0XFIZJnLxO7YUnflp6AkgaFd9MwbJEcRYlUTIJzTy+/IKB6N7relpiGNTPEB7uX
L+ki10ORbNJckHyZyogNMv10ElbZxGnWM7J3avxVVxFsq5E04eI/dP5y3VsZb5YNd6ZIXkwDCoFF
a6W657iptjlTYtBdBhaAb15XrxLXOA9VvzEnPHjo5AxUm6ZDbdFZjA3sq7FzD62PdU0bDl3caqDN
7m0ru6uQLJrp2puyfQ2N3SGlVPR6hyjvWOUoq7RPOHv1zSvdlylYbum5ldFMb9+vr6ZO7olJWGlP
pvdGXwNRTc1l3gTmQp8+b5cPO6Z0ihf3E9ootAZulNc+kFnxqL1jiPWeNN5HYlxvFEMTFvaOiqrF
EEQQ6yYnKGN2mh2jRqKGJoM6Gi3pcWF/3GBvuHFKqZ96jqcskCkNV9opaNyP3kL+4UgQMMCct56D
U9YVj2GpH0Wv9tkomJNX4XWuhTxJc8xvkCTp22aar2Zbc9SJ339Q1f2HdO3/1GN114Do7//vP6wL
PvYvRdvFzOJdhGrw3C59Uie0TRH+4hFpw0mTfs6jETeBd7sAE5U7F8n4ex105YucFY3UrF6C0zy1
gG4QZgz2RpWMen9DXUNi9/NfAgMcFIyghwcCzArNi6TuB6NglnHQrgarXiHf678Br+abtugJonGt
6uJBVobxTtueqMWx6R/F4BAPIlSPM077xceft+Xfust/WH+PS77+NnbZG3frn4anP/+Pv4SXvvMH
OGLMlewtiCShPv6n8NLz/6ApYtskcPm0YrEd/VN4aZl/OBDsYMdf3Mk/Cy9tk7RCDzkmykvXM4nu
+1eEl788Q8JGw2kitgQNb/NBFsjSn54hnePBKQjSXddFYB0NXOlPviS7JapHTK56UOMWLzGiKnlp
Tw6Nzr8pUwWfUtIU//s362dw459/CtjGy1VZju/+Zc764XEmJqo3RJAtJI8n/R78vY4CIxv3QVuC
FK8wid8XJN++ScQSv/G/Xtyt/3ynoVjTkwaTCX/UNTHcunwXP75JvkwM1WMBQYCePovBokdRzx/5
LLYojZzffNgvpMDLh3kh/jIPy70L4eSXD2uXzveMQhB4arhLtKTjN6c1it/QJ//nDxHiIu3lGRO/
fEg6kUZcekYb2VVmHehtY30IHOfx77+yy9Px0327SIf5psLLpcBa/OXpaftpYCKFG62YmnvP0Mh+
EnkOA/2RWPpLoduDmKq7sgt/s/S5WP5+/WABHgaeqmsCJbhAyH/8whpIEwCcOIlCaUNNMUpW3G2B
AfclRhA/bPG1z6gOGvObcxlxzUYTcl6KkZrKqYmRy7A7RbEnM5h6Uokn/BUhxR7JYy/gZFrNkkps
+8ogplevKmnDD6JzNZBnMjvnoRf8a11KtOw40a7siNeND7Je9M0ygz8/2Mz7bFqkvd1ArACAvppG
hjoHQqoCjSbJHS8Mg8x4rnPnueOWJXunGxlXWMMYWBuPrC02DrDkIXHqHkXd339r/+3Z4IuGjwCc
1Axs6qjLvvLDi0ZfrTEKOscRYxz4IWY8bqBUB7/5lP/2TgUOjzl2dnITAaH++k4N2dxX4EyGSJmD
jMKhw9FixmTgzZOJfsiu139/VYjRf3kkHDC3HiTSgAXX+zUB1Dcg+IwX/7QVEGWICRhDtS+RKLeU
5hKySATQS/zrFwm7DwUqKjiOA94vrPkwhD0Q+BSuQTHe9R3mySHtUYA64V29ZOVvLvF/+OIE8rcA
5SIrtm3+YtLXPBxTZwnqrzQf11WH/moM5+4312Rd1oaf3uqQtFu+O9Zgl03rsjP9+HwM2FYoL13y
FL2i/ipA23sI7Ftaj7LJxFlM7ckYO59IxsQmzWORQbWtM+JuKN/s4Owvk3eL/4cR1p/f8L/PGP9g
3fzfDdX/j8ZW+ZOjml//63hhu3/wrPvcSjYTYbo+P/nLUI1pGl9HgAkJ5gG/c1ma/9PX4RKF7F0O
F+z+Lm5nz/7B1yH+YLfAaW2ZTB/50b8UxvCLq4NBM2/+Jd+GvxEVlXVxkPz4KDWpOZApFWyD3B4Y
VJU6hBlQtSOUhJ1wSvOuiifvEbZE7kX5rIcD2jgPuRrkvXf6q6DuakCm3+TCeYlCsZhfO9B0t4uH
YX/IXLuJbJWqly4PUDn0Q64Qg/mpuCpH6CNrN5x8jsRVZ7xNLmyFVWjkzAuZXtbETtFQRfhNuAIu
t2IMH3OmPHQlbcFEULjN8qec03N2GOiS8MXMCN+7BOK5Z8Y2Zrd1iZH5TAozqaIiqeZlY5WjQiJE
EvjzsuTM3zIj4xOCrM3PZJirYB0anvdno6O8NAtH+vJTB8w0mjHwkb/pQIhZi1Yi/MhqCwUnJrUZ
Fwh2WlwYAYgf9B5eSLj4rFRybRRU6oFZT80cqUW0ulrBsMqzTdU6ef35wyN399fb/2PZ88vSgyPH
9nwunZ3e91jYLz//Yc9QKFrtxfcPGeTg28IM1EsMbrb9zQJ3qVh+WHnI2AZezaZuuZdNA67xz58S
lvUwTrZ1y0TdcS6iPWYwXYMLZD8lOsvu/v6afPfnWk5YLKY2Abgkhbisd4RU//x5cLELfBPjd5/z
BMo8pyhf6zCovmUExDd7nRlNegyb2pabgEZbvbb9NGQOv+gOG9KctVcwLh36r0OqvuSdwJ+S8qXJ
/gPTD5K11wTKVb1rSyu5A5LVjMRFDsLcQReMxZWzWINaMU0lTscmF4TOyBzi/nQkSCKyeOcZvQET
nFVMjgfEvyppr0Pc1sOdM1jNi3AXnNhioqxDLhcIWg2JayHMlgCURw3Dkj5zZolzrBzG6WXnOhcv
uXa6rSlaoizHrEeE2w5duy87Ry3HIAORCF/50j2mdTq+m1UavC48WwUaNUEnql7Q+e/7zPT3o+4W
3ICZZ4gdEzka0CL1jsprVYq6eyw0zW8jm8JhI3soH0tkyxbWP6JDGywjGATLu+2CxcCNwkSDiV+h
q++F1Ax9EzmAWuln6FOR6wBdQy9SeXdzXffhMfMzclORFKAIzNOi+D4kU1Jv/Ykg0TWsj8KMAs+i
i+O5aIhQZDj2NxT9iyLrrVqsNbTYzF31qRFXW1wMtf2ASJ3IJVGmgeJ2NONNjzjXO/lDNfVrE235
sSd/OFyl5ViEV51dCvIMQ3d8SVH2Y71golyvG8HfeXRbR6Pn4+0/aSKpK6iGxnhGbJ4laJdC194S
ouq8aPpdguSQ0aDYyYU/bNKqD2hCu+SAcFWCLtncSzUcBwNV0op6Yn7Ew2BDrAevk2F/GUzst04t
ZvpyLo5VNeUxEwQhGaYQ0JQEMHsLJswDrYAoRexjHNKhQPGV6DZrd7kEprkO6pTObK4kUpuRCQaC
R1CBz0UyyQ9opMVH6gqSMSdjHGi6Q6GUxzbpqkNHEqt3AR3itmHp0/uBGvMkwoyAZt1h0e4R/kCY
qutjm3X0/gS28aOmcDOZDjIFcYSen5Qh2mNl4iNo50F9oLUaXzLuoh0FbofhzoPzi3ZLEUO8gvw7
4lbiyNJvShv2ky+KRWBD04jZVb1chlqjgBE7cFC7pYBz33zu8UvJDMi7Ei25z2sb0axYL8syGTsN
BMEgP3mEJhZnCd9GaYOGiswM3OKqs2v1uJh9NW5bR1QpcTpLNq6zpK6j2BzRrZK8mDFBVYE4DL6W
nyULTL3C3cKRTA5e96SFwTyuduzubKXF/IEbnhxn5fj9wZstWsgowVBYL+yHH3yLqMzjJcH9x5Qw
bZFiTxi35EIca4MVOd/nwN2wjFfa6El6LmdCdZm3dtFkN+I7w+Dy2liW2bpiqCg+Z8fzb5VJ2mCq
m7Yj4NPxsON1Jc3FRHZMHkpVIpL0HSaDqR6766DFFTxWLHqI06v4ta2Y66BxTDMRJRbDeDY+ZT+G
bt8+LBgsmhUvkcNEawwzStisDW4TuDxJVCa0mslTDIx6K5Y2easTt31x0gLF4BDooVhTDpXEmQtn
ULQoY54/LapsT/U9WdvGbMIH/MTMiki6RROhppmZfUlujozq2JRPMdsjM0voCx++9piLkbuESrgJ
SxOhdjmJ02A7jRjf6rkukEHDV6wgBIzE5DYK9O0ptX14Eij3mVfKGW1xWFbm6KwSVBrNzmlAD+or
ysdBrNNxoIetoS9DrBvRcq1Kw5ZGRHMGtRvLAxIftwqDqwJWyoV727X3SJfwEzosAxPNaTu71YGn
8O6A0LzGRZMEmzaE/VrAVxJ7Yynrjwzvkrf1k3R5wt5ANJEljBorvuiy/VD3fb0ikzRHAZ/ktuh2
dQ+UNiQGKoh8cqtMiPPLYu3KAjjLWkkGhsfU4SwQxWmBN0LFKPOZ6wrzmc6f9dHFUrx7FZXSaliS
9BbajvGKVJ35uxsb2WeeLIwsY7+UI0K1KvRwykkwOBLOCq+QGD0KDyIFPiFbWRRXNGiaLZnoF2fV
AhF2VcbopHBxSESyIsskwXw61sweZzkjnEBJYmM+Av5x8S2x+meLrs9pmxhvkL8Q6ethwECZoiDp
OvOtjmMU72Hat5x6mPAvvKeizqKSHNRhbXXm5EVESSFjFtx3gHJY9l/ywKC57Ie0kiNGtTBZwfzG
GOuaykM75brO9xSbL4JFG1tmUiz416RhDrcxy29NbsjAGesS1WJeeVXjPSfmkD0OPO/dmjFScd8V
Nut+W5rx7TyA26S4HTUlZzYb6OCLUn1pk8kr16Oh0yZaVKxJ96papgMzb9cKnDGTGzbB4k7lGOU5
T4SNt86KdLgjnITzZOhb5Vvl1FgjLI5Jn3Ia61cq9vhdFCaCPJ/J7CsTDb58NPamH6VxBUPBDhr/
vUy9nlMkchRYBOFQ25uymP2z7kp0OsmI2W3gpcPIyQBjZRY9+bWemdPrsBMN1x8ZAK7DjL4L0bBT
Pb1WZLK/gonS3jZMizCgH4Ilbi6vCqXA3a6QSDYcD8DOflbWElhsYmQnz7xlX5s2cN68QA16lbLf
Tqi5dJpEeUW+FV7dIphOLRmtHXu6Srs7uir560QRgIMiK/J9ZWmCz1yFiuwQTGmNZZQBdb8NQLOU
m7AQ2Mn6uAjqTUrTp13TzikpQdtMWyfPmXWwCwZYgle4Ndr2ZUmcmKGqAYvjgdlFSD6MUvWjZzix
fUN+4Sz3HSBAnsjatWfmZYwpY3deT547WIQp+p1nfa9jmUwIZuxk8eo1HXmTg5kvl9pDRilzG5Tw
SJ8Vw7Ldmol+KSCuYUbFJrJgd+tFcpHtJcpT4GMnyoVVVXSEmKOtS939kpQ4q5sGwsupbHFDQOyp
bLJwOTVOcXVn+ItqF6D2LmMsp2RMWoOzKYpcATThi3HWfpnZxt2iR12csCsQm7aezV6n7zbh0cYW
7Eke3BVd6vnvkL+4HhHXWUYM9cLKeDDFZDLWsNK5MFEXqZr0R9rQTba9iBHbqMEGgCMpwycUrIsM
wM4O4KbMnnpYNMyQGGfn4zN2Fd08ZWNa2VusVUh86bXRtVld4tr9LUcRu9snYZ+D8ruEbdv3Wer4
tMgQD3f+Q6YpPrCEpbTsYI/nAbuoUfPXRnOhCyymrJBN/7R0wxgy6ExRCaNIMXSwsczE7a+NtEnr
Uy27SV3DE7xQplpDFAE4r5nC9xC7eBVuR+l6xboiYUXdt+0U24923wr/uqJpShKms0zPoYEYAKVM
7PqrYqk43gilq7UV5y6K33RePnur68kyRc8oKPKkXe5rbBSvkKjGeOPN4XSFkgJrVl+AT1lZTsdu
WKPOOxucrWdS5ojxRipUYVOkyWcnp9wPeibKlBfmugkLSCMW3TWGs8p+TfH8yqjrR9fay9Qt9UY0
2msPhNIRTG4pmZpwk7Ou2QQON5/nK6af2A4BfB7tLnRmdTU3460cSidFn5xPBeELHMmjrDLA7OZO
lWQbcjWSz4ZRk71KBXTZFVz37sEkMl3jiPMqewOtiqP9YpXD3Swc/rLmKp+qxGXrDmIuxJgyygTl
cgwGUY8syRNu+aAsb3yz89B519S9ySsBMtlr2XbJPeT4GJpNA/5oBba0m9fwQtW7bcI9uosblwXb
s0GuX5Ah48KlN+Om8i1275pH+6PjkUixjc/ZXnRaT6uiE+hxWnMpqbyF182HCQzT0+w6w7PHLkjM
K+pdRoxTRlo4UY7qXjRNn6/cGTbmLu0JV8RF23LDFFjeWwRLBTrQMEnOJtrgLzghOn8VskMYuGJb
p9zKlGSBDSEq+rsOcoHkCNi5RIMQ00eYzDlzD7aXizcA88k9KrmZvNhWA8TxcWVTl8FDYVPKYXzx
iiBb3f5Z5P67afYPl2r9f++and/Sb+8/TuUuv/4fXTPnD7pSjCs8pvymYDzyX10z5w/atXRWL80H
+0cIoc1P6Lzyv7n81OdZ+K+eGYmAOKZ8mqaEotLnIgD6F/TJ36FQ+F9/aoLQX+LPctkkXCK8oLb8
+fMfWi2UWaMrLf84GoU02pWw4kodOiMNmabEqbUWHD8MBu9iqIqzg0roPosv7zfninQ1IkBcs4Lr
8EzAuefufZ8qbZsRf4xtf+SluSKLVD7YgdYK2zy01W3uSi+mxNLGgIS5qLJ223c40p9SawyHNWc8
CwgEG1+GrKZNvAklYElA1LJGTANGLe9UT1mjiHeAAq6x/vAuTcRnJrFrr3FZMTls6YuwpqCWRXXE
KZYzN7WGa+76DCM1UhgbI0GCqmN0a4gsl0h50ANmcoMKrzZv6Gda8QWAYINV8I3iFXdNWO1xHlj+
q6jLlMSAVkfGDHl5ZcravvNtSsVwIbepu2lhZuE3iJ/GOl3wHlWY1npvZWjPMl4c/okIic/iPKgR
qAPIkKoxXrvOjwHUJ2HykDMnwSPLH9piIaBFJcuT2UCXRdaeVM4t1kORPpjGgrV0lccWFgPQLPmH
5FBJPICYCneOJhOo6iNZVIP3QBiEW3NI7JqLjDVliXdY8yxTWI7Gb958T2WwfGLzQ3lISJ9DnnvX
lv6tC8Js38dtTrqKE1cZo1lvvBZVrfNbqmW6KEZv27eyz3Aac4g20ihPamt5Ir1afYBsLPDhxX5K
An1yqV03dpK0Z5mF8bEzFqpfyPZ7052y+1qrYq8Wa1rBGaM/1ef9zF5lp87joqoe5xCxlRVq9ixI
LqtpS86Mu6bTihQjlGkY069S1JP0OWuiVSXNk7kaoOGkoD+vGidkcrb2ySaFGTXYcrFWbCZdC+xA
tyFgV9NwBqQtAVYx7m8CSnI14msNQMs2NpKPRKVWxGBmJhjJcoiuaYm1Qx+d+VW5m2Nf3Nkx48Gj
ngmnO2LeAzcgiSNCNklV120hHY/ADjqQXYe+QajvK8mpw9Bz1EC/201DSIhAJdtgIufMb09LVaU3
RlX1KDxdnD5j2FU3IzyBmk6uNkiPNIJuO+FKILloyTuUyUu3n61muk/Sdrllb/ciu1hm4wZS8niv
mJsG67nHqRJVSZk8W4ZR7+Fvetyrmldi0y+VsXMRhqKZjLvy0W5CcsTTIZWHVtru/Yw89ltSJ/6X
mEeLdAyO5kDtSlzYqwU4nge7LTEuUs7GaQ8A1KsiEhQZAFWcsIZT2ReFccrHYnjxYy89zwjFbshe
oqCcsFH3w2Gx076CEzCqPJvfU3vOY8yaMRieoAIsiesaHwInIiWH6e3/s3cmS5JiZxZ+lTbtKYML
XGDRG3yOec6M2GAROTDPM2/Qj6Ln0Iv1R2ZJSvd0hVvUWmZt6iqVsnDgcof/P+c7zAqG3q68sSwx
4g2RHiA5Xxbp0DI+WUtjJxEbp8oGW9uw4jWDtQq03p9ehCYAiZwHKEube/aFHRglBED4NjgUwhBb
eUMF1HIXO3XW5t+Lqte7iH1g7NEFW1KjCfsLFSh04ZnwX2x4yqsM3zQelSFBwpOew5yHdOzCbR4o
CPYssXg2s0olEH3Qe2NdYBlwksVg8fAp5arxg+er/MxLva/Nvn9K0eTC0DTsytI4MxZBom7CrFYE
BdbC8MuF7GbBZ21lXfBIpM0sJcsER5pXw/Hr7InTYSaf0Z7m8YMtkn5Yt1qbV5dO3IQVQXk1Nlt8
DBXO0rxvs/amCsgjcKMqykkGjvsUB5nWW9QLTfnalmY6n9tKa5s6oYG5ykelibj2JeDlYvMYSCni
6S/ZkRdnepco97DbZt9/kiL2BAOzJhswWI7CxCMl+BddIvaqzuxY2ncB2QqQNNmWVqFegaOy7VbZ
OK2abWk51M9wNAVtR+FUrqJP7bLrk3RNpIBjuyouzs2QOslTMJpUg5ox6101R9olUKMt9ca3CG63
jB2pDso1EM9+0Vci3noykxsKRRw/8Ev4ZLYM5ks3thYsrTRYpm0/sfuqaQMEXX7hMJ3DTyin8SGu
yOMi8M8ESBFBy/Ogovf03AexEaR3zOUI4awJhog2oQi0RzNO7yaVo2jup3iwW5S9hqI9WAXWONxB
MBazqkLRGhTZUzJGALWgEJgbT7feGi0uq5fAZyY+a+HQlF8B6NX5ZRHmnE7iyOKFS8uqnwaBdRWp
M4vtc5iSYw3dKMszYBom+R2XQ4UJ6Gsc1gj8pKTuIoc29i+qLM5AdEaR4sHmygQeEIaMW/vCQuzp
k98GNaXObjEYFYjfVJoDOCmyKxmjcVgamQHcTNgWAogZ2tO5HITsSzITa1KL4hmSDZNoEwkk3rgA
8N37Dhji0klHOB+TMa1I+1YdgrTiyNnJMgHau5pG7C5KmqcYbLFeT05XbhK9sF/MdlKXZW9AM8X+
Gd2mmDsuvCiWd01FpQvjk4NjUjey4S1R9P6C82/x2g+cpUCKNTEY9X4sVhOe1fuBNqRcAAxuXjup
8u63WcAy40YTYSFf6oAz8ZUX+721HtMGZSuwgfFcT6S4oNFvWm7kU8gcId1+HyfDHzdkUxJ/wQTZ
Iu777x66GWc5I+fH9zbR96/5/zzk6T/+rnxrlJsqzL6ExZ7U7cef/7mrZhssBRxu9sYESGlsXf+5
q5b8EyRd7J3ZVqMTmvfOf/ai6VLPLeiZCm4gagNr9q9ttaL+Adeb0/6PrTrpBKYwPqZ1m7uH/+4u
WnSg2VRLJCm2huSLaO39bh/2N2iplB3y0IDP3BQ7Yk1rzDSGviUArLqMPaGQAN9QbHetpPV2Vkrf
nV5TAF0pULpkmcZW+qgi2LkxOc2xUPnj9DKWnULmh50/kBPSCPeXB36s8Tr3IPd+taHNhwD2qxr/
+QPq+GvnNaYTnVTWc2cW9EG8TtPYQROZhgC5jm6JrKayYXfZraF7WsDk7PnXCUvdd/R2OtkmunGm
12J4Iggruk4GabGfL23tfIh7zgyW0vXPXVpkD7xo1VilkN5WDTFZFxoPUaGAm1CX9cz+mxp2xV2f
DcPabPXuDQtMeKn4nrXqgo4KCUF70QVOh3XStcCkVA4BIFmmmA6jDXPxO/4ee8F8aUIrUcwFbhcl
P9E7PtD/IGWydMadaZiIHmxpz73lX45NDaWqxJqfE5kPnO6uAkpTAI0xiQmLc42mVX++mv8erf8G
h/+XUbp8bV7/lLfOEQX/+7eL1/+5+8ffCdLJ93IBfvypn5OBaf7xQ3qIhGLWfmnz4funMIV/wizB
CZrcYj56SyJi+qcwBW2rDQqCvHBdoKXCIv3v2UBof+g22gMIofBIbXpTHzll6wejhY/JkOhlyLsn
ytLSxYGeQdhTI6Paq5aZxZb4yuqBYFM1Z1u37AZVWmuiNTUsk2kaeQujc8iu9sSo9OdaZRhsHDO6
fivdc6JpoyDAKFxvyhwcBoPAtNGVTZScWZpSEKZlBrRq6ctqs+eQIbqskZMVrlkF4iaraJQt22AG
hRraGNQceq3qK0GeqBHTstXv6NnOvfqqoJ9QJ04tl2Hf1luDtmiLC6L4XIMH+8IR3XozCBalIkLJ
5L8j/G8Ud94b4Xf9a/b19dfy0Y8/8HNw6wxTVE3GHBDhIJ+c19Cfg1vYf6CGQ44lOazP0nwu8s/B
rf1B5oVhsJrp/Ak61SxPf8ZYKOIP/td8K3wzLJ/M8R8a3BSL9tYM8sfn5ZJVDn041Sq0uftzIWGp
3giB4L6J6Qa5oZOwQQeBuCuLvnoSojFWtUMSbcAWlaP+aF/2mjm8qRndcHQEOvpCDot+q9dXVdMN
z2Lw6IcLVUAW14t129fjjryGiGK/9sBnMj1ykgsWQ1BT4Uza6Rw6rrkKRmUA0NP541qW/H0Wxc1O
b2GrWF2TXOCAs89oRnUq1aRQ99eRUrXqshCmtyqDpvsc2yU9rAiuJDydzDJfzBRP69I3JiEXCcXi
a1J4beJR6RuAP63TM4kAi+NrCQMDJUcx2esU3Tf4pmT2mxrkBOJlVWCdGCqwTbSkOVjyxihu6bXJ
YNeobftUSw3FBS1P4zbtY2vDT6kvUw8bKZh97cYoRo4mhoY9faT8LodQMd04awCqltR6qeoTrVpo
Z3UL8drTwytDBup5BFUpJUf3prc+O3p7Q7yHO0YYbmVZfi/1F5PM2Vv6UWddbb9V8XihZ/XKS8+n
nODJrnm0UnVhkrIHDQ8jl1rdE5XwVfGI+yir/jP0Sah4RSeuK4OzAhOaW+m1tRSRfBOcZC9qSBg8
qms7MO4HpyxWlBXWQdmDnPEC/40Y92QZFPYXk9zpRWBaw6uaNl+pHMazJFp7Hsz6OSydXS+UM1ok
sRv43lzUH6ONWQ45WBV5T1jhdzKtH23NuPdMdTt2HI2qal3Tm4PswF+VogZGG+pG53KegS7j5dU6
KuwCBrAnVpVi3EmYvrBSy4tI9K+mPo6UKbxtSbBBg8F9ScbhtOlI+xPnegvQdACMWJNegR5ImD6d
814VK6+v1O+UdBYlqD1DWlEMPGiApy8TpFoIgTemAomna3el3kRPvQGDY8CzwwmcrsDnjgNQ+5W2
9n3lW0s/ey7NBrFL09WohlJkDPlo12JVFoFNN9HAKeEFs6rbNCvPdmkn4scJvbE9yxxFkFaFabK7
0MqoflVUK7upOx9Eg976OzOgHudWhQZPsBkoomH6J9WlTp+wQXOio8pqBri6Sr+9guXK31nOjRWV
BE2P9bY36k9CGKtKT+/QblFDEvdzgBnoT/yUorht/SRck0OLXdeJ6/NWh6OZGOGzOkZrBL005/Mg
dSlrn9UJ99MWLQSrINiizbzQkUpBQ5hGXBf2RYwu0K07yGx4d9dBbdZXtC3VswnG/ALRR76kp2fC
rqUoPVhYwubUPCQzhbVJRX1danEtOLN7FxnomEWdJhcKtT0aOig0ayXtVqyBDvy4dkRA49+niE52
xNuKByU1/VvVdDBfxjxKYOXj2rH6BCFM035NQv9TGlY7JfnejBjpsImWKwD7qOqlwUpcOtugKD8V
tHPXAGKYnnRtS8eFNHa73fQDz4MwbRPneEGfRlb90qttzJZEkeB7UevSre1WLibd2AIatddkfFO5
qg3rTfN8a90GfUfGzySex8G58+Ns6yn0Is0i2gacfiFx3+ZBb+CvpT0fLUkRbu5r8g4WYxp3FOho
FJlwxTet4eMqiL54PDqqWdYcNm9+Cbp4R0TQMgmCJ7+ovxCXEL/FGWE5lVG6FWWYoWwXXmqgcKAm
zfO/Do05SsC8U5S6AMbWgU012u1gq5/Vis9RJRQnBKqWQ/cGRjFg2cBhl1V0LTPPvMJXW9xwO0AQ
8im8omMLyk+LvK1iQLHLbf2Mkg7Jgl6/5eBjbYn9elJx6OSNEM9OKKhPGVbgPTTZ5J8h/A/WaSio
A8owd7vG8x8TL/kUlRSs1ADWs3y2ZnBbr9lGtkVurnsrJlvjU8D6eUOdXX8s+pZZ3fbftBClhgQh
M6ajdJMyKgnesLoN7QVzQXy68aXv4JdNGqp/0ZjKrnBm8MIQKOe62qnta0L/4dzApfKWD7KHi4G9
6ksmQIWB7zZ64gpCFK8u0opymU4lQZxa2F3l2AztS5Hn2mMbW+WCuGVF2aSqeZWQunmVYrChCl95
+s1Qwa5pqkpbMnM7a2qu1a6vzOiclgXcoJJACPRJdXJVZX2w7slcIUylRwJsUhiLFFgUQ+fgdDbD
cDvBK9uQXWt9Knx/xe7zitzXbdVCpYZGMnTJVhMRseET5yy3YwqUtd8BJ+u3VEa+K0DzzyEaqUSl
g6NFQmm367A0iNBu+ogWbUz4M/dS42E8r4iju6mVYeFL8JQh99AN8qlBWswPCou7qTYJZa9fuyki
oKUrrEelHb31YKX1soEsiiAJA2YEpXTl2aVEJRPnr4qeTA8+Lq7VQEHuEqFH9KSEpHagtKSarYf+
WR8hqo0JK7pSkmq8hUldPBOr6mM1ZSvC6jna3g4lJISevpnrSkoGG0zNnlB8Zm+BJqf7cNC9pSoJ
xMvoRyM/sr0b5PHJkog5Dx7FOH357z74ZwHI4mD2n5uo//i/amyC6h9/3yv6zH/m507Y0EmBkCw8
wjYk8WL/9h/oFH10rI0cxAW7YZxa/9oJa1gMNEdiMpi112yF/70R1gSRE7hbOMAbqmFyavxIJ3Vv
E8yZDv8Ch0kEZZpu87cH3gOUyQnYADifja2Ide9rchUPSrP55YEcqc/MnptfyzP0fOf/4zpkmnGW
PCgqBaCeRNNTJrLjpPyMHGzYWoApz1jPwBhYVLGX719wXyPPfVArc3g2ROJRa8Pfsb+3R9dUplRW
TJbUGj7KYBW7JkQqHGcyOnGp+V91cG8cS+bb40TBqebgUuPIMTZT6Iq0JUagOhsLmsFF8PD+DR1k
j/64I47jlALo1DnINRlev1ZuNIkQkZ09gIbYKW4yywM5InqluheKUi5Ijs+/eagtUSi2Ql/DIWjX
QH2zz7XOOd3QpuTl/R905AkzdvGr6DxgPFAHAwcuek+vjd8TUZOcmRQe+L+6qQEuiuhE1erotUzs
DphwebXmwbX8LE7TjG2IW0vHui7Kvn0oSNxehlaiaCdKidqRscr6KXGF2ugewEvvP+geYfiYk8jt
UmjXz7TKAfVs+vaqypX80uy6/AZiI6kNakNVtNLAzgHkajCjIJDsFBCzqQrAli1E1J1HtKfXRuE1
5+8//CNjTiJr4jfOEgxTP7DXj7zoSYtTSdtCyVbA9UtAQHm7/PhV2LY6dJsBThrqfID+pVioZmFr
IbOXrlVK+HHEKT3EsOZO5eruW5p/jGxG0FyO/GkRPJgcQgePXhpzMpEIitdyYtsf4ez7ktMh3unp
qNgQfAxnhZ5Y3L9/h8e+KhxhNtUtJmgbW+T+LQqj6KPGD8Ack/cHd6+R1tZBdgwsGqXWtQmDGRV5
J6jGSrK6Xd8hizGTFtFbrezzb4Sq5R9/6ow6in9obGyL6X//J/l2Vso8BktnE4FyG5MOvCxgX56Y
T46Mctu08V2io1ERIc8j7Jd3C/GwzwwnYt7XlHTbpxNdWzWsDBqQkuwxjPDez+3Bf4wvmv+NB/Mk
41XTKGzS+GAZ2L+iVyYqxgnfBG1SRQueIygc2h3L99/osavQwLA1ltTZbn0wTfYi1IhRccANxqTc
FlNSuWOu2Ou/cBWHC/BlMPMfWrqJ5hAafXITfUDR3WhkIa/sciqv37/KkWmPEprEiGAwSWNP3H9i
iphgQaKtpnFpGBst4LjujUq+hEpmffyG6Dghq2Jtpp10OOmRiVZIpUlNN4VdQzpN7OEkIO3x/Rva
r7j9+NIdStMYJvleVZSk+zekDlUKj7DhKrVEIQ8iYRFqMRViucwrcR+MYQg2277pAufEhHnkUWLk
JhCRe9MRpx1MZWgcE2RiWICMHl1QYdbpup3IKBRVppxYrObF6GCcMyXThKKwqCJ2OLhJi/ZXM7CU
c/LI16QjwaDVM8BdYL+wLJwh+R9PPNYjY95hLcA+xI6HVeFgAjWdHFJR0tCEQ5QLHZezR61Hf4bG
/cfv99gjhGJgI0NmulYP9zng80i57S2CW7JO38JERj/bpNVV37b6iY/42DihKmsYGA5VmCAHH7Fv
pH0nezhoNBl8WIq22CGF6zcOk8sFIly8r0qcPFST363VwlBPXP7YnZqsezrPkoEq5+f9y9yY542R
yUYwh6SSZU8xkkusj80lDsVTXs5jgwV9pW1C9KDVYh5sNrJenbDrd7y6qod0nd2NIe0W9O7fpRdd
2H4bnxidv48Vi3IVqwswe6n+EG/+em9txgxp45tyYbTq64hu7jn+E3P1/od+7Cq2ybmC/YnNmedg
DRuwN7SeR9BjSFzS0qobsc4TcKHvX+X39wTEQNIRl8zDAGQOrmISiTyhzTPcKi/lPfYM50ub983X
BJrF5sSl5n/X/ldtqcxd7LsdTAXCOhgTgsInt8oJhr0h8GmoWEW71EN90qEdY+V3etJ+8SP13UzR
7kimMPnLZKmVkB2WCp3gl8nj3+JKJ4+RetV4rRcIkZrvIOyTaT30pVUTStBypNf1NH0mxZOihyqT
plvnThVejoRGxkvRdD3Wk0gpvzpBluiYAFSKoHQQjQHyjAD0PjYg4GJgS1SuQiNN1k0YEkMhtea7
zqJ4TUZ09Cm3e1zfyPoR2ac8YWKjtMx4ACPPlh5pWUaODz/4OVCmNl2JLDShXCqQ1QNZ+mce9Ih4
ybC2Erd3SOV2Y9+A8NeSDBMu1YSK6Nn7L+DIiNI0UJuWVNkoUnza/yaTIbLCwMd109WmuITP92KP
mrd7/yJHBpQG2IZdh8NZld7q/kXiIshrmudIncjBOI8gZG9xRQaLMk3qUwPq9/FEg4taAKXZ+VM8
GE9RGapVboaGOw2IMWGjSGy4I0lqaTdCun//vo5sc63ZLT4bx6FW8FHu39gcT5v3CQeozCqsL31r
0meN0aPeVEOBF5a9GS5ey0m9BW4xBzq2LcavelCHG3+Io9sSP/2JR/1jZ33wQfEkBe5ylkjdPCw8
tIVuNDlbXOwXIjlrCizeEPQIa4Q+AENAzRL7sjQZbS5BhBYu1tofrupOOiT/FhMKEj+kB0PrIOMc
llBVvS0p444npsvf5+dZLDFXbuake0o1+w8utxHmZQM7Fq9MxVtdapSEC8X8zqFffEP6K698KCPf
3n9dx4Yhm39OI4iWf5fgWEECd5nOGUpNE+R/1Br0xUJtizNUuXr/Usfuz6agQLOevjqoi/37i6H+
cr7KTLooHGRVG+ydYw23VZh/G82Ijn8+nXiix27OhiWgo0/gSz6cSFFkm2kEocFt277c1oUpnhL+
y8XUDnQG37+7Y9ei3AQFjM0ENKnDYY8Ulk0YInaWIfCWvUIoNT7/C6Wc2r9yKYYySo6Zy6XPP+WX
PYPNaofani3L1GhU/1OV0QErt2iwhf6Fm2Isoubn+0EYtn8l/FVjRIQwW9lRhXjMutqg27GpXHM4
jU9c7Ni0OzfjGfwWjo7DY2KAmsjMPCak3ipiWOTGtObALN/ev6UjV8EIy3kKtAX788ODjuanWqfV
TE9BqaXXcRWDlcBY/hduBsUM67g5q+9MZ/4YfnlHjoqTFIQZRUHKGrssEPoFTiN1+/GbYVfCpgRp
jqZqB/t/JjIqYCq9ErOpu9vBESN5XI448eHOE8/B9Ck4TkMfoqhM7fbgXkziPkxEwvgzMAu6nZF+
97T2RguhGSiUUt6/pSPfEUJAcoMpVLN6WAffUTTR0xh0LsYCo3/WcsteO2rQb1DnfLyyNQPmqHtz
0pjVGQcT0mAotox6SZA3At2LeoIuZ8OdP3HcPfL0dI3TEuoqFH58SfsjASazn0cTZxk7US3QqFW7
G9LBuC/hzC/wJ4oTxdJDuxLfKadfqv/zyOP+DqFUg1NbZLdzpFCLzCNYFQP9J1MzmjOFgvQtAVfT
VwS92j197ly6YMcgDfP7Nu+/x2O3jVKbUgIBHDan/f3bnnRJ1CZbPJdAuYmQclLgrUgRT02DInv0
mv7Ep3DseswcuMf4HBD0HIyblG/ESybu2q/UbIeNVa6dPggeG8zuLhO2cvv+/R0Zp3REVF3OLjPx
Mz77lw+86hCWKT/qxErdrjH3akttlhJQavv8F65E9YzpBE8KRen9Jxlie/esZGCrrBLE25sarLqo
I++l7foPly4sqm0WNS2G6jwP71/KR8yv+QbfdKkaN7WeWbP0YbqU9nCqSzO//oM5hYULATK9JbbZ
h5M9WgsnItsXoaro4htWhXvsMuMyQb/RuYFFgGaHvXPbd+zP3n+cRxYASlzUuJB8MUAPN94VDdWY
5orpdsEAw9zE5imSYDoxPI4MR2NucvHL2XjwV/tPkpIGedlwJ13bGhLXVqbP1kyC8bXgW+31H5+g
qV8wWVJAwJJ2WMMoEUSrnWDOxD6ILAWr1MKc8d9jpPargmrKiWFy7BHSaZk7ibS8aOft39xsTJyP
dOisqnK4g8ycbKDvn/qij13FYvEC6Yt+3Thc3NhsJYXIGPfJFDxC9W1XfXTybHD0IkKlBcMekcny
YIeTel5elx7nULAu46UsWvOqQgW/en/MHZssqPpTXf2BfjtcabJcLzViPU2XiEsboYQ0zobSIAVE
i5S/MLyphZg/AKrzmrP/bgKjkezN2NBPBZ6/GIIVljLFPFEunpfGw8+XXTy1Hbpx1FgPZts5TJ19
LSNgCIkq8yHuE3Nj5etOn6Yd0BNzaSnFRaX2DMJcnqyQHLk6uze2B6xbzB8H9+iH2kjMUscnnMbq
U1LU/mvYOgRBOrr34SMEOFXSun5M9dZvhxY1an2ozibbxc4eUUeF3T2OdyyNyChPrJi/T4lcivY7
Tg0sEdzb/pvrSxGQGzFRsVa6Mlj0MILgqJbma6gMVuN2c7HcJq2XluH6/eF55MqcW2bWGwshz/Tg
e66AfEnFroGX2aZHdLUZ3YPntB85g6LhCXJyqdnthctpFHRx3r/2758GB0I2YLRpZjeIdXDXCK0j
dEQUW5oQmtZ8MNsisfZ3Y46G7/1L/f6tOyr9RZS97GFhPB98655nV6TpUtKylBbsRtY3O6/pPr6+
cLig5USnVOObP5y2KLIW0Wx05Mzkk6U1Qk/kt5wSHRy5l5k4jY5snldo0O4PFrSCIxMz23EBUWUr
S4KU9SZVV+8/sSMvh6HPLDKbiOZlbP8qpsQ5pxW2DvFuUld60zkuDm5/UdfGdKJIMy+I+zMKXAVc
ALRrrLkgcTCjjIHo0546uSsIf3/w29a+G7GOvcLgUm+ZowOMLUL78ELGRWlKzlYmFoFDWiyyQaRp
1UCR0/f8Fzgf6IU7xX97/ykeeVdsM5CkwEXGOGQdvCttVIzQEhMjgmP0up4QhNIUGpd/5SpMyRyf
OPMdXqXIZaxEDVfB+eOteG1IGNJkOnGVYyOCuiVHs7mz+hPg+Mu2t+bxBHEjdJe2CfkHupgWyO6n
hWbr/Ymp90jZjtmQg6DFloYd9iF8sqdrNo4UytzSysFWAY/OVgpcX6BsbCx3AyvAc9gTRlZrSrXs
e5F+5ahKWgJcu2qTKAFZB5XZ30U1Hs7eHI0P14nn2Rr2E2IAZk77cNqU+WgM7JddcorJOMotlV8C
beX99/r7TpKr8D1Q8KFdysPc/wb9CiAmbCWAaJYvP0Gpz85wcVU5GbIIY1kgwxOv+MhwxQtBpXS+
KMvC4ZdoNw7ZWbziwpfqZZ/o0zoglu5EQ+XYVdgM/bAo4iE6bKgIpYHRFUrdxcGnP/IzPreAaE58
eUeK0fNEPOPQcSpZdIn2H97AkBnNZu5i5IVxmYJ23ElCVO/rqsFtbQEQ/JTGoKqqNMsvY9VPvsI0
auNl30X1pYnr4sQsd+TzodIwK8WoPVHiPRgyIzCc2GAlJExENe4IgA43uSybe6OZxIlF/cilWHyo
3c3TgcM2ev/WYTP4KoZuDBtpE1wT3J5cyBFaVz951YkP4dilKEMhRUElyJHq4FJ6bmU/W3Blbpdv
tszqzRh5hMZ0Cb6KD38O5rxPpxjIpowyx/5ttb0yeghhqG5oHkHX8CSuID04+Aeksq7JLvn410DP
lEIrc958LDx4Yw7OaTYvqUFV3jNXEUldW6mO1Ym57vAJ8sxIDqFdChuRbZB+cFd9Y5aNVXEVkCXZ
tmwCuUSQHj4QP/NRDSHUZ9JJZjWOwasSh0NQjrT96jih4U3XDuGzGq2GuilOvCbt8PueL0MpmBwU
egsSDc7+eyLKhbi+jsvYYO3gG27iNiJqPFlO6PzbylpN0MyGuIhcEx6pY3iPk+q7YECXqTjlRP39
6fJbZrcyHSC+q8MKikhAKKgWzVszS2AP+oZgmW/sTe7ozQeHy6yR4/lSRUGVgbX58EXKrIHXgyLD
TguyL2VQn9cCoPX7H8HvDxe9EVsKafzosP9IY/hlFdaTpEzRyBtuWcvhRTPH+hMB758/fBGGpDSQ
mrLHZGTuv8GxbIOirfFKQtQEWRuLemGY0EU/eJV5fDA8yHyiSsrF9q8Cd6LJhp4HFut2uZLsa8/J
EI5PXcWYH/yv+0tKgsTAsNAI1BYcceZH+ssjE3WX9jS1dRd2r/klR9H40qVW8jJJwEHuJKzie1M4
w2NceM6r3mvlqx7mxJoj2pspL8jXOtfT8MiA5LXGGyY8s9yqfWKdJfhTrQdYxgVxd1lhVRsYcsrO
B/Xqb4GNNzet1hHoAtoM7gt7YHB4WQTEVg6d/mVMYoKkMJArW8DhukYW0IiTNONTqSmOqYKwprQi
8rMSfXkRmH1ZuLCCm2cdsqa3SpOh9bdF3xXVgjXEhhxdK6916ySx23VpBGFRyNBcE7QdY3sAkzv6
WxtnjFzkbEr968Fp46tktManztDydtGYuXkd8OHW6yTOotmqU2G/11QY2zuVfFS4iXmafsqbNoBk
EgJAJIiDpLWq1B/IOddeix7SE359kpfcOtHSdDOwdSG71hyaSzYE8UtPYPew9oPB0NaVM2jOZRl5
zHtBKPJoF8UBzL+KnZ2/8eyIBDvdHhyFnDExTfAviixdNoPM7GURkUy3Ecit/Efcc0OzqDCsWSgn
u+Q8HWjkLzPI1eRWlS3Re4WiVJBfZdm/FmqhPeljX3bYzDwQ4mCLnQfDHMABB3U+fQGBiOSudoZW
LJjeqlszSOIbowP75NbekJJBl4J36aMq9xZjBYIIMkyBlYP88l51fTspL4WiG08CYh9gLVPGTyp/
zThvOrmtlZgMZGewiZabmqgDHOxgHnIjVM3JsgGDzsYA8wUQlLzvcYyqBcFsMA3lmxdl4qnzIAtu
/XZGmXRWPsCDtczyawZF2btEWTUBU9QV/QEPiDqsCHv3PlnlSMy9pRXBndW19k1B+MouGltnFwZG
daaOXbXQkc254Bf0lxGs4xMl/Fq6SFBxn8F/ArPsTXpECygs+3KhR52Su8jS0mFTU9n4qg5WHC6L
FCvXIrTtEFxBWilvrG3xZ7iTwOkjSF0tZG8HAA5RHf1dZXZTsSwLdpzwesoyPSMaiew+qc3lMU6/
seqOfmc9dXUOlnHiz3/puiFJN5NnDxeZQzysWzZOtE3UIvFchh5BpF5UaY6b2eXwtRkS6w3bisna
PahetdaBdX0aKDZAju5lfgO3wLCXiZpXOhTFAQCnmxBsqGAHLVrAjE0wXVQwv4drdBTyNahCvJm9
k5nluoll06zyBoOqa5SZLXFJ2lF/bdaVrj+YiTYFCyxyPh9DmTTENhLBpi8T6fTgeiSc1Ft0EvUz
DhoQ9FgnZl+VDoL5OdJrNb0kpw9HW6dU8WdspDYpkUNpTousDMdPST2WeeJmcR7ZL+WkTGvNCYcc
FFsa99sC5SEx3/SynqsA5C2DA2TFomkyWE4xwKQaJ1JXfW7Vobvz4SgPrsOz2GV6RJbvWNd2eEZ2
i5iWjeZbYLeKxAAeZLB9Rq+TDGy+MHv0S7vywWmKrGoQUUyd113grU+1bRS22UVeEq6J1Szi5cFa
eklTqd4z/9cvRYOHdWnrpblF30caHUDm4rnoxppwdUWWzkoPCHrjWFWRAexDBrmOxsg0Z3YqnCyk
o/xDE2PHUxDG/k03Qt4mtlNMLdxKbG3Uve2xcRU8X98TJ1/7hpW8aiF534TamsINUzUfN96Q8Ex8
NZpDfTgeJIvCC+DClZNNAjbBQ8RtN36oXzfEDYllk0wACZxRZMTmhKPTLxvEvv4Wg2CCD29oilbs
qIsmfgSeJ+sfxsoDNaa1mAutoLKNp9LoSAGOzEZ78eAzvFSQvrozMNaD/ioliDF113k6rc7CdrzL
ke8XJFNWiWdFA/zL/B8Ka4HiM8YiCfX4hnoaY7PUgeysY1ORPGzNTsGqOUl9G8LiqhFZxK29ETWn
G4yojhOvei0arypn6n6EqcLTyzW1HFblkBlXBE0XD+FkwfNGCGeZZzJou29IuCYiGIH830NLQ63x
qc2SMtiVTWU8pumyKCrQiKqefh/9isxtQkKnszjuerCjjoddY240iRWfRt0uWs7z0IQ1hfOs46mk
Mne6Fp/pAfK0BZRAEqMbRdWWmVqqL/3ELIAhb7TfgC3Og0kbkm+F4YnG9c1BDOuaYjdAk9RA2Rvm
3fiK4S54JIIKwGGv24mx8vmgqIUn4GQW01REDOA0CeUK6bF1N4V0za1W0/0lknzvTFfUOCYsF7Cs
a/jR6KzAQhVvAB7ydmOjxcmWkmhXhBdAznZhY2Mf1Mu0pjhrEPDl8lw1ImLJDx7cfvDiTdnH4W2j
hT10WKIkiJuwR3PbOaVzb8N19HmRwL9clf4TaUg+U8YKDq56Wwyhli+CGNbcgk0B0EmfDK9uQfaW
ch6T2qC4xVQCzDOjwLmdvA4fL+Sw8orM5OqqbSzcmUYweSsVHbyDUb6WNwz0CewYSIH8i6YHARQN
qvgdCVmo/C7rgWDN68nTelD2DfmX3w3SypR1OxS2eq0hi40w5jZ8xxgZGxI4485qrtXWCJk7NEYp
mddBJFDBywBosAHkeBFK2Y7rIITY+7kWMYksRqu05UZUCZoqwi7M6FJJxKjdOU5vig0EuUDsOPLk
7S6Y8L+utSDsTUhctd+DWU7616po+vZ6jABxFBMo8tEd0sCwt3kyYG/3LI+hyonYzJ7bsNO/v79V
/e0YQWyWRUkE0R7/7zdblB7HNdP5iI9h7PNVIFIiFww/vrZk79+8f6nD/gq71bm5Mh9aEP6jyN/f
rWJaRzeiE71hoTJlXZJyKSuCvl2jcYY1JMz2jJAEsauLcVrVhHCu3r/+0VtFtECBbxZCHmoIIIcG
MREYHGPCyVmXjak/kkk+LO2kKk+0PX47y3CrdOM50ktWWja0+7caxBkBJDay5NyjAaxoxrgpi2b4
YImCB2pTbVIx/9BeQey2fxUFLDWZrqxcos7jVWSx+2pbo0E0pZYnjr5H3h16zrlegIyJbsNBNWRS
7WRqJuS7SWzAuE91xLFYiSHiB/L/2TuT5jqRtVv/lzOngibpBncCe2/1kq3GkjwhZNmmbxNI4Nff
B/ne80lb+rTDZ3wiKioqoiyngCTJfN+1nmVdspClu2xpkoshcxvyWSLv+fNn99ENfWnmIHmAXbs/
fptpbsUWDkm5F7VH80wIs7Jpo34+ykczBNsLVQusQ0iQ9s73DWRWTlL46bWuhl8xaXKL35z4ZxX5
fz1DKM7TzKADgZTq3RGx68WQd5WHtCP1s+1CV+DCkbb36/MLen/b1lHwNfBlo7r04tV7dUAEkcQO
hopTYKboqs3RI8RpyvoDt+19XcRYLSGI4fkHC+xq3X19Dk1TD/VBzDAaZNArzt/uNrNL4PdL1Gjw
xBvvcpLTwE5jnC4d4g639QwXFJBFpk48OY4UmuOU9qpfHWiGrK/A2xMynfyV/sYWe5WD7r0i5dxK
UbOBDsTi6E8EJmg7nQ/wbojYont41ACCD8khIchHt91AHrRKhajUir3zf+TPQ80ndV3pjAoYRc0m
fkqsA+vZh6PguaMlR6+ffLa3d33KB9WzcopgqEpvJ0t1r+vToYbF+xID3lQKM3iocR1xOW8H4YOW
erHD9wH9vg/30BgeKlibgSFz92sNK+fPRf0XBvWvFcX0v5vgQ5hnXT28QZ2tP/HHAm84/xgePSOE
v1gbnZdv5x8YlPcPTRqHXqZJCXD1wFv/Y4G3yO2jzcLHljTH1Wj3bxYURETE7Jjj6cvj/KA+8zce
+HUOvH7JOBihzbDQTPgvq8DeHKlzaURWU6BuGqrjFTV71lpq3GZUfXav7smXP3/n64C4/dn4ZyQG
4m6sObp7rzPS4IzDbLEpKs9MwqS1yd0ROiFJpav/oOtjHpK8ru/Q/qWt7kHHpcW5Zn6+nf7LEClo
IdkmSShedP2EUTnriWWYPQAWhUzh1zqjSYzJ1Pnat88v9qPbSh98FTDQLUPK/nbsCJhbnTjQXXUC
eDayEd18JAzZk7JU53Fx4NZ+NNqq8+YjukpQ/L0ty5REfSWaetMYJArda1FHAE6sPEDmqhna8cBe
8KP76nlMSx8YGfVrZu2bLwYYOlUX9aZzs/KIGpi26XP3QeSZfULieUlAYWZ9yU3+9fk93f8eMIFW
hgQOFYdSNr2Ct+OOjo0h2Ks3o2PE4dJS2sp7J8wc6xn6tQxnjRyjz0f84EqBDuimCUUBedkag/n6
Sk3CODqvKzcGOWoLQnrXP87bqLnI3UUSLJwb5wYc7Y0Zq+Hi85H/NK7fzF4BeJDOG9sMlm4qS2/H
pvNTA+4xd2OvkfDEQXehXSFMBeec5eSncs3oIqlBfB27kUnxx6BHc5JEg36rTTrHE0UsE7Vh25mv
ZxK19E1FS/yX0S/jnZ1ZPfDstCMfBzISWR4FboFzS8o4D3NjqH6oDu1A4IMC+qL5TkeGnCmN8k6Q
TVcHXqVkEkg5xfXW9lpUQdTlRnczD9V8RaVnvE76umdv7mXV14FpoQcDCXfRtoib5lQza1IC8qwg
DERPXUsFhQD3u506GZmbJXcpcGqUPySQRKOuz+g65Uu2m+CQlDuzJ9SGzUbp5yT1YZLPRtjQwlkT
7EAPhNOEeynIwGlT5BhV+bMvuukh67TUWaE9+TU8Y+l8Hf3G3inRtdWmSZxcbBK1rDkEld9uLIv0
jy0HTlMGmHLHDvpQ0fMmEyLwzdPg1ey0wl2+jziYktBdwbZUXRvrsR4lptck0nAMeF2df48dh4Wm
w/tobvy2Mu5UY4jqyJec2oJcc6pil1GWtbbSHPGP0W7qL22wViIspCdOCH/pf1Ey6wGuEnz006qJ
J4ZRL7NlyzffOXXsjAJqVotRfLOSuMqCYQIzdQJVn8iTBbX//Eh/cK7hgY228eBjajINjHLSLS/t
PJYznCjNmGsqkbJKvuWlJE8BQrYdRRvqR3HzdUHPpp3NbVbYuN8GmVHOyUeRtw/aC3i5f4Ewj7Wp
RQDXKygg6hLLkGivckjXXVCKWmS7pKc5tClSD8izsSKWWAtfkNKz3ns56TFpmpziiJ7FRQLEG8QW
oE/Q0qmda+jUWz0r43MDqLP2kJTcjyrQwbSgwEj+ILRxw9nzoxmnxXzuuZ1ZnKvWkuqIOjYoboz3
rSIXcaKdvgSd049UfLyO53JpgMOOn/VBq40b4U2RtfMK4o7mgOI2NH67TCb1sFAmd4LG17t2Y9qd
iB55v7ouyAdSnjaz22M8Kfva/T3AD27BKOQ5DC9jUbyOvjfEod67OftpR423pdsCGNdjS2LtSuM+
CXJHzA/J6FOfmyYbPH9TRiokbi/xoMRV2k3sKQB+VtpeD4IvdWgsMjGo7FCnRMGfRxeF2zmPViyj
I0AGhBaRmzE3waxlK4W09MWl3siBNJB6IopKLJ0GWc2pneQ89ibO8sjdjJvEMZa7klTRZ82YjCe8
NMWjxSry3Jp0HCBtRIQw1plefIlJhPzRSc//mXOQe1JmZI/gE7uh39E8QLxW4JfQyaVytK9Om4C9
rznePMcuNbfAxBZ7U9HGawMMq9zPJcvUt2ha1x3PlDBOIzIHfltmYhO5i4fqiYCuJQ5jW6tp9o36
XH5vU8sGtu/aEUfok1FU2aMBA56/ER35z3myqNy3TrYkWwpI6YYoNYTHBOTaj4vf1vgZhzzxg9LO
YLYsk958a1C6EFQCkNIAe5JE1UalTUnGJdk/gTKIS92MrdnE0Kfo8awxgD3lchHBsdMs8CaBZ+Y8
OL80DQku0apPqcb3PBwK6LeU6BZvg198GeggjfZD4+WGTl4d2plNF2l4AWTru9c9Qb4Y5b02Yr4L
UX6XCD78rZ7DmtzRQoiHwHETrd/ahGSVMASqsj6LsrktLzx/idZg32SIgo5exQWgS4eYFtONr+VL
zmrJZZ14btMkV6nnpGpbSj+p8w0/RwgSnYd5/tJ0Q5eeWMbQdKdTSamdUKjJVadkpBrOkTSV7+wm
aKDRph4bHyyhhrckMNsivbB6MnJvfUUg1o7yTUHccVZZ402ZigL9Wut0On98Lph3SlLaFJnqSCmD
q1Js08QW/VYVqD37gN5uEv/ymzH27+LGjePzRJ9ztVuSxSfI2K3t4QzgEN0/s5mK5Kch5Nidd603
l0hniLs9MVpaN5tpbaR9yZu+EWesuW7Ki1g3Ht/pYY2EyeHfPft0R8811jUNOJlK6YD4mq5XZ7No
SnHBdS3Lgxy8CfYoUryZzwm95v46z6LBvBpdO5ZbL5VGd8ROpRvPHGnqM1ycJSPvSfPTQZIeZ7Xx
D6cyKQSyEAhYTJJyszoZ1WjVm2EkL3HTpCq9qT19sY4blj4K3aN5FxO8+5vYquQa1Fp6hhAjVaTN
adpPgkHkMUX1CUCgUSfZUTYl4FKN2VnfPKCZRTBCpSQ0lkqnTRXe1hRll7g7qz275ORHZA6USuBQ
MIijlhyTPqrrDrqbcJ9Hr23A2BG9dmSkvWbT57X7R6kK8S11qigJaWB4z3KuatafVLY/VMKnfEvs
RouUMMbJdhzTcBU7NVXRN6eYo1ESpkC6Br65aHpAIT5h1yOc58zKBm993mopTho9aeTVvBTLKV//
tKkIl6SXtnGybjj3h1ouF3SPDOMGYp/3DSesn5Dl6HrUGRPXkyFJNCOxY0vm9IjqIDPdjAgsvZOF
FiB8znSi4dHmhluejq4AOUeuCja4AWpneZ928eI8sHgPuMYp86aB0aDKDdXkuz9j1EwP7dL7T3bv
aJexMiqeJN21S6sSxQM5Ss58bOtpU4dLBx92m6BPtXZ9jA8fruHU08XNSw+CNLmZaQjlo0CcqPVQ
NXPkIc2xYJUn8YbXh/jUYl5vq+ZNYyidFowUkWfxd+pD8wWO94UHO7L5oR+XaN/NxjEvaGVTDcIm
/GJ+z2ti7iJn+SmWUp7XFEvNi7Yi+oSScOJqOwLkJrCCZex194q4XrRJKXisH5O3BlBjdYmK46jl
4Rwhg1t8+oGy7U+ll0/56aQh7w3ZYLTRjqBWGe80Il5S+s5za5+1nXTqWxIKveG8y6cxOdPTiWUm
EKTqWNtyAGEFpJetRIiVhxejrzWORgC8spyZ16bigRJYHAXl1Gd+aMFPKDYzKFS5VbKIACIKGZ+C
OHatsCd94weFMRC7sWvObEj9+WKZR6/bdhGfInY6Ze7vDDXPRIP0OctwNqWpQVryAK+b6mo0OD+V
kxptHeS16MzQda04+p1Z9dgdmc7EO6mnSZrdl77VgCzwuX3es5+CftoWTLFvyPrqH5pvQ42NTXrU
gam75FtanOSf6hhVwinJmWjTwRKbv+kMp5e9MqZH2VbEi9BWstR1CpWUXHraMn5IQivnpx7B1W4i
LedowcWuHbuZTC4rMi6/kydW3aNX6cDFEJ/jwMcF5hh4Y5x+pyJnxmEkioRSpE7qK3Es3m9nqYuv
PrKEfEe0VffYEqctwjpXugYlsxfl+WJm81XSjWwAWX/hKs5zHueYuydedykK1ldjbOdtOsx5fzR2
KAZonUGJZBMhzaclzZb7AjNOFZIJlf702mwUW6NqTZ6hbquLpG2ly4it9wS5vL3xRYsXiEevH4No
zOptD6XiS1pCBeaDD3t00WuKAakfE9kqI0P7Ae6nPRmbiibcpBCphRrne6wbc148DYhJvghl2kS4
QsgaW+2Ib3lyYknypjcgc62aLVeLLMBIu/JuqVLVbn12jC5euIFMnt5p4S8R41Z+IYGPQEuCsa0H
WnTqvpnb6l4UUX7JjsyodmxE44uoy7rH2R38bGeB7CE6tC9uHb9dSCATyHjDjNyWjG8SOvwgVVr8
neXKara+NSYPCo0Owat+556mGjkzgTQj597IBvlVqmW57eOcj6TrkiBLlAutLxR3s0msbGUnu6Yz
eljKWWLdogJKiGsUHLfOMoQqhPu2EXhdmfoDAmOcsuIo4kP+tWiitA4FypDzcrXQhoNl9ogP4qJL
0UvN1i0dK44BWACaS92fy2pn1A6HuMoq+nM8VrRmZZSRx/5yov1vcfBf2OtfHe7fZSFcPP18ip/k
81P3mhb/8kN/CoS2TqYglEweMthLEEMUVP4UCFd6JoVogdkMEZ//Ukb6Ny3e+Ic/u6IZ1irgirT5
d4VQM+1/8DDSYXJZLdZmyN/R4qk0/E8lAv8exir05PyGaNVAaOzV0bwGSK1BES0cyWg7QY1Q87Wn
kvXqpnxQHnxb3YE1ZFCrJggCe+JqGN4vD6LD0o1JZhV5uu1Zord34zDeD/a0JbmbwHVBOtHnA74t
wa8DWmviDOEypmGzgq71ylf9lYm1I8qQsPBRAQxD7F905Lvq7+xvjEI6GT4VzvjIg2H+77VXMtKa
FcyCji5+IvmsSfNISEscKI29LVS9jOLiHFkpJw6e43UGvb6WTMu9wuiIt85xcrMbIRasjHe5SM9T
T94Scfc8TNDgPr+Bbwu666AQGExmLi0qrKv7ltkZ/lAPMZ+DGVicjTE4/c5tZm1ra+Z8Ttprc2CG
vK1yruPRBoPyhfAEtQ1dsbcX6c6zHnmI00PNch9ggLobhmOpi/O/E82+jCSw4YDpoCaGa32dOq+m
RjR3ECwz5HsswtMp6VF5aDZDceB63k1ATkgmLgpL4MPBZbf3Xo25ypzUG3pq4Umbn3KY40ja+62c
Dgz07tWiKAxfAkMRDwuhzN5Mz4Q/Et1NUGdRUI4YVJ4f+ZSvQi9KrV2j1eZv2ffl8eez44OntcZV
YHOg94w6Ye9pEfbLRmRAXQdMrNo6yNZ3nRDaruKEdmAi7t9IOGm8YJ6HOsHAmLE/+1fmxUDFxwoz
FWdHNSzykwjE14FR9u4ik48VirmOWJ3mC2ajt5Ois/OE8ECEjBQ+rm2753sbk0+uIFlX+olPrtmB
x7b3fq0DYr1YlfE0jdb4j7cD2oteNdOEDkwfyDVLfJun5iPvhXZ60qJJPfDAPhqOGjf6ah4bMuv1
Lr+a9K1UAvWnUXB2dGy51b2KyIExaYuzsRg1IxxwcFQH7unek+MSV6EFKzvmHvq8LyLpV2NyaMo4
YqR56BLOedII/yZvbfnXF4aHgalPox7nzbsHlxhxK3FoMAgRhScATsXJUPQZofCtsZ2U1R14bh9d
1Lo80aLARsEH+u2NFN666JdaFvLSp7vBbTg5+LH2H1yVtw6C7B5np80e5PXjYreWzvR7MjwLCC+p
FBYrR3IO2cdK9r/5Icv4B1fFd4ypyPOCCrV/Va7QhoVXek3lKLOQpTPfFgbBCJ+vGu9H4RGxyeCf
dTfg7d07f66L0Z4dRG9N6mzI1AAIOMhD/uK9tYlpx1xjwwGAjCaqu68s6B1fUoyei9DrEgre/OdW
xvRXeusv/dpY1tbmH7VNQGdIODBbvn1MvYlgdVFEzExL4VBCF9ONNHyKMpzKnj6/dx9dFXcOtcSL
VW7/BcadOBQNlbIwcuJbIuanszE1h6CZ1bD9fKQPntLK4gaEgBaMz+XeRUUwn9Mhxu1X2bGLrt8Z
tBDjvfsfXNCKoX6R9ayX9fbeJfi4FPLzMnQyTV4sGlbmS3Noo/hSr/zmgCDro2vCVYUhm6mBGWnv
I0mJqfU6hOUUs5FI8HaNF3pN6uhf3zka/ViqVrAt/o+9t5ZYbg6MvKKh6ppum8nlkcjmvwPavsw5
JCUvtFemHy6jt/ctHY0siQwG0VDGbtOqE8SttupAi/KD6fZmlL2nQ0U8TyvynMOUPjuswMKC/9UO
2wJQ6s3nd+39UOCKVvEYdTtmnNjr/NpKI3t4tPLQViYBw3wKqVaYdnZfED974Al9MBYyx1XlCEsC
EeDeE/LzPDeV0GlI2Jk4y7G3nvcqTp84S4i/XuwEnni+TQiw2LrsKw0VaZL1TOZGCJEi39rdjKfE
NOSBUd5/14m0pLaKuoscBn8fxlJlBOJ4hNiFCdHs44U51PVDEedefzZ6MQ2l3NSKQ4zo92NyCAEC
wHbCxo2436pXHK5MRdJx2KBZCKJc7zYaxegNQUJs2K3uILh+fSqvzqgss6tnFwO4i+2Z88jeDKl5
OkZSt0VIiT8C52jh4DhyfEgcQe/P3jdNOX5+5LAewsQee0mwVdboj6Zs5ENveNCQI8gaZthUZiQD
x0+GK0GzQKNcnU/FkWhSifZYaM7ZIqz4+99Ob5vThu+tR18dL+neL98hJ44Ni88RfDvK38UyEtCT
tEv0Q8M9YB+YD+8n+CoGRYGDqoCd176uUHZFM3UN+zyVEXu5K3PbvOsE6vmww6iWHBjtg5mAslDH
YgxEZM19fbsWmVGK+QJfG089l8EkEifbViPeL3r1FW2Vsam7r5/fzvWv3JsL+CpBQrNYrMIf6+2Q
euwsiZY7xCH6OuHTzq950csQBfEmbUl1E0LdfD7gR9fI2wuNhQ3Lihh9O+CgCym1ls8hqUlaMMTW
vT+lF7TGojAv7L8DO66rO5pQn0qRC7MJHtH6IXu9Zy5Gy9U6AauNs0oaaL1sbjWioE4ygTnk8yv7
YK6s9C2YNpyq0FLtjeU1dkd4WlGFtienbeLU2lk5xtlpUcpl+/lQHzw1MEHrSRiNMJv1vXW3Sgiq
9yJZYVZpcGC1uXuHQ0Pf1vDu0TtU2bbAKnjgG/b+yeGkRuHD6oHAh3fv7b0EcYrnH4VWqBwpL+RS
RltbV8aJn2LuQsMmdn97kZ6/7i24Ut95L8XWTPBliccWbVCTOoJFjR19SOlzFYnST7Mon75oZnso
F+D9U1yl39iNTZJvcQrsvYOSqEI6XIza0W87Wlo+ZG3elmHRU3r+/AI9btjbd2/1wiMnZouzYi33
bqiV+W4xVk0ZZmY1jAFokfJL60PAC6xqITd9yYubXLZLEqTzMBzyVb+fQytVQXBE5zRJlWjvQgmJ
tETa5AQLdyDL6wJDRCuoXAb+orJLzS6y2wjr9yEm07ut45rqgy+P9x/RJivP21mU0yuhKZrxtaOj
czJ5cXGO1sY7cGs/GoU1VCBwt+gp7S9rOKTMWW9Tzuel3WzcvOtoGNBb/fwBvpsrFL54EdY7iCuZ
b+nba+n7qRsNWqOh0c3Jdt2QBQYJUDSK1PKfDEVNhbPiKu/c/xAVy9BhnRtKLkg5x6aDZEyg8Njq
5F4efX5VH9w7Nlgr6GKFhtr7kUilkZI4ZtIAnRqNlA+d1WaDaLD+y5oypTzu3gpfYfqvjpy9maBM
OWRltXAwkgrFiB4lxXfHIxZt8/n1vJvoL+MQs2CuqzK7rLdPKdZQy9mxXYZ+a6boCrxo1NBd+l2Y
T4Z2MtWaKXe9SRzT5+N+eB9Z91aQgEsdaG+Rzq3MzpxqLsPO9kkMjbTsyc4tOFn/yTDonzn0CVgp
6yR99YmL0Tp2mJiQkjrWALqtoecZEp7YHJgWLzW7N8sV93HVV65i/5UqsH89bl7XtLtLrGdYpOet
k8S3RdKtGPvipNYRZaQUb8gNIJ+ZTEjXrw5RUT66o69+A3dvxmAale7gGBwIB80ZQ29wqvsBQeT1
39/R18PsrcuOTKdZ8nJhb5ymi9L37qyyHg+UpD6+lnX5AJi17v7fPjZzHBEdRutea47zbufpREZo
pebrBx7bR7Of4gNAR3flTe9/ZCqEVPnQmsCGstYJFMyja/zeiqoUOz58Wy5RokZSHTpkfHh5QI9Y
FNntUXF+e3nzYNe+XjOsWNJqCJNlbYPHg3Vg+/rRCrySeNjn0Vx5BwdxxjVXvGV/F4HPB4M+ix0i
Q8osQln4C/92XvAy49bz1wo6q9fe1tVMBzFidaRUAPciWOqkSUMLdcLfv9GMwyaSQzwqbr6Tb++d
bTXGIGoWLGvx8iyQIywFG/Pugf3c+3vHyd0x4DXT9NTpuL0dBvCAaEwRj8yEeQiyRc6bMXF9tHh1
eWCNWifz26WDLRUN9LWDuOI79u5cgU1VczhKhokqo11Wa+1R083lFVLK+hi9oTxQn9rDKLPSu5ze
EcDjGOJIDTTk7bVldmPPpkbQRpaZeXbVFNiKnwqOCx1nKyJaviKa1O8rt/frLeSHwvzmQlNwT9gz
aM3N59Pm3X12SaahHLNibNht7a9aXWVmSVOPU5i7rbZLXb080ilmfE0s99COkmmyd6fxzmD6pCcM
IYg+934xIWrJn+2j1A2LutJYKedKG/0rdxZCPlRWo2fFJvdUSxrsItBlqpCT77JcdWPi9bBNxzoL
C8qwty1apvQpm2VHjHIZ10AHlpq0Vk5a17geHfs0n/QJyEmDYGc7d+C+BYnkztnUlj5+9c5yptDs
pja+0/g+vXRHyFWk/rmw3bO2Zi/GPg7EVJOtg8a20nk0/mQO6jKtKfddRxi++izsB0jU30oyx48l
ZuEpD+IsT6MfwicxqdzylfJUA78ASSOBtfVsZdnqPWisH5E5k1EVzg6bjK9zgjq6DetYMyCzGPgU
qMChM5HlGRYTJsHQG2joAlXEFn7qFJFMHSyOTIZtixbKPS/HPIqLre93JekD8AxIlAk9gOfZz8nW
oukU+HMRhWg55+kZIUyZUuEDa0LsYTWNqRHEUpF4UulLmd1bk5WIFvzqHDnwPKDenXT4UOwv9aB8
d9fOjiVPeh6wieWg9o2t04gZY38sKivZEKeYtUdkGDv+ZY4Uzg8JiZma8yhv2/lKLV2h3WkxnKiz
aOy78dabawuDemrop2O8Qr21aVmqXyiQ5l9ZPWgmCdWqrEIvSR33tHUJnb1wcKh0J4ReqeEkjuuo
26YZheAHHyGfjbhYOV6IDC3+KdhUgZ1Y4tUum8Exis8sNcVpvKEYmKT3mkgiIjhYlEkuFjh7nqvZ
oqcfWAQiZt9520gQA+xQRTdRVHjOKVo/z93J3JzMx3Iy0mxrVVXnPE1dohcVJZC0RJoNMKKNt0Q4
E3tM4s6kX8c4S6NAaAjsroCmtwh3l1bnelTl/+7wjuFKKyQgDNcp42Nr0JOCDWHjJmtUciR2ca1r
V5IDKcIhqdLp1hq6yMBdIOxyg3bN7n61aaQ/WhgDkI86/G6Ah5qeD0GbVu2uA0l6rs8gPALKefpy
3wGC7QPkqKCz9Ei5fWiUbF4Co8vTBxN9I4ooWeM0lnY0tJuBIuMQTklcx9tCVDpzG4WntUn0yXo2
RnItoWYsWgV6JdYgy/hTtvIo6uxK9pnxDGoIfAsUhcU6Urk23fpR5XUntj4oidvd1bEkCMhrYS4r
29mURdPCFWp081eMwSXbeLFJCvTCQRxwjrFMahepvH/EtWSJi3j2GHheHHK/EYLgyKhiDSsE+QvG
baPAJ2xqUfvq1G1szlxdgvfo1ItmnUxLVcXPquaYAsjGJN+sMpz+u7tA0rhL2Qyj9I41xYmXZJtu
RwG4vZFVrc8Xbh6bfdgqwuapvSIstYNubN38sqn1SO4qm2znoCi9RN+M2lji70GMaoVx1HvyNGuH
WIRxmlm3C4Sm5B5YYcXDyEgxCcq0or+e9Ya4Y+FP7gFHRdes3Wa+raTjZHdahZjuWHqtvhwr1szf
nS76R3ssu+mMokH26I8yLc9mXaGEjSTabLT57O83Oknvv3QzMu6SkUZ1QAerV4EdmyNpzT4zFq1s
VDvYYcZU/wqJyZD3ZTPr1zpGgyuDFL8qVJovljPWoepqXOyhONHKhrBxO+ryJaQW1N40/ZgXYV1q
3m+wwn59MvcTYAZytM30vEkM/VFLdJuM6xkawxHKoPgXSCyjCQZP+grHS2sPm77KGjKi2TGSxZ62
WXYeV8o3ToXS7Xsn0UEHaYMwHzKdAztCfi8hSErAPEpPZ4TLZ8Y8l8s5kJ2q2ki7zrWtp2LEhE60
cm/8aE4cFahaWl9K9IbGJm9lOQZ6vghvW+LSGH5EtPPbCzzDbh9YpPtaW9YSVwWRW84TsOZs+Vos
lNS+d7rUv3tOFOd3SJ5y46yQmiOOZ7SmRKrGtiVDfzB6MwTXooHtAEtj7kpPNmYMsntxjE2spbMd
Smsq44fCmPIfzdia905Re9FOEGuJGMIqDNYGlKtdt50GMtCpx5CWeo1DSZa3WLk6/z7OmzQ+cgte
VzBaHEWCsrbMazCqugjNLBLZmRH5VhtwKiq7UNdVlG3c1u6SDbCOgaTErs6qqxhsTnGPo8kyj3K/
8JZzN0Y2dpf0zeqfbhq+kjkQL6wBtAk9JmLW9aGfdCoJ+jHT9KOOCAbvUSuGBEtfPw6ngsAtdSIW
Ht7W91JdbpHl5BGoVfznx1U5LfXvjm7/zJlpLJ9U4rq/WnD03fOUKwS/zCii3VKtzg3YJFrLJqEh
3vMby0ZhAVuICt3/ymol5TFQ4Xg6bXhHiRQj3QhO+TD1+hSYiCaje7N12vRG8wbdYLJ7zrxJ9cnr
jtY+/3idG6JJbkqMIOLEqFHdLmHpDaLc4lCvyluk/TWCdYk6mllCUnp90SVK5aey6fziOI6Fj7Bu
wbwQ4XfK2u6+0no8RKHfLyVpVPliGeP33qerjww9lvF1OjalfLYm3DvHdgrd5rJF1f1L1BFiZKX7
vX2aItvAeZGRc36CNUBLt6j8bQQrDuYkFAOOxx0Oq3pK22/sjFqmcaNVo3s8OYUhbkU+68ZVB2ZP
v3eGXMY3OGTd4QitrSquOrG0BnbDEtRZFs9WEnrWUNwrXM5YDTFXaRsuP2t/0G0FMoVTTwwndmq2
+omueYsK62ogvMqYXevUlsDMHxpoM1FoGhlIHZtu/FmmL8o7rtyM4vlk+FUbZnI0yoBFQh+Pu3k0
rY3hpUZzJecOpLtqFM88lKLnxQwSrMwaeKdcUwSHtrHaaTojnAszVe6Oc2VhXOCrAfk1oYknW2LU
wcohQ4FRVcaLOX2JVxzat9GxtMu2G2r3fKSd2z/jARvVpYjnmmqLCzdV3iQm+hHsOMrsd73mNsYX
t8oy70jvhf+k9bouv7mRUhUaOeTBBTJ0bYD8hf8SHpaGd08LSRKY9TroVeLpT008K+2hhajApxQO
+d3Lvv2/Itx/mWuj9n+36N8+VctTlf56LcF9+ZH/F1OPBHfl8oJjoUK+ti3/vwTX9P9ZGxIGmiha
ZRxhzX979DX9H+z7ECrWTA3aJKg7+R1kPfTJ//mXZhj/oJFYq6joJGm/EjjzH0fV09gkxBAdKeI2
arOIIPcOtmOam3GvoTIfYrTZ2ywq9eO0raZDzP+9gx3juNRt1nwo9DfU0vfqRLPvYCmL2N6lWZNh
27DU8CyWpb5HMaY2r57Alz9n5ddAgL16ystYYMGdtVhEU8TfO0EDHPQhbSi2klNSbIZy8HCkDcUB
rvPeOf1lFE7qKHDwGdLh4fm9riUm0vJLenZcETborzY+jAHxTZpc5d6SNAEtpkMo/Hf3EOIqUB+U
iCt7w95v6+emYJ/V0WnMhEz6AEfphD2Z7hw3NZ4O1NwODbZ3E1sMJ4rTRx4QjTBPR4VZW3d5bOnp
pp3idveXT4yeDqIpzPBoIDHE75UgEtazarBxWFsYZL9mDRjWWNndgVE+uCSKRAjfqUmtxO/1/7+q
/hrl7PQm0GtcXnN2lqdWf9ThuA8lcKrw7y8IDSKqUZqptOX2h0oLa5jJ3wGO0hgnNhcT8kKrA/XK
dxOd2yZAD7NYwAwCkfv2gopysOldzpgmG2HAHfaK0Ijs7ECBaKWFvK5IoWTDmk0DdQU9geLdJxyb
mgtJQ88LQlYSrwHdw9fc4yY2MHKIZR04LCwo6i4aFPZPcaeBUM+HqjWOprbh/FkuZdfdmhyka9oX
GNZ30TREuJDHqriYoQeMgYF9ygjG2ovjsJ+AWB45yCNgA7V1R4Snq9calnIj/q1kakWb3sKKFNpj
5j85BbhPoKZWCjDSLuW1n+lte5KmC/ZY4APuY4yO6VAw4V7l6OWOMFHpLaFBgbOyFpJfzSRWg1gm
Gomw/px7IBpnB+utiz2q7vr8Gs8kjqZ+MHZy0u0BolHqH+iff/DkSYxDx0tt1V4n2NtfoJej4xnK
zoOJrU9gqm4KdEsdSt3+4IUB4IK9gJdzdTPsLXEx8UcjsrY8GNoB6+do2mdsMMaNjkPx+fMX5t1q
ypJGXRUuBWsqJ+e95SbDRpiCYCgCAQHrpzuNeR9UeJKbwOms9KayYVEcCJP64B7SVuXrjMNgLYrv
3UMN9mBNJazAvMoXCQHluANa9Xf4f+qpL7I/OndAnyiz7us0U4uuAvWb9R3VjHwz2Kmcgs5Vo7f5
/A7uX87aP6AVSZ+QjcY6Ld5OiS53ZJ1o2N0yw0lOjQXXuSvkdPP3o/zZMIAOYeqtz/HVzK+nqk04
3pbB/2XvPJLsRrYtO5fq4xm0qCbEVaElg+zAKKEBh3ZgBn9cNbFa4HtlxbjBH2HZ/53sJEm/UC7O
2Xtt15MGZDkBvNad/mFVf+uFUARG2oqUATHzebm9ApM91PpYAVkj06tpSAxfp1K5ff9atgf8R6Wd
u4WigOXG0izyfvDqvL6WHDd1m2Roz71+FXcZAOdQGcno1aof+oimiDDL6P0R0WKej8mebStvo8tj
RIhyr8espZ1YaEJaf4YYbAe9SsEO3EStjJErODscCdizP5nTBCpDj8nHDZhpBkgolt7uUXGNpq+p
pV6CkDaGMZpUrXfD1k5cxc+7llRpzJyzG/UEik5BN1bLt97TZpzclY6ismi64tfKYcsEdjN0euhi
Vc13trHm0C2NAVU08IOkPBHekIoQhPA0+xqtFc2Xua7cYDSuBcZoxxyCxQCUCs3U/JL0PKDdSLIN
x/kk7ipf4kY9dHptQ2kYumoOaoWibVTObf9z0cS8YvnW7SXgBNOgmxPUUQNPm6CaSBZNNZCx1s6+
iMv0pXRbe400T+R5gI8AGFHZat0Y9W4KfDRPtWbxF30GD+11G2F1HZPZC8qadexLKVHZBc3kCnVX
TdJqAxRc6W4kDl69clfT+WbiK2qfPHV0HQAbgLgRFTa10zRBp9W5WYZJbY/rCTsj5rTWUhvnk56m
lPZkLJlzHUyggqM9hdh9Wrdz4yelnB9XFiK6eRWYlsCeAAWC0p5h/oT66LpKGItOJRLNm6RzSHoj
pU4pauM7B1ysQAqawW9YudP5WWmq+KvTTOvgDwqfNh5td7n3Slv5IfGdS3+sqvZxGnNT+SZsdX1E
u0LLfOhbtzo0tjbD+LCm5CjyGeiJmafVGnWK1ypPrbvFzblKpr0MFO6/KItQG1QmuvjcJnUWTz5W
4z4J83l2CiqNhHgHbe30sFjQVKDy0WTi7uw8LdM00NuxNU7FtEz5Du4pRYV6UsUXJM+DGSmTidM6
hwVt7cdVGMtOsUuTWlQ/GcpO6ROds3G/0n8E+5fjYUvbSfc9VXG+AE/pR6Dc+Tr51Hp5z73CMO5J
g8nsoM4xbP0wMyxhF30VG8rRtdoMQ75aJhi5PHUod0VbrLfcdy3/BA1NU793qB6HJ0xY1GbGVitx
UlCe0MIlXpwXOBmxHSaTyB8qZcmMYw0ASPlWe2U7Hank/g4YmRJ1h5CrMIJ2KSDb530mnF92pVbA
ACjV5997p5TK9UQV1wGwSKLYyfXaIb9sxzHRYNXak/iGt424Zr/uRjRTqNzT9WDxxYsfrSoyatfJ
3NlQj1YJeArmtriDwpzWUVxXSubP9qITCGelVCYLjeK6X48mwte0Hc0+bJeqfdL0xGxDqxRVfeHJ
yY2hzKxOAuMjQ3bTkYRa+A3S0+rK5hzVX6VZVlR1REF/Tsx9byCbscKeA60igec3kAgCQPNgbTOK
PXXInS6KE/KKKg8TjnogKYa1wTWe6Mcqd+R4y5ST9jt96rR08etUWCAL3Dy2us+9Y4zD8JNKPwcZ
zUdrbTVOJG0UR8UhhS+2Fs85KBNknPSAbghWAXNO0Ji5NqrvaHmSeNG6Fu08+5PepdpwsdKjILK8
XMuvAEoo9DsgR2QkhO49egkrDTTNUTo4+If2WbpTmzD3ygRWcmOU9Y4I90mj1293BeE49EQCk2OC
R3fE0GrftDp2qtQTHXgqGiL7wC04LhwUauxdOJalPf6gi7SUgTG1Y38xFJsVu2aXqu5p5CYw6hP2
qZEotqqqwKtZhdlatZAmplw1qYspahapEJ6uFdmwZFvGbM1RPiSWOGKxdGqYxi6yN8pB3m1pJhtE
HlY5rTJ2LZL2S149DAS3zPeqnXCMaRvoG3vbitveh+c1ME+LopWBLYR6p5TqGlOPnIEq8aolt7ld
VjecyOlYgGPPHvg3bIjOo1TXsADFUVw0pcvcrC095VZkvzOZ8bmbase1VyUGb9G4D9wpzO9AvKuX
Zkkc4u4bu/w5tC0tWxQuFifVNfaygEmnzk4GheRviussYyg4SRi+kTu2EkB6Ft8UfXQwy+Rp8WjA
oBh3Mpuo7g3aRlWILWW6QgZS6/uhzxIqmMnGsLeSyit3DrPK8+AMqgjVvNMf0QBzhhTalE5+1yYc
JWDXmFq00pj5Klg6BWItPVODFGzYl6oBH0ANW2uPXps1ra/3nIS29Dxma3xf67OCx9qAEpamM7Tn
Yb7g47BgMiEdujJzJwPHNaqjGq2ovK0Al3Fi+5BhcBbIruq5yMFKnsacfMWgqucOzLhszPRn1vCN
PPEzrebYVZNT8gIpufWyEnonLoi5c8aLrB8qEVQaaP1o7MaarMRaT+MvJn9tDLW+dcRR6zWqlUDZ
1zn07NG0sFSD0AryFpTUwyhNK40MirmbgBH9fGDFZaFe9fR5+y1PyHCDxlWmnhe00JuTW9aNExDE
MBZRo7fKuPeoqKjgcrKYum/uedMlQH4jv3CZeLApUqDNowbCqfXF0rOtu1lMVkH7pGNN3tG6WLJn
xMxw5lt6kXE0t2glrwVcjhrARVF36iVZzq1kDa9l795ZSSu6b3Ha2N0vCC/jsK+NwoICw+og/YaJ
OTusvUavZS4EWQIKc4t28Lw2feqKJG55qrDAghX5WhORzKQQiBN7ShmQPpIxpc4p1Px1GcYEJpJd
lb6SdRadsC2G1XcG3ZsxVJGUR4yOXbOgsncyHjPVGI1Ax5PJB04/QjvUpullLM3TagSVboHFz2fV
5e4qxTyFLdX4vQvTnIwIUhHGqLYL1jAOyQ17mKxJppPlNUz3mWRTtqQKkQdpDR/cb6n/XRO/EOfR
xLYFxsjKugWJvMkzmBBO82thmnUDN0uTJ4dION5JZor4wjVAdu349lHCKKpovJCVzrtKJhucR0uh
qA1mrYrNEK5P/pSq2myEq9FbPWEHhPlEYhm3+0vMyHNVrXwjblnCec+tEgITa8PaBWWmWHuzG9pL
I1HiKvJSKvNRgzFjxGBvLM9jP9EbblvXDoFT2L9cHprqW+1aguew7ViNJoAqWcypfh3kL4Q91uct
pWV6lKmUyl6N2X8GSgp/nMhuixbTzNbvk1HE1vfMIun7shAjszwmVpdpzTDkcjLmGrifWdPRauy5
oddkZXjWNx0q1p4yBUo0it57yrsyxQbhpSR29DJTX/IRvHDgsJSy/5SdXu1gzTlUHOLGeDCryuiO
CfbS0e87rXLCsoPdu3PQQyQojVaLpOoe34jfKOPmIWpS67G08+abSWk+37dJvFJhYkZVYZasA4xx
wguciLhL6d45NXWdnZ1MvXNt4aWJpIYhJDLGrEiDutTb05rJdPQb8HyP9kDEjp+uRf11Gpya+zPA
F9kW4o46v952OtdjUqzrOkg59MrdTURitcaPse0cQqAy2uS+llYwBfuxES/dXIC/t8u1onhYF95C
jkkHTkezV1ojmpqyFHH8L5yoBoV0Nxq85KE+jYsauHWq5RhuNMJkJt5J3bfs3nwWo0oKKLs1bL2c
bdyd1Qu19JGuwB+zoQV+oGb7nRT26vTGwRAREq5RIjtRjJwVv1SLzam2kn8AsW+p4InlYBPVAVT+
ZUOWoL3L0kHxoDjG5ho6sFoyfyzW5XbVBslevoCkuCMOo17CtKZ5undlBdiOdsrQ3Jb4O+t7c+on
N0g5sa07N1Fy/ZhMuf4ZzFA9RatkNrzjqJ1k9PlrgjmMxrY/YydPnUdtdQwCHgiUCd1RJM+mnsvn
fDVi72YpEZfsIRQl9l6JYwV+skJUkF918zh9fv+4eV5UoWy3Ics3lAdlFYxMrw+b2P9FnNQWVEIw
V0+KvcaHmDRyYGBVrj6VyGIe3x/wvGD0e0Do0+BBsNXRu3o94LTkZGosds12TC2/rwqIUw4d7JOb
ddCCfzzWpvejQwLkhC7JWXGqsI2JlIYM5DySg6gllmYHWy05rnbxUUjA20M7JioYJZjOoCm8kf97
dZz1VgX/L3bFi5cVy9XiZt0H9+7tIHhs8e2xc9i6PudsiLz1qtZGm+RX6Zj/qnI9ve0qMR/fv2t/
G4Wcgw2dsNlFzus3UMM42nDIwetYTgfIpVmgqXW1f3+Us0RTClH4rJ2tpOJg5bXQCb1+ESxbLTyr
74S/PaQm6ikgS7aImo3qoe9ICqbp3be3caat+lMhFWV6yDnKrRFHdtRPOuETSK16q7WPy0hH94jZ
vnAC9A7SC9//rX+7I65mg+QgaZH/bP//j4qW4QkFWsJ2353hHjmpcuyVxvmgm/LXQTbVLXVUKunn
VUBt8iZ9EOAz7Z5jCPta0bnhIoT7ke72zReIwvd36htFaXzo5/WlonamthuSFs7aMOyUOUUgkbUu
SEqTtPJ/+glSoIMGBNSeFgRWlbNPEPYkhStr7XwKSF20liBbytF97vTmo3DKN6U65i/yOcg1BNZC
eMHZ+6SbnZPRkhp9Xt7RN5dmPrKa5TdZ2sDRsjPPH0bvo1DoNw9tmzQx4FBl31o41lmtDqLdqPcu
zYMMFUZokq+2003e5t/v3/+0zv/X1pX47zvn/+e/kkUMP/9snG9/4d99c8P+FxOHS+ebkjZVq23p
+je6Sjf/xQtu0lbD687qv1Vt/4OuMrR/8dLznLYKK01Ei7/0n665DtTqNwOKpYJJfGPl/4Om+fbg
///Ww9HRo1HZhXwGfH8zP29v6x9ThoueT+tMG32Iy6ZOGoeqKU+CQ33eCt8kerbNHv+4NbcftbT/
MyJzBzErcKXexOmKCv1WRwkHXbR7YajNvoo/qrlrr5ta/2+MDavDdEgPYfv/f1yVrdPEi2F6BiLM
j2BlSz20f8Wn7JD5N9L/yZX6o/29809Ugz5Ylc406L/H3tZxnplFdg0P6PXYC8SPsqtjoIPd97S/
KcH7ppyAhU0gVKJg37rewlKr5df7t/XtuOBveMs2fQYBJKQVvx43G6lak9hHZN0AOzxu9kqnXUNn
uLANqmVJJHNxp5dsDu0PrNmvJzQuGG8aXVt4ZNBckHOcDTy4SpMsi051Gn2VT0Ydsk5HROU0PTYU
1qk6xB/5s9+8tZsdjm0Mt5i+JY3js2udLLdKRobsBV0BKaeTkwNLTUfldlKdp46C3j0FtH+YlrBd
KVsANqGbPU7T9LNhVYkSFTtqGjRrgvl11vRvRTyiupPFEXVVaHgIKR3l+/tP9vXc/fv+MioWCsyp
gOzOHyyiBYjqCxF1pQIWLUDzWH5aSgC3u/fH2RaeV1MBV8d2B6XJlv5L9/L1TbWT0u6QfuRBDCK3
bbSdZHtNGPfFvHwUGvB6ad8uif4oe2qVwBXOteevDEdFjAwbwBUrhp+t11JnsvkohP3tfdsGwc1E
UDmkhXNbvSBArtEQkAVZl+2ygWpeP8vp30ved/m/k5/NX2azv14JzS/kS0ic3mRUVbLKu3EyctTP
TbxTtk2vXMVXI8dK//7j+dtINBFZSRACYeg+ezxJznGHb5zXIOXkqiwwYsuAj++DC/rbXSM+gqWK
7Qkr0Nn05RBOaeoCP0iip4+O1T20pfhgiPM8pd+PH1MQ3y5eYBUL4+s3TZm1UQAbzYOp17BjxoZ+
W8ZtcwCj+gCHgE7VTJrwoo1TaCheceg84ICYpdV7HectEdSDNUQyRor+/i3+y7VvGgRO4MwrqA7O
fhdb2X5VUQQExVo7W2hlPO8qirz37w/zlyeJmmvLtAYvsfElXl9+pRBe2CdgqbYChU67r1cQCwAk
fH+Yt6sgffqNFcmUAfMQz9frcagga5SX0ckacv6GOpX43iF/VL3SClXCJyNdbX4i9bA/cyBsfUqU
WQetfOxPFKeKyzZps4OZS+vYmiIYndH4NYwIOecSM8pKhfjH+z93u7mvpx/MwEQ9o9BBg8as8PrX
2gRslbRtuCvLQyl/OPE1Nu67xXh6f5jf6++bcdjrUyOH/Mln+3ocjRxNr5BbkWsiA1NM844arrwG
254rQd31Uxt0Pad0WrFytn1Ddoex0EfajUmyX5SisSO1/Eg19nZBY2tIoPa26duIHGePqhK9zpGg
Zw1V8Bd1S3IrvelrMRxG6zhUMznTrfbPJDG/J2EDHQfv4CaLAbz7+kbYSlWzqmhwxEyHsqdb+mlW
n+Jm+EB0df5VbZhVPidqDtYmzTzfEOWaomvgTfJALIly46WonkZc4B+Mcr56nY+y/Yo/tnwrSQZG
VUNgLZpWR0uYbF641b7QJ6ONyMP+ZxAAJJlnV7V95H+Ml6oejZuJq7K6K1O7WNtn7Z/OE7+HgNGw
qTKhyp3jPuxGHbvBYwivvLTr1a9wXDXmR8xGbXu3/vwgGMYkZJHvAVQpVbazd08vCEDIaxBLFt3a
y540330ZC/l5ctLpWlW7/mvf91BiyI+QlbztNWYtsJVr/8F8dT4B/P4dCGSc7TvAtHz2Pspy0TB2
LTDD+3Q/1Vbnu5vlAlNLNOgqeVte88E783tCf3PpbESYJaErINl6/RBda0bvXE9FYDqjhGBUxXfV
KDe6vlGSGDzlD3HvWeFS0GhojSlE7a7vZJHe0tUVgZpfr3V7MJw7ZNHt49DGH8i6zheK33eEcs4G
RNnCx87eMYJ4OBuZMz8vnvvv5O8Wu8brWQrjWNof3P2Pxtq+rz/e59Y1Gos8qiJY2ixYVOOHvXgU
d5oPLml7iG/u+B+XdHbHVbuatyChIpgTz8V8JE7YOoPZNm8WL7tf9FQnfGf86uDaC9+f+P8yDdHE
2k7O7NXYu5+NvGbFYCkGrXHLVkZfdnZx0enuR5Pd26+JZQX9L1ZuZ7vM83Ihi6NKArXOtoZkHMot
1WHh2OdbjRpYwt51efLUzMkBn95pGtM9HZwPtvFvDoJs3ZmdKGJRK6d67Z7NhImCYQ2zTEdMRfLD
Gczr0igfVKQPiGzSG60bHtVRD+nr+3oXH9+/yW/eorOxz97YoZk8tehJpe+M7/NU+joqD4j7H7yr
v9War96is2HOXlZkV007U0bAKLhEjjMeHCX7OlBi8W1dnFBRRGh4juTWHw2HjulU1ynt5Wn//sVu
b8ybXwF+A90d4j78AK8/GXzdvZr1POqhyG/bdIJer0SKlj8YZYybqPrHEyRXvc0DyAmZGbBkvh7P
deKlMKTV0cdBrms6e6QBoc07ZROMQP7p+1f315sMr4urAzCJEeSsK5Uq00TaGc+ynb0D0INTak13
vZedarO903LvSthUxekPXYoMs69YXN1HkPTBHH2+M9reZiBdWOm3RgK8pNcXXWTOTA6o1gZrWpvj
49DrzFGr0js3StGa3XNtjLN4KE2joRZdTsK6f/82vJk2OAhv0ZQU7zgfm+dIobqXyjoMbAqLdb7k
LiebyOnL+2P85UWiuUD9b6vMUg48u0bafVWjS7ULiOz5bFljkIj01h28e1ttXoZ4Cd4f7q+X9Mdw
+utbOhekVKdJ3gW5ko3kr7QnOY0P74/xZju23bY/xjjbzUvXJM9Ho8vOymohU+jCuXbol/M1Mid8
cEGIat9sYjgYG2xeKH1tgKHzbwNFDfLnKkVbb7eILvtF10JrRFDwa1ztBWE08UkKQjDyyiOPQJ+H
hqMnTW97tAy8jzGZ3ORd5pYdEMknbtwkHtNPKaLD8hrOWe2cBJpA9FvDYq0P+urI63LWlJelVp0L
Y1XX4kvft3Ea2oPZ3MwNpwk/E3GT+uTv5Qzfu+Oh6NruFrlQJX7WbqbfxOrUFU+etiYa08a4XhKp
c49ZGc2rozhPNCaru1lPZ/cy03vMfgvxUZ81L+ubfT/3zV2nNkagab0d+/Y6yWd11ie2JKtLxKBa
VUdpG1akYvj/lbGwviRkC17pjeZc546F/LEYiNchSsyy+tU89oUEuSsmDbdokq5JG0oC0IKhg/MZ
LWVCj3ch5C3DyQ1+jRwNgxNS5xVfy8LtdhmmolNNtXmOSBZKKX726fSiIsMkwiiuL2PdTjAXuGLt
TtOQkX055LsSEdIFYdrxqdWKaUf0ds/5s7M/qUqxdgdr0dRLVavNO09WRrjk64NdNMM1vvvhOK8E
9SHsIhh4THdxm9cx0iGPvpre4O2f63Q4KE3czN96jCUVQIlm3k0Ys8PKyBzAF4N+O8ToL6LKqozd
yBNFSqKs40OCLOvJGiTQACA2wgqla3nVcXLr9UIrBIIgsDrcuCqiez4CF+wQmhi9mt7O1XKazXwI
VvxTrau2+0qQ+mkDIPjVqYMREYVzpaETDciuw+G/tLeVFHT9Xc7/spS/XBsNQ5MWwATUtFZiQuX2
EE1Oukrmwlqa9g9RLWke2HXiF/mKwjabbYABDkmQIF0MXK56cas5inrH8xpuiPVRtStSWL5ZZHCC
I6hRe2RJyX02a5t0H3bUhlf/Mia5sJt1b5FOQcdWhiBBYYuPm2iUulXNT0W/fnOMzP6cl0Z9qfWz
QMG5/cCsEMepsRH4Nc6qBXaiHHWh/xKG2VlBMaetXxWIcVA1jqjQlLJ4ymVCpqxoju6kLFRszfs4
/ektyDzI/FuUF2k1N0vDM2Zi0vx2wcpvdA3Yz0XAGdhCtxdFOYD4mE+IpMmXW2P3YtNfWrEgdizz
SOxZG6hl65g2US1VbZdr0w2oLj3o7UU7zBVn+3K+KGVLn099LI2WDC6+uiSwkq3sNSG9NWT2pe7Z
vNAsB88Qt98Ntcsj0HLiykNFd2LrVNyUfGE/ZjmqZFbZqXmKuy9rmV9QmNNmzMl14r04cvHh7N+U
A+GBRNuhGBu1+anh9ajvdDeVDQ76sd7VZTYe0t5DtaUUdfEwKzRsfFVr9YdR/WWuehmq7hjaqRe6
Zfp51fWvCQIfrL9qh7qvV0Me/fBYUNq66PO+fOpjMwu1NrcjauRpcRqY2topS/1RaXdwtPTvfaag
LGl77wjoRXOiRFY49bUrHFhRQhIdEbYkb3nWT2fKLvrSOtVpspsXEa1DzwdUmFHqEgYVTSWma1/V
V5BCG0PIHZrnZCpFaGPD8SHj+cQaQxLZhOT43vn784o4Oj2Ybh/Vq3dMK/LLVe8LsrMd8IJwYIEo
12xHcGEw5eMn6RRIITOGQ6yjlcOPsUKnzyHl0Gt2NJgisuV4EOMhNxAMWWR5qjOipjhkIcCJRdTY
YRK28amFWRPWdf/CPIa2EJ/0SV2SE4ddfAvq+gvLdwAbUfiidJ4HIafr3GZaSAgR9du1kGKnUWT7
pqmbYtfWbxTei5OJ1/tKLQy73cGd2ChoKwcndMn99z5vv7uJdbeqZXlwczshVymu2huBBzualFzr
ItISH4yEJ91bZnqTjyv8GZfMox0UkvZeFsPK8yZ72m8WXb3VtRJI7GIW39bViY9gIH64vYYtDVnc
82Z2OKxGemXW8eWQKs+1Zb7kzRQIF/pF4rq3xGTJyOmNQ7Ks7a0Fk/GeDE+AOPhfQohBSPyTVpKI
6ySjh9UPc0J16hZp3lUeBUJNxh3Oca81/cVhfVjL+NNQN3pAeh3JXxWmAXmKOdiQwZDsY8nnHa/K
+MvE6qFG+ZIt6WM91MutoRZyr0A9u0zsMrb3K5qKC/STqRIu7uqiACRekKDQE59ccum6jRJ2Hb28
nnp3ilJ4HsC/rJr2vR/lJ3WStjjRUDCjcZrj756zSFRvyH73qNpuS6MSnNirIkRfeZ0ZzbJnWxsq
UmK900K3WE74qvyyE9GAHlXPKjOYlnQT2clD5ujqgBkjtij/jcghQS+pn3I0peYJKk1n3vdwg352
WssWR4CQZw8bqZ19ZajpFSWSfR/30erMAeL3uL3OpmsUsIdRePAbyrQ5lqXZ9cFM3UX3MQHcd0s3
nqBIIJxUjc3dPrv5i5ukS3nqU7loaLiRfGMWyf1u8WTJB80nikhS746ddcwTo3v2ZGGdSALD0aTW
eovGrS69C0Tia9BSofB5mVX4Sj1coXqhkkOdFGIJsv0UUeSjO40NFyja4Wnt5omaE+AjElddG009
lP5DnIyIB2fte6Ia9fe+WZHaQnR4Yab6ShFaUDQf0O570lvuEl2ZD2ja2+tSmXIn7IkSywgvW4xr
xSgrxPCJXIAKesVcht1S6Dhz3IZcVjxmHBuV5ko6ixo2lgGcBZHb7FdTLg+lN5KcRiFhswxaXXbQ
W4fIvC7xkut8bd0vGIvnvfQsIvrUxJJJiPRh3nJKa20MpwwQSgAX7BMCXThh9kvvCDs0SgUIiT7J
y0FXjpZoHyRAtC+ZYw17wpfbnbAVzeHuzXM0ZPN8XdnVcpvWDplsqvfJyIf2SjjKQdbNTFp6alV7
RxR6wJ9KbjTZQItzmKkVA++LNsXVCrVqFTv0Sk+9ldPtaGehhkvr5VckATc+7oDkJdEbNigxTj5y
QduDGGo8qLq1AsRfyBCGEHKwE+OAk5W8H6J9aeBPze0wuwNUKJl/rxaDMHWEuC4lI3kXm/Ee7NQF
7NL2vkHtR9ZS0YdDahaHakzTy9qdj0OqGhqlxgRvQvW5y8fjXJddGrXFXRW7jzBy+hsvdj7h30j8
pDZ2qyXwgBHMS8Ob4iRW0ql6SVbuCsSWqdgL1oeAOS2+7gvTOZjrdONV6YNbWE1YLThu+UOT6ova
ru4NbZoyv+BbglCoYD31SvM+b4FCKLgLTohlugtXT/sX0HL3SandGbH8pCywj5xySA5lyZRTbgGw
dZPxLyb212JejSmKO8P4nSiZ3+Ib8Zl/j91qTrcZQc8xomAiwv3CrTviOuv200C85b1g43vT9vUQ
zFjqHjH8XCwAh7qwmcV9lnlTqA/D3igGJ2wagRUtVfdjTJK2EKhqt6zVzG+JBU2tXIbYb786Y/YT
KbK8THWZkHyHKPrUOSPJlToMDslFNLWuEh6ZPRsGuuquGKsQWDasoalM/HEuLxKrsW6SEm+RZRVo
hya24/2SXSeqejl0euStGgub088P0IPbMM8k4DRFOCER11/tLsXBhcUHbCjFArKrb8AJnOysiISL
1NpyAptetkmIKqnQ7AeI3W4uZ3LdD6DKpp3tpv0B3GrNOkxgp6c4+H5mpoFQEev2PQZNat8uEhcQ
Mt4rp4Quvi5Fm/uWrIa9B+A+mEXJwq3T+p0uDGsiMVN28d6WEM9Kbfgl4ZK1vrp0OD4aCTCvMIYl
CRwOJd9H7Bg+hhLE0cjRv3QxOyErIzxWlxOkmiRh49zfQ775UrdQeSeCrKvLtutmnzlkGfgA0uLY
jdp41W7S+BSK743X1QnKYyGbXe7hFrFHdSrCjBBsGmTUC30vTqdIaPauNWkDmQBaAkd2eB6Qsde/
dCNVjp0UXjTlSNJZNp10AFzCrFp5HYUpDBiRXpApK1eydLSs/1YvNDwB9X0qPJxp+cyOaiF6Gz96
OokdEdHmgZzPIqSRgQOsKeRzDfzGNxuyVWXxq4HNf0fCJrHoxuyVNxliaP0wMI2mQTaCHwu0gTJM
aCOQw/LW6vXXdcZMcOLUHCcX4JFFfSlr1In411ujJunXyrx7L94kGhwxExmOmNhxF8RDVRy8eexk
YDht3Tpk/0o5XOGEc2hTxdIbQk8U/LZF8wr7vqN6Y+zouExamC0qiGdplPpJbAS7W1I+6hghPMTf
w2RWLkyvfFDCFHNANJaLsRAyi0CWDOuZH5ArXu/Tv0l8MeBlLIbaq/wENCeYoaaasj0RyHMLtkbL
O98gO+hra8dd4udFgZwcLkj5tPQYUKJZLssT9f3C2Ldi8X4mejENIYgucTnlRnrr9OXw4NnJ+HnU
rbiOknVJ5eVmFD3xJzXly5xA9Nvnaec+o/2doAo2pTS+ZZnwbjl2NMzKIjeMGzYkzvycjjrGtiTz
dD/OlMV9npSkjm9SMfUYt4R0sksiLe3kujEW1QqZngQht5XwWZKGS9Gk2kF28/1cN+tRqVuLa+l+
YsIH4WZtYdmi4qDl0/vujFNV1K33qamncbygHA1ATBGGty8Ky9tn7MeGg1yzIaTAUxO6aSVFxOId
27yN3vUCnQz3kfZ11vILaJFDGJNLCh5RqUntZmYrvs9d0j1lON8u4XUSGEFnhmlwxOxoNYMpnzJg
P/O0F/Gj4j1kWXfK7IaDOIYnpgJhxwEryY6FT0zpdZMiJjN/Zkn7gD/XiE9bhOIlR/PkxGo6hYnJ
KVbda+qdVXAslolayqjqDKc6pGuIyygBSeQjyNTCONURaFqjGvZ65l7Gy+q2u3rQosk1VjxSU39N
oMCFkVmRUMkD6z6Zzpdl9YIVb88uNpbmOsk6o7zrOt2OD/lGFA7WlffuGotRcydqQMrrLQM2L7Ou
id085V8KxPkYCLANa1dr/Amxq2KLwJQXSw/bK8XiNMR51+7S3PxGwUMJ5mmBY1J39aXos8u0VYer
gVMd+Dxy5Ha9PQ+jr8UkjSoSTFyRqftJrurPnq4B+kxrjZ3AMNzuseQsYBV8eAsNqam7IDnCgDqm
tc+z3j4JLDJ2d+mMTclqKfjXuxyTlF8pg3mp4worsWrUfZj8X/bObDluJcuyv1KW75BhHsy6+gFA
RDA4k+Ig6QVGSiTmyd0x/lF/R/9YL1DKyive21Lf7qdqq7S0NFNKJGIA3I+fs/fatb4jMeXS7Yu0
YTl3A23fkUZj7Cu9TK5ylxx0eHxZzIl9Y3oVOI6eTTcL3WZWoavWSN8SuldQsfill7IJ8bDtprFx
Wd0rHMM45vWJ6pBPCO8zIDFGlEeYhXi8cuHWIPC6PNiAG3kvMFVkN4te45e1RZupi9rRTjPT/BKs
8DO9tCrj1oQNGaaT5ROm3SgON17jPjUlbt2TpqUpI+jHN+egqJTYa3OV7UyeuXgMzBaxUrXIy7Qk
g3nAoYDgJ9N5wRRu+M16z75Ty3xWksqEs7LpPs+lfvREMlHC2cM87dqUO/5SW4wl7Ifsrkdk1u0m
z36RtnWoPfmIO8PUT+paZQAmjcyNPcaVl0bTWJARHZCyPCd31KTprQq6vVO5drpLssQ5mnCqIjBt
1pW/SCn2FRkHfmgBFZvvbJe4cVpffZQbfjLF0iNYLlV3s9t07vNg6Ml5UfoeHZDciWA2GpG5kmZq
4zVmvWv2GXYp7Tg42kVZSmPfZuJ0asfLUSxb5y04HbSuu8SytoPdhj8YGmAZO2oduzQeNActethO
Fu6cWnPKc+LaVhWrlEj0bm2ciw62F+OGsXsy8AHN0UKlfQqzzaSfALlyaybMWgS1br4a8d5cr36+
cg7D11VVWVXcNP6qfwwS5kKRIVeZh3qlPbZlkZ2TNaw3V2Wjk+gTqDk5DgCBSEcW5tBroZdgKD4d
Hamfg++jI4qNidwLaKDcZVWKpXOkwMUWLaHOBpiJ7rISyOGKn/2xBSTUnMvMbNHml1Vv7lLXLKcr
staJPlzNxVtOjS69o3wiiTPQJkzp9jzbr/g96mknS86Ho2YWeGLT7gjOXH1NbHe6k2z63ypdlNAV
fa2+WStPUZiOCZhDjKmcHqQ9b0tNjWh2RUuSpdUhcJb0azkp/SzA8XuSrCNE0KRUreWGFUqYI3HU
xm6BbuX4+0J6M0wZetdd7dx2ysuw5vPFB+x3YTt0nEY/T7llc/LS7Fl2nKCkxxof6kOKCsjYZ8nK
r2BuW2pYHVc3YaqddR2NAafJs2tqKPuenvi1JdfmpKwtC5qldK7mmoORgTMqZg+ditNUVdVdARW6
oS9htDKq9dG3OZ/VhbMzAUN67gm2mG6CBVIKc+21p2lCPaPpdgLfdJwnpypDVoDl5O9NFbj93hRN
rqPb6Ka8dyMpUGJAD9pJRFKJGMA43XWSz4K7ZP7N1Of91Gm7EEM9F88euTwgpX8ekZhzrwJ7ZHzB
VEFFXmFuttXisczcRw6tU8wwSiEgsn9nQ3g/mnm7roNenDG1voGdfr5uhiA81SrUbpBfq4Mu0vKy
Xtrf5bi9nzdtV3HQt8HJ9pwNlv3zVaCk4f6t+Bgz242sxojABvd7YtX3Te2ORzVC3vv1F/d+Lvx2
xW126ZHLg8Tu3YRLZeNitROzxKa+0pazQNqRmzm/ucj7mdN2EQajAfEmTNHMP4XF2sRKOPkmFcyP
tJ05de2C0Qo99rRfv5u/uhDUk4C56MbcCd5N2LvKtGtzE2LY9JDxjh7gk4rLDRR1myfFb0bqf3Ex
oskMZqAYtiDhvpPFFLNGXEdF9JQ9cjqk9KDOlq2IeHp/8/n9SbvAB+gwV7YxqqJgRxn2832hA0NP
kZhz930Krppk74p7fLEdm0Mj6Jfne985gm7/+58mixxvEakTroD3bzAXQZrqCeeiShI5kslef5wT
E9BKWbVx0ha/S6/7i2cMQSRmBzI6t+fs3bvMaNIKWGNwx8u0oF2rgxfAT//rW+SvLwIMEaMPH+f7
EENHp16Ych4xz6AVocBnx1Zm/84i9Rf3RoAjDRvfllOGcurnL4zM8VVOFh9d41/V420zfbOzW1E9
/Pq9vD04fxQ6cF9wGVZB3CgBXpF3wgPdTeqyK4gBNytGZUX5IPPpid0P3U51Cnr9GlHP3tKrNqyA
cXvCPykL99z0oJ5N/r3Z8DFr0l6ioA2uvenvhffhANxenY9glPE5Rj3/3dqSgX3tB6oG+k9GfdI1
tOzHpWuOApVOZKEzOvn1x/FewrQNmEnigQKJBw4PwrvVEwSR1ZodT4kvi0OQLlHl+5eFCDiLLieg
OfZLJp5VWX369WX//F1vyUlk1XPPbgE979aBnN2fwC8SjeqOJAHHj2eVRY50b4EC/+bm/ctL2Q4m
B57KAOvBz7cVYKzSHLdORU1buGQqhN7EEByz/6a2w9tEMyhD2egw+vHt/XwdCHqsoh3rqNUXMF6W
WA0gmYx1N8FOXpSxVci/W+M24cFP9zKFgwVpEM0OEREsBD9f059cS2geO/tAXkW4zMZBZUa5HYEY
lev30ig/Azw+SZlr9Drn1ZKunaVui4JZ5q+/0O1K714Jy+xmCMMAQRjSu0+ZvGi5kKYgIifn3Vo3
7aRHWyS3JTimVSfN70wzf7pviSTCLYuZlTEEZdS7+9ZhzqUT2s7UYFddA5sJ+xi136M6/Ppt/am4
2JKPWF034XlgQZf++QNuXBoILueGiHY4CAqn9yKES7edo91RhOaRb47x/9sVzZ+vGDSWX5sM8SK3
+iYgIYFXY37CEEJTe0D2v/na3uvrkA/CSWDDwuUFv9R8X6MhVepV6rMDd+1warjJpSXruOOMSnuk
TU/MNdinnbbPOvv7lf+WvfKurfnvf9t+5mvbLSIn4ODN/vevPx1e2sun+kW+/0c//Yz8729/jckl
flJPP/1h16hcLTfDi1huXyQx3/+0F27/8v/0L//t5e233C3dy7//42s70Drit6VACP7okqSw+cNX
vf3+Hz+3vYF//0eYi3+7e5ry6k8/88NaaX9gW8Kv6/oYahltc8t/t1Za1gdIxBvgE0cBlbzJPfHD
WmmaH3T+QwAOCznbxuYr/pe1kt/DX26BzZtv8G9ZK/9UTm0bEquMF+gYg3CTvFveMEGVkLoXC0zH
KI3nhH/DGGotA/GadFZGk7vICCNJI6CNyuiQH9hINsN1LKgrQOGPZcr9K5wfkra/dR9doTH6qMTL
i7p46v4T3Cnbt/S/N+CG//N/NPlPd9b273/cJB8o0tmpNwL1Fii5ZX5/v0n0Dx7IaHxbfEP4cDl2
8UM/7hLD/GCxKPsBE31uH8S8/3GXuB/AQWAsw4PocwaFC/B3DLjWn6qrgMQ9SKG4I3ydHf79PmCi
LqefUIRTlzlzfiByxN8IJ1ZvNPt1MV3Qq8PUg0Fa+20fnmzfR0g3tS+TttJvKyc5f7VrY0JNM8nF
A3Uo2iFy5qQkvcffElYrrWgqBHh9APtu7U1nJ3zAZGFTG7MWm2Dl7gBvuZcZW2O2KxkEk9MIrdA8
E+iks3AahrK5KCd7tUMu3EFUmviVJ2uGBytypoohj+dUU3vWOm0+h/Yg0uHoSQBi10WvMcztVEFs
+OimEBE9iDhdJD09A0CYlvCsgtr1T+U0MTvqBFAXJvzCSZlcjfvZ6EQVzwYvnqG+vTDJlmMdtqZb
lDw3ef4Km6u4HQrAtTt+hS2joTcHusbGXGT73rL7O7uBuQgeSST3SQblLhTOHKAtqhwi7Uwp5Ecz
sDstWlKFUtDuJMImp2unJzqWwgx7zibWbobr3CADWSsrzm1pvLLqwG4cfbJsY2ctqv6QabXd7uZC
w9JlD8NMTd6MhR0ZJCd1qICcYtjLzoP6X5ogD5tSmksoSiQvdO+H7kH1BM4dZlp+XVTZY2rvnHVs
LxuQK36EECdzYs0eNfrVk98gIquA/e1MIaV5MGlE5ntrwz/syTXxvhT9MG2jxeGFw7xZnTmi6NVV
3reFjGbOPwNfAxUXkDAaUifDWA9qb62TIKso0XVmdr69IEoYMm+hM8Tp49D4Q/K6JNpsHmY+0U+L
mSjnhhiF+kvrOFPeh8FYNDS59d6b76dZQlmWBaqxgzJVkUZr7qlyX+YyKSKmOAJSkz3W187sMXrJ
CDf6zM0ux9ArOaKGJIOggvCksr60QDWfio1BephXq2eaZDAvNkErM1gI4ISFCWCaGsVd2dZxDQTs
3B+dDsGUHFOIbWZZCXAn9irCoC/BgUkNKeQ2ObKSK2dw1Fdkzijk00T/2PABATtUY3YPlGf4iLWz
DfaLX6Ze2NZMZMNqnv1vxSjtR1CU0D9N4SV5iH40e9aNgTCEdEx0kkkY10EMGWcT3qDRfGL0Zn1i
GMowBCaVr1/A7LVOlJEnr1NaZWc2M95vTC7NW4VB7EmNFr21iVSvZ6U11iu6M/HZHMb+VDIqu08S
t/msW4vEfVKMKU13kaXLvmWwWuwEwoZT3ZUao1POwHWPuCpd/FgxE+PG5IGcsAa0+Wesf4u2RxkA
MS4XJpRUP9WRZbTjOMyhNtVM9zy9oOWQSPQqQDbZzZjE9QPdXFiOtMmDojvQtu8jggMs5syOUV3n
osEqMzFxz8DWudlzm/njJ8vP1T0m6fRjNgR5DVNMwFhN/GV4cd++azTe9O7rybzm6224dwx1rDPg
aYLQILKYZls8a0XPmxJ5MdEGltYYhGLSwF5BF3ReyNlQ9A8I5gMJ080MEcsxN74oq1VnypR9GWe0
2eHkIe71eMGpF+xLwwEbM3nDABQNv2fkatJKzhsazWiy+nUMYgONiNgoXjDdbE2p5cpXs1Wve8iu
grmCAY00xckKOe8ayZV1ILKivJK6i7baq+TS7wFIimdSYokG0hBL2LHWAk3ar2laXwQDyKRzmfLL
hY3mgCN1YxS3eR9gwEYBO3YHFxYyRoZ+ZXms286w0FL1Zl9EQ8WAeGfLZuxj5ZDoI0azKBlBGu59
Dc8w4GUVOJPu/bWv9Ri+e3bU8jybL3o5Btmhy30/A7+wCOOxw6S3fF047362eqF3OxNt0nAS2HZ7
HbQdZN/SryW6G6Ula1Rm1cBgEwRtiNtDgyY0EfQXNiiDLfKqRvVES4dp6Aq3i+HVlJDJwwae6bsU
GdZ9zonwCyENyYNZuck1tzoPS2Ia9evkLdkley5xUus8esa5mY0/YNl/q/y5yL+CRm1f1fvS56e6
+j9bkYRp+1dV0sXT0gIk/WMx/fYTP/I9nA90NHlKOb6RoYEj8J91ku180HFwAqv5UzGtUSfh1dt6
oSb9cp5yCu3/iPcwIZVwCtQxI9Fp8/Gv/fMocf39IMwphA/8r532PzcltioekQK8IWIjaBPyOn8+
5Wm9MWL9mEHUWdy7rDTW+eBm5Z5w3a+0QOqTP3w0Py7/i+QNLgduzKK3xOiFwsx91/Oy5xxlOlI9
uHiJSVoro/fEycVvep/vDpPbu+Iy1J6kXhGz/idPTwaOsNcqIK0GwUw7D6TraYlMLrJ4W2dLkZaH
RMpGojI3AXNO/nhJfqf5mwP0WwPvX62I76+CbigDATJpsYG+aw2Q16gPczexvlA7PheVnt6s5WEl
5em1JRXpmxxGO9TQsZ/WLuKZ1cjGfaE1EA0bUXbXrleaX6DBk3JXW7V5KJJ8fBFjXd0MjhjvBmfC
1d2q8jyXGgJGHX30GQRaw43QkoR+FiT+fpiFDZRunK1IsD5GfaYn5a7QSSjsrUJ9JR8C8qeLJLMJ
oY7v29QcvhBDNn1ZxXJtB11y6XaVEaGObveBX093nmY2EdOuIq5Hv0Ya49FW+v79/dda8g/uzD88
MH86mt+1afvHheTtn39fSAj1IVoDZzlhG0wL6O39cyEhDciwyUPlLMbCoBPD4dAd+ueJy/jAoQos
FnGpmNPf6Co/VhL3A7CVrcHNSmJwmCYG/d3C8auFBJ7Ju84bJy5nc4By/CcqiCbkz0tJp6+L4xWv
HnxX6tqp0s69orGXi2FoXYSkXiDWp85rl0sUUoFxnsmZEn3KA8QB2ybloeCjuNu2rrSek4di286y
bWODgcoeZ5oDPgv9be/L3vZBemLqicBxdkftbafUOflQMBtQlMOS3JGr7m1flUGmPAoUj/022bZe
620XxhTDjgze3fpsTDTSvzZve7YxFEl2EG97eQoycr5wkUUckV6w209vO3/zvQzQtpIA73KJ1s/Q
/L29lFMfj2/1A/U/2hCSzrbKwpsQSoXeW8WBWYLqA5jfhoJ5q0rkW4WC3Cyj5N7qFn0rYVJSkMS+
8FAGMZZffBfEOQWPVszIZn1XFUOYlpREALcRar7VSeP3oml5q6CY/m/l1JSLcbkSg1xQGbFLoZN7
q7/wceR+uDBBSc6XvENIZvfecFe9VW74Jfxgv/aMsRE6oQ6T39qkhqFgINK5d+TsXObNnA/OXoJa
7wEjm+lww6pvfAtS4PCRTlLlKwkNiONqj2DbQtjTrlcd+TO9XU7tHkeUQ0RETeZpAhY4hK4mS+aK
Nn5ava4Mfw9PHxXr1BQCUasJHN5Jg3GJBfxqC21XmZSRZgZrdgwSZ4WlXRT9OcF14JyBFyIy7PUS
nq+zJOnrkEhEYUOpuAsQXiW0NB2YMqEL/AVJJGf3b3A8scdPjCeJiFYFalYO0h42Pp2URErWjQ1b
kVswtgtoWL+oMbatRTrBg+/65JOsOgQ7ZlXYT2BQzvJgJjGeJ9IewyYZyo89uHdcL6VdAtglEhaT
kONVl4Gj6Y+mT0l1VlajzADkyorwP2vy7l1rwKI+LR4asgTNwhJZIq2/ub0rEcmit1hjGSRzF5m+
IEtXuZ17ueZ9/rLmfsFprMnbG3T3OexdwoafKz+dztIsC6hkAw3IuFU7Su6WvmowB5nqmU3RRnCa
1d6LOea5PKLwKp7ToMiukSfVeYRlFDFCXxK5F5qZppnEx7oIzT2ONcgEOxvrM5P89EiDLUdbrBNH
dzZRGOu4RwTKjaxsCIigmB8QshfTEhNGNx2L1cSklgL6AbidZZv4hYiHsMsXK+oIk9EA9+F6C3vl
Vl+sQCs/c1poVTQTTAZSNeX8gtZx87rUPtI8vfXwy5JHlJz4sLPhD4Ptx36Ym4EWrxDRAdBopvuR
VCwOlO7aqWexAuDfeTZV/X4NEnGAiA8am/fgwfWadGFGC8WTjJJEZSlSQaXdo/nvN01anrxUNFP7
PVnJqThfCa+swsbY8OGcF1GzDBrWkQp+eoyzrHiZUYXfZ9jTNcIrAj491dX1bbrIAIRwt+DaKEyE
oqPQq6dhyPov3DGzvtPL0m9PGlYU5mFpgmcLM4cZWnPq3psEGE+Ys/zZRabZuOhJjEbj6Js4L8xK
LSSIGFnOW2OgmWBXIKzDnJFwuuvwWsgTfG7wNFuP0+nODYR9aIKsghA0ztjoEVuVR7eFsfJ/0XT/
//O0sA2+f9FSHQCwf8v/uMdvP/Cjp6rTVKUBSgQeuzjTpP/oqZIFyC7NAYJJU7CxBdl7f2zwGi1V
/j/+GqYqeeiMoP51VrA/0HC3tghBHTISrMq/1XpnGvPTFo+4xeOFbXNS/hfTuMEL/CPOohBDrulW
97A4tn4jSTmtEXqFpZbrp/gmTrDU2KcZexOuEAjK02fLP4DOjyxz3g+q3LnOx9H6OFtLSIJDTFsw
QFSCpzDgB0YT/NatWj92y7zXsUi19VmvkvN2GIfQnVPj0UpPLfPW0J4q5Z6YmL0s4ap4GEbtoTW+
saPEaj3rTdI7LSa4z1ovzoa1Lo84iipweejL20JXZEvXIbEQO8+HyeYmseX6L+SF89ROoT/IPCqB
diBT28BFggDVPr3CnxnQERiOlV2EQe1EbnFJDuuts97mFvtB59J/SRt2num0H7VT28/I2AyQMvVY
9UqyyWql4n6QFt5Dur2i0KECjYdE9ARFDAe44jGy6UPm6Gc9tXsyfhm9URBxJwnCYeFiWf3W1uSV
qeJisi9aHQepOFoJ7Q0qISYhFZ1AaziVZClHctgVrF8GKnwI82HHbsByTSXgxwNmL91cdpN61dos
9uvXgfh4ojMOrbj3g28Z+rnV7emRrcHtaBuXtI90gOAqw3SloqIcLugj3q+z655YRl1gFfLTfYDE
NSAK3UGgS/jwS4aelFNRXDsTDQ6veCimHvGeDJumOPEXurYGmRMkxXj9hY7se0snPNXqc9N+Kmfn
E8lukqBE7fNaPxfBHGvexUQw80ioys7qFG1Hw3xOhrU5VHo+nOEek5cDW6rVOA+DMYKZcaKA1JPM
EWHv1FGWOvpdz1ZNxvqDQcveyB1zl5HMnK8HtK+X9UALPbQ9eYoN/Zr42+yQ+2dNayAmDo4VeEmn
Sp2z2SZBnf62dWGNNq7jaW9PNk30eccM4Yz1NUyL4aVPKu7oVpxS3O30tjta3KS05V63DDFOUGRX
11Ey5HsiK+jg2+gBNGee0UIPoZX4F25VnE4lTUCIsh6ZMlVUCu2gofqoN4xXoKcHA828ttCdavwT
DxMg3zLQgW5nVFO8hQ4BbIzxuMVreTMwBMBcuOCVwELqLwet83emnV8lXrHzsIfXo3Fj2lakE9OR
E9ossIKkIog1eeHb1hENciR858RM+x5DLPm+NvHOcaXl+wYrZnsnvV2mPyRAWUx7Pi5JtWvtJLg2
AtkcaSZEpbVGy6KddSREDQX89+HL3OXIoDnEdkczI8i90XekeHVXFq44smCWk1mfbofZORhre2V3
RuRg8bLsHJ9XgxDG12+n9hEvwCkZymEBdm2LTKf5Kff6fFkgtvd1IvV4lCR5pd70qq2Puf7JpLlZ
dUl/M+FaxBagkHdOe1OjK3lUzi1Zw8Sx1/awVwMYjiHU9Zo4j9PZnj4OPbhTedPy8OejULGLELaY
65M8wxjlXZljustR5w9bhgIlRriUz3ARmRu5I5aOFBVEtxNkFieFe2SMFHaldt2Wn93MfEVkzVAC
+zDpBkn+iV4ImQqI7mfjucHh6BF41Vm4ltSMqOKZYiFqOL/XGU8amh2O8xSH5n09Ue/ymHe6QUlP
H3p9SbRXEjjCzSUGvANfLe6jm6JIWCIuR9wpZ4SZfKIhyK2NHdhIn40F71Ml71sXB1nv6TtCKs6p
ESlzTzNSxuYe77pYMoyd0zUhAlHC7VIrEq1woHihlxWYUOx9tWA+gI02o5plAVwTxO9lqEY+mvJG
rY+B/xQACpomPuGMcB1D33HfBbtUHw89tT0vHqFOBJszibx6fPXEerr62vk6f9SzI3mS+mD7N7bV
3UmVx1kqPncgW7JUOykNvD9t3bjHqu1Z4wkCWs99Q9ixaWeXwsnVpXKgbRFQXT1LJ7vWTMD31G7X
Xh18GXlq80bdgCBiiOHqnyV7DYEH8xcx5QWaeU6saSl3PSbcwIJX4to02lWbXdW1c2MKN2xoSOFK
n/IzUZSXIqmXL0RNRnpvHJNaXkyrG3cO6RudwrGKuY1QyxZVMBC8fb8q/aS3jWHHUReJbypv+zoz
ogWfSqh0rzr2qNyDLYvaObe6bH50yd45pEEl7jehqZWzyeo02V/GKTAfDV1Cd5xdiZ8aSajTmuUn
0eB3wDN8mjg65uuGjMyksnewaJKDnGq0iIGxt9vxxO79r3VnpGeaFOmRWW0XFVNAHEcx4KIdveE+
cSi0fQH6iYwiwAa5M8a5Utzwo/+Y0ZnOM6wlaZA/SFRptAzmfeBNNw6GWVlkF/1s3CcavBBHR8HW
psihfeMhWPjsNutv7qaHUqzXJJNPx2o1KentR87/JPn0JmbxWZ2lafdqE4TOiVpvno2+805TXLBr
6LsDWdwkGHCQMfhz2eoc/EgjuseJRADZcEbO/ckcrI9KiDhZ569wHP2Yd2DvzRwdvuMeA4+0HOXn
scTnG3q4Bfsm39lsSnQPYTi4qsr3aTbEqs8e9Wb6BODrsTO7XUoeEtEzI8Z7CBQdNopWPgpvOmQC
3RWGOhFv5M59CtysTa9mpi+Evhykhx2HwRntE24qp5+yyN5QDPhOswKHS55r6mTVAeSsw5maXf+1
9gN0ozhGY71VzUOX0HpYlmSOe0daO6ZlEoVgFSzsqzBB1MF2pbpRmtXFtS3tq8rzkpWJYebkMWkY
w11jw/awizz94mICdFhlhTCiLsMXGkoXD3ZL1dCZKfC2bmHR7jgJxk63bM7GzrxuEtKE3LyQF81U
egeBk/7GFyVG6454koekc+3sCMClu0kcjOKhtAo2/2W08pMSjiY8i+ZQrsRthGaVejQI1i1yk4w5
Dt6J1gannsacm28Ca14IzLE+LXueI1IQNO+Mp1pelYHvYd7VaP3IWp0ztZ8HljDpfCGKp8VY7a/5
M60zsXfJKvrUcjPsCKVVepwxhSaYMOgYfZLt5Z36pBGc24PNSAb1yJE10dkxM1725ZrhdVWmxy5a
LocalsqZstL0ZksWjJSxNBeaWnHZ2l9FcFd605lDefEwNOVyVPbU7RfgdpgpXQvrRTJ91LCef7Z5
9Zduttnoi8SKgyLwdr6U7k27Lv5FIOf2hpeSHPNivvWqZIxxCrBKFeIBT0xwLAJSdiFp2Ax9jWX9
Cv8xP1SGd+wSp4qD2k+u2Yx1mjTItooZQmQ26WdlR7j8YLTNc5PrzUNGluG5MymXR68ww2HxuV6z
LinRQN1QRxbBUMzi7ukwTed51x8Co4urwNrRXqn3hYWd2HL8/nTLqYwxu9ynlXhcDOTbQULGle/S
NoJTgR3b+AKgpT1NKzPficZZ7jTwkk9Ivp0HRv/Jrm3L6UTqVMpkCsk4GZZkb9L4uvc4kpJU0Jon
gZsYUd9P2HcFQ7vj4mvZHsHxTVAY5LUxS7+wRT+ctdZY3NqV+zVvsQM36pGT+j73b9Zefs7Su75d
p52ejOVFmXXHqcBQmq2Gd5I40zFJk+xKJfRJ7Gm8y/2ECCjUEzyjQXZuz/Yd7QfQA3p/oSUTB6DE
JyDDScKGpslLv7VIGpyaoVV652Y/fxTtTColBQm14YlX8uF2hpDnOTnGa5V/TfMRMAZ2eWPwHopR
dyIxq/1YONeJPclTd7SxKb1WfJcxuTC3SSHVtb5RZJIib2KRazTz0/XR0czHxpkpbYsUUkrWA1xR
OeeR4JbGT8QyeLYEK8lG1nSDC+SxGdW1sqQ8VRLXf9ZDJDGITQt6eb+M9ud2O7eYHFJSrzw16JOG
RJhHrjuVF6M7cwwJ8OHBSgP3kHncKG5wyqy4+shiSlEsjHXfavUS1jMdQqGZDykJVhd1bptHpbKg
uPbQp8Yr9+1L4eCotrIE57imeTvgT/4FCOIm32tO2x/ZZLH9iiSYMCU58qKshuGyzPPigLYCblTd
tyVPRh3EORafOBUYqeK2qnE29mnNepqNY9QjFdjVCvNQnCFpPF9WhQy11aX4NuIEn6KqI46i5v6O
J+xzz1L1fNpWBpxKk/JcjRVkzsYmVgKPzElHUOmw70rdyc9ciSqHaEarWz9p0Kp2vTYeaPC+FHp3
EHjj4jLDzsq4/jOHYuTa6/yUttUYTVr6g5D/XzOTf5Bp/6uWysd2+Pb0s0pt+4EfLRX/A3pkFLqQ
bjbd4maD+C5TI/DBxzlD5hEDQvhmm+D0X1pGxq4MRU3P9LdMFv7qx8wk+IAOzEfxBtQVjwN8o78z
M3F0pj9/VCt/V70SwMRgxt7Uyu9GhOTVAqNR7icp1sG9I9q0J7Yt7YtCF+d+U6feS6pPosg4662y
E19sNZGCs4OmVS8ni5UbeiRWEOmuPgclyY917RsZJ4ogW4ODtFliIkSRljIvrblfGnOf5P6AwAd+
AifL2nFNiWOtHyiY8qloYi0h7rW4GFo7dWOZzJZ5Wcy5y68eMD3DBllaOqzlvndrIzukNH3cZxbM
Yin3frs0Uu0ngHKlx1InkKv0svL8sHKtzN1hzgzsqMFB3WOH7gIyKvzWbScQWeacsws78NAEUJd5
KmkOlIV3WrJ5DPS2k8UUseAIKvO42r7LU63vHOdb0ZD6ddE6whmogJbcYJqc2SweNM1rB4iiL/Sw
x33bYdoVhhm2uG3HcLWHuo28VmDS7rhDAHP5nbrA3M/xAHrt0m+Rs0XZvUKMqNvYIq6X9rSOtqV/
hiaU9ZdumrYsgYj9mwbHrigJ5YOTOAjaSI5FWFfvdyvx2rPvH5Wk2/W6tHbDkDU302A402VNdCLh
OxwkFrMiGpbMLA61hmII5AuNIjJpMFBi254R1lVVfz304zYDCuzhI1+XM2wbsrLOesggdAuKZrAu
5tof8phMW1R97D3JWTGkEj7V0CDZLtMV7gA11joiupL6Kg5V05jfHOUFlHe+QHVTcgOzuQ9ZmXFk
W1RzWusyZXNkc/iWJlbjRT3Bd37kLeyZSO3I2jl13El/9PWRHFWb6LAMs7XRKWtPiql302YJJ20x
BcA7mtYtZ2ZDyufDbMAIsIUoUtIY0i+8S2+EWvVoVJRhdB+U1+380hqBCK0c1CBMpUY2tJynezRE
dZUw6Otbuxo50HWkJl+5JKg65PX6mjXHZd3m36bEyqaD5zY4pI6j4czWEzqZ3vqkd4xhvXDstQ40
WQCyxDxigl6t4jCWE2bhWaHoD4dqJQkTqohlxkOaW1dNMJNNybig3cTFMHDiNW+7ioQOpwk45SeV
iJY66JZD6WsO3J2M4clgOPIb0k1K/LXYkDNp4CcV4dgdRcG0uOTC0Z9Pr3li5wfuWj7GibEbRLml
cJxI8yd1JTLEdhEUX/6yGBMR7NqRkcE+GKzuM0navdy1g5kcJlAqdgyDUn3Bcqh/pNC3v6z65D10
vagFFlI4c5WAS3bi4/edzsHTDB6DB3z/oaT1PMXZ4M42T0jBzVZ1lT2FjjCRWAW1sta4131IpZ7S
/xd7Z7IdN5Jt2V+pleNCLDM0BmCQE++dpLOnSGqCRYoS+sbQA19fGxGZK0WGnlR64xyGJAboANzM
7r3n7AOGBc9HebSdrBwpUcf+1oPO8ZQ5FS0JZHsDFYQ78VvTr+BVcXE7P2ubJYbB2pQNh0pQXlww
FlpyI53M+zxGAsLbClN4MF61AoYw2ctAmjAAD0scbjZ6TXHWqlh1O5aqyQK/QnTsXYnGJjsVYUtp
AZamzH04nwXzvRViVptGDvLFZKlDLelS96UMv24J521hJhl6CIA+TczSxm5Vj7a2T6HF11SuGkh0
HEwCE2xzP4N62OOpiVzJW5oK0W/sQcj6SPfThybTE+IMiE1qdW6Eht0eUySDzWnqIs8453uLr32w
y8LTm8HXWI8N6lbF9FLU3kzWRF9YfDzoMeEXRt5R/3lkCAWkYEAog4qXtI3HgjBgc4o26BURYq5M
Y5zQvEcwN+QregBvpsuNQNak2QetSiQwRgCjPTC9dK7iMF9UoYtJeRCIFS9ISWBkbKq+rvdV1o1C
5U+mhuaLphJVJJ76SMLsEHcKXiGK1XOTPHTUaQxQH5MmTY2LvjOr7raIlayOUQR6aqX4wkR3TF8t
IMVzVuSb0eJItkLnCcwRgEvnM+SzTLgCLdqB2zBvBKUUHvYbTzZOvK67YJkr5sy395SuhNvrZMgv
A06inDexjr14AobXLsd8zUyamORL4G7QFjM1E2Ya4mVjchzT61iD6tEa7ooqspOznMgBZSjVrhj0
o5ZGZJde9pac2Uwbp0VOSOaQedU2WTDtEQ3lw55ZeXAdlHFE08Mvh+lY2jXp50K1+mujVPUEuGGe
dr6fuKdeT9UpZG9aXg0hzvIwd7LVEAs/OcxpgDoW+fgsjrFq2D0JAE3MTUA4erVzjVKFu6iD6EOF
VIFHQ5fe9i+EuldvoT966Ql5kla7pCsqNJ2wdOBRCnS6tHWGgVeGpge06cAWZ8NUJli3GREg807z
JtCU2QatJFpqxI+2dIGpBgaPkt9zQ3keWyTurpg2DZ89dCGkYzPpyHZBUWG4Y/smjRv6QLioOqsY
O5MZpGc2URJ0IWd0ECvmgv0hbf1m2IVJ5dDSpQOXrLLUrfQW7G9brcfSqOeDAAYz3yrdRGrtYzTe
9x1QkzNeqKVE90c1r+t6UHdgPat4m4wielNBpr210bUQOrOgIBAXoHi5s6qqry+7IqjPQiu4zfRc
8r/MB6bofu9NyGin4iXvmup+MBrlbcdeEXO7UmZcWCfthLxjcVjI6WFSkYGEtokD4xA0pnlF5CIS
hUYnMrnKonQuj0k7sfJz+IhuWEmsZ6vsUlI7bCf+6vCUuaF5YplP0E7t7gGphN/tDWJdaZUbfmTS
RMBUvF+C9vShaF0a+ylsrobjgHYkk/pcV8bN6DDdfosLfK4DTSWX2J5B+PMJhIn5GukxvENlX850
V8mlD8YoyNcx1Q+7Tanzbjtxr29JYaCVEgw1gwGol/W9GqR4q21mYiuky6jhR2HNX6DrUJK5Tp4n
aHrhw65gELjMWhAmMiyOSPDF2WudC+gTPOFmKnoktVY6bE1XmEcH5ccCLiHfboUyoj9FoUSrUNeV
eKC2ZmzmQrKi45e0nBONuWJKMuhwCrcF4yiW4zbjl0/krF/zOiSaKBBR++JLIjFUbUWPRl+Ut3A/
JnPrTqkNjbIq+xNJ8i5UWLflmGX7IcMUeoy63RTssMcGBdu33nGii8Ztg2/N2IunjqNftaev5OyB
UHaEtcfzAnjwwpq60+jFV/JTFcAZRwefRDw03yLilYNHXcPnZ2cjbRoBShqZz2Nm5qRs0fIjXZ1W
X+HuzbiWYmNk1ArW+rtq5QeSyPcKTDjcyCEpUXy49pg2EXy+n6n6vXbgGuXEvGqkNjyJKmOIQg/3
JnZT0msb3dOO+81rksZD1YG8jMwuYdvLnPfLy21chM0//yH/Lz5cB8FLTNtepvk53XRvP6fGuKWL
OG8XKcovrK9UWe/LHK7nog6zzOWC6uP1HGNE/cCrDnAzvFHst2vucbeVyUzn32iHTTtKVC1d4W8R
o/ZXP/+0y1T6PzpM7rBN+IVQKNKwF1pSfiiyQHFPixuV03OpgBeQe4lZo3j7+UUW5er7ixDLKv+E
qisP19wHg2bSVkU0spiDLgH/gJQDoGdjCTApaV++/G+upSQedeKkEAS8f3yBTJqwjku16jh0LVyZ
/BGavLjoalBYfyk1/keBMCrAv38w3L2LK9O2mOt/kOwaUg9zNlY0XDWrj5pcACFDLuZDrXW7ztts
2Facujd6TPSZm1veq4EmfxsheF+Bw2FdIATxcYT98YLiZDqbDehXv/gl//6EER/+aTvzeAR8o97f
kD4MLZqH3PwERvi26+PsYBtJsPvztv+3xfIPNpnv3sC/yVJPL10dty9F/PV74cqfP/RXm8Ww/2CD
WAzXoE/wZLLF/7vPAgbqD5ykAm49nP9FvsLD+Xejxf3DWhJvWROg2ssldPPfjRZp/wEGlj82eZ78
Pcvib4hT378fDl9MRLB0bhx6LKixzQ9fGFO1fsnJ43PssSNk7rhMJUfxi0X1/Qrwr4ssfA9IBijb
l67R94uqnecu5Xr4efDS6FBMqM+b2DDOAPr8KlXmhx+HHhQ2WwIb2T3eXwnq7DLf8Z8lpwDEFIPf
37ZTUaab7x7yD3amv18GrQ/Ne07HaIqxCLy/zIyCDX6u82TpPve2hci7+3KK+uAX9225L/9ZOZf7
xmVYxGiC0S9x/1yAvt+MYHp6HmX5TF4v1NDAegy9JEALS9gAQrl2F7hudUjZ+E8//3w/ujDpaAIb
8fIOflzZUl7ADh7pk5UnyIAkLeKVaOJyzYaBFi7NzQ3LeHI5GbH+xY70fj/86yPj6iCCiBYiaTIf
1qsyRrVMm/xJm2GbPJArPyxpPc3s7KjjDXFoLeyJG4XlMMN+ZrYkiXnVUP1i1fz7C7ts9Cb3n5fW
tD6umgrdbzZX5lOXRPZWaeYiFcOaNM3lb1/Ix44BN16BPUaP8+Hrh5ksmtzIejLaVO+CztHbnujN
tY8v+/jzRwoy4OPbxLbo8cdEfmBDRrD2/qUtlGEMQkeXOMRD2ix2HEFiJEqUOXBZ5XdxPWDRpaFC
L9Kc+uDMhTWCFkQtMWDNpGZrlajeJD2wHSK6TuTXvQZugGSlq5X1gtKCFkYoOZWSR6AZo6t5TMtt
z3dkXvXTbHors449GjcizNS5pYmyIHGr92njoU5G0Rw08guxG/a4Tfo58ld2QC2xsmSKq9KwQ2y4
MERdJD+wWZrzgKP7yXPm7iKm5hx3OYC4eDfornrxcsJNT40BG/zGo63xaKl0Jp/NGkV5MJPQR+6Z
JLj5Umn1V5VWnWY4M3gjEi8f97CBXf9O9UU+rmmHt9W2mlC4rvMBL/1aQJJ+k+j5nW0mkqw/BrZZ
3yN6Ej5Q7ppohSzNDfdQxWHDvLEiPXM2FMMuXTucFZy5jA/Alm0Xm3MwjdveGaf+3hXpbJ3PhZog
EMJi/RwZRfRWC/q4q6XwSQWyFlcFL7L2ACR2SgW3c8/Y/bLvwK6tx7H2iM+gYjW4sXthwA850y3I
WHFne0lk4cdjnzFuyk41CiZ0MIJDmVHp1KDmr5HXpDWumdzIkMy56K3aVhpbYtZrxnB2NRBOcGnM
jlEjK6nIpLVuzNmucEGJwcmbW7rykgNWlmRGoO6G0i9buhW1rokNtWiPxOe5rFMtdgjxe5N5fupE
leP1K8sIS7Tg+eTOrXefZ6EGQLE2ZgBNYhe6MQ9/bUgnQiNgoBfMLBvBAN3mx6Dvrc6GpOhixmWo
VYY2hHq4lAgTwas67X02TkD0V5bI629zbXV6lZhCaX/d08WsgoveCotuunbMOFECOVZl1cleJZMD
oNHJhVEUD01UJ6XeOAEpgw56+AqpAMk/ISKjPEbfjp25GdN112qRX0ZEUYnzvg+U2DdWXH+j9zDM
eAtqJtboFKtjKXPv0ap7stxaW2Vfk6w0w2/VWHf2ZTNluBtrHVTopsLeuGoXKz3ubNOIPk1eZOo1
LGRh7t16zGeaME5/w7bghFdjFRozreIieR7LNnH3aKTp1WN3niU3wxzG8jEyZdXto1l51kWrgkgd
kBbVPYDj0Z7pkYegWWUR6SeVgv1Z5TMq+a2cFSGQrQRJuDeG0a1ewyhlCAsDfAScCs2Of2qPAo0e
BP4ufBqCpK93rQ8g8mEa2t66l3MfAP1sO5ntvAkuzxMDEce6nxSS9jdap1qRC0HUHbOQfCJbZuV0
xFU/Egfs0zYZ+br7p0QAIlBo/RO/PfV+m2fWuhftEHgr3dR98pDOcY3DPK4jd7gH/FY4NJSYWXSs
NdJ0LowmnHmWUciURSbqGqFlVmwZwHce7fY+u2kclQ4rGQtWnd6BOAictrfFFu2Ggg+PmONiyKo5
WldYcG/wGI/XVBQJY4i6CakzsioeN7YTLA5xJ5bfOs0N3SEbiLx10fQMlKzKVdMGoyHao3zoo1PO
ytKsyZxNY4yxSLZWMeG+6d4cVXCDooSWN3MpEiUKh69LTLaM4BYtmgHArWCKC7vv74PQdR5KLH3F
xg5zO9z4JRh9puQ0g1HwBQ4d0aKLi3Xg1NGJ1n783EyDRWoRuQbX0o4cC0gWwIR12gTMeymD0Xt4
hZNfDRYcVeSosfOpGMzws9d2pG85qRE8CzMpv3TEWdyPzlAiQInM5Gtkz3S2wR00n0GnC0ieMBk3
so1TWOJdKwjJEd70XPL46o12ErdaI74w8NzLkigOv4ihUNt1cY7AolVrInmbR1RS0fPkOflrZA5Q
Z8260K9tXhojspqhPFbQ7+N9RJ8IOr2c82Nq2KLbeYx7ejwUaFscFw0ancgMDGVnvSS5gReApliR
rvtWx3cyzZrP0Sjth04YwxdWqCRhYhD73oZtDplr4taEB1ZMmIgiETSsjDlyv43h6GFz4TIkougB
/Qioo4E3MPMLYzW1nbidTRvef4+cCqEiZ0WxBrULpdIbAmns+NBIlPPZT8H98+VAEuTSWuObmDNp
yztzsjdFApIDU0M6XAqwa+czZ9HpGoG5+a0DFn4BsGW4y3gCwwbRG3k2RdrR8OerE1yWmEf0BjoJ
7enCn+nlW4Z2843n1dD16P50PiM/b/xiFZVL3mNPdA9K2DT8MiVuQSaiH1kLyRxTPtMCuyVvenLK
y6wJ3H4l5qF6rQenMZCL9zyXtp7yF+XVWqJ44Jixs6bCYcyg3YI8ChHS/Apn6J17/nWd0Tpt+nTL
JKq7iDCjqXUeN0Wy00aQPvGVKeR+IBMpAqG+zCrrrMXu40KVvrWaeJz/W7pCUzq+/RN1AM2r/9lw
cRd/reuX/3PxtSzeFa9//ti/ilcp/qDIdKlPfekttl0Kob9EAmRG465ACEA0IA06uDQcXf9VvPrY
sOHYUFZCspGey+m6wZIW/fMf6g/sEQv3hoYXqCQfY/Bv1K4fT+nUxgK7J8fmJenX8z4cnmvGsHkw
e8cu8+XLBAuFOVfbta+sa+UvTs8fCz4uBZhu6ZFhFcWnvfwq31VijZSJ1nok9YRFe6Bowm7Z/ipm
8scXcU1EF9whKuX3FyHISiOUG9FBKZSPZjxsF/7Eb1Ycf34SRvfcNSlcqo73Fxk7a6EzDEf+Xfum
nEwcSlx1N4z4fpUm+/HjOAIelc2QUUiaZFht3l9JFWKIoPccE0BaaKGBbZOpk5bN5ru39v+jFv/r
MvTgFo0oPKMPH6hVg1+5HK6IELDuu6gO1pBz2sPPL7L8T76vxLlfCzmPt5o+H1CbD2Vp4s8dg0X7
4OTDtO+G1uLk2iB43YA6F0dG1voXqMK/3zxodiZN4SXiyaP7/f7mmY1f151rHTjnEyZXcBCgOfh7
3EWeDp+KrzY9YMBhdBg+VITY20CF5Nahj+10bdL9X4mBubZtCKZhNVEtv38T/3M5Np/3n4lQ7Lmf
DXkwct/ZoW1x1sj226sIvduOdUTf/Pxy5tKr//DQHG4idTW3kJL3Y5eGQqcrx+KA8r74XGoRv1bd
jK7BTiWheWksp4CRoJdejwqby8ZEPkCTeuzqB0EQw7yZbKcnLqjI3OcqlxM2mRJv4wHuOLvinJXq
ock1qatVQ1JJV6aCBPUsdoybejRNLktC468wrx+XPEcwLHDoJy6NJ77Ay0f+bh1iXBnYsSa5bWqc
vesPiAcpmNE7BfHFz+/e3994l4WO5X1pxNCK+fC1CtjOF7r9Af2A2JL24667euq/Yj52ONXM1fib
69LyybjMQjpdIMcfX/hMT7KpwvpQxG6zmck02HveOBwyMab3P/9kf/9qcSW6ahYvvQt/+MNrOCYN
CoBOH9RMFENTkPaVFXH/i9bdDy6yrOBsfuwY7AcfHhT8Mir5oDxYIw0Lm4n2Kh5yufv5J/nB2+BQ
MXgQB+Br0+Z//zaYVkyMJ7kVfVtWa/Li0MCEIYdI7ejz/8WVuIAjACywHi0f97v3Doe5ZxljeUi8
mlQR2Rq7siyqbTZE1i8agD+6cZThoEGWxhgL7vsrUfKYozRIsTYNexXmaY+9Oup+sZ3/6MbBiiDn
Xrjs7M6HjxM7HPQbNz0MBcfmwVHNPgKIiLq7s69/fuN++HE4moB5ZAKGPPL9xxnycNLBlB0MP572
BB/Em9rO3V+8bMtzfr/QLZ8EYsUyFPBs8eE9UGIubatNDqXrvwAim0gG66rTkJvqtjD76U1WY/Vb
EcLL1sElQYRzgLBQinrm+88VEXRmDlNywJ8QrZMQw5IYoCGreioO09QSakjg3q/I3Ry1/vZJOYta
NEt9yY4FpOP9ZV23a/G1Z/tGyRAqIQI7rHYxyMCGL9uwCdIeiFw7tebK76r22SLR75UGIHYm2gIN
+YecKC+rsiCdYUiBiwUKP6IaVf0kyOEt1h5LEA5Ufn+Mt0jvd32GVnIbpY0/YTf0AfKgr/TcG+Ie
7Ev0IHV3nfQlGnqZwde7VXHhZeC3hcBcMdf4x/3ApMtB4dxHLyj9C3Frxjapp3T2FVB60nKvaHgn
32KHXtJZMHG7tzXujntjJEhj15uNyImIGg5ibslrsVCDnYTZCXfbaG4GvO98wP07uwQmegRVbps8
6LdkJI3xsc8a77KUSfCsrCmgsQjS6FiMafBN205j78l7nJ4yjBTgAYjV7fl1kvCrUSB3DZoOZ03u
MGnfhaFcYqoIkL3wyraUK9MlIgzh6NhBechHxBx+pZFqoqXza3QBbsMDQdIP6B8B43DQST8Nm3Rm
OowCF4kkZbWKUZrTpoq2gTvbT72IJP8E1uK3CEzxZc1ylq0Dqw3utJ4AEkDPwCoyEbaC5WyUb/SD
QwNbHuo5Ecpq3mLOHk+IavAiosKf3oypquUKgxny8i7KAxi9QBPP20kKdDtDGThkJBYYpsOpK4sN
jQn614XhRBlJk8V029mqe/aHtH2loTcjnrdDoQAyAhhKJre8jZZUm1U7jLljHUglmeJNi5VyATLE
jnfRu0mcHKYmT29muyyt0xwNxlZFUpb72hshB80A0vZ1pe8VpCOgDBN7XgUKROy0MyjsyX1Dyy4Y
XYT6fNduPSlRAcOcs85aL02xmnvz5yzM5ckbx/ARCs6INcNI8OJxwndAPXZFfk8urwEjbdbuUz55
Zbdx2dHjdTe1VDKVWxuYOROSB3gh2+YVKIjbEycos3hj0UV66QgceqM7Nck1rhXkCXbFsOA8AdBe
8XrUxNnJYcy+hRWhmusmy0yofG0evcwg/yQNWSeIHyqj4W7PjpqQcLYtUQl2Vid3NFoter3Uki2F
m+WW644lpVkh7C4ESRghiZ40TuZT6GKAIpx4ojbCJEZmF0KxcePb+H85D2FD7noCSC03Dwlt6lwc
aeWoM3MV1u007zwjqD5H/UIBjEU37SPWtGYbuVKQYJjFQt7M9GTwPHmqflS4j8uDGss62ExT5n3K
dI4GF/ftbO98GzrMVvWp/2nqECBvLE1rHquesMHp0uhoNxFJkw+Vy0/RRJENczu3Y6Khoyj/ko5T
fJfFs9Msvl7Luaxcsvs2rsrtb9lULgbHpkC3NGOSm+jBO7pkzif57AxhAiAoxP8hEXeK4Itq4lCt
CWcmtm2Rh2a7SjUm6F9QK/nKxd7RbmxC3r8kntWOO5xpPYIyBJ0ICoOQTh5+tmz4NPaV7fgbco5J
vVxnfZsExFxZ8F2mMDLVqpZSRie08O1fO/B/FQP/+LknY1W2zfBSvLyTC1Dc/dVwgWaxaJ4QBKBn
9ZFxsb/91W+RfzZVBGN6cgBMVJ38zb85F+gImJRik8DLoWiILI2QfzVcALb8AXgaagY/xGGXOf/v
dFykZX84a2AhgF/MWgpKG5OIuZA4vj8JkvUZirolRQ5yzdhvaqtu0lcjSl1SA4mhFmtbpWGDQZ9u
CtErAgvUyncar7seKvC5G0cTeLUpZUjwcshNEKc4NzoAAOEQst2C7HC2uKqz7oKJQuqfCfSn3hI0
2rQP7kg36mjNdfgYd3IkHhJdaHDyIZq+iIFFb130kYQqZ/TeCzxQpuaR310Howd9iAS+bRo0tBjd
0tmpgUODTqP02e4Lp2DEk2OEJJF4HqFBoAFPLnEi4TuHukmLGkckNjfr0Sic7HPcMD2w0fxc1xm9
dXIb2i2uW1LU7anOVoyRomtW8yCGjuOLeDXREl3z1Ji0ClqqtMMN+x7Hrr6qcyPA7Mrw6gZUkHee
k9JJjNI8XroFEVbNnJD4hHLJ3bKvWJdyaJt+7elRvQndPPtmKNekWqEbHGp53YSDi558CMpdac8F
krWkLFd2p8f93KYkmYPmkWfC6Vp2alV6Vw0k2VdOJOySbnbvINM6otQK7/2wIgHa0F54sNTgbfGP
eETwCX6uZjvdOl7wrfaq57xO2Uk7gLg8WhAbHBbXwzTSGol852gome3zsEoflDUsJsVNVOLcW1lz
SGqYkS3sjoKxftCxKVdxvueBASLCe/fAKievokAidUwfYlwzq3byQC8sbphPeEqC8zxsofyUQZ+/
1X0Ub4w6mw/SykeGt03GijVQx9O5JsndTVwMw/xu+ZrjbHXVNP141rg8rTGbQY6UlR8dSVIlFsw2
DfIZ+2jtN9LeMKoEX0Zu/d4nr3ino06zbQrnLFiEogkOb9IazG1GnCLXw64ajvOqsyIa6WmyD1Gg
HxsLPrbXW6cCPf9Gpf504Wt16egCTWm0JHJm2AejpgZCkJnhiRia6r5IXOTdTPLeZntGnU3uX37M
8Mbv4cPE28CO9CcU3IwYCl3h4fOiLw2NiM2fNo2iKB0sUSK51IrxxWSY5zW37Tq2vObY5Lh0I8ZF
Z8WCb67z/GJO84oaXzLII1UbXyNUcOaktOrI5Kh4CDkHSwpQSGXOhPaD8z3fqai5B28uifMeoC8m
oUYGOj2YsQ8shIUDflgZTbiLi7Mud+T5bMD6xTzwmaFScmxzK8Sv6QMQD20oDGWlsPlm1XjlFSOe
WuLUNsLoOSr6Yj/PIr9qDafY9TqxTuzT/lUTFvNlAdlxHVpOc070L5PTKvftNyazFjntzXBs9Bif
6zhyd9JtnmQtwy3sA7huLn7kRIaEbFnqU2h6asQ1v1BiBj9pvR0YX3kWCsNCBI6A/TiF9n0R6JoF
KqpdJBrh+NTiK1vN8bTNJ80jj7C3fPZGgi7QK5C9U2P3lfbYrss55Ls1ynQTCOfKi0aC/9Jo2BQ1
PIwgLIjpZJ6eHINaMasJwuxxUJ11pgdpn6ejAW+8Sa0zxjlb4dZvZp++4uNyrzX2iR3pefBscJ2H
K1oYzSdC6+Zp75L+GOzQFvjoBXi0B2MoQvA7bWoM3StZI7A2KLzDUWMaG8/doSBMLvSLS79bLFA6
dOSh7cfyJbVRoXCW9tcEzaoTw/ZMUCMI/BhRrOWt20ADYGZFJCSTnB5w7uyErD6m1eC5DnMe5M0I
ZdjDwsPxxYJ6tCl6UmTL7gRD7NCUojqYdUUkeXplzBgcAl4/YCqT3MP03KTx9KkK+zMtibTmGhci
7rfEQL/adnWW2NGucu1d0kL70fZ0wP9wicUjWPclVlvOO6uRuVeZ6Y3AwMvf7hvUBPkQ8N/lIUPV
77nTFzu+EwHrnOc8AyfBzoQ6oe73ZW+ePLPeFbASvCzfWjnwgsQ7rziZ5nYGt886D0a4QBi3cDHs
Mb0dJ7DUUVNceuDbXXIxq97f5qG1K4L5arKmbcFs0AeG303AnAxAaLKF0EJVXq0FXmPDcajeLOat
jFdvrWRkcTAP6YIlKgImzyUc9um6NerV2Ar7ngUOnLxBrPeKXcwm1teMo7ULksNZu52abqx8sFCJ
VdbWzKMbDdYbbnxxpS3rogyTO9Lpd3VW72sDawTsRvNAhq19mQE8fTOIvJvPqDfljazZbCODNnDh
BeoBRRb2qlSmD+i2okNWDyyCSNjAsyryjnsW0x1EkHzn+JmxRfCOzpzx9NZp/W9mofN9n1NlzIW8
wDH8pVIsKXgckQZFgb1GH9Qd/XF4xXbUnoJIQI3vauuY6ii44jBebLSLgaawyrPR84v1iG9ma6Lk
3vmJfcayiAx/wJodV82wEXW1kWV0CCv/qnSRoHQteaOp4YFvsYjCLgNXbwfCh5/atn8L5vIkmbq4
Xtq9zoW1qUv/Krdm8xAgkeDLVN45IrhzjByrFMmDLd3DVV5jr8PrkcJTAuWTV7soA7ydGJdypGCB
JDGtk2y46dkXfaewGOOzmGSUaUnfhxtQ02fd1JyFQXMjQutCDyaLZJ8dvM6C41OL/HHAqLfhFDEc
CPMqTrqY3JfB9p2zzNfFPmiDBry8T0aapTNkxygsniNK30qxiKM+Cbst8BaOQn3lfWskAgaV5/nW
0XH6FDHrfh7c+cROgoO78/DoBaVPZi6/EmMbTAE4I2n6xoSikdhJOWF/DnrTg0XTya0ziGxYdW5W
7IfIe8ayg6bLDe6GjCTiJGH1U6CdF5BFX21KBBJ0Usr8Wpk4cATY/8RiY4qr+THApLL26+wqnWeq
Xcf43M4Na6BVIymzLvoBwE7W1PCtjGcZkwYnNOGgXrOLKO5Avlg3zpyblzhOLvIOMGVuSsRhycxK
YRrfmgoeWDgPt7NIbzsHmdlQSd7f6rzN1M7oSspcP/0GRMVCb2SoDc0GgmAhX6EMKw9p37ubiGMq
2pZJcahDtUpfZ3pAroKTKOMghgue2be0nj0grU6QmDtNdOgB0dS5cit/jTvvUSWkqIZ9icgtYXTe
BTmsjSqlD4i+RPOZoro6VcGYnSEll6QBD/emyRGKkvAl8OS4inUzH9MeNA2umbXRy9uo8a6ShHIN
0qKcLhC9NNeN69a7FC3/lhNxttGBobBapuVbaM5M3KWIpgcpWh9DDeXfi9MAfO29zJpXmOCArxXG
dFGSt32DamZY+bGtGTiN4hOwfmxP3oCncDbnI4n0/Hc36Nk4SKw7y1jPTjELOQZZWiXO1JhnilBF
95M4y5Se1hivQUNOkcaRlhSldVM0VvbZNkIuaM7eVQDM9QRNnop0GIPLUI3zNWHCs3XICz0P5IKo
4tRMpv4sxiFCzhTKY+qKjt1o7I9Qm3nRzKWXAyDhAlICggGaYfPJNYjhzr1qQcKm7tnoJk9J3vbx
ypSz3KPJkeeNDO0ngPkceDIU8nHr6N0ILWvrRfH1HAHqAz/2Og6dJF9uHIvrsG1FtXGi2us/yZEM
lX3VBiSGG4Yazua6bsa96JPysp666byT0kB/I8dJwHhqysJt9slYzvJtdOZmaQgD0JUt0tBNXnq3
9DHy4eDH2ZRvbODUDxFsDH6DtpAvva+jT5lFmOvayEbnonIjA5CQ3bfDHml1WL9ZRqrUakgNHv4k
zSjbFpOdWGeiy2N1gqldFOes1fRLWMZjY4NlHRIsTgnqi8mzW/D3fSsWme8kgnZfKzsROxO7IKo3
OLb+YzFqr7nFZ8gjQYw3Grdjk9TVgbmvDZSOjPe448uulN6SmGK4Z3NHgtwTXTxpH1DlxSADncB1
Nh2p7J9HZhW4vvI8rkH40j4+umw75nVvzy2L6zw1WClsGLzUaLNKui1KNK/iCxuipgxSx3m1RZDf
a9Oo+6NSrDR3KLED85JCk23aRS82XBQTMiysfFOq8VYjFHspaPQZC0vYjtHO+TCfrAiaxhF1oFcz
BSXdZp76eASIlFbd+RBw3LbqnM+FWH8F95umjhW24aYuDAqZpIy/4ggLj1Yr09csKvxNNJv9TWC0
zhGNkbqOco9U7G4G2pEqg65n462DHvkYcHPf33ijEV2PYE3v49DDv0+Hx5ZHzzHIG0art0qMRmxS
13goMuPKyvudmUp1DKzGPRDNR4OuKa/YNhaiKtVsHtVPSeZVW9VpvS3zxfDodzu3kfq2i+O2XNul
f5kOff5Ult4LnHfvYKv+UzFaGuGnW286u5TXZqCju0Couyzn96yr/IGeVwnOhZFpoM/8PAS31Q3X
bWxvhqqSOyszzmVaYwk1rPvGlOvErnKSgrNPg6KDPcW0JWdfy7Uo7ZuptJ7r3D+jSghwuZqC1J1y
b6bt17ZU27GcPg2Df0kb8BHKjW0vjIKW/kHyiUf9DFjqOiqxahqGfsnKaxDvR6dov8C2PeRqAjKb
O4c+aZ5VwgMYfTw4Mww8lyCgQa4WvWby/9g7kx1JlS5bv0vNKdE3U8fxPsKj7yYoIht6MDDADJ7+
fn7011VVXelKNa/pkTJPZDiO2V57rW/1lBiXaIU2QnwvKTidresUIRSPTXuCpvLHjDDpiizq7m1D
Prv1jQ1jNg+Zq57YddxZva1jKijAMYgZIAs+5MB+GLUBwsgc/0Y2wkhfwdTXy8Vxcm6hM5f5TieF
Aa446+fHtas/lij8YjpXB6dKj37vLHHgMyHxNfTho9wOwbY4NP3fkno+HAAPdXjLXzsJWCwczrwG
lOl/kR89E5LVGzAuILukuzNS+qYZN7I6/BkXfh/ecsTV87lgA21nVXwuoMXjVBUgjNPPOix/Eb62
z5bZfqF/HJehJ6rYjNtmydaEyN2bzmwzmdx5z77h20iRxnHm4lLFfbebTeXetiqHgVNQZON9ILCR
xbh7vzG3AjtoS37umc57tmrHSeMc7wl3TxjJASjxIxNVpg2p/WTL3W0WBtdNGFKoV7BbHEEjO7zQ
YxtfKs3PlzCgK1pAECREycqORQbAc+dJBeVrW3mPsoSR53nDYzHbTPwhv+XQPwZRccTBdAgxgq78
9+oGxAvH+hk9+jBC3RRBu89K+xmqwD35lPuy0m/Y+dLXemoS3LfbwF7vnah6dQi2izE85bN57ISx
L9YBPLB/GIa+3sJA2mga32GStnvTVud5TA9DupzCaWS2r15rG55yWLOhyI6sJp7tUAAnVPXJov7I
mt3iQgToNAprbxbuEVPka0rBXSym4o92pZtU/ersTXdkO9QmmR09scyRWAD4gnPO9/gv3aS3AG3w
xY8pc34IVyO8zn5/RUc5Itl8lLL4nXIxXDmit+FYpfe0ek8XU80W/ILuc8gX5xwJTAtsMbdDzhuj
nFtrW0IZ2JZkdx+UasWGvqUbjk36CXPUm9ZQLHHNYMJWugIJMDaPdZ7ZyAXiXAwcv8NYY8ky62vd
kJmXBKBvkXMfgGaRvniVt1tVFD1NWV7uW4P90SLwu1o9Oke0b2YnDlB5TqtwTxaldR6eQbcajQMC
j7npajuhC+8ZsPlxQXznbMu2vdGf1z50d9WCnoTs8ZiCfkXcYgpHoTysVJfr1MDWO1NQ3rT73gx2
QBRScIXez+rmH2QGTkElEvQmvihFYGEWae+dkpIIMzr2Ga+rSkKq8INTUK8JIUMuNeJYhqQ1Q6J1
2jTIpt8PXX9p1I0WS5i8GrHA4pPaVhGUTzf93cJ5MVnWOwJilEcKo0yX+W3IxDbqs3fZOTyxci85
sjtmRjxWD7yvyT4MW+WV22DkHt8EjnFne9UTjPhd3frJMj7VIjgOffhq2ut2Xpsnm1+4Gw3HyWZa
o93TsLiS2tXODyYQk6uJVki1yQYaNl7TeVU7RnCq0Kr+O8zXhJTyy8CCZlvUpb+zMgNyqFGBXTD7
w9zZf9rGOKzW+hdDQFxjYoZk79d8p9Pb/6CbNqOGERbMd5nFjy57btC1z84MsHdYholsPTRB87bN
CPrfc99CdlVfFRDEWqW70dJbv17fB1F/ssmMvVRwWRE+wkzLkshQD2HmJK03npe2v1PcOaARbkTn
vuk1ZZdkFe8sqK4zBFl3kue2d++LEliu1/DuIEbFG6zy4W2kWeIv3ucyuNfKG+7bxdabWySINz4t
7MNoHblIvIku3JkdV/Gp+0RPO2q/2YOprTdVmjnHNFUXM6LmqfeRem2DkRDP/muWdtsR5AHD3Ght
wLvclStAkbAtSPQ3n2Hl3shcEOiUxGxemOAXHO80eq21swAKUoPQfNcWoC5vpi5aT1N4tPISadVy
P119g4aKTO1qF4m7LRgFF5y1J0HuJWnzNo+R934mPoJtEalgT4CK2J37WUnDjK2cNXjdp1uupCKe
ZfTYlPUrMP5IfYCkcLnKFi5MtHG31rWqe/5WWHH+VssAV3t4oJrAqM3nRua0ESRGKPQyGXFQDI4T
s4Zrq90KS0xsbQGscqcMK32SOd5/KHOku85uuVbw09PSfV0byhL5PIBUgZTzrZdG1DlhfremFbBI
veAv6LmZo5M3LOVaPBm/uyBV866qRu8vTNLgqVtn9dSbrENRJQ3N95zbE9wWDP5omTU4o8sqjFUm
PjuvT+VkFmbuYTE6Jqmw5aRrVHVf+ILdQjTbr9ycb+mnIiTFD1Vk+SD0sDA4ZqlR74JmomugzHlP
8DOGxautUwoSZSodsRkdFeBa1+2aHqq+52OE5N/yRLBfG/p9m6+BBEvY+daGj93RyVTJCUG/DY29
Xrrmyy7d8VEBD71augKcSC2x/69w+/8u3f6Njdh/8uX8PzHd65R9t7//y9Ltnz/xLxQafVMmB5sJ
txk36W1H9h8otOjfiSS6DlYMF07arUrzX0s3l1JOjDbYnnBPsmG77eP+Y+dmgUKzWVRFnmUS7sdo
+z/ZuTn/LWdOpc0tIGziUmIz6NhkQv/byq1mKU7c9anvg5Wa8WIM8TIgAqtNnmnjbsmG597nfI5v
PgIgysKz7zxe7SQR6i7/ZFQc9KbBK1Oyz/WLW0HihO6eL7dj1Qgicgd1aSmU5CZj6mAikixrylV9
ULHOFRJi9sKri7vgDZjC0T2jm+nE7nmTb5AWmm/iPBmg7sxd+0uPrpGne4Jno4KAf0sAPUYrZger
htrcSgYGO29RPivfplQhT4VgZujqsV+eFVvn+px5EnFjRgLRsH4WflTFfojypqksngf4a8PeHKgx
jWc1z/h0pA2mVVc4DvZZwYwQm3NjorU3VvOhJiNwwD225gT58XalzG1apszJdj96v+jvK90gz2V2
uuSUp2QtgTU5sfm21zr0GVm6od/BGkD2WJhuvQ0LWjQh2wTYlDRSmIdooXVzn9IP+qsM9GBsB7Fm
cD7SsbZ2szKdL6e0+1cxyQzxCjjaLlzTntxqZtsW0pgoobW7/D4YsEV0LgsMhfuhDq3iE3JV9Qth
qYZvtPaMBYViOvq0TUN8lrquqm0JOcjeEj2uj8SnqJIBnuu9t8W4fgcsMo0bgnqx47rB7HrrntEa
H3Et2Ldwk0gVRZnboOGdhQ/WqS4DZiKOtW4gCNoH/ZrFoQ0mJ+nXSF5v4iOsOZ76m5aq0a8bd1kv
QQjrZdurRlcHx4EEv517C+Rxm1u63fhS3nIkWYj9xg8c1nOR1RKd4emyph1CNG5SozUoGxDRjPSJ
/XqlyAMXILqE9hh/wVbD6al0Bwrbah0GonKR+R+raQ1iTNnKtZSMO3qgYrCG4kJJLUN/5pHnkkqF
94Ntc1SryIgG2OHlmN+1Tln9WKK1HjTjU7OvtVH8Don70NsStXmRzJiKXoomsJ8UtHK0L6dqBjjG
VcE3QMawVJ0KDFBd9ennUrE8+ps1lLsaRO18ZOyswMDC5jkk/hqvEwZUjE5RBLQIj9WvLJyQbjCP
uJgOedzGOIRaf0WKc/wkY7npgcvldRDn9Dt8DPjd76KOdsW9SYIm27VWW3hIu8Y8xm3gDibtBUtx
sptQ/yaSHWCTmUYPsCgttdaeJU1Os7vlWt4RUWXZO6LEzzTmwUu+FmqMV0lpGhyNWW0Mn1o40tSG
rM5jYExFwrmuD6QSuPUOdGiWOHj0fXiDHu6w/5QHtyYzisaWrS9KSQKti7Cjv6bIqvso7dcFDS7s
JRYB238eiTN8mnPOmtXso2lJ6P/M35RZBbB37aBx48Dtk0n29Jxz0WESFmYuLl1L7uIJ3yQ4QMcv
fS8pw1Z8el5mg2DuZ+czb/3yvW8c04kbcD4k2SrunwSLTf9B+TbPndcPmPE0qDJ6gW4Y3ih10/tS
lMAM8avVJxo8Q6buhcd3V4cBpZhQ/KsltgQA4r1FBedf0TmtlhdvCqbZ3wVO1SFYpq1qnihD4jo/
iUp9w+nqrkHt+fBWAw78mL4EXGEk55q7cnJBBd2Kqty9Q+/qNRtvCJt0MmmAIP3mQCNPcVOR1AsZ
1NK2wKNDw3spH10z941k4FJGcitMuS+WVmjJraFkUx4sBsMG3Hw1gEcbvFps5BxqXvUuGPqfKORa
sfPHXP/qec9/QIIJfkx6mJ/8Ng93DqNUnUR6WOVD5wm3HWLpDNmhI27YUm9fRL88zFjetgvWSp1C
oPY3ZxD+Bx7/slV4lGYBHL/32L5HcxolXNX5dWhdDmR8h9n3E6ox1q8xaPhKBDCg1njKavY5tk+m
jQ2GHUyJXogB72zp5tk2rVGv8ORGt+SaZYzndaos2OWdqd4EcLqQ5I0MT87tVwBlcgAERbuk/Fcw
/3+vSv+GWfz/d1X6+m5+/ivN5J8/8K+bkvPv3JIgCLi8sCJMSLh//gWN/afl3rldVUwXxsDtEvMf
/qSQEBksE+5YJglfXNdco/7vXSn8d1JIhGRMYLZEn7z/UdUeDqRbZuU/eaEJMNMmgHpITgvhyAr+
W6ZlZCmDvQZD0VClI4Js07TFKbJpJa5tWdDza+VAA7KNNfjZXzlY+p0uHbwDkOmsTBnbQgXqt3bK
ZdzzqslugqdpaitmdRD+8ZCyClxxDHb5PbMK7eIGb5vuraBSUpIGgk53XCnwtb5s3Jj1Q0NCf9hZ
JfZCmrYWE6chaNBjBIGOOpZ0zds75Hhn2LrASaekmdSHK9p22a3GtIS7MKubft0sTdUs8WCX7Kc3
7aidW7laZA5nm0SwuxWU9OEtwGpu9I8YXlv0BvgqRoNM42OTniiM8w8BaLNq768m+Fenz766lYZP
es2ju4L66ReCOfM590z5rAcIk4R/9QeQWnFaojbkB5PT8yBXsSvS7hN9dySk2v6uAzK+9mKps+KX
i0vHpXbICPrv4Mbsx0S+Hlny1YeiV8Pe0115Z5rT1Sjom4dytdw2ACImpC6TKtfuAY1yOktZtfg0
US2xvMDoNSmcoQn4wW7MNCld86f16wlHBSmYVrNfXnLnPQrW+UxEYj7lrtn+zbWHWEZan76E2YxF
xBneS5TfjrgQNLFg/EAKSGmJXzzASKmCiljDeSDVRZzWHa9sCCvKPEFX9bxcjRAO2qv2BY6figZR
UsCDMLvh0ZDrGn2yBK3kOaokf+RW5GPjyRimIOLKyD9+gJhvQy0pp5g363wt5wJvfJmd8fLZ6jDA
GK7vvaV7aLFuZITSJ5EmrV8NmBmmyqXd2KuoSiJKuZLl7m1qzQTRYanHF1Y+sDtKEwdoOBixxiSQ
Yz9YE8QPthxDn7Qw1NjSg0agS5rEuJGEwxxGTwUVbv7ON6LpTpYGhl+MR9iUWzC2ywxx5jnPQQtu
Jm+aP+eBLvODQzlHeloBSZR3MqOg58QHDsndqoOf3MxN92g46VSdvNuxvVHO8CVrHpkOi1ewyzCB
Z/s6Qxg8pM0qDjiD4EcgNw+5GP+sHvsS2pPct8pdMRqJxXpoPW6DE2ECGNXcjaPWas4NheBwHgcC
Qow3bb+tufvspszAe7g68Cx+SfpVaFqqclnGtSZvjEBMT9QcEKpWKKPVdtGVHx3DlKvKg5+LcNwU
lk07CsfRhTqDJ8cW91CE671bjn8c+K+QBkJYkl2P+Y+/rvuQ5Ce7s5BgmEFSmNXJoGKi/QFNnbO3
rl2htsHi1ggmVUsOByqzBEAZ1IaGYEAz7a+ZizsYkSm4Nzqy9/GgQA50uAJpFHIxMPaUMLpfMG7x
tXVLAKnfZgEsxYUXlBWwHZN8pnnY+1EsMsqjjhZD7burG0CUkAB2qprMn3lpHR9fwIyezvfS0b95
F4gA1EpQ428ksU0zYQ3abIeBH3xhNqODJsbqzPJUREVf8kzIlVqENh9+5hoz4yZ18Fwl8C0AdUY0
FKA3Qw7qtpwYaXQwoLnSBT/QNcGVgOgOUcoLy0vrkS+vTryl6e7ImU17kQGpb7N6/VzcYWEYxasX
BzNXfdOh9LKk+mxypimWDJLYT4g0bHACvDIRXA3cBJvCEZKFEdzGZar/EF9fzh0vfXrlab0IS8jP
2M/dk9sXxi+ozx4vTsrngfj6vXm03ImCdABDrrMLeuntgmj6U+Ez3VpYjr76sX0nVu/tuP0vJ3yZ
3Y6CywA0Bgrb2vHvrjzu3Y73Gzx+cUclRkiYvu0THg33XWGM3bRLsZ78ApFNNbNmy95pDFiOO1cX
MOzketNJIseaf6Kiy59436aXKFyZ/lLNwjljkqZWyiTc5zc+gEkg+SO951/lmHUIpsH6RYqOcqIy
TctLWbf10YVdQa2I255K3VyJzfzVfcNyNwjT8OSHaXchf7KelMZ6QejBZo0VTsy+HTjXqg2PRTVn
p3AW6auj6wy7jnAASOeuOlqLVNeCI2ZIhLJonWxt77uaveiTfH+EyaJQD7jyysfF7fegBppdYPXO
QWOKPVRmb1yEgS4n2ItiAPP5Jd7WsPwkgX/R83guijq4D5TEX4ebDSt9xK7DXb2/OOWewIe7x1LQ
fTRgSc+XGc//zO8Cb34n7G9hTbBu5IPRTCB1OC8bqDfP8CGStC0fiaScM3CUQSA1xZWLOtuFs+5K
ITqgE+OhpIFg5y2smtsanx5w3N1oM2FMfGy7wV2e4DByz618wlo3y4kZHF0LEZHfv/sWuYq/So2C
EIkb7fMiyNgDhuaOU5+3RV6nBIoayOl4HH5ci24gcob23lsY1/M5wGxUW4egoyuvwW+8qb3lF1EW
9RiqFW0nfxnk4uLHsK+eyPCSdOplYqtVc6L7aiFcs+5Zavzt5u6xIoKRSmDZo/Mlqe0BSnySOE2q
fNKbkt2CXvP3rFfbeTKvxWCdQKlySPvc+4siu6O7jzF/KJ/yoL9EpTrl4Vom5pBZdNV1b7byDrnf
xZ40QMR4fXmidvtcMkYcYUbZt67Mdtnb3fpaFsKCIbVg/QrMBxzD/FtoNupgDnmkZmG0DASQJJM7
6NmtB+diYc9OuzbBrYr3kms+5VVKN0zUe/gQCjJJmDvfQuqFjNhxJREOS7D3YodZunIrdDA4u0gU
Y35ci9nA4leTuogH6dfftrNeReuxBM8bvcWe6OC/lXT7kvzldC6H/JeNXfzYjxb72juL0lYm5onq
z9mpQVM08PqLyELtT4H55GvavIcqXLaRiUiyAKpiBgOkUfh7vkFiZy2Nw6p/pK28nJqrZFVOb64r
ppMNiuVzaG1z5w1LxJawkAE1UpHxaLS8XTbSUqu1gazR+Hti7fp7XpawMTaKtTMJpJJykbhkvQEc
vSoctr/2HLzPGV6MxBpZxCXFLLMH0x7H64o6eBhvHPZp8ErWrLgoMV1hn6DhTszlUUX01GDPDzoc
yRZFfuXi3oucIM1cOSznNaGqOatYY0586HaDhT4jv0rNAUVYI8jmK/td887OXQImDaZB5c7TG41c
9aNaqsdB2Ma1ykz67Bye3ZXb/n62xXL2Zm+4W7zpqTD0Z++FPBhcwbEhVFeugJo6oZ7eYwgn3lbX
Y7urwZBlsuSBJo0Zh7T5mD7gJ1KiFxuP7167eZPIzjW3rQoAH6XYB5ygvVfSVNeMLzQIYPNgFg6/
/XT9k/k0YgZWfsoDiuiY0w/LYByhX6lvhmywTrKKoNKs41F3/bJNbQ7OjdKqfeFjnT+bfJIXQgC/
QCT12I9Fdeik987yeLhnBHKOavIwQPnts2XyoAZYi0kYCFKG7j/tDZQz3fpR8PUkfGvzS0icp4tn
D+UE65LzwO54fVbeWuFCcZztYod3tbVQ5+xrqoIxnG28YlleGp2371YqgNj7QRO7pSW2syiinQZV
BZcXOK0Xjb/V5DwWnRYfjVkhtDbmF66UMPaV2Tym6a0DsdHZr6i0o0sXruYHe0f0p467n993HyDU
iNi1Wfi06vbZLNrmAwD4byxgR2wCGOKHcvk05bwrsREcCJ25P10lu5NngDvHezgkLb6yHzEGwU/n
eBNgftd9jaoBj7NFoyI3ldR7pvq8jjO/G58nc63P1BkjKrlzNP31FmPZYbGc95Vlyr0xBpxptjT2
PhCZrwVz0bXGx8ri1aRXryt6I3Hc+oVWSuYqQPvP5kwnWjHZe1O41q/aJMxohzRlurVuvyQ20qRb
Qux/eiqvszCjWNpuc63DxfwsmsbemX5NC1nYvs+OtlhAz4CeQ0y+KqcOociWpKx9VqluNMWCNFoM
9z2NUUXWEy3HHZYNq9j3WIdwUE02gYM6IqVAdmTGIjY1j9F0K4YLJ5qwB+oG/M5cHyofYMniTsXJ
oK3olbUYWefM9/Z8UdmUVvJE2EAiqqWP+WJimiCjvNW3TIcKcko3uchvu3lN5sLoj2ZA39FUio9i
MK1HWhpe4J71Z+1kdxnS/6byKTcJmTUPDuHBa2cQMxWDQA52MkLDMuf7Fk6fwPfyh8bK/LNYLfvZ
kg7VThwdccWif+sX2YB7dsGfEJ2gyqoDPn/nqeSKtMsM+HelRdOS3yJd6Xpo803mRcV2oT3+BaEe
l0I1WRITJLtIQHAMfAsHDV0lXZVwtS0eOuoMnhjTmS5TmpDu/ar/hSfDjqfSQWbyiASe+86ILgDG
zBPOSLlhhIEMvaLGqcUQvEHc9aGYl/lseKq4TBgZZpLT8aig2YWZhwxgNN591dfZXViiHWUMWZyP
VMOkLr5OimOiQ79IfhsKQ0Fhj3JH3Yn3BB/difE5EKixxS+T6jHAhhbBXFAwfQpZD0OHHxyV4ky1
BaA7Z5BvJQQvmpZY51ajEszeojsstVtwEBW4k2Cv/emz9qPE7f265gNVg70LEt2i0JLPiy6X8Z9B
ufiQDP0fPM7HtKMWM1jrfFc2rr83sNjS7bb6zZE9Qp00CAXDtoyWTDMOpgDDBwJIsWOi1sPQQ+qj
uObkVqXHNTpDSvPLSzaH4T716AezzScbOmJcmkZxT0XDa1fMW8vsoqOIwjtnmcEM9uES00JzM+xE
jxTMR7E1zSmB0+IbnaTh1K/HvQ+s/Gxh858w0YMjWI8gH79mYJ7lph+lvM5m9GbUJIBXKw+uC9fY
cxqlAsl1Ddk5/8rtNjvk3jjdhTLwDzZiwRcxYQBltYFvt1n3xhKdBUSyZ/Dyxc98O53H21bVENWz
xFta48C94AklvewGOAWD6gXhSL5J1tzXiXNgu0yz85v54DsUBiHp9ldL9/e30nK41AukQfx9CjhO
Jnzss3T4GjcnPEHr8BQIkRh+ZLzn5lDsSeb536Xlex9auebesPtLPeca/TrC6G+vDrv61BkO8PCs
A0P4l3MrxJ3c8QO6/m8ekZSvhdNdhbRZBafKvBRtd2GtSGKFuuWdN9buX5fSsxcfUWcTlXMYTzeq
PMTwYbNOKbayotIHYr6/5qbuCTc0tAHZveltW2tuXvVcYbpGen8opRiPjGz+loPX2IqpvG0L4bC4
pOkxlgdrYkRLF0dejWhMcof9l0nHr9uT3nUhU4rI6l/7GWnE0ESn6latj7br1idR2UzA5t9VB9TO
WWa2Q6/1g63AwvgslvV3mdo4P7CaElcxh7vWaDgrQ/yUurPbZKDodxNA9dx3JjYXbO/6bK/Ef7J+
vbf88KKW4J3rEZdyt5EE+EVzHOvBvdQ0UsddC+FlA+4++MJa03I1zP9iSsCGHAbEoma/vYylFkmQ
RsGl4x9HzH9JzNx7q3P6IKbhn/jQitN7wvvhFU6zr2SradO29D0bifrgQW4kKbF+TKzhoJtNAdDR
Er5BZ7t/DNwBsdkY7iPStebbAw6OgFFz1+XS3zqMv6d2LOznojW7nbQpVZrN21znrErHU8hMCF12
2PdF6DJX844PmDMSF8hAL1SO+ZQeaxgjIDHStT/2LL6o4YwsKP72XxQoyIle+Sztat3UynNZr9gp
lrBWP87VYG1RN//acxmd29nxDwTAxgOmOsqfhj6jpHzAl1+yj1rwqCm/8DgDZXNS3J/uAUTZivQZ
3YeNj9xxxD+voBxS9WmqkSzc7Hix1O30iOml29E1B2dQUJMxNLVk4XKjPqUqSsn0kYKbqSLAy1S/
ckDjvjCWNWnTERNzKiQhCgLfQ258ceIZiS0oY6SNoztmtnJ2QC6vS9scRR4Cqcw0BXKky1BPqcR0
eD8w2490Oi+ugukIA/ZQapQl1wytvdNLKo9sfP9jShVQ48nXLtNvC+WCMfKi/UUl4w8gnyvhoWHb
rJ56G+nuuD1b8mhbxbRHBL/qdcCG67t/TE7ZmGbbKlEDSzBhBCOKz6LjgfDJyU7H4pI67KgEEb6H
qi5RXrN5TwxKHSnvWuDmLCiIbv6toWI6J2b2MT3jM2F3Pvcy7/aV31TzxR59/dzn1ObuqontyUOa
ocRvYDGb7TaYsQdtsNl6y1U6a3kpHDqGYj91TAgVZS9TdLNozt8IzJRYlNKb+z4ilvGhZUWacDS1
o4mJNOGHWmXXY7AP6neSu+KlgOXH9NAKQ2MaIyRDSEyw8KFqnJmQslhT0wbiSAKSaW1kzJWhWmZ8
MYJXnjSp/84w7j5jEMysP8aIXPcY0MdinMqhsw0OPRKe64b//Wg/jrPJwF32zrRurYis0p2jWNUS
+OojxsZotPIz6TZnTjzAsTSNdZa1nozSt+etyqhPOpEl5fq/5n6jL1Q6Tc5mNVLqaspg+cveiQWy
mk3AmFqOqJ8F0vIDyn90CGSxHPw2e2nWqdyR7eCa1txBDXitLXZOhKvoiFT18NRm3ql3rZ/UbnEx
1oR85waru6mD3/NorW88COoV/RZorKkXm0tdvbxbcFw3VYnU0RiR3km92m5iV423EW0o7qJSmllL
pdza3q7lIbUdRj2Xb5qI4fhoy6nleRh0cIgahOSYJs72qUBAKhMsDHXz3A5KnE0EIYCdyJZyyJr3
agqB/jRKTHdKrKwlcutgU04Qyxx6Tm2vRsLRiV9znt/rrnlp+iD9HnCg4Qo3vCdhLS0NWstF21wR
/d5vP2FocLcYvWed4cjMeEnmvJTsZg9cuX1oRqpBqwjDOGtPZ35bgUIeHRF6u74shg+bpedfJ237
fQBZF4yB8FualtOPGjBLko3UmjkzIQ4EAO+oLMwY0TABRMl5Y1BcjPnkBrQYsMh6WhGWoBqEV8gq
vOUbj3djUwA8Y/7kKt57BxDAebbnoY/Kt6KQEa6PsdPyWOTwhvF9iH5wztoGypr4npX2MfQsGqQ6
m8UPI7LfIeICFOfHZfdfJlHBC2HTEjbvdlUXYK7rJqy4LxUmLmApm6rgVF2SpWomvWxxrND5c8jy
hign0kyg1CXs2QOHEpuCzWezG1ccnMWarsk6re867x6Qpk/ZYi4bO3cCCJvdcMDpNW0aswyJXxNL
zgWehhXa6IkdReESuAy5dXqt2vstgTcnQ8b2eNthN6hu21TowjN5X/YdG8qPgs9sGKgy9lwsNBoX
rHKzHXEl/2B22rgOHsEngSgZz2WIAZu3u0VJsTX3R4w4hDIEIeFzi9ngCyh38JHNaXDpLbdIrNVR
X3kf5ieNRNohEaLK0t+Iytus3S6bIryBtPOcJvqAsamLcRB8PoUkFE0MMaEIqQK1xSMDSMd1miTI
AcnGGPEtPIDVEzUJX2uWWs8sBi6NZR3Vkotp5+lcgW8e9J52WOKSaQ2u1BYkGm0SBLUcZQA/FI8L
56e4zh5fXbbksKMEStUumDHmbQN3KdDwkXzeVywAYpMZyLia6+0nBUx/ZIfGXA+jfxG0BsU8TSUd
19xhSmF3d6Nexx9SdNcR7uO2nAoaA62FjmG4x6ewyInKZ439mHfOvR8RsBlG0GVzcd9X8oBnNTpb
8LkHzqOyv0bhnN25bAdiJcliDdUteVBnAv/TTM9vO2IXNjiiX8jT3bPt4FBkmH7sA55KExHwifz0
nU9sbF69ExGe/UC7A1mLvP3sja5HfA4AQKFTuy5bJgplsydrAfaMCpA/1kHZJdHs2ntf26i3OT90
FHXJYkfVj1jLI6b871Zkt/MChdIhtr9BDUjH7LERpv7F+7Z5nwcqrnnqb8Way9U1pIfXYQyb2EAh
wOpRoSI5pqUOkxi8Z8ePXGtDVKc8gsZxDk6p1RYqt/2CKvtHUcRGrR/rL753Fw+8yyHIFNy9cCXz
0UT3fhpkD5ngM9xAd8SW602kAQnVHHvNrgm7xLCtYWZu4AAskDf+qW/GpGRZIGoAoaskd3k/84UO
jec67Prnea6ebn10TLDuvAvZbW7ov7G2hiDdltXesLGCpju2U/AOftfEZhdiq1OquWsMmyEwpRvS
duVPRv98Yk3ZfXD7pQ7WECQMcOTWG2fZFtzmRGN8DL4NWzGduL6V3VtO+1gMEwkijKW+Fa1PcWhw
c8e9hY3O5xVybp22uctG4UNz9n+1gceSJnDMlzbkLHCq+c73cmYtq1mPDrAM/oHI0X75j1R235oV
2nG7JL7+P+ydWXLkSJZlt5KS340QVUAxiXS1SJvBJtKMM52k/0CcE+Z5xo56HbWxOvCIzHSyPT0q
/iviK8IH0GCA6tP37j130L7aChBxyaJ1NvZm5sluzvDQJmF41yt2sXNsQISGTQ1lEhrjxrfOM7r9
/te6Rg++adNx7M4rH/l+30vFvms0+EaGYNxpI+iCAUzWyi2pdiuEu2cwKvXonsFHGK8Tl4PwPgGw
hLpWiLB69m1hnde+5UNP6vSm/J2U+T9Kjb/LhZD57wG+x+h5evvAkVl+/x8gGfM3qSxefqmQasA7
RDP6u1DD/Y3/KRbNqg6B09V/SPc1jN8kwRAwV2C2GoDR/ynTgD6jEHyg/DBRXCy/+lcUrR8hbkhl
Qe8Z8FRRiyyhF59hgs3EmQgjIQCOnn6M2zZjt3FyLbqyAVzd2rU1/gmE7yPuD1UJlHdBxpXFRyBb
5DO9F7ermYD1YCg5prFXS6V5HLafe3qW2x++gavfdSZ/y7vsiuZ2SyIYFvMP+hMb/b1ACAlX0ODD
uaiDP4p1SYtKY6fFSTmXE17VTVqC2xe3pWtoS4Ck8T1OMrTRfsoNahERz6Hn0LOtUYtmtTUvmdok
c0AnXZNmxQTIapdYWSQer7AVxnWRIXCkfi2ETZPDKC9sqt418PYgQtFvJrddiwQeHdtoUFt2Vmoc
cYmn1SFM3YEBhyw7VH5aJouXUdb5uDULeuk7RpPERaJrpRUOg7MxkRrGePi8LEFH4zEpnhjJZiRr
XPiYLZCLWRDcNq1WTskpLoPxpYNif06yXGl/y/C5qpMzB/YV6YL+qZzsiKw9SClr/OQZyaksA9Po
0eSbiQRL4qBp6TC4Cfq5NBb+qWAkgTUF+Bz947BtuZcAMmrTyFYMIguHzYIZ0FrDSjx4MtQstNAz
jWxuDI/3SxD0Mn3C6tni2xm0LKYRyrC48kj0NDCCuf6UyXMnrMZyososnEasgMLOFls5qBMTUH/s
q9lgqXVyNe6ompMYjX/kJFHsUQQXw2MVxkN1MgNiIu6coYDnRYyvaRIqEleiF19sPFHNtC51Y2zo
x0c+U4yNM5gDxgqXHgwwB7I6crr8k68xANhyFhtcY5OIpp7VGaT6kCSItiVPmrw7jaI99UoQvl3A
6dvHV4r8Vk0lI4/QtOcrG6tXDqSvjQ07u8Rq0okbvwG78BDEbszscipDPfDKGdXgtzSnWADL1DrT
xDgqh0JMp6bpzByUgWrqak1YbUGiQkWTBIjActisbmyja7KrLNLUJUIGrdnS8+6JM1Vz/cDIiYeo
6huGgGWtL0zVWKCDNKLORWJDMkNP9zglTnBurRhiaVJPznqUWHC2g53VL3NcNvOmpSXV72ZRGsGX
rs6KmmNTrQua8VPfdsEl84gowGLoZ/lK414Xng6skDOr7dDG7QoXWI2VD2AXGb467s53zWhvEDOa
eaJiyrrKM8e4tBc1Be3CmBuWW1FnvA7SHMoz9JQw7qVFU4kWHoyB82jqQ0RBpZg0G/n0HI63sUED
c+9X1fJbEZyiBeet0C8sLRFxgMJzoAGgHNPXaRkkidjHE+U2Nnscnm+iSLHLm0U3BecNQvKBMYSs
n5uuIxo1MaFQRG2pxFmpRb1fUu/oIpjPalBTbbdp6gS9GspWYNT91h9bzcrIQBpNa90mPaMTiFt2
4HHaxUnYNAJST8t5jQSUcAK2MjUWfk3YA5nno4oIVqEemjQiSw3npTCrBlUvg+I1oepmvneAwBLA
0uYIy0qyQsTGIKPIvUrIJ2/2ZZcNd4kMFmQRL7KzMyu9k7fBqHh8N2TIqPhLUfijxbRhLMeQKS5a
GPJJEG2nGoIs2bcny8lhUooRVx6cxBiEQKd0phvCivCJGrh0y2NO3nt40HQnrXb14IevCGU5/Iaz
mXHgRoEdrXU3DC5ohaaGNzJWuY0k7detaZXYUisnr84xBjjjapgHs+cE35k4T9kQMg+bWDfe8lQO
NjWYGar7QdPHAQtYm1KXkWzislg/6bZTIgOuS4aoaFZcdIc3fkij2ss1B+vO1zDvJ11/kloecGpf
DTFvcxN4WRkB+lkpKXSczUWL6mJ4DaocM5yDz9v3i+a5r8Aj0iCmt66pgbMuOO7q/vuW9D/10d91
gVHn39dH//e9jqru7W+v3d9uu9cfC6Xvf/APRSv6U0FAn83jTFmkdEC2fxD3rN8om3CgAZZ3lgyD
f8hZdf23JUpRx5FjMJnniPvPOklT4PYceyH30QvE+spf9xcCDhBqLRzdH+WsYPgdBwcQ/GAXJuDy
iX/E7Sl2YsfsF7WFJYldw1kAd0ZPG+hLym67J31UFkW6ljf2MTQEAW2UGDThVz4umvKCab+lQL90
VebVHAcK3kQ1afHaSMP5QpEC7lwPleEG+PBAL/g3iVJ1z2sn0mpjiNKt97j04l1iqiA40+kAA4yQ
eRfiXrTU0N+iJ2U1XuzbnBDoEc2dF9AXYY+R0sZRkWYUQShRfC24zrtmHunt1ZP1VTRJCyLF5VMH
O+gaVJ4IK8jDujRcY0SqOeOU7emzImW6H+zSsoGgKpexljPN6WUGfaneJTkWpFuhaxhhdSqP7LnR
GvvaRLwgrs2O+vfMKpYWsDEWNpJzOcJQgIizQKB6hJB3HSBXs/Gi3iEi0O2HPH2GLMeAvnXcYVae
3vpFdoitqHdPfdHWumf0s21PJ1ZaM569NuN4Zi4guSG4gGDfORGj8qmYnswWiRyiK3iub4YTuohU
2r5oom9pWCSV587Yg9mlZnqfEAOmvIH3FGLivi5xP9Rf2dOjBmOihoUHAeSgHbLSiJ13p2vabi+7
Ym7epsSW9FBHI4kUzJ9+MDTdY/INL9RLLTCx1TqsRygjXmvNxbyPA76S91GklulF+UwKjV/Igq+t
opKgJ4zmwg0u82Gxw6HkiC1SKNre12jYEQ5ZRNyIKEW9xu+v0+Yy7Uh3v8Ax486PWue2EZCjkRWV
yWhqyearGmXjP846sJ4vFcaB4squ8g2QoIppeXRnuCZghMFIvoAIbA/B4MLSSexHxRb1KgsACug2
e7DM2KL9AMvl8uBeh4weIUyOATDBAXhUVgUUUlkQ0M0bxzG9ioPCNh4MFK/dU6XjGT039UVJIYAZ
Ca+JCEZbOV2pOsfDypGbwBxSN7tLQUxxMFdxwaRsnheER4k7PdCQAYRiFCtbM3mMDbLAV41JC5/a
hWSjNa4Y64nxnowPlBo1E5BF1CVwlSW1uBpIoAv8dUDSVO2xreGcWckSH8cRz04kdjAhxvnZUhKc
08YcE1O/SPCIzpcp5ln9wcaQ/ZSkpD9XSou6ddGiNtoVbtpvecP8J34r9L2yW+ynSq/oXAX8e3Kh
tFhnQkYFKlNR9+2NVs4JRIawDaHDrgSBsP1ti4VFe2RU3vTPE6So4dVRjescyPvTzD0msSE6AcAr
9PdaCMY75CchAGbOQUASJGgs5PNoUJdc1girW6z1TXaDFTJmQALxnCSoukqMNaYj8ha6phYb0dsc
X5RNEx0OmlY8aUhdQy9O8CStwo6l46L0eWckaGhERC43dTXQA4PzmyTO3s5nlMQEqWrIa7KKhHO7
xZoWODjIdJfifk0XOT4mk4iLlUSMbZz7M53JPV0/hRLBL6gT8SY5cAOGInukEgBGOdVuco7+vr9C
vqalIFVierE4YVLC7Awzf6R1Ob/RLEK+aEXzmqjU4bXQnX4TFIN1k4XO4+ybE6U2x066zkQgIb/z
tS16+GSXJZq18cUM9G2sWD/5QTQEo7YoDnYVyd1c9AMiuIifLNOa5mkk9p3JfKZFL4E/aA8otoPL
lr+TUrKJNinyqhsTwPiu5Byzq/xuOuZYAO6AdgzXyP4NHdhB824Jq61XfpQrMpXm8qmc3eI+tpGx
rUUr9fdel9iEatMyVtrkLJrgyB42mdPKu8CYGSiaQG3eBUTmRzvVrRRDu2rX0TRaG8ivcXrWWbUN
HcExv+AWH+cd+GT8cNivKIYLPTm2fWaHHmV6dYkr295YRLXRLhM1uD3wT+NbV/f3bc2RHFxpnz+q
XFR3rACMiDmb+zU6Bi05dI6jXp20dy+ihmgzx8wDz8j16cRwzv8KC2qWx7Roh03fpfgiHH2IL+0q
tq+5zePBytzka1Oi7FjJwum22L2X+j8QCqEkMWfRGhu2vs4rmoX7ElLow8BmzwmJgQOji16pm1Rz
LFZFO3zMxUIy6PFqk0uo7ixsXE+1GLotVTLBYKMd3ZQKpnSVjmLf29oZgX3RKjTKO5GM1QU60cG/
nBot2dMllWujzAYYLrU5naPGpNYt2z1SE6atAtX+Htm7ODMGYd7XMnpWVZmfMa04JlBV6RYPZvtF
liU2dZw4J1t1l8nkpHclKlPQT31NTgcthbEomDNH/rFF2r6G+Vpfd2lXnHN2oBQwSj17inwm07pu
aTcwCBKgoUVxCb4h9PREC57cqGcmndn9hpGH9p7OtAbWbhWDaiw1QD5EaVbJoZyKkZk8d4FJcB+g
UI6jYzp374i8L107OuQVJklf6lf2kIDTqRBucRpUDxUEqrUR0b5I21Mtq+4QhyVSda3IxDsY/2xV
1+G5qgEryEqFXzSNKXgLWHjMM3Vwg55yAXJi5WochAXcGdYeUayrEV8hgpjBvxtdML/sfK9Mdxj3
YtOZVmXGRDeJke8P+TbPa0SAfZOa5aHU6yRdVeiNEQG3lzmdlnOKHGfPguoesznWdlkWmF8ogzTr
KybFPngdrQmhpEjz6ib5TsYs02r23IgD9cqP/fYhjgqDKS8DqTvTKZrM6zUGnaVnA1JsV7iQkmoP
sXzMbuQsBvuJGKv+OXQyUEAN8IF9FHe5N7SWoD0t38ugw+3AIpe9IdqMLpzOYpynxWB4Q5bnoppJ
yoAjgSAkqM6Nso/2GKCk14toabWZIetLxyw/t0V1wvMKVsOKSgTwLTGG2CKOWTk5j7wZGmI35GE7
fnha10WYIuag1Pyy9G+0Q4puNPQ6yXl23XGCard2PU0v46LUB5UHUexSKb/aBXVZvZhwwTZFBIJx
lgMKID/O0nUrLHhFVs/gotZ0dxs3drNBkVpumEBd6nHsBIv6wV8T4xV4yHsnUPZSZUfm6/w8Adk9
cCOPJradYJvhljpOPvIRmP/5rtBB7a0tzZZbJPn9xk80DfcMPGkUAQ3r6coa4GYwleU83RvD0fCd
eo3XqVSYiZPh1Y2T/DZPohxEh5k8ArxTj6MftjejiwhkFeCwgHw0OQ9O3bR7xgn5dkTDNme2IOag
hmkdC+dUShr5hTU0W9uZ09ds0I0dZh6xDxP6RPhfaxZKI7vEnRR6JoAzrwma6KYfVM7UVpNbf8iy
e3q385mpm/IhtMt7QPVMtipH7Aj36990E/jvmNpvBU/DrndTVBQmlv8yxAPcJ/0NZULDZhrBPa4q
lxkf584rPffDQzwjWa9dGw6KMwbstXTckqJ5ixCSaGuefxfJj6puar5N46xprMyjQ5E9MLTTvCIX
6Q7OavgMBtKCQuQskcA6WNDGzLHNNFl+UQyd+jogy7lrkKlh4m/KEdDqqNk72gGUp3Y+hZdqQPGW
yhgxmW+3ZrLO28RcJxzeUDl0Yz+szVh/x+7cHWCLAlxrRnQxdIv0mvAmesWEarRs/ggRYYGWg3Uo
ydCVq5yuJkIaXR1qI6vjDT0frKJVQKrGmYPEvVwDBO92yAL0+ywm75iHs2y9wgk6HzyQrh41vTbf
TWtKn/WqG04RjTLIjKpGiJrr3pw1frGu6W/FqxZe/zf63dmZzDHAWbPfjetpJjo0MPwSIFEN8SuD
7BZ6eMMDSrrmKmUke9FnY73DPQQnNs3aG5tu/EUrllwqRjgm6JKiz79beBmedlgA0w4bo6XPogZO
U/MkGrWd297Yxl1yqmK9W3cl8yU5DkhUaq3X0Gtk6KqVnqb0WUPcTSbpSydCBnCPwASo+UiQAgmy
qwxOgjyxAxRgZHLjPAjf0ybADOcjOZ17Zr4GpGcx7asiUfEZliJM262pmvuhFBw9hhh/JKOkyVx3
yK31FcIDfJVdM51qnZzoFTK8NKTQFuF+CnMQNU5qXmEdhkYYKOvF1AeBsDwpuitSx3C0TEl8ROQX
PNt0nJtDIALd3iSgGDaDMvG4JTTFl2F8oa8jNx4JYIjTej43QcNVK0Ii+61rd8mTRvbBuY9u9y4Y
G17FgrpxFeJKfFdOm20sLDQHjVXuIehMNISxjGjTxJjuiya/RF/AYNVCSUTuTsZS1YbaZTfThETI
J3wau0X6xTdQ0PVsMJiMqim8UAD3NmGMKxH3FsymVhoC1FZiX7iwz79JSsrNVFnqpS9g4azzGLIs
7A2fgT2L4qH2K3VkrJAz8XPzJ9sJKKdLReLpaizb8qbE9Lmt8jQ9n0Qrvi6g/U0e+9ZBtLVGu7Ca
/VdVtpUnM3+4dYwaU1/euRDome1Vu4JBoyfMVqIzil5ciGdfkr6IgYQb4QnWMzKDOmP2PVVGcyNV
Pu/7qO5iDvd2fGS87pxBLR52pYbIf0ASeVZZzjx5plAPoZT+oW776ZZudvxmtTEJ467BDLHgUexE
67+YgdWsWpTGFyh2khvGADobT9RhAue0dB3qbsoDNjbfClqM15EPyBrqBuQe6RxM9D1MO7LgLMcO
SQ+Uj7/O87S6dVTmf6VLnp30subAPXTRMcwi9nEyCaYL5qWlppv71M/RSTYRA+h1RGALvDs/O7c0
XHUxUKBNZRS3DdgOIocJaNm6RkyALus3gSVVjEltSP3oTAYdKFUkowCUhjr9gllxAB0ys0HbOZBm
O+NMyPqdyWs30JuHvLIba20xG6CAJ8xAraUfzPyJwXKvA3TwJRttOZO2je7jENM9oagOIr5sR2Do
oGqig6ubkKIAuPTfEK6ox25shvuSrFtEm6Np6pugks4Xmc+q53Ea3UPbmVBEJgS58TO4N9fdxxU1
/uBmiXFQKqnGreCM1+wolV+h2NpYaRt8XLkiMrqvnHfhxP1TE6WiOR/pWcaXhTTpJ2HpmcUKoBuB
BHXy3CCIGe9i/COrdNRRNCfVEDwwWLH2DWiLWxofPpLGEeol6cHCPBhgEemh18G0H8Z60SkSLqSt
M4GAwYP7bQGHm+ocFjZMwtVQuQA8Ozj2G1KDXNqvs4Hnx28cLyoq89UKRLXzkyIeNuid8PfYVFPr
wfY12CSpeLNIEfbSQuib0QU9sG5IMEq2HE/nYcMzLtWhtAYiUkZHh0Pb1i2e3KDK7gq2y5QhVQ/P
cRJAP3tRVvdjrSIoZi2ATxD3cNOyKHvpWmmeNeSsrDrbuo38jjCMbtBeRJOFnHsNWgGzMd6S0KKO
FKiGR3/KXo+ZLi40ooGuJWhJ1DmGASIst0+Y1sdbu82TCz4pBzEtS54slnr8TsFUY25C200z2Ugu
Jgc8FlmK5YZ9lZEDcSLBBtTjdKraqrAhrLCqrAvCNpjtYe+yiBpeY9ZK3U04IfJec+RKrywQF0C2
yREXJ8YwdAYTmU2I6NAHAqeew1nc1Ck6Y6qHdmIUkgQwSkGgMOOPRpzBkFUZad4i1CqCKxJ2iFDY
8GQN4NL1JFTWm0Jglz93AfrNLXi1CjRt69RAzmurmrHM42B19l2ShBh+HD8Z/cfW7GBf8xRavrbT
sz7siKbh3I53OLYT8woByqwO2EmSdo0RhYMMRGPXPw91+OEbB3qi9Ra2pn004cu+DzGB4V9HxFgM
V0TL4rQpGhxhx55QgytODiq+J8oRTSTS5qg5qAKe0TbsCt85+Zxr/WtQcYRp4ErqEHAOLJVbgjS4
Ksxk8zXnrFx5s0O8VCHZmVHU51ncr6XNyRaFZaxIBp9M3ZckXAGSXCGXFcaS2V6m+1j2Wrfh2uis
7dllFNzhiFRD2EbbIWObuakGEnu2UYIydSd4m8xT3zgQP8ncmMghTaDY7ekPZfZ5WijZ7YhkpyO5
QmYGcA2mPReH9qbh9eWDBjs6hVN/CFy8FVcT2kx0eU4STjAObKFtkxAmyL5lKK5d4eZzs91M/WKs
rAm20t5VZJIfSWLMKZI5Rol7eukWyy6mdtDRdYwWDSSzqV2RNM11Z1Rv4/p/NfbkVKglfTR5wEi1
YYaLEqtvJBqVZ41gjLWeQpecTZgmCN6lP87rLOzBHliEoE/IbqSwsJBk1hV4g+HodxYtZp8pZljx
enI6Sfez8nfWoNUUSC3T24RJ387A5M9EzKXuyDLrmWz1YNPXwr+njYEsD//4AaDtcMgSXZ5b01wf
/M4no0HnFI+7VduEev1itXoE6ad7DAoXu3+kVyf6r/Yd3ID6sk8pLwAnLticlKPb5djmrxh470cn
QyVaO4/1lGHBnN2zqGzO8Oj5qx4zC2b+Hr2VxM0JKM9dVQJrP2qoeB0y50UBGT7Uiyu+j3Fqx5VG
1DDQ/22r5mxTwT7ehUjv9nbPWKlVlGA5TPIkwcdr2Namdci/Kc2F45ghL5QuI0Ma4/LKbCqSEVAN
Z3gGy9A/mE2PrTDSRUJThQV8UorRdC6jb9h9HBR3rLJJ0iByW9sh9pnTXM/xPkztcw3P4T42imyj
tHDaVijSGsf8FlmpDZSVJf4a0pPc9SRhHaxBNQcmj/pdm1jl++RY4UXDoQzPQpmlVymxekFVwUpw
SkIhZNdVT0pItOWNDsxKr0HYlFzuK6YKzk0w9Jmoxeo8iKrxHWJ9scrNhhfbwr+880tpPYNHPPbz
mH4hxip46EuQ7pw27BfDj2HeZBEtS27so91Qd/RNGN2SJkfC/Sj7CylTiESMiCDBIy3MEKjS6e/d
RaFVA38EKSrK8MEq3CnetbICMlBXA5WT7gY3iCzKfWNFb6BCrUME28egobhKevte5gSfyAT3HeB9
opE6Jtnu6L+rfojhOWbOc4ETcZ3RHK/07HUqIXuQml2isDMfOovhsrSVxIVPta4R33Pe23V5ZWfj
N0p6bZ2nPS0PXrwVwo/gKsJf4VmSdqxHUOI1Ndhzxku7Kn2X3WcEx8v4BnYu8F4JeeRxLhIM06lC
2VxGZXWbtBEWuwiy2M1cTNdoxvwlDldsEA2UhwzQArltzJMLX0hvSlGo5EZyG4e4Vv3KxYCMCoXa
MmzKb31CPE1r3EztdI/xGb0K5nbVFo+ohgvS46x9hEkEijXPVWwMT7kc51PUTWf+iKPNMpS/UmGp
dr7M23Ns9MUpy53xTJq0ewbq2gPob849Zci0NjIBXc15cAHQahtUjnyr3JZyDmPO0gJ2EFpUVnew
jfolgkjLW+cnZzZ8s7VDommRMifRWzfdYpzIGQG4O46NymuSYPKIBR7WemM9sob2T105nClQCFjm
635tdLHVb7pK2UwH4mbfusXZlOrYZZCE0l3MDKABPsKCdav3xqVj24kiHa41M05QuPU5ueWhJ3lf
BnCYVnRu+L51YVg8tiUp4IAvsslDDvRQipg9tfblvYAIyqwPQjzjpfzMDtGtThkiicrM7+vAegxq
nswkakcvNXKWb1s+ZPqs1nxZy4ktRr8fpRPdsKhxog0n2AfM6C+FFVZeklkc0dTCNh15v/soN48q
77RXLGPaSupFtC7BX6znsLgvE77SsWPctZb08VZV2uhnFoJieiwQbOckpfYbu2Yb2aCdZ1wJ6wid
/lPP/BCvD8qfoM+cdRkzbOPgGJvXRtMMuxbh5AxgvVw2gil45SBKraEv9N6EtZF1sOQ5xpF1NtD7
JTEmP3Ygyb/IGgGtHdC4jv2RlxLj+N6WEUJWw8YdS1Spte+CbsdpJuJY3LbwblGvDsSyYBHMrO6M
5iBreIi/LU+b64l0hXO+w/xNzbFPgyHnkCKi8F51OIIHojLvwoJiY6VhLuWjxRnzBZrD71pLOV00
XXGvT0RodypxaJowOvKyNBzWszAgQk9SG9QJOQEsR1uZX0d6yAfNhV6LmDJs2s2IppS0oXymMOz0
W4vhoZfJ8TnUNXf2Oq32442PDdfwukQTJVQYRUbVgO7ubIzr9sGnk3peTGyWkROW10y3kfVokU2J
TisN2sEAjyGMtG80MCiiNRBnspAn3WjT+9mPp60x5zy0FVA84oU8mlLXErNfqxGftFSK1lrNyezF
8AHJORI0shPlrnCYL/lgQ0IeTFfpniidlyhuNbxDwvI3TYQ6i2qpJgStUilAZb1coL5TQEMYWeva
ZJJGVZvpl/hakWx3qtn2UUdXCDMu3AfLYspcl8N2mnXWoDjV+2054acJBRn2uYLX3LgyfetmQBj2
mNJ5F9N51EjtkvXa2k0TWzPFKnxG2HB3yBNBZExDf/pBYvATAeBHqaFpmd9RVzA44IUqqWxYWz/O
66sMhpSRT9Yq0fs9JzRQ1B369mmy/yQve8nZ+5cwAPmNIVAFSAnfDRG1bi86xB8Smf3BHGDnZTEK
8VxVZxlqvPEcP7QU3q8/ERrSHy/Ex0BHakuYWlKYNvrQTxdypiEugWhtDKapYCt7u42JJ3H9p76g
dvRcbio+WtMN7/ANm/3u15eXyx374YMu19dd10A1apsgIj+rRYfKcX1CBKNNlC/JST5tWKhIEcIF
yP5GvnU02y0f0U/E/Ul0qbzCu0CnAc+i7zFQ18Jj4JbCJWqja8z19x/uL2lr7rDMFNn/Xv7MSwG/
OgrC9rvm41//dYpe6BkV7+0vf9furbj4lr01n3/Th7+5+T/ffzl4KxbI7Yf/wB5AIX3dvdXTzVvD
6PUfypPld/53f/Fvb9//lrupfPuPv7/gbYEEdPNG0yH/UUADru2Hb3H5+//4c8sH+I+/77oo/8//
9/b//YnfJTea/ZuFOFa4Fg8V3y1Q239objQJite2OPOjowXIu8hh/pDdSP03sictHV0Ncy3Be/ZP
1Y39G6xd/i//cLblV/6SOll+ktzYavmbLOGggEYubInlFf/hzYrbMeiMLITjPtTfGHrkwRLW3L/F
yFAtT0SZujIl5yKPEb/PGIEZWXFO2kH8bHIemw5J2wz5X3oJgQjzMy2aaX0RHvESfnrbgdhV5KKn
p3maytss1cynEjCu61nKT766ZGfeI+51H02T1Jnfn3EeVx6in6xoHwXNf1zaRUrOiqNo9Xy6Hemg
az5hxqccL+82cCkLAOYvNpVIXLWTDJ9/eFL+m5dDWoUnQEdcjZ76490nwhFtTRqfHDYJewWHLHuJ
qyj/6mPf8Ho7s19/fb1PC/b3O/vj9Zan4Ydv24g1q+64nsS3hn1UlAcsQWLnoMve/PpKH1fs328k
nwn8IbzgZTX9eKUwqssC7wsY2Lw9xVpCyw+u0eWvL/Jxtf7jIojWEP3rjml/vojWxC7H5OjEyLvY
TfS03+sqqo8QpNMDBtXquauswatTS/+TT7cI0f61TP9xYYd31+SqoFw+3UeoeCLPg/CEVRXyUpkD
2DKSIbhxZtO5ISm8J8fDxRWZMG8m+qT6a/vhH9fH2cAjqkzek09viMsUMjEF108KsSnraNgFQ1X/
9XcBQwVLDPIuRWLrp70wMZ02xvZ5ipzIfOlQBTPCmePrkSbW0n9u/8S3IJeH/dNNXWoIuilcDtfE
p+vpI0NIcIInHM3FeT2W2mMR6XAysJiDRwGqA3y62U3LQVF0SG8ZNwIPQSAOEevXz9VPXhNex+Vf
HmE45J++3j7vWaH84NSyw67J51LkbDc5TmNiav/ylRCY4fYDFroYKZbX6IcXsqu1JM8wHfZ6GzxC
jI4PNYCL7SI82v/6St9fhk+3F9U9oktpUKu5+qfbm0GtpploHCMRyTvEVc1Xu0yc59IF8QimLLC+
2H7IvLBjlPbNR+TGbC8uh6+//jF+8uYo9hs+qYPOjkrn4wcezcjMS0se9bKjuW7SNluXYadOiLbK
TSbm+QTOKfsyT2l2yFLVnP/68j9Z3wHZC+BktoW5Ry3f/A/3O8O0ZfffkyFRWemTi70xDQlxT6Z6
y/E7OPz6cj+76UpSx7nSRdjKNvvxep2rQjZe/aikVTkrMoRNNAs28zHOJ3b3OPTGSKad0z1EmiP3
mp8bD3Xcdqtf/xg/u+k//hSfnjIWemwspCLWY4vmgE7QhRv7OEpi3boWZiOu83jqdxOzqF2L6u9P
nryfbAVKQvGzDB46Cz/Vx3tg5UkYgf86tkw5zxJmPHsCjcCx/voz/uSdpZ2PqNO1bTZUYgg+fLPt
UPuiLOVR80W78VER79owE8xC8vZ3D96/rRHkzy5lmExCdSo0k3Ls46U4fPf4MeTRzefYAoI32TUM
irDdakbP9AkIASAw5kyHSJ90HNdNckRrUAkMGWZ1Z6MOvTBVZVyM6QCpTDdrZ/qTm7G8y5/edcVJ
wuAs4+A8w8H24WY40F00ZY5HWdbTcagbBU3eTa9gGHI2DCAOznYdoPSzyz974Je/+eOV6VMr7LKC
jdGW3w84P7xgbthqfaVZ59oUJZd+ioMoiBRRyr3V7ISZkqcHLxQivk1AXB5N1/wM2SG39GJrW3UO
pVY4w59UCT95CdGUS74nwi0MSspPK58xdkOB2++8r4t0609JByUqcm+jrITyZIfBTU0Hce/KqfdQ
7sht1Jn9l18/nT/Z3CSnWF3Z1LMc7z4fleOQWAFSEZFfRs2pkLN91APfJ8JvyVAw7fxGU3QAxzjW
z0aFro2chvwKbGX1JxvOTx7e73fCtRxuhgm09OOjEXd0GGSnzkEnx6+k0ZReYI4HSTfX6/opBfSY
je0uQIi5N2j9vpeMRh5VDQpMhsZ8CAXRi3mv6gtwGOrP3qyfPD06G9RyUsJOgNvq4w8nIz3jBhrI
mKNAW7tdSITiNKmD3o3diZAg5KXphiIr9/6LvTNJslvZruxcsi08Qw1HMy9uFXVNRrADI4MRqAF3
R40ZaRw5sVzg+0oxgk+MZFNmMjVk+tQneFG4Hz9n77WJBYp3MytuhJClOSNBPFWbxhnmrx88uHVD
evdCr/5QUl/5ZwX+e8R24naox2bzDHM/ihn8ZvJ6IYNoC+8uiBKy42/nkJEszbKvqQ0xSwgQUvFA
SznVCU63D/456+P59Z+DFYqlLqT+fOe4lGObk/PtnCVzkRx0EBOxoyd6BP2ku93SdPIe5XhzOxHa
twWufWk47DW//zf8urisBlNPwCNfV8DVh/vzHtojhglaMnzNoQv2cE1R91k945VOOcVTP0OOG632
qaBpdPz9hd91R9aylytzTUwnlrmeV99eGY1vb8I4PMuxFR1do8sOAwr4PaAd8wb4l/WFnFL9EoJy
0CSxZfHJFJYnQQ6Hyeb2kH8Udh+sLb/eCwQf3IfQ82DduO+XFryFU8y86CxrmuWriXDvxGYY35CB
lbht5HT+CqmmxDti6Oy3v78dv+6rnkWxvDaLKC7Y+d7eDSMdXXyj+ZmwZH7bjcw369Iuvv3+ItY/
XgUXBL03wX1/XzF5ePRstaRnC/SOS/qsCHfQK0cDejl+H8HkJa/DIUcysmWsDbjHg3kxB6lDW753
lqemw3izqQUApt//y/7h1rPVmHi7cSDREXn3MpQxYbmIf8+4O/Zxgll1WblhhlWQvHlRByh111gH
PtoPlvL1tr79Av3VnESxQS+XPeXdbS86HC7kwZ2StCtKpMdCdwwLBmLHmabLDE43Dg5wJcn00anv
x7Hu/aXFWuFQw7PBvv/J+HSEu0zpmQYcc+6oVQ08Zh3KQetT24C/6XxL7aplukkG5Z+No/b2njG3
sBOY20tDF9daVSTYeXF3RwLJFfE0y81iefqiUsMQqSF51mZ/3+PqO51zOu+1VGFE1K+x8/k/P6gV
fq3FA5MteTXFU6KwvL59fwOdlaypqLLV+n2UmrHfksYEKXoKUAfwueTm92/Mr6/yekE80SycnLr8
d0+O12WdD/mnU4CGJOmFIltN1R9ssP/wq/gqTRt3MrpR0mTe/iozy7Ed595pRRbcNS4Q8hZVnTCo
WceuGDNT4+73v+rXapRhhxU6Ph/ouh6vf/5TxVUXo6bq0Kc4UbJtiDAdkZBF5rdX2x/8NEqVd+8+
PSpKXtqFPDd+oPPum0ON10+wQXf2UpC0ohJQ7lGbmPVnE4JuTegDwNcNgIzls82QGn0NL529C0Zn
qE98uBsX9mhR8uKndo4mQB/7SNi1RkE0qbTf9f6cX+H9z6ptXgv/UBIrEJ9U7dx8xwNWvWCIbtXd
7EJ/Y7osY/IZVel8Qp1WnA9OFz63Cin5FlWm/GpNLryyzvaxTLgi9cYdtozyWcs+wOMbpwy5GAXk
l5LHhZw07dpwb+N/QU86VZBm3cVIoqYty+cusRcQPWpstzUqQ6QvDXoONlyslJtRlsU1+Q+i2PjS
6Z/5+PUrqNuJGNyA+XfWjMUKyu/L1xZ3csdMdPZfmiDPbzmhmq+Q9+wb3FolDmWpg3GN7bK+1d1q
azNIipdEHJQQFxvfHhiGmvEXt4KYuUFujAU4ZmZ4Vhdugd2hBB4QBK5xTxPATg9xWUqJF71up7Ml
dxv4Oy6MN8TLqEswCKHzWJmZ3LwGBgNW9OYk73F02SgxXjSHn4cOZ0m8SScfbYkipWDYoftDTslY
gIxMbFef7b6vh21odaT65Cn6BqxbcUpyg5OHmNiBk2FY9sF8E58Re6+EpOlTE7/coyaPe9w6bJSo
RiviAjdNu5BFaIIAJrCjS6QGSOuMZw00bkaLdHtblPTlsERMpNU2MHzZc3CqISEQ+RWiycYPhAbI
EeOxbSvICSSjpei3nQxuocd05KrSAxJwDCgZ418js69dQOwpwPVhZDqth2VjzbNKIt/OfCK4QPsx
ojRbIPGxn3ig1ItCwo+I0cVsM8dv800PQvOQMih8RrqduUg0O96t1slItA/LevjEx2CgbzQ9YJKh
h4SefG13PnFap3qirLKBl5Oq9a330vXB1Ampo8Cd8ALZgf7E0kh+GWESzn1VW+lj2mL32BXt5Hz3
a3ZbEKfKRbTGJGkbdw2B5CSJT4CBWhMvZ9xDAeEdnb270XSNJ4FLuyOGMVXQiX2MgqUgxGsdEsfk
XXWDKo7JoMPsNEtD8gNS8h6IH277BdxQFxAyCQxwfpZ+1oLLr8oam0HSWIdsLEpU+MHygymVZOE2
aRYoahZJbN6m5RXqz1ycIRnJwwEFeki0RH0Ym2kNQdYeiI5YV5RL1Rjm6HnwLZfEt1V9v1VzB6as
kBgA8TEVwzc/HwIQRW6QfgkWj3kmjNrS3IeYU85duNYH7GQm4mivw4KD/lNA9U7KK0lJiCCQUDHU
VSJ1zx3IIGpLzFOiTqzGg+CPQxdRvmdmYrfMBupnZCSamIViUVHDQx52mTDjb66f5JK5oCnInNbQ
R7Zo8gwAk43snmJBGMNV0CXjrTfZIJMVNhyol9xIfEKOiD/VssjGSBWNcjfdyMAYzEjGchOPvSq2
WuHbIfdOEPmUSWEi9suGvqDWMhsHAY8fgBDTJFTJVai5K5dYBLtQBpXABCgNZE2qATSflxYl/5Kz
8oCaFFBKcYchiB7y5yUo7NPKVOLeyVFuI5nyUB82RWFUB1CAtt5p5Q9Amwr05wh/ZXsH9ISc9FLT
Jth0lsgdmmU163SpEHNsSFujzM4yu39gco2jwcIEgbynyKlLequeLxfoLQ9AK1l8ksGujgkMYsGp
bjRecWqQVTG6fkZerDcZN4gZOF75M4U2JHiWX2bK7XCBdxKdCjnmzY3vtCgagikcP5vWMD5hdbUv
uFMebARgmQ88gOE2gb90Rwae4USCpMI5qhJApOTDN25O3EweKpI9pjbcTCEcsb2dZMFdyJk2IC2a
WULUOrl97jve8hSSAh5ukMrEML6GEC1K4eFcQqYgzWTbZKPyN8MggG3MLjtLNI6x890TGElBbeRe
NPML5ZF0+/TOdh35uc0W+xscyOl5IlvVB9lvVA9BH7MQ5Tr8ZPjueIkMkfiVBOipv6tbE3MmusoF
RE5FyjZh18qTe2RL5g2kEkhsHRBbiTJ1hWJoSfrxJktaC1EJX+x1I1DibboObnWGwvuz7Q7WCw1Z
8tUZpkFqNif/loiMOI/UsgRM16i0z8ucJ7d1V5PkgeKe3GbiSNgrfRgfKBpMU72OJjXikbUX0Mdo
W32+k6L0e2gsbYFgh5cS5l4PxvK09bzxMRxbGCFDNgTliUk/6FHlYUHARZv2HVhETAdn+AeNe6Aj
3s5QvUNe7ohUBq1hmENjQfj+UFjQT4gyiv0rE4tUGfWVTNaEBbOzIr8KQI2DJSEw2O1n65zShbZ9
bkxSR3CyWbs9L0U31GG2XEEXY/MyMbhZOY3su6uBRfdRoJErnkhibMj9oZywWPCuspHRyovnD/3R
YscBWW2adX86dY5dRGnmABR18VteabfJUN06CUu6U0jni4ugWW0piRYka7WD4bBAP/VUkCV/MgLk
GDbKceo6mgbLuAV1iUIRqkaBARQqXjSlU9jvRQl3f6NdS8dIz6r+ljP3QlJN56xQkd6rnlt/mMa9
G+ihvRhnb3aAuoX+sUahhGXGpzplQSu9Z4Idkstu8eXzSFI5isu6L27cKjCg12MupKFSu7ieDKk1
EJWQHpDlkhCFYFUpFpwwB23XTZcVqzwzLap2NgU8lgRLx0lrYNMqzVOTM8lyCqYWJ28Fp6XAPJqG
/Uk8yhpUH/Cplpy72HAvLNYfKsOZY8W161pEVjlG2ZDiZYZxOhJbCRUnavO6BA8kO4yQEEXA8gCz
wgiU9nTPdynGzk8ovaksBpVJWmkMpXZY/fVjq6w8htJHbuleB376OTO1/92PRxyY9UDxg3M+s7+7
fTDeIFPUEJfQXBFZ7mn/BpGrxQpYJeh2ELWSAOvU3MEoFlTTMCNGtnNMIBLVdpBYlEXC8R5TI0vP
58QXd8uSYAmh8XrvWKnrnRi1DNlFeeEJMjLJCtwJUqo9GKODPOvMXGdbNB3OZyxA84unx05uO3TT
91ObTvchqd+Iy+H6ozGCTztsAlPGVynTm3EfVn0X3ypPw0ItPK9b6ywP4OfoQBvYJK2QGCSCPLT2
a3l9YVAr4J/LIa4jLtLDTQBu8ktlAGTtgFJdAORod9Iqu/RARc+aMo6tIKwAmPylEY5Is5E8Ev8G
F9/8ArVGT9t0MsWEqK7yLjyEnveLB4EfTKTbyqMa5+qm9JrgwCKT1QegQC4Z67FPIyAmVwOvV+PG
L5DCqluAvNAy3VqRg5GIYtyaI1mdMGIyFyMDKCgEWPmMJyw3Ahnul6oz0r1bjgDFkPQW5MOUffhq
tUpCWIrbqthWzcDjm8Oqsy7CwrWTPTCbxI9q0bkoGpBMFcQbrQEN5VA+IKqM232xyr2jwWi7J4Kd
gCy45H9XZyJO5iXSXYaNmeao9z2fm/xrl01VRuOYZ4IAVbTfKHdDMwrbMan33dzR+BmkwzMpZ9H0
27Bzg8fGyGgKGP5S3Zuq8ijTBir2nTfQjt4hGUs+wx2yLhgfL4j4p+KTC9LiVJR9imHTHufbsNJi
WMGZPUDLIhhBKyyA98N5mA+ooar4SJjVPar98OAYurIiYP12c3C0bexqSi/nYuLm3PQBboyjzDxx
zn7rppxQiFnKtkjxemqhHKdeumG40dzKRQ/3tZugSuc4vbRbMRbdt8pthicQ9vMt4IQUb13Y5dCp
cIXW21DVnX9keY0p/WbsftGSl+qMMQy5pCHtZp7+LIE65RMseF12vA6p204XS8KP2cm2HZ4cuFUG
zMjE/j7NCXyXcXLkXqo55gY7XXxnzF5DrAYe7ksm0uVrsOTmuAXm7j42tjekOyOz4EcmVoNlC3Uv
CE6obdN41AE4So5XoKc3jSIKNRJSkUuIrFHRTAynDjWyxPwSGaTYVogxzPkcvRaorQpKZLHHVEXM
31LGCFJVnrzQ0gqGiL3XhxjXGdOjr8k9PQQYCl9La7BPPGcG+VSzHj2tQ4nLFGNAdsJTILg47GtC
Wmx7+hRqPu22bKsr8g/hnWkS13HqCqO8ixNOwMdAiSndOuHgXyyFGYqI2q8do0HNLoeSPvmWajDL
ZBjifd+GKYKODQQBD4esBdRMjPgWNr5dGde97YIaxeNttlsOOYBmC230e41Gs4wQhACDUnUYPNX8
JxfzqNrbdkBhVgLfouUP1tnd4FUJH0GnMa6RbRdYmwH5LB558oeMaEl64xG90ozvEK61sx8ds3ot
gtq4V7nAuwOoDTvmDHyRv8kjb5Ui1BIFVt4Ep5rjlAvsuJxabVdhbRv2hFfUpx4myXSvvZ6KuWqy
ueWMFOAJ8FPcnvhHU29AX+rhjfKbaQmjDif7F5dwrHZH70UWbCtGc5XoJMTGqkQ2bnJTy8uFNd4g
AijjTAkqeH7qtKOcqOwm0ezHJhf3eCA1aZaA5B5+NGz+SEf3/yeSu5Iv9V2nX166i6/yv4NSbtWI
/NeMKkiGa94qmKo3Yrn1v/S3WM41/yJinuYqU2JGZBzm/kMr55h/2ZZt+aHv0vz0aYH+P60csYN/
ITtf23q04GHDO/x9/5G4avt/MXJmakCDzBWrnOVPEFVvW238NRAu18kHk98QsKb9rv1lBnDbfoRt
T6ZlwFVuvPOqF/mN8ltRfzBledtq+/ta1poRG7LICDRib9t6GCpCaA1y3AiihokGZfnHkT856XPb
xOR/iiKRH1zybX/0xyUpWJgrMRpEbrvex587iV5BDZ3bak3HHrvt4MxsHTrN/qjt+/dVPEhXnoO4
zyEe6+1VysBxFRQZOjfo69KTgCNARMfR6/cEoQiPKrGmMv7pPbv+u0X+M6n0Hx4cEhsGBS4BHQGv
w9trpjTDAq9j14QiQ9yXO1ccp1LOyZsu6JPD7y/2D0+Oi61JKBaDArG+xD/fRpQVyrILgcEUv/yl
g4n3O/03dVTGIE/7jFD5D57b+lz+cywgLIf5B91sG3EPKg/+99sLkv5uDk0Bm2QY0zOznb9Nq50d
zOIn3AYAPWr/LCUQ4ve/8v3Lsl4UuxxXRLOFjfzdt5B2OCf8KZ82U27N+Ft9JOllU37wsvx6FYE+
FWcAalA+fPHupw0KtPRiluxMlhwus0DCaWqDD2Zc798OB3EbrSUmacJkJ34/0JzmmkxKDR1VepZG
W1rM14XtNyet1VfH39+1f7hUgDrbhUUceL/+HjbmHJQq9V+eFETIlVUzrulE8/jojGm/fPCM1jft
7YshhM96xTSCaSsr5NsXY8Q9XGHvX8jrE/GRpKT4cyqH/rOmfrmgj5zSrOcQ/cHH9v7953YCH3ZA
ECP34ZS5/vlPA4mk8xXVOE3d0vI7vO00w3Mc/ueO5EA+g/vxPnj//+ElETS10QwyeGGJX//8pwtO
uQAUUpFvlcVKEGvgxEcRzNMHn/U/X4VZL+JgBr3vP+vMcw2yYyXtFVtiSaRG3U60U/785oWIny12
Mc9hr7Pf/pa4XMBXmHgMCAgBYlB4BlkHGUOyLFCvaV+r69+/kL+uHYKhOhMxtlZY2eLdvZs1wJNG
cr7ynOXIXQYttdAka7r+UVbWVc50c9uRpvn7q/7DZxDS9QJPjSiOjeDdToMqxa4Al2D66eZgp4kW
hLrjh0eQaP3D7y/1y2Nb1yjUnL4XIOQ03yu6lS+NvlyTGlFK0SZZEvJ4a5X/6SsoEK1jHRGr+Ezg
Wnz72BbUXblrVQ60jmwmRLsyJhQinXX3hz9mXaVQo/CWs0Oj5nx7mZz6laCi1cXqQ430x1CwQ9vt
n/6YkMIjYHy1btA+asm3V0HFRyKhy0sOAcvY2gOO+hbt0vb3v+WXd4AvFluEiYWBSoq79/YqtP7s
QYDY3gSuME41w65rsULzcmYr+99f6pd34MelQhcBAwNSJmhvLwX7I8PXsxq6PTRMuAh7IrxnmQV/
pgtnJ0aKQMHirWtt4FCKvr0QlM2+6WwgF730Y4s1fe6CI5SF1ohs/FcL7kh6PZEP37rbwEAogAGM
uZj++PcyCObLshCI8Ajf26X4Xp2czja26mkgo2SOQakcbKeSze73N/bXZ+jbAcI6n+t5XOfdd8wA
sUponBJWAVJyj3ePPjp+/mPiSPv+95f69Rn6XMBFv+wgdWGq9fbW+sgUlK4Yj7TDIq8Cw62PTcFo
54+v4oYuhwy8GBZr/bsPbK4Tf3To22xywQEd2lS7wQ/5kTkCow7/2p93ZsEZxuQMwYyXzSQQ795I
/H9grYKR+EEMVtOuZP9qd+aYqu+B6GL9ZLQZU5pNoKhPGQXJmAmF0jFsg6Qt0vrO121Q7W1aFyyf
hkFfUtuTYW3B0xZk6hXV8j3wBkfi8Z0L/RLHJegbcvXIJZ6z1tR3CclWAWJI8ul2S64AzTHRswoG
tBNhnwTXpY4qs1NSUoia2zD9nT24KqSBuSEDpj6ZiSWx8zC7ydOJcBH6hYnvbNnPQEB5UzwPm5w/
dndLXffWTRBk3UoDzXvamLIIw0jl3hwcZpBC6Vmft/ITCCHz4NC7g+DFr5NXsQtN8SnVTCsuwIwE
C/3IMPCiYfBpBplz04XHgvTi+nqBVkZOM9HJxY0RE3q0t1riVs+pt2fGeTV8LW9TY+wLD0M9VpjE
XYuO6qld0KPcdRBdvNumBXy2pw0m3MhZPPLtiLGiQVvAdbwhvgT4nQt01waX2YJiLVqKq01fCOnt
e6+160fknIl52oD2ch7IaEiXJKKblJUwcF2fFqcgEGwDaCIF0Wh6PQM+GkjdUbvYfKhuG1gmGlzb
lyIfBR4sPdk0nuCuPpi4V5cTEYL22cLugMaqbd1k1wTw+g+C7vV8ZKxWjieDDpzXpR0mE0M0GExi
foJG89QGeu3QYCtiT6e4T2+SvsDbDLWysrZ+w0yPOpS//SY1hgyvU+WTXOlUXgl6vPQnhj99VXaX
YDP88LSWdnmNGdrx7yEhtvNJ20I7xzrvMsOtdkxjGVltZ7NMun5LvmRqfBO57l3oqA6JapfwMyp9
NpLF5eykkQ/6e1bNZIE7s4gjR5Yt417/xyiHtRo7NY0q29lP8Dr1nexUT0yIRmFGPHttCh3uPHCS
TnssSKiElQGrzKRfXjNQgeWYKGa9wdZWiTl8D53G7M5dxt7tS69yLesoLOh+J3t3dqxLsxI1geIS
cTRMC3RUR/4R7TPT3tqDrB9k1+RWqFej9ZmtMCLvjLNkZPTWM3CvK4gGlmF1EHRaxxng+0NhqMha
NELjJJwWf/hmjpVdH8iNKrutHSpQGAZegDVGIUcKEeZw6DfaXBIR6donkg55HfrSJc1UcjOVDrl/
xCACZsa4LVuyjKvmu+CjGg50FWvzuQJm4QJwUPVZtyR0Lksg1OV+ZBAgTphCW+Zu5uMZtyX9sstu
dJLkbOpFV94SKOy7e13ltr1LDaXsneWQ0YcUS8OWJagUcboFo1LuGGGBzkDkWYlDmseVjFhJ2cGm
XnIbyChdKEkaZnRTMVqfZoBEwwFwgyLnvjV47Vs08sVOoNxtjgBHIMF3jtlDOG4lzA5ATElBwntQ
vCxdkFEApyWwPcnk1jp6/Vgz8S1cBWWDE094xD1fOWeyrRL3uscS6H9umr7PbkeAerjaRCkW4trH
nq6jTdTRPgQf8lkxKbkwZWgkO9jAzYtp9W1ykdJe5tMkfjbbFTFxm7sxIdjkTmlRcnQyG4Igw7wf
v7pDSC5TVTTpfYMxPoxqHYSEAPH5w0CuR1TAliBvjzBHJ4+s1rVJg/A58B/HIrUIKEVLADaSr/Gx
CRBXcM/K6qbtNXmQxVQal8VcqDsW/sCOSjrAyYEcdFYNKPogbtNKFveyUNj/7UQA1Eum2Gv3C8oD
eTWTDp7y/DqfpIpM4zLJHEOIHY1RmUUEG2ixdy2JR6zBNh8DeiHJkThSlTIvDeGuXFpjmJ0w2gnc
IwysHMEaiXak4yV9ig6wX0IATWyckS3E6L8qAHDMwq2VWBG0KQSQeE5HewsloTLOfYTjBJuiUfJP
F8TAIP5Gsw8jNvEZDUfHtGfn2n0370m7sJZtisZkiGTrGBYt4ZlYhMQkQ+A05Wux9trIzRY8DfKp
UySKiAAmX3rVTsxM608UTq0KhGCZ2w9dB0d1OwXAiE5NtvJ5M40Vx9+JphA1CuoCtXdqGje7wpbB
N5Y1ZV74TZDs+wRHRsTHIs29zGj341No3ODLkIPkJV2YzJrTuU8ScHypBVvVTHuaEmS98kvGpG8Y
eRO7lkdMTrxlF2o3eZzhBI8bRg8MzojGHteQnMApIf2MjaaTZ0P9gcVIUShDX7+QkQJTys1mPBK8
UIjn5tAZj9PQaqbqc2qrDVoykmo69oAv2azHOxh+TGkrkjFkVJbauJIGA8yNLdE0bcoyACZu5yT9
nZaFjRx8Do0Mcmjj6nwP6gZswaAmMB20GvNXGwhNFYFQHYOoxdj7jelIO0SMakexK7TqWdv9BED7
aFoQc0JptXAozdIuj2YlexfCzsB5dZBtHfX2WDKCMQfiUNt48D+Lrk7rkwxdAw7i1CITvKnH2I8C
+vmw8GCZRn4rIX4yrZJi3/h5edaVnkGiu9+6n4JlQHBUtRYH0zYpzXzrDP1sIjWJCVALZNPdpMtS
BPx7UqDBHonP2UYFPgwxUk/COQrKBahIOxacOPEpNY82Wx+ffL04RCEqHdh0HZXzHUFLzQY4As6j
zKzbYiPYCexNUeFpYTLDZgBQgdE0KYdF/XVm7p9sJGmd92AcEraC0lan2tRkyFtGPpY7n2zUXZAM
bXDpoMwQe3oLk6BAguBNkwQZ3oZhCuA2SWZzvreJP1fXSUx8y9WclkQGMBOtOmeDSm0YzxQB086O
RCRSrgOzxppZFPDoQCECpbyzl4rZMvQeL790c3chXd4lCfi4IGVWmyqdfesshhRVnElqie6+zkMb
1iL2HGh/vtMnYJiMtF1FB40XT+ayB80t3BNYu02XnNuMZL1nPVIqsL/aivAVoixVjgoGHakLutFw
XPmFsgWzuF5ahGK5GuN4ixaiP2ZsiO0BwozvHbF2IIiTZRV3zOMCFKM9YQnwRJt6RRtzEnxUxpz0
p7qEX8LFtEVXuAnmG9FnCipdz2RrExppVuxJWusBx5D13gAjdrTcUnQ5AwOo3Ob2K27BjifjAXOE
unIA7V3emAZB8htfe8tn4oSShhpc9QpNl0ZPV43DqQdPnYk6K9R5EoPRQ4Wn/S5yEmJvNiSZaNCc
XRwOj31iO48zZ1teN7Ds1t6MuxomnUmOAzyPGRYX/3+LHQUuWjCV+N9XAIS/aQhoaqPZdNR1il0x
pvmipWQBZGvcGH1tXKKxCXxe+Rr4at7MtMgHegrJjhSi/DE2U1YQw4gBm2HenxB7gAGVwI7y/qtm
Ux+jXhl2Dqyz6hC0lvH4mQkcmqpktIEeSUv6wGqXstzVFojHjV0WjPgIfgLbROGqB2IShR6OBEeB
0C8XVd97hu0YBBORJbmn7AuufTPxzY1TlhOJLlmaP9p2pvNIeND/MMGUNRgkuaJCS4YzG9VP4tYa
c6PaukDVQcmZoPIYsqrhpUSlm2ySWfIZ5irHW9PnPVzfxAm6T20/p8+gm2iZLsIiLZcz2/hai1l+
9oGoHImWoZYyC4vTEmeBpo0SosvP50DzrXoayTD7TTcRm5DTBN0MfSArFMpl83U0uuAM5ctU7exk
FTVPpZdeT6x08iHMNIiyKQ1aXqWe7ImtIttxX3krP06nfuHvzYKQwSiovRGVVlPbAMht9CTbYs6X
G6LgUTAx2nXPA2MAhp/mtfGg/CQwH6Sw4xHgdzFcLcp1rqe2N1Grpa5xm+VhitTeHPx9iNLlnGwt
F10EeVRg6tFCfnPrpLkeUCtPlNhFyWHYBi+IGDqNZx4/mpl1O4jjg+32+XQCa6avbuh5jC8JWTyv
pRw88DzkWEJH8wpbI96d6q8TSHPi4kxXT21Ux8NsxVGReB3H4AAJE9QyqWuWaV6fJm/PAlab8MmY
l0rfFKaRLPwTGUSTP4pOsngADFh3aKztOSE6PUSB0F2ltVHyVRrSbJWKKID4kwBT6qdKT8vDSApe
tytLSJT7XjrkaY+d5z0mbT7cuxwFGdVzCnW21lIjGFZ9PgPFZlAr9rNhYbVfKNqjAIoY/izUprx0
Zu+n87Sz3S590aDlCEhtxPJ1Um3/PVddipJiJWjznkKDxRmh+pYTT0LgMUtGfeaRYpfuK2AeXRTX
FUQfKPxUwEtlO58aMqg/DTmrN4ttaVaHMCj7Y04mTPEDiX8JDaCseA5MxbGFJtX31aEWHgKRFo/S
K51023V1uS+kS4oILEVIFlNvyGu7IDqAkxfyQ/mNKNlhui8rhmRfuLeztSuMUc27dKL03hRT7z+k
aJSLLchZ20dkFHQYcJxqGPaJuyzuWRX03j0e0X46TJSCNRQ+ugnhjUE7A9F4YKBj9oPCILB5AAFB
Q1Y9W7Pnsrb5OcVK0KHZ5qBcYCig2URBjpMnkczQJSeFoZ28I/FuJYBv6s12Y8A0uwdc3X9J/LB1
EJaa1iNIJf+invlLCKzt2Crwnw6fEKGZLR+Hqbwdbxy1A+1T1MokldgNckZ6aMSMaSjVSudJSeCx
DJDXwyZ5rsJhYeVjSjttfGb+yHK6oD116qafdvAVA+zroqrQ5fdN/9UYU52djzB0OtogItAHxp8k
hlNq9LcwRoESW0RuXNZWW4U7u1EGZpdF4Y7tMqs4LPWAWG4cDCM70PZz1kRPEYC4W0b/GASjN9CL
oPGMncG01GWTZSFlN1pI7PyVlTzWWjQxyUES9FPgVfa90fhEZs0Dxe6mnfy1ditzfZZVKL1Bbhv5
J0q+mQI0ZQ+NdOzx8UPGJHkFhBoyC2DGlbkpBOTqaOhd/Rw0CbEedCXBZ+eBVZSHabUAQvcmeY1d
JgT2ayRVCB0WUnsRFX1WflEjywwCHZcye8FP+WAosVzFeTK96EotfOUT5LjTUQ7Dd97LxNk5GPKy
12UmgQhVn1cYp7GVddam7xCNbMSgrfIIvaurDxjI2DmB9PbOnlOvaX6pKvhZhKHnhdpps1u+TSpj
3emrdFWWZGNzUhiLfsImhA3EQo8Owc5ZitmIL4jrmOzqLp17l+9L9dAIR7LiRH+JehpjdaEW29o2
CyfVZxoHefXFzP0BjY+22o4geowdCUBjzur3BWWcYuMbCYB4LF3wZncMFYNVj/avtBiSedvb0im9
kKSAiYGLKsZMXgjYqK+EGxLZPdfENEYs3pyWg4LzShb42XmxiPjFU0P1SnHbP8khTO3PxNlh+MiJ
4h72wLMc1Fp+Y1snMwjb5i5NE6kOdim69N7vGFbTBVD55y7pbmvSLTSHCALhNx6vhgOHZgu1peZY
5KXbWHr2kfv8pa2sc1Xrq7pxXznvFttUBt9x/01PeSha0k2SkJDL8bRdS07yFA4CUy/M29F2nxPh
zunZv0k+pbioQzKBtYHmd0Bsd234JFvtPDsn3sCXLj3DfNXE0ZbwOMrg+Obf3Y7e1b+JBt+j5vjH
Ab1Opk3S5ObAoCjvr8Lese44meFpEH1KeTqPor2WYYM5kEKrePh9x/aXTmoQCCYiFrhMywQq+64v
XIeDx5vpGxxA0I3GtCijCQbktjWN6Q+bwxwMmbswQ2K8v0Jn3jdtJ2eCijSuiPesuEjYBrduN09/
OPLmKoxEcJWuYhYLQ8rbRjdqadCRiBA3PcreUw5B9TnCFueDq7wzxQuLy4SrbZTinEGjbb2bDbdJ
hyGoQ74bjkYZ73XBrkO0NErMXdACE886V1yOgcmZokiU8SDY8F5N36H0+fMHiJGThvs68HSDd/+Q
wYtdyzB4gBTKfTR2QRgZJhmlNSHfux+X+h/l1f9iWvJf667+d5n8n3/X2cvPqiv+C39rrizrL3hi
DmwOqjyPBj0f0N+ZgIb4y2dlB4WPWsf3IHLxR/8ClDnBXwwuwvV/iJphrsqk61+aK0v8BVwAwowl
PLAfnP3+SHL1YwL9n6OSdRDJbJpZDB8FGgbvPYwHAh0eoSI7bUZDJcU9tYPrXgzm5BUIoqbZHqds
K2Rs0SaBFMRKekjCpcA6tf5cI9xIXvDO+b/sncdy3Fj+pV9lovdQwJvFbBLpk0Z0otkgkpIIjwtc
uAu80TzHvNh8oKrrL7G6S9Gz7lVHtKQimQSuOb9zvnNlBpP+XE5jbIFXoXWmb9ceam1cPom4g5tO
5C+d9Galg8gv5TlLekNnbhHrLMVlP6Wj+eKo947MBFJ4QskMfWZYJuf3Mk2MjSjNxXvJpvVeuAnY
mvJN+iUo4mSkTh6ZEcDihl1O/9l7beckaPCclvYu7J30erp5h1jHTaak+YUdkQYuMSTfYmspBBXv
5aCAJykKpZ2L0lDK7ZctHI+Ptub0RbGo914y2gTG0F1OP9pH7R9dpHb33kwa00TN2cXs3eyLLUyc
oJti8EbjbvHI+rsWg3d8yQ1ovC/oJWiXjD01qA0QTX2TvNej8lunKnXserfal6hllJMMXb41KzqY
VgRPHXJ5VY1Rtuno+qClFg8AdFs6WVUdgLL0i5IjRi1kY+wMJgh0UOGBH3YUSlGrpKn3nlffVy7+
z07mSwds27w3whL0Wfphmx9tsVm3VMcWS4us72qgkaVpyNc8N0CPUuTUwpBm4NHrRHgoS0zQ/Qo3
nnCfaoYh22Ns2rRohHZsV+oOQ78Xfy4lf7aNYsayK4+WBiQnAJMVD9dAs/CVHqSIPV0tzRFhJEAx
xhqcc5m0gB9o+xJsHMLIUA5+WJrso6sR/bXeozNBqmYg1OTb3FUe4qCgSCAkSBeAG5naZjxSqtBe
NY7f0rjV0yrLlAof9n7sXMe/McpgnrgcYSmmGnDg+tQO+PVDwmeOEQbmVD247uTekFHMnhmtdX6Y
YK98oKtSmWGWe/AqNNJ+9AaKDjqOhE2TwLxaLS3NaBU0mRBldGoSPDP7H57cIq++dD4N4gc9Yc33
EjerdpPhMXsl8GHrF1FmQtMvMFeLtZ60FOO4dCsXyLhU69HL7WrXLp3LiDZcJIxQkxn8XgJLyZMC
KEWPdlpSkceBmtzOEp1BsqvGNtrqpWLiwn3TCCHsiJygBLZlo3a6CqEoppyjqPSg3apMM4Ceo2K8
GCQhqLtx48WA746UUcUacZvQ96Nm4Ajl8Dvz4rRHqy4TmL8ii22+r8TD4z8DZTq3fM2nQZXaW06A
zF1xbqFbHJtYgUERGzJe864b5Uq26PEknqvsNhBLQDH3U2FdCKWS50I2yK5BM3djSOAhjTdW3Qdn
TXkeWdOKSepWk6yYsKSF3Dk6os7Go8ftiyNotQzzqq3SUNOK+VTRW3TGzsTIAuM4HgNyKHy+8bhh
oGgPxzzF9L/JK9uIG0IMtttsXVNl/W4G1xVhda47/5z4QxkcNejwQ7ESjC/4H5t3jQg0VZbufU9K
QL+OQIkUN9zQnA58t8c1d437p8N8zdijj87jMA6KOseo08C/M61Jkm+qYZXgxZrRHABfk6FEjoHT
61zTAJcre+0UUrf2MbpY/tgWiV/tGcsROtHyrpV32Kyls0miIUpP3tyL/IV4pG/hu6PwBSJ3YlH7
LZHclyXXHsDLHng/Wb3fb++Tj23eFHRwA2ufxmPJF1l6SGSb9knotazfm6iyNe+Inh7VX6JscO2d
z1GaTj3mFDSSmUxnJwrnQRM+laNjVTd+BKdvGa3lyDha5Nv1QZlG5z16qdmZ+BhYr6JN72sp/vVs
oKTmGwLLTDHRSFaUtphy0Lh9Q36xtomswKkjmVL9kdWZzNfWWNruSqdPtD50VeWfuyw1n4eR5oE7
ro4zarzR2zc2Iub4eVKlcU5m8sTreSQsuukH4mEETg0zeTJKA+DdNEa9GaLhMZdKNL1P1klPiPbK
p6Vm3PWIuDa5oV76tEa61DKM9hjfIQEY94W+pMYzRibEZHpFsSdfwctCzydVTNTSiqdV0nkUH0SK
y3+BUBevGRih0XHfH4cVDTh1wwspanhFdpPf1DYiOvmSeXxg5pHIbaDsJj3kWZEEK/ojeMEgLKTR
xuQS0FLNxJgBLRLUUrk2yCpZB0Q4cp50Z+o1PtyoNp4jWVQ+IRTN0XZxw9sTFmnRyF07xQwHVJdT
qUg3VIRbzUXkIH1fUlnRR1pgkgNn5IegKIrbhJihs3bsFJq9PaqYQhu2DoJ4Mo73VWI3zcHLEe0d
AyjF2mg0y71kWocQYQy1b+2WJMJb6QOPXDmRNF54jtN25bcpE+aqjJP4uh8MTACpR4HQMRib+nIE
7vBAlETkJONxT11NA0Q0ujD8AAmb+6bRbpLE5rPW9bQIjmhnPvj2RtCKkmZyYgUslvF8jLnSppLN
BHG/yhKdK57b2TohR5uOxYJx2V3mZl3H8m8bb3jPi3KVasVorRGW24lBXc01K5Ox97nIBjJcdUmH
0LZR8XAP8i+21kw5q7shk+4LDbySDJvjop51GaV4q2Su+B15qjaiTWzjl11ON5gXcs6At3Ulc1KZ
JtWAG8uX6pVUWuVvAaZaN4aqe+vY15UvNganKnczmK1Hpw7nHnkdlDMb+dqcB8M+NkGjKAYOmrbN
N51vRH60ooe0HB9UNkrKlw0RfZ3FEtvU0za+7xgIGieq6NLqqhvqpv8qlDe+2RFIfdhrS2NnUQA+
hjbjOhQa2g31NjoHmSDMCP7v0TKceteWknxPnYGpD5HkjOImInWn7amhT72tPwhOfnPluuLaoDpi
2LYFPZcrt62ardNpTUuLPIXUvMMyD62xQlWmnzBlGCwKgrh5SYgbNdCNz0ZJxndd5VLKfSyF5h26
wM6fa3OeumuaSL361iwnzAxaorWUollCvlFnNzcbuzLRptKRydYxH/202NZYBjxypnJ0Nww4mBeC
miqyY0p5UHBOK0VpV2dNhvg8Z1ZublJNk84TOmQL6s3Xs/7OwV4U4ekYoR+gqWy0suYokOwSHzyr
Ikom+DFa3l0NvJXBW6jT4MPwc8Co0l5EMsneYs2hYAP5yEt25mRQdTVTycFcvBHdVY1lwYKIT4Mb
HmOPSYbhq4kUaSD4KyMdXd0xQQG2OKHTp7zHbWpfssMmMyT8psA2MhPRnIs8v+F0FaGTxRYEcXqE
ff1g8WQt8iIU4HCAQ0VJoY86ohxhok/rLtkeFXB6Zl5Z+2eYHhYkKkRKVL2YqkgOVyWNxmxw46U3
DPK6p+gyXkXMYs+cWia1TZOkcGgvshtQmJO89xoCVmHUY7mA/m2qtXAjpseuURJ/ww0xPy8jdPo0
SIyXm8yT0TaiO4mjFda6YssUxHsC5aH3LEwL9IhEoOYwodGzNwuTVL2rhxIDlshs+UXRZN2FKhXk
7ZKCdpatz2T7LQk4KWz7BklvhQTh+3soezXJa8/UXw3HHWtElWii/zeupjuiUhDoyWxb3+iuxXGi
M2evQ88FCRsWIm7alb6YRFaxZLgTJok77+OSEXro0g5Z7FDvDbJ/fS6fJkHSOtTJ2qLlSkLXMFEa
e8k66t8z7GPDSqReLzdZkXFMtbWBNDTOkYF0IBeN5IcD9b8X9X84RE/+/U095Dcmv7c/X9SXf/BH
Osr+hMcS7pPHZR0384JH+3FTt61PJh5uVKN3wri52An/uKhznflkuS7JqWDJh7DsIaD9Mx1lmJ/A
WKFkkU81catijv4nRv2PUA0E9n/LxXzPSfzPTZ3vB5IT1CMSISbfnxt8SNnIpjX1NMe5QHur5Nyj
OdMebsR828+pfmt1sUPVZ+8YG9tohq96Ba4j4gZ1Z1at020y1pKDqKpnBkHEtG0ie5TbMtqi1LVK
ALCwVGTI8ZitIjwRCbHBxLusjIgR6ewTUF85bdzfj44TfSmMccmGU/LwwuiqvBCVJInL4ZDpailn
8uG2uiQtRMVEBkfosiCM8TQlnn3XF7ntkaAWa66PDzjHxCN+ACFDvai52+qN4aKBZww9xWKM8Mfo
MXVE9VUFkva3n373f3zAP6eW3mNJv36geOMhSCPDcNj/i+c1CchoFCVInBSiwf0sevRAnEkQG9gg
bsTUGt86CkE37kw7H9LZSJajidrmFlxF/jjR9/VGOH/ez1FXG6syKrmWAtS5k2ZJLlawBhwzlkBr
n+OL/803v8iUH753JEx70TJJlGF1+lXGLLApFM0EBcaqFI6qwIl2lclMjio2rhBZ+rvmhvdA3N99
wQ+6qcVUPPHGwkHc8dmM9OsS9JbRihWn4pvJxiuwWA1s5R91phMAaqhuLq6KwjzKaHo0o2HTLrtL
Pv4m8vMX4zKCLS53+ruxp8Is5K39OZ1iylaNPPBYwRT7+xyV4qjR//abKo5/+VWgGkPZXZRj74MM
XmstuSiv5lFhQn+BNC83jdX/Dlf9Drf78CG7i3OZ06Rnk9z48IpbVj6ndha4lAD5GkdPwU6AnyCK
T1yYoy9JnxgmSnwzPequ1L9Ix2V20bt6dpYUyL0luhPRAY8YjJtC4FClZiBZB7T9fTfMgrGhTbv6
Zu4Vh84e6yCn2kQMez0owHdZlxj9+s+GpcqMfSiu74airZ7oRXKPk1PKNnSigoOSiTmiwbXdYv1r
KybaRnFQ+kAPmZGp+QBxgcHsf4Xlbjp8+9//cHiQ/ma/Otfal++y+2XD4l/82LA0kxoLFGSGfqj7
rv8Oj/yxY2mmw7aEA953iA6YzFT+3LGMpeHCBa5D2SfljYSS/tywDPsTsx5mFR5qMLudY/xH+9Uy
r/mfhxmvhkMeJFigeR7eV3atX9/MuHTN0bHbGESX5hxyYhocD9vAfXboJzoO9Cu/ULoTY8aUFhat
pOlo4M2p5qxwZZ2FkR0TavqaDfZ7dw0Xr8WkVujFtVt39tn2hXnq8fVzYktH+HAwlohZYXbzn6KA
oh66jEf85ZMoaRId+wtIotAkC3z+g2lYe2kE2mPfCP/dALSDke68gtfQzjbFlXCSDbh2eFCYVnIC
L4phOnigk9c5/LKHn36l/2obWj6HXz4nzpngyCzUfiiDdMv/+jmJCcNOXllvtD2YD5ZeceIuGjXu
nB40jR0X+Pkqo0z2sVM1sMPc/qszBQEWRKK43AviWN2hnxg6M2pz+KK7Ob4lSc8Zw8XkUhSiLqiG
1QcKV6WMWbPx8W6g2s0X/x8/ByswvFbgsUSPPu4QFOxhgRZvrBjJbRlF3xMrn3ZFnXGURUMOaTv9
Jrk/4+qJrV08JC7YDTWF3cSYbPLqLIy62HiNimg4Rg5u76DUL4ZsNA8+wvopB4v8mXbb7AB9Iv1N
Yu7X7ZRnlWJTY4mNchpgNvixHEFaemG1QfxGW0B5gfWd6uR46RPrBvPCyC2x/vvP6sN4cPl6geEu
UxdejGUL/zCVm8cinThwfu+t4gmn+kNSzMbGqbNu38EePEXjyBVYANUZa8Gzr8rt338D79Unvz50
pNBc3YRTTeyHJOmvD12ZtUp2SnxPZ7Qr9nMHbGHfZs03qK7mGxiOhqsaNFpX65x00wz6BJzEREOZ
U2c6j0YDt62U8NFwSF47FcatVT8XzQth+mKDwcBL1rbeEeiAUpaekNTdaiMMT8Pfo20GUHLOllER
4k0srds50LR+XxYyfiScHt+iFGJW7wu//k0/wXvy8ZcfO1iOCo7jLJUBIDY//Nh4BQRKa/fVArDb
rEB6TEfIWOOTVM2Y4NdISUpaqc5OqswF8qYoD2T/ba8KjCd3SNwY7Smj4yPLRzFdYRbA9Sanun90
Nb27ShbdbKuYK7h+63yBNDVe8X8hinDbW7EMiUNVJ/LScER6j8OKCZjt/Wb0/JdHOTBMnmCPlxCU
A1GbX3+zvBwC1qDziueVbisSr5tFv1niRwyGMrJHv3mS/tXX40saLGBclh3vw9i+QbowgZK89l2g
nsCY0Uqep/kamGWZHfoyMM9WHnj7QZtPpNrrKcyj9tYcKiCU5sB6ZGLgvRC1xLvoBRWVz0aVx4ig
trYrysA7aLoPOYRYaAdINA9SFAWzvUn9Zrg3mbdqjMLi8R6JbN15bncyIt076cKzKFOvOpP+emuw
Vk4gj3hn+jfefuPacYelnkFy0Pr7D+PXuC+vNfM5D5s+/gU8DLb/4ZhY2qmtqGH4SpHwsM5jqa8n
PjEy/MSwgCZBjmFt/vsvuRz0f32i+ZIuWUSWMFfXP55/EwQ2FDj1VS+kfyByM69NrOlrSn2D3y1a
f9nQeWdYJPk1L5fdv3hB2KpLjfP21wlvrisFVLW6a4tno4pC6mkZKDFJmckKgelbpRQvveBYzS8n
2x3Vb74Vc9kTf/2p3x840q2E/Zmsf/ig8wAqXWIGr8JW+nOOV5Lm7MCWn81MVuNKDTW45kRN3kMG
xNUiPhVrT0nVjk9m5lIDWIzNtbJ6UawNiFU8par67viR468YeQ7oZEPU74emxnnnSVmdzCi16hXe
wgw3L9WafMkSOuPf/yaBpXz8oagJ461FL+Au85dwup7OxKc090yegLmaWyj3m95KCFm86tfD1HX0
1DLkJvnPhXZT8/Z8J3iC2Sxlsr/2Yrp/G2kAn6zTfLyaheo2Rpqk/tqpjOo8pvH0Nrkwk1emNitO
ErN5Z4NGuqKd1H6alTV8aURkXrMWD1iFjT19mOlNnnRCw6jK1Iv7iM8HoHcx8zgZiWpvTv30XBBu
szc1Q5cin72jNpvOCVxSf2EUHvlAY8DPCqA1AwMaGzZl5a7VtdxKBqBvf/8Jmn99QpdODtw9i0MC
zW55bH5CFVgDdWltbJ6lmejPNipJRa2CzVVFT0qG5m01SW9tBKo8udA1Dl6itDAHo3XMShlna9wR
CNVjAb2kLB495lm3eI7b2zbvkiSsayCvKxW7/Smg1i1eaV0rbt5/gv8qc/9wOeL8+5vOHy1//+v/
/p+mP8PIY0Tx/edbz/Kv/zTU2AZMFoyqKLTodbxFPy49zidwcIvtytQ5S7Mj8XT800/z6f1vLxqe
uSzROn/0p0r3iadlWbAxuC1ON84MH1S5v1PprF9fYr4fTHLLncvy8H9RXPDhZJeqwCakQ+N4XeUM
CpF2XXyxc+0y706rJ63XspcsELAtYc2W7A19U6kdDOJOXhZ17I3rkqS2A355BIeqPFQ4Glrd/Kli
4pOGzqirgrVO67+mQtfOzGD04mSjuNcrIqCixWbgkAOSmu3f69VEDCjQR2ji9FpIQr9g61aQPvoV
I+mZUu/CqJMtpDp1sGvLpATX06wGJ7kt+9+cS37dG/lgAH5bDghUOOo44j5CgrBNK6dmhfW4jh05
aPVPhCPKgyrmBC6qZuyyIHOSFQJO/PjTo/Qvbli/bhY/vjJANLx+7nvw/MOhL2EIbPFzraYYTiEF
293VpIz6NwqR//EXDzWCh87hyUQgZvr4QbuB6DbJns2l7ZnAhJbXjOyCc+4QiDGm3Do4WVsNJzZr
prvaoA83+E4TzBkJxtZ8Q+rZJQ9N2DMXhMhlPYpVS1bkwiarTjN7xngRmB7TM87F5lBvy8kmLWmQ
vqbvZ2xxO9tO4z0YtMITGJBdU+D7Vty2KI4dinXfjZ2z7Zj/4Mua7DviDva3qS6axWPiEIW7Ze0u
bvvRUM/4LRLyyIn5JoVy03VN4nU+0nmmn5HP2ecTcxo4vRkTrajCxxUC2rt+Dea2+F5XQz2HsKIs
emSt2M7WVDRr2UbSbZ9dKiAp89oW5QjYXtKGuWlsvXkmlG03mxmB8LvvstEhE86+ucnnKG2Y57Re
weSqIM8kJsSuvU3ImGojnvbPQVwkU1iYYsg2dm0aT2Y7RFEYaT0mhzQexPeyN2e1H8ZG3c1Vp9u7
sg5MXD4pVq+1g40WqDbkz/yU05utQjz3A64HX0JdwqEbc4HRUTAip3m1nbiYQjNI2t/BnpbRwk/H
mQWLxL3ZMKA9sK5RGPrhCdVmkeZF+034iTjCYdBuBsWhbpX4hlqPDIfmpm6WSZd4HpNcrQrfuiqr
QgeRDYsTP0f8Q1T97zb0DzxWPy0ef2mbfUnL1/Pr+Mve8/5Pfmw+lvUJeB4+Wlax4A9f5o/NB8GN
JZ8iWoeLvQeghOXhzxkROxN6CLsP7wjFsx5L4z93HzQ8oGl0SzDZ4Y+ZE/0nu4//DpH76WDMAod8
xzUE5wO3exaiX09AjU92KxhQDwxBOmk/iZ7M3F3Ma9lGl2qeM21HaiMzLrOodbcNA/ITV2V5ryrB
QTKC3GN5Lh1dGPtDqlkJEARKJ0QBEXlddbXqw1Q3bifPf0TcIJtsql0LW3XX+A7Zkghju+8DwS9p
Xz9VSTzsR5BO5PKdr3Zl82LV7b3HaGfb9+qLrpOGhZCfaDfwK0W76r1GoXfbU/WV6HpxmHCl76Xb
16GNd+KQ8e3va/7KXY2zkWSwJfyTKTR3R2rAWOH7MsMKo97KjXXkMayla2HXT7bRvVICcLLckqJL
HbpwTwqi8PNoJfq63Ps2wD++6GcWboiv1Q3htqvGIqPNyLk/eRNw/fX0Hs+YsZemTJt1wk2LUyVf
QQs0drZQ+gG3adsdpZ67F2lvOOdm4NyZwbsMlY7nBILBYZxymukdJM949IMNSa5im9A4jlXIYF13
em/LulNt5egR0rIGIl1mmm7VPHyF0DDeEPqqrxuymyu9zAKUhdFd+/RLbkjOEp1uowc6mOHf1NRu
QCJ2sE6JZEHxtUA8OkxSmkUXGWcFasyx3KiWsmFNc9gUFSxYgxHiIdMAS9CosmRuo0qsai7RxFKN
eTvSf/6E6c0+TW5ivVAIpe3KTJb7hM/vwO2cDapPO30DL3dJfXUVN3K8V6sgsqlw95wL9iDWNOAp
WKciucVMyvKuj+O0B6BTJ0C/OHaEeaDTuVMP8/2IkTH0O9HSluM5NyUc873H7H3N1c1BMK7zE46r
JYHo2DvornyG2PWYU7SF91X4Sjz5WVnuc38qw7lW5sFWVnaPzUxty1k0q9wdMnDwoNST2JSngLav
gxUQ2m34qa98ippX0AKQKMa6A76hKADfMoGxL0ZOXido90a7LuN2JNsJbmmHvUqcp3Gk6pHI0q7p
Z0nSakkzWY1Ptb2VsWGPhNfDIojiC0t288FMmpHn2s9Pop2cYJUQBIvsIVlZ2mB9TQbt1ZjItnGO
w8aD3+FLQAXBGjaL2kW9CM6Cqq4HzU7sOx4clCdqCNatk6sbwOnOVrVCXyVe136NZ1s76lk83JL/
1ULQK49VSbGUUzF1FbrfhnrCuXKch+RibAxgg1FpbWsNVZLLqtw6sa5tsIYQ9dL1NoHWbyXeWzM2
zS4IKvvkZdNNXMYxAnyV3lSO2g1Ku5bAYneyFPtWc8orJd1j3ZXyIrD1fTc21Z03mzWOpOSKudsd
LtazQF5YpY3cj26XrTH8LR/Y8DKZgXY5i/jWHuxXDKy4PjB57JIGCgYRyPzO0AKPSWRqXLFxP3nK
dr9w3s+gEcDSN6W9hwJzzoE44KQWBs2QJDkzbf5qSW14HYfiGrXkXgixqyejXBPXXMOmvib1/lAG
7S5q8xs86ufRBDsweA9RCe+l0sotwXtnBQRmA7Zkw1xv57jyDYJefBK684QJ/atnRjFRizEi/hq/
RmZz7etz8pIy31+JmWnEbKrke+TWt0HiXbWibE6F0h4x7W7nVhcoFcm6ddNTqdIDlQZP2jB6n01b
mzZp2jwO8EzclPSl1eK9rZPPidccrdrTtuBbjiSd6y3RlAvaBXZDO7S4meotpOxssxA5cgaaIeE/
+87tzHZXZNT9rTxjRphsHOet5pS11bz4zrIjmgjc6eRj89smI70hdRVcxR3jfkJbJE1nB+iXNzoY
DxRhKytQzBj9jV9+s8H1by3u0CFrxqU/ET3ETVgcqQShLcM2r4I48QiIYlIb6mDey8Ih0QtGoJuL
r1mgkKe1Hdlo+hTs5DLIGpjTALGVrdHc4yRf4y47zk18j4d87+rSAnitsIhGlxYM6nUysqd00oPP
5GKtq9ybZBzvyyI4Kd4MRB7TfOqXcFafZtfl4LV7xXw19BLzZjStjR6Mn2EsBm95nCzYg87dJjhZ
V0JqV1nK7omUFIce/4Ht3JQqdC2x89JAX8VzZ2w6e2YcjprEwKnSced5J3BhQyiT+YF7H87jrMZy
TZyXTatr75KGmoTJml/6li4genCK7z64nlu8Y3yEkn8bmgKHf4s9cWcscVL4PGoFyQhhucjlN9BE
8xo+TLcLTI1Aw3sENYZZmp3G92hq77k84PPckUK3u2Dckg2JrqgRxyMVDSl296YYC3TcIb3DhzWk
a6nTSEV2uh/GfQ+bfdt47g1haLHR+qBexV3ihH3A7B2mYnVkwhyBaW8YDAxZmGJJvSg7THwMnbV1
jn84dJ2m2vLLdq4wYe9MjRdOQ88KDRP7vos2szE6pc4NuNN0nXWWvtGlxD8fw5+vVu5Um+rYdoGn
rYf3/G4Jyig4Ym0j/WiWbke811VL1ldhBF4xYdyUNWT+cTTKbVZZ/SaNUop48Fv34uz0yaaRMbgg
sWZnCQFnPeukbVfJgPVxyu1HnN/dgQ/ms946odfAmhd6HyZOsxnTfBP18RX36XVAyJR1mx0AIhV1
C3ZqnPRieq2H6QL8cLcG9nBTg7YPk9r9bBjg94XOztpF8YjZr+FnZKwnorx883VI+FA7iOMaFf44
T8PDM86BWvcTGirVHOfMhbXYR64f2gKXcUNJABgsEA/mPcon76ZrUSc008TqjNrrBI7m2gWpsCsD
60mIkpWTMVdoOlUcavinafFzH9Jmuky4Xu2DhuIgeC1xWGgyWEVMVzcUAFBVkMfBCnDrvAYtPBww
51t7aAYD9eBONK1zOx4vcy1OTgYY+30RSEIW08SfttWz5QfRHHojAxLoDmm6qaE7XAjbj65sWRRr
3yGZS9xiPg0AgO4Gz3kBqN9sm8rXLqahe2tKHLYN34rOI6lBkDhwDHNfstYgVZTZHUYEObY7kQRb
Q4pdSwjE6Py17arHfIqabTHm8UbGDT1FU3cKNPfJYRa90eMpuyfMzIhA6BGPAOF3HDdsghRXvPY0
DB2nsiHs4HptjSVIDme4VgwZyIPXXZdv2Njqatq4RPdBBQypWQcrx+OXqnVzyQcAMcnd5zG/D+av
mgYHgaQrvuMqnrTmxsBIiw+LLDu7jW3XM51InbKg5E+GkhQHTA23zbybUgRfC/ywvx1VUk6U6vRP
MRhMxJtEs+S6TLCKXPpalVNhhsAVHzySVjd6ZmgwXLAtyy3F32nxWYshcb20lq4ODTf+ljAAME3x
JcnajJaQrsyTK6PGQO2ywE4eV/l4VEZoJVZUH4PCG7tdk7fjN3Al3qCtXRhPgU0oolKPlIDEbwpv
LyIr8WaNNHVChn9VxCaUO6tn7L+WvdnWR1rqOBJqWO1OtL0kzSuRip5aEoBlxn4mSoSGLbQ5fag5
3B5rt1dhrrGerZTVJOk+yqw2BOBq4yqiZQdKkOpPKAmRs6mmdoxelhq8U0p5hh+vihFf6tVol3l7
kugZ921aY5WvunTT2mPVn2huShXM6MJAcbF8uTcTjNEHIt0lP3Fvp2z7omJ4NvMlzkBv84aGlgkH
KyADNx8vjLnOWs7IZWReOe6EfbwGBTQcLKBJ9wHVIa8Ub8U6u5/hw06Z3azfMCvLE6gfU1v1+Knn
jv8YU0PzczZgJz4MQ8ZTNqraZ+9iZPFSTZrr4JX1Uzqd8Y7b+6lPa/NpjFvCGJV0sUiMlUlDmYVR
DMbC2IJf28dKKu02J5E2hqVq/Pa2St0meDS8lgXb8qZU3+pFoHU73jG9gw/Tjz3FWqnoisUxjhm9
pr9JW1cDiIddJfAOcgToYvfSM8rUOiqCE/iBiKoXa1PLCeozd4rlN0T4kd0n0Ua6ugvlXORWNLPv
RUH8xe4q49z5LL8giiL5gA17Ihhjp+W4j2R0q3dEWXEWe6m6HJ253adKzMY33xr8dqerSR+gmhkG
V5ZVw+jhNA+ZuKKoVqodr5g7AgiMKFNTvpbt7ASm+xfy1Xq9zghTVZ/1ZqzZbEkpQlbJUo4EXd16
IQob6evWcIiERE+i9N3bVM/LQ1qUTsgIWx3JwJTcZqlkxVeRr8EOBZsMS/+eRjyud6bZH3zE189e
o+efTV0OYTEG/F5lHaHwUrLTPAdjZHwmw2E/w7544N7E80myDak1qQDA0oyYgDcLSjrrXVoaaSdL
Qr3TCo5Y9MetfcPFvg10Qz8HhWtPa4D9FqQFD0pjw1n8kRtfR3SkUfAaMKF7+jqZp/4EeZJiNrNt
tgE9EyZoVAM/Zx7JLjgOAdiKde0O+b2r4nMHlPsyFYHcNpERAHqwr2ZzoI6MX0AV95dm5pGsTLKb
NqYZAypadgSCoUhwkc64ZnzyNkGXYQwl8mA71UlMXY5rbJqGwN8wmNDuUDOgRth2/8ML+V+16h/G
Ypr691OTi/T1O6OSnwcl7//iD3+YhwcMXi56kO0s3bWLWPSHPwzbMloUZa38fQYljHX/lKv8Tw4V
If6iQ1qQYKGM/6lW2Z+sxTOhMyjBQmFDpv1PxCpks19kT+442ND47+EEtpf48/uf/zSu86fC7o2O
AWdreTTUa6BNQrA7OH2ZPKqlXxSA4Qqm0gA7y4vMhTdh5p/R4HBi2hjG3K1vjexvMHnKbdTPOhkL
zEXLoSlq9XU+0z8E+gNma8VFg2OV8PrbhKMiHUXgAuNt0Mdch2mNl7uBw0myRcxyo1Wh5SJYD7A3
XNISvvYdbynB+bqPy5NIJA7IvpiZYow9URWr8aCv9oWxXErg2NAub2rBaYQ/8FhYHYVdtGUae7uO
s3sCceV3txLegQ3bIymt6ZtyrLO9sgo1bbhKc6PrOiqDYJVld2S3KmSQGoMUUt/43OX4aelfSuny
y3qiMSLyhhcYYzTb2GrK+12U4k7YAJ6VXNNaEbxFrTU8KE9znJNoRnvbj3ICNjO7qUtvo9mSvXSm
mI5SvfXvvFakVKVWKjI5aVnydsp161y1QX3AuJfpR2eaxDlXDJDBwxXaRTXifcGTFpiPirrhape2
BUvilBoLaMSLMXv3mTWc/h93Z5IdKbNu2am8CfAWYJRdBy/l7pJctTqsUCgERl2DMaMcR04sN3Fv
Zt7XeI3bzOz9K4o/ItzB7CvO2SduWq8J+8EcPlIznu6yBg5noBmJtxDK5WKiJeq13FTFMg3B4g7p
Pq3dyYPZZQDosKdbtPTeXby4/QczS6xyuK+glHUeAYmbyOsx4OKbRH8tYHhccHcZ18aX6GCRyin6
MJW3947AbhUSvtzf4frL3l2zbHM8lb1bnTh09afeQo6GnEQUyWZQawSekeSGtzHZ6M0h47z5nmUV
d49nd9YfZ/Z/lRB2iQ3JUiy0rmNPKG7L3Lmfap8IKzzzHSIff/lGPTU/Rpyow57wNr+4k3Hd13tz
wuvleHETCKZaxsYi/E3cIluWf8o1lRfe5BQdEUs5+zoaE5i2a4Kv5lTMPlu1Bvt2qTWbhzzLxSEq
c6J/3TUFWCz1UALgXsOBhxxwMIwQW735f+ODvVrCA9SNonxTXgwIx2w0s9+ZaxBP9zeTJ0YH/Vz0
a1JPbYN7o60hwMdAH89i52+uT6YT8SPMirQfHBd833ppVPf23zygGDc3jJNk8T4VnAloE5jepi21
kDNeAB2DaCz/JgwNmUHa0AgbzgudvylE7jKVp3Ka8KZ7f3OK3MYns4i2ifyida+Lr9sc8T/CAEPH
pP/NO6IkXcPtCjd6ntdAJENPIdqimFXMFtfIpJ7ZnRZM85qk1PxNVSKLi4QlpU0+oVZr7lKiygFD
hTEZPIdNd6taZVzaNawpMvtx3pS+H+WBnq15TlFUzz90E6Q8FUu+9GxTcVF3IDmHTbRGQoFxIh2q
hoLfbSqtMpywXwz0/0avaXAPBEm2jblamf+RNmXnzoWABTKooojd4qEmMrQkGzBnB9xA5oEBRAhm
azkVs5tpqZ59BcFqq8C6QmZqjfSHCj8iSYCpVVA0EXgu359z/eabcfLLi2DUNTjtbQYeCbMnqFRA
S+gcx0x2N9gCg9z1lVcPD6ATrCuDIcd99JyMkY3fKg+4I+eKtx0tDOT9ArIGM3Pb6ACs87QMKCvb
dxyL7cnpJsW7A3jynvpYv8q2hOPnaQkij8X35Fc01P3HOPuoeKOBgCm+tWrV087sfAdn0n97I0q8
7TRDEb1J0hrbEIPm8or2Vn+HacfhiijHr54aI2uo3UBP1un9NPVC3ZMTmyv6PJDaIcjDAqZ3yiQL
m+FSYMglyPO+jTTihQJRxXW3RWDMlFJoFdm4vupkEi6di/Uu78ZUnQGdKbxvXVtf2OTTace8ZJ9d
xWcVaj2e9xN9ef1aq6TEskto6LgTmiCxOKsakDwBBTCJh2ppDcgENlzBsOhcAHJGN7v6kQZxsHYV
VvGwc1WfHWs/qz5aPG+PdDRSvyvlXBokxskWaXPkmc8Kp3VxSDm3Lkp18fJQLt7U7n1g3kBq4xKa
eo0rkXcga+NdW2XzzZmZcBGnOZrzepyTzX23bh9nInT7SD/q7iz9MRgI0Lm3F7pnthClpYeDl3UP
Gl9kHjgjR5qqU9IeE9kNw14zcAr8LVb+rbrt/7UMrjVz4L8vyG7/83/Uw1e+ZnD9x/fwH0EFMPBf
q7P1d/9TxgL9ZZV7E79DsAWiEQq9f9RmlGZol1jj4Uwy0YGtAS//V8aCeAJHGY0cSjGxVm3/e5Fo
/6dOrAfLP0+QjbTqTv4NFQuSqf9Smnm0DxSArulRHaLk5kTh5/+lNAOxYTi0kTvHUXOImUTFF2AY
QpznBl7leWzX0ZS3dBnWEX9J5tNszu17YgHWYxAK7I0gYg3Y+6ImlYYY64c0jBc7Bzw0Vk4Fg1Ip
n11PVTypAuI0qJm0qQjgVvLVzIfJD/KY23hbmRMXn8iS6IfIbb3dKdQcz52LwnMzJO5w6QXYB0YC
YhGHwfNtsXetSo1ba2ZSgyR+iZku+PH82kjXL47DCN7gDVhdo06GgswcgsKInbCRNNamUZFYO9qI
HoIaSUrG+qYlE76XSx0SIESMfFqDztvwzjB9Q8QSj5vZLtiHJKUtLz7xiUzgzAFtKyzmRWPVqGVf
BRSeT90ZTT2YhU05Qvfnvy4yle8MfUu1i2cfALwH0JM4stz4qXhLGUm4LdHOPqyB4zRPtJOVrPKH
pDJwgQtYfh5lQ2zKLaudSm3pwnodhZ6M5sBevPqZdEZM0oTSKyt0RKN5G6vPlqdJSkcH725HO+A5
VbWdWv4xoWGgPNyKWQ7eXq+Hdi9L0X/CPcUB7zslQNLIaa9ck6YMm27BnDQPLTPgHOzvEFh6zTZA
OjlGJL9tb5VDJAi6xN4BtMcYRlGEu+JcinEZ9voy0kEOhizNkAKQCQ8hXi0gat1tir3ZAJPbNJ6T
pjfmYL1zWwqYegeJZKY7qoGc0iMSm0Yy2zKzZBvDeFhCVeYw2AsfgsrGZHtnBFyPGUbcVrNbOILm
XLOckZba2nHPTkGzJbj6LPeH/iwdcAy7xHHqOTScVvdCzBplc+rAOr83uaulX55KTQgD/D2acND8
OkX8Qiu95S4aMWakoknDYrZYx5SNWKpt3jcG+EHBFvus0sQ30ZuIxt80c67qLbrSuT0wyayAeo5p
Rs5jPVIxb5a+iTX2UJODOt6os5w8J61LT21G7K8smn7eJdK1CVpxCCA5y5oG7iYHsJsvdm6msLnr
Xk0fhUxBVif52MvnXEum9JKVUXeaJ3ek9JS9OV7jGXb/PVOAfjo25Ah4u3opBzydA9Oa994k2fWH
v7dW7X0lPSPseIDsHV5xDM1uRSb7oz2NOJpRBplyxyJultuZKnMIafx7eTRSD3ZPWxG6hZ6NUebV
bpHs3udlC1iCBkMTJ4aFNFlaZOvGPvGV/ePaJbB+K5Mloa12oa8lV9qJbSuLvNo1o5OA6bQnrDCz
IN9374s8qQIywuf2EkfYWAPSxOviyqXHyRXFRm9+Vyn+yDUeeOgffEPaOrvuuUx2dsM2FHywYhHX
6HlVQlzJ9f5YwXgnTqJcf9YUVSYPwrKa4oL/rksPk04y/dU0OHkOM4dFQj7DlNeHvC+lHZg8R9Gp
TcbR25eQ7EjJ7uwGv8sACSLMpEEpYJNQAVWxW1kV5LlJ68nCqUSvhnLcDjtqrVeLgqAM+Pb5TaXb
eadoLscmTDwIRJnptj/Etdo/KkPDBvNeVW/6tP7pZBTwA1oytnDZ9QjoLQtxls3IG2p0Wsg26hCf
P8dNQloI34TVEDdAtnq+I3qrvzfhX45Q4mr3moyL/l1bdkVMg8pqxpFRmkAVn1yJkbBxIenzuQKr
GKq3xAGx0OuLHh06y2p/UHvZP6lplIjWmorYBfCfrH6KJK/ePNjmJrngXfWNVoPHJ7drXlKWlVQr
Q1S37MMWW9qbelFMzHSCvJPK0RXsX5RsG2zBaR5KeyFLTheD5x3NAW3jJpfss48tpP5ht5TR/Drh
a2zOTCmz5xrYX7af7HbSSPBgnBhwYWh1KCJLvKPJyYR2oAvCGb6hBdNQrpRDdYZJrBNCVs60PBaF
FxszvRhfCsMTf+RkZXro+IO6sTJs2g37HYb+cTToz0li20cnMu1mByMh8g+WgexmNC3x3Q4s1zag
ptlntUbflSyA0lmFkQXeHh5Z3p+hA9gIln1VEPbTedWViazJ5tFW4rmKc6ADozB7n7BYyzIDmKXt
uagjMKuDKNRjS6iate+lP/gE20QZZ5GaBXLnmSz0uyZaoWr5rJvPaMSZV8BKtZPdMijzLorncdqU
TF9kMMRZjsRbK5bn2pDdo4cK/S3VJFkRwm/dUwypo99EYkzes5JOnBXaHH8SZWDyfc8tPOt6akBp
uPCakGNgEX8G55OdIXR5KZymtP3ohRdfJn9ibyryKKPnaMo3hAHTW5lr5rumz1Az0YwUD7j/ujhw
KvzWG8jRkbsdV0bXFhR28WL0TSrAg+HOCloPJlmYRVpybNMU0uzeUpquIX4cU9A2ptvgSR2Rz8Tb
egHsRd+Rmk7QmML9BrNS6bsZdO7j6Jbdc53aZY1EnuUuKbh1WsD1mbx7ioC+PaB9GFHvYMRDHugt
6yBfx3HCBnNwr8NcWaCVWIDcejOqvrLBE2WYOLPHxSxEQxTv2BDTTOhGRFxQ6s7zpjek8cYyov2d
l+tXabWWfMD3rVHbo3wpYNTJ+eYKS/8y2fq8EOsrZVh6Ek9MPcsa+h1gR6A6vlFdqxy+3NQ1SRfW
NLbdJmrs9tOTuv+1DHb+bMaVfWckM5RlPyd52Zrz6htoIdjbIpc01lBLUP+a/I8hX/k5wv+8ta03
xtppQ+BEvH7J9I+HCgq/xojY7Ao221wcQQqX5jeZWAgRzLnCpaOTzo5SMaUtPWDhgK3cs1xj6673
q18xZxLP7isdQ81Kx4fGHC2LaJQ6/mPbxB+dcjUmHyygEJSxLDKJr6CSohBUypOh3TvsaQfdI60V
YAErW+TODz3+fB79mB4UfH2TZbtFzDB6jNFKeyYXMGy3CEuJUVm4jE6gljBPz+jTvNDQq2xrNHVk
HSBWpQ9V3cOhy9d9eKCv1+lmBTTNAROm6QNagEOokgl3Fg0UmtF2Uam3b2EG1YHmVum8I9EAXpiI
oCzt7DYnawj8Z37R4hKCkUFc6c3ySzfHKZVFDwgSko7R3xJbAFacrqEKwQXOWSHjdw1C8E+LOKcI
dR0fIA9myl9njrXihcJvuieMBwJJx6Lw4kNZIYFeCckviwRZCyppBIFP44LQjMkmxGk2iLG2qdup
/CXzoSmO1iCmJsTqjWmnQXD/WWN6e02rdNBQBjPOIkuzKodwZnq/9ZMSz0wR5xkpGn3n430zZvUn
7YfpWqTDgNbMkepW2Xn3W+SEwrBfnsd3tyLDZAPrEq2DYixHd82waA4IH5rZ7KGDQBnYOcVD22ny
t2cV9ofhpUQjkUvlkaDBAUudHetpvUWJmwCLko1l3lXUmqiOigwWDpMPOHsMvFFXiQZeX5e4H8iU
R4ou3Um+9QRRZ9ik4/KCAK56Wbp4ssKotRmaIYjT7Y0etfU31K4h31JEcQmhpM7AYuWxJ+BbDwDW
pZepz7RwmVQCrbKw4xhMi7e2XRY3UkoYscS6PpLu5erZlfRKB7wXO86Eeg2D5wYdGgV9FMfW7xot
1bBBqzi+902H4VilRv176gkp2SDqBdjf9ma1bFsuOAMh9zD1gBo9AtnUDBKYvGIENcwhdbRCVh85
t87ukq8WU82nWqb4geDHbHm0na4YN+UyIVFDtcE3CrFxoFwH+feo/D6qwlyWJN4kegvhD75JdG5l
VYqNic761NkeI4aIdBvMnWJpB3b1ZvyIg9YG8kfGDSk805T+ljUUGzThOdhxf3bAYS/xfAZsx7nS
ZUx0SK8R06XHKp7vQNx2QLaU/C1Lg6ZERfn06tTt8DYbafNlohsjoZ7b+RUeB0Jtfeizp67K0RD4
JVcF4/Yxe0vRcmPAWSU0wUCh+miVvnlVrDM+CmZKXQDjxbD3JqDFD0aBGZ6wCo5SuGgxmkOGjtVb
0ywzNK5aJF/glGq0lnKwBWEUWJU2o231v4pOyi8tEelX1/n9e5y1C5AwbZ1DDq6dno02piPkh8tb
4WX1J+1NPgalNw33dmt1736aIpkKS59X430YZdxzDdC+bSJwCnDWWUy/ZLPvvCAH0b50fxR1AAbN
fl9ML9ZogE0ee5CASwp0PhlujHaAx5WUO+THF8XPMs3z2zzGy5c7d3m0paMnfAt9yrTjwSpObkmm
D/ioMYXclIKbQkhjQaWbOn18zxu/+tTXaNvApfJLN9JIBm/nQdgaWQnkOVXzzHWLmbd0XnpTtNPV
T2EfAd/Lfe80oO3pQpB59s+kzUm81aVmfEsDTwFZZAj/CY2RmotoabTXAwzqV1Iu1IOFdPiBkhg2
Wk8zR42XlAg0Xb+v3ix7oFrHcOuTxaGL+HcHhbbdW12S3VMUmyaOWxw1QKSkLrZR1lfLkzXRTW38
GMcDp0/f8oSYqjNDwG+8KK1ceHETp47Y01euMSC0LJxt1CweBoGhAjjvNRSK28JcqujiLyWYjCbr
LfI01nKVXzTjJZvNPqWWIlVKM0aYlTnpbdMKoN+KZYlNIDWzfIhruOnkjCEVK/5hrv+3RmX/f4ba
m6sN8r+fqG2Gln7v13/sfnX/ZZL297f9Y5SGgh47/WoGg2MM0GI1df9zzWn/J1xl8+/AbKVkkFT7
f2ZpBgMzT2C1dAQDM34To7l/ztL8/7QM3WL/iaXW1hmEuf/OLA0+E+6yf7F3rAYkNPOrbt4X3EDC
Xg1K/zJMy7OkMIYGZeFU5ewBxma5CgRZf3rNpSxl6oxGDgG3U/rOvhgzk8IHrR2TBQ2RP9qAGdNW
Q0YFQV685IxkJy0ZNr6nDRuj9olZiRIYcjmSJFNZCOl8eagZfW+Y2lEPRNiQ+w49f2m9tEQP4FQi
0MpMJLmYbnNAEObwUqRPibbsGQWMNSDc6F5WECR6nyQWJLmtiuJLDWt06xGpde+RmxJUmPZXVDuX
4dD2HE64jmsVPSql3qJyDFNe/p76p0iiaefAsGEBFdHeuOVZGYkTcm1jYFkc8x1GbIIwkZmF2ViS
WbyYg8hpCD3Tuxe0hPb9xPlzzFnvbFyn+Cly1+cNnroH3UmXH1uTnya7ZCpRI4ePm6VHU8LZL/hD
71NkPHccydkjc1XjWCSCftPvxhfokhXIg2g2TpjWdTRjtm3frJhdURPbj3gaWME6n/6YG9/AR1zu
X8qvKSyRSD0qOvKYORj3pcdoiflIZS2Xpl/EhUO4ZKgWp84uLiLvh9UvUNZE4PGye3xFG78u4o/K
69hmi9nsHmJ6+re8iYSHfH5RD9xTxVXwVlA2FHS6duyKI1fx1Dx0y1xeZOv++D2TA6xy2UJ6SD+p
I9pxdz+rknt1g0IykXvCcOIJlXPpIe/vRsLTRDk5gcDkMIYTEies0JY3c7XFEedao9/XheisoB9z
03hu9Fi/knj5SFqitS0WQzaBAwiSWN3Vx9vHMyVB1GTnSi7ttgL82G/afC4YA7P/HP0VV5zJesss
iPALtoWWqbNVbaBVgVIQOLKbQp2W2H110S5lJ2la5b5iBDtWNcEGS8RQtDQ/C+TPDAD0oJ8X+SZR
AIRLxWQBiPim1u19s9gijEy26WgM7xVl1kkt5jbml4j4sdYtYnuG8hpN1pmm/QyuGZ0e2am9eneb
9BIvxTb25F05mPinPTCQ3GNDgXdcxvNGlNohUaxiUq4kb02LbG2gAnZzcd3sXowufIIxwEYSzgWu
ljSmgDLJCNFNkK/jfCUWOeidYy9uI1sru4VPqAAt/87EwqwMm0auv+u4Am9DNtxD7UV1RwAIBdqu
xT+hR+ZdTjmvq+gS00bCroFxDvyxTs1tXxbj1l+8g5RpdMgJLFvahm8V2YEn6/LIV7Ub8/kup2fB
PG/uxwx56jAjL50cccQL2p1Gy14e7IQ/N0nxlEGkdbcEJ9dPvDZnI33A7r/x9E+ZeS8JozUGM3t6
r6AZ/KMoFgZFrJj79N5k/VuD5FUYfizLYlv0Y3GquLPBcEzI+WVqhbMxGBoUaYNTxmUeRhJflLgv
LgklQdYVNudc9xmx3TgnqRpx/8mfKs9BrNZoO1PXCxBKvdfN9M1IJYJulrtH0xpQcUNAn/Mrm9Zf
uZR7A+X4oRfGlyqzOb7kSyRCXCvDXqVllD+SmcMUTqss5htLFUx+s3d1JYnTMutrT4BHRZhJfOzK
pRU7uHVaCEk8uevIdtPoj6G+vsTUaBtX82HLZgGpTKGmq63q8qc4S/5ITf8qFR8VQ20MA+juljHb
srlftqXDeDx1B+1mqaj7ppa+6Zoe3VosVib6LATlyVhR0YBLpjylFLysS8jQZIePg4rw9g19yTGO
a+MVEyqL5aKr3jUS3chRa6OtVi7+rUxTuuLMWH5lbedfLCF3MfvrwO1NGgmUFGt3STtsWxfH1J/g
/peBLb33XMMOPMMbP+K1gNUz6jQBqYQsWvsnL4YibplpfY5MAquSHOVb7TFdL56NHH18M4ZJX0Me
Xvr83ERleh+VPWd/8oJaMgoJhX1rimpnZb/geQd2Ej+hTjUxTeh/POkcYic6lV11GGW2N3rJrSKc
+Y4ZT73VMhKTDPPiZcNvZiodOBrYo1mVPbaG8bvRWqbj8cDlY8gDIW2s+Mkbr52MeEgi4qOZsTpB
TfXWc9N5G8UuDPCEjHIMXh4kB6fgKDSnIInodoql/g3wFrhwX54YIqTf45R7e8CD335bnaas1Xdu
nAWFbQV1MQ5BSRooEa1XVcj7hhaPjQ5q57GE5esqxEtoPVHjltarMb8uy0dHX9FkjCn4tFc+xfrQ
dW71hlHvDNIbzKyVbvthPtjah9TKvcjIZyO66s31MoSNHwQ2H4YGzqo1P8cauPSybcqQp2QDy21T
2e5+0MvHNh93ONGOSwxCQjLestzxIe7rexEPGPgI5ZNp+eW60Kml113MRT8OXXucSmtdn1z8xnqJ
muQ9wik0jsMp4yGuyAjGYwE4HUFgSeUrYv2TRuJKJubRUoiA3AtqnTeptJOpiWeNvSXEDO0KyeXP
Mj41hNLujDFCkFUjLMJ4/OMg1UXRs4/MXxD+Q481GzqNOIhm+8kS9rvqfmiwD2MRX5yeY6bF8wDi
ldmWcagj9FimJx/SAYjFkDz4TELxJyC/tpXOa47o3+1I0POSSyLuJhGl2yL/jTbjGNf21uxQghIE
OCgDh4k1wdT+xOTFHKqnoZ+JTFamcQHdsm8KTTt6enfEJQi3PIWGwcg5RdXcvSVzfCfUm5oSYn/i
3QzBSjPRIqX6VJ90hl+r7/g2Nv5hXObHMRnLYPHL7RD537y0LPbFPspBoRFMqI52I/RATtq3U9fH
xPd3fGABj0ag2C1UwGK8hV1Cq7ZQu0PdISew/dUmJHmnGkZ/7UpWJZuBvr1GYHH1sr+ZxIyuMail
1hwVNgy38IPIYqTUkBxV6YTbptnF61xUGXnxkXWYTJzrXHbvpqEA46qDBZnJrhcCipl95SX28Hw/
9UC33NGjsdcLvJgtri4C556YrIQ+qgib8CSzJozPMs8KQThSmvhxcIeXahKoH6aPBUlG4eTVQYyF
ezd3Wso/1FenvvjmqzwCSN9HK3p+KC68Wmgv0nDMLEQlTKz8Mbu2jc6wZXIfnRFLoDtM6VYM9qV2
m2yzSJfUU/MWM7jim+huDYXG2I8PJFgGy2yEdjId2yXRCY7sQhOngMGmxQFIP4nuaRYm4uqe2Ebp
FTW2LmweFhnKh6Wz3n2Sv57H0iq3wu58rAM8fmvs1qZiyfHMnO3dQI+zzNe+Fk9VNYf2aO4GjbxU
r7kDy3d2+wk5Nppjgl5Ci2CMXhm4U5tHqzVvnhwPhKN/Trr3gHtyp/lnc9LQ7ep7E4HfwGefW925
mLxnoHHjbtH77/VA3xUWydZuNe6J0yqCtn9pSvOorzlg1KYE37k+hG7vxU+ibetZeLcgK439zlVv
5JswgLXyHQujYc9qicXXBoz8AblxsgVmbGwV64YNCWB444st5PffcftVJkruKdUTHiVL0CoPr6Uo
PgzlfZokYZ9sRpmeb3IEAKQDQ/MmSkj9vnMEQcb3lnFncC4whfQDA7nUsyGzVYIe/eoJeRvG/Cpg
HlCdQIaTgUA+Folp12X4EIpLIfCJ4LSRn2VFQWLd5xlJp6V2tLvmowNUU+QWg3wmr7X+KWKC//SU
nidhQLVsM73a2vg6WG7CiUI9gLo77CMz23DG/GocsWcFs2Wa+GjZ2rM7LcdSEhTqyD39J1vGATmR
z8Mz1UFRm/uy1KK9ZIaXpBZhhDZBx5Ub7XurRqoV3dyG4SCSKSA97m6xbsIrxNZeN+9T5u0il8FC
zC4Lp9Ux1b0xcN0zDd4uIgFSZgOpGnn22ox9KJWL8N2/2gRTBlr+5RtdYBm/Otd6UJb7ZcS/c92Z
9w6EeQSxp8F4E5X5y2YMOpTiWWJ1wN+Krt0EGJ5qWJVnq2sQ3DfiM4mM6APFIRdp6aUNecOm2i/o
2qCKsoZq2vapnV1Io2wo1h+L1aWba8ARsqaGcPrq2A8xF2ZXoo2wqK9EbC8cE86dsLIvTBzvE+fz
Jo7RL8Ta+kg647aL5QPaka9idvHuyubJmN0dW+4FuH/3ZjbJDU5k+0aE3ne63qVRdsYuw4p92jNx
e7QVpmKzllc2bN9do53YB5PsiLDdJjmUudZ3Y02B4hHyZ+9iOuY1Z5fQQT3DjYZMRNerPTf/doy1
c8xV+pD6tHumoWUX9qrptfaJEFedbVKd4mqW2xHkt29ggijaK52uthtLXxwH4qGfcqySO3TzyXtP
uuNnpC1sgEpEitjdurOTU9b3uGY/NcZRAfYT4kYR7l7GRfMPvofcgk1RjROziyZn1+eLdhaml0+h
0IYVw+fKAilGsVg/I/bmEQxsOV2zVAz3sd1q2Srs8HihqsbBVN8NsNFjo01kaAwks21JUKiNc0Wd
OzX7MtMwCB9SOPReSDBxbL8W+OowVNsQyvckEmmXCJnGnieNgO9yYcIuU+qOhRL8oZ7GDHMYR26Q
DJG8+nI1i7laf+xbEm1H4pvLTUYg0ckzW8SNfR4nzaZdMpR5kEWMkA+LbbI2so7ZIl3lvy0Ki7eB
c1TyvZm0ohaKk8MivJGs3jia5iAnbAmQJ4aiFVdnKRUmZKLvpoxiYzI4vClS+4OTytq6uk2dm4DV
HHlcOi0hqjVW8UG1Lj7uIcfMW3ATdAI+LiVZtRQBoc880ag9WVyTpuReo77T2EAQdMwOr4kPaI4w
ULVJeUETzj8eMVz9yAgpR/44ddqU3nsGxpNdm3XL8mxbEsidmm2NDtL3E+LEDXksGtq10NIi9doQ
IC12jsW71JKKQtlJBggq47pDxqxzgYHzd5sYsSYO0t8e17J+RImcgkuoXJu8uEOKbr0BXWc0wGqw
g2PKD/G2TvMxIlcwP6fsu2aqXQN3jZ4uBq7xxp3d9pqrHld5vrjO/JSy9zP+0MAl7h9ZEtaNjLm0
TokdOfN7IZfp3ONUPeiGUwzUYPMUgBSTB4ahjnFDfwqClJOAaGtiMDmZ5NyofdmnebS3ew/j4WSx
OGRgWq7nGQEVl9Qhl2mDpRhgxDgTOgHAxfEoCXz84ZuU2K2CoPq0uzjdyPTcX/MpgzHL7C+W8FaM
F9bvh1XyYJc7fVHRsUUyEQUC7IO9L+KIWk/1cFtgN+jufT17ds0y3tBuTpeLPywdhy+Uc+YjLrru
T9VToeQYscK+rZP9jEfsVOtj9VGTrUjQfWaby3HSlW7iY41cyWWizC2rvrLfl+bS3BKZ1qcxjeJH
KP1RwqwY4Twm07jdQYsxjyVLj8DGmfYuIfffjeh7HodOb4HHTq7aoIVhjOUsEf0DmvQ/vRP5R3vM
/Ke6tz3gYl51MZEjP+pA9+jdysk4tR3yq61T2P5bP6X2Y1NO5tp2p+zccrtre7xnCHE2hUrVySmK
ev32J/Jzamn7D/RPdgBwJz12BgL2JnGrlQKZudYO9an3hty2/9Fbj2d9ilBWSJGUTyUBdvclvr1d
k6EHKKyYfsE4Sx0+Z+dm1BCFURdHZ1GcdHOri3Rjs514QqLiv/u0z6fUqOKnqGcBFVjTuhccRqZt
NsX4tZCm/95hH+aqJqfcD1WE24gIhGQ/FvTGadcZvzM3x3nZj0bxmmbKZsxI0BRiu6S6LsJo/xhx
ec9zlG9EX6c/RE0bPKjQCipWPB1XDJ+zs8Mid9VzQsK3JecLRXtcD7e0KYxpI7rY+hBVx3oNeJ7j
nfvac96ARlLNxG63UbUgDGgoDNq3xTLJOKkGl7lFYxMxB/gkmV6YuU5qY076eDD8Nkbta1EkW/fC
QQVg5MLa1wTkufDQh3w3zF13YAwH9mmO7YfW8CKaNVEdMXgn7W3CLhVEntDPTD6V685P7ijkqeEt
PAmIwzugjhVeXUQkYUGIxB8jA5UQzEaksFm38UNMzOjTJEoaBGvpoC5IrAZ6QuPLCLrbxYM9X/Ih
tmhb69uSWepKuGjEyyW8O3ukv+Lz7h9JgiW21mtLZNfP7OWMjcmI4UB6jIlYsNIIJLLJbAb1SHtT
6/NdJoiuabx23OUijQKWyzzdU6mjmYyYqPYoVpILrsKDstM9r1Ueov14b5SNk4VKGLv3jPm+iL9L
K993OclVlDZulx8LXx0AOFJURJQdS7TVo2U4k2wKowVaTQCKyeThRJgBV5K41qodL6zRo5PVKpvm
JxPfToHVJo1FUux0FHSvq45lEgZROQ9R08t3p0vvlNe0X/NSJJcCbcwPG/uJPbulj3cNgon3vFLq
T24JmJZWb53+F3tnshy5kiXZX2mpddsTzMOiNg53+EB3OuchNhCSwcA8wwzD1/cBM7M7s0S6RHJf
kovcMF4ESTjsml7Vo9Esthjzu11XRWwQUWTc7qASr/GPQ4Evj5kwh93G81mS2yQD81a4VfbbHOzk
moO3/rIWB6BO64p05+ZW8cwSQn/HzkJ4Yt1uBWPWi48Y3BZQLjEdE2q+n3RK8bKNJ3x1nY14uR/d
IUJ21wbnM+us/GSkjLF80V7ao3bQQF38bgAtnhMmJH030gP10Q0W8sQ4tFezKuDbgIjbA1JwuXO5
y74ihy3o5pom9CEZEYKlub7A/U/dz5S8zV2p7/HcGnDjZBWU9TXmCKQbl7yQ40P4iOLUP2qRiRuw
P7UaiV8Ockwy/vqRnNIhTJb2osayR3umWD1W8c3qqQg8M3Z2VqHrgYrReBfpOy/jMu2myjyQmk1+
D+xUN1bd3wzTT7xeDgdwBqz/F9siIOyeXR/FPrb9RyrWucwOvTr0M2cQhTcc7GqHM9LAVBc9O9QP
7jHRZOd6rXTGFensHEAHd+Sb3rHnfGdq2mb4Y2ID42ZhVdVJIsUHLJ/rba7HJzWUL6IQO5MirQ93
liuePBOhgxtFtnJPfCA6Nh65fyT1Z93hwSeC7FKBk6G0iLIL0bR2sxwY6TzRgq2VxI8a+1GNMbU6
2tIAd3OjT8OrblhGbEd7WPZaLd7bBgWT0juiQDzGfqO6QLAdGqTp7jz1myAUlwvfODQVziDg1PdR
7LQbq+LnglHX3UlPvU4spPkc27eINtkL42e+r22ldrzeSYf1eC9iSn3ARD14ZrZlLxTCUKtDnBL1
DmrMfKhNZR/xoetHH7H3QJRMvc9GgQfS6RArzFjcFfab7RG1pzEjRtrdzevlxnTme+ijQ6ji7EbO
ZnwYgIpie8Bzs9G6wQ2mErIvAT/mX8u4mp2DTEzuSc/5LNW0QxR2tXUQ6rzxy8OcjOChhVyvmyPE
Yzbh6IbUdesPVIDtBs0lUB+raSf0dsc25tfs1TMqW8PEJIdXK0c6pwyLShSDXZplj3fCI3ZSMIcF
tGDmgRa5fAL16dhPw6Gw0B6zJO3ux5EnJi+mW1YKA+86JwuLUhbnssubRz/SLr7f60cpyieM5Gcj
nn5PE3XWTXvjLe6ZVOyL/yP1jcMjEzzGKnJH943uTr9jhDtMut1trzzxK0tz9woHm2351MkD7125
Y+te3HhllTF88M2Ai17uHSP/HABjAbgnysF2kR5BS6MuDfaI7OPbskueLUR8jcQU+r3BZC+PLu5P
vPn3rAipEXUPSUK6RXl0bjHG488HitRDrRHyWlEN00zZ26AW935uZWB2ELAyMuIfOHe8B2iHOFci
3nRMS5AmiTUzVkyG9TRxE6AbTPW7cVkdyTV2PhMds2TLslcDfsbRNU8GIl6gtPG2j3oJlCdPrpHo
Q9sY0ge9WpDcBm8KZIO9U1cEExPf+2hb1opgAGbjMo46qg5Mv6NWWwhi+nYoNCwurX6oCNl4qW8g
BI770Yz1sJbmk+RVsp0Iv59kVQ6fUza7DKNQ8mxZPZhpjC9tofDZeRC9/kkv377glQigP+A3ejJx
Uhn+I4aH4xATbhtgz8+RuIlz62hUzOdYJpp5DFJAjqMoBwbxbtjCuoXfuCAnNni8IIMy1BdYS/pG
gzNebZuC7yYDra6b5kPTgXoy02uRdNs5SyfMdvDLuC3NByfRklAZxcuM+Ej1mvksKZqUCHkVLTQb
Wf7IgnwQpsToX8hL9K9TKXZ5y9bFS2BUdONshHqywGXr2ndgAjfktVgWsOFeAszjMnSnFqPGzL4I
9tqb27uvfVk/cp2lpr4cyk1vj3BJvSNhzE1uoRhPcUNUIz6b9mlMmpsMAelulFoaytm+ZulvbNEQ
gbMeXaadVYjjJJi4EL6nOHY/u26yryodh99pPEpn12fmtAXYsCrpaetHgeAjSG2nQCSFnGH592UV
QSLIvcl/ibmCiBs25OJqzl71Xse2/aGtmlvBv9Lhi9bPk9doqxGxJGq5g6zcbptS0IuLy3lghKmK
XrJN0fe2AZ3IhGd/BYiPv79JtIvuOPmy7VwWUlahLV9uwoiBHlN+M4zG7BHpOx/cQvICK/Q4vomx
0bImi761GZIwc1A61OPeYDALksHJ3k05zuMF49KMuAmCQbBABJ9R1BDZfhwQ/2MG+Q99xeX+/80g
l4+u/vrnPNXP1/897a7/pWkaQB3KkODvEvTBhfF3G8jaeaLh5aVnwzZWgvn/S7ub9l+E3y3i7hYG
gLWi6x8uEEP7y8UDggHE8gjB68a/1961cib/yQSCi9Z39LXTx4HN79q29l/AwN7ix6Ka449OWqDw
8dUb5W1jZQBmsJzTmRmnVcZqMh5KC3AeQSETH/yEKVvAIPUyu0j3bHUqDCHSjCs53428gZvonBua
0/qB1pmSUUAruz/kpmjoRgyMveEpQ4JHnmhqs7aio6NjV4hp1PvhxnKR9NvX2MgxDmOG1O1k6rat
kU6cLVmNEbv3tgaFdhIFWsQ1r56EnOJQXXwSkYMKJYEu+UiNoSxYF0tpv9GeVDAsYSOu7zjJIyzg
IBdpUwSpkp0sYMbQWis5OTuqP2o3YNGVF2EKI0WjNLoXLMGhkbTsx4kSRD8djtIyVPdom6SNHnw5
asO1ccrinYJE2h/dkQT7AW/+2gq5FkRmP12RHPq8wejjylwMwd6kkYCN6JaMcJxtrZ/GSRupP/RE
wflgS69SIe4yr766P12VuWoyN/R/OiyHrjRZHv90W3o4B51t0g12s09BLxN5IItH5BeYD5d96dD1
+9OWiSyRv/XYRS/mT5Mmzs7pT+NwBn5ZMXmPW5YVmn6Dwz5+EshU6LGeGX0RFOyzPSmsZnxubC31
aZ+Is5kqT5A2S/pRauSHT2bZFd53SwA1ewMpsnRXt4n9/oaAFNWgktR/vUsUN8pTObfWPbvMxgst
r5s+S2OtFx24zhCgxVP+IFgeJox9lJ1DF8a1vkt/SkqbOKGwtPspL01/ikwR6uxf9tpuuvwUnXZr
5+nARy0PcXFjsyZ86t7Bu1tPcqhD7MW9fDKBKKwlqnFdG3+U4VGtmmtKPeKDpDdzcSsCOTnu02tH
2h/DfSorlk3cloq+wYL+09oa5cwkG5BQtLlW6eyF+k/H62AAXN7kWkoyq6ftcrkMEKO63bJiUbFN
itV3g+SV36JfNXmo1g7ZRmrNJfkpli1thu1NlnppfIWsjbVkTQUD3Wkc/VfhrfW0i6YvfzTVUFoL
coido/ZTZssN0WBnOmjFQ0nKh+OSIkoQez81uBrCZczlg3bc9KcoN03q4gF6krsQYGahsomZxGuC
lWvF7uS41O0SA6Z6V4O0WtCyN3QdEztdAAFClCv2splr70A8Rn9PAUKgqv6t2dew15rfnhOs3Nrc
++iWNaC89FtJ2JIb9LiWBBc/hcH8Utr0OP4UCVusM56xTyflXkDTuKfTl9Jhb5noPifMDIDVknDV
4EY6VbzFpr0WFpewHoqfGmPPa7FbMuJiJNWhajAo/K32eGrgerZYLJ943caPViXdCTSDpC6ZyoTR
eqJOWhv3mGypVMYrQfNgDPRs2SykQw1cbii8IcYBO3lTP9XM7FOpaebiulY2T7Q381Mex7updqz7
bBg0KKLjWvXst0od+MbFTq4l0PpPH7T10w2torLNt9lPZzSJdPqj49SgS1pVxNw3o6xArWUN4srA
mm6qupU3pPpVfdGL0MBRiiTYGJpmbAmSG80vo6yrGw2bi3lnNGNfh9wBYKqRNcVx1E4i/Vg6276H
Jcib3Jgc6e5rgmAUr2Vx+8fl1nNQvOWb11KOeoLKlbbeHi+7rZ9z2m8HxnNdj/dSIpmB/KyfLPCi
xW02imY6W0TaFzCTCuxaqVjfhMxXIw98CWYlSFUW05jtO3JObkfVWMaF0LyLdaVvHONFNq774Vl9
Ll/BRtlDaPKjwek3JXn+aEeY1TdEes30MDqpbh+tyZkU1E9b1Leo5dpj7prwDOyKeuRTYg2aFtLw
YXyqxGR75eejSzNxl+fmFZvXqO800bDr7sy8pAdodgUgClRzMLByYEXSt/lkfbdzYgFbHUsEbCRg
PY9xitux763xriRv5zvWbDJzgwgjNusxZ0kjyecTPNTE1J9iaDc2XSKFOnmgp5h2ac9Lh2DJncE9
s74U3SctTlFsBn7UdSvkq+iwxMEijZvfxjCx2wdRUVtfTl5rz73XzUCKZhu5dwp8ony8WJRrtC5w
Izlbh3qkLBIdtx3wLWZAWg8ZEJl4y8mXVwBJslLeKRtKGNnZmfORha9idobPTcRoy2SS4f8yaBJ+
oEJRDgHF30u+I6mv69tYTPZym/UJ91Erw0W9mV2gLvtacp6x0EfQtrzUHSeEDrONjxrLNcZaPWGV
WXATsM84TxOK6hEG87e8Voux6p8Zc3hQ+DWUnw3lgR6XBD8rk+E7jcVc3/S5ZrvurgZpUVTsIYU3
fBCnrCZkGz5h1VZXqYV237ezUb3QTcu2HOqF5yTWxuSX2xyLTKc6C5MTRnB2EcOQzBfoMS6hiATL
943VS7bMPf3pzp5EF5I5ndcdvjyMCZOcYLbbGtRIXhCetSNYYGDTxqXQ4AyBpClJn7gm63r8Sav9
ZD8bYmL6ziUD+5FHN+bdZMy+m1yK0hTOr3aw5/6idBLMVzJVI+KIKdKoe20MwDBn2lIN42LITjg3
iciGnJwEtvKt344uTAyEzoXVl1OJ+anFNaveB3ZpLDFF1y5DwFw0p0dEudblQINN3D3YEYZ4QAsu
IZ26s7Lohjw0KyeL0E/0Hvl23e7g87lPOjH7Cz84F2OFa1WfjYt7knR8O2Xq1wiwmFRfEsXzjd/k
jnXCdGfmT3NClvQjR4z6bCuqkw5FTcDgPDl8jI8Roj89bj4Q6DsWZMrmfu+7AAch1iU3c2xa5SkS
3lgd3LxahreSJ52nUEvjjmtjhiKLM/Kd26puPDvlWjyNJNQhYi9aAySTC6kKxjV4yivFADVvqJFK
CCBEqXhCpiDCNPq1XbJBLuG7AtFOzALbRaLzj2L99JBovPR3/3PxGX56IJmI/ruLz/kbvEjyLwb4
nz/xdwM8hnXwOewiaVoEymX8X5aE4f6l6TqNfCZRVo//g+X1d5aEMAB9uQhnPjZ33fXctS7l7wZ4
YWp/OS5a0k/L07979eGmtPYX1MVMMGwtuWTDbWOjAXxsmyYsCaol/9UAD+jEazV8BSiZSpHCyuHG
Vii38ehtc1Nqt1AVHnSLtdmsinOhGQh8tTxpZvurLdUxctShxai8sTXecXauQoNECfVtsQxYeSYB
qcit9P37dBg2uf8atR+804KYuBxb3xORlA319a9qWKFY1nCrtPQJxuBwxfccuoOZBb7722vNL1Ua
2qYbizAqh7suLY5qyH7Fa48x8OiexkU5vVTrWe+ZYAVMs3thj79NXKI1aUTcsVIjmntyA0MKJ6xV
nwnr7B3R3zm5Owbk14kHtZhMsP3XpIK3jZXD/aHqkrdz/22zHJpRNPOM2EmfjmEr1J92ckgiFhhQ
yPlkOfWXOd+WaIrixK1ja7vZL4cwMoiHLnST6o9YcPqDHn3rOgK0RInR8QmC2v6XnZ5BUx/T5GUS
rfqVaXaLN9SjWMJe1tju2sQJxjlQA42UAYKkeKqwvFUAkCY+0ZsR2ICXr2gMegIDLDUNm8/lzSkG
RLnJ2mtutS1Mk5DmBGy/13tWYT1rxfHeUqi9kM0W3Ki9Xl/og8sQRqt3GDkFhvjp5OcxaQGtutj0
DwZ614ETEDXmTW63YI+ibL+45T1ObMrsir3iLgNl+Z52nYvZlbfCN089kwAGheaxk9lDPAPHEvE6
Zg95MFrC/aL/8064zmlyPWJLLV/sFSaMsmFu96Kwyq3yTZxrXG7EDZ8VbKWetlkc2OUlNcYAqHQT
SFLVmY8CEudj3vmQXAkObPTRr/aGXF4oGWMEwerdLdjS2vYzJW4d2JOp/xFRY4AUc0ZA5L4b9OYc
vYBViLeVCYSOq5B5NObxJLOMtr6JdXdZALiYO7jDmT21VMlZe8fp77ou+gP/7OLI5rXKq27b1RbR
Nju/pmlrnE0rCQ3lcnOd+zmErDAFWeuTGJgPc+pzSxjcU1J2NhlRyUIQMqygNm7lU1l3vjd+WOmw
hCvxggVbxr8LN2gO6w6LCt6FPAXkyHh+Zpnx1hX+syaKi0v9CvgHDe2ewfrWqkp8B1AgZpm9j1LP
SVjCg9bM5gWDE59Go74dG0wlwoqw3hfpp5nJi050BHe0k+1SUzv42aWwOHai1BqPA0NtUEoAyaU1
6kh6E40FWVsGfe/MID4xDaZQMzfuREtK4hVfo56WG1bZNSstwdqfhYzepc9srtR2GMtDySqzG5ME
TqXDH8umL7/Kz2pgsEwiWwsbTCF4KE8opRshJloRUuOzUsbe6NOcLXxRbYGfwnvx7IOfIpfkciYO
UeyS4poaRYsDOUUPvK8iEfr+r0xvuRS12Vc8npU0/S2kwTvmZ5TzzOCmZXVULqkZBhmDbvxoGqo5
AKdrz45wMBaQFdlxXetDQwMNC43u2EVK/SqcZgSEE+lv1Ak82nI+z/FMV+y0KkA0YNw2g2+TFLWr
r1rGKx0a1WIszewI6WEJsMdvJn8kOl76FYiJ+mou0yVfYhbQ3nTALJaflF7teBCau9EXN3OjbhhR
fi+uesqy8WUFo7LzrGGeiO/UUf4uhbABUTm6xgQErcU4WWq+ASYIZ8CeZeA4LHhmz+QvqsWhH3KN
OXsc931tslaaTSjq2MxTAhOEcg4IwndwYW6zmrlaJ7iNNweTSQw3UNpMkwCBt81aFbn42lmWQFqw
m2yMVmnfGSnlDSCIgunayz7zyihP5HHURp8m7rjddNaKqtrLkiwmJthxm/WTHUJwDGdVPeJjfM+h
18zmoRqR3XAM8RxZBIJVPG6WvJifouK41B3vb6mr4WV2jJ5UtwG1boF5X52SmXAlMysrLoF1YIOx
bQxlSioQLcwNRh2n+Rqmhy/u5JfcSa7c7EAOFVCsuRFDHimAvGhufB3LDyMHHE9OGBdvPuPqsZwP
JRvE9KHfd3piBtZgHzpfPyS1CEduJZCQFqiPLC7o7Mb/GLh6eivS9AWohoMkVJ5ykR9T1qyl3UED
EWwDHayS3jx8U+kCYTwubpzIi46GUxHMjpcsoM8pyFW1o0lh67Tykg7ec+dwGrA6BoH8W9PbYIlB
OdkDjF+M17RFfXd98ayjbOxqq7PDpONhIhNehk4y6Zs0IU6eYgoP5yEK/YplcA+7hPtzK9lU+Wlo
dhLtXZKSV0Qv0yWs3SoJ/Lr7yDUx0DjOC2A0cyfsRZGzkOMEUgvBfDdqVgSnru/huAP0G7jhTR5V
I4RTbLQFOe+qngIpoxLLG2U4r54jsZSsbCW7YR1sCmNierWbw0SANgBTk+GQTbLPlOaM0FpExRe6
QCTdCc4QjA2Y7k4qP1HlyiOkq/wgIGC94gWcX1ZS5vvsV+U9Xbc7n96IbWdf7TjEYAuQz58CtoOP
prBeyyrvnzJNkRdxX6vGBkLD3YCuAfTWeCwqTnNesiJ3BxaEwJlXzLXfuzSpNY1F4nwst1YLudSv
yS6sPun2e+wd8xwxrBN4tkn3z/ZHlvnYZl37WMIFf2zj4dWYHc4y9yFy5X4YlflqxTUFc524mLFR
rbvx6jTqYODMlshY03NaFnkzHIk4Ak/s2AfiB67jKx24p8QnTMDljg1dUBuAs+iqPgy84w1NbSmh
ROitzyVmsIwYgFXYL27anqllgGVSQC2ENY9rKJwjvQ8LlZpB7zWHOdefSvBXbL5GLGasPxFNx+tg
GvuEylcOZwKH8JXzmZR460BkZnU812dNUlUSJ0GFSbLxoyv34sfYMH/NtY4Nb+Js7Y4j9GtaM5/7
AvqUvsAcxVDvg2ZxAPVjOQcu5hc7/I23ei4558fALsgDYZ+EOvVt9MW+NtaeaG6pXNUl66s8Plj2
XVylX4XR3Cy9s22wCwRqYl7CiVwj0rki3pcUi0Zpc6pbY88iPGDsCqXjnMQweHt8RfzKK5GH6Ry7
oGGWB3aRuKNVzb0fU2c8Lc+17mj8S0ZghomUh1aOL+wzkbVnDrRhdnAh8H3b2mfsOjdoaiLo5+WP
UuMlhccTUiu4iar+wE7raKbGlYeakQ/yyAKujEVCONbOriitg4Jck8rus+sfhDY+NpazpWFo++N0
L95VQ1dzre+bwQuV3x0XwYo8FkcX9mNrY+WnXndbk3/fTiP1nw0rw6nHzVh28586997sgqOKd0Pu
tO+1231bWnRj48mXUX3uUyIHBsjB1NonOX2FKS0x9kgop9ylQL6Vpd6X9uBr6CNtzDTfhcRpz2Z+
6y/jLzUb5z4+a9ZD7Cz3NYYjWdiBZfWhl4DeSbqVRcOHlxqIROdFRs71psPyv0HHucg8/XCYdfMp
x1nve8xMTfVptMbB6QWhnsuwNBEskdbe+l7O91Xxn5k150+V82AzTVvn2XGZqPwLevW1Nrt7BTiL
98fFAeqAl+7Onsrd0j2YvZg2GhH7wCiutIGTrGyNi5bOWBUNcmuCw4TUQ2Dxwjn68zvVEmHkFK9p
WlyAh6AT6zdw5V5SK3luKuTGJU7j3Qx2rMCEX6Tyrta19zS2iy3JMioBE9rApHl15y9lYmSEQ7NM
/czWRGy6yT/Kyn8ZHIaXFvvlTOBpIvK/l6a4V6b+3DZv7uQgPfhfPEnpthzyB2gy1QYoFzuKoiDM
n4wEBRZ/5yG2G1iwLxWuun1Fw9YyGbdZpt2NDo0c/UywtQeyHOGoxof/7aRYHzs5v6TCX28USeBx
jMXrY6n894lZKeMo0yoU6IoU5vRM0nrfCFx3tr/SBi0F2l5tkfKuLQvX2JA3OWdgIpCxLMURICf7
GC003zvOu1JXv2hu57i7mMJ79CWRwM58s6Cr67z2ODO6LpBG8yyXz9z5yGzxvZh4euw7DQ9RCzCU
1x4ZZ1Y/i7zUrTTvuzr7PdXphc6fl5IUcWCDmcspZCR7SL5M3NoINbk3nDCx7Oa0+QOq557tya5u
yOC634nZH8qsuolTbbqNdRgtY3RtWigpPSscDm1ua8sGw0SyzWG85VMUpjpSTOrilHN+V+3ayNjX
R1GbRjAWrhGIsadLVOxTgn/0Xhy6rvuVe+K1a5wgn+HT2Br9FdhhyMRxNBTleBRjDKKNkXQRvGxM
rumbtF8JZgkgqagad0Lr4iAfFVGrpMGBudYD4KaMK+0hF563c3Xe5qlLfMEdRvOoj0SdUxwLZuE9
RU3y3pQI8b2S51g3bpu2fVEEkOAhVuOpgd8dRLP9YpXLjFmKHhsT6MbQWI+1oFSnGvKPxGCWhLbf
7plMn5VibWdE7VGUMISl6N5U1EL+QC9kgI+DHl4Oafvsq+TSSjZx0k5RXRPKkEQdU8/5jMf6Qesr
G+e8dwcyCuhRhElkrvurockLEbrb3NIqMgA6a6Cu5RPVL/YORK+D28HvYZvF78LhNSB6qzxQRj3u
M8t2ILtNWLlIo4epon1obMqWpSm2avDZ1anotYwfeRq9IvM/JS0xLO7HiLptLK9wf0eKZxiQQTuH
/HLgcAgbZ48RYXuUbMdMQq9FxAQvuvgeLzwWWOOhwm6dOATiUypgC3vc+XX7bbr6XdEtYVTUejC7
UYECAro57KiIubjQvI469Cwyzy1uGTVj2sOWCGkrdR9ThXuQH+nE+wG1k2KjLGZamerpbogIMcaO
is4pAVTKS0AC3FhsXcKGoh0sgGMVpG6jH40c3dtu2+JX5E0YhwV7NXf6igWfbS0LWe6SeHHfauGd
R8FFqTdOjk3/DWetOZekVDTvUM91zns6o0ZiMtSvMh1foqw6Csvh6h6bp6XnaFt88G+aeTYUj/lU
GTeMpgi5vKu2XUm4mG1ZIyx6eHjDuYS12ARq/m4ubJ5xDL1HjpYSTkEa6xDVW5uAEbs2bCx6+qEX
kw4vShV7n7s1NC40mCmRhH/IZkTHlBRyuYNlWQSdx/5I49PH2yO6yeLoMvdE3BGNnSCmSYe5jgVM
lHxKPwfHpt8ot7q1eBK9Pvmgk/a2csUTkUxYbQ29Qhl0hg4CXIXJeKSADcf2potmVuNYAw5ZiaE7
j8Dm2ZHcVZbE/xQfHH28iTs6qTt/DhuC0FtZg3Cu7Qrwr3mbMaqVRnXqxvQbvOAutdSJSAcpS7Ym
7WfhRM/s+u/UqEgN2SFgr5PbYZ2hEKSXoKhSRT4bqFdflJ8d3eJtkdwU83vsEtit5nt8+1fo82+i
as5N3h5shjanBknopyfb0+4hF9KlCBC0E8m2EuMZX9KdWeYoSfIuVq+o4A+kimswGMvO9po3VAUL
E5saGRjrniNWWGsi1ozDIh70kK6y9Eya9zRG7a2MMJYvxXyJJnUtDP+ejyXQtZ7dGUvVRXxbzH2L
KV/HpCXd3Nc3aZU+wLD3bxX5kZdWdtoOp922p2FuA4GdME73XigiC8R7Nkatn0Wm0WXCObUZHf8m
67Nn1cP6XCBnnvokpYq2SXY2IRIc/O3toAw8qXJ5XOBUYOLLg5xKN5pPrjGbEYA4BtPlYlUBKV6g
QjMLDUN/IAIPIqsrXgyaCYelRYIoGsZ36Yc5KTfSA2Dc4+RPn3c14v/oXyp4X0g5pIPCLPcOXZrf
YXzlWPS47Mqwr70XK16eDZ83J2me+SZa3KMZJxeEIbDsZeJwMJh0Xbl6RuBNY8gxmizHhhjHx2RJ
uCBa7mNcESJJizfVMlL/j5z/Nzkfsfu/k/NvP8r0M/3+ZyfTz5/4u5xv/2U4OtQYKM8wSRAE/2Fk
Ag1N6MBl4ezZmJa0FSf9Dzlfd/5i16OtPifPsVzL+Sc5H6nfd3wLhwbV3nRYgdz5N+DQWKL+RczH
eMT/HM/XCTZpUHf+VcxnH+7rs8Gd2VGdfo979lev2/XOyT0j/Kefyt3fFgT/q5LlXZ1Scfef/wF2
4L/+XY5LRYhusDfASWP9mKq+Ph7SKubL9f8NXlOfuxhkFzqltwGD1oY4gFALC6SnACPLZBNFGfuA
qJJzq6kCBcWZxkccHtVHM5jVLZ4DruoyKY9eaecHHmlW/gbJ6iIxvikDsw5NM73Se4OELHtxl8p1
c4uZ/y4vIjIjc+w9UnFwm+iCeq/J9ne9rb7njilppGrkC+qVHtAW+RbRVcD9sQFN4kD2ijdDGoEr
s5CLnYAGd3XtWSooox2+I5P390a33U8Pmt0+9S1aL3vRI28iOCj0sKhuFVeyNb3dyc7aRZWsfs8e
uV/HxNtbqq4xt/NMlpL0AIDtxrJ8Tm182OQ1yiH+XuJ8AdwNgyTELYqr3bTpIdqQnIxFN+Cg90Wu
71yubIX26CeOmegcuWWK435rStsq2pPmC2PBzT3VbAUQRD0xvuEDB9IKUhgymT+6pn3tkM3vVK7L
r2LiPOB3VIJ7LbTK/OgnmkR3sUbCW/NwjlJZx/10U/eDePej2blfyqj+LZk6HnQ5+7R9RAwfW6X3
agiycbZ/8R50/GPREIba+InBz1wfaz8+2Ynpvs2QYASHYkZ0sRo1irzIZ8eh3jnRYYlU/9zXI0rE
2FF1ciIlgxNEh/o70xzTLcx6/uCtQFYtfTXAHw0n1LCZ8kb0B2KVben6ICI1i6S15+d4oQr8bbu4
zLlq+fzF+M06JpzNUJo2RRm8HU+uJPrJeJdFXCCXrnqxCR0MlEM62PA0e/RBIK59takmnT8e/Rrz
lrZxLsLxMOYsGLzEXMGnJb3BOuG9CDdfb7BpnzXKlGocGK99piAekzRkfyLLSnyrqO/gLKeF8Ztr
FwAn3+3JjZlIDZvcANdI0RUY54CuJ6E2VNf4p2VMkfxK1yJpY6rU7in7W59c5pf6KyvpcuIuTntm
1nsT27HRZYLtxlpfv3pof+OuoFpduYhfYEcAq27HvJDdlpbVVoWK+WOI7/thnHkv8FKam/4779gO
bzVCVO9ERZCWqlJMp8YoKGg0ncRvGYQAEweJKFYvP72lyam1564+UFdQfjiZmRNLSShrKTADDCjf
ih8OAC2Mgl7ex6zjopx8kSCSF207TMX3pp15XzwTqXVs+kjjh1sopknNzejdsqna+ewStLrdYOQw
CTOLZeQOXCtvEx4fuAiLJh65m+E8GrGTXlmQAFZKey4zcFunxdj7Nc/MZpzjEbdPipkIrHpJiw44
jzVRZA4gNKV87qsKOhE2gsEGpUpvDKqzmLFwj3Z6qJyxZhE4Qe2rHB0ZdE5TRroKtPBhKBXmBVFb
tE2aGvVZd5qaxt+u2XdTkNQKA19ChRoahhDiLqbP+U2bqKR8MzPf/D3ptvzSEQsfuigpzW09Wki5
rlDUCzeAJ3QARSXpsJZspZiYzcFTGuXaC8uSKWqI+uMakkm7020yogeWCKxnfRR12Hx0mLNjbeI/
uVnG6Q6bjdWcuCJBT5cRxJxdNxQmMAH8nfKK0wNmIl7PAfJSFdG75Jmp5HZD1KLeGWObgFaOcNmc
/Hqxm2MLz3chMJzSBugP2Ce2epYZb7LwDDP4P+ydyXIjyZaeX4WmTXebCeyYB5nUZomBM5nMJDOr
MjewIBmJCCAGxAQg0CYzbfoheq3VXWinpXb1JnoSfQ4gshAgisxkhFXhtgn3dt9CIsvD3eP48TP8
5z9zxZ4RAtNKqddJInGQFE0aXZUJ7Ya6pj0vjcEyknIcF4yZzj3xi9EjyLq50gX0TYmwsbBnlxP4
i4eDeKTOf6XuXwnO5EmKUwvL4lC0l+lQ4TQPw8z6JQMCQdkw1YJXehGjByDylPBbpGD2GdM8gAZY
ooPAdWCDJ/oaU+aXuxaR7vAbDV+Xi4d4qIzD/kRJhFtB2dM8/WiPF5r1IYv1zhK2cD2iXJw+ieSS
8UimxNhsvHD/pox8mcbUc+LnpBjDTMHX1oeeCMRbhmpOqErM8ItPC/BKc/BWCzqLh1aH7lVdmgzQ
Mlll/OGZ53cmxeUIS5olLTQqNbBhldFQ/TbuTAjK5KTq8beyfNbB8qbmuKQoP1E7UGGAa4KIIewU
8jLpj/IOwVmOTpJ9mtsS7VJAWEmh9dksAR6hnEfj5OOUSjq1D/2hsjyLSj3WaJqswgoxV5MZqgTK
BZRfMgn9i5EvT40zUMKaeUs3lYBmhHNsbLxUmIZ+DWVvEp9KMFzDCELJK+Ec8oCcqMSklZABKy1l
u2FE4d7HScbpOIsmaWGeg/knqEJJ7ESm/m4uJ/YvZWZAGxCltj6kyV2ckoNbznIlv5+C0lWuy9CE
XELXp3LSX4RamRLPntO18GpKogt2mtk0HH6SJspy1rclsF6nCo1fQmafpdBKwN1P6xl65QzIOfre
Nfp3Pndz2FEEccko1D/MJ3ilCw/9ejnHT5j1s4kHeMoqjUX0cWLTd/HC84bG41TWRmW/E9t0hqR3
ViRih5lXkLlXlQddno+Kb2mZDD2HFmphca0VQTK6gsbJVM4nUhSO4SKR7NzrzVGjOCllVCbGKaIC
rmgwTUV1JM1+6f59QS31E6y7WnexoJbHHvvhjdHpYC5gpYRKPy2nNmkhe6mfFcHUI+YWUp/Zj0uI
4xR6hUKoRLwA4vkR3t3ifkyC6Mt8kuDyDAHSgtIM/MFo6AU32AyLb3oMKIz6NEBoSGd2okXSkpNs
UbWcLqL3KbDAE6UQrB0Al9C5nSn0DLN5cq4ZhmBQU0ti7gRXzLycns9m8fJzROhLJOVha7FyWrkq
JBHJIeY+iQq4O64jeQEFs7Kg/YZvzwnO6jcWCXw6iJtn6lSlVaeczU9mmfk0LSezMy/PjZ5JJUxv
MhpOTxJaep6M88XTEvaWU/BOZOuHE7Ct87j4JRnTO9JeUH49Nj35LDW08a/R3Bt+IUackumIJdgM
Z1Zk85LxPyGEXypcckqJkdkhINMdmSZY5rF+plE0PYArMi/7WQjGs2dMJRXASUEDkqFmByT+lp1H
+tA/ICbZ7UKD1UrNqf2i8rO4TqkwoboGihu0VZAOPLVY3pZxMOmj+aYXCfGLU1nPO48jTbuyvEXe
TwRldrhUO++HhuL1iLpNLsZmmd7NjCIeEaopaBE7ktLxKZGIbwXBhD7WHP6nFGm0a7F9HV406msU
Lfg8AdHWnS8EmUk2lz5Cjzbrm5pmntNDOaYvZBTekZ7BC5et5DrPx+l5FAAzBZxq9MfliM7h9NNG
nWI+5YBzLmBN87nZtFTtQoTnX8m5crfI4X2VYzxP3FS9N+wA2E0yGF0ni2hEV4o8JW1f5F8kirF6
fmehXC9SffotiqGdHJYZncRVcOxQgt56dvRJoYsD3HadDu0Zht+0Ug/P5jZBNSzjPiP7VA+lcXFq
+lL5WUTVkhPP1r7qmLgEPozFeRSpEGxoUkBTCmvJoe7nHctwBFHArbrgWjftTL82uDhPp/L8s7lI
wy/lDDjsfFKoF8HCJFgWJvFTYkNfrmZ5fKEsg+CcYisgy3LZ8+ZMHDYaj2Yx4TwajEligA3xYfXu
KYrxibBT7nc1auBdOY5AR6jkn74pmeKfx5oy7CuFTv8MyqCIU2YT4CgLKN/69rSTQ9SsSPCfa9E4
d0EuF/0oyjqDZIZ5Sl3nr+CvTHycgOglxAvnem4v4MxR59CsgAz5Nk48+qz+f19/4+urL/r699xI
2Y6vL/6Nta+PR0/FEodK1aj9Vun7VPn65jGlSrZpWxJ6ylTN3119lZ9o/yRLMM2C+tNF28wNcA/c
nqLYEkWZUM0akugq9ROOvnDkf0ftmYqsqhZhCEmCYF8x8fX5fcv5xlghcA6CjBMlhV+D8dy7WGog
7bxhMbubd+jdTV59cWtG0vxS7qTZ6cvefz3OIB5PRRYAZEuRDeqldLCL24/XSjVP/ECbUnJtyDdx
tCwe/Gy4uMtNL30l0PDsUYREaHNl6vhzECRIgsB3a6VhZ6gtsjnReBXEG5WtY6MXB6SGEjmwX1nV
s03ViJxQBiaDHyNTroupbD1Khc+Oukibcg8dtsacStcO5vSMKgIKN2OcRTm4N2ZWKJ8Q7bPdbJ6V
6vnLGyvahNVfLKsE3En/MNNC8PSd5YKmR2lwCXdxk8cxWnHuATaKAihbqDLS7C6tENITTILlBdDN
4Is+gr61OwPw/VmFN4I+Hom5fDJolQhZyjydht2XJ/h8fqaQYdXUbJrEYtnV94gan0BeGpgpkbnM
4B0ezy46IRHRl59CAd/uNpg6D5JF4zQKBncFDEqVKYrYm3TJvIiOqtaCeCotqmI2I1WkLybRk/dh
QVxANFuZk9eZTVGzeMTa0zyEBvGDnyrehyQhCdxLCNh0BhbFPUG/wC67G8M9NaesOPL9HrzPJJ+W
o+wGFZ9DITqn89gpvEC0qiw9FWs/GU+1x5fXVwfdmgp1f7gOuiHrCupFU9Ag25JGOC2EzxCsmlJw
FxgTyTpJOG44reF8QKvP+e3Lz5P3PJCySxoOSzwQ2u2dB46wYeekbkXbVOmUQkDYPFQso2HRJ7n2
FRwOgTT9dEwdiR1rX+aScSFZtDiy4NoxouuR2MSsM3tF2FGGNVlnF2z2wNAUGY1pmTtaxNQ7kt4B
YdeFvde/m6LJBuGwdKmOty4XAFN7QZIFvZd3Yld+FcM0dIVHihPOad85X8sZyKGRhj1tT6z43OMu
PqEUeXb980+BsocHiZpXTdS7br/fwtetbKxATpkEU0A685ywoZEZr+zfvrVwC2i8WBoS0q65/pQS
gpEhnjtPga7pHPuSHKdtBjc/vRbuOIt7DfoKjfuu/pQEnFRnQX8DUKaJE2rq/KucpNrTKw9RxJZs
32ggz/GQLdmQJXS9tFKMW8p3IRtZLM/0x9QuUPaSNycibPhLe+oaMiCR2VQa/ZLRG006w4YGZUiE
yiToJ0Md108oip/TfwCuvRvdF05pIYFqgsldz7OzDODQqLdY5nFynms52SHa7+U+zXAy3yJyZAai
LGyRBJeKAQH2Fb0d+He1IimnFwBPp1w9pSRDlZBBt3WWqbQ3JcDoUVYKqJsAVAKPCpSdUynsDwtv
TIFGatunSUQLg+6MF5J0KUSbTfoQCy0ecl2ejPsprJYC0JzCTJ1kAI3eT2cj9WxRpovgl46uliCu
Y7OTXQVeWCw/FmqylD4NY28EXTSM7svB3JbTR3tBC5oTwORLqydR506ymxzZpE+HWG/Wh+94rnWh
nQjp7kwXDVrQz7IyPEmmujU6hVkm/UWadmbwNEvDEcyVw6n+PkrSiTQo6dcFz9cSXtr+JNJjweyQ
DctrbUr/ov4cHtWyr/sabZ20oezdW8aykLow69jySae0DYsi0xJYFg3BrQQSqALPeUgJDiyoatLh
+pYzHTocGvKCBpjJ6pkkQ8t1MloGsXpuyRr7M8n05bk1MSE/lLKR9DWmPQt8zTTTBtEy0TvJCcFG
L+yP6EsGtzc1kBCdGProQ44LHZITDfWbklZUQNHZUnISYKFoaByXHUhJCUp/WZTTiZvOVSgyzNEY
FsyY2X9KZylCAD7mowwbaOc9gwFWnwzhfhqkhOUWp8p0MS0H/mS4/GWi+KV0vYjHUJ7Ii0iygXYv
IhLoMCWcKxlK+ALq+3yOK6NOgtvOjIzJiTxRJj78ndTQYWDQAllObTpEdqYJodxpgJtiqbPwYeh7
M9CPmun712WywIszx8ZifCPHy+SLtJgFVj+0sG3JLFpjpZ9JYfI0U5OC6AHYhDNfBg/bH0FFCJd2
FmTn8dKLgPnKegSmLlnSrwDGP9mjLskE+jpLAiLdM2qXc8xGCkVoA71QH6BEtDoD3HEbnp6QtgYn
nrmQg0uKMmdzJjQfX8w7xeQhKbm1evFyJAM8oQAKUkszAds/osUyei/KuKR9cOROSdNo7cxIAqpJ
wrKjPFiLCf1gMgl+1m5K1kjrj6QQWrJkEZnnZGui9GI8hLziVifww0mhmx7VqBNlSIAvSSEngfdX
Bioxs83hyawE8Am//BTqaB0aQ9z8JQ7Xja5a2uI0KouleUuLUeWL0Umm09thBrPhJznPdP+iQ0f3
81EIOLJXTMkx9EJIFCH7JRNNJ/Y5LUqgdOwsvoznZIKA3C5mMeWZpjwD2ZlFX2nqMP+gemStSBcP
TSsf0BFAB8U8GerjEy0DuzWYzqYyXc1iev8AnJtqac+ntDU4VbyJHvcBOUADSlmbqZ5ZUQFmwS6t
6bkPHVBE02MwrV0DnWn3CJZm0HJA9AkD69I2i4EapRYUWRmJaIiAbBiNi1l0E2QQB/VTLSZQsqDe
dnmrWLAmwqeeaE/SmMr3U5pH+x6xj4X3ixzEsUSKZwKCmaDGtQINimhkKnEPFwt7PKBlIIiOaGxN
Lw05Me6Z0vB6SBpCMF5GyrBLk/BMhQQySc78IIWqXBqnIH5memRQUJ5q5zD8EPsxpEC7hgUXou1k
aIZz+mpM4R2CoG8GjMyH1FyhGWEKIA/rk8iFmlJ9IU2Hd5q5ZMUzUmRP9qiQbzra0kwIrcZQvmgW
2J0+1VTF8pS2ofSDpaPXPLmdDfOlca4bU0FdqM9tSLKMkkhJSB8vJ9Wt8lIKZZAoGvkbmK9mXgAn
eEiB/hRtdbqkBxIAlshTkxPftrKiR9lq2BupYKlycym/Xy58UH3Tjp6BO1lyrwHLBV3pFRrMm34W
qlcQWHYuo2SuUF5OvcCHIEyUyck0SkkfjMI5JM6gT4I5zEPyyKcUepwb4P2UzjfOQvZrqcmGE09j
4LyEKWGcMIEFcGQX1Fdjxk1BRJjWMIEscDGCqcIj8kkJlTGiW5RkhxRNLKam/hXiNhkWFELZGVBt
aqZAJ3oAhzt007gtabAL2xI4H6lHq87sUYvmNBNPtJioPfypAP8ziimlwXw8ndPaQFVHv465nKIL
baR4co8SZGLEaWx03o+GoW33Q7gE70Bj0JJwDLQYwQkK/35CPe8nezEdfgsLe5yRIUgU6QpvChSg
Oin96BREw+hbZs087Zy2j+HnEgvOhikro17FgxqS5K0/VM1u0hlZ9GiiZPiajmbZVYdDnQi80vTW
mBpzLMbhTPkUDL2c1uAEwr8s82T6Qe8E0ad4kmlyb6J4CvF9SZkmNLukC3cfts2yHIiEvvXBnI6D
xZlcLLTJaTkvYeUSG3IDI0c8v/CyhDCiZ6WgRsCJzx/DGbHTLpDfBJ4FAmIh7yApAJ6O9SVoWjpk
Do3ciLohXIoWz7RRI/QnlTpndBwhzN8tEF+1O+yYE1rTK+JY2bQt7pqzKAlvNMjm/L5hE18j4umn
Gh370rIjnyzIEo1u1ZEG+qMja+Mg7QmaM/Mi5s8ggC3lEd0AxpEJRSwqwRjR8GNhLgrrnNwENFb9
WKHAPL8BCPWt8Ahd92EesqJwkE18Az7qlWH3d0SIs5lq38kdCgT8vPxQuGn50c0KKjeqEIz4dQV1
uI/f9pdeHujIXT35vpy6/+0/UdgT5WIGI/q11YAmz8JVqymt5vvSCIHDsoonhlbVY0tTwaYIKx2C
8NHmz6lC5XpQTQpK1x9cMbh8trbmjxb/8rrWu/jy33lp5uttEYWoso33V6MX+tm1w+R/TEU77q3J
XSg+uBhbe6DTcUoxKJpf/ygJH/jA9kAU5zbbA1kFoAS7A77Uepn1PUA+SL0DXrI0Qpvic2h7oBh4
sc32QDGOddB0FqJQEwBVPqapmEzj7YOTfhFqbLRoislVRSVQWgk3sYIt2ZftY9umWJy1H9oLt9Yi
+Lj4LyM3/q6Gf0LnWSxdkhQ6U60l2q4vvQP5mMXvhCqrz6FtgQjcNHr7HVk5ViRNB5m4V/Vp2jH7
o9gaJASrz8FJgdxUCjqKeiwbgi2BvMvqU9d8ikY2R7FIyxyg2m+6eDSbbCokY8gcrD+1098xjwFp
ohGrXwVsFYE7oOufwGLDM0C2TlWJqVcnYOf2VzkhFBHp5BLW4nFwYmBADdJIC5CwJDrGHUD6as8J
0BRsQ13FMtjIyNrgOiQhEBjiRltAg1/Bt0Juyqrf/Yp9DO7a0mSByz4w0X8GSP95yxerD9nXbBmK
mdWndv7h2MQ4IMdCQcfqs5a0Q3rzZlPL1zy2RK6FvOl6iRJr3DKAeP8GSWT8H66Fw3r/TZU/IPZj
C9pSk5Tieu31m4+3r9NlQyHL9l04DmsHZKmx8ocQFtwNNKDcbFuvvSPzA+RLULsJLIf4HNrrl7Wm
ji/+DhBbTTOwcavjvbUHqEQMf0pTBJ2U+BzcCbCaHn68Xo218/732n7QiR6LxQOnOLi334K7C7AI
6QZvtHfxOsffBG4ET/KBvn4urdVrebsLaB7bEOjRRFxZn3Fh326dgA6RH3S/MI3WW3B4oR+8t4Z7
gJ9LkRkUbjJCvrV4cGcgN7XfYwMHd/y1pq9fOzYAF4PJwwJYfdCoWzuAdpApi7Mk4/DcHoGfambx
igJCG+I+ydyxeHTiHqas4fUfmtJT1MarJsRHFYJM0mRzoutBH6jjoU3E3QGmWEnEgdk8WlN3jyUS
xDXBTe3dgo59rBoQS4qo4OZzcHIgYGqNpN9ijaAQMW42S6zrPs3mDKgarQgoh119Dm0Lmmp9Tr94
+woJ8e8r3FJ9CrqBwG9lFh2g7bfRyW+/+0W0Hww0/MNVgLem/HH8CPrJkr1lHB+YJhCNLRqdAnxb
ZEDFxtlogvopwDriU1cUh7UFeKYNt0AmvEtDAwrv62vn9RMVMQ2bSuD159A0ADDfhmu3jiEXkACL
b4L7zxIgxAf4C+QF1+r2kOI+atNb0OKiF2vjza8/9bgfyR+iHkB+N78envMrP6OX/vnwn1AAKhpO
EEtsa3+uR9il4aSobodDE34BU2ik+ojvAB4Xt1/d+lU5FDgEMv1C12/+4LwekjVN164R9dBptCck
aOu1A/ohCE5PIxBFB6r0tKZ2TwfLhmSHyn82S6z7fGQD6ReggCg/1KAnc2v4/sV71gHlE92rCz/U
8lTM2JalH5zDq63P4dvNPUJ5BsV4smoRNRafusoD6CDJ1JSIYFD182HZOpsE1Nt3oCNi3QZ9jCrV
RiO02vkXW6TJNjEPNL/4HJzuE70OGqn9DgFfceeLesrvKm5LBWL22aoCIEIUlh3W+xcZimZrl46F
LQsCulJtO+FO8kHUMdocgEN9/4rUWACI+Ym2k/QNXMv4Tr4PsJ+mQ7lF95xDEwAIfxtKAO0P4SST
qJbaufht0sBYQgbt4dafg1s8aeqGi2ftFLsZFD5Xn/oNQDjABvnHf383DA5LA5gt3IEU+wH4E3Wj
W1qP6nOxZuN7IODgXr9sN434rUAuWPa6XH/tIsdHqJOC4Q2I9oC83I0Z9vYrn7VRrkp+W91JbGHm
iqSWaKu6kfZD03ZKU01vE+mnRtqkYnf9qes8YF0i8EP241CPO2ZIQ5UHupOaWFUC21g776T8YMeS
wLwcXIpHVhpH9I6hTaJYdMe3wbEH5KOS6jxYKOsGYfr24y7gvCA6JOiG6mktTSeTSabPqLzag/Pv
cLyaCrsJkSr4/R2nhmwW9762QTihCQ7OqZEb57EFepESewCcIi28dbFrhjgMkBZsVbYclk0D9Lrh
e+/guqskcmhBt7Fe6xe8qq26gQPzWD/pgO53o7muI6YBgntH5gluAuknsUMty+pzeDLf3LQxjkWo
Bsvt94DNluQT54M0SRAnr3eAf/xxC+cHROR7AWDP84OnVemf72b7KgT/6C9UxW/Pf98UvonqNkOl
vz0ILHxSQaWhko/6zv60+hdFZeB6Lr9XCv5LrVBwhdbf+vG/cr9sfa393ezZX95sxfaztv+otvC9
K6r+8Mx3Uyd99GjHJGopN2uENZvqw3ehm/qPTnR054Sxs13ZKGLdv0/2WQnk93jIS6N3XdqePtWG
FZzUTYe9i4OYfoZH51ngRE9ZNaB4a2oLw/fixzg7+sdL1w1gxv6nfY8RANCmq7iJ09xz0+jo2kl9
J3L2PQfGscbPoaHVZO/YLayBVjt+NUOx/YIPqOm+nLhPyGvuPh3d5fxPdhR/O7r2H9M4cjO/JktW
Cy/7JHWjR+/oFl6b5+O3sPub8e/iYv2yEdijd1HOecz9x6OrXfkV7kLTDTwtnLAaRbwUEWtsOuaZ
66RPGyk6Emu4fuzHkRNUf1Y7hFQtNH/ipZ/6D1RJVyOJlUChV33dW5f9Q0qp56V+BtF1tllONeL6
AS3M/MadH/WcwH2Ko7q8cl9WD3v79G/8wq1GWU1ZxKaavt7PTlQ4eVENtB4XR6bpuDdOkdZHbePM
ig3+6jpC+VdTXM1YFBA1nfGtnz86Plp5z+VCarqFBzjTwjkSSzgt/MitKTSqvNt4QODU99zWm4/K
JUX7nCDYuy+iRKPpxt85dK04OnMDN3L+89G77NGNMsgWVsrmXpxYjJQn54hO1l5tz0AMNH/4fTxx
d3YNZ76NcaNRfbaCV67pVt0XMyeovWKKRZoP+wuv189WG35SQPFVn7iI0Tad+DMjU9FbkByaIU+n
bpp/twiriQqlIJwUE95XAamVQdVDJlH9/HYd/Cnyt+yTa5+uMUfvizyA92a074DwUJ5MNYtuWZaN
QyHcz5c3c5+p/73897njUmf1+PnfN7MRO0YIiyNVOQ/b7scL7stf4710HS9FbVR7ub62qm9vf729
cpoWNYumDTE9dZYOJm3qT6sZruYrvOOXRWEdlXzJzzpPnfomCJR240Gz1HGDapzVXAUVReNhUyep
RlkNKmglmw56EadPO1ugtLAFl8Xc8fNqeqvZtqFor9wHB461+rivaoTXxeB9uLMHIhbddGs/QLOU
VsOstqANf+LOKZ78o3ep81A3kVfxtKZTvitxqLenDKys+vp2rbBR+mLOR4PQFy5qTUcoSgu7/Yub
5UddJ5pU8xU7TqFU9fXt0//ihm5N5OiK1nzUm/gIofuH7GjXGAfD2nz005hhj+6KhyfsP+JUtaNI
drENtQyj/MO+OxtjQaZbXAt79O6hOLousppEbkZvYY/+9ePgbvDx86D/34+E8IiA0jP5NxWo2Alh
yhCOGLYA3b+qbf46+0OUBDY2P14wVf6qSGsV9KnJAVjg147JX/cmyGPwMkCrwldN7Z4NEUvjF7O9
GqHMiKBv/9FAhKircP4LP7Vo7wr2PVLWGuhDfAXqWkgG/7nW7x9uQIurBHrLMom+/LlLWxstNX+k
msBLBu27tHionZM21DCiNSL0IqKXXSd92E1MvHYOX7e/3kWjwg+C+sRbuLrFbJ2nuGZtyC1E2u89
l53wHGKh1eJX5kYLt1LPKbEL9t2ror9KUwOvtyMdbcQm+rTjjEiFVbMTOyHw/k3nWo0bHX10p8VD
4D9WY66e0IJ4nJLCcOpZtjbMFtIIT24QF1N3e8ICDdh0S85wqvxqGLELkKBVX99u4F4gxzvvDwad
5uMS+aTvmZ/shN0FA2DTjbiOadTrprgS1Vir3WjD3L+FMTePjz76j/H22NAkV1/fvtPrUO2ln+fr
aOGNO/PrGkRq4ZCvn3JVPO74cq1ovpQ3+uQ8raPL8YMzqu+SqEFo+nLvi3Sy3p8ecklGeU9GgfZS
zR+03qjPfkTIPF+tiFTj0VorkGGov5k2Mtd0wM39zDv67NMseq+Sx99ovq5Pdy8+oQVB7pLC9NOa
flMEJ0fTV98rUufRqYuUQNk1HffOqVtF4K5aGFTkXQYFCZbcr0c94ShqYfhVXgcTJvd++1vghmU1
pFB1gL+rrw3UkVjAtcMT6gEOCgoEVUHzTV+PL26Bo388IdT66P5TNaxYBDCwQ/biyMZTwldZ3W+N
5x+gQx0QRa3fDS3YJu+ip5gLefv9tmBpv+N47cQkRbekpqLZdYORX9TAHm1E0+kZz8aubpIzN126
o3jm72YDW5m8s5NmaeM27BbBSACqqgmuTmgLeqzvRqGT1uKybQRQz1MSz3Ucg8DlNpWMAQ1Qdw5H
G+CT3tJ99Op728YdceJHu5vQRpr2xEljd5/ZZcnNd3h9EVTjCCmzWjjRp/5D6gQ7GRfRKrSpQJzi
D0SZW7t9BQFD43GBeDpRfdg29iF13ceaYSaaTTSdbC+NMXJqqkEWda1Nxz0rgHmktU1Y1QM0Hff8
8ZlygBK4+XzPcyeoz7YNp+rCTXcEDJqD5pO9II507ZR1225VJd50e6+cfLYjDYLTvPGwfu4Vu6aJ
LGgUmo58F8QzZ7I75Rb2+MpHr2M+kz/agVOISrim074qFm74EBfpqBpLqEva5VZf3277X8fBE3tS
DbQatw3QNJEZpx45kUVD26Y7cS10ezXMarJthBhvXIEtFjdozdeHQ6t61Ns3GJT63KnrijauZvDW
O1YP7BfNZ3sLpr4YOXXUiugp0/TFfYy55eoHj+LW5uOKE+3uDiy3cC/frbQmYa56FKINr+NuuoO5
Im/Wwk6AaXwAZF6NJE4HTZerr2+X4Ls5BQV15EMbTtLd3M+X61NXzXE95Rak7dNEwNpq5o/Sxv2x
gbBcAlN8iutuo+A2bXpIPmNciVqiHlVG1WirPRHltU0HF7FyN3JHaV2g2/Bq7tx0F4bUBqieeK+7
Kl7ZQWVBcdOOYs49DKPHPXUGop9I8x2/jLN4VtttILR05LCbD/3bvwn1v881MykVF01vLHhgwBCp
2uuP25c+/3OgAwaoXp1W8PwfHdwIA1Jb2TTQtr0aofT+eoAEBf2WpohO4vKKnk+lvOfPXeUbUQSn
bkyComZvWS2ci49FtlOIRmf65mfi/rf/k078sq711VfN7215GWzQM3+O9Ju0bRT/sQRXK2S1CgX+
f65c7Fv7ViFwbTLV3vzQ75vbanV50YzkPyQeTYSknaB+PNqwPPEYvsVBVXJanQuxlQY3HxgkG+5P
WqisWrxUP/+RebfvDf850q3a8FX9kDxz6CKsm2clEPWUSfzoOtErf+cgKsK/iYLw6r2I1waPT/W1
ek2bJW/xR7yI5toLfVzhPHfMwp8cd1cNryhs6obmz404KNK4jndZZ88aTXNV6H20qbSvdnKlWuhw
8czp/bkJrxJLu6cY3vTnVtPPjbuqV9435xWRT7WIt4nDe3ES6npnH9lCoz2/pWphtJsB2Weu7Tyl
+L3Nc/aD0o3MODuCuM9iav6gLsEjasbXVfHVK1gd0D043eaPu3YzWtXnTlh/VWDJ6choKfTpoCsv
tD/PRfgNm3jtjLzUfaitao950XxVPXKDDw8IICW4e6Nm++DArz32r7ulFKHyanbOxmeoXz61i+Xv
4hIaeegIUfS7LRItWNnviNk8OP64PvCrVvbaA3nxkkupr9k5KtXcKz25dTB+ULlQCjQKwGFmXjXW
+uKovr195OvSEQntaqDVsC2E8bpesfvSWkgHdtMicv3tuQpaxfpN//Ob23PISjzV31kbCaC71BfM
HpOaFfXciHrDhL0dHEYb2ZmzmKLlS/H/7t59rDZViAPEnNXXt4vZOXiaZ8Qqchs1+4xcf3WyaMvR
VCYunGldNcht1A5elumoXO6qM7kNioG1dXkZpztUEm0QDaytwD1jtyAYl5RDT7znW9LCub5ydmol
BP9cU8Eg0urEz46I/sx+//lTTWR7FO864qLDcPMpB0/+rA4AlkVDzRYGdsodm1duA2t54053kndt
MErdOsBx3f3UJW0EBG/JyT8T5DZAO7cw3MFt8QzELZg0m77DO5JAzhS1UQ21sgBEJ8qmI997jr+b
3VWUFs71vTP2n+80HYRbmLPjz+t6f0Xc3HgrqAEQZuGudECO2HzOn5YP7p7taANW8dl386jOIqa0
oereE3OMZ0fnObRQ06N/PhrkcRrnxSYRVG3JyvgQpLnVH7zd/Ng88BI2m8zzUx5Z/aO/76E0nG/B
hribUtETlPvSWxTUtmH7XPtPTyQXB06WV3skNm1N3fLHB/hHQxqbXbvz/AkBgIhd+/6P6yKW7YdS
rk0coIWkIOAYp3R4Qakf/N//8e/ZRHw7TUtq25jBmfMABqN6a6xkfTbFsgl30T+hhZzqvR/GaefK
BQZVGx+icrWNFM+di1MwqcQ9++e+78Ql/pJ/9KGInuoFIzbt4ZU2ikb68eQpZgPvnQlupB/WvBL6
rJHCbOHlXToFhH01eLQswXJAD+dqK99+im+dTuB3HkEed7KsqMZbqYn1M1p49wBmRntGbkEHXTnT
HOq0PYO/egn8hYGlVWz6P15kqQfTar1Wtg3VRbGd+wzC3gbu7Npd7FRw0jmvkqS3H6h1yeAtxMCp
u6rzuBb1rZA4V0OLs6W8XtX0elhsAzm6W1G51kYXHRCa2lc9BiCJuS9RIZIgz/JWxc+H978HjKvZ
rtXOhk3hj1ewvmv/wgO8Wn/TA7w9fyFuL6NR1uLQ2+blribwUuiUMiZ/Wbtx26jb7sVY3aIAunbh
teFXDwLosoMZlAy18GkblaMU3eduiCG0LW1t0GsS5XsSiartcbmeq69vVyU3bHDqQKxRDbU6Hy8e
vR+Mfd+iquvWivx6xcq2wA7IeQoymT8HMCDS5JW0r47A5rz8nWdighEM8bWX24LehikFAPi2xLRg
gnbjPMOJrw0rulQ3vWS6OPD1i/FVu+31e7GLB0wAu5qdODRtxAR6nvO0PWYbqOGKt0RgWQWzQE/E
K2sPUatvb1cjfTeMH3GbSXC//rwWJJDcj5vGdYPndVa0199rj84EaT383AYXwndDZ4XO2c8l0wZt
SM+Zukef3fSpdh2LliFNT1F/7FMCVOd9EW0Vm447GJXTvBpGHKM24tCDhHs4Ru8Fe1i6XyfvfV1M
BlBo7GRs2oCcD3LPj6d1dd1GDOFeEIqQLa2P3AYd+ilhnZpyFc1Wm8rEKeCB2jXwHA5V/O4J/KA5
soeuvY0KoN5v/zt3j57+4XwW71CRyG1cXpduVNa2Yg9G7uf34sp/2LUK5DYS3ITe4tyrXS5UHDQX
COa7swtt8OBcE0kYORn2bzXDle3bxjVCwWuc16OQNIeuHvP2a1bEWOc1q4PW260MuzNoC6f4mov0
cbcIswV77pqmFPgFda4b2Wih1Gw98i64UW7jmruOl0L/7rKQtcEVceNj4lcysJLgNq6M1aj1+0Ju
gytirYY7XT/LdttctCDIH3/7WxHRdqK2HW1QD3zEM6nHHZU24DV3bvnouUHg1hz7VbPuppfoBgL8
DA6uiE6HjQcXpXz1mLjSBrPBnQhpOkdXLqCjapZCpJU2sEF3JKB2cBpKG0z7d1CR1iQOEtpq8m9X
9fdx3UujTWPzQe9++5/x0X0c/va3Vdj4Nv3tf0WPfh0yv2oY3lRAoOX2dxAmFAM2X8C9Ey13FTQd
2JsP/Gn07IC3gSUkTjAB9Hd04mQ1s2jVorjpJtMD0N+x6elS33wvBsRhBGdmNdLqBLZxwX595oMo
bSTsv/rhg/Mwr2uMNponrHXo8/PdBjNDFzjDPcZcLbEIyXu16W/XHO8eyjrY1gRjA1jR1iyT0mIU
9ev+1F8Yh91ToNA0Lru9GrGvL4WU/5xo87oOp+m6XohN/1U0+elIaLW6+94GZKYLxHKH7aeNMvxu
6izrR7CNa1bkD2raqA0nuCfapu6o+zZAXYNHmKLrqbA2ctSbzpnY+zvBnDaU54kTTP6QgqAFa+C0
oLyiHndpBbSJ50pSrCYa8osFWD8Y3BIQWXJ4ZXV5rNzANpqR3rq7DSBbiAx8SovdySptnJDPeCVL
cBC1F0dniGpX/uhK3b4eBj+edNz3r22Vp28umceA3qv/8v8AAAD//w==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7H3Zct04kvarVNT1UAUQC4GO7o4okEerLcv7csOQZZkAN5Dgzjf432Tu/ofoF5s82g+l1rHdmnBF
jNVR1aVDUQAyE5lffpmA/n42/u0sPz91v41FXjZ/Oxv/8btu2+pvf/zRnOnz4rTZKcyZs4392u6c
2eIP+/WrOTv/44s7HUyZ/OEjTP8406euPR9//+ff4bcl5/aZPTttjS1fduduenXedHnbPPLswUe/
ndmubNevJ/Cb/vH7sXX9v/47Of/9t/OyNe30ZqrO//H7xg/9/tsfy191b9jfcphZ232Bd5nckZgQ
gpBAF1/4999yWyZXjzHaCYiQXIrrIY9PC3jtWyZyMY3TL1/cedP8dvX/d9/cmPbdB6ax4eW6Q7ue
4/GLi0X9sSnXf/598QEsc/HJHdEvZbLt0VLyf3ZN68zptRT+c8HTYIeJAAWIBpsSpzuYIikEYTcK
uVT2peT/7GAeYJSPzeRhyd++uZD87YOl5P988xeQ/FdY71bB/+9p/nV1asrHpP19G46iHSIRRhzL
yy/YWXc2nEd2GKOEc4wv1Y9gQ97V/6qpTpPyB9R/8+JC+zefL5W/ev3zlX/QnubTtQCeYNOBdH3G
GBL0ZnPdET72dzBfP7jyhUvZr2djfkD01+8tJH/98VLwB3+BXfd6MO187vLT8ssTip/vCIT9C/u/
kD/ZsH2x4xMkOeXsamuAZ7xr+q870zQ/IP7r9xbiv/54Kf5w/+fb/duj66X/50bPyI6kRBCQ+4Me
xwePgxin6CrgIP967MuI88pOp11x7r0tzfWDhyb1cNDZeHmhgI1nSy3sqZ+vhePzVl/ugeaxlX9f
AGD+jk9B3AH1H1IH2+E+l1QG8tJDIdgjdzfByenUeOr00Qk9rIrbNxd6uH2wVMLxs5+vhF13Wp49
uuu/T/6Ug4SpQNLfBF7+DmWCBFwEV9tEbgp++zweFvv1ewuhX3+8FPnuq58v8tfD+ZfzJ8Q8kGTw
AEzaZw+aPKYQlZEAOHzt+Dcl/7r7139/edQCHpb89XsLyV9/vJT869XPl/wtFL/c8w852u809195
RnthHsuUfJnhXZvFUwn+l9ED4/FNkgcyYTh9QpT/i9P4Nrmr8zwxXXHtbP9zX8PQDsBIyW5i6GaE
pTuQ1vrg56/TqwW0uZhP3f2Ap799c+Hrbx8svb36C3j7g2adXz263u9z9pzuSEGxoAts42GxgxED
3iG4ph2utX6J8b9hJg/H2JsXF4K/+Xwp94PXPz/Kvn395/Xy/3OjJ3KHIcICSoJLxA5WfYdT8KTc
QVgQTgDUX3zR67EvRf+v/9eets06u/oBTL/x8kIFG8+Wanj7F1DDiXVtl5zm1/J4El1w4WMZsE3P
4wU7Eh4AtL/OgRfUwrdM5eENcPvmQvy3D5ayP/kL8DvReVmcuuzpRM/YjvQ5Fxig/MUXsAh3toHY
kRILLiXsjrvpbHRaQn3l8Yk8LPjbNxeCv32wFHwErApURxZc8b0P/lcLCUfWnf9ENjvUptw6/Gah
5bHyEeFAHkkCUeXKuUHSfEfrGJGdgBFCl2pfT+PRuPewzq9eWyj86tOltsPjn6/tvXNXnJZPiW3x
DpJYioCjy2iy6eigXkcE0NfBNcZaVA/+zHPYbj9UP7jz6kL+d54sdRD9BVDWG31qnpbHBsJCSLD5
TRcHBZsdYFkDQjDbdHIwg3/9/61Q72GTv/vuQu53Hy0F/+YvQGIfnJ0/rdx/wdsLG9nGZOya8onl
ToCy5kHA2VXmtmn4/jr0g1diF7UzCP4Lp3M1nx/w97dvLkz/9sHS8HcPfr7XPyi/PGWrgO/vEChb
Il88CK0CuQPZBQ8gCblEXgtsC7P5AdFfvrUQ++WHS5Ef/AUC7UV/BlRnnxDbeGDXgS8QFeQ2ab4L
bgjdoeuUGvDNheAXZn89pR8Q/p1XFxq482Sphj/f/gUs3z2xy4dqmeAMSw6l4YuvTdezTuwCSZkE
PHT5tVDCwUUJ+wdUcPPiQgE3ny/Ff7D6+eJ/07ns/AnRJoG0TUjEsNgUO2E7lEBBmeFbzuNuVgfz
qLsf6ZS4eXEh9ZvPl1J/8+rnS32DaHmq8sEvWumBBspvgj8bbQVPpY5fTRQ/qo7rLqen0gT91cP1
jXW12+LHU8n+V4Hnppf7m1zRbWfNk2ngV/fQdTf9N2nglgx+Mg38Irq/SfJ3WMEnE/0v8vN7zy1s
S/6/r758xURAC+9tp9adjPiKiRCMXzWvs00eFCbzeIJ+YVj3joxcvbZICa4+XSYEfwUy4i4x+1S2
/4tz/javsz6ns61L//uM/hcPtHGI7ZvUcJOvP5X5/2IiHjpWuOxhvKXFn0ru/Bf1/114c2th+/t8
z6/6+uY52qXBX5/heSpzh8MBv04ofZOHvzk2+GSi/3Uw8vKU+DeJ/6YM8VTi/79WaFk0gd3Jq276
naLT9nR1cc7+m59e627x6lXL24MNjpcKPPjyj9+xD91TN6f3179io1Xu6LycbsqbNz9/ftq0//id
4h2Jrs7YEIoDCTXg4Xz9hMDpPzhOTiQncPSSSwYNeCU0Xmo4+7+DoKrGoGMYzubASXQCtbPGdutH
Ht0JKOLrzxGGs2rQ3nVzscGJzafEljdiuvr+t7IrTqwp2wZWAoNUlz+2nmhAKHSJISYY8aELUEDz
DDw/O30Flyesf/q/Yu2ZqSjxZzaWMfY/jDgduVEELmEYPsgxr9grGbeDd+D1XXoup4kEqpTl6D2L
rRcPUUfF7Mk9FLBuSsIsxu308Y4oH5ghZKb3JgiFRimgzQFxREEUdyfoJ4Gt4qz7MmqO7Yp4MS1C
BpdF9CEeuyrYe3w0aPm9M5rAOOBwyo/AoUwMZ/2IgDPgd0fr59E52mWpMglOItrM+btqzKqX3z8K
gWYwOO7sS2hKWghd6ykj2i9TlUw1SK1Im4O8DPrLav5lD+ADklvP9Va1l2shmErfhwYRaEyDSuHd
tQhkZRL4daoqXKS7fTWgYznqbr/kLDnKtCdXSFfntEmmLcvbVNnVwIQxIvi6L0KshXzHpupa9s1A
baqmIcn3JjwNB67xsl08uTp8XJL8oTXC8UA4mkzXDa4LSc7lWLF6dqliOC3Drp1bpef6dPDmr4gU
WD0+2r2FCUzBF0hCuYCuWbKwDlmYHKcIa5VNyfuW1mglaHM+cTxvWdZ62huqE9CSKySFVrZgfQnI
eiJ3JJiiLHO01kbFGHuRn5piVdKBrmpeDiFDQ3kkXTxd3s7xb+3lnu0LDEdbGYNOYU7BH6xdxZ1B
Y9qbdMyNUdnggmI1D1X3FXepzrZI8cFxOAwUYAr/ILQ5Ti+hT5ynMM5Mtf3AYmJVYqr08+O6wvdM
A5aDof1m/T8ERrkYhqXp5Le+0Iqmbad05ecqlT3dM0n2pnL0eZ7YKE/pXuPisK7dPpjLfsb7gxnZ
55PsCoWdPSZ8Pnl8Xg+tfn0OhPk+IoIGCxvqDSutlp5W6czKA8zSSWV9vM2AHrBUCVxgAE4dYwKm
uiljNKeF6CnIuBjcIBTCdqSKNU1lw5xMWbdFpQ/J2qfQZU7gpCiCvuLN4aiMM0+ksVZemni7AxWf
cC+OGsEOE2aTLT764cHWbbYB8QWscHMwZgMc0BoGG2hR7hczal9iYylXmUf8VezX9TZTur8dfdiF
0E8EgRJOjPiLEWM2pm7AsB17OdTHqRYfGiwOpR2GMCNcoXnPaz8YOamx8aM5ruaIZFMY9HUd5q3X
KJrAbKcyfac967aI/r49+et+D5+z9VEXaPfelAZfx02Ys1Zd0vkKpoRCnxTTZTPev/UN9+0JRqEg
hQBwCZLrs+93fQOOjRYwklZ1g/h0NFY6GaM+zeNhL4lNKrcsCq+j+qYDhPHgUBqod31qZOkAyRCj
umSJURVyTXHY95znoZ119pU6SwfFSJJ8SFmSpqHnmkSsaiK890inVEQuHuzz7920PnTV4DXgQoTA
RRiby2+7MhGFg+UXmeya/aGfu3F/nEjib1n4Q9q8O9Aintm002zQMFBZp/m+BZiwwtht8w5re11K
F4IzpdC3CP1bdGEzfjtAV2kP0i3LXuPIlQSNqo0JfzeMaWf2W98M0wFtUzequLZ6m7t4yJqIBIki
zNbOaRHeLM6DybTgA7PAm6MJ/OFukQRtJKve239cc2R9ScbmYtdRAHSGfQpjwjebukMN8cqU6FSV
ydDU+znu405RJ5sCnGOZoKgzQr7x6VhwFdsm6EN/nHAC0Qm6377gGIu3pohLTygylH2LIZTYeRqV
9XphPwO+r8szp5MuOJau6mKjmNZkVIC3kirM0rmOP7bV1OFDL28sBoPOhjhsBn/MXnoDzouwc/mE
XunRQOAph7pxhUraOS73kKsY9VUihsyL8MTmNootmo91NSY07FKYU+jNvWt3pd/V7aofedtHgxvJ
XiGk54VVl5oviZfINiobL+FHxMo5iQQuWg1TaLNsr5EVaVVblJYrn0ykD5GxsYtaNLbFnpPC1Yew
z9knAESkeJa53Pl7BQ9Mp0hdsGBSlPRDztWYB7oLdV9ASpEonRh/iJ+7pgqS/KX2+snJI2QT6tKP
aVXiJFBDrrNeql4XvaT7k8Sjp0PtnJhEJLzEdQeBjdtTWpP2pCpy8zIQVdCGTVPYPkodQjKsDa2m
KMvx/DqTWZ3sobRCQdhVZfapb4vii3Ne1SuSZbiKmilIi7AfYnmSzUH80RQphujf2ThRHew2c+jr
iosDnDuRrcToDI/MSLSJ6CB7fchjYj72HkfuaC4BROlwaifiwh5woPuABlo3Kk1y72NDcjEHkQCx
8QJCBvNAwJrWh/GQlB5VQezRk0SaMjisC5e0Ki8BZkVdNaY8SkWc781TbiuVlu1UKYJJclpnRTOp
mMZFrmzmYb2SSW6qI91X0zvKCtHtxjUt+qgbY7qf1MbFKiG2ILnCdqhhi2cFRqoiFR5VJ7i1KtXd
+Eq70hShhyfxIhW1fFnIYGS7c4bmrIXwmoxN5Aa/yq0KhsqMz9PAekyqefbcWAKcEkkDA+dlDhYX
DO590mFZhCXc4PfSs3nvhRPh7lnTUGkiwEM4eFOSeUSvhiJ1jSpIp+VeRfGcSyXbpC/fjWPTRRVO
WvQ6EyN3K+GXHt6DTJQHySGl1ivFUdnzxjMHKYQqcwAZTcn3C8+leTjoLi/2xlSgk8BD6ecBp61+
bkcjXVT2uckBIuTiWOMmH2BF3pwoyKeDNATXX+dhk8xlpdg0xJ4yU6PP2ZTHhcp0M8pVXkKOpcaR
NShK/RTnCq4Lm6WysiexAv/A4yjrq5KF0m9Rt6vrOZgVL8vRKJ6I9a/E1B9UalMQXVfjNoYNN9Ix
qoZizPa5aH0a+Y2Yn6Xe2FhVS8l01FPJXFTNsnkBuZyVqyqo5yRMrcuwqgMMBtGgJH/Gi3KOVVsm
tIriKq+yqCnJMEJyafAUxrqc/JCPRniqgPulTrGc2ft8wnRYjbrPD0xCfD/qyyrNIoy86qMehkF+
zOZ6bt7TOM111PpxdlbnAsMumB3393hCSwmn6iwjh8IFVbDCQVC4XccbSKBdXpBPfdzmeLeuZog1
RI61F8UcpWdayLzfKyaN9n3IOspVlbokheVknCmQ0ihV49K63gUUEPBQA7HCVQAbegohKZm0EmlT
kLDipj5usKUfctmlX23LYxEOTTd3YVLXAVG6wMWHTKK5UEPhVzosSAlegmjS6FU39H2qsjges9Br
bdHuWZ2xV0lX5jzMOclYyOcqpaMaUkvCfkp0flTmbT29bjnOfByKoq3pnu/rsqrgV2iHd5vMIbfq
+jy1ahhG88KbA5yECeyzOXs3cJmIbB9AP4DYVW06V4EWXUC6tj0P0pi5j4WuWFsr3DusJ7BFBzus
AyzfnYx94h94zWw/DUmKm3CMWZlGAauz7FBbRkvwOPk4rUpjkalCx2XgjaEjxcBZBInIkNA96U8o
qy+x4RUPd3IJHC5JpTNbTc4k+urCzJtv//n8+hbOizOct5+va2O3372ozsvXrTs/b5+fVsufXI93
86Mw3NX4a7Zt45t7xN+/ofY2Odsf4/0CwF//nvdb3rV5Qf2tX7mk/gjewQwuFBSEAGV3CbMuqT+4
bwG4JV8K32fwBDKKG+ovgJfg3AJwexKAO/BzgM2uqD+2bqknkgENBjQVnKQW38P8beY0QDcCv7i+
8Q3OB8GNSwBtN2FRzHFjh9bOEQARdMY9XJ1wywKnPB/gBSCCtnhWj3II70joylbuEo6bAHc9LBxF
DhgN4CAkBYJjAf1mEkzIdzOPaO6VbyuG+R4wYc2WdCVY5yO3CPdyGPCPAQExSh9o1M3VybLz6lIn
LJrionuPG+q9ZpPnXliTd7mShvlvSDsESVijVrShLlr6Om+rplZ93RS9shq1Zq+o4WKqiDRczgoP
1jYr1/nJGbqQEAfY1kb5OLZ+2BiXZ6ooDYSLEhX4uZlyQGvJ5Oy8KhqLxt1g6PWbzNVTqmje6irE
fg+ewaLMzoqNHc3CQK5DVE8SHB+PadN9QcYUEDgH2zURMxafpnpO38hO+zS0TZolR0NTDq+10329
AroIvWuFsYA2sC0hZHPbSAiyQ+arlLOiBwASZK9Jng5Y4XhIU9AyksAdTwTC5iwyHezPFG7IDKXO
8KFrgoyG9TQ2+aroMzKH2OTJwVRXxq5wNbhjD3xiswJ0aPOwSFoApf9VAmVcyNjxCOU1PSkzw31V
1IM9yuaxzhQEZJCUQalJI0SMGaPH7WuTHLhQvBA+HLoC+0Zws8MiVe/RZAk2HolqYsmqiz2sOHN1
VNMyCw0ywRZLu+CfF5a2pvEZ3KAF5gaBaNPStLBxFmSdH+VzVQLOTm0ePAvc2OsVI1X6okl8v161
M/Veyb71apX0mdF7bRdzHXaEGsipDeD5qMym9ANjnf5M5iRIFeLdMOxDaoy/ZpNoza5XT/mu8wQg
WlT1/qu+EW6tKsDSZdY0RM3j4A6SvgBCa8BxnoReDJFLNblXy904rfRBHhiJlQjmMYd4XFclwEvr
vWv6phoVLqTsorpu3WFW1ECnArrvYmXhrppPc2nTckuu+4Cq1gemgeyDf3N0sYfv8I1ywlZABoGj
AvLplc5psmfy0dv1UdHum0riLUm8v0kqXNgGlEuQDzlnQIGCWzgFnAUdy1GCoyQmwefCemmkGbGh
J6vhuAG8X6o8SQH7dyZ5YylJtOrzol4JI6t3CcnKKMiYezszN0BejLlzCg7+DflejvP6A4nnQIey
sGh3EPAWHI4qtxi3f997BkgEmGEGzKkPnMSmsSVlIBLAeSSCfE2kUZM05qgo87xQ3djLTDXtFJ/k
puj5ihk0lyqe51KsTFbAPi1oU4xRqceiitIYA76p51ZDImu7hKqk0nUMtEPTNYpVfXcE8E4MkMbG
Xaskcf6LwoxIq1Y0XRlOqZfz1eNbd5MVWKsnwNhnEPWYD1e2sLX67tgDb2iJqctZVMHSn7cxKlcZ
68r9OSvRFkFekL+buxbqIZA8E5AmEIloLeg7Y2UwDdeNM3DrHvK6SGcjoOc5C2waAktaw870xuEL
06T6VM/GHAGZMkiVkTLDWwLi/TgMN0pDDBY+h5AItcLNmdh+FrUjXrIKalyvksZnaq69tc8UPmSP
GTVhW+XlllEvAuCmACRcRxDAvH0MpCZdsOOQKGR1EbR6RSE1z8O2oJPdTduqOiax5yqF0iHLIsgs
RWiDTDRhn2npVJsx+iyvXWXCzu+8DPLVZsZq1sDoKCdtH4SZn7AXpC1ToUoM9TzVeWUWP6NQgnRh
48fUREVGkvd9DZmX0shPj4hJcqJEnBUwWof7F53I+no3byBqHTpLzHumwQ0pIF7SeRWgiaPIBwoC
nCnQHEiNgtB3wIKW9oB6HlAw+Rwg8zKdgMvCRUzH1ZAn1UGSYJOoIk2LFwWgbBaCR52BASlpp3gn
gSHXVTdXW8z6npvDcAk94BhQMFwpju9xh3pOYul0vvKB6Dg3bZ3u1zM2R2Oq412UUftD4zEMagX1
crbmw+6Y9ghhwfd5ka9MUyW7AfApkIbW0gt71tKVnnK2rQh3b+NiBLm7ALYWLvJZ33+xOeI0+gnH
ic1XBEg02K4a70H2PB15NBvePO4jFsQwOIn1WBwoeAbgkbMlfiwwkGgZ4JAVHsbh2dgastfRdLIq
67r2fSV71EXGY+OztIyr17PmogHyZdCQfved/3XLbO75Y5gNFM0g6sNhV+7LxeZtNY8r31U50BQF
bg9yyK+Ohyo3yrE+e1YlHtynn2bzl1F0bWiYa976cEfbam65iQiQjM+sM/VeCRTKlv19UQTZ2N8w
Mx/aDcDkAoh4y7K5h1k81BnLVmQ0MdB8mcUvBZ4A85mpZamKs6mCjHuA+BAOtYECVAVc5Ccgdkys
vErOPIynGLuVzzwgSOq+NydIm0rsB1DRKVSde3l7lE+B5/YeF+oD1gTqhQ6HdR1+nT9tWlM81nNK
BiOjzJv4fhWY+gj2MHqFvNp+dxiAe3DWlWO4mQ2OisP115tj8baBCvaYeFHuN81bD7lyP6VJcTol
Bh8L2iafNJ/5QVV0827f+OKzKS29vJr335ZWHvAP6/wQjAjUBRhysXvmgEJmz4E9SiHimt0RUfum
40W6x3gjBzUnYtZbkBde/86FdcCifYDI4CaggrbwESkideZVRRzlBviGvbYpUBrliNalKoUp3pak
aF8kcZ53Uc68LpRNBbWsjoPWQlsWo6+AEg14lHS1JdGQT/Xu1PkQpSpigrfp3M2QOFQofduXBa92
HzeQRc/KhQ+gkAgD7GYcSo7L4qaFv7+x9jhBZFtgb5SZbVGEPHbdoIaYp104uyoYFMQX2ke0NbFV
CJEeQ4JW8LOGJl6xG6CBOFXJwe+3TO+ir2IhXABn4J7glxIEld5No6JVMhlX9UEE8XGODwfnJi/K
qnh4McSD8RWUKsQJ8DWsino0eEdDJ2gOWIxkbs1dpr7Sg2ege0LL5tmY9g10N/TAFEesEWkeAfvr
DaFpXXWcT41pwiEr3bk34hYCpEfsCEzdzIoQyi64XyHZ5EARyqrs3pLEjWPUdVq/4dD6oUMI6U3/
cUjMqJ+bmUOSYFiaHcc8H95AO79/RguRf5UV0kjVgOM7gCI+NaqrCuLv5kjms2oqL4OAmzDxYgJW
8XXs9+N5SWBiz1miIa/pA68Fe+lTBLE3MTVXlSMl+Bti3AnN2vjjnAb9qyatNQ/LmfX7TcohfZ3j
pPhoKo9/ycjYnGNWxmiFkG4CFcxdfqqbvLJqakoIbUFCWmiWcEUOxtyKiSvipcTbC2I9fkhMRl9x
2nXbGhke2Lkc4h5csLKmeBhfKDpJCKPAlngRuLHmuYmJFzKvhDq0bsqDiQ/+D7griK6AkqG2DxF3
WYVtqz4toV3Li3qgCl+7YaJQNTDtrp6kvzs72gOMnwKyCyloc8baAFhoXLMtoeUB38HBYQK2WHsO
QDWb5g1ohqYed14ENALdzavCKVf27MAfiYEqlfwyTka/wg2boFis9RYZ3IPLQD+sAy0AAQhuFxc6
3UU3opwLmfkihrpEYcIUCxvFJZ7PWmb3KE6mA+KZYYuHvixILrY0XKAHBW6ofwfwHwt/yZznSfAa
XqShlgYFQtoHmQ27stZj5OYcUiZIrTqh+JAP/T5OCyj8FIi6N31aFIESYxzwvalE3lEmUp2r1gJE
iwouRrpCs6FvPA1NZ1ELtZHPNstTpEpvapp9Nsfg1GbqwAdACRPp0EEFelTU03wfhGv8MGbSvMrq
NNGhn8rSC+tCNFTJHBWQyBVzXUa1n81M1VD2eIMZEE6qzEfxYki85q2tBT1vs7Z42eYuPWkyEyMo
OKbSVy00A+G9ytn4ZW77Su9BrXb+wsB75iFjQ3ZMO09/7qCdJF3hbNQk6nAKSHpo89GGQ5z6lRq7
OX+OBwRxTZis7sL1JbR+RGcPqPdAzrM87Ac9fHIB8zxFCoo+xYNIUWT8rAXSRtvhM6rjzqhxcuLV
NJVjB00W6Qwi5FX3am5wVocjsfUrm5lWKr9uzKeKU4shRa0GKLQQbp4H4yCQ4mlGahVUhr2wDVT8
Qri5ZHZRMkLbA1Qjyw7IsqkbA+VbzzNhvWb5Vd3H1At5R/JnwjrXhRkLvA8G+iG+1CwoshDu3eXH
2VRWH1gPNRNIaGx7jvqxoKrjY7XvYsS+4kzoMpSUFieTbvnbqrPyBBoN69eNFwzvJiitVoq2UCAM
od+qHMFhQxONGnxvSMOi8pL3E/YzqLj1nszChrVQYs2B6gK60lj3XntQc9k1LeYsbOXsNSExpXiT
lnzM1JxW3nPKuhpqgTOgrshYi/aqIpXZIecTQvupLdIXWcAGq6gu8QEVFgqELFtzlckwJN3p4wH8
vt+EWjz0xGK6zsGhAXbTgwgDzBaWZRBNfapXEBm5mjo7HTNNgdqSw7B6fLz7iBIuNwaXgSEPA1KQ
LMYrtKWm8QoIyEXFwWeQ+QSaBsnLBlortjjH+0uDG/4AlAA9A0gOaMHNpRV9njFrMnBPmRPvjMiz
YzF4GApAfb0H/Ny2Rpn7S4PywvqPUvF1PQGA/uZ4uCddYFkjI1tJDgUpVx6WSZID0uHe7uNSvM+Z
XJQyADP6ULaArtKFE/RN4mWWpTJqYwctFGMu2fNyFN7BkE54FZiWvp1p0mR75WCGI0C1zcsh6+pk
C3h9IALAn+AC4a4boCHnJJtLJpaymaa9jAT0acj9xuFhXvmZ1wBpo9s+XmFo1yGrop6S/geGpgA9
gUGErkKYwubQwuW4INB5GUEDb3E4FLzbbYD7Oxjrvjyci6ne196YbcmHNpt1LtCuoAL4A+DH4K9j
LPMhaG8amB1zMKnRJ8OehhoCBL45HVMlawbBQFaOvyj6ToZYtmZL7HvAoMGeYa0wAZjEslXHtxza
IDPrRUkQ0DPj2gESxbYLhU35AJ0WTfVxi5mJBwAGVKYQMAnwtyegTWlh0z6aCgOF5ziyCc/MLrQ/
odMk65pBdW52034vp1FEnOVJGclRxHgXa2hpfdk7aFuPJLVA3GWTDcLJ7+zpDClXE2qOPLkr0NqB
l56BGJhNc1KE+eATEybJrE+C2KWfy66HPMEBRfo8JxCmIiPa5IMBtG9X0A/hEuiwGwO3a2XNP6DA
n0flixEi3YDShoBvkfx5ASh9VMlss/dWtkMXgQeUJPR0C72eQwXdzGpKi+SoD4CRWXEqgGaVJm4P
cU2mRDVdkoNnHlK0P3nQt6nmYgCezgDdc1Y2U5yueuit+TSUXED9LM5baHvArIUFaYh3Uvr2NAj6
sdnlfoeLyGty5pQhHYS3McmyWNWVaGwEPQnD21lP9YtS6//h7Lx25EayNPxEBOjNLU2WUankXd8Q
shH0Psjg0+/H3htVZm0lenswjQE0EMnIMOf8LpBDREWYl4nr7IhDhWEbH+uo6hHytFs5JM2AOow3
k8Z3TpC5i3upGxlP22678agrZNcI9XwDEkPOv7tVee9Hxyr/UMgWEOGDEOJDUZpzma4y7/+EusiD
pJ7qRad156wf/LmojGzbej1A4FvuEDeyWrYYnZJ04rJvCiMpp3UUD6jYzXdNHvVLauSHFA+MEKgC
qJB2cKwk4hkVTL+jwhqK2Ow280sLZQJ86ep5jjuqi/t8QPwcI6rsq1jtuQ1nNzj98GWrh/UnO0+J
RKeqpyVp5NbfOT01C42VHuEAqTTG2N469xe7zsJcctttvTG7rqnfOBo1TgaH6Is0nxEOoLTIR/cB
/me37ixRTn4y5yK3T43d7WvsRl01ZOYsQFuhH0Mv6eyCb/bEoP5Zm7ppb6agqPpYbkvwdSsMv47r
wog48ynBh5iTtfYSy2zdd8oZ9+3WX43tRyHGfEM/ZW0/Tbl5P0XEaop714j+UJx5wX1YOV13U4RL
UNyiO/OG+wKYx4j9Luz+OPuO5KcEfXhAvyxV4o1HpT+2uarjdnf1N2VP26veM9vitSwce0k66ZZf
5rB1f1ooX6OkHAx2osLfoPmioRuXW7sYvPmkQ+3uaWAs2oqd3ttFtmllZIM3aid189Hku6ZVzAl0
Z7cng28ZXuKJfEWCVEvlpVHVth95k7pL7ULWdWIZ++bcWebsFq/GEuT81IPY/PeGA8W/BSVBS0/k
YHS2G+kyGus6NNCCjS3wyDBbukl6eFYRO6Yu7ybRyZuqm64dt8/tgogZabDITSfD/gyaEnXgbaE+
oCkqKNg6GXhxoNztpps7mD0PsiAY/O2d2SgPjXsHUP/yRvxMaRE5h4b+gDipMM5eIJjNEu0yysMW
yfq9pzrrtch3Ny4i+c/LT7o80WnquM2UM5V2Ernv02N17udJBBvK3aiRR+Oh2iGzilX8Mrx9vPF6
zzmhvvGuHOaX30cVamG/gQDi9oXg7Pu6YepccwmCdA3z/Y6jQQMdbN27PTSrK0N5eYTzKLAgz8WG
A3p9VrLozanNQQFY2Ye5oPLRTtstaM88O9WboGFEKbz95etU1ldO02c+0qFGOm7ug2Hl7sqnQ1sW
o7DQSjK0/mo9mt1EPyDd8PPOgF7pzC2Xv+tpk4w8HCSE+7soEkHnnj7La5UwF3eOUmOuhfrW6wJt
rZqFhqOu0TeNpVvcoHr092SkT04pK/I1470Ro4Z7b4yJ0wvVJVq67nRXyXa80nc8MxhgnvZhcLEc
zBdngxF0HftIGOTpWpXra9uq9tu2NubURcJ75Rd/ZkpjobG5zZIETI6TsyktS28u1e7maTAWa2wb
ukqrbkHUN6zGYzvbKuMPZufKlL7cMyz3iDy1TZcWBE796S+A2LLeteFGqQPfJRAB2+DZtW4s+mnD
3RIRGt0ddK/FLotI8V0wHkqxlxfzc4NM+wPHxGzA23j8+V/0E2RBY229madmOTR/WsCUb6bW6B4a
iMJ3Lz/rmVGGCCfZG3sgKoLz0ngE9nP9qgtT2elhOsktGnQs2azLk+VuNV8tzc/enA9XiuJnngu8
zF6FE4C949zg1gvPHTZtYzWIyi6bkTT+6Wh9WlAgwW8s1vmmmAvEoS9/7jNDi6yFHvagx9FSnvWx
m58b/gB/yqGJTeUm0Exbaq22ywKKsitqiWf2LL4QsI2SFSuGd/aw1gyMqWehZCXAeha2Zoj2BDtT
poSuf2k9u3eOtwZu7EejUWT//Usj1ikibno8EJSnkyiosCUgwJCZ0KH40KppuQPdN18joY+uPOqZ
35I2nXPOxQ6BIevsUVUYVuifUOtYu+6sB8ftjSyvQ/rIBiC5zRqzCjK3nPL/vE5sPo/cbvBciALz
bJ0MXlvjyoWmtSYn+BOYQ/fFDMPyzsqVd/vyaF5uzE8fdfaJzjrM5WrDmRaC3j6pm9IA3kF8dWVZ
HH/P0wPAhlTivonDJcUudLa/AlMutlnqKitb2T7gNp7etDBeD0a7I25DZHZ6+busy9/OxpKDpAeP
6RHEffZAdLFlaY9VnUVqUAhZyiYq+njgoOmzYHf7x7wY1w9DJKPtFOKvfleBGn6BXBtvcogfEXuG
ZZSnFsxIIhgrWw9LSN6lva7LO8/KoW9ffuPjtqeLIQo5H2nlPYSJ3vFT/bU70vKUNPuGzKQaixaB
qag/ybWX85sBnA1yNl9UkeS4eudspbL8swTNHKTG2OAWVlHdVjfClsFXEwHPnM5duQL7Dl3wz1j3
8B1ONeUfVOPIf0x7Gt5taIVQYldts54QCalPzY4QOG0aNyxi7kJtbPDDSNtxb88ACS9/6+VuBUR0
3DvD5AuYEmcT3Aoah15IFpm72XhK7SZ83MLqe5679seXn/RM5YGQh0MHTpADHmPR01EtFx00gVGJ
zAEwPq3NZJ0qR4Vv57B0HsGy97edOazvF1qmR7dDxlJ5RT7R3/W49CqrzWTZNmhe8wAy5+V3e+YH
xyyMm58SE4mgezYKe6/qqC8KfnBrbG9G2eynqN+7eFTl/gYPwH5XeLu8Ms3OvK8HZsQytA6JRET5
hxjy6YCEhdLl1ke4hpR2PciAyn5dmPU+pH27bmZctdbgJo5bWc6prrQdfPSEmH7Z5jJEr3M1bXUy
RisQSq5Xt46RswVfQ8spmptm8UV08/IYXZYtNFdsHQeIaSJYsc/eFoW8WDowjikA3XBnjalhHLZa
pKbKi/Dec0oVW+3iTBmOg/KR3jD6/fIrPLNF8grgioe7EwPe2brkiA+r0BJoNnfZnMbWUL+xt+9f
Xn7KMxsk/snjvrGjn8RR+vRDBz2hKdhzmXVir4e4Xi0j2ytdpEGwzAaFA93+y0+8XBqHxI2b54DS
0OaY5/bQRvd2N4yFl5mL7gSdc19/9PZgeI1COj8ZnbTeStRBN57ux7sIwG2MQ+GZUMZVMH5YpTAf
5r2obgoLHuvld7v42TGUAmcikYTMdPEhno1GuZhqGH0vC/cJ6Gih9v+6tzgeMjx7g3XTbUN4mKxc
8Wcz3DVP7cZHv/LyS1ysT14CqTC3CVBW4ek/L5nFbDQYysKs27DWYzHZ75BTI9aZjTxulK7uRanK
7OWHOs98ugOLyMp06KxhU59++myL1eiKMs+WyZ3A0Vx3H07Ure2OJ0hVXRa1fumcRJ077+0ql79R
W04/fdmsP9Yp70HbnHD4o7eddAfEg1EeF2EI4IVxLP9ud2Zvom3b/SHe5nr9E6xI5NnvMbadRJmr
d6tyx3cUsQVS8VKvMm0blM2Jzx59ExZb2cT15mw/PL/szGyahfW2VmYdJLu5iv1OuWVgJ67QeHUw
7LSJw3vKt1TKyruvA2ykV+qXZ34jIhfQBLEKj5L0/DdyDTX0zjhmRVD2aaub8c3sO+LkuuYr+jd5
oqOOrk2Mix2BHfS44MDhvyQ9+Gc7gp42Tw9dP2WDJSecuK2xxv0WoCt5eS5c0ipHxUT+C70i/+EM
ezoXltXv+97a+TpCSV4vHKqJsXnixi1HAh/CdkjLaNK3kRwxFHjLloDrWZ9ffonnRpgCGHyfFcAm
ePaxSMScIQzcMRstswDwKXTGfrAmm56crPLd4RZJsWyufPpFi8HKI/oG/Svj68AfPP1yC50Qos1t
yrZ2cu7aHTNKY2Ls82VeZxL7wo0ep+9jO5n3//VzD10Zgg1YyAifzdnxKI3BbpfKmjLk39E3GzYp
qRY9OLGOymZP88kuk9EqDffKuXyx//PBx4RiQ+Yf8guefvBIKkPg5QNSbGusHjfuEbtRTmXe4VW1
XuGJXH68/J2XasnjgdQfDK8P/nNcf/V3uTm6Rj43ezFlRVSZOh3LxkvzpsyHQzQR/gkELgy/HJsg
mS1nmJI6mPXjsG6w84U9mtd835e2nON9fBAwE5zP8fyzAeiMQG6cKVNmaN21BVb90RkSlMiLSJ3S
KGvSW0YUNDMukihbJWbJxGsb1066ZsiHJAAZemWOnarvw8FxqgyPyoSVk9PBp6T2ayNm57T6m7Fe
YbNtY5e/9xo90T1i7/LNSqX4j+Ei9afEtg2wp3o0Yyy4YZEOm0k5XHWFuz9gISy/GQtKjHgtAqXS
MEceWNmrDuLSNXmpein8N7hN849MG+er42zVHHvrID+bRrX1cT3tyoIesDov2YQ53E0dEsObXgzy
K44L73FfG61TC/rqNtpNp0Kii14zw5Lh5Kk31N32Kx/BCLMVKe+NDTfRFjG6YVi/shqi4iMG9uIm
qIvBStpild1tXjh6uKM6FiermLbmzqE9+NSuFvg/JqDducVVgDhIOfNg31RqCW4hdM0QBUmj/+ho
HIfMHQrkcy9PwmOOPekK+c2JHQ7YwMEGL6IjegGbtBZ9l42GVreIloLEdMv91gOtv3Kugg1cPgyE
D6Ce9hNC7Ljw6u8JP/SdSyqE3WQVPeP8VRlu+60OW8uCXDi0csZqBD9oUXO8QVuxfaM6cuwPmONr
faI0Mn+W3rQp9I51Z5I3ocY/lj3nRhqaxq5fLbmYP1UAqsHdeGgT72vD3OyHtW0bxORj2ZMoswfq
YzSPHZ5rX/tuWpq7yUE5V+2HsjYdmfQDCiWMxLSlqUKR9yma/PUw3Lk6fDv2SN6zzfOdJs0R/Izp
YDrYdJYA945apn5JlIkBK4k6WU8x5B4CKHddPO/BG+U43NLwRm+2thp+1UW74/+1l8qMa+SO7yyt
zSCNaluIZJ1d5IdetBgfOnYCMwuE7B7gOTHq0gNMwz0242ZOnBp4KdmYd14ivKb7pzJmVGbL7BNl
EDZy8RNv9YPbqJuEOlUbTDR7jicoa6WlkhaVoZuM8K1rqmtEIanf0Bee8qXhcNv3IQAcbtf2tmh8
YScYf6xfRSCH5qsrlOOl22wCCwMnm3e+8hdEPZtX9jFSRcQwlSGNX5QzvZ15WojXqp7DL+sMUsXf
aRXuo+vy6yYuKpwlNlxP5++0GHoLhVIVWAkah/kb+ntXweE4xe/Jrobww1bl83YjdTn5SHnWHHf+
Mrp4q+DBvPueYJIoqQVvdBrllFekrsxr/ZGpPVVvRjWv72oRWHWmc+wN6VxGOyTh1runqSxWlWpr
MtbXkSWqz5sjCvcGqULvpb7h6zRYx9ZNqAGnNTEJYxoTuwKdi63aBzcnRaDcY23qqbyZ8kbJJO81
qTIT/3jkNEBF3UR9teOts5qlSpvCHf/AOZbhCRvmMCZd7Xnfi2qLNpBv60ghkM7+KPJgfz8Npvl1
RMQxJa4SZYHuKCq+ekZXitTbpuljZW2Yi6xq4aWmHK4pwfOmH5G3iB8+7gkRR0veAMBMSvwSgSIP
hn/1a9xhpYpi17fm7t0k6rF+5yz+bsdeqdBSz2PlpGW96q9LsXgfX952ntkJDoML9hZkMdTY9tOd
wBlGTgJ7WjIQxvX9GuXyTuftrxDD3TswhGsao2dqmQPKO0hCqB4O26ePE97Q6lo6S9bmdiViWA56
uc0YKvCHaskQ1Qwn/J71XYti7Upw12X15gHWRKgigwPIPI8l0/a8mcwbIrvaVgJ0yT05dAG37WCj
PJo3+2tdOvuV4u2Z8T2CajBrMbyspGNA/kKyvIE+RA1blxlhg+6u672sQkF5CoF7Psth9W5e/j2f
+UieRx2O1YLj5Lji8+/nLYu7kcLDMdK2Yr/pfUIXCl8vmVNO812QKx9wr7mmvXmugCJRnzBAJhAl
27k437DM0XRmECJjNuYgo7Zb/2h3wKQWVKtRIY9rq3vd7yA6KMzn+lMYyHa4Rfflf50qd72W9vTc
qNMpcF/zIcGlqX86CpPZ+K32izELjEh+JpwBxQfq33Qupj0bu+3aKnrm8D4gJHzikJdQZmfTuppU
a5SBu2R235XvhwFBBOKb6AHFTXHlB75Ec2HmDpodsoGyG+v2028rehmszlKuGe2rc4sqob7r+f+m
OWV8prxmzuqhME7zXFrwEaJOndpCQDl5a0JHWjlx1/r6NPj26sQDYTGpr8fmZNqzF6Yvz8Vnejbv
UD6jKiJbkel43rMROOd5i6syOU31Z3x04g0ePf3R7Ys9iI1VrN+ITTIzaTjehwgS9LZa8vnagF2i
CB6Bnfw0yKDhwM4nAxb+yG+DQqFMqonycWdfNB8bgSwhq9F4TulQ6eGDtKbFT8n2s0xc21XzaXF2
64vg2DxM0k3/uCLY/ln2hXm/l+4aoPSvAae6tVNfUETnH9zc2q9szs8sZiTsdAJI2QGAzoGwrhBF
60/7nHXRFrxaULJmsyrUK7Nv+6xE03+/71VzpTo82smzQhRomG6IPtuDVDpbO8YR4RXOkFkB8SGp
7bXj564XzlXI7VgTF88B5KehJ3CK7v7pPEY3URLtcEi7usXRp3IL22/jZIvHcFpddLaBHm+boZ9P
NaFA/eko0B9yK2//H2MMG4yOiT0zDM6FK1FDi+uF/ZINEdIGdzWtV+MuxxSEsnxop/2Xxcl9pda/
3J5o7qDXgbZAT0D3nn46Io2IYCKeWbRlfVcvUv8osCuHCd2ezGqZO/97Efz/aZ56ZoOmr2XbxTYM
imiGZ5sGEUv+0pg7x/xGOGfqahJZpNy7JWVI5VtLhije9spGotfNXgEi5krrcQBp/seoFuv3f94Y
MGjQcnMiHi7m840BFKHJB63WLBRSYiNji3DWubk11hCB1kRMQNua6nVZmYe5NiowL7ni28svcelz
x2lKKULoLqFc6A/ONu0oUuOkDW/NFsuZrKzfEfgndkNYj478asUeZfAiIT5ng9Z5HN8Nu9ZN3OnQ
fRcIz9axTRhTHpvjOH7L/W2os9LqjS3dwC2+aSPHGO+raryriqVeb9VYFRW9rrSvxXhc8hjssdB6
ZCMfxACOqqfzSQFEFEINa4bhqIHl36fbJoSco75yGDttbWyxY3lXgVpmnVFYDtpFtPgxfimwTpM4
jX4uurtg6pv7Qpp9Ziqnv315vC+3YR+tw8FAHtuKe05f9PNGnkezbJlH7Q7FU2OSbzukbchm3+MU
2N6qdjHvGvSPma3K8co6f/bxQIOmHYDfWf7ZmgMnKzckYTrzpZrJnSsdUvt0sAT5Q0NcV5hMI9Q2
GtfaW+PW3VCDIj/NjStF6L9k69Ntz6cKhek7IgUd63wYdi+sAftQtnAK9eHrqd1L+VBYy2K9QY2K
DUnAjr3NAXO/9YaUxqNnr6qjcmmi+6idWyKwpOMQydCtC5mobkgoBMluBLAMeiBES1l0tXFktNGY
bFCs9p2TI0DAfSidAd93YXxvnRJIuzUHKtKtdRvktnkHsG2tBqbrpgrduFaSX2FbUPnq0ZOvxFov
XlwVuMzTUgzi1t6DKT+1K5EbSRCJ8m6s2xJwVpo5YV+V3Kd7NfvT93De+s9jrtz3wpdV9WnN3epu
oD0YYl9TFod27fY3mpDfh0D5bZSAa5tXhHOX1Rn6GvxIRElHiCTOKyalZxAsRYbX4uvioXVp3epu
YpLbXXt6eZL/2y+d/bxUwhAlh6iHQ+U4Xf+q99doj0xlHoKtyB5cGZsWrWjaI9la4rx07TGToBvN
o2WIgQZckLOD6XHbg5/WNA7mXesvk/zIVISyePnVnjl04AwxZlE2Al2fw8jIE5dhmuw5W/bC+ObJ
vE1xJQw/VjV9IShmT19+3DN1agCp5h4SN0Dri2xSNeTmMrcHxiQcPMkx/kkmbL6aQYlkXdXLKajN
zrnPicFr0ojzYExV0xGEtq2TarIIi4hKGqVQwnarjzW93x2sYtU4qbcq3/K3CsW3e+W1L+dKQJnI
WQkVCN7unrFtQVSQPlbvFTRDDl9EJrI6LeO6vuonmfv//WE8ik2JmGMo1XPyZOJsEdreiQmyhuA+
2jVBfkHTvRLQalce9UwtziFHEXxsgMB+/llZF410bjix9qzzpHrYLav/YoBCn9zaF30889jblTLz
xKFJ1ros5Kcjbf7KHLwsaAHrEUsdlDudUnj8+V+rI8gjG2Y82jOP6vonIpLg4xZ1xHiMklw8A3Wu
QvxN6tuVs+ffJf5kWXL7NognOarkJ9KOnJ2QkrQjlQ+kYowbzrL7RZjm4zjtVfXaazazP8lx6ssb
CRzzrZTK+daqtvzoWRU2HbNew98QvPJtX1HKnbwKYpgzHj1mXC79sMX1WExLrAKtkavnbOQG9m6M
ycMkyBqs9NzHem+8PFmIX65jP1+8n64xh1+7UQtyHFHe7fdFY27vR9JNtyT0lx59Dm/22we5V/GW
q0XFgJOiupumQH66slQvSvGjMyJkhH4Zk4V/zjdgutowyIVupogcfBhFZB/ZU/1ovZpKWeQZQcnt
LeHhI0eE29+XxWLKVy6CnK8vv8jF9OBX4geChscQzp0NZ4sPBaZ0bVHs2QELViTuNP3dOBNdmFXr
YgXxvBriFB7holdWxzH5z6cH+nACoo94fNbB03mpWy+nc3fNbLNX2d5vuT1yrOGcQdS/eNWnXvql
IBkktFYk5pu+8t0Xmw7fjcQNZSb8Lcnyx5//tSwqgS1dVhONZ11z4IbehimxtE57CBL28hA/86UA
YKx1FgM+vwuLrisQRrXjnokQBDKWI1x4LPxtzeS4+g/apSvRES6WSObXEsn/FeOfDTOyW2L0yGQC
KzLPft+iMGnoRG9lJCdhLMUc0gHOR/Xw0OVWG6Yb9HGbGmHu3daFaozEXVvAWwJwSnnLQeMBJDem
ud2pXGCdM/WuUwB+u8zk5uYqJmvO/WDw+mGqiYCbSb8p81MTWJ1JUm9n6yzsVrtP9rnr3+y29v4p
WolRv7IG8afPVUVWLuOC/mNspmuL7Jkf2XVRmZiHBtcGgHz6I3ur1TtL7llZFC5rf28alvVrcwI5
Pi5SwGwQidWJU+4F+w/VRjvRThjn1yQyg63PxkEHN800uuKwlO23BKwSXza2NcjWyxPkmTV4SGdN
BOVRECKRevqaGOXbXDsHWTBJwgJIH9iPjJww3F4DzvoEmWOhI1rU3vPiyiq8LJ5Y9r5HQg7jE7j+
vxnVf62DdQtadunZJrWmNfZE6yL8pNSs/yzWwr5YEbf9NXQB75EIBY+AuVOfeMqvvrm4oBLsvsWV
1XJ5avJGCDUBrElIZMaebQyhIzpicpmxDmTi+65V+m7npLDToC2jWxrH7n6mYkhJxK3eRWon136i
yrvym1zKkxC+4m5BD3mAjN65ytjCJctgaDOrEPka971J7GKChEr1KUx6/pP46LxOXA+pvmpHr7qV
MwrU2MR42MVGLue3bGkkQpBF7ZrJCD/sXnnFi+rSobcjdZNbOIIwuAD27cUvwqYL3Mwiq/Oxw5KT
sGyt98uwt5/quq9/vDxNn3keEYsBFQ1VGgXm2WrCgL+g6lROFg5u3ibCnfJXpWFU3wKhSIQNWtCt
K594uXUi2wWwOn4HB8WF/XRlrJ1XEOdfudm4WESTT1FRxWZTEW/naMwaXKQBGVnm+ynE03Ati/6Z
76Vp5skH+0zreLzcX0tjqJbeCwvPzfoFq+SMCf77RA9dU1nUpkq2wt6dK5P/csPCCA+oAGMS4EE/
tyioPVoddxBetkF63eNJWtq0q0fj1egXbnX6z78nEKd3JEMesod/3a5/fV/V2RDzW8PDwgVceuoM
QgVr8VoXxJPjzb8i2z8fzoDBPPA3DsHwyJI6G84oEJu1FIM4lZ5D4iQ5kPc4QvSUWmvu3UtUbddm
z/m++u8Tia7Dk3Ac8ecXmrSdYPf0TCNjy/YfcMfPJBEM3TuTxBds6XaXTOFyTTIK0s68+PvIPR7r
Q/BDzBDliOD86bxRdpsHW3nc/FBs9iNVbNSf6m3YvloLIri4j2bnl2vmBtlVfQc4Q8KfdR9BA8/x
lOfRYYaxzLfkfWDkI0/cMSG1u+qutUv5jkDejTa+dbw+0ZMW7wfptB989AHEcppcRkXIdLue8k4c
FtJWTt/nwly+NNtMcq7p7X4Qs3cu5D4bk1kjYSwwhHSgkI972A2/96YO2lgsMjitaEzM+6nclnu7
HQJCKlQh/5EFggLI017p2Jy6oE8ivYLRd8ZI6RBOZGWHRr8rBCHcCcL/ntR3gaB/PAhzodKj2uCv
Qvb+m1my5EmzU1wnBYHwJ91hOkukO3e/KzmiWuHalnmIuU5oK7NKlnw4qfm5m6JTMt5GEL8yy4nO
f9CeEnuycs/YXWTyW2dl5RL27htO+ZMGgawMwu11Hm+RP37Kqfq6LB9swkotT1sLcesjuN26ONVr
wyywduD7lZh4axszbjE1qAkna+RCDT0Rcv1I+k+5J4s9KLoE1zHGWABVPoz82bu8ESTJRrYyRLK1
XJxF0HcxaBqswXm3r4gTTqrr1W9/CinGttKdvnbwsb9n1dG90PSG6Nlm0X21m1ETgbrq4RWuyrxO
0apwW45fWvIPTYXVpuXm93ayLFukkZTnhMnpxt17kkly0pBKhARfgsW0xG3ZmuVtbgcr2ZgWKraY
KqNHQTqaR/ScS7Zr4nXd3Cac8hvB3nkt72FGhMPToAyPi0UM77OGEUfsoeBm8PpuLVHFIoJbLO1l
FnfOYvmC5C1jDJA5qS1IyNrVv3Yzx5e+4md345Yrql4vSLWJEFv2P2Wee79CRCJ1goUCyA1D/Zay
Myr5AIpb/VN6FSvXIiNcJwvNMZdAkJHxs9PEh2baVsEDmfPlDwYO37FnFOzLL2+PFxAvIX6gpv9e
GhYdh5D7dB0vB4FRrlFzwqy/IZTR/oSOVSq6lULZfQQKnVPE0/v2f4hq2yRHkW5+YvgQQepOa/O2
GEgsT3Xfhbd9f0hTuapmJ1JEtbZx5W0v9zo0a/TCRzNFv39OQnvV1BRO3ven48appBvQ6BZIQr8v
dfFFSfcrud3mx5cH6F9X19ONjm2cvCcSEcCcaHCeDlAXElew9GN/Mv2FTBiny7vbrRrMjtT8iSZ9
lJbfJjatXpO5BjeU8Ds1m05be568ZNL2MHIdR1B/RGvSkj62EpP/xh+Uf7PmG9tjCLOLHjCouecE
jXCT+ps19PQZPgxiiBTtbYFCfH7t6GiHx9i6MZ0IP9nfL510ije2dDQOHzdALSoLLDaNsZHAZuYV
8Seu+C0W4X3xkOYU2PGiTd9Xdt1/36GjiF0VMwh9EM4Au6aS8DdhKdrHwtjmH82uuEoKYAGg3yyt
+SNCcLe+aRni93594BWRxa0Yd/nUBl847Fd17yFwIpMC+vXbsioQtKBci9eRi6qR5di0f0YpTYBk
YpxJwBW6Taeh7cANcfrcNAiHDPRhuwTFC+qFi7IGxD0Jq1h97TdrW1PpVMt4Z43+ItHD10Q6iCGq
P807CRk3KyKyIZ6tvLnWw19OOh8azwSUwkN85G49nQCedjXXwjjNwRSap90iKqiboMS92a6SkWyl
m3pzx/9YI3G8MgwHV3rQy0gNnj7UnbCl2WQBnkyn62/CCWYh1IbGDGBu316e4ccEfjrByagEwYUx
pHIhBffpo0YhqlpIExn3MBoQNq6nHozeH65ch3g5jC60JCm7mO0OsO6ssA4hi3a/nsXJQcVgZYao
8jcoHoIh8Wu0M0oPxZvR8q9JSJ6pU7Dw00PQdCL3P287ya8x4G4KeZqVaDNT7NYtKVPOI0DM9Gjn
0ru2o16IbPnpiNYPQg+JLTzkuccscAbNNSBOjrzVDqYfy77N30Df+jGLCqOMXoWDkLfchEEe30jo
w1cyc7CFmxaJHck85Hn9OZh8BI3cHLI8Vi3W0luPvJMhIQor8lJbTEafTLNlfeKyF5sbeeATfxYI
LrpTe1yWGWskCIRXFRj347wg/Ze7zyrnlcHSUDH51foN8LA7xlFuO+0p1J75IKteHbEotTvHBl4t
A91j056o/fcybppcdWgYUbBx/JqWnzhl7XxaDJuOGWv58sWv9EZS+WAERgqX2EMYmmqeoQFFZWc1
8epDUuq+/7B4el9uNqLC9hO2e4vMHN1bP/ouGCWJRjZVUqnLAIkht/1MKYmY1koD1AaUAoLMlrFC
yxZXkyQrvO/s9jG3xKZSk22E/I622cvjZp5V33BgRr/GCGYk3j1YkGQXUfVTm3X7uu4jc7l9eQ1d
GAs5Rv+NieAkBYuhVX26iILB23LLVNVp52ZRL2HH4KKA0DfI5feIJam92k5G4vBPi+ysu2lfjCRa
qnxN6i4kDtYfV3NnAIv5d9s6Gm9xvxJGD+7QzIX+4ORu8Iq7oDRQlNkV/8PZefXGjaxh+hcRYA63
zW62JEtykPMN4TBmziymX79PaRdYN5towgfGnLkwzlRXscIX3nCc5sU9eG1k+KhNlXiNmNMzEpDl
fER8HrZOJYLb83tFhFxeEryC9BQA1tDyIk+8nF9bLIbbD14aGKmOqGAW6QYZhmp2h9BuAE8OU+Og
lDPkd9yXhn7QJtv6hCnuUp712J4MvwH0/73PMXl4HIxWL55x8ilKUFuE+WRkQ2U9wQnNWp+NR6xj
zMgaH/SsgDrJ9xoIp9WwrN56Q9Q/YY8wj0e3NtLZLyY02TnXivNf3+bKu8Jr7d+GXaBNeXsJri8S
VEVR1+GSpFzirmtIE7ROpzTnLLCmqnyYF6Td0ogKcqna3pm6XrTzAlxfy4wnGe4wFiBJrMt6mHq1
w1A3WaAXcayhaqSV3ZOX58v59rzW2Tg7l2uREjWDUQFa61VbWjSiUW/hUIt6Eg5TbYWyaNu9nVt9
Pv7zUHSnsQMF40K5dk2GA9pKec6a8qADxHlGXBHEe2e776jDKDsUk6uSMNOCdiELOdT8aYivnptQ
jyClukkShGYs6jelsOOHiO6/9zwOE30XmzuVxKIHb++mwiaLw9ALlSPVmuFnLnZ65/EG5s9h6mLZ
plq98c7LcsEtLIDCHdkpbfzQ902LCoGiRfcY+ll/Bt0TEPg0gQYQdRzxubFMSWwtFjo7Mw3p3let
rv00V51hQ/Ki8PkYdvauK8b1XrU5OK9NWdCaNAAvT2ujVOBt674IUNefSn8YPeG9hI6ivFHylgxc
cYfR2vm4V5LXFOdkv/FVsQa0yBrwlBS5pnbjWAapknk4SPWWfu7SznpTCEV9gBpt3RVJVR6QFRP/
mUo0z37rJq3vGaV156HjdrBQ9Xxqy0UXKO5K5XCvyEFGa6ooD3pnRDuX9nVEAuEVCVXCO4fQYB1j
YWuV2Mvg5gHfzjmPvYFkVF8e68aiJey0xZveifudi/T6tHmIQ0jzCE3+WWcwYe1mBSFuG8DDwDYZ
uULrU+nkIMJqWmG3j5t8cy7vbAiVkI5Agrlc2mtxQhPOILJBXRUsS+2diChPXpUHkPYtoq3Ce64i
dcYz3FB3AsqrOdIHZmZYKlgasdVa0mG2ubXqaWyCdnY/UV9IqeqbmRnMg9F8uD3Fq43OUHR7LUe6
hnPRrk654mKYTo+rDlBSy/4zis48U0wqftL7pzrjRMse3m3d0QTWhawcfSYdtQqPxPDyZJlcyW7b
VXXQo/75EodFJ6HIEALrrhnPhYXZmxfHPX/Pg/FAy7EMEE9zd263q/YBPwOjXw8HDYBmJPCrZkqR
DzXKBHEbxGmi/Epx+/XBXNin2YLgRY1sNN9gAK4YMAjd/CBU4FCzW9Y7R/569en0cW6A/rl0Edbw
sJlmj7pYiwjUXJufROstRxZPWjhGo8qvQJx55xG+2tJsZ5ICqdzAi8jmvlx+bYAVEyYJrofYNt3l
OoVNyDLpuYim5cnyCvxVBNrWtOjyHXGN602NahGNVKA+1ABAH1+OPAjDbBeUsoLEFpkGQ04XD5VF
ck0AlIY707y6mZim1Ifn7PClKeteDsaZVWb4w13gdobxA3iBdtd1anVsTH08ejAy7yeo0TuDbs4Q
ICdSdwBsiPQuB20HgxY53liBSwHnqOqw8Zva0+8wM+x3YputoXidPHollBfB6V4OVWZoP0a61wWG
GtsHIYYfSO8NX8zOid796wVBhdpBfQuZSYK3tSYKNJS8qEedIDJWnId5nPr38N5/xphI96D0KHzc
Hu96g4JNko8gN66BSunqQoIfrMDh7IE2KGP+ywmz2HeW0LUPrkXr96BPhdHCTGvRkZ8t9+X24Nfn
ESIvxDeVoEfq1smQ8q9eR5x2Xg/ikBBVy91zzLH/jB598aBwU7yDEvk/DMep16DSSuDXGvtCIoTN
Fg6YwdIt5pO5YJE6NfSurMjJvo1oC5xuT+/6VFAO4DMCgnsNWVe7RkZ0AxaxTK+DZ2MLe3pQSxEe
GyHqg9ZpyptyMvagVPKDXTyiCOOR+EjwCEAAqEWXa1oQfUzADnk3xWwHUTEVh3lUIM22Te1TjcNv
VNAi7cwKE9B6iHbmfH1SGJ7NRHdQqsit/dRqZ/bc2uxy0EF69lapXTRB2GBHjybKzm2+tbyIlpDk
2eToQOsuZxq1jj5St8uDcdKGxzIj/wrzAj3VuHB/opY0AqTcFVC+as0D4AMMQPhFv5V++Bq5BQjH
WZTFygM7Gqv3kdTMPi8FXRDAUPq9tRj4KSBaSgMDRbGnJE/FoS4866eLzZG/oFX+4/Ymuz7AYNko
9krxODgE0hry7zMEnCsqBfKfgVeo1btyhnwqDFICDbP7E9Lu8cnB0froVa37z59aFhFQyYazwBb3
Vts7VsrSnbECCdQ6yz4PHRVdS6/EfZK4e45BV7B9BMn4yICC6OW/7qvLWVo9Hn0klA6WU453ZyHg
80zvaHknhbrv8sEyWoxyhRuMqQFJxAqhOWVa/jkv1T34ytWdxS9hD3hSIoWgZv2iI//j1IU1OKDF
weJU+vSRLnfyfsZUnm6Kae0841ef14PAJnmJQFCIF9e4izzFlTcy7AmPuKn5AELjcR4082s2ZsUd
qgThO7MS7U/h6HtG6NfzBF9MCUUnH6NLa61eVxYbn6R0UYNGVBbwNxIhEznnt04W/chKfQ8luzWc
BoKBkIXriyN2+YET5F71Kq21oEdFDpPkXD9jz0FbaqTJM4ha+XX72FxHpFQzIRDzEiCHDgZrdU8m
XqnOtrJogUoB5p3pjelbEdnJGXP5OD7M+dAcQs8mT06z4uscF5PfqSZqfbd/xhX3QtpAmWAZwG/I
BGR9XUe1YhX4MqpBh9dg+alDAdp+VutU+wotBAiaN1rxeCTj6k2EmEsXx+Bqrh9pBPbEybmxfNYd
Dv2pCQ1tOSiNOlo+rjENgOsZws2hKxu790vEeQt0n0OspsoIqhZOCyna77cnc71XKRADf4ABKFtQ
a71MNGD63OpGLajAl8+glhzn0wzE622G2fWdoeTpCa/h5pjb0x4qREYKf796OIvAOifGph0ANmXN
O+xBDAjcqhY/Gw3djyrXfkjrodoBS6xfHDmKFI/ji4FCuvpYGD/pZhuri19q+vIrdZLv5WTnz33i
KU8Um2nWxu2e9s/Vg/N/B3WIk+hC8LiurtnRNaEgDObiR8TxDX0IULlV6DbHyYz0j1qLYlpew4D0
AYUlL1UPVnnx5vLZLKv23CZDc3f7K28uAsETkTdvLipRlyfVnOwsxkNEBSdRcs86r364rNcMTsJF
VqIYjHMDiGXnpLzWD1efmC4dMu9Eq+Syr1IOfwWLVhG2VRn2i6/gK3kIjcI7K23mfSzNKvqdNkA2
0hpxg25QpzNM35IGYBPd5zr5JaJD8zOQrybwQpDDplMWd+gmgswq+vzrFGGgEeVuvPM+XvlO8eVA
y3HCuZZ5ntduYWnVTai8g9drzd55tA2a4RHqfGilKREkE7t14F/knoosQzwGrZnZR+xcnZOjp8pH
wJMENH26V2i8oiPIXyUxhSDouHa4AC+/n6ZgXV5GuoQJ9uN3Pe8GPFjmwfs8LpX7UCWhoh6RXtWi
Y6wISokmyi64wNequJ+oe9JSIVHHbklV1LcKAoOfsVU33lEaTIZDaQH3CG7vt3VEKX8vR5ssj/SZ
2H11UQ9Afcp+yGZgdEn3DsXv5EHgjnIUtr0XvF49Cq9jwchCCUCSEdZOYWNuE6XlQEPQ3es/6opT
flQUwFdRPoifTaSaB6BZKdu7Tk6z4nTBIuw9Qdz1Syh/A4mmhCnJEGNNnLGjjourR323MpbfipbQ
8GvxRvZbsL/frDJT97aprEGsDpaMqih9yTcITsDlhmjJnKE8c3cai6C9382xr1BWuKPviVMXNkWY
J1SZc8+R088FgNtDNk1zc6iNcHx/+1tvzF3qnElSHGC7qyhg8JCarKJm8QsaL8y4X45RapYPqtrN
iFouxk4K8UoyW88dtXJCAQ0uBH3Qy7kriIiFjLf4PSJH9/oIpvrZqqaOfj9EUHFwuxCUYa50BPii
FKntR0DXfwgLGuHBxNUIuSsjbREaCZX555Aq6KGUIkZc1DEW5Txx3ShnBEHa7xhgm++jfCrYNFHd
31t2b407V/PW8oEbZPNSyORuXgVR0dx5FkpAM8iKUjl0o509z67THUYw8P6SheY/tsjZqiAN6JDD
ZSSCWseIjcCKB4Xy2W+c7IfwRjXA1dICCNEUiO/lXBJ5s9zf3iJX1wH1F8JRm64l0TdaQZdfrFki
cGHI9OAlaLpvhqWAAehmEYoy+p4T69VLJ4eSRWGLrgz53ioEbqJlXELFZSi9Ux7x7RiRIy9niGuW
jchaZZ+Wqut31nRzfiRTUn1RepfJv//rmQsxjzaNzCuPAFmaH7Sm42PXqsjjSqnz20t5FTQxP4Ty
JNoUjDuf8XKoNmX7T6hjHZ3Krr6m6Mz6dgIobu/l3hwHyD+60Jxt2heX49Q4+yCeC3ezCMPlgWII
dRePhT1mSxJ+NMKs9FFBqb/bQzG8jbUZ5Br2aH5pF+ijhL1j/eqbwQwylFl2VuDqwGDCDh8KJDP1
A57qVSzT6s2oh+jKUz00vBeSvukE1WWG6jkjtYbS0U45fuPjAiR2bQyBTPqKa17PgPmSnVQAiZrK
cVAE0sCh4cHjR4u393G3psamfZ0eR3R9q2dJOgOa4pzgxw0YPQWz2UVx7fdVl5/rWVN2lnJrauTn
UvwDKjvg9suPrIdqllvwFo6CtuRLXOBaVzp180Y47l7hd13i4mmwEFlhTmDs6QGviuouDXrVRELl
CA0JMdQR4XhUxyfjJ4fFeOxwYXlGxWpQgkax0pOa9f3x9sFZJzryBzBNrjxIhID7VhdD1auhE5bY
ottOMz2B61Delm3R3EnTzudlnpKHEVm3mHbgVAS3h74O3+TYhMCyDMVxWgsHkctWvWbDWR3TvqpO
tinS4QxfA7NsIu/wrlHJvR6oRNDYjdF5cs6hWYzYLAO/Nf9kS9kEjobq/lOz5OanZqY0e+gWJf4e
IbmIjimUm51XaeMavfjFq88VFaUSteT2R0xluhfHnod7uGUprFcTwCAS0y+DSWh+e522BqXRxEEj
ZWBTyuPx1zVqO/hdkQtXx8ELkz9z26K9pWXo7RTd+BY8jwgiEAun24Ne0VPkxmBb0lbmUoUms7pP
UHOgFKgU1TFuNC/+lngIsvpq14fpG6tEExQsKmCuY90O5n0ed9n3brH65ATJfZrejejlIyzZN3j4
GXMJztyFHPZy+ydubV3Wg1CH7J9TuvoYVZ6CaouJb4axcAKc+6aTO6A3qNH+/jMIoPFqYxaBW+d7
NrxbFxLACKniKKWIrNUroKWJauZzXuMMZvToF6qozPAhrM8ulXC8YJsf/zxTaaDO93dRVrnCiTQY
eeUxYOhjlzX6sXPNFP/AKvSx31RPxRT/rlQj/Yoa455DwMZE6Wig8kMZQuqMrG5CNHaS1KIYeywi
PPY0sy/uRZ6Jo64o5jnSzD3h9I3n1eYll+ECfBz+XG710TGbsAojFpaATw+Ea5XxPXoru9op8gtd
BMsQJgnPScBpUQEsXQ1UIw8TuiNd2dCQSNdlTu3zIMLucWy7Ed2aSTk3Sp35YUxD9TCWon+yJwH3
v4wK+0ClIj6Mmp6+v/2dN046gAiZIvIvtvQqfUlnD0k9oSFrCPj/Weh95itAY+/KNuw+gPM1Htu0
+nR7zK0lJxqAwSXbLDx3qyVfslwv8ULB07Yrj3mU20+OEjc79bSrjQSIm0wUoQJ5oZABX46S1qY2
FkiV+iJK02dNO6ZoRaUSkqwPmti5GDYGQ34GbT/wkHzi1wr8XxdmklIWVOjs8FnLxAcWjr1sWEFF
nYT6IIAn7byhW+NxA0m5fzwZqKpdTs6p9U5XB8f1K4zawZEO3pm+qP2kumXjN8m4i3i82r0AqyQz
jw0MFh+80+WACw0KR590BtQV6DxKHju/AJpM0anDTBYr4rGt4qO11Kg36xHyYDEsDN3X4Bl4J+rR
1JcqvTVOCsa0QIC5ywIrEXEZ4Ooa/5mAdHp4kUXNqTEQtT7USZ09jklSD2fcUTvvoEROvaeycbX3
mROJEKIgYK41c90dMBDhL8u6cH3XUiC/6UD2keuBaXgq51o/a8haBoa1q613FesxLMEPFQpaTlyQ
qxsuN4TtKgIMhzYbHQjIycbSrC8N4BT66O0kfFdnTQ6GpJ5F/AFeeH29FbOKgLjFYKZ0LrtzUwcP
i66coj1l7a2BkAOhwIilGO/46vGuFZL3Rik8fyjBuZq9PX6oKqv4fPvq2Nr3dHKkOTT3KMt4uQ1H
uzLUfJ4BEutO/0Eb8WGrRF75C4Jq932D9tXt8Ta+FWRJGH5Uj7mr1vlyG4sB9lkBp6vMqDeKsqse
e6SPtUOlV+3P24Nt7EfuD9budU96ax2PEQZQkmLThZ6k1j1pxvxnMcb0YNaZuPfKvHjM2bI74eXG
gkoldE1K21HYXHcdZgTSSG4sz6/cAcLchGF8BtjVV3Dq/LkM+h60+LogT78TxAL9X9odkhV6+QUn
K8OQg6Kvv6AgBSmmKLC9IDlvREGAlyGBH+U4tvQtDYGpdRqYuYt3tsd2uEMKcU8UfXP6BHPy53Bx
r1EwCBiFldDjUMI2xLkYKkhzsrBbxM5XYvkkuP2Fr+JHJi9jOAo/JB8Umi4n7+D4kS8xt6hShpb+
QJztPGfeODymyGn8XMxFvWs6w8WlRBPGzthbuwuCpYm5rAx31rGriWBKPzhg8NMQi2QL/eXHJoGF
VxZt9yKKdPyAkfC0R+h+bcFdhD1MGcYoOwwQNZ321W3X0UHAGS0P/bKNrPkNkjSZ+AZ1CIFtUSlT
V/lwZ2d0Alwvf+92wM79cdD6X8rS4bzbmYozQSqEonl2HYS3fH0K3Q9hqI+tn5D9lOckpr198Pqo
b3xMWLziyNrC8WvCKdZ/LoUaf0yHvqS8DoRk8M3BRm7XRBXoVNsVSsAAOrzyTaZMbX5IF4iFQa+7
XfIe0bPhrkzUajy0XVF8skML9e/ZcMN8pzG2eSYIsaWKHzkFr9HltpjVMOmqdEK1qp1tNDNQa/xj
h1Xx0ADlPXb6UnxH3wZNL+HV99qSdoe09saXXKE1c8ijud4zC9k4FmAG4GsTXqAocoX1Ee6cim7S
/SQsxZelGW35JKbDmxRhYymxHEU7tZ2rqgTVrf8HYiYUhdl8uQRNWTfV6KW630+d6YvFnnwA49p5
LoBaHgalp8qc1g0cTYKQlvpeAq/29uHcmDQpB1Ew0TnWz2uj9Axp6XaIGt0vWJW72ohmhuxy1Tsh
SS2eRTFDq7k95PXzAjQeMxaOHd1JoBGXs67wX6G5XBt+lVbL42g2xQH/ixzOqNir/F7PDmA8pWYG
wevtyg1Bj3VBZkOjM09H8iq1nANHpD9TN01Oupb+qwAWFyr0e+46TD9NYtTVNW8ro2ok/OMDG0Vd
YRric+3m1edZo+D974soY9P/C47Fm/ByEedBb6OqtnUfEx0vO0xVIn4KUdpOQJsKEuPt0a43Kkki
wiY0AHku6GivRnPmhLwiNggaMyroVZr/tIWHhUOWaup5SWKvO/aZAkdYy+rqp56Pyt6jdR1qSX4i
iuk0ELD/XOdPXms6IjJH4L51q75Z8sV4YdOInYlubRhpBgjsGAKHpcu//yulGS3cTOsc0lE6VehS
2XNoHDMD/nJJ1enT4nHp3l7ZK5iS3DNSUMGQfUo4MKsR1bZBLyspYA/VnlsF2qSLUy86LKkQf38H
fAHKaG5nhd8UQ/MlpNFB2lGG36K80d/d/i1bBxPHOERS6NWRzq22bzf3QzONkE57O8aKsSriu6S3
1bO0XNhZ542hNDSbKAhAAmXBV6ncNBuG4kBJ8cNUy9+aqftCJh4+dtH08facXv1HLp9i8hxZ+yRv
hGa6Fv/AzQ1zpbQ1fWdqyw+U2uqPIfFPTUQwJ8gXAYV+BzjBnE9ZE3XTYUpaB3vyDtrSIbY7LJpi
pxSnSDSVfbBsuH2+1sDS//fzLI1ViRIpiOs0Fy83nqsrapcPoNlprDb4kQNRCNCeKEaUI/TquLMo
8m1dLwp7ji4G1XAJvbwcLbXQROk7YfgFjiQGOhC1JhYMnrQl/uBmswlnIo3ab1Pu0QNAw2f8r3Bp
SC4m/z9fNccq2jsG8oOvfxEbASk/IO+UjFa/iP5VqxZtquKYF+cnBBSM3wKTjQBrJOVXD/eyg2BR
YAsBGiLB66JUg3npu52FkU/P6lcA6OfqJlwH8rCWbYnLRWpQRvhyjANExIk08h55orQ5RJ6SxIQd
Q/6Nrmyx08Hb2qUyEgK1B0AU6uoqEkhQ9lRCp1D9sMzHB9Xs0zd5qrafrD6aH6iC4qVVTJUfNwsh
YK5E+vdBVau7fEqGc9l2+QtIn+r7WKn5g1VZ6X+398vG3YsuPruTcgdp4RrA6JoIoBZVpvp2jYmU
gQw5GiStHe/ou15jKaTqJygVcl0ImJy8y205u2HVzBHOYnWj26j4jSAl2h5WxyGa6gb+vDl9rMnc
dKkvob5NFyh9SMBGO6HpxiNAQwoXMKlFKuvBlz9jtM3BcZJWJRgr4o96ljRfTD1JPiPWYL+ZwKvu
bP6tXcd7g/ATzw7P7Op11aSfcu1iPWJBln5buk50EmNePOjeWN/3Rgtuiz7n/e1vurnlYLBx6MBq
ohwkf9XfTx2zqRcyJt/myfsh+2AP9ZjPH4Fil+fSXfIEqYIw/GPbc/u1oC9gAuqX5i3k5+qzGU32
fOgjtQAl4Pbvx6LCYOn2T9z6DiDY4IjQuwejILflX7+wWmg38XZgcqSoUSDm2nsHQw7NPQQmmveO
ubQ7+3xrQDYfnS8Q4tyNq5QkyTwx4mSq+YNeRfjJNnPyPoOxZyBZaSeNrw8DGjS3J7l1tkAgSqqI
Td7x2rz7a5JK56i12cyar87m8oLV3Gc8M8dvtwfZeG4Jgf//IKvrJStjt57oe/lzC4XqCKFtQUvP
i8oCZcx++l+WEYAsVm90Wqk2Xn63cGl59UvMqVCeNYoTSaAYT+z/GU3ChvZaF+/p7l+XGGQdB9oa
7AG4WmsykbKYmlLWCdFwohf3tcBTcco6KxB48dxjbvSbkkf9UILvvvv3hYWvAX2JAgeYCLnwf309
r0+XzOkQagERDAHUwAm1z9rhGQJdt7NRNufIOeBZkmaSa53NFJCEYnPz+50XTe03rdDC8XFKMZSm
sVwa6GAhIxVEBoZUvq5N0b+6SROoEi/AXgBiBsx7XYVMqyQfY5dkVUftKohm9F9adSnfNcg6nG6v
6nVTlLFgpGDhhqwXPuirG7GmV1Zh0aT7i21P0xt7SMfpLYptY+SjAsMi41EOmLlUs1Z5yiYT7fO2
K0li81lXQPgbys/QnLX+7PSx+Byrrbmnt7h1VSAITMeWfjqZ++qqAMSUYJ4c4vEUQSertQSvkCXu
HjEs+g3dbdkJELaeCEntQl5ElfHR6kj1AsiJNVHCQvQanmNhfB5wcbsLRZ6f3bFxjlDA+529vZWa
UCOk7cGHIM/0VnMsHSsxBo2rqVxaUX5xsyl+MFuvmU4AU2twnynK6fOwKOIgklIxHsYuG8uDEgNT
PJApx9X/sC9IRAFZktGT/a7ZXwAPtIrdp/qxMlXKWY0srQ+ANzfZVwDNjhe0jdPlp742lvEcRwkE
OKL6lOUZcvNrqhX6QG4OPvqgTnj8AHvXor3Nu3Ghcw/wiuDPAt1nzVvtdaUgW+5UyngNbhFJqGOM
7c7B7SMiL5ZVpMp/HYlRVA1wd18729JWFQM27hh5kkzcT9VifS6EeK+mjXL+15G4WNkBsvuPBdT6
Ffa8sG37qLbRDRiLcxK5SBBRKP+RNkP5cnuo613OUPSk+IxyxPVbGANgMDqjs/3C4cF3E0UN2ExY
MSjQD2ZFG4PJmqedldwcFGSg7PMBoFurKDSL6UCSxGWOZ6mngGFTiKcG4AYeCtaPSWFO916j7smS
Xt8fBC7UMUCS8UpyxV0+HDn2NIbeOHjbJfBPeYMRg5pU64zSWHF2Khzxbi/tRmwNEZVOvwQIarKz
czkgmjijyKjv+O08L5/ioqbJDtgrf4Fv3J1AEIdPGsp+p7TVjadwcuaPXTXvPZdX3BWJHaQeLi15
ZBFwnefEeEeOaNHZRFi15mQo+Eg9nCidBkQJYHY3B03vjYdIONP3vor1t/kiNYOsEB7RQU/t5o9a
2e53q0zr/skqxuYLygkIasbWNFeHblCm303jNl7g5ab7kJhWazxAMVE+3V5NuViXp49pUDFlOQHN
XnWitXg2ewNFH9/RmlE924WWuPj/6RU1+Ri/PZDe0xQIrrDslAkjqfyKGoV5f/tXXN80lAvoPVLa
QBgZ0ZbLT9rqdqeGBhxBPW0hTlpp8r5D7mMn7ri+aWQ+DKddgucoT6xGWbCYrJXFNX11GrXqQzPU
uXI0pXlzvZBG7zw6m6NRBSPrkqow1mqb4l4qssj2TN/Dq7R9oHM0pk+Ljg6b79gdeoS3l3BrOIpQ
iB0g1yrlrC6XEKUxSerCOWTpE/e77ablSYRx8rXSdz0kNr4Wyt3ShRmqNvfoquTV4yQnDS0ckug2
/qUhEPa5jpKdOGHjWpHy4ATdbAz67KtrBfCxC6qSQRa1VgzcF6osoKgXQ/CZ2sW+L1CT+H57Cbdu
losxZeD6dwysAwRxh9LBkQMOFaiG+IQ40RT0kO0/UNmMXpZZc1McJ8fpnE6x+mbopvHL7V+x8SEv
fsRq31hhu5jDzImcEaU8ZbjMYq1et8j2RXtS7FtDIXhP/xQ4A5npaiiwg11BTdH14a+0OsozS/ig
LA0XlDIte7UB+R9b3TTgn4HfEfHIHHG1uDVNw9rLa3ATypAb5zrOjXem1S3G2dOKJjt6iY6CrN1n
y3in2yOEWmC1YfHPLRsqcxowZPJi8BTmalupYWS29KXZu1ln/4boWfwgaZ+GQ2ro415GvLWHOSCk
32B2qYusBhto25dQKRgsR3hwWIzyWRuJeuNM7XzdncUOX3bre+Kwx1ikpTxLqyU2oyRJBy11gKY4
inZE1cAdD1qiJiEQwKH6cXujvhax1l/UoctIgYt8FfTI5XFBLA1wvuCIkq7zv+Y4it5v+kSA0cpz
/SVZktk8cF9htQObpjwPrUHppQSAmfdD/F4Jx+F4+zdtrQCOj8SREBfgeckv8tcJXlBhi2J0fiHx
mOJTEbWDX9NMh5ZtaefbQ23dgsgRsdTsZtNb06VcxPmTnBqon6Rj+z2lqv5Qo6AW79zrchFXi0zZ
X7ZXySLB1a4WOXRmfCtLkDGxZeG5jWWy+htFX8Qse8UwDq1SqN9T/L533sqN0woAD9gCKZqsqa2e
E7My5oIwwPXH2nRLRCPiJoiJK80AN7wlOsyzjYuMrtbRx76dcky8x97Rdn7EVpDFdeHB2IOLLYnY
l5+zWaZKILvl+XWYOohzD4q2HFsH2PChFovyIVaKIvEn24mwbQaZEiFzby3j0Ur65KM6Lst/c55X
38DYsoDC1vCCNoXjRAcceY3Od9UOgpkzp/W90sQjsBWjxo43bYF4/vvRtAhYpQSPtMJcd0WUJDG6
oZHKP5PhHWn/4/WQq8tvO220neLz9RnAO4SRgGzQ4iSeuly0bjSmagj7+EhnoH90ElRokG7NeUri
cmdzXl9wDOVys0GWdyAorjan1jtZPUctyMFBNOfMlmLNrlGesxn3YpAaeyCY6zNHFVUG21RLgYWu
ATgKORX+SKnilx5qjRFm9QdXpHsgp+sFlF6b0sCWNBEZD/kr/rpEmiUp866HJKKg6kqpOOPFp0T1
bNS998/bgqGoAsDDlynUGqDmTYOLDdpEY7QC0dLWQgBikQolrlEFt++rzVnJgVg+sBpreH44GBiI
ezM0p9AOg7yoGh+xPPWk10ib3R7qelugaPea98J6og9iXC5gKqBVpnGm+Lqeo6iXetZ8SpRwBrHk
vC1U88/t4a5ksUk7VYDCBIvU16EWra4JFSFV1MuA+S0Z18mBtgpKyX2IHyseAghUovGu9rItGEP/
hbzWeuLQ95b6zUUIGncTx5j7g9e1VgP5KRXj84jntX5GBw03nMNSNVjO7Pzk6y4hXQASLxrzsle4
LtCHBJKChojiT2Flv9jtNL1kVTIdGoEhIT9tOEaeU93ZqfGgI8b6FCUIJt/+DddXvKQIoEHE+0Ua
u0aUxbM1mlSXUD0dbYwpK4lQjxs9SNuiogxW6/cO1+4Jmd/0Me8gU90efqNtw/iUlpg/8RHI5Mtd
4sSY2QMDRaQ/cyUEDHaOnyKL/1s3FCwf0IzuDkWUVt/iWWs/xOaSBJR1h994CrSg3A1xttCkDap8
GMJT6mGkd/sHXr+8/D7ANijIkTdedTJfS3Kp6ij08Dz3ZGZhRl6gxZgDxeKM2MR81Lqi3RlUhmiX
zz29Mw1JYj4LR2jdscuTrsUsHIl2sizrS1hXFe9TOxz12umPs2ov9yJJZj9VhngHcL91P0jtCtQV
aVQRsl5+jgYyMHjNHLlYTUPZINWdo1eE7oNhlXvFk42hZGOaQBXdLbn7LodSYj0pZ5OVheRMrOaM
GVCtqRqn41i1xd4+2zhqDEaEBgsTTxtvtc9waE74h0cj0p3Z/ZbUVX+kTSmOqpjV9JTrefQH1Rwv
DEYTbSoY4ZZ3iKdyT7Jpa9ZSiBA2A7Pntr+ctactGc5m8EyxoUsi39MmDTfIOHTedK5VnG9v3q3B
2Ly0khCxIUtfDVZ1jhYKUURHLxcOVn4qPjmHAX9V0HgIW++hHraGk1cZZ1niU9ctlaHS1aZqYWs0
3ggURsmrr4UKJBeRiv7Lv8+MO4PgnrIbMc4qyaGEKyIP4IuvmOSsuekUd2mXYMExofr+PwxF+09q
XUmEsX75xcJurFG4MkI/mlIPq4nFiPwuHYr/lNTeezO3VpD+C171CB2xiPLv/wo6ILX3BaawoW+a
0SCOJYTy9oysMraIhVv0/54oUakFyYxAGyA09snlcJnR8MFGJfR1jNOeYnvM/CrH84DI2Ih2lnHr
fdYBokq8HiUqWEOXgyU6ojyiS0I/NalkvOE97D+Hlq28GLVW/lnCrOlQ7GnMZ1JVh0o5GrMYuGlu
jaLNMv0S6KWH3IDRhIEDwQQmMbaRvRUYX/y+/cE3f6nkJrsIbXHrm6tjg53aHKNAIo9NUaNjkLtw
sZWw7k9p45gfiOCEdoiWuH5bN2o8H2dUGE+K0IZDEnbi2UpQtkwwfeaGxrbwhPfjcudQxtgDFGy8
3Rxr/gCbQ/ZnTViKOlTOytkimIsc5dR5mfMI/8FDLGM0TpQ/zSNagvg7N0NnHfIO0sjthdqI8ODf
IrzGgWel1jSAKClGz0wB9JVdIYJWKAPId57FcJqeoY38qx4XAR5oVJ4luH5wC9d5RmvN1G09rk4s
ih90tKJ8TMEJkbp8PGvTv4uCyOHkQPgCMO76ES4WVe9GFefBtO+ToKV+doLzEN97E4YpjZHVJdYr
lvi4DHn9JXK88j7uBvu+HRZnJz+Qx3AVDgCqRBSY8jiIvytcNdoBAv1pxTcGfXmQfrco1Jrd3e2v
ubGbSPK5twmdOahrjQJiH8WLQj0+CmwT77Iljt4p6eghRVnUfgFQMOj50Ye5RzEs0cS/GsXwdZHh
JOKRbxUt8tX1UBqKcI0Z0A2Gg1pQIP6PpbSGolwbm0ersdSDi+TITliwcd/C3aLf/QpTY9qXd1Kv
TVLVh9S10ULnBDo0O+JP55zCcf/+24hAECOg8glGkdOyLhW1XOIeJzE+aku7JD7YD/uz2YzTQ2uq
8Un3sunRnJLlgEwxZYExg9bQR8me3sPGjMn4bVJnl8CSEujljJPOa1Dss6Njsozaua8IKCmc5D8F
gdrejS8zvNW+NaWqBhAWev3qWs06wQLKoaMfw4nLq/uaPvLH1v4/nJ3XjtzIFYafiABzuCXZYbJG
YRVuCGtXYs6ZT++v5krNJpoYwTbWgLCqrmKFE/4gdaciTrPzkLf1tyztHPGwFliTQ+C905sKpkhm
BP/rayjRUwfdZCfh2bi04LIInIP4SRTTLhegAeSgawkACsmJf2st6BItjOyDmQ/JqXTaaeeO3Fpv
8hsyU0qysEJWAfVS6yAgKxUDiKmg9TtihcT9XEOCiWiN/sXcKHmCvKLuS3NmNRg11Rbx+J7BylYm
c52cRydL7LuygF/rNVq37Ay4lb5RHQFhbtDj4m5abSdgNVJuoOjhj1qknIZOs04WrFY/MIITJicv
YGBNYSqU3YUEIG6F0edL2wyK3yLLdp9oaFUOYYV436h/v32dbS08eQykJXqahKSrRzzBuHS2Uy32
S7m0j8lifm3QZPPbPgh3PrGY43qbo1dMtIbTFQB2cQz+CNqoKsqLZXCJUJN+MaMu/9lhrEtBoewe
nUIxXw0Ltr9jSdmHd0+RBgYVMGg+fPX1WQ4kUw+CoAh9qUAWb5oWlPrbGNa9NvxFpAiKHpAKzVlB
jl6tJrAjp++qOvTLoVhOBubsD2YEcSltiz3xgI3XjvqUxtF8a/utq/dzgBp/LmZlh0rwpEWh9lSW
S/T+1Ai9biGZSPkFYOxqQrCDoqw25tAv4iHE/KbpnfqQjNjPt7G81yXYuHM4lnx+VpAuwTr01YYO
lE5M5ELl2nh08oEXbS6m2I1rZ2j8QNK7nd2/NSIxgzCIFcz5NWU4LaZcLTSu+bkug5NVLbUPnfF3
ZGrhA7ihPdrH1nAkfahqCKcZ3IIvj0ATystQW0bot3Ut+V2t6Afuoc6Nlsj+krZ2/BdfT2QRqB5A
h4L0cDnegphP0JZ66JsjUW4aUIExZxzrsRb6i6QWFCampzKBICn7aqMUNR6Ggy5sgepq8eOgbDwr
j43XgMfp/dEIe+TNypYrC0rv5ayspYNyVWgZ8sXq4oZBL53lEP+HCOue99d5KC8xmHCRAWuxGqqO
Y8cqFj3z57FuXzQ1N+8xfB8fk0Uad96IjYuYtoBJUgsdgLdp9UTktZ2DrY9TX40qdAPSDgkmvW6K
2k2HYdpZQvG7V3exYFwIe1z4B1dIS23o7cWiMeanhlz/A6qlfmjDXX0T8Y5ejYJ+FVVthFWueHiA
mmhIxU3qtxA8T3NiY5dRI2c1LjaGfLDKXatRUGJNp/xT1FjvNUgjVIb8JyhsYu8ra1+2ms9ZOcmY
+rMZjSdQq699EOefEQDt7sopCXb2yrWKJ+oDVNV1i+FI+NYA6IleRKYpdeKneUNwYXaBTm3YDEZ/
Cpz8qaOeeJa6wjr0ely/gCEsPrUA8B7DQtdjr8xr7X+6Mcb/3n79Nj411Tx8nQBKUNBbv35KoTqN
lpeJv8SDDCZRgl4SpXtUlo3HnW1EdxsYPSIT65ZdMBNE9ViW8Kln4KFA97HdU0lK0LdYUvM0jZb5
YI5ENPZk1XuF4I2zQx2Ny4DUiGrwOrSAETIDkUgzP8vm5FdhSeFjONbmfWwXOwW1rXnSMgd1RSEB
SZLVNaf21lDwoUFgFI15T16S3hELyAdq9tphRK//MTC65EQQoJ9vf8eNt4P3l76NQrkFAJpYgz/C
p76N5MpImCN9zPh3ZxjtYZy1AY9ho27PfT7uIcC2pkrFmfIOM4BML/78jwG7aDHhHYFwTnt5ONL3
Hdw2iaHHRRmOikltvwbDUrkqWtevfzFVOGoKUSlwpjXmnWQnRomHRdYRiXCRsR6/tPb8Y5an6WQX
jnV3e7it3UPZgC4wubXgEqwmOgP50ZMJeYDBKL5NjRF6lJuxxoo69fftobY+onDrJtQQEc5aRbQq
kAssFjnz1bEw4ZgVyv+KLss/DAodVM3MnB2U1vXhp8pGeQZiFQV9HrDLqcXN0rRDKmG9Gi+ph7NO
+dwOy5665/UCXo6yCjNwskuLMkONoFEz5ctQFNTWlKL7MI20DN67gFwxoNx4UfhQpMuXE1KkZm6j
bBGw0cj6hFLrD2kpzbMDav0hK4Y9vO71Cya69TReyN4ACa9Lh/poKHUqh4VvC6OMkiS1dVNIas/y
tDQov+Bb7BqjyN0m7Gh5ztK42YkLrrcMP8GhNkAfH2DlGw7vj2NYBVj+yAgC+SDc7NZXC736bExt
fx9ojnTKUKh5t0AjFjlCNEP0XqB8rKPUodDps9iMKNNNO6RVrJwWO3JoQOl7UghbO4fBMGel8Q0E
Q0z+j8m1etVQ36kLH/GZjj4z/YonmHdN72aB4exgPbYOA2oHIplBaJvE6XIwkGCdHTojgog6hFf6
QYWL7XO8FwaIJ+Ay6hEzEnEctxdtu9VpSJFSRLsHta+4bnVqU+bgZuZg0p5eVD/RJuc4z2p2qNRu
PtlRQLc/UINft4/J9d3NK0AfDwADhcor3SXZSiO7tNXcH8rBcbWRTKoACnKHKX3iBfo037HpZ1+e
82GnCLu1XYUiNsEVSQcQnstFxjd+sYKKu6BL7fnZSObfmaEOuYvMqOlhfDIebs9UpEzr1UYHQUjs
8PgDrrscL8nAKIcy48nW8t+oLHrvlsVYPE5RZ3kIMVduH3XRDlV0a3kFBuXN7A7a8mrQEnGSOuvi
wnd0ukJtQDiFJAKCK7mRPvW9kp7S2In/UaQ+fH/910I0QOgMowolyrGX8y3iqqNFhDCsVPWRp0lF
+zxHeAN1KEX5WWGUnmkm806avMEJ4jGm0043hC1FPfRyVKmwK3NwEMmkOItiUuFIme7Fman94IoI
u0MIgKS4k1AO7dzGCrASwpG3AY88CLHVdlT3wE1iG60+O3AQjNIEQxnA33oZCAL7REbLbzEaxa1T
a7lHVh/tKrULft/eYZuTd3R6fwg1wLxZQ7iNKmwNHV8TP0vN0a+SPK3cCOGCyiWS5UE14uGxHKPl
K4hzojASxuF1NsL+VOuJ4+38mI3bRfR2ePkcug94jl5+iTntcspoaFnnVoSAYrfk3wfxKyYliM82
hvZE3XZ+Z6BA4peOmh4bU99jlWxcpCLDAZ5MkUvETZe/QekCJMslfgNogRFDhAE35rY8v3+m+Ccx
0JuHK9J1l6NwW+ZSkJLmhwR/8lMdGeOTbs8OugVNyjoTJ0elaxCINo+SGUf/BFnSjEiv6OSZt3/L
RhhAq1n4ebDwcCFWiz4l0oxRdJj6i9JW9/2o2udUycf7ogQiJmmBdl92Q+ah9NB/meAq71w315sd
ZCINYRoihACUcy5XYo51pa4G5KyWOQcLjSWgN2lS5A691Pi3Z3p9nb6RSui84BCF8pz48z8f5Kyv
phiHWw8knwOTV6n+Gap09oN6yu8kXFu+6pMpZ+/f1dRzUMCACE3Kzv+9HLYrG2XCtMHBL6VTzy3c
Hj+FkP4EeWv08VblaltM9RP8ivM82uWDMrX5zm+4+sYsrCnaarycgEHexL3+mLmUtW3WacrozUoM
rCyNAYWiB1Bm8KUGyXIVezE+RuUcdxTqm6k4UH7N7t65+vwG2tS0LklDSGhXH3qUgFeoYHuQIDDC
+3TuypOl18khSiTrdewzx3XmXTPVqxf7bVD6sogfCJnBVfrTKm0XDlWFkKFUVmidRP05qPT+0M75
VykMhtPtOV6XScR4QmkHWiGoinUID0N70JB2HhHWzJ1/ysys7hsnau+rZZl9DTWoc+eY4z0Bg/Wh
6ZPgFR9U49x3Tv9YTrL2ow672dj5+FcPuqgnAqyjRS/iljUokuskRW2xEablkn0sykp1o7DoPL3J
Jtdw0tFLLUTJ1AEb1tvLcXW2xcjIP7zVZwjWVzvfwPXT6UEIeF3mhIe6qRsf+nzizVazh2HcnKQo
0ApPHjHm5SHL6RDrmOsNnmU20jPyi7ILmVc5N3lSHUfHkY6NWjeuTLd3JybeHJkhRT5PlL8WnnHM
pZCciknaxgBtr5lq5akANfZzVpfyVCp284qJZRPgsy5rO1H/1gKLbwtGgX4ub8nlrNW26hqzZGzi
l6HxyljT/u3nhO51qTvpXqfv6v4kKeWBwCkM0g7gxNUJRlphKtoJJoWdV/lpGSKAmDHGup/GsR1P
pZbXr9bcY5J5exdtDktsQuZBm/5KThMNec1ppnSAQpsvp0AbzbNaTJi5Jkt8cN6MWvK42dm6G18V
YUd0gEEjAMNa35jgr0kkTUQM27RJsFtueh8Xec2toWXBKhiC/zRrDO+6JRmOt6e78U2hkaBn+6bU
Ai/88pvSIlcGGATo2BZycQfjP32xtTH7pVSKurN1N25Harm8h7BXRIdodWjSudY6ot3BIwREm2bA
dgmbjap9zHpNfyrKsPlye25bnxK5XAq/xLcC2Ho5N1UN0cNp6wE3zEg/hMmc3WWag56GXDSHuAlQ
DJzi4r1ML7btG9qBEhg3xPpO5j62FWD8A0isaDoGyMzdj1UbPsD4jv7i29GJhaWDxizNm1UFR2Y5
TQ7i4DXIoJ7ipJGf7LHJvdjug++3l/JtrS6yBDEt6GQmlVpapeuqdNcamDtY4eBJidK/9FKagJrl
TTE8SK1O5CKsGDfHWVd6060lJ/juhEP6MdOdYHSTMOlhoNUpNJRAU2cfkc3sgyapkuEVoxxZ913W
Wo4vZYH+zSEkf0qKLPxRo/mPA2BHl8GdKQO/G0xGPZYglBMH35OHanWdKWlbydHgcJX2if7Ya117
ap0hPbSK0z4AC9/r2r9ZVKzWUEgqi00hTvoaa2kqc7hoNSFnA5rCxhoE7/hfFM0yw02yYAzvl25M
v1us5HIeijzPX5N6zkaf4imimr0VxB/sIcgd11ALpD0owXbz1ymbJnQsDKSM3aVfhk/ZoIw7UfPG
yQVHIjiUnF9u4tVK0YbNzCiQJo+EDc45TnThf01v1DhTxk4Uumh5xNZOonCVGfF12NfU6MkVidnF
b/ojiFTwG2vGVsEyrZqr19BxfnZqqe5s661BsHKlIi8UBKi1XA6St0usdK1KyBBlvRsVugkZpkgP
tw/Pxj1E1RN8G0gGQE1roNlSVXYsdxKxqDIsZz7pcKcvnVAPCOfzkqNhnkaOs/OkbFzsGg0cyoHC
rZd04HJqiT53Tr4Qh6VNU/we5iVajoFkafQbUIDbCfq2ZgiIDm0b9gnR76qKIw9LqyUhEX9Vxdim
5bNevXYIz31tkH5E9yJpjnYTmq+313Xj1aSeDKadhjKKoWu0V9KOylhCJ/GmUu46LyzM+DWZkX8c
MOdF4iwz0kdZT+OnrBulnW+6tbyg+IAvQuilwrfanqD1YqVwuDxEV/DQN7Mcnuh5tIsgBErjzqOy
tU/ZoIJlD47/ip5RyM4EZimaPKsozO98c1V15cTcqzhuTUo4z8KMAd4LO/tyzyyOUzcG/XgPN7wZ
s+WqfRimSrtHbANJx9sfb2ssIftu0eOltrlu0k+8zvLcA3PuqXH5RjQR7rSK3DwmadP+xVkQ6vI8
XMQ61lq6o0AyElwjBgSNgnp4wPbwZjq997OsJDsnYeNLkY5xadO9FdjL1bHrx2VEh5SToMkIkLeV
HjykRVPt7IeNC5kCIo4g8OkE7E78ij8uR00vOi2fR3ZfHdHJGCvFontodLlrDFFZ38+Zae4E/9e1
O5z6wAMToaJgSC189QhQOql5kuwBnbUqlg6cbvkXlCn9CR2n+TdefuArlKStQFk4Uy77aRzmJ7mW
WhU2XInY1Lv3j8h+IZqIm5XA8nIJojwEaFUkXN2UUdxkmi2wAX15GtFD2Zn6xlYFucXLR9JFYXxN
Sk7GSU2ocwxY+pbmyWg780tfJxpUuTTbGWrjSjOo0ul0NjnsQC4uZ2VSduubHksiIPz60enz/zrF
GJ8lS51ejCWVz3aNbwEau9qHdy8nHWohGIKloJDzuBw47ljGQGOOhjFHz2FWaYQT8Vhlrpxr847I
xtaCks8IRXkeDZQJLwfrLWjJ/YzUQmG16Zc0gfwsS5rxCEw3ubs9r42TInTtCFopy4BPWw2l14ZZ
yRgSwNGUxue5VdTjG3q0ZYf7WjPu4dI2XkLGs0TDCmFY0KCXU0sdtXUqxUDjtuiHY0iFzJWG+oup
RNrZypzprpB3fbfEyVvFlVxrfDvCJUwT18BTU5IRMI2H3psNPc3dkB5h6+qzYz6HaHpUbqkN+deM
f9d0w6ouP6t2Wu75Nm58UqptQEc4KZA6LbGx/7iReidQoO6xzqGR5v9GupR+nGVnfjLtLt4L3LfW
mKIXPU56q8g/rdbYbAw7DvWIvA4D87tem4wDFKnhKcGV2xdicwC6sz298K1F/nPQ1UbqlERZQpME
qDILHMMWa77LlhCWcZRauJYn8YNkFv/lJL9C7e0vXjAaofRb6VwjTHOVyqay0UZidMR9dL8cleoI
3V7CKbZoj7dPzNaXhPVBV4Ksmadl9SUbPQypJbG6UzTMZ6Ug78pgofhdYio7Q70RaNY7V6hp0bOG
I3AVcOD5UzQd6oOeNZjtYWmq5GGR1OShUaL0R2mhXeA6SV1/rHvVM5L+3Fe5Wbu53sRwGDLjJIJ3
IujF/A8nhCUh5+6N/0U9mqq310R83PXvhIonGEeCz2mu3j57WlQTGDfad3Mh/WdN0aS6uALXH9sK
+jfaI8qn2wNufATYElxZfAiWZh1GgBkvujThOMFMw6rSztqnnJry0WrC5etfDAW3SUCTaMmsDQy0
kXpfM8g9itWN9FErUnBQ6Zxzb9WDtpNIbjxvPC4g91lFAqR1yk27oM4LY+692kZ/WtJoOLac8899
kUgoYhbVuQJM6TYTBn23Z7kRlzEyUZlQ4aF+uYrL1Lml4G1MvZdppnTG/tT0HAgEO/vkWsoJUAQ1
BQH3cATrV1xdf1yDdUWmsehsaClX83uzST9YVj0eRjuUDnooBR/HwUncSYbvFFY6Uo9WsefdtLl1
hEeVUNcUFdTLn+DMmt6yELwGMqdWD23dl2xSXHCDs397UTeHEjV+JDUgcK+tsNpQhiaV2OxSZ7bP
uAmkaHimypFb5d3gBLGwtOlhEQkB7TWSxpbDLFpoCnpOZQWHeKBc1EVqeAqjrvc68mekxcs9Ks01
L/NtVIDRiBsKh8nVrlkiU86jQuu9AS3145Jb6QHZweXZRo3uTPPYmo9VqdfH1E407BXLrASMGwyP
gZyNR01NxtMgjSjzWWEfHTJwHH4BumBPWHbjPRSBueg48Q8O1uUXrxs7TMJM4VS14fDSx3PCM1E6
9/ACk08IMTq+SafxfPvbb7yHdPlIqIjgOE9rtIiOTgJQKrZZ00/DHXyT5nuaLPOTvCzJaejz1HDV
oA8ekwYZASnq1T0f8a1Zc8oEal2jzrl+p6ako6wTEfVo0mSfstaeHpqQHC/U496vJbw2FlXKdjA5
W9eI2AcoFVCTYi9eLnXcqa1aUp73BqO0n0L8Stw+HPfcQrbOFT13qkXiJqE+eTnKpKsVwuFcVnpd
twelKop/67z9FSR1t5NIXotpCRQX2QYdD6HQsgYg9AF7BmJe71VtYLuIS0ovVdF9M82ueFalsKB3
qau+HEozWq8FmH25bHGFr/XHIs2j77f31Oa8BUZQFMrov6xCj3IYoyFVxfNgBN1R66SfqM4On2mA
lDu9iI3NwxNkoLRBpRUQ8urIFG2qEpsHnZc6pRy6bdFLd4WatLqLhvnyEjel9orJxR6YbGOCAkVP
DRCPG8RwVhNcEqcfyqXuvYny3A8lqG13MjrzZcqnXfb71hTRlAexSr0Z0YJVzBIh6x9wD5P59LJ+
rKpo+oKYCYUJdTR7QXK1fKsu2sAdu7bD+Arlw2MaW/Ud+PPi5OjlPLl2kST6YdB7586J6UD5oVRK
h9Gop7/Y8sDroM0JbD2Zu5jNHw9nlSlNFY8OZsgRRdjMiWI/S4Lk0RyaPW7U1kfQuS+ocr016cWf
/zHUJM1lL9UVC1NDmounKvgZ9VX8YFqltbPNNq4LkeOKiIBNfSW/1cSxlIcMR9eEFXNaMz8oQad+
vn1sNqJToA5CYRgwO/A98ed/TKieR5wxe4ykO1mdEfsdc+cxAzb/vZo6+zmR0ub37QG3VpDkSzDM
CJpgFl8OqM9GM86lxulBF+6s691nRZLwuonbPSm2zalRIYTPg70zRZbVSFFW1fXISOirERxCXvPi
MECvKJOnuz4pop1XbavKJaJDEQdTMcDZ4XLAOdJD1apZSzosAYBHOfo6oWB5r+kDzg0N0JoDzg7y
N7k3tMe0D6Rnidf3PKR1L7+/wkXsT7Aq6EWkY6vP2tZjM+DpiLbh2NQvWZBrfo2TfeSafbLnZ7z1
RW2w2cTmcDIQ5L+cNqB5jZSWda7yMMo9tAeM+7ZEONHVpHT6eHv7bN1M1Aio2QNaAe++KnJNUpNJ
C80rr0QI6nuc9um3GlDKawlnq/NHc5kLV6ULt/O6bB1GR0EBXpQNYGCuPq1utfzNht55+RTgI9ul
wVHqS/l4e3IbcZEwZQP6wvToDqzOhhb3lhk3jJI43egHYyK70PkgIs+54UEwTR+DLosfxxJ36sAY
9uow28PTmCB7p824jv6lcJICpL24C3KY0cVkVJDeZu2gLV13t1jdct8ZWndyJkeiT6sHO+fn+tMC
6uTUEKgDsrsSMmnGqU46HThBqizL92nI7EOAWl/il5NDZTgPrFFyh9KSd67A6/1LtsN/KQcTlYHn
vdy/hW2WZRFFo4fJDiWaOZc/tGbz0hgc1dvf9y0iuqwF0DDkVJJggSSk0nc51Cxlk5a01EewrG2M
w4iKxQclxm7VjeYm/S43pnoKVEv6MS1J8UIbU7134iR6EDXwb5UySI9I39qfCjnYk9rbWnxaD8iP
ko6J+tjlLwNDUmipFfSUSgLYPq2M4VKD3XOJA1UbYRBpG27cLnuIr+stx2GmtCqgdtwgawPaDnNr
S8fzy3OcNK/dcrFnQOqt2X4Hc6iYHjILyUkbquFHtKCVeUy1BTOq21/l+p3gNyA3RYGM2/KqQbbk
bWXBhhu8qBzqUytnw3McdtU/Ko3rz/Rp3i3jIYqc/HvQ88DdQcG/XOrFikrVjinzjjllJwyOUj9q
cDYD2WLuHKmNrc2MwHeA+mK3rRE6PWrJVpPxd2c8x14dDSF4FttEqqnYI8hsDoU4Grx7cjsq9Jez
kpKuMGudUpDsRM+lLRyVckcpHky137Uj3ByLawo8EHrEhC6XY6mDlYVFRWpNpURpHiZjrJxzmWJq
LzvF/M+7twfMXMEoBQRNv3Z1MqLIieXBYbCqxgMhiPTnRFuC2I9GK/eVeUz3KMjXbw1qepSzCDLx
6eQxuJwdr0CsYUZMYRMAxzMsRxDeFTfB7WltHHix4YWeAF1NwBmXo+hNKhndRDoxIwo8+ZGN7oVb
RXV6nifL+RybjXpIqqDca/dvzs4E00B8Qsx+VewPVXPGyJqLJpDs0XPiMj6B4ZD3YJZbe4QrlpId
lxp4R/E7/ghs5R46DpVjCjxaA4q2BcSbI/vhxZTe/NtLuTmU+NvQ9BTx32qotMqCZKQr5WmVHHpE
Scp9Pgz/6n1h79RAN2qEaNXRJSHh5qQRsF/OSkIfQhQRuSzstvYavS3/K4vF9rNaT+/KRTIf9U7/
GA6j8jOJ4+Urzkh7ZLytD0iQwplA9YL7eTVbVLGNzkGpz4tgUXmhuSxHlLqTnTXdeBho8dFBsNBe
ozG1OuI4ouVlk+UgOOdo4RkYg7vBmPODVtr9U1c7LWZ9HXVYVLtPtebsOQxtfVKQo7SGwaBT3l7F
e1rVaJEx0Kzplzg5TlJa++gC0Fo1p+7w/t0DcBPQvIg9eIIuP2kbTZKdFyUm1EVieG09J/5gYPc3
6fW7KYX87UQf9IGgoXOfrT5d2NF5rmVAf6iutz/loa2+OFGS30VAw3Z26sYCsjsgvenYukBXWl0v
+dzphbRU9NnIQnw9j+qDNFmjm4+t8/73G5U1k+Ac9VHutNVWGeVgQB6FaqK88ALEajegry30b23q
baFXpZjI3P5kG5UvQftBrQTBNYCNazxDkxvZIIt3tUiwNXPzbCmND700jsqhbKf6X7PT4w7weF8Y
0P4S67XOLQV6ZRtYL1OKbcghNAul/9/Oz9o4moBVYeA5ghdPs+JyKyWTEUqmze2QFVN9lEYzrY99
N+LKxqVR/TIN4CQeBMRI/aeNRvMpxZKp95IsKp71BIeDx8mILJqDWS5/6rQprXbCkY1DLeomiMLT
4yAeWZ0qhHImQ44TqieAoX2TApGHLrx+cOr0Ja5xWeSZUs7DXPcUwDV9p8GytSVVVceyicqvBsT2
cnVKyyAjN5lwFeE9Cw5deohD5afcm8pOpXdrJE0gXYBbQSlwVucscbJQqknS2HvYxZclZU9QN5Fn
LNO4c09uPOMiWWRZBXcXQMTlpDSirQihJ4LJqJ4fqiacCWMbG+hFrIWnWp1x3q6pot/eaeJvXeUx
uO/oPK48eOQMq5jIoqjaQnAbUCOLR29Up+y7aZTFDqBlY7swiiUwgVyMEDQu54Y9kZIMOoAWBYNc
P1869SFqU+1/TpJYR6nToyOiVaYfO6HqlnKrf7w9yTcM4HqWisPNAhpD1OFWGyYeHD2DVD943YAD
9lkNIOR42hwEM0Q7JQq8oIYYc7D6StIPQVR2k4vrRPsrgdkL37aXf9RFVJ9KPIiOQxBEdyPKr19a
KY3NQ5iOenvUxkiV3DiLWupDI9foIS5bszrOVMPgERrZmN1bhlQcMi10yp35XWejhBAC4y7KDZRT
1uWGFLevziQywsbM+SeuhpMTmKKBK9JRR3LoTOWYRM0zdKQcJJYirjr08r/lsfladOjfGd3r7SW/
2s1iR6Gq9sbzJ5havRqJMaQxLUNKSeFsPHSoQaWuXNvyQ0jd6Wh1NlRqAr49jQ3xIS8+9NuwtMCI
Ziiur6VBKwsfsoyHwwtnxyE3d9qj3gJ0XYLZAhCatjvvx9X98HZwAJMwFjCJ9aHNKVtVaJlTsK4t
51TVw3jOgj73OluddsL8raGgqwkBEZuYew3+ILlNAKbTrBDWzX5n6A3JRD/jPa3soa7F7b1eRaAA
9PVIAAUI9PK49oVqtHE+QNeym6CEqtXp/8tTJfgKKbP18cpEVTFJpud+XvSdaGNzaNRPBcQFKMK6
da4ZY5nI+sgHXMwI3VtVd+0qGU72NIaPk5Cuzusmc9upercfEZ8Sgj3/o+rLvFd3VCq1mJy0IIgT
iHNul6kL2uDmeAiyZk/aeWuXqiBD4WeiIAT3/HJ9U60xEsOZO1wv28ylkDj7k4MEZ24Ymb8MprrT
39scj5KuyWgE4euOGpVIPjJtAE+WJfmQJ2Dba13HCMfGapMm3x6df3M8MkLWEo4I99Hl/Ii4kmlc
YmHxno4fu752fFiR5V1jhgBMmnnPCeS6Q8+30yxQOSBzyGfWC6pKZU05PCcC6lDXOMoSpjTHSILT
5Gm9ZbzkiZnbvuZYPe+OI4Uvpax34wc56hfWP4nG0S1arbBdO+1tLBAKqJr8ofoJ/r3x7oxE/FjE
7t9MfcmHV6tD7jkp6FTQN+G5PziTnTwHMVkziW327fYtfJ1lMhbAIRJ01L1JNFcnORzjIl8qic6J
JEvfOLPVt1Rf9LPVz8rPrilgwCp5Q9eLS+CjLtnLL0VuensnXtvaDyTV7AbKL4jmrHLdYIaHkCCb
7slZsPhpFM9PeqeaX+Ugjr9Vtpz9c3vaW+PhzwI6WXgIoaJ1uf+QbswgszWUv3utf5mCtEPrfhla
XG+CJPW7uNqDIVyFUawzFxZkQY2KK6XOyxHrMK0Uq6m5MdtS+gwNUnmNomAnitqaFsqmYDz5oqJp
fTkIfi3LMlpV543ObN63df4paYGgGalEAjAN6vn2Km49OH8OJ37OH3UXRQFPKttl56Hcn/tRrDpe
hKyr37aJebg91ObMKHgItJJG93IVLdh9Plg5DWhPspv5kZqk/FoSjn+riOdKV5q5gt33j0g1QChQ
cCECl7mcnBw4ZkAe33m2XY9nx+5alxqF6RahYR5UYIU7R+CaOscOQVyRyA/MCBnuaorw2Qxj0nhT
o2HSooPRtdqrSk3HPNLlbj5JY9UlWKfVU3zAlHmOD0Q4oeUaTdF9wbRutlx0J5TMi2jAG3dcHzDm
C1UdIrfMKlNzYzlTPiRRCxDKyNT0LsHrTXcHLU/+G3U8hN0B6Up157ttbRHqZNxh6PkLMfbLVWz5
MGZpsIqOtWAbTTn32GmpfHJoN+8kKltbhJotpRwZlUWqEZdDWXZRWYVBS6uY0vnQDLnxkwJZ6o2m
IaECrO5luFtTE8QeOtvcI2SAl+NF8qLFSrAwnkpxs5B6zeuQCTnperC3F7eGQngF8BwKeHCcV0Mp
YaZTdKTFa2VBjD7zWD8m8wwRpi3inXx2I7yiqEAuCakZUOm6kz4Ykjnoc9R7PQbnvwLU7Eu30ufB
M2Wpvgd7mR/GSi790ejrcOfIbUyTnB1AvEa3hLO3uiOb1k7jsiqoGah55Zq10Z1TYJKupYzp8fbp
3hxKoATBhdOMWnu8WMrcaHVBsBHH4e+hK7WjWvUD7agx2RlJfJtVqAyLGdcaOl/IYq7Li1UaQceW
eWDDQioPiWD+60a1ZwqwNR+De4MyKq/ZVZrB/evAzGY+nYF2qRvVzfit7tRxINessp/vXzyeMfq2
oM4AR62+0+y0soFlXO+hcRd7Uj+29xn+CM+Ieytfbg8l/qqr1RPsRO4Q+AhrmvSEZaKZZJRXFAeb
SFUtnZO2DP0xTUfDQ39aoTQ9vrvKKKSJKTESj1CRIJW6PNlI+DZL1TMo2JbgsecZQPh2VI9zAM90
AHi2k7htTZKUjVyGvS/ymsvx1AiSi4XMlNebXX0Y9X78iBu4fmY7WQU8qqa8i9Hf3UmkNu5Loc7N
ncIDJ5qTl6Muk94aFOJ4b+rGOmTFaN85CM9g8YyiHkDU4XD7U25tUTonNKF4vikLrnZNmsRhiax0
65X9UhxSq5fPpTT+C5B7r6GwsZ4wtmm44mJEDXBNeBddhq61pJZ3DlRzFFTq11TPEH8vZRmqgCU3
Epafnar/uD3DjbtTaN8K/hCj02q7XFEu06BuRIw3Ndrk24lkuMqUlU9lri/CPEBzk9KIaODk9U7+
di3xgtopaal4hijxXDkaNJjjOE2PwanZdOXHFAp0TcVhGF+6gQo0LiiaZyVyfkz6rvTVpeleW2dE
7B796H+rWW4OoZSUf1Fr4UriZ6EJIJ6T1XpU2qT1RknCDPxlPEhGrd6Fmha4hdPNd2ZoyKfb63+N
yhKr4PAfgihICusoUWvsiJoztQFFokzvtVJJgJSqeWyfpaFfPipz0erHPnHCe+qzpeKPUjoknl7N
ze/BHogdbv+gjS3P7+FUo14rQgTx538GyHVsh6rM74mmnvCxKgycX9XvlCr+Ij4WmgG0yIW5LJiD
y5E00NzUWhIKBohWRKelJrt0Z0vrgHQaefScOFq2B3vfuEDoSlI0gBhPfLxuXltKblSQ5FoPomx9
HHq8h2ahvZzzUH1cMoTRbq/m5ni8oaIRw7O9Jj0ivGmGs622njWV5o+umyqvkzKVhkdIT2HK363E
z24SIoeUoxEHuULh2l1U91lntEi86IGrj63sadR6Tmon/c1QXOYOPiyCubB+5qTFyiKjVlqYSRot
0KSOn6bZ+U93xvDj+xeR8BjBeB456txikf/YkmqwZGODPToiA//n7EqW5MTZ7RMpghmxBXKq0VUu
T71R2G0biVESAoSe/h58N66sjMrov3trm0Ro+HS+MyT8GI8wbkQa9VeSjEiVMrgLvP+4SysAG+Gm
SQcxEzyO148T8G1cR9wrClvFUw51TVZEgzB5slyF5y4UWvhUG8MBBRDsgM6WwKSzGHpmDkCZRiPi
noV/hLu7vrLTXpqEG9kSjC6wp3DCvH4h6QQy8Xx0/II+CB8VQXxJAEJZnsrBy9HV7a/U4xf3NNSP
4IKD479pU18/MBPxWLcUqwxilh57CEBBMZhsR7QvStcs0341lJSQvPWbx0qST0E3HiqdRld+yaU3
3yRZsGxDUxm8vdc/xFANtUSA89unfVMoh2zyQKY6t+hKlUrBHfv9qXPpeyL+AksPA43Us7PvKdDo
NULge6q28vdNlcaFzrLkw/tPuTRBNzoaQgHhSYGi7/VbCdwtfGoaU2jkn+8Ah/2UtFLPEiyPK+N3
qTrYmqGIEt0iD895pYAV9RKGqLcS+E8XAuH239iihzvAHR3AJ+FuswZmMqgdqo/vv+PFkcSix9a5
sbbOe7GJbWAubIDT8Lnzv/SDkOByQAfz/lO273FWquMqvEl8cP+A1cZZPWlmsJwSCYgGagJyRO9f
fBNhL2EPudhduIxwBIDh09HrZq/w7SSuFF8XP+TGtfv/x5/7xGu5iKTL8JJdKBN0vm38AeYNuoDM
TRzff9OLXzJBqwWlOoyq/hj4/LWH+gEngU8wMzXuDuXgV94BcxRelbRGccNcWKDbpveGums6nItr
EO+IOnqLEz6/tpJaTA7vj2xwUtUgqK1eGXEvLjgqvGJVkOH/D2+6PQ18wm3/PruZ1LHadFl43tDx
9iHjHTus8yb9pF1rmx0bI/Jcu8k8O58OV46OPxSG8wmFQg6ETQD2oEFtX/yvYU6MAWmBVoAX0WpZ
T4sKZx9+da75DOaDF5xwA01huBYQ/mGpJ57gnG6bXTtzBisJZAIlhamVl0HoADJkzppsHHJrrbfk
o0oDsluj0ftC63nRyGWfw+jK2F2akAkwyI23CBPxcxEPWYNwrBEwWsC9f9qhIvd5bj0HYzMJX/z/
rFZBsfL30852y3Wo/b4OtjkJ+629bRsPbWbRiRvh0ugaHnVpGuL6D+cJRCwiWursEFzAexuXDGhD
YJQrcAvrjh78UQvarsM+GyW/sklf2lrwRaGMweGOw/BsJlSuq7uVoGkLgjS5DeER6eVRsq4e1Jzr
LAsFF7ylnPyJf67bmP5r1wia1veXwqVNFBK7DX0GZR4q+9ezsRGck6TRAMZa7t06qeOPSdJd06++
JSLgO+IatxF4IcaC5v31YwJ8vZqNFKKHgbvmIJB/+rPSC1zwCWY+bH8T9tL1yEmC93LblcJv+a+U
USXQLELQJRDCCm2UxdrunvQhMyX8c+c1X0joppzqzv0jJ2m6goadTPN6JAyuYklseR4Qv5MPYgx8
KMlb1bflQo36z8wczA30UIF1ADqCT/pZQZgq2ehuU0baqUseZ8okpLpeszfGu3LeXlh/ONY3nRia
tpA8bR/0r+1DOYW8HQlUpVFxlMPQIj6ixGJ5UIMV/f7ceGtQsDE9kf6JbwZM7I2YGm6iKGQobv4Z
q+u+SKWEetfBHuUfUQfkCc3VOs2rGvarJ+iFpvijkUOCORxXS5eLOEGogVtr/54CBNN57clJ3OlR
L0/jiqHcywqJ0FfuphdAkq0iAMl5a7tBp/B6eBxYwetYA+iNwBnYizWWO0qCvkhcMP5cBy5FLrsh
ia/sipfqWTgjAM3bevgb/eP1c2XaJkpwXLV12EYPZFziEv0N3uUDYBHIhGEKDWX/MjcFbSCJn1eS
5Ymmww5L/Fo4yIUpgstkAKgGwNsWD/36t4DfblzqMlXAFiL8Ifgc7HxFwXcd57W5dpZeGHCow0HY
w9kN4eI5xYgSQA4+nXGWMtXf0caExTzO1R5XPthctkH3D7LMpytf+cIb4qHAuLGfoAI8b6wi4gne
LtqBQrso2JNPU3CKJs9DvLf5H1o9W4IykAAc1wDvt0Pj7/UGd7dgpHosxmjudlSihTq3NtjBG/Ua
rnJpKLdVDUoyCChvyK2OUht3LW55cwBDCPBe2mKEaOmQSFCEJbwGb9OIX6u9Lg3lNoS4LeD+DEnj
6/dzC02qAKFk8IFUfhHVtdlHJgUXQIzmSoF58VEo8PAfToM3etB28UQ8i34seBfwQ5X14cFkcin7
qb9G77tEAEBXFfoUyGEgRDinmQvhDej8A3roBVZaA5lwgf4P39lgRYhNC1/JeBoQMC2kLbMMHXJv
acYrV4c/lpZnpR5QD9Dv/piVgS/6emyjVHpyhglrsfmtq/2Az/oCoKL65LRMYfDfUOyTsiFtdaTj
DG2j9aSUeWdMS7FjpdVt6lv0+gD1Jael1yjLNby+Pr2/zV8oe5BIjkL0Ty8fKOvrXzlzNcAWJNAF
hZMy+jnc7cIp/DRqv71hWVxdAegvzAKo5BBoAmQPNcE5tXTwVpBWEuBPYOe0SPRmA1SWrLqT0nnX
DrBtgM8+wCaLgxHIJgNHpPzrV0OxN7PQAmWQyrJkF67pVKLJHcLoa1b90faIY899xhBoHa7kUCMP
ucsTEpP9fx5iyOa2GgGqB4RunE0ECfwmFRbwijevCCRGwn3JA7Hu4mzSt0Ovqs/vP+/iGIMvt0lw
PLQlzjYt6eGCYB0u5WE2JaCUIQIQMIe5mQEJ/Od6BHeZLMS+BccG7B9nRfNgVz8wSYgQo6rNjggV
Qc6Xz719p8y1gOO3b7U9Cg/Z/AWB1ZxN1BHh8IhuTnQxeb3dx1AH597Mpn3LrmrB3q4JQO0ggaDr
iJMUVLXXE2dVaROxodrwRAcn82jmJzTB+c4lgcrRFlCn9z/YHyj09UzFAG4moiiatibP9u5/HTMw
X00HdMjwbgDzw6KfaTzsZ4KreD5jjTzWfQT6NeJtGxQwsYluhybKkB0Q0WqExfyCq0O4IEEjZ2nf
NTs4RYU3dcfmnzXtgj1jwjSltta/w9ghyVDCj/lDBQcPvnv/RS5svEApcXiBV43WPu7Xr1+EDWRN
vIbooomi5RcA/O40wOfu1HfQnOUpMWbXWJIdFGJ8Txll3hfA7bq6svIvfb8tVWTTOmOqnKvHBTyd
GsUbbDIkCXakSsneG6f4MLMgQJ791cCFC/UfbCaA64HUCMEPiq7Xr51pHoZk29WQIx7f93YBmhCa
mhxli7DKtt7zJFruGux8halsWhrMWz++an/0toTAz4DxXgC6Od79XD8RrUhPnQyO2LCKFoTLpNPB
tnyGWfWIyh3I47GJ6msw/4XBRrUJKjYAQPRNzm1hJC5Gth1jXWSaQvWTDusdC8X4sGRNM0H6PcNd
+P1Z9haqglkj+JWQ0GLJvClaltTrB7Ylp6mWgAugvLVolwC25gp9L0FIjJy6xSvTOVAv7z95q53P
1unmTYNQE/ROfJSFr78z4EArFwkAbuU2KmQ/1PfUXTdiuPgYaKrwP64VMIV5/Rg1jY1jNtOFFynY
SrBkHU50XNfcsKAZcwNjNL4jsDbcVStg11qQ+mXphF96WcOfDJ3bYa8Z53vHQ3plr7r0uaHH3eBy
kE7R3nn928gIn8pAYG25eghewgjyF72kzT6twHIpfQaMr3x/0C/N6s3hCeIQOC4hW/H1ExVLPKBk
eCLxTL/reBQV3ND00WQN/OcIju8Y6NiVh156zb8fenalj9XgusTjaLdPTYLmRK3KjKByiBIWPM7M
/md3OIzoVoah1bmFj55f7D1vqZeqQbJEsmbrCeQynSumyQ4hRS6fUrvsAFpGB0Q/X0sAf/Om6ENA
fgMUCFgoavOzN5UiXRM0+KGFISIdj1GkK5hgbBEYMPdrvebQO1tdi2/ZZvCrhYR7KQoiXOKgkgT9
6wxXZ47X7YruWTFBXd0dgikc72LN/Ns+8dk1V7g3y2l7GCQwm7sHsNc/hfpfp+s6NkYGw4AbcOWC
x26ywT5Tffry/jR9syvhKRDDw8BnQ9DftnY8KJhQ0IFgs8z8SUg0CEC1lECwU5ejjoBAEghmOQ7r
NUnyW6IEHo19EAgerqgxzOher5DNSHIYCCCyVVP/+xQM/Beq2mSFESqoASjFwi1wOhQ/Ed3tPsPz
qMryysrsgdU6XneyRVgmqOBMP78/JG9W7va7cCIAXARtCWP/+neltPMtMfC00rXJwkJJ5u/TZRZl
NaNm06OMAYX4SEl4/7EXvje8kdHLhIYA18DzairdmM/ZRjVPOtZ86XvKfWCF0VX684XXA+6xNZ2B
nIKktq2sv+YVqk+lMRnwHOvVhzbitMl9akVYLGqln4Ab41JHyDT/eP/9Lsy0rSMcQH+DPDNICl8/
t4HhIGQqeK6r0KTtR232VAxRPnDf7TLnZ8i6olEOTPIaxfztyMK0F9c2oBRbBX7eKFYWFCicPXC6
rdPp3mdk/aiEGa/gO293JBSPqPTBr0FB8aYanni94sVxex/rKivqcY6OSMf77pyZj9wC531/ON9+
RrDFMFlA4oLPNdj6r4cTCaHZFEZo5wvomNsCwTrjvglMdazDmD2zeAluNKnlf70Ibxw1oCF/ogAx
T8/O0U7OuJnG4HM5+LHtq6Gz5dCFohCNlVfWw9vNFo/CjrRxlnAPPqc2mmiOa0HBo5lg8/2DD5b9
tHXrP9aAf7/8D2O5qS/+QJColV6PJfH5gqFGwzKGiXb6qQuqiu+SSuCy0nvNkoL414oD8nj6a5GG
F18SBejWS4H7/HlXbyWh0oB/sRg9xQ4yiZpb2nXpIQQ4e2XCvF1/uBiC74c1D4YhCv7XLwnXtJiQ
AMAOVP30ICOI/g6ZdvMhDBX9lVbeQPN1jdP7qOfJlY7w2xsW5g1EattE9dACOCdFoRJBxj3Bmqu0
Dpq8o55p0DeaFBz+K+m+iChZun3lZv0S0979zkBWgYFwO1n/4/vf+sJmAFB0gw1RO2xb7ethIIw3
i2Xoozbd2CEWB8LSwm97Gl4Z7kvPgZ8I5H/bLeNNLHvlg0kKXjbmVNTp2yogar8G4pr186VN5++n
bL/ir80cCH49S/jmgIg1NVDsIuGWjgx08MFIs4fH9/zr/eF7K8LfmO9gLvwBltHVCV8/cQAASHqY
ahZoQQcvyMCMeMnaIH3o0WT/NmMPvgFg48Myly7hCbYj5q7NQvHcsb67SXkIEd37v+jiEMDtAMkN
uNpgRzz7QTByEM1G5hiadvyckKG9WZvU/6Zol5YUkdHXIO9LaxY10AZVgd8E55HXD4wn02njAIyx
hojjgm52yeTa7DZbpSvXlouP2kBHkFSwO73pDJnULQkFRUxBF7Z3ad+eQDQwZe0v8fH9Yby0PaDZ
CdkhcDFg0GfrIunIVJuKjgCq0jYtY1pPvwxnk4GrdLTZxSIt2dPC20NsUR/ef/aF1/yj5MQegUsa
OLuvR9RtCooeHh/FDLfK+2lV3lO1pFCOQjizf/9R8Na9sDKBW6EUQPGJ69k5sBmNyMRQGpz5FJFN
+pbYhiIoWaFniySYcHjWnOA1q4QH7qD9aXqBBN4CxaaamDziaSP2Pqi0H0mTkO/ratnHQTOW5PAm
6Pxy9ZhaypEqP8uRprmuh9WPq7kUbSq8g5xi+VPpMJJ7rSfzb9L31uba6YTn4yzGp9WDOK0QiYx+
UmWbn76x9XBEFlDU5mqU9gNiZaYhB5K2Fel12P6Lmt7/3FOtE/QIJP26jOk8HlY31F+3HN0BbONo
TKBcZc2ziELUrTpALhVi5kde55ALe/djPWfyCMgVoiqUnGBh1J7TP+dZJ+1DmwCIApsUt3NUrUj2
yhByzUrbCp0ckMsJ95QQSbV7njkqjixjGe72tE/nEt6WPS/WYR3bHfoovSvJ4Au7h0FIe8xkuwBW
k4SGedetqnrSczV8BV22+t7rfvqKLM54AFmjkyNkn3DfK6PZxfeIokV8JtS+8wOwIZ+UhE2TLUgW
WP+W1Z2McmwS9b99bDi5pyn3n8EnUwjfEin76GuJQnOCxRIcKXkL8vno9Wn9PCMEpt7RGXS+vI37
9QtkAFzkQWCmFX9E1Z+ddXOIGxGcWWP4jgApm/l43zuCdA/n9/hNU+wzu6mrxK+sTytEp0G7XxWR
bez4KA3kgHAAg4PWvoJxFrBGIoIHguwXcQOHt/5BpCnDm/Ksuali0sX7jmL6Fzigoq/DXPPvC4Sw
X0FAzJBiDmd/D/2Aej10OFDDnfBj9AZaW8NFjkUVbsFtX6NP0COO8D7yonXZVUOqYA4pfNvnFdfI
WAWpdu0ORoZI6+or9mXunB+DagBznFIvfh3t02nIWghzetncw5bAB+mhm/mN8j0Q1/AW/r4yMY9u
SGQBcYMgFDX5GHZc5nSGDcsxnlOPlGYaA+SqAgu6IZzRX7BIQsqV5ECLMKAmW06QldQIxam89Hu0
ZCreJwzyn7xFahLNAx/W2M+T7Zv1ILLW0lO/xn5dwq1yiA8hY/jHCLHrzRKJmMAwoh6eaKCGR2Qi
S5O3nh7vasbD52URHvzVp275J0nQ6i+CBUzgA9K42gaEPJPENz5lLAQ1CVdMRNODxr93I3U+Qnri
ESw2QfGabTrb9uQlsFO9Ra3dh3mKBJHnmFQEfpFeZYZ9u2oFs5NJsX+nJF2bY6SY+XdgQf/Fxohq
ANt9iQCMIW942K/V6v/mdVLfrZ4V2IoSruY8sqmGnj6tojTvlc4+jhXBdB1WBSwNY9wcLeYiBJfJ
1D6xSsLS2uJKcGPhGJwekBiMm2Q/BP3vsUZ/A3Tw2cB/AIGzTU4mNZ7StA3jXKPw7vct4CjgNbzt
puPSpqzMQM+Pdg2nLDiBmzA026KY/wVMHE75ArzuOUO0Bi1n3S2nKqbLJz0TsG7XqGHfEoupUvZI
ctWnubL8F67b67c4Uokq5y5ccFKusYWlP760V0qaka5o6ZQ9m2Re+l1Q8aY6Ee4WC0tMAh+joJeq
2oV08fwyjCfP5eBjRN6xCdHk3hndMJUPA2TRxbLCenun/Z4gidN5DunBTFa0HL2h93Ld8xrseG+Y
6gfOJ3i9j2Ja53Jt+m4+ClZbdpv1w6JvhAe1f85T5CIWlbHzfBooaZEOZUYgequFY8WRrFaqPOUe
sf9wUdn2BTfc6KdPF46QEcn1cA8GQwAovXGDdk8jfs6yo+EKQAy+87a781WY2gNSzCt6i8GHQX2y
gnlOiky1tXlcqQ3FLXNkZjsFo7jhZxLOSfe14m2PPXFdFamQg51QeD4cklhn6Y9EVCP9UfmrCQRg
11mvcPOEPW76JWhiWGvmS+wm8lFFcZ39WlEuypI2a6/JwePM+iSPV4YGaG79YITKikjayBU6W72s
XjF4TdIcYKE/8u+wSPba3ISOup/En2cVI9gkkerIqhg+3beMZtizCl9kxnsxdvLtZ9ASGazD/MFf
HuCbKMzPZgp48IVE9djeEpwqYQEvxor91iES5ae9pBuD54D70Vo/gTkbLPfW8jVSuBdkIFrnY+eT
oS41EMfhl8hc0PfwQzfD9BFO52K4beyiUrT2qEN+t+5M9RWubbEnMX28qXqoFyUjhPtVdrirgNiD
YDN18Ri+0AB+twDio2kGiXQJZf1M2mRsqt0QNGGN80oZRiV8GUA//Yhx88ISdKRgfKToX1YkdyPc
LWFX46IqWgtcL+Nh/tKGED7taq+nqywsAGkr8rWiCzuapDH8wXTZLH91wm0ukUuIqf8QqWWN9z7W
Bog4Hvxv4XjjAbGpf6FlMla6nENEcp84btBVGbCke5gDa8xRI15vQKs+muUtHeAwW+VZB7+esEiU
HNgjrAAlLAb91K0RzXu5ZLDyqXk0oU8XDa25j9wqs3vepmmVr900MhB/whWGUTnSSrPkpRsFPgq4
aWRpmtzYbJIH22S1PTbdFAXHgcZjdGoGG0Mh7g1ZvZcJ6HF51G7F7EDCti9cN01ehaCBrOI/aerm
6kGC4xjkLu7gQFepeY1yb5rgGjUSjv5iEK7r47jZcJSOtShMZRsOCIcKFokUCzjUdvvJDmFUqAWO
VwohpkZkJeIEO/THG+F7UFj3yPfokey0nZKO8RLRYzCTj/2pfQQDHCbNbvLrz9yA+V0Ms4nJIQSj
8THrkyrMg4FkUznPgfniOd/MeQstILI6vGo5oUcHO+lepxY9K4HkmVI0Sfi4tnb8im7+4oopIr7O
cRdi9qaXWbKWkLRM4HkIFYgdPC9gbZSkpgX/jAX4897SVj+6GBYrhczmqj+usWvvEDXa1WVo5XBr
iO/xewYNwLpzM+OPM/Y9DBwotZ/ijVrHcxc0CcWBhf5fYXrVohuR4u8WXT2hOEjrFCyzmQNTLWoN
Qz4YACGGIu+9cfT+kc3YoR1nMi1zlIpU5RlLZbhHkt6cHSgMMOJ8GXtJy9QM2Jm1VPChVv40InjA
m1bzIjuzqIMQnVt+oHQMohwdvrb+xclSgzGCqITlwEbIwexDtfCw2bvKLY7kS9Yv6ivtW+Ole4f4
7ABebyzWOzUmS7tTfpWRH/6svW9SQ78fwPRerSdv0QvNE/Cvsa5ELdKdh6R6kq+Q83To+9DA3PZj
XB89Fov+ZkZuG819uKNNT763eB7q73iVZeWx3u0S3Oj07Wrsag/WqsCgsE2nDlO9NlGJnDwE6Ppd
BnA26ayDiMafF5glx9SdkO/EXZkNfezvZqFRl+W4TevqAZux3zwES8KbJ2F6v39cB/gD7epw0AP0
U9R+hGEfa49g6qUnoVouC8mEdIdIAGS7y/AdD1HrYsyNCFXvDmaitnkakjUMd1wqejPWxP1KJWiO
Vm11ad+K/qGJO/2lRTTXmKfKQ4miLBoOIOouXZLTUICMmrqw/YFVY37E0GB4eaCcTO6kM3LaDV6X
/E7oVI27MFlUdxM2Q/p7nqORlxU2z7tBw+KtrJIGtO0OBW5X+PHQitKqrPu4YJt4jkZlIHAEdRDn
dCd69oC8glDn49TA6QUewAEv4W4SPFsp6iFHeTx8cB1Ot9PIA5y0sq8du8E5rOFkyHtUsUZXm/tY
uuJH0Jgre58hYOy+kZuJlNZkbnJsqWooOFE9wi9EN/5DZdc8YS+nDk3uvvtsmwagHlYC/8hkjH90
SiDJLCwYvajMZrLq3VILWITNFWIGd4lZ8fgRjslHSA6WNEdrGVq7psn6vtQjwXUM3mxZMaq4hRTa
Mu+JizquUVb5yKwzdBxuKzt73RfAc+N3xtQA1uHsS32DNZkeyATq0beEtxVHv7ur6xzZIezzPNez
ykGyc2OZVa32chR44h+TKLMnKutlHsxgvL+4hHbubowkEQVQYGNuWjvJH3OYOfxgiAZBeg05XY4m
wi7Q1UM27VWq5/YmEak7NRpf63lglN/5M3bG3aoD599gabL+BLRj6PJIIVPkbpmcGg80Qgth36ge
UQ8kE4lC4WDmcGdSJN1/HYOl6b/6i5f0OazY+vrz0pEkK4gbojpv6l7BoqQPMwaKkzLfK9KC34Gb
Ty2iolsmmRY2Q30H/DpAgQszicDt57pd6A3XYdMUneSe/gpTzZXmVSrY1wB7Kzw32mr+FNWGf/Ma
t3yhLlKf1Zr2D2sn3Xe0t+r2RLF12FzMmMll0MVzd2AD7z+l3DBAoAKD18Pvx3wnUxoueahB8V4S
RT8rnmTzsTJj9oMy48ZDXLE5es50HcU7tQbRv4z4Nimzuo/pCds4ttRYoFLVrmn9uzgdhjueoKjK
cVBQsFyV9J7nDhf2I+xv/PCBL9qMxwXx59hkUjb09+3opua4RLL2P3VukvpD46PevZOzsIe6s7UE
YWAmN/iS9t/IqVkeIjIs/YcOhWl4F03R9JuDmqlL3UISnEd08yJr6DAOxTTUyMAzMYgv91y0EJ37
sEv0H1lASQOHuZj+9DybvbTIlTMngBkiyJe67b37CcFRp0U0lJUxieh8mMeQoRQzcXvown6pjmLw
xAcyd4u9TfrALMeR+mzPAcmYu36p41My+0NcVEvgvNsOo4O48c1tD9b3fn9C8zWpT1Ufhi9hpVoU
F6FpwKjXNPziew6BamYAcJsTAyRxU/20wAjGMGjwdBBRc6iycakYEGj6dVqYqhFMgzlaS48FOxX4
8hm80bAvcGaSW6WVrsslDRGaECk8OIedh/4VdIShamNGROBDt2JCaWuib7G1TXcKtIRXEUt0eAOJ
R50WM+6+4Qc7TnSvg5SyQ+y6oM21drXZzQhZXPK5w2QqsYNic0P9Z//1Iy76clAz8XJaUfFrqPVa
7aYksTdigY+bzVu/CoEdI7LV3rUDG3QeTQZQUShEjANlqPth762gVBxwyTNwnqTE8WXI/R6JQ4jf
ocNDEJPGHpGbAiTNg907NhPIsvSWrdzeBq6Ob9e6S73cA1btP9XDqNweoFcQ72e01r+ENgvWQtWw
7dx7QAqqm6DujSvBvYURCQtE/atnsMTPYRhI/AOWdeAfZtQo3dFGcII9RZVbxW292i2xBnqsKG8N
zJJxByScFhTfSB1VyNPDtIYQUGLX8SGtgHNSvK/YxFUBFr/v7mGuOZtdnw3B9NkQ1Ik7h5+zQ80K
/XoFDsVQzDJsOPA3XHSwRrMqhpmZB+xkxKNVLkiafqx81qe54FXH82qYgLRQXinIjZqekSKADf6j
IMiwzxvItfVjxNf02HhtrUvgVv4HbOLtV5AceJQHNup/cBJ1N3QKQMIlnfCak1xQJ8KsMV6Ssm5c
9FxDM/UPfu2WJtEgn/5QA6P4BguQ8KXD6psPbaBUu4MvTvylz1ah8jBc9L2JcDj9XowXfYLBtT/u
wMSvH6Zqpg43kgTYDyC09R8IfSIkhs424MVSB564IxqDlfN5WE5yCMcB1piB/zTVjUeOXCOC7S5G
N2Aq4fCc3PZQnzTl0ItM7sFnC59pR3QG3nFQ6zxJCNO49P35tm7JyE+gdFJ+dNSX42MaIdlyp6ao
WnZRNNK2nLQ/foyxSfxyMyrVAqZiXXwK23H+5Gm4nO8kmO/ZjuK48bH70/nOQpuImY91cmhs1pJP
Q99MP1yQLkNpWh6qvR8t7SbXityjUXJsTzOUjibH+Rl+7vzYVSXtJs6O4RqxJxcMFsvJI6iRF+Kp
cpg5TJTgEgqVDh85VAWhsZXNJ2dUiM9a4bNNzKWPYDQDO8T0MUHeKhBZyhX0yuMyw6wmDyTo8jvb
e54uowaiFVRjUw/3hmZYv88g3MqiZu3S5CIdBGDDzvBnGNOzBiZcKKCPcCAGjtPEY/NkJERte6C1
+kXHDahlICMaXUDHhP6m4Jr+xN3GnlKC+2MOLEEeOhEAe8hMO0w/TBaocT+MXihv+7jS5LtDZuDv
TAvDirHl0R3TrfxJAQw3u3pdok/TxMTJBaxqdygZYpHHC0fOLAWE+DtsAJ7t+KRhfq3VuMCdomfo
xuf4+s30rIfAur2BgGkuHXaKU4Riut1BWRi9ZGywaNhxMn7Owt4+2wRHT7sCJypUpf2XYeVzdNNZ
2T7ZdWHec4KiYNoTb0Fzc4VWQB/Q8RwfW6gT2hxba/9IHC6Pu0jp/kTRBAwK61BD3se2c4cFJoC4
Jzi/7XYBr82XANzn8QR71vZBtiPr87SKzXzwydgeqR0CcdNtBBJccuJuANjVDiidcEZAGc2W7ucK
MH0F5Ky7oJhNiHJ+YQvkVl3iDCvXgNovFGGtbd7QNPxAEsFxH7TUu1eIoTS7NMjsd9SmbV14Ble3
MkWN3xawNLJfZcbiD3A2rLtD1aTRJ00jgHVzktQO2Q9rBhh4oPX3aRbbpw5cvEuI7b9tbQ9eSNfX
EdSCk3vqow5XOHhYwHrXeYzP+egq9QESV6SWdks6YSHILt3TJWLLw5yorAKVwpmdq6dkfJgoQcVU
UdXco6xZRTkKEcylTZPFzzNA5y9DhTCzz41qOgwTYpHGjx4uYN9g/EpdIUOkLz/IVUx3EQxhYqwG
iMtrbHkyCvMGeRm/2wFttsO6avkAxVji0A34P47OZDtOHArDT8Q5gBi3FDW5PE+xveHEcQIIEGIW
PH1/1dvudNpVBunef6RW40GUAQ8cYLNOpCuvw3S+dO0xV8OwZ5RDbueKhuJbl+TulxFFmbr4eZmd
Bm6Ul3ZT7m3rXuvL3GhqUQg3cbY9WXHhYsmh1ikx4JkED9mWdu/yyfK/AQd9fWaP9++2rg3y07J1
2Cxxf4kvZPLVd8aJBYqNx+12deqyTRi4hvdalLUFh2Mtd8HSWrz6FHOQNLx2nth5TVQOaZTltsRZ
0fB+8qrGyz60+CwArya8XaM89PYOYeOIm+lNfnB8H3xijae6Q6cwRHYC4uRZiVtE26vufSaLbl3R
EWSWgI8ZrCUj3N7bnF3uaJ0noB68PGxaYKDMnIT+hoI6FsYHiIyzL1dtg6FurjwBUs8v3NGWk1Yr
ctV9UGxzeRs4A/eOYW7r7kEoV3k7tzHrD7nDrj43Tl6I1Jfu+pDJrfmSXYhVZvapURURVYj33iD5
2simK61dpcd6uzONaH7NPhPYe90E4+96Ln3/uRZioFRw9CfnNqIR9mY1XjnvF5pieKMyUXpgqSr4
qas4dxJIs7a4K7S93I3DAI8y9PH04eZlKEEgCdOjBX4Lkx6DyUUHwLVp0xTmvs3kPL3081hGewIk
epV4ItcwN9TR3OSmKuq3eI3d6fprDcjrX5b2U4RdU5xnNmFrL0jwf+2MmXliqfeJv0UPGEe/kp2/
L0sd/cKMyg9dNuQGJmQKmiydWjO1aWBEpk9dY0JzqaNKPa08oOuN0Dp7i+i5815V24TdroCCNp+B
lv0NqYMIYDZbNNau6V0DPjf3Md2SnPkj8xIfhROlJoof54gVnzJgYuukBktYd3WJBuHuCiX+DqQI
DBERAWPJrAd3S1dl90u6zP687i1Lii8xjYOVOFashiQzc1ceugU2Ld080b8D6cTWaazW/ttR0Bn3
WjT9TzDa8mGsZ4FzD2mruxvdFWNn5ZhF78Iy7p4g4nFqhXkRn1eSw9zXyi8hkxxBpFZKvEUY/zKw
aNUJRNnMt1EZDC91A2v2PXjTJHfaGVsO+qBZ05otYGX/YwFP5s0E/sWNeZ9O+Uzl9225aV8DO2Is
PK8kdNevQ1H0ZcIQ0xUQPBtw6sCCF++qYhYl32K4AmYH1f3iL556ipex/Ud7uEcrFgIvTtMmt/rT
CE+oT7SV8oG49we+GmRk/gn5Sbju2t4vT6uVeW0ak251pZCy7ALl47MPlCq+I0InKNGbxZIohLjr
/gmPjSMVaqD1NdimYLu6UNonjDjmoZN1b3aawMOMG1TTehFAUYF+c6hOaR617umq/CL/X4dT+Qjl
Sl4ZpHn2x2ZjJ6SjCS3Y3THot10UOP19SVVnnxROuf2G/oUipDjUzxLSSJlU0JMys14DKC9tMLfi
NOhK/gqimJOjkVv+Z2jarNmzc/OHF4S9BOHizdsSPYGeH2QTZT9b0PR/vbJj2F4qp2ROV/6TR9pj
d98RmjIdBi2sPeOkVRy6slPjkz8v+uQw322gj7XfJkXBxnQAe/f1kc8SukBfzfoiZpTSzx37d3ec
zWK9x/W4EjY0d7FzJMu70+eKjPghqezCPEawLnI/uluL0rrM1oWsko2VBTRptCk4czgHt2Fw1g+x
mg4yMVaG5TSqMQMYqsXNbguN/TwVJvw9dYUjd9v/z4fCBFKnBmE1HPi2OBX55G78Yfdb4cBkDPUf
5WTEQbdWi7WzaOzgOEeDLFP+SvmSd1bnvMSKopFkcYd6OMR9JwbChMIVhGcS0AgVPWzBAbrMk8D8
NsaIBZnWlvhtptUN9BOpiHSJmf4Q6dKz0ypv8/UuI3bzYRMrUhwOJ/ufGsL6tkbsPR1rW9IeVwUm
2EuOlCsU2XQ1mhVe8yLGbLXT/eJKsskEEJaexui28iNtnYV2WrmnEkjpO1bPfErY91nkRRNUKWye
0TdxFUE/u6ymcNWRO7f7mUsAADm3AObIlfvdC1HB+kZq1PtCuR2byuTqJlGzNp+kLgzce0bUR2Sf
+cbx2njlKS5zOdx48Jt8D871ga21ydMgZ/Q6+6hvy50IF/Cxoc1ILAJHIYWATDHlka3mBi2ZGEVs
kqotYvrUuKBQkoiNl95SOH/2dTfp+64q4SPRlhRRwmKiP5mf5ZqwqNdB4oSMZKlCj/qsSrpuL3IJ
2YKswafPgQhuccCE0/TppsJF3vp+p5t9nGcRAIpv8kscW9V6a1ECedsOC46ofnSh8DxT4OAf8m5q
T1xT9lvrNvZf312pqCiuClWQnLahCbx2Kp43KzPV7v98rf2Qi+GQzZVSn0bVDPFz5dv3w5g36N+N
wm7rub0DvmqtQ59E+LbXJKRO5kxSCMyCt/i1l6DZLF6q0qudwzhlcFmMN9MFKnspjoPjQdttTs6f
zgd0OGeDiNdCXO+NOtlIgO5hONf5OYeMGnZ1k0/8g2yGixcbUYhrE8rywMy8kI1r03WXsGct53it
/HAHzVZ118yO7XmuEPWnOY6g6FQXODDOJZlQ7x385M2yjWu7a+Hqc0amaakPq1aWldQsE9dSC0e/
NeAq72pbNyLUlqtEYY6CekyzciCCCBe57G4sCOqXjrHJe2MbHPSjJ0wX/gV3L5AJhCXkTQMgZNJ6
KRwwHrSITL350n5XUz9ofLYDnjX8LNk5ayTJccNaeeVZOGZYU3ScnNWw5tn6L7A2/uDMEvSCUqNm
XhfDJhLEPzarURfHhzIq/JDztFndU13r6kXmXfmVT/DIZLW0OYIFJ543nJ1K/oXTcCAYNri4kuPc
RMNh3fTopmAFCCGYx5EtwlUF5HrGY3xRa08xXkgJCAqpxkdTNLdaf7MpMApsUVj/aeHN5sSUoFB7
p3Hm7bJWldiv9LvPGF3cLvURveszu8Y07OscZ0FKF2Fw43pX9cFccJbvkF+s3HB+YWDKta/sXd16
W//QroRDgI3RM5e0mqOtq9EcnOap5byO+kA9oubpvCfb5ff0Feit3k4TZ3mUDPZcBC8y0m6I00xC
YRvSWop7eA/OOphlQDh38NwYqy9Ba0kOzMXbGtQKmKVxFpC3WrzDHHH1N6PM+/dg4dj/VXtlzQp6
vfO538W6m+JxeEXqn1X7ayRWkfI161/dMoXTXalsV55BWWD9m/8/ymZHtccvmFnnKS8FYgOjN/lr
1WvRJVVj8NzFOpdk7palFJiwN302hpHnKrWuop3bZUS7DASvfHhAGTxZiEOanaH2Qx2cxuOqCvmX
v7vF9xdQ9ch+DVpT/thrIfME0Yn93Q5hUFyyvqNnDvIuGA/OqvXr0q/N30jX/bYn1Ukut3pqpphe
s6gjJ1QUxPJuE8nAN44z5P8aa4iKHdnRBDliZrSf2YHQn4/g3TnfPUvW7EYosaTvjNzfA0f6TlF0
suyJhMv/TEijXkeU9AsfQDpBGnkdMGTveZab9rHKly8dDu0LVfUxIqVtyOsD/dQuuoKiDNKmJZ6e
FJGuI5TIdnr0A1sXj5TneVtR3g516JpEVmRtpSIfAO87oMnbDSEAyqLV+P+6cCbml+j17o0et55w
kj5aX5pAO07C3SNgriviFG83zZGYhtsYUFIKPJzddf0AxD90xgr3mkTL5Wuale3tZtlP9h30u9Pt
PUV02961svohGpRrQKpqbrFsmLb5KVisIEj7fl26G2ksRoa+6r27IBPTuifqaizSzcjY3nO8aTsp
Ip8umg66Zt9Gut/SsUDidsVn11sVDU5wmNfZ8bBCdXrdK0sGATzfWr9bM/JAIIKJ77xaUAA+ZWUY
c2BPOrhkzAkvmfAQfIkY2eoMToPhJOuC5RDHffjAGNJ+QniJ/j4aKnkabdcsp7bjryYco67uHa+d
yTDrtH6wVBX+C7aaKQHCNVIHeHjvoWf0/YQsaP0EfwwCG4LACQrttAmjxC8QQJwzD4TJyom0/luJ
YlsTiToEdnTRpkqZMpG+DBsUiG4Gr9x3nZptEmNJ8/LtXEYQHjYrU4LuhhnU1ki/9xTdcl/TpDMy
idaQNXvlNzkKMOj85w6zkb8bFzH8ZCvH2EWOyDPSzKmdOdXXTZJVVk4M1llePkyDafrXskLvd2vR
wPd6FZVuSeSt2ykAVR4+WWeHb6jaRtyPdWaaFNVM5u8tJtfbrYVH3TmLtd2WgzFegh4i9pMCfH+6
JRiqfyl8ny4xnmSOoHX0Of6o5NX37RZQVYr+Yq2TeVmbr6CZ/OqG+8z/XrKpvF8J0HmNhy4gbXz1
Ubsjl6jeyPefs51ng7iiZLKjRzB+b7wrAi6eRPdFTFbfFMw/W+kByZPQk2+n2i2qu9WWJSopuHyA
jX5ADhF1dXTDkC6KtHBgQNI1yJvXZaYQ+4AiurcfZDFz8rBL9j9qNfKh6TOLR1Jx2u/GrK4Ozkgj
CwQiSOyvVTXjkMwWXc7o4bP1vl22pf/jt5t5mFwxR0eG+8zZj9k4x2gYrfhr05XPQkjeP6gSqiLn
TyjQCu6rWbTHa1cG/rRGFIx+SxwXO46iZbhIkZsR9oCYu90clOJBW/70m2t3WemMEa3Zu6PT/srl
VqE/Gsj3PKnYNvmNrqYBxrNr4ntHT4G3W7MIapkgsNo95fGo3ti9GyhpU+YPHAJdmBZofL/1GspP
MeeA8Vdw7JfXdMWrzFoR7nIwIz4z2T08jFUVHbKInol9uNn5W20XLWmRI5Ij1EN1liOSazlQczN0
z1AfcZItFAejJB0E4NOAqpXxISo+6qmsh30Vxfo1KzMOBRQD/iPiWIRcDp/vqRn82OeoyGWTTH3n
DXdTY+WfAKyU7tpl2RIsGmuO2SCvhhvhbWbdmbYk1ZHAPPMXVA/jJpH9W72bJAT3nkg0wmOdLoj7
6y4S2s/VVLcucjXjFASnW839FlfiY8Jf4d7MkbPcsLS53GncKvPR9TaxPVWAX79ltBprp6eQrYI1
Mw8O5TSH7xuJ0fLelJubs8HW6tNfrXDam4CvhDO23NhKyqG19+EajgA/RS2nk5ziFgttLvIzWLRU
B+UE8hIIlMdw4jVXar2uoPzbVru/LePF1jGv65yPE3funQRktnhKl16nWxEJ/j+r636sg6iDI7r+
5eSyBFzX/b57jBbLLfaD7/NkRoiwPkmJAxZdcqGQjtfFc9mHeb7rpsn/0wQhiqOGar43p1HOS1lZ
s4VKLiDcZ4mplt11IaPHwWpG/zOcx/pPWTrzOxkZuM+Dlq+XOc3aQLBkPCeTH27/ZqQm09ENOout
TU3itkYz+FGi4usOCzROiLrjSjtDyk14GenO1gi8mdpK5el1hzgrZyxWur6MWbioXT+48s3LhLPu
FtJkrOPWXCl/un/mpwZtFNxJFtbvKHi8FjWCwxflloEPZcwe8Vj6Y06Vaxkvv2dbctqQ4BTdZjYK
y8OyLtGSgNXmn1k12ahoLd8hbUrUzZpYEuad4ZFYKZ2XWu7BSJuPBiEj0qzRqekb8loSZ4Zrrs4J
gHTglHcGF9RQ5k8ZjzXi8tICqBh6FSFp8QJFxvUk3FMxObY6dY5vHgIoDbkbEfuECdkpRiYEzfT9
NU4knJPcXyFdbA/g9TGsMusZuRSijHwY5ds8w9GpZGZrvSEpoVLoq5YS0TOGblYmRkWII0t7R6Ks
vTUd+zDu+Atz5HToH9otaRERj0nRZ/oA+N9DGMZr4bFLzPn8FZNB9Ud6WfgXPVB4Eb0PkOwszPXo
dMogTqN4KsZ9LozrHkO+g9cwLl1vjwhuOk+k5Yz3NG1Vf5bOKux7xBj+fDO0pp4eCkdHT/Cdrdrp
uXcf5UIG2c3cOs2XQvSN5Mqz6Y5rrGW6p8AwWJJqEuUtIpOxowC+sd5hCAt0xwjVd64OuCncpamf
Wm2F3wvJufEfxIZiPEhU5x585iLvEMwDPurJi3/aOQJWEijL9j2WUqo/3Kotd9E8etapWme5oV9d
N3Xjj5kxx2ZwmibtURd6t5Ah2eMUwf8fTK80MLzIM/tgBgm5b3VdRW2BKIGD2FpfbPSv9YHFIjj0
a2Gbw7WLBIfIpqMZxdoEsVhBuqm9iZCCPM/dZD7zoZ0fpiDK9WHKpg6CIOi7DCehDZte+Z4HEjBb
oidA0PUv+YL0L7GHuCXsv+b0eV+UV/XfxLpzz61NJ610Q9ZW3YloVd2z35SLSWzNsIBwf66cZKrM
lAYdS+61AKd0kmCE0Sb9G93FAXttCBOj/fo+j67tnoji7ANtKS4+iGlcL7maOepJhEAa1rdN/lNi
jA4YuoFnLjwXYq8WxVkIAatddMcdVzjh7/VK6rbffS9uhOcoa5fe2wUY1gF9onkquDW6qntzRhdY
h0UVdnG5eg2Qkndjc6Syrq1OGY3Xzzndu9Vt75WTYqaWywWNi35fCVG/rHUuHACrkmPN7rBEQkmt
i3FSTyyRs7d0HHp30bTY6jg606JOui3tNVUjkzBIE0Bw4tCKxIWNe+7U+ci4MRiLCmFW61TfLEUe
5qLeWYa9U6J9QYpf0LOK0rK4+LUFJ1SEheRJiIS5axQ5bnuEaGpvl0Hbsu5Gmh+lNv2nN6zoffTc
tOfY1bDKPBHw4Qu/jeFp0DlCzL729F2suS2S3FqLIEE42mcP0eyUCIay1Ysfi5iam3010UtwF87s
QjvKO2JxHuu8UYwbQT2nhQnYRivES7fQzW17ZIOdnvzJQ5+WexiuEyeL3P7MsTWMrGpt+zcKAbYQ
3Y8jB/kWR2rno2bKDj6FRuhOart1zhPoBK0PESfJTBPYa1/W1U8YwpPtKUvj5Q27YfqwgNkFpyEL
X4IKM18PLVIzGum0JMuqcub6zS2LpTg0lbAdcha5XPdWoX2I6W5euGlUTjt8IHX0vqGcYCCPgwL0
Qxqk/Qu6AfaJFmFuiTwXyCyb4P+LyK7Sdc4af7f46/xAyoM2e9zpZb/btmmFIJhHVd8pyCOdlLEr
27TaqIVNNr53w3tdrSaFfEWLMVqBdZw51ebDQFFOcSg276oxMEt275lZg05busiSzl7mX0Rc909L
24+sjRSdljuN9N6HssQok/hNVZqdqKZmOy88zYC5zZp9+PwvH4UIx5dmoCtqr/giYAzDGaFxX4e9
vhEgJXcgWROZot41YcHl6njol62Sh6jQITH+a2mw4KB+7He5sW2ZXn380Kacmt8hpgGxD/S4VAQ5
u5J1fDL05UQtpbNJ6bWIZ2OPQwGRYZexYs+Iojo0OBNxM418seYy7M9T5tu3yp0ioDUHJ+OA7hHs
wG9FcLFDTFh4Gxb5TGf7AMMWquFiqjnkpQal+q4yuw0OAND8u6ziUt0BTowvI3NHlogxLh8AFPxo
XxpfVA+hr6eXRQnb/JKiyN3zSPVk/K3mwJzrQfQWZH1W2D8rTFl/r3oisVLU7x6R905Vj8fMNdXR
Rawv/zr0UwX/bG2bNkEYQECqdAeHxvCosx+pRACo09vgv2y9aJr3gDW5B44t++ujvl0fGb02QO9W
Hx35KcV6wgkx3dSiyYNTIGoXkW24NXsHRMzscek2NdwT+YznHJuT4fP0sO0ZoN1HnivOFgtl/T+V
e/YPmYOIj8jnDR4yPExA7WuOg1ECNcXHaQHW3k1k0IzQtPWEjNyW3i/QM6ffa+LUDTTs7P/Eo8ZO
gmwS9bSDIPpz1Nr+yvo+Du76et6mXwsX3QfXyBanXkBs3Q41R64hdZrgG2cMMG2/+H15P7Ox5nvp
dPW6o/Lbivi1VMvJ09BFKKKKKkhV14F7qEHbL30Bx3nkh0EJycKif9VIgocUNNcd9i5tTHLPIlD/
HbAryn9WkKmfSqHgOMohFGPaUhj87JewbbLf2P8FsIk/QjUX67vNY01hcEmF8y6Ot+1BIvNdb3i7
O/1emhARV7LM7fwFTNKNRw+C3LCgeiNVhBh7xrd6yl35PGqfTP3JD9DWe1vc/M4az7kV/QJEVIUM
rmkTkQyf5QtosrPaznpBglhvO7nV0/MYKowe3J3LjfJmRTi/1SCRhDHkXe1jjxNZTDVnTz+NwWMR
1AYpu5VHd4Nox+j6wIwwPXawyWqXiz4uPhq55jJhhKSNAfbGIV+o5LdBFlR+KZEU9udxDju07EPA
QpBFijmUsqyeMVk365JaHg6VJJqcfmViEcwW/BDuo4FdGo9zaZtXXq5+Pkk5SvuYc/GdYMoQUo3d
6N4Rc+qs3zP0QbbnS0Yo6pFOjdZpmvRtXBFskjoh+9DZYDX0UPxQa5uY1rioxaSzbb9HjxLCB5eK
q+w4w9J5t9o00aGWs+scXKJSfxbc6ndATYixDQjQ3pdXpoev14Y0Dpf/j2I5F2DN7fRvtKPtreqR
siZOP5UvHnlXS2rXQ/9grd7aHlVQA/8pa2lI4/VzMDqx8aLT4o1eIKWLvjW7yvF89a3CoQODdLrs
HyBLhbnE7ebq0A04RnZVyUPGhFPlH0VtQ6Ixsy7xrlEbeIsMwZ13eYtg5WZZwYmmZgClNY60oRk0
uDx7oWzqk4TLEo+9tWwPmCxwly1jsF5qdnSuZHssuLUHuxiTDZc105rXYKYsQRODezNj8sBtx4EQ
da79jDDC1KnD7RzezbpX3XmlwRJrmccjuWe/Mg/MpLJKZAluzGKNGxHsl5xjNFyxmFL0t7aXktwW
umk15vNrJBmZb5yqYFESi5VdNPfl2RbB9EsPGZycoHUEH79sEKCNESfFIbNc+9fSM6IljeymFx9X
3iNOePATNWf1pzXO2asNhAwOt45Vu+u6Pv8B22ObqkZiSN5sZoI/tgBdBbpjkodyrdfHbltnHvoK
c8wxspUdpBV30xOwiw+8PWHfPUZR5r+tQirrLZYiYxxuwuhX2+rto2VuRGWxlUxds28I7bAVAcvW
bCMt7J1muK95UOt9mGOBZC9bgvI2z4cVzoifCVCCwtIbUBLfPnhTZE9vtd+E+dmux/z6+2kKLCOF
EQywTHaQIr6gxLkLyxfAyKw8kSpRfGKPsQ04nOrhD30sSwfOCKUeVGP793TnlOhHiSp8bSplffCr
UesOmVzz1l453V0r8vDvTE3yv7a3Ge8noYWfjlvU1z+TGqV/PUHdpYU01vZb71LCd4O2eVMv8O9+
zskzRmA3kniqn543E6YuCzrGX1k4DGqV7e6II5sRZK0WjfFzVFWXLJyFeUZ6K26mnrRGguNQFpyU
0lZ3cgeAeKbXaPIOoAglivEFxRBUqoxhpHvve7RFzT1DWhaRbsUyPhKAhMtTYkt/HUrb/iOGfL0Z
cqcC1KzhzpEIbuYR669+Qq6Wt8Aa5Ms8eYXXvZWta71PTd2L3cTc8eAMtpWd9GBZd2g8s/HNVfju
UoJK5xO994DYVjPLZ6ZE0fHry2c3weBtX6KuDZHlxjxBiQv6RGSAb+xT2ExhexRlvnZHb+1ms8/l
hDw00qMvH2N6SstP0cZ9/AAwYOa7vme4TLUJjrFFmsc4uV/eJt0XaB17YOYeVv9YZLZbngaMDe2V
7HL/UaqRgaFqOT4Bj1XFCVFj+VCt21w8Aj5ERVJuwfKXfH+OpwK3urESYvrK6eCVTtiC06ly2w1Z
yA2tFO6wnfZKLzyuBqDp5Dd+qPf1KrxjM1KWfihy+jQ+XaIjC0KyZA/nLNGOgW8BBaTTGuHyRuHA
ipiuS1tU51pP3V+O7vx1E6M1751aQlVpMeCTkbQz/7OYwi/I5tfl0oZsvTuvXAh5m5xN7BdX+1Xa
NZGMDhsRkLgpDIh9XfG90pjCDez7azND8zYORlcnc8QZp3r5Cw1JVGGyjOAKGYCy7tVaLfWNZwP6
RwOMEgywTlpgFOnxeZZt217qvHNIaRopNDwuA17td9K6lxEqDAwb7r4tA4Z432NQrlfkQY1HewqC
u/FPDnpuWNlVhb4c0zLwuGshTsRjgCS3c1x+lN5E5YFiAu2jvJ7jHKzMxqfFODp9QCzWX4JLwOEB
Y6FGhCzzg98Ri3tVCISv0BDFvcGUUySq7rz2GPka8e0cbALqO9LercNk/s9V4eoctgh+IekIivkz
sN4XZ8i56q9b+qgS83mevzlEtEFjzxh6wCbX/i6dMozwuXDoJHjc3D5ZNwyxac1eiJPHVxnEsheH
X9hkG3JByiZyYJKa9jsM8Uz34K3hTjLwXbJ8jKhE673+D6MAGrJ28fyYlAvVqrNAKfGsKKnnpayN
8cEpq/bfPNnRpzdheSAYCVLXzQ3vfWx53Ix6GHR07FcbSWseKPMNrS27E+K54B7/ebk+bCPSkxPL
PAQjofPbhItytH/wnQGO4VPIbxobLwlCSKeud6YQxtljYMWUGY5BdHFA3+pDvcVYDUkgQOPnOZH7
V29O+Gvq9XQPTwtEriI1v428xw1vedBcMMMgdlMTLinZCDgLe63Kh2UQnn1Yh9zjKMl7lPYF4u4b
y+fGSWkL6x9ICNffUel4/1bdVZdtxQ8AXea1MHqYHv9R7CZeBXspbCm1R9ahDEfKt6oZlNEVamvS
eSL/G71ijviGH5DdFsnE9shb3f9B8Uj8/6Bgok6Vo4MTAwBBCqq1cCNZg0KHSFqkTItOuP5nzBo1
pTL3lbvzVFysJzFu7nxe6krdKN8ui11uqdA7wX23zS4napD4iNbehg+fNgznjJwc3p10gwbxEoK5
ASkID36yhMrcsuWV8Y3DijTczUiQn1rjNQFJBE3JfR4x2+4jm0i+RMp5vRPLFYJx5BKH6TJ4Hn+J
Farqq9zwsRwBxnnMo8qx+mcyibx252UyvhSWdQXcskA++PQp/rURkdj852V4sYso/2ITiLckXLI6
OBPVpuqLrkGzn52ys8qz2vpySzMU/QhclXKAiLC5hFLq6rGvFukkwDTtVxPH0E6eUrCIi0MD4X7M
nblIK9zm95hAsSuyVnqYtYPF3OKxhHsPGTzcRLvNhCR1CgmmHKrGM6nrmMrn0qSsdKeHab51s6H8
caPRaz/Dwji/DbyQkqnddJna4z0q7iPgrfq4tGuMqo8ChHg3clA/IMYQ7h/epya7NEXr3nNOFhzO
rb+Mty0HAobGms/n3NZAa+KmIohKnn04wYelGOffIWqkH5td8nkkW9Hbm00OH9FQ5vO+8Ea1PCsE
32mB7RbXfkfrooqmML6hLDM/2W2zwHrmfbEvXbKC0xBFdX4QmRc1ZzBX1dG6HXP68vP3hnFrqd6m
eLDHh7oq5SXk2VnhrTqwhmym9uI4AQITGFVX9c5BUY8nj0D4d2e5Ch9RosdvKsLHmwRL2H3lc+Fd
OWhJ6VgbUIO3i2GRy8Tzq/x3q6BkUE+AfdKnAV2RcqmYl1YGvF+lxI6ZWJxr/TmT2fzhM68+5k7d
Mj147vLjO/3yaiTlGwyZkzjEWLS+ZF8OTYp4zDrZaqh+R/3IQl4JNSawWS4Z6kiXRVpAYs+HzCuL
NqW82f5A8dT+tnw5XHgiOm7EQobPjS7t7OJSfHAh1sSIcx6Rxn1AOYslkpig6Zk0ZL2lGPcwpGjy
RLIL2xOSm7CB8E9WiIch6d1gEuxBrf8JKRcXJ4fHniuwCpt3YKRhvs2R59WHgKLRmbhHW/1jcPcF
RQWxa3NLuaTO43aIvFPPBoSNbuhaLCGuyd2dlFe1WltKp7klfW5eDlU8ChhcVbdPDSwk0JAjI2T9
JvO3OyUZoZlnpuA/zs5kOW5ky7a/cq3GCXuOzuEoq/cG0UewF0lR0gQmiSL6ztHj62sh3yQZopGm
TLujzGtEoPHunL3Xto9FbfkluxYrDXaTS6FiO3imtYPZpTgX04NAHBfk9TrF7ktqZ9pOuDwnyzgO
AxuU7dDSnloJ6iMoCgisADTRDyWnLUhJ+qLtF0G4ZbHaQJJuPORUATYw9JnJDaGy9LLsZNSgaIae
pLSchM4dXO6ZtTaD+7ICOae/DUOTPQRNMeWnbCqmmyYNumv2wTQrbceakE02Tn0ZoBvFYm0EDZtw
2+huLJz+Fr4qt79oitKfP+P+n6890VYRR38L5TSbWU3BbVYYyRkSn0YPENLOkDMsYJ6K8kC8MAud
EsVqv3fbPBt2Bq1GFluEdMkWjkF+Q+Yvg5alz/nEWdkpDkEF1QQGV1180VngXcwm0/2KjW3+ubaT
/KoHu1xuwixod5zCFEY2ijxHNroomNKyhKRPepnauWzDJQfcUtK29rx6fq5KB9VENbv1po2D4Bqg
SRteUip0o2Stc+FzW3X/2UhD91Rh8uap0kLbj9nk9NsGEWG3KimXUpiPPSt/tgYCBi66BMNbvzJi
ZyyfMhArP/PaRj1mtOZo4WkHeT/0jjuuitIuvR1bOjY/CRCBdAWbsKZdlk7oEmnQm+E27wNxUZpy
sQph9EsQ1Bs2MoRF9bhOR2TneOAshyptC2lwpatxcjfeUoahMOME+Ofwqc+rGiVSe21MaEVuqtST
P6q2stHos0HQ29kZffHEClep00jw3kzrnMl3FY2lxh42SgM9hJvMJ5nSjylWxtC3xq6q2RFuWlEz
gxdoOtcCb3+49pEvYh9mbVyPseqvqZf7DKyafd1Op/hUF4L5aF8gpyJcnOJAjeQwTvRzILs2fEQ5
GjU7l+8oWLdlDV1I0d3C3J92GuctBsLotgus6hMyoh4/LGdBtYbV4f90hk6lR6+M+ud8nKKrTvUS
qE+VuzeG7brW9xQOEuroCKXKqqK70W2WTTuHgijFeKj7SQ4QA4bFRTaF8k4KogBY1I2KQqjVNc1d
nuKe52IFtjElx7jZqrh2PgWLFZYdt3DyLWdYB3dygzQDB1NUijvEFUjjehGW14vv6DjmSD0oreRU
OHIdYW+q/bhuOHoXXrxn24SvwZbTvazgo36bQhxgfe+r/HYqnag4RkGki1+DQdV/hYWC5n5Jn7o5
oM/1rtCzt3TGagtvg09ZjTJQ4DPyc6SDd3T/2dhoq4P7IwHyPGkP98jKntzpgVq4c6c7Pf6I6YJ+
lcFc2dd2mszAbDgBU5ypipxdgJe9mGE4/RL0cIJVO3fNfcoPWqoidH83aYQ7kbNYLL40pRdY9oqI
FsXQTLjbnpZZlfs0StvSRbTPPon2LbjjdQIyg44ElYytGRIeFCHabXc4h8QpnKUZl3vmDB2dmEqW
RDhEzHJroSNk1RT2/ANNUT9vCGBW6pSmlCDXjqPHizpn/dqmVhrWwKms0r6XWR3pkyqC7ntJ5wMv
FECVz4ujNQalEI/XzIjst7yYxXmno5yys244rUPbQGexRW0V5d8io2LO7USi/WPSDOZdNIFdPJiM
m3AVTml/bXT+1K190AscMtyGnX9T665fc67HOkpPYMC6aQIfRutfFr/MCOTgKvdTt93aBVlVoLxD
fGHcSUD5y5LhZYvo66tHQ4OmQBxBHndaL/I3IayUeJ2kyXhbkhjwZOTT3Dy0Nl8IXykjHlVolXeP
HOCT7smTSNOxwM7towGm54lSz+Ldr6PyNghT7oY2aXcJmaMmRIeosmrlF617D5cQBsEQJzOrAod7
9JAYD9TaT4S68c1WYwAfUfv29A3isrl0PFuh1DDD9tYOPKl3JoyKJ8Io5Xcet+0enGAWHNgbfKs7
odNRHpDYJieT9NFybTeuSdGM4gBgqBa173omZp4GOMdedeVnI8fhvlT82UnKSV3U5TRclmFYN6ch
Djw6aApMzJoikqI0QuUBCyz/hhIRPfpyhw8Al1BP9lS8xgLS4eJKxTxs2MGC7ogmi9E29WHgbNIm
QqDb6RAJAKVUtqwV2GS0AvDSzO2IH2iP2qKWWwMrH5sCqnxig8HSyldz4WAmt0tL3NVNgBObKbLc
4n2NjHXXoVFYx808W/iIVKIPwyCZX5KsDJOfOWerFuYOkbOrfhqqr9E0++UBbZ8jV6Ktw4dY9uFj
jwme3qXrt+42jAv9nVIVz0tFafO1yYSgO4SpxFvhI9KXtOXpCrR6AsRl2WOk9ngL659pB6YamIea
glUXF/g+Apyi064r++FuJmM2WIkCxS7Mkzy9hyozm3vw7BjSAslrOGVBbw0Z85pY8MbQ5zJ0SYZ7
UriDq1OceSAICnbzzZ5Te3I/NUzv6xANW8sfoJS89bDyD7usALqyUjEwuI0d+cF9l4vEvDHLXB5R
A3TxGs5OuIPAnGaHqYja+ALRHQtag5JVnHygtuWKzlmLP8OHH4goSe7pRmp9aQJYM9dK9+VDMzj+
g4mJ2tlpBs5iei+NfVfFdbjn81xm+c7QzNJdle7o6naoh0bLe2pkjsywGQ0ETL3DmPQ7y9kPdYde
I4utXO37sunkZsBSulvatfhcsJ8uFUqHUigGR1HtxnZQnwxdIvqInaLNNj5a/a8T5C5vk6EV/oQS
nW5TgOMYKTrRjXrVVZabA0SJ0DCPWuPpMeiU+IhMsWWx/Yo5qI0uCkLsRSNctkVMGNVmnaxacGzP
PWvq41jOsAYQIFn1zcC1rs0Z/8QWeIYRct2sOUxYpowLSrS2XI+40Aekual7DDCodpusiCiYMnMM
/gr32t9zcK3i2zyxKHzWdKdWJr3G4GKYukLsusyCiQAfx3Z+NZ6jrlXd6oF2PPQcNHNJU5kr3Mue
WMeB393x8vqMZkZR/vDJAf5SIejxTp4dJOJg+mLy2TZbVnFpj90sGW2u9Q17l/eZFT41tx2KT067
sen/MLVh3gMH4PTblAN1jhxlr8a4+OzXzWytc3Ay3WkOQjPcU8T2f1WyqqKjaYsQ8DlFeGM92F01
b2sCiMZLoBN2vGFDxT44L3v9NOvAiVbaUCUGZiMyEbAolz17igajP5oybxk+fpaPO7vERLCpQqr7
W+lC9YC3R/Au3f/A8O4hNWC+kCHq291MaZGinjs6R5MScEUjxgG85sJSPHUkfrtreGNwDsaxGQn1
E45iCkGweJfUY+LQj+6oc0fIhC9shbEdHixDdJPQMQLcZxnjdwgrwaMtjSI+4CazftAsAszJ9mwA
w9lZ1nai9maupWqakj6Xi3k47VN4cxE+GdZy0RM45fYLgxrhMBs+D713sQIBXLw42LvKk+eyN1sn
OUv/lrQvb6H4Rfg0GVc+h374I90jmy3eUklg47xxJs9MvopaNiOitQogShjN+a3tEwm5H9kF84VT
F8g/wegsqVXODrWElGnhi5GhOT8gj23gSeYeBUXSRwp02IUlA7zGnuClDyaP+ibTtCaObExITuc0
NaYnRDtiSYzuU9CjbhYpfL0KcAKmbNp/c16zkjNZzPOFl3UFXpF8ztQ11tm2uKYALb96NS25BwMK
jNpO1O24oIGsC7DFXGGNsrNk3kscqtTKujisf/jIHk855q3pEpmbmPf2gG943yut+xv6qcFNV8r0
hyjaJv6ECBzdIt/gRIkSpzGniNomxkR0vet9syn5Jyccc3GyafKQHUXKCywxeFpIweqmbI1TZAXi
czoR33lIuzF5EGUL4qAvywEbQRriE1Iqzi54MP2t35RlvGX5KfMfScOeZ9sY8VzvOzeertCTgx6f
TC2/RCnywpHxzbANdRMhgfXC8aZY1JVUoNQnAZ4Ku69lJ7uaav9Ay4UGwqcilIgv8BGk3WXq26O3
E0Ze7GfBCQiPrqhBUvA2Lkyz6us1PDRfbvvE6dWuh6WKXt+F1o/tIumK42Ar/RX6Z0WLwqZ/dShG
yJDboeFgc0iAQmynxG/LG99tiy9uPKdPCmQgZyAzmB6mOUnKS2tETrdlW6OsbWihX96E4xwGm1ZN
qDAjgEyMjRCtFpVlk04RB0H6+6OykBHmhFVH4IPmixGAULcv/TB11jy/tMfbG458rKUuPmVGMhiP
yItJ3/UTstouPTIxgy3q48inZyY4JJnDUGQHznCpvmqMurkVo131274d+hiVQhK5WxP85ZcUZVa8
8xq/7fY0VyLCbX0OXGNlofKgSZKzEM5G0m87v64ubbusHDgy3pztm2C0GMUuKl7OHUbefW/9EfVV
5cIAxILuq/2MnDFacZ6wOE/OZm4Df0zb8mlkTULuYRptvsIgVNA9oyY/4rJykhzshddVKySt9njL
ftCq1jAhKeSqtHRPVoLA+9jrcoiPFe+CMgHS1+oSJegwbGdUTFep6kP3ZmhTP70axnikGZ024x75
aPw8GIYnCO1KeGmmNVtHqmfAnixZLAO8MdyXIurr8Zrer6d3TZY3/mk0cALSPBgwgdNaa8OtCe4T
EFbjiM9G6XZUQmbZsvx7E8UeuDkJtlEZK9wKbr541AyiiVRbCHiBM91IKm9WaN40lR8OcMqk524r
ON9MCS27rp1ZUTOCWASYb7aN4Rm1hvuSlhr/tcoTbMd2WU5X+N6iZ3YhVb7Y3tuNP4zo/5a5fMPR
Z6QrG43hp1In1HcRb1ARFFrYCU22Qv+CVxb/4JBFAylgv7f3qAFEl7jFGsK3UZ91pHK0WXcfDyXn
ujayg7u0NsvnocV/DMkBY+E2NRuiX6N8pqhhKhMmvEe104flYIHZUkwaLETYGz5HeV2qUxCW3ee5
mOd7IBrwF9iN/8IsVTL5eOQbA2Fo/IPdoN4C1jNPDyKt3UXMMKEIlHxdd40dJQcitcJbjk00oGSL
cf6UuQ3npIU6Vq7Bg4FRcLRpJCvV9qZ3rNpUP3f1gEXS0tjq4dHWeJcU1YfpIHAjVJ+rDAjtbgkI
++6mY9udCsbuHrdy0F6MbZG+UFFsBOIycs9cZBot+FE8KC9+j1uKSh5KX8ZvyMa7V7ldb4HSlf5K
20G+9xM/JCYqpxByGpMkM2n6zRZ1WxenAqqZKr2GVRZm10BqmIrLPmWXK21Kvps648i4HGL74KQE
jcWtsGav3Artw6x1C3x0KwecLPpM3O3tdclI++Zov32uvTK4BPwjUDUPLXqQpqrNhSPPyYa9vUzn
7awi8w4ONNIn7WfVHeoIWtwNr/nQgAKjgc8Z8ZtA/55ukPECdoYcC359Dioz3RqpLV94WdpcFzC4
o6MTjxbVmgoM4jpws9S9YKnrwj08Iifa46LkFfD/7A8qKTJWJtf2mssASXRDW34K+ASbQj1F7FH0
IRRgrM2iMH65Ikjnw1x0sbUbk24uFzdNfofilVqsMxjtdwEhyEam0c4veQ5m7wp8i7Z3US/an4Ds
o1+cZ8brGGnjnTOU2P6KzKw+p8q0H5n0/Ou4y9svPj7JbhsavsIinzu4tQbrKWQj+dmd52FYhXAQ
Wo5pc0K6ORzsY4qqCUVcLByWczG1zSblnIGrXSlU/23VgWUOnMC9yZDZG0yhSfeT8zLdy2yIze8x
Gs1vfWd7X0XVkxdhJsCOOGyH7n1mdQijSjJ8WaZSOVzAx5L2OqMwUYqvtMTy4FiWoRq2OWUvZ51g
XtY7qlzG/RzE8zdLaK03BFS7XymT85kTSsRJCfCsvp3gGIAwANhC6xs50o0TUghfsYmx2CoVZnxt
1OgxV34blsPWN2RG5Yxe0KbRsepoqNOBQK5qDb+cKcluCfcNUDmzhEGqCpwG4VxA4vLa9YYxuYTF
KR7bnn2B0WcBQbL9SOlSKPpsg+sVxjrwbV9eq9k3oW42rvgq8Tncod6JonWKHJUA0oIUeVhYQXeg
I4KNv6gN9USSqmduDPaAO4qZsIi6rAc2QsjTGO0KVjx0A2jx1rijdLLFE0Yd081BsX1Cbi/wykET
wX1WdXSux6UVUdDkxWqR4S8aZsts9xGygoUI0GScuWJ6wKvGpTcIOQzx2Al8obW3CXCtbxovAfiA
PMew9pk5kq8UUIC0UYdXMv/cSdBZaJq59p2WzYLOzflFU63b5zAGoEPjbjCrE3up8jIZWhPAxjhU
vyZpiEuLGg2lfBrkV3ZqVd1OTT7K6pQBa19SJpyTjWtXPrOuzYp9bU5IJrZzHhv5rso69cTZgFg2
ocEtrmgssZbG0wzCr050CyyGHeCwy9XMtjuwVamX3nIYb9wBR8PGSaylzWu4weMkp+ylLdilv7gm
+70dJFKzu8hrADcrIH8w8vuaLuLKSeZSbgtiIwd6DJROVlHsuI9DVJX0G5RFbT+pYyzk9IOq50nO
+QidMW2GTYzZtV9BI6tdcugt+StH43ehp0a8LMKicGX2nAmYfag+rDrogovnCMk+SNjJvzfzsE9v
B0N10UXcVBIjHyZ+hqPG9FqXZYItSoftPif2FaCo42ecP415/hFT0gF+V2pzV4aydSjpKAd9YAtI
+Sqo4eisSG9vssPguVS08KMJvQpaw72PwQU/txImMggXf7hJfR2Ea9dumGGDmPG7cyOkCrtMu5O7
muyqvIa2S//egM8CP3YUT7Kxmx8tGHIUNRbb0L2SvfiVkGaUXbPalteYmYjubgJhdltDBwKhdIZB
kRsIE+qfULpPamiTB/An9KNA5unHyqkJ6MQO1P+E0FWXq56Axl/aKUWwATtBIwPimbptMxmxO2C2
hWVXO8mLzxCE/mv1CV0nZ5CXAxtgPEpR5/3MQdj28KZg56wyjoLeCgoTk0CRiWHAca/x0/m0XU9z
zXaDo9fIzgA2j3yWDRLvJtE6WFtZwOpR2tq7Qn2OwQUlkv+Epjw6WDqGxqPzASty4gLk3vI+kIQA
LG8R7IzKW9psEWoL067T4kbklfWzRBNQHX2AkTmM8kY8k+xh2OspLGwso4Vsk71ArX7tqDFv974V
zP060/Q2txNJOmKP6m66lmrssK2MoTlu8tStvmdhGH8NEDI+OtIfAb2NmsH0TJqhyPewn7pmJXMR
CsQ2XXcXkxcRHBKdpvERrQN7akR27VE5pQlECvn401jE6kmB1mf/0vcjspe8hzJtzv33OLfZrc9t
g3ovczhyIoh0H2bleBQzwXJhQ3SJWqEH06bRjWGY7qPhZ3iBjdTJljRPatwdBAOJViLXEj0xJadl
G0C+c3nvtjOTYlXhtKPb2fTNTvaF+7ULK4m93JrtBzkjKCQxIRTbhD41Sg3YGha9Z4fTKWMocuGN
YrTYIEf2MF1W+ANXgoZovDUnjzKT04O8XYU5U+smoga2HeAzdcw2dOrXvYfo+xodSAuvjCYQZGuB
CcKK11zLr7eiG9LsIYQ0EoC5Hmk+op30+y28XXwHgUxH2nGBmvIDC3IcbiiHONnBtlHTbSurt3/A
/tXxoRIRYuzIa+1LaPZ9uulQ8DO7O+RB8LEZ9hdTh/Ih4GyrtnZuzhkSJextG9tDy7FBtcM2FQdj
eTkSl/I5Rw/xoyu1UdD6U85j3kw9lAy815Qnwsr8Ans++6R6PXH7qLyufFAUmhzlizSbTrWQS4gO
RfiXgrl1QvFWRgqYYl9RcweBTa6Gp8bHvO/GL/WM2N1QSYoEuZn7Cx2P1JhtR8SwcNF3P2bo8KyL
kQwCfGHssRasADarPZlM+tbsLT6QAUndw1TZJXGFJU8JzRD2ZSCNA3oq2OJYMCRKTmOHwAiuVEsI
4j34udD65sqGmvlA9Nd1xCz+0zFDa9rJBDj1lYG7hFrx5KuE6RXCO8XA3Fa3ThZhP+gwcNTb2Yqw
VSbRZE+bEAnmkRWlywCSliinG8NxP3W527GSZSxOFR7SbhVbtZGyn5T6JPvY9zdJEXlsUiDE2Ftv
bPtvszfZn81oKqxNQ1eWjK6+VnzWIYF2G570RPW4wFRjIzvKLyZX2IIiix+0X6MB+/Yl+5XphH/Z
anfapqYfMiVgsad9Dw8cO295i/aTIyqt2+ixJysUxXcX2smGdpCiMB9Q89hwpEq/GPA+6jXIysnb
VfR4vxRRI0fgM8Z4+qvmYMJpiC6Tl7msMqIE1NHrGoj5X3XkD0NdZCTRKDsXl5ockR+2GSVUgXNB
76QP8CaA5q7tn2GL6RQbGvI1OAVD+Kly6eiQ6pJQ7ityGA2UYUSL0KWDC/iN0ninbmsdFd0VrWyL
PXypw+DB7EYxb6x4do54jeIcp00dFau//MG2p4K93QZtTXJBX8GHG86nnu7+MisqFhUFwk3kBfKZ
Xl37WNhJvGygkGEJnMlPf80zZkbR27h/ZWMFbGsFYkUDdSu1kCqXu78wT7a+8IJsW0orsteCxfMk
UkJ4Dgka5umDWKg38oysJVeNv+IJQBVL5tA/krFMEQJ3sat2jSZpgjTlInLZjUM72oexC7PLGY3d
tylIp6OicLD5r//8n//3Pz/H/w5/lbf/PxL0P0WX35Yxla//+19vRQw59L7ZzDuO8M2zrMOBPY3H
XMfRB3cH0iWQtJTz/Iv3r/JWbBKoPAdRIwoTX51FAIbJpIkM4vRkWDRXoTC+GF2rrzlnjKf3r7Rk
aL0KPmWeQHXuCJuzj8sDff0whyQKS5haRMpqI74Y5s7as5gOa8cgF8LN7e9aDgDOCdi4aNzu5/sX
X27j7OLLOzQ9h6hXSVf69cXrqA9TfPhkRxQ6OVYiJq8SVMeuCVscgk4fweBJs+37F/3t2dL1o/PH
5QSCOss/e4PzVA1t5KJ6m5uu+ixswNhFVRs34PDjP81U5MZ817GVDd+H/LKz10izbGzJN8BgVlXN
rvD8YoNVtd2MAalKf3pXjklNxXQ9BzKhFGchX05g9RUMfGCTnrzXfpJdjXb94uR9fv3nF+Is6ZBC
b/IYxVkoW2ZKF2ETtAA4uc1qpCJwYzGr7uiB4858/1q/BcBxM44iBNInZ09h1X39feCwJXAl9521
B20UlvRkrVK7pGGBSnhFIEb/p4N7uZ6/vC7mFQuv3OvrJVUbAjrjeho1/h7mo7F1ujm/++O7ItfT
8mlSCEobztmryutwZjVXbDiJI1sHZeLvMIxCxm0F8BN7kB/kIv7+wYPW9vD2+pZHR+h8iJsGPthc
oMHLRNesLVfSzK3BEzmDmj//8a3hrrRcvnePZ+icvbB+KQ3kMXETc5HJx6TqaDh4lfPSAijco1eN
/nSe9BySz9HyUR5ggFnLrf9jKTDIA2CBREVnAOM9zGHJjhwJ1ZrV+6M8xjeeIp8FEXYgmhzcMWdv
DcZBuxgXAM7AAT0Q6MIIoDqzxrvWfRAw+falINEu//P58l/flRXgTMFDtIxlp14ZViyOAQJCbSTO
BxPUGwPMZs5gLkRqy+x/9r4qC5HhGHErGh0DDl0O2EM4JvvIHSCuzXXy57MU1/OFI6Xr8yjP5l6y
Poas9/kUC1KQ9+NghxuHzLB92yQv73+Jbz5Dy7dBjSjhsWC/foaY/MnO8TCGp5q2/NyFwVaXBNQn
Y6j/zU3Z2CkFj1C69tmlQrb0jhmPzFKDBScPUsDRDbBdAH7wPkiN/H21Jt8ZrCd9NQSKZNq+viuk
5IhuApDCsHAKxMwD1JxdyH6chjxxoS+D1sj1WsugCzKjSz5Nvs2B9188WiWU75hK2eo8oL3k8F7o
Ec6DFRg1GUi4zSlW6oNQQ/LBhPz333q9Q8C/LAixkILur2WebU9EmLclDTF7XcxF9MXQdHBW7Ui0
UYXK7EZEWXoba+1c0BxrLgnDEzcsufOWVrs6IsXxfk1p1f9Cll0ozvdos+jup4ckNinuGthfPliw
lpH53s89ez+GgUw1lcpep/QrwiKiAxuMRB8QdLEF1y7W+dTGsIYBhbz/Tv7ed753Zev1lwEZBYvL
wJUb4I0IHiDL5epGUjhb16bsL/xFEkCR4CXQtr4UcR4d6i744Fe8NeiY/Hlfcpm41PLf/zEdYx5y
Eht1D04/2JJBDGO8Qe5/BBJef3CpZVD9dr8AFBjhyIClPBt0lFySDuuesw7aby4azT1NmYK2LhzZ
CojQ+0/3rYvZS7AoSg/sD9bZnsev0tZZ+Le0HYvQXJemU10aXqL37jBm1OIdXGcf3J/51rNUVArY
kVjSs87TjH081uwiyOAE4NLA9iWLAAV2UB09tuvHibQvxCiW3IELHG4rVgo6XGQCbCmNJI+G5cuL
CdV3vcE/I3Y1xfL9+89kWRrOXgCmYhN8iqLWxxLy+l0Xy+MvQWihisNYqWr09g6tt+37V3njKbAs
+WxoWaAsIc4+62Ae6b6CPVg3kwCp6wBI8Vxrhfd+2r1/pTemVqZvk4Xd4onb8uzbzQa7R23H3o/u
kD7OUREcK7o7a8ooSwtCFvu+MSNYkL5xSXKI/vNJlQ01c52k5s2sevaJ5SPOz3iI3LVvlMZdKwXe
CjFV5SWW6+zL+7f6xufsEnHscFLgwzLPD9AoJPEA11wLofCSAmCTU0udDjX1XGMsI/rsg2f7xluU
rIy8QgK6Xbp5r78VQnSAebqU9BGtNad6SGH/Va261JbyP7jU8qfOPksu5ZsW2xpOzucRzqT0NAQD
BSzGmUcLKGviDkRpHAEBJ1RtOzjCuiIZy/hghnjzDpWlpIvmxnXNZbT8Y+ZDxKkT6EwQ0TBd7Khz
oiKpYKLj6igPf/z26EzAI2cMKw/c6OtLSQOWPPZSNrlzIO6dukroG6A7PuCqTH10eH1tfTAZvXl3
vuRUyZpveurs7ly7NZkD+WBEGLb11gAqdgXZxE02MdbyPz+u8BR5hVJJy2YH/Pr+Wg5O0OB4lJBV
JEoj9jkeed1bXSHvfP9RvnVfzFzKtxziYD377L5SMNol+mN3jeHMJWAI+rCRkVHbIT784AN5a4Fe
RgCHB0o6eD3PbguvvpBdx20R8uSF60qVvYtMwCsPgPUNGMYRyOFs8IuBc9o0/NK67o9k+ejT3Jls
zv/8ziVrGc1zJlXXPZtumoxUKG+Ak0nornfocEDtRr957AZMsf/iSr4PDwt9D6vFMhn9Y2RweiOg
lF/AbtEiUAB7GKgjC90riXgfPOO3xr63nM9IVaPvq84Wi2bUSLQa5BQVct8jPEa6bKRXbTQ9nBPg
aOOINVH9i+HI+QL/LTM3NQr79f2FHpzHCXA2iuIsxGmLDCOPpPl1cvJDNfvBByfeN++R9pHnsMWC
Z3n24ko8Dsqa4DYFcdndebGTrMngmQ8QNdJLXIJETsAq/PNjInO3vUirTLZ18uweZxB06OtAt2do
Vc3tYhpFJ9h61rXPtX+4cRR/ff+rees2laf4NvlCJbPd66cKCc0JRjgeazm5zeM4AxrXJXLWhETS
z0OksstuMKbn9y/61nRAXRmiqM9xznHPpgOhC692BkgJWGHGTTkZ01pmBgYBusX7P74UdU9qMlQF
lyLQ2RMlZXtxmtE7wP5rbiKqlZeUldNdVgf9ByviG3dFmRybk/A4M7LHef0oO+xLmLIaSLG+ELsU
ZSW9kEyCv1Yv79/U8pfO1l5sfnyU7J+oxoizlzaKIGjSymzWNrKSa01o9YjXsyCj8/3rLN/4b9ex
OQRjlRPc0tlUqry6SBPQtuhdtH9grJR7OTaS3HEb4NQsvUe7R7NQsRwSguClP96//DJjnV/eExJh
CY0ySVHo9QNVuujc0LMZ8cId7r1AzJ9QdYMsVX2xq6fC+KDi+sZY8Mg6pUJOjctW5zNohzbRi1Ja
imoOcR7lpferFE24jmnvAzBZ4imRQH7645tkzgb/Ytu2EBwkXt8k6GOg/Wi1170PnK6EEnEj6U7v
4EHCNOFE+cE7/fupnT1VFkW+T2W7jEHvbPL2s2GiTdoAVuvS9Icb5d7PZYr/ITwsnXinNHx2Mxoj
LEwzpg/UXOFDTgVSbt6/8d+ftutJnx2FzS6LZPGz4YKZA3xTTKFUSMO6IzQxe6ElQQIqBoQLUAmu
t5ow2Dir9y/7+0flegxT7h9bCNCGZRT/Y5mU8IVjRagS+YUkjqXFgjIhZvKIn+UXH2H8wV2+eTlT
LT0m3/RZNF9fDmShiXUJkdPCAHxAx+McdYYvfjRGTNlRCWbuj+9veaLkfGGCN7nH1xdUcqESl0OD
/cegLZnYeXs/d448Jm4wEKBZth/c4RvvkUA3rumxjrBtPVso7bqPc1KWsH76eXOI7Qp6PdEOGyMI
0kMUGcFxNgzr5v27XGae1x8xNX3mc444nOI4Xr2+Swq0JW0khiqZHqib9EjIYMqOxzOr6llGdf2c
tA35AZiMPhg/v8/yy5UlOwPO4xL51esrO5CFJl27LJjwS7e0nr2jtpV1Ceen/KBl+Ma3QwXXtKnK
UcplEnx9KSOwkipyHCQOFcxGPU7zFm81Yue5ui8Dkrzff6Zv3hlvkLoS6jrHPVtV0tyLjDlGeoLF
udiV7CCR+QfGDnRO9sFDfOv1mRR4fOnTdhLe2UeaWCMej3zhx8wYAHtthFsH7g6Eb/szjV9rD9Bo
iUkYjQ92dcuk8vq7YX/FJZXPNpInevaxpsNEMlGuWywg1JcMUop2MYWPD4bE7y+O8wflY75Lpprf
xmBvwiTB+N2umyYBqYMpYAOEptpB6oQ4RDLMB4/TXL6E89vylsMZnSeL3fHZcNCiApLc2i1Np9q5
TjJOkFFSEGrm2HVMakug96JqMAtIkR/qOgdVGvvttu1DG6zHUF8JoGqP739Ov79jCb/PopRH55kV
5OxzQnkdYsHjHTd5Bh2iZ5L9EqbtuIcTJJ/aFifmIRlxF27QcSOyfP/qb7wCn3Mmuz7+wbdxNs37
nhzx5dY09pv5Wwj+mMYLIdMTliamwN37F/t9n8QsZNKmZdy4tnXefl5CcQEikk4hkHYfCOQCsuPN
wyHIicylsOYdyzAHJtm1bbJ1kSL8eT3YYxBxfX6FBMh+Np4ySqQCwFO3VmnyzIGouSKhPQAkmzp3
79/q7wOIK7Ehw0LK2s39vp6TuppovtRFb2ONBY7jOmr3Me3ODz7oN67CDowD5rI1oCdx9vZqwwej
LQIe6Oxj+yX852RYoFLfv5ffJzxvKUEud4O9hc/l9b2UMGshSY/gWRec1xTZ/VGayRd7mOf9v7iS
ZIdnc7Kjana2k+2BluFeGQh2RYxMnmnonXLgw/A+7Oz4/qXe+BapnXMIMaFU01k/f0GRIpZGLuwY
ch8bXBKdu3NGa7gyLer1q9xu0od8wrfXeH391AzyzyvJ0OeQDFkIFCSdzrNxD6CX+k6OjIrwwuKS
dvi8LQe4lKkYne379/rWC/xbtOD//frOG4IwYPrO66wBHE+NTSrFTIb3PbmFdvhRZ2J5bK9nWNJx
uaNFyCIASp99kSogpMqccFv+L3XnlSW5kaXprdThO9jQ4pyufoDDRahkpGKKF5zIZCS0NsgdzFJm
Hb2x+RBkVaXDMY6Oepp5K1YyaW4Gs2vX7v1FpU3ae/Tuyk+lZKqfVAl8r9sJ2/GyIi9efV0xKsg1
HpQKtbPlx0SuZxjSQO92A1DKO4yVSk/pHePfOAcY3FEHnPEENHLPz0E/Ygwt60i0wzhEF3TS0GrV
pnqHl9/ri1RMhfck8YPGKhXB86EUFcYyIGtgTxaWJRYirXuc8Aw30JBjef3mmGspM4iADrixOHNq
3WAK1GndrvKb8Tg5KGOHNIoPaTd8uz7SWrSiEcc1M8OraE6fT8oUWuZMKW4bVV22N6LmhZzbIP2v
j7K22blQNQNuLaqYxiJalZpP6S+Ge1nZ2Iagyo8UdG1Up0kU3cbleTEUkyCr5iWMyRcIk0WWNKGz
1Jgt3q6y0VlH7FHGU9W31BhgIe2vz+riXM1DsXImRVIyXX1xc0kYecMrQu4oybPgBPw5QIJIhI94
sjVfnE6Hkhrj2FFszHBlWJMsF3shughcM8soSSubfVDihckVQFYtPmObqBzTLFGfkVy1C0SgjOq1
54wHw8+DLja/gRROFoTDhJZdATlNxWAHVQ5xGKO+O11f1pUvSCfPYYYaEBr5AooU8QRS0UzYlQhv
3oJYRpnTws8NALi+cc4u8rx5VkAnadeylgAmzne/D7gk0oZkNuZMB6zZkHbVNQR4gC9Ix7JTza/k
Ycn7wWo2jt3FTbcYeLF10HQBVq+H004IpT/wDkS9KDKgaipTXN6ith56KHnBwMd8+J7GcrZxIFf3
EJcBB58OCpXp84kjsjeJ2sHqRA4xoXIjGVlLLwjT/N5HIiCGolGhDDIicbFxxa8PrBnoTtFFI+M8
H7i2FCRYcdqiy5d0v6P6UT2p2BAdocJYXiVb0zHBBPL1B3XukVMN5PoDCLZY7b6UHCX3i3m2gPh3
lKya7L4Ved5/n7pceuzCJpao4Bb19+tb+SK6AiviFUz1lgKKBrzufLZmMenViALODvkFaYJN0oKK
x7HY+vD6cUg6NdJNBzDpsvfGdaFWdg1/2qQMNTvqjLV/F4bwVjY+39qECK1ULjhyGDAuJhSJydJT
P5FnTWTMWwv8F6am2+rPrkQA6+dRFscyTNBoR/hD3iEHIo6W6aPiHjqzCpH16pIIX4hknR4J5Ewa
NIvrAh2pKutCFdCNWahfQmlU3qqtRbcLPJF3/SOtbH2LpBbXenPuPS9xdBjl2E6e+vIOxTfU9tCs
RBW8H2/qTrZPAc66boc4+8YHW4lw5CumSftAQXzTXGQSshVaEiZbChJzWf2dyssTiojTm56YcAcF
P/eMafaWcyxE5a9Pd+0jmnOFi2oC9f7lVsHsLhBZwi5pM3M8QkvHiDGG5aeitbNxOa3tSrJ2YG9U
RswLsKxDr6cODCRCKIAXx0IuKs+iqLARM+cocZZGs1UoFgLhs2Av2svOoaUj+VlNuLgBrx5Rj7Sq
m9nv9lDNdpd9NaobDbW1BZwrIjO40+J1vIjRzoBlHDZf6q428mxfhO14wPlrPMJr3KqDrg5lEUBk
0nWD5+R5nJIrmFA0m9RdBSlxT7REmBCDMnQnrS2I7OoqcvtRV6Q0SKvifKgkAq2fWam6a/DEvIHE
oN+UuKfcDjAXf+sNLThe34Zrp45PRmRUydRob52Ph3NCLITJ1DStfk6gK54iAWsuwSHXExhGYF49
FRtjrs2RJ89L2ZyayhIyUAJ4D/KBsD86Qt5NSpXE3lj1WQ6HHh9GRKjz++uzvOyMsDkdrjbQMwQX
+LLn0zQKE0OA0SEwx04buWn0Ink9OMohQT4Z4TpUw4hz9iEKDdTo4BsqB7+QoZld/yFr8YZ584QH
9kWTZhFPE0vBJyqMwL/FtvooYcgig9Ew+yPltP57XggD6hKy9F1Ta1twuMuxOf8EWIz8KOdTSzpf
g1IKzKEbfey6irjyWl0fEnTyXNU5wE1qvEoP+73IGml/fcqX0YdhDYW9rM+YrOVDF8I+da35Ysdb
Xd9bY+w/JGjfna6PcnlE5wFAe/OS5qaQl5NL7GnESG4AS+sbBJ4AMy3kXg5DWX169UiWThSY39Tk
aMtkAl90inSDpcJO1NS9k0zhsbed6qhMvbkxqcvDSSN9Bu7aJmCMC5BZYEaGlDcR0HwHWXUtL1AP
lyVkqXLbPwCIlZAaaLaASpenk74zoFDeuzxGaYOcb5PWgszdGoD44G5GJ73C27bGZu40CJi3TQSO
+LXrOZeTeM7zTqTXtFzPvEuSBv8pZLLCqYXrO9REhoKHx30GvmZjM16egfPB5m30U4uwbP2w72cE
kVULhKjtBq2IoNU8eTJ6rHrh7VsFIT7D1Xuj3rMSglRgX4gpgD2fE51FpC1kQxgBvU867rH1gI1h
t5NC/XMuGbgVlcieIkyKfeyAhGlV43hsZGq3EQYvP63JhQmhamaXEADm/fbT7IvIsUMhK6M31pJz
K/VjcBxTyz8lWTWhMDRupXSXh5Lx6ENDY2FAKjDn46VIOCIB5Iw46ajOAxXnATO0UPMCvd0qNlx+
WEsmyKiKavIshohxPhRqMsOEVkbvGWXdoWrYNeJj5KDZrrQiaaEMD8ZXjFfquwA39o1NdbmsjM1H
BdmsU1lZUqzSUUFPdSh6z8Yq/KGHQXPKKciie6U2x1BW2o1M+XJZ57yRRjDpjw2GUTufK445g2RG
Vo8hYkXwduLBRU4Do1O5/nz9bL60PM+TOmsGuHJ10lqbe17nQ6Vh7VCxD0YP61hkGvsMPJFb61il
AvXT2t87NLMeTZR2fgOVO6L1H9MccWeBaDwKMNh1+zQzN3qnlxeKpRKAZZLm+SpbogARj2plYMSo
qPgypoPI+YQ7rc/HH9fnPl/Fi6nD4zLmRIUSwEUchCeO65aio64QNCgIQXWXd4B+quio4DsKNk0D
4ABTyvaQ6xSam43o5l3/CSsfmqLLPDrFOsQg5k3/03nVHR/t2MRmUxtyck+KIE5ybci3AOa1jYfQ
6lD006DgEPNB/p4P1cQaWUij9J46SQIvtDxU9F3YNCg+W1rfbjx+VoIhxWIeXBpIuPm9t5hZ2PEl
ZCRLUELqpXzXqgp8aTR1bjUoq7tOKPDWtTE6whK23zRTHTwGk7LF91z7wtBY6RDZwLhhBC3njIag
qhQD/kKKcj+qGj4xEZW7PJvQK8QNFqVLVfLSFH4/WUz74frXXR2ec0XwMNjPywevnjZ+mBA4PEVJ
DDQoFRrKSQct2o6NAb1E8PGArFtUHkpsYiXr1Xhrm29AY3kmBc2vw8U3ECbQjnaoBy/osvJbiWPh
UfNbw+3bqt04sisRkouHvQwnlKrIktQSKK0t1KkfkElJkNLAQfnUD4C8kbqJUL1RxfH60q7tZoBH
dG7pZCokT+dfNsYUM9EttlfVOcMHkwE8GI7iLi6jLSTHWjSaiyNzugTWa7mTRStjHBmBdUy0Ui1u
wtxGbgkjNIwHrs9pDrWLeESNgnsbzisM2yXl1UrHrgwKbrii0uw7zFGNvV8gQ1S0YnovDESvkdty
9tcHXVlILu65HjMjK9QXdMJPEQidU6sPEgT1zKDsMRHDK8grtdkkqG4Q/9oICy+IuOUc6bEDN4JF
MvMPzr/bCPA4y+URy2bQx72C3nnuYPg35bJ1mKpOmfa9H4kC3eVs/IYog4G2PHKrCP5WsxxNT4W0
d4UcIwea4GrxBny2GI/0RJXg0LdIyU9obXxtZQuDWaTb+EbYxpjTW0kJJN816qCz9yi1D+I2VqPi
gYkHKcrM6qs5o+wVjXyH9MiB6aAuyk55WNSpZbSI8qGK+V4u+tugR24RDy3rNtWxUnj1V4QOx2sT
kKxBwWT+yj99RYT9uiZNU50nbut8toUV3BcIFHzR1G7aSHNXNgwMehvGKGAC6COLoZq+QmcpbHWv
0jL7PTIx2Z2QjfxkDggdXp/VyoGYG1lUZUySk4tstm1C+GQtQ9EIH+5Irm1PEVN4G6c06OBdqvcq
5kcb81uJZCSX9DlZSVpo+uLLaZNaWz6SZF6Wm/nbyIpusLEgCat7kPFCbGEM1+b483CLA5Gn85Oa
uoY34XflnIQdILgmT5gluk7DVdXRIcWJRi/l/fXFXfuOSGSiGcDrkxLpIseMkE5FbpAibz8O8peE
as3nSg6qj2mSTY/Xh5rvmcWhp8PCC0EHVgWqZzHHRkH1JKBF51XjJO8pImLm3Wo/MNnBxGuQ1F2B
AcyPqqFBcX3glcVlYAvoJh9TgZRzfiyMGB2tzm8ULxEWOjy9Kn0ANfWjaOXuzSDAVZqjkm+s68r+
cSj8UPGl706MW0y2t0ukky3G7Pza5qJAoOQhAwQYu42KS1M+2tbh+ixXviQ0cXkGjNBtoUB7PssG
WTCnnRAw7dFC+qLIonkz6jEWvrTyNt6Xaws6k7j5mgRxylznQ0kp9LAMyQdkR4WMOqioe1u8tURu
0QcRqrpTa9t+7EvYQq+fI9RGTUODiUzKmFf9pwAXVZR+NJJIr/Z9LIQEKqkfqlSqkVdzsnojmVlb
UDYrBcU5WyYSnA9WW6pIIprrXp779ietGAuMJSJMI0w7GjdyxLWzYczXIQh9wCJLxE2CfZ/AAkbx
LMevG3zglO6uS20DtS4eopRj5khA00vdowrQboDmVxJUB8APuQbVYUZfJIjE1imuah1rA6OUupvR
SoOT5aM1v6vGAJyYSFX9XeZr5oesM9ofeUN96vp3XZs+lcoZRU9nkh9yvtT4glpG31SaZyYZMu1p
Y8TDUS9S4ylNavnGwHR8H4L885qRR9rG4GvTp14D2mlmlF7gFzR1aIfC7DXEwsI83Y+WFlSIXarV
+8QBSqsXfnKHYYDp8Vzt9lDht/BeaxuN5y0KDLOqEJfp+ewTuu61hOoQiE4tRwhXyG5UOvpJQp7j
3wgSMIRn9Dz5wUWCHipJHFrolXtZH6LnGNrtMcPj9SYrcTq5/k3XIiBDAHriAU9muTg+apAryJzF
modfvRbsesonz3kPJNnF26W/67Brfv2QSC1wfqgxgktGm+Z8IQOjKNEKqyfiUt89tnAm9/h2Yl7D
/zs8lT66ZdfneBkIbXStUJeYdZJmiZ/zAREYr02EAicvVdT4M3gNVK58SXETGTunDL9EFxnmYSP6
vtwd5xcpZGONLs4s9kBpZHFaBlXGAzrpRhRAA7nwhm5Q7nrd8J96WOXvU38M70XQoIg9lrl5Elnc
PyQ4Hh/HzpH/uL4Al1uXLJC0gZ4+dLeLvmqHyikiERKVP8wAPsjQiL/l4AUfyrzKP10f6vKYkgXO
YCauVF5Fy/RB1egNx3U8eS1q2/shU519iF/tvswa44Pjt9le7qPa5Xa1Tk02+Pvrw19u5zkJJULQ
YSVXWsLOA5jSJuUwVDEQUcxRbUiQyItBNZCcqXV133VOvfGhV3aXos3ICcpgoNDtxW1nw5LuMCwc
PWWmZXSpWe+1VnL22LRM3/BAqo6Jar29Ps3LSIyCM1V6m1uWTHNZOsakTBnaConCuomij2mmPja+
XbwjEkonpQ/RHOXx79kkwxvhYm0nEfzACoPC5g26mGyQYdrphImM9Sr6R2JQgzspBdufiCTYuNgv
sfa2TeYCtAK/H3bSsrDaiLZOewODCw1QKIDaPkZhPsFI0K794g2bp3dTLGa9WO2HG0sJxncRedcH
5FbxQhVp8qBWVnC6vvBrH5umJdV6YFhkAItDjbtYjJkBoSSaIBtgCmoDRse4Kdj52FtgroTQ8E3u
GOi+XR947YuTSlGtgS8Hglo9j2FxgZlXPPST15Rlf49hkPo7bq3pjd1o2R/jUMuHAsGDg5Lo/cb+
XjtShC8Q4irvY0rc5yMrBfpYfoVuMvV+8WZolIK5KtIndLHEbR0G/kYEWdtiHGLOlAEWl87X+XgZ
QN3eirCnhD7aHgZUqXekfhhFDHaxcTHMX2sRoolVrCYdd+LVsqJbZBjxzg6ZSOQO4i0NCh3BedF/
fPWno14zv6moS5EPL85MhQjgaDfxiHtnNlQ7/AqtmypHMEeRkvKA5CZVpCYSuIvC8pA29s3KhiVT
g/1LjszTaokDppxbdQ3VKm8KphL3rKq6McpefdNiTXZHubx1B2UoXh+FSSe422ewEntn8QkNWv5G
FOWzgmqDp6uuY7mBL/RB7oyPdhKpx+sL/IIXWH5H0LrkL8geGNy651tGQ81WTTB39GiUJjvEn5M9
VpXjYeoN822ptcVXBeVnb8QzZT/IuCLu61o2j3hoJh+itkS3HkVJfedUPIo2ftrKbqbdTrSlio8b
+7IgSSpHH7MRo2cWlvqYONJ0Y3Vt9R7oW/4twBVuL4/IqSZ9HX4ueTV+j7H8kRGN1IsDjpfRfsI/
4F4Qi05yEvcbu2Ol8k/xhL7V/ArWqf4v4hmE8HKytG7weqNokNYp+z71ImR2vjSyJlkHS8In9dZE
JeN7D/Y/2BVBLt+jzYwSwcZKrcQZTqAi07ijKQuI6PwjZjHF4bCg/m90uFTirpcEhxaF57u50z7t
UXPRbkfs1k4mHskInjv593Ycy2hfoFXmVZaUP4CL1Y+RVWb3Sd1jwtcmkrGxtVfyG6IgiRSalHOz
YP7zn9+2XWXB95IHL/aLgRL9pEd36lhkd9yVzlek3ZHXLVB7ZynzsXRlMfq/X1+olRM9kwdoFoC2
14jI57/AQKwPx0iZwxUZWPsF2GXf4mvQfTRTm+ZNJxDe3uPWZ7/+HoBxxZAzbRHgyuIeiEWldnTs
8eqT2hK70Rqb6Oew1iQo1CrwB4zerUy9efVk6Y8rOnQrUGza8tFr+ArmWFEvezgO1eXXQBrDU0zX
szraeAVEbtDgFnWL08346soi1UTCNpUTghjH7XyVASHq2CLlVIbqpKzwwXFwatGSKoXF7EvTCcd6
rdgKFnNcXMQxUGazkis9etKexSUP/VOFMp2gX1+YqN4pfp9gMdiWd043ftPAIB1iuX0cnKQ7Duis
7GgAt++vL/hlvKI8AcGOex7UCXJ45/PWtXjqQyq1Hkgz9RPFIgM2nYGAU5Oj5X19rJXoA65FJo2d
URg0dxdHPnR478gTh2VS+6a4ywhQuaelofVFb+umfsimcbQPjl6POr7wkBx3jY8GN541WbFF577M
BQCDWC+ELvJbdDHPJ95HGtImkDGwZiesuE2lhMcJy5yN03sZ5c6Hmf/8p/gh+hJuia21HvA2O8CZ
1G7vmhJnAzw9micn7vTD9UVeG5ADS+UI3AANscWeErHZGkOWdHjRQZm0CxyDsDKFRIUDousDt9nI
kNfWEcT8/DkpKKBmdz5BTDYVAAlN52ldHTwUU5N/UI1h68q/DMOUKlDL0JBuIktUFssIZs7p86zt
sBKomgNkzMR0HSxoHulU1Y+T4fiPVSJpD0UZZJ7Zyfrj9VVdOSaMTXZDgmrMeJPzWVLaCPU+Zvww
a3IP7y2cxkXTPIzTWO2vD3WZ+VP10oB8EIjInJbsB8SsW3WCRONh65RgkVLG0qc4U63bQFGw9qYd
jxNIrvrPvAySrarbpWjfXHOjNIT+EP2qi3ZAJWE1EKiCiUaYW+xwBPHvrL5J7nJZmBXCRyjWvlgq
fg7xSt75etn+Lqr2exYK7UMTTek+KcMBgcHOuqdHJN5dX5y1fQAZF8jszC+FbX7+HYpw0LEUyjpa
2W1JRRuRoXeSWYTHUSo1Dd9o20LvruuRMIo1+T2i7sZG8rm238kDUEkliPFMWvwC3851v3b4Bb2B
A6sb+hmA3dhuNqq/a8cYjifQf/im8OkX4SnBWq9TcZnzJEnuPlaFnOA0iQnreHSmqTp0tI1vri/t
6sQonJkvHI3Lrn3U6DgJ5BxkLuZP8qD6bzSTR8r1UdYOEgIhaDARNGD4LMIFdO68KELiYZ4KeS8k
3/KirMMcrJBej9+haAEqnooJWnM838/3ih+FRNvQQjCjs+Nj0feOZ4ZyuPcDp9zIldZmhXAQNRJK
UQy62BRtoRRppDmtB6IUpde2FXs1VDE2D8OtiszaxrCI67PIokoBarmAQtR2aRDfRwzO7lRZxB7G
3zlmz7E5u1z0rwb6kxWA9ZpxKoDvl/ckjY28bPEj8nxIRGh9Z/WxHqrAU7BxO1zfGyuRT5VJssFY
8EAhCTz/YACgtJh6WucJy0Zy1p+cXZBLMeCRrjmpgcMjQdKBa/aJv3GoV16UKBMR8sAizfWnpWB1
qIJvog3UeroUNh/zZLQiD1NOy1UigHmnqnSUL8hM44At46E27sKeciqvUD2fDdYxpWI3t7iVcYOd
ghIyond9aVY22IxfpcJJVXfWLTlfmmK0y4ZmWu/pOB0cpyr9UmIPhF64uRFgV6LA2UCLuNP4POH7
EDTlBG5g8FARwbJEE0azUe27fNXwBIXbSNoADoqOxPmEWgy4+1ZiG6vTJB+drqt5+SrSvtZRErTl
XH4joSe4Meja7QaX0qQzwHsKyt1ih6m0BVqtwai0jc2w2E3SiBGwhmbozu5z9ZtUZjI6FrLQvJiX
Zo/Vi6a/zbWyfFdWI4rURI42IYvyg7uYZ+eREzN8uv6l1xYGFP3cdSOi6EsBngQ7QlMvUU6JFcn8
kGLKuteiVtoHiUNpJR4sDzNtcyMqrw064wDpqlK/uVDkRFUf/1XL7zybzXyKw+JrCsxpL7AnvcE8
DL9XH/rn9YnOMfH88UNnglvAILwohOjFTvPjZoJtI5FpOEH+xSy6zwkCmceoFPm9JDr/JlIspLLG
urhL/OT5+uAr3RqyY44j+MfZB2VJri3t3heKOd+vUAoaL2vq4k00WoHjjsVoHKNCpLvMl/vDECll
f6pT4EJ9kwN2pYm+xXBaienzG4x+DZDXGZN5fhjwuUyDLlX45lmT3hBihzd9oD4Jqx5vzaFqjtcn
vxZn0ebA+mXO8IBALYZLcE6UKrwnpskQP3D6gb8sstLYG32FLzsOptFdgETcm8konY3rZG2qNnUf
Wto0jMhSzseeNDkusNQWnlKNztEJZZyiDXROXMeps31d9Rudk3kuy12GFjCXyXy1wPw5Hy/JylBx
WsYjNR32aYbnsWTWxSExrHbjjbC2rJBpKfsCg+d/LPKNOJ/GJMNM1YsstY/2jW3gQ0cxFPuupjnx
UBHPqD7jYQpMW/10/ZOuHOCZxziDegEpXvq0qEGRZAFjt7lkHlpJzA5k2Ac/2Py/1U7PY3E7mJW9
vz7syhkGvEPTk+AxVxAWXzM0qpSjXcOADSIzPyWy3GNZJlFDiHxpeDdYWl8dO1XS3o9g2dFVaPSt
F8vKqoMGoQhszk05ZLzPP7CJmZ89SX7jSbZIDs6YvrfKDnvrSW0PcumUN4jvh17D5b1xilZ2FriI
GeJKlEcjaFH09iOrdnqRCk+KI/sr3rT6MR3VkiZVviVlqK5OEposKQCKwtCezieZy5PtTzK+O/1g
Gd9qDIxv6Uypx7pLu5tJtKEXBma4s5Qo/73FEtGEDAFMY5J1PJAS2+8CF3pCf9MNg+blAXBEAmuO
ujPI8+ZzVWohnkm5+VvvT5GG4PrUfc1gc/es59TftmlU7QgThu1SlMJ1LzarUzhGW94aq7NEN3Eu
/sFiXeIybTvE0rbpBX5UUvFBGvrbFFW2EYqpWrv01kcJ38pheqDmWm08flbCEuglnj6EJqDLy42s
4m4Y1lYjPIFd1Rci5/tKK4IG8CvoBCNUP14/NytZFhWwmdsxx/sLyZG2iu2QPFJ4ZlPyioav2Kpu
lm/pp6xtUQBEzAseG2ppiy1qVY3f5aEkPLlqMdjIkyzCQK5sxtvSxt3z+pzWYgGQ2vkWQ+GTLvX5
HsX1NTbSbuJlJ+njx9rW6/ztJHwo5W3faA899agRyyPR4W3J63rfJ1j0Xf8JK4QZcBcIKdC5RGCc
oub5b5DwWug6TYFfqRjVgLA/yrHoRZSNf29OOXiXOtDq31EJ0bMHKxzV2RK8C1AMEcr3pByTZyXK
+u/Xf9RKaCbHpR1E4g7WcRmgwsZJq1TDxRioZX+fxdhXd8IQhyzIx31UN2rooqazJVy2Mip84hm9
5JBb0Y86X4lQTRy8J6XK68rG/OTAMcNzsPL193Kp6qNL08S5S8K2eP1k6RsDWaWApXHnLq7b2q47
cKvoYnexLTe7BLbQfVLQwNk5OKHs0ZYGqsFNtXF812Y7ywECe6Y8yJV0PltNjpTQ9Cf8ynPD+WRU
6sBDQvdjaAF1UB5kkbcHcwiGjWFfyo6L7ALUCTnU3GvFpnHxipFzpU5sVQKVn3C2HjSlwZO+05z0
20gN/V3s1FriptC8T+2o56arJHQUPL+PKxWke4jRrI00rqeg+o0qI7QFNMwE1mTuVEjB8/V9uBIM
Xt6Oc/ObT7PMhBQjCfvS6RG6qnMVB2I9daLx0dRQ5siwbWzrrYCwNiBhnDYjD2tC6+JmBsFWUlRH
WUu2SrD+pNHpXZ2W0W0mEETYXZ/dyg7gcFGnmLcAW36xA9rBbuyQ697z/dj41NTmx6KcsgcbR2Fv
qLryEFXBVgawcmmgc0em91L9ZsOf77qRRqWelFbljYWEPUycNhZ+4nKK/qxZ9Z8qp/83yuBQkqGR
zw+FuRRwPiLuyPokRFZTyAr7BP5EPIlTaA80cZPIQS9tUqTwwQr0Prvtp0qXYjevVfXp+lqvfFhY
3ghk0+eec+rFWkd0H/ysripPyQAYj1atuVJgEcdCDO0O18daW2PkeGiCo39CirfYRE5KQYDjXHlh
XHfvAiUdPyZyl7kMbR/zqQw3Knkr+wjqJD4RKC6RBixVaC2dUgcYFF6EqVK9Re4Pp9BBjsMBeUsR
/1aVPhme3XVb5JuVjGBWrIFoSCKNDtni9tRSJTbUhtZYBPpmH6IJ4Sk2j+Prq7ny5ZCWpHxNb0FD
znQRniPZiSwnKRsvTdoCirk+3sa4vu9CJ6lev5B0vmgikFPNYy4mNBWjyDqtFZ6TG1XlBgnArqQI
7HeswDOcIusAwyHYv3p+DtaO0LToL6J6tpgfgGm5UG2UmP28nh67EZdbpEIlsIBKvBH7VzYmEiGz
UtafV/tiKDtJkPOvSlK4VoQ/+iyr90osy/dQgKx3eaFukYHXxqPbwPNuziKonJ8f/TbN6xrJa+FV
g26JPRdrPJ1YY+eOlEp9PzStsRXfLglhNB8gn0E8hi1Fi3QxR4iRUdqNHUU6NUXuoLcQeTj01MGz
2I06pYi9qpG1j0pkTcmN0lHUPQRjJY5BJ5No6pXsa4h1FYb6rTYGqz4GshE/275Rj4cMDUvygb6O
s7cT53EWjND8x6DJgz9CUQrs4CSnAL852Z/Sws6ynePnanC0UxqBG2njxZnnJHCDgyQCZ071eRFV
eboNrRHVTBPcy9uYK8obtFp201KfTrHRfWcdPl7fqJdDQsinLDGru8FFWSqihBMIyCQvDK+KG7u7
A5TE801P8a53qRHU00FKSHNuW6A8W5nhRaShe0rvhacrNwiNtEX0bmJc7sYxMLwmRmNiH8xO95HP
BnjtWZzHIZDyHqDRjgfG+YZtbB8PhQobGpRN+tEdkRLf9VKq3Y+DnX27vpwXh4OxYLyASJzJvM5S
XAWdjtxq0Wf3Ys33j7ZWWp/rWntspdDfF1nLNfjq8eZMEwww70WZUu353FQrqzG1ZA0pKGVS61am
7/wIw6jDfDtlC793tBzdg+uDXjyPZwwurX26zyBkLyodGFXXCuZQDCoHaKPLceNNZZx5dR213ghc
Z2fgNfSbGmhbDjHzljhLcxkZJsrMR2PDoRx8Pt0Ch+G2iWLTa8JK+tgFANVOMdIZOzUoN80oX1K1
5Wh8S+RMSa3Yn4vFbdQ2lfGDh3bioMvqNiLU7ysMynuXrCN+K9uQHF1fDVSe55WKzLURxtJvSmHY
7zCTyX6oVYb0ASNmmgdHZppBnnkb3iRxTdrrYB32ICehgkyFHw63bQxpylWFDFzS8kURu7KEEN+O
7xd/NYtk/HL9K15Wnml4yCZwH+pmM7Rs8UbVQ4OEDY80rwwi+R6qgNq7zmBkBT+zjmu3H+zW2PO0
K+9ao0Yr0xqNOnalIbIEviSalZ2u/6LL6tL8i2YqPNUsnqrLprrc6GFNebJANkyP+j0fNWkOkRZM
0h4VRpWGxzTxJskbkAku/vDps857B3nIAPu83RTLZrOr8WqvXRkMfO6aiHIX3jTIunyIoCEku6iJ
48e8klM00zVz/EK92yhdgVp9si8wOfkwqhYqWGmi446BQbO4iabeibAZMBTIPRD1v1+f8+WORrgD
CXX4q0iyUIk+39FjWsG4GvPSg/1n7sZCTU91JsA7TP1Wp+syNsFAop3DU4hW/gVntarhhQQokniq
Xbdfwk43IXCZCsY8aPu5Mo/BjTixusPocvFGmFMFBFnOJ4cnXZDNKFhPFXG/54YHI5vWyZ7ECE5n
l9eeVNmyG8aTsZ8AcJzy0fd3oVVEfwK+/uPMa7558Z7/XpRjHaH3vvjH//qtfM7fi/r5WTw8lf85
/9V//qvnf/G/HqLvddEUP8Ty3zr7S/z3/xrfexJPZ/+wz0Ukxrftcz2+e8ZwWrwMEDwX87/5P/3D
vz2//Fc+jOXz33/5XrS5mP9rQVTkv/z1Rzd//P0XLu6fNtz83//rD988Zfy9+6e/vfvv/93ma3/r
+akRf//FMH4FiQtHCacmygdwUX/5W//815/QgSWDnfFUaBrMtci8qEX4918kVf6VxzQnlNfXjLie
FWEaJAZe/kz5FTYymwyWAiApwNi//GP+j3+G1z8/Devx1z//LW+zxwIyf/P3X14cDf8VhfE5o2WC
yzFNfXCRPBcWm0hFg9WMGx9SrJWE0hsLy0N8pIa8kbxuAAh20EZ4+66eZbG/0zunE8TkUervFCov
Abbq5lTtNd+Jp6PUAZ0liOROc6MMqtTvukrE6S39XoJ6aYR40dhVj4YCb6PU8hqegUi+1KH6mNfg
fL0WSlHq6soITljJrPqPAAqtBrK+1d6JJC5rT69LI93RIocQGPVtc9IDKKm7Tis/N61ZfA+kyPpG
fP2LBf+qHf5/3bdne/3qOfh/cYfP9/J//GMHXezw26f8bw9P4/P5qZj/zp/7W7J+fXn3QbYg9AH3
mW+dPze45Pw6a1VC6gTFTpGW0tA/d7il/KqY9DcA7lNRmx86/9zgFnufzjZKA4C4jNfs7ReMzL/2
9lyyoAAGRY4+A6V1+kbnATLSg7KpJGnyMqrC5g5ue3ATg2M8NKaFtU7qW7YbdFHR7Wupbt9UgdFG
d/Ike5nbBXGQniQpikY38GnhuwJZysANRZ9NrsRN6rvAd6JPnSGZ6a5AKOprqoSRdQgFvQt3iOUo
hYMxV4liNWhll5K1cNtikt1SLbVHU46GH8odkmDjoCD3pJUFOUtjRceJgkXl5nqZP1H2mSxMMeL2
vTBG8DKjFO1Qr5Q/wjgMsmMXOdldL8lT7WnIxh6aqVLxYc+TXttndRPe9sjPfFf76YY0s8l2+MYE
t+WgY9kwmiD66NAoGT2lqjo2UT8c6NUo6TF3xAcnj7L0YKsT79AqPOkUmQ+5pBTRPkZJ4DCFkvKk
1oozullrJyRojfo0lLH4mttdeSp67OANkf2VwrzqGP7/dsDolFw7YP/9v8STaKSPedT8fPG8/K2/
jphp/srxorhPrkIu/PLE+vOIka7/irDJ/K4FYMFe5/D9dYdwwqB+gDmnQs9z6Z/HS7F/nVlD9I5R
/6WriQHJPw7//+T6mJP0fx2xeUSgcHTSANNTKnw5/T/jniln1blCi+fZVnzROnu11EuJTlfZRdPv
htGWyRNIHxRk8mpskE4nFzTAjUqFL38L8lrPpV2hDol164TG2HoQafLq1Du8rh5SIyul0S2SwSi/
GYmIh8KTTDONtV2ALoLybA3F2L5Lw8FKn+i+lf53LdMq8w2KjrQ63QzDMH6KXhp19luIJEOfe0GK
iDxqPr2RZfeKNVb85CDLlPFOzYB3/ZCaruDv/PRBV+7Y8yIAfQNKY9Sq6dBx2bNciyuWIxa1oRna
z35f5HEFJ1hP9VOqdw1k2akJRNTvpqhMox+p7ENeOlwfftEtY3xgRvPNDiWbL8WPOQ+DU6zZDU3R
6I9YSbQk2omCXj/dKEeVqvhQD/+HsjNbrlpZtvYTKUJ9cyvNxj3Gxt7gmwoMbPVSVUml7unPJ8yJ
f+H1B8RZF8uBmUxJpWoyR44cY86p7OsC4YqCnc3aZHc/+x4yQZnjb+HsXY1hgZNF2qOJpJ076sOs
9r+M0e/RM0ilxxFBKw09EuSETMvf73EpSsvdm06+h5bG7eWQ0x8VqVMT+yNtU50eQ2TwA1uMl38e
nHfvZr8uiFC0R1mkvP/Si5RmxYrE8uLv+cqcQ/2alHT4XPjC7fJ0rtAj/tCJYhzHtCh6jB7/EsPv
+cc/lg+XR9QKDIg6Jk2/rKHfHzsPptKyl8L7buECrTxUyOBnfmUhWeNlj5dYc1ey6Tq3dKis5rEe
bHsr0qEoGwblzwPxe6bECwjI/ElWMYZGow3B4N/vBHViu1rrTnwTyUbr/LlXshXr0RIoAa7nNdYL
b+XPl/z3w6MWQF2NPhEQAADd3y9ZRLQ4Vautv/vhzCo/rU64OfUp0AR2/rGMhR++aMOoq5QDOwpf
ekSrdELLWG/L+S8T4V1b8j4AeMWxSlioxNde/O5u8mSrgkSO1mtR6qi1UGIt9gXRLng9ooU1VyAM
Wbm3JMp0gfTIXeHIVZjHVobVmnE46u4xaYtWdwcV9Np9aOltG17/PGZs6L9NGAdkCC9WMEzgNlbL
u73EzCLWttqW10WPmklgm5q8/mhjIhFQwdCI1j9Kt1b7ohlnenzTrpS5+b8OlrPjcHuZBpgIJtT7
24iVS+/jEPavXQMoZ2UVuxeSlNNKY1xw7aH4UH8dcqPrr20VdOyoWrYagm1sVdZUp6pgt913ftRo
Z+5wa6ZrhJJl/zcD1p/mif9cYEAdRJIu3ooQ0eAv7eP5j76cBclKmXSb9zoIN7RabHkH2Zh7tY2l
7DIE0xU3Z0XtxN/1q2r79RDX22o9zlKKyyHRJPVZC3d1vcYGuhtF2sHDEGNmAttqHsIWX+EWP5Jk
YUt0rQotoys8txq+tcZynIrIn9//u6SfnWp3AUerEtsMUn8m6+8PxMyk87eb5EsU9EGFgzSID1MR
RR6YdZmzRYgIpAKG4757Nsbn78zP7UQ6KIEU6TKPXqhOZvb+vqB/Mrf/OdrI9BCMoJznoDm5u1f9
fnP1Ug+tKHr5IjWriLxwqGP/1nUK+vi8wawMRyKmZntui2Vdo9QUelZFxoY/hw+52oQFPONX27O2
zBDexWW4BwiLP1FkPtcG8Gw99IOXMIXWKQqmB6mrenvemrCmFcRumv3QKhl9XlCPoAG/9IAztue4
XRbenYcYIz+Gzc7H+CCDwRtOYWT2d1cveUmAoX5ePonpSKT+1y8VX9ETPHDnJS0NvNZRBm39FRff
TslTMmlnevS9fhtvtK6FThssDtw2s3LRLhe5z+H6pcNpxX+e7MlhkkV4p1b/nVTXE6L8eW6838IZ
fXIp0qYdTQgojv0++p5Yu9xJZPOyOfBcyc2hwsshnfuqby49o2Y2ij9f8f1uRN/N3sbJuQ2KQJnj
3RUHbQ/F3Hpo3G1mn4yzwW+7O7hDVDP9wkkF4YuAeM0knF0zDvkt+WLEPP3zbezh7G+7IqAbRFMO
LhIUmjvf1wUw3DII6Ibtc+t3LSqxY28C60evCsVuVNRD5xy1APe6n4Y4Z8eRRdDnR3iU7tSngDdz
M4FS5uoarbLwkaJQE9MqODvh9DDGll1mKtgWGhmXxS5SLHVFKVNSImdf7AUeTw84MBFdXIqqHveV
P6HD9gE/+Qgxb6/W3jKd//zE7/e1vWUW9tP+1DwttNd3p1UdopY0qyF6mkxnE8QGWrsEsRNU9zkF
7vH9i8KZF6btUiceP/LxZ2RrhXKf0p6pZlc8iiXcp7Sryq3VF6V0vX2LVNtgOyfVQCkiGw3WmlUn
5naPqZ01blmdGOiwjP78SD85Q//YPPaODEryuxowb5BO2XdbtfJQhKXF2n2Kx8JjbY2S9L08jxbV
ZZbuz3Xs2vbKvQHo70ucvXLfUrRUHDRW4RDGO0uw/6pX9VB/RbQ58i/KudnHASnGPrwTauFTZeHt
j7jmbTicagtmw0lCacIpe+W84HH/8mjvokwejbZGNHpYKrCTifd+X5njUjtRY/r1CRmdfacatWJq
bc1W9t9GO67dLl3HXm3Pkdvt52Nr9Q4vZAnbJl+PWxs6Y35KPMvMT0Sp2JFSo608Zp83bewmXWkl
TDF/bhB9TQfDtnlRQlFlWxuJSLhgOQqbP5FjOQxFm9OIfDeO+NWOGV6U9AanReJW/OltfPatsP76
50F4t0b3nhaiq91Sh7QTqPHdXuHMmx+uoUL9r416doe38NalSDLVGZllQXPTn6/4rq4NOgquSh2e
MgwkFgw33x1HUNAJIeUSfRoMBK6v40oPfXnm7Gd8/EpSsUbQzeqXIQ0bb2XAm0l0hCxseozSrJdm
vI9CKpzVSYx+zGbAgpwedNPzqaW1WPgjSGl49+u15WruGMqliTvWCqtofx0wIvYXAXvY4UeyVsn0
YPdtz50Edc3ZVIfgA3/LOaFB/r4n8vD7IcAmQXfJTl92f59zhIODldvL+qko1rAR6WjQzs3EDJp0
F9J5qlecA3Uo4zSBZlkVqdaqVFd2Y7wlwAaSEuC1zunEuhV4RXmZmvsl/waqZV/MAj/sQx11ffPd
r5pNP7R92OqvM91V8wd/cmxIIHGFXo7MFPHjYE7zHMTTHXanYunTsLVb58bDHSdB3g8LsKxaRgOi
hhaM2nAh6ybtL1m+1BOLYdo0juvpYgWVX51oKDP+I/Lyq59n9uKY2ZyhuxWwafpV5OMlflNEZlm0
NdiQktYyFeXlQi8E5dtBVuFpSqIcubnWWrZPc9i75bPxm1wcPH90cUshP+3XNMzHITkkpTvXtKjv
knyuByejt+ftWiB8ZZ+d2SngQVjw0ZDBqvvWf1qDKa+tp6S3l+XTMi7eeGsNY2fBhRGR+R7oMNRP
WzTlXZ/KvneK4WOybE19Rm63Wk5b78eUB5O691xI3nobVPwKByPuvhd4j6LmwVRZ1Y/EjPMM37uh
k666GEWngvhAHhA04Vm0Vh3eUee16vo8hRIPu+JHEXfeyCgvjhdr/3bz+okpvTkaVvJHavtjaB87
AEcZXZqEfsrmpguWWuXHasoxXb2ZA5GXJUSedjbBA/wMT12GlV/k8Ym5EsJ9lNNmc6w3A7aNSZpb
fqjGQyH0Vq2XKLtbRXmey5bTBuIc6sYolsnSBJ97DKSD4ZLJMVsimxF8AV8wGNHxJePqxUv4oaE3
kh/j2y/BYxv+jlK9z+VQYPHV62ZU4k5XVahl7l44i2VFiK9VQW2i89JVTtukgT/t56IdWDgF3uRe
wKHydRErkHVWBTDe8w/rLGcZ3VfCqubmFNWe5crL2qxJPH0IKy/A617hD8LGFekxKOrnKBcIRlz7
yEYxUtaq2LJv2bVVEVxbntBRc+OUqnSa+woviphWBXSehhxfREg/OmPL2m9pnawGXUk7h2evDrak
eB0futG2gu4zpe+O67VVkyRPhv4ORfk1ihhZNzYlJ0jmhKC+lJUD6M5NqlSyx/R+MfD0GQ0xnRee
qmLeR8zDIYYfPa3a1mOHMiD7lD+NOX3UdDf0TICtI944Ywrf8jn59qjFGGwMn6rotIs4SwbB1ZrC
Icns6JjkvTjSL9zgP06z7OPc+UkFlmQZS/MqwKHjwv+hFAmNOumyJNLK5thZIxrMIcYbizfoG0Vn
edWZsmO8KMn358JsvrPcxlW033LJm5bbI7KfM1dAmMVRrzSd7BMsxGCDNx9QoVKvtE3uQzNNaHsj
0zVSaeIeJpxdeMZfzwNZxFOvAG4FvwsW2YePdeALakw+dnV8Pe4g1C2Ov2aP2IaEr4wqa384Ma4/
B8Mwa3T2K8ZNAkQJ+JM3BPUt/GRtPf4aauvt4/87yG+fAylw69vIlS034HRWMb3WZShLfUYGZ+Wh
lbstXCtHcK+0H0nA8z5JqRzsL6rfppGpRuYNifeyA3wXAVTjYlrDD0lrIMI+Tm7b8BGXPlbuCphD
TMmuh7gHvfkubswajXJbvSZvI9hLVhD72tszFW5JjpbhqhHOzsWKSg//zH57tW/TIxR1w/iEfsm/
OAZRsz/8Eq4F8zR39H6Zwi9Cfrn2Ct+3p80qfTNe8aTePrxvE2kzq+Euecj9WxzI8fw7uEweswsa
yH7rbwNqbTP+1VnfwOSPjhatqnV1uUFkW+ROMkMR8TiXBrnJm6TKd+RjmHm/5RS56pWuv47pMwRE
rDw8bcxM1wEse/9Cd9p/+FMe86Pp7H05tFuw339nQvx1n0yTN3l56vKY7y2U5+TeRT2skTNee29z
payGZIxoe/o55Eh8aG5nKemqmVNOgJ6Lo4Rfc85PjtpC+4nIrYqng1TW2JWZPeSCiwd0YZIyjY0E
22wADIBseE2FuYz6fF/OhvOV39WrCav4VBMsLuuVlwzN0l9A5rChzDWJD8kgFUMObAgPwPD5YlTU
V1OCxqC5o4LK/9d2BkQL7NkBKlJg+c3dVI8CUAB6Hld3iryfnsNOLGQBYt32uT/jmwRIvHgwcHAj
0UVjYtrrOGLb42J1glIvVBO9LV/scKnYb/Km7+v64hecXOFEo6uTwdSzl99Wf4D2eCGrguE4ez/X
jOrjhgEb0MQR27NXxP08PilvLvB5QvBxf/QlQXYWARm5bMhTJeiXDsEx3GyotNmo/X34nEXuswa8
ap/ib/hpPFAGQ3LL0KBjpWNZuvzQTHA+r0qgUCstmw1cOfFd1A9TIIs1bG896Wg+Ea5IfCHAEJiB
efUGsmxO0GhxMp3Swr3Mhdr4ju0NehOk5aCGKvBr8FIBpzJ8aVtypw4FX4CJ4Lqtw309IblfAsLj
ODKyVXqhWDnzhpWdpjqR6+2DZ0pvhwpcKmtg8VXT5fxzvTY85ZeZ8ExYV7MY4IPdJV61g5S94bi7
jWpUgsePPjDWKo4LzZ9rcQpnKubDAegCMaQ0AgQKX/wcL1rqhJzVvPzN8jeeKuza/dhoA7GPuaa4
x+R7G8lq7EGivdIuvQm+edCK6GO9mdl61ATToAqbVEn4wn7L/LIw0mAEKt/en0Hg8cTmT3q5o1RN
SbxKZJ20/SxfwmQtlPPqL03Y3IWhkit+Wy6qatZ/59KpEBHlRPOaIB0a8G+8UbHe1M8gknM9fkIm
vcqRZ8RPqVge5ojYRn1PpnJSaJyJGGjirGsztUlmudtQP2++cf0+NZwOC8m+4/TElDttw+AcxA1V
iZtBdV2tCMmXmcoUbs1vT/L2LpWsAIgzmEbIzR3Fz+2maaZ9/0vWfN9NiP73xVsO7f6J7id6Lyp3
/x3MSYtPrPm6f1B4oBPtkcx9r22UjZAs5ZxoUdxt4+rIY8VC3Vdl0u5/82vKElOyE6Fas//VGx6+
b6cWzU7Lqj0kDFxtx/emiPK5T2e7Az33100k7uWsun2V59a2w4EDdSJ++IRl46XabOa3b1N/uAO3
3O+8Lqk0vvy6UKATjjTFVLEe3zK2rqy2qE4r5CL8j/XbhlW/AY0qdnYw2mqQl+EedQhF5NDmrepF
WigMsR8N2mY88zhTxZsQD8z3MK7Ajcx6jKZmvy3zc8FZqMwyr0Vg9kUuoXWzJLuZerp7iMSGW28a
FEPXtscCsyBm79uAgAPvmx6aznuI5Q+OVV0XLvrWf2uIfZfQg+WwPzCDUf6jJfRfsHIxUkMAr3Yf
UbYLuesozxdWw9yzzSrL31dQMwG84Gxfqv3e/5zZ7onrP6CS/fLodsIB2n0tuP67xBbjst6ahwio
6m1rrMCAuQvyAFbSny/1rkjDaoKeAUEIV3vIFIAzv6eRc1yrWBBK/u8cseul7zP6I3z/A6L/++xO
wmJ/qaaseMO9r31e2a/N8c/38juEgFoR8wcZDh6ecjjz/F1KKybPBb6toN1SVQtfIA3u8fgw4ANy
3HpC57+N878vCHMT4AABInS2aDz7/eHrQsOHaG3xoOA5hS85fW7jZbTitQis+XNl//kB3ymn7U8I
dktfzc6KRSvuPZC5YLOSdzT2PvzaMeZi20H7NfTWIDgtPiTyUyXFpj+a2VurQ2u6fT/3NFuDNWw+
59Ff7uj3mc4dkUqhFbX3qgSIcL4vi+HmadEP4KmH5m1RzcR1rPHF1IJ9vYynkldQ+GZlZSYehwOh
BY57/Kikp8wGB4zM/hS0Xh9wlLO1rBlbveLjrA/hoMbgkU9m81s9S75ts39+iPevkReHgDvqhruB
Layi968xLNQIB3W6KwbEwzjxfgZCcgg683FF88b/S0/M/+96wS7yvv9Hz/w7cDZaiEbQ0jZ3v469
JS8UfOOenRUTA+wE/k/QGo0mDoJXIIts3CzVf20H3ixAoqeyuns7lgiS97cR1Q3rohvUfmD8eUB/
33/AZ2kYYaLupBTKtvz593Uxr9tS6i2oL6LO0jU+j20beS+hZsH8bQn++1K8Ojy0EP4m00fF4/dL
tcJtV5OH+cVbKDIFoCPMI8jf/PjzU72rrfHtMDSQBnIZRfIAdtbfr4X0WSGqRSbf7AqY+teycsN6
DxW11+7p5BxPXZvZra/dKI00rYAQmTfbGbLR65boqZptNsG/3NcbReT/bfgYz9Fry1YEjLkTBhDo
/v3ObJt6UVQWw1lvrl0MRzdYdpaEoXPB9P8daLOKQ0TccjDfJG3FRhab4tUzYgxEFAG1FIXXWoJI
3bg+mIh934ogz/sLDIGpVd+JpawR1s2ESynsC233LemZrly/U8e2MZs7ZnYP/XvX6A6AAG88jIa8
8D55qzPWIUmS90F0raMW/JyKCYksgq+wdMBqKigkFyRAUdkekJ+RTJFfgVNk8c+KtH4Ld8gcYg6x
8Of2+pYC1T9Hcy5alyOFlHUPT2Z0Jgi06f8if+lcw3AT+oUmuvOGZg8ysZPbTyVJ0Zb3ZsvY2cq0
HsbW2XZuO8y2QyijpjLp/0IxiuMcivZbgPUzsqPiNzO+m4r34CJSE4gXOU+Np4GMey6JsvQewdhU
Uco8a5Z2IM+jztBUzZNHOJ54d+E6Jr68rELb2kGKYaIHPFvf8sNkXgePZsfatMDBIEMR1Y+0Ksa4
F5ll+ny22xRpHs71+0QlMpqPuaJzQ30K1gSv6E/UQfZKG7EphnB3/ThQ3PhUSlDw/MA8h+ZwKrRy
nCprHYLh/66kxEN8FYTL7L44wbLi+AecJ+THLkkqROfoOLFsMnQ2tGXMoClT4z92/cq7RY3C3fRK
wwSIyZQRMjoYqa4+Lsc3dTKMw5ZSJp9LsvwkRjZwKQt7OPt2M86vod3Wa3EQPokAWu9R1+rPiFXH
NNP8VCoFxHtLDRR1+jy8iVvOk+rUFU3oGqL7n/EfgPwev67duB+Gb1Oj+RmldlFTk0rqBKaOpGfB
DluHHTbvI27DrWs3xR9hSj5xuPTxo+wSqzm1ZZAHaZHn82OwlgGu2OUszjgiehel7W2XyPJMFyAs
/UOkQzdbkqC4i8qxscGyJ/1JMKmhHaOrnLL6itdKy+ZzbpdYQSSOIEduvPFMEg7U5XbBdSztl75m
OXazDG/CuZSHyC8K3q5t6VMVLf6x6kvzYat2oTxm7niMV9trmLFh+62Q5hHFAXmtfSu/bqdhPAYD
0DgEmfxi6k2CqtIcf4xkoeAbyPJ7OSiBs4jMUxrRO0xVEnUVb257WkVHdRoLXJ+vjtcu8yt6M2e+
8jImT3zVS2/O8DHEd5XUzbmGlAo1NamCU1HZ/aNEBGBLG6CjIbWQzHialy3+2lhdAMRg2k9z7JZH
m/aaK99O0JDqLcu7ocl2O+lx6H4ghSM+AmqW8KhGL/nuUIIiz3Kk8zC5FRZUcu2sozO048Mw+QAh
bAWHYV3MlTfotU6Ddo4zgT1PEX8uJzdZL2FGmG+D61fOEX++kfSrbAskF7BX+BGPQdQeLGHpqzaB
JnHwnbH6uExeTf7W9tfBMDoqQ+O//0p3lbxZaGu7HkJnn6Ei2Gu7+TRfLYTZt3ZUT5eg8tZVWXuF
e4jZ/b478+xhibrFTkE6L60vs1TzD5jGS+aWzvZ1oOXOhekgoTVu28DMpT2+SWFyaXOQ21wvV6FB
dTu1HVnerU7ERkyql02z13hX9KM18kovSp9cadzroGlRnvSC52Bev9lGiDvfYflMA023QJ42aslL
O0WHYO29Iz2j3Z0sfP1llTRpVzZld/RNTA03o84ietlkahnP/0rFvE89t+kQ4J/RjLDb8ePidPXH
oVjHOqvHMX9Sxao+60W2bqqw6cmEo2WFCKbdUAmOwQJZeEuxZf4Sz/eJOyBxgppw9bVq8dKk+NQ+
d32pUikn52NCceNSYk2VGW2LK7/s/K9DHC43FXWIiXKIb7iooLvAWIpM2eQ3YWwhBd04dfJVWwRb
h5i4sUqDalD34QwhmY0+DLOk3KKL0emLe/hDcE7mQj+5fSfPk1mccyWn8Kv2xNNM/v60qXaLz0oi
jVGpNv+xMiDnYoyMORKerjS4JIHAeldRSa7zMbWLaboMaaU+K+JjJ82jIXlKujF59RbpfapwrHid
tmn7YZjghynq3VvkKLyzzUmxM6fHR+JeKw3mbrqx9FC/bHbfnekCFzDGgLnvitX2OcsWdiQbfSFw
qqAOL2hKFJkcuupcB0Y/wTnzuP/JvXLszjtVoTd8AS9U90lX6AtnbZJH+pK363yo1HGJ2HJJz9vy
rvNtrByMP993dHh8QtHM/+bVGFymrlrxnF1bFg9Y2wfHG831oqP5Eha414Mnxd1ZhK1/IG2H+Qkc
k1xulhY39NLpj5sbF08x+/YXtcXjJw78/ILFFt0iSzDCrQpL/JJFcEPl3fGQHEuaA8bxncd8191p
y63+vqY0cI8fnVQZjBX7pNHK+CJHQ0uJQDHnRie+uYZAVYNatP2nHBXnlj27XY5eVMcX+Mnm2SQ3
/0OMmRwVA219twSdV/bNGvhbmWRruxCDH2gXRUHgpg68iW5qmya0ZsSuTIobrCDze9Cf5g4dm+65
GfVX/g3mymPpPA8tEUxloupuSSpooYF0yqukl+6LsYSZs6aY7VsoSOapdKdJnQu38TAaKJzo2he9
Rtzabrvkqi1ieaC+7G/pRB3+EKPBEaWw+pMpbT3R3fUWPITr1VIRY0139KhvVDJRgHIW7cyXna/a
D97iWx+jLillFmLbjhdXIvVDlZcTQmpNvxbXbVn35cHSXQBTUwjHOkfTMGwPa9xpU5z30MM+JGrp
mx6/HNljNnpVgxXoJnMiIhdc0I2YbkFxqiHzjJN/mnE3WLPebsIbaIQCWzuHEPF6BCAYn4OSrBSz
ZkvLMQgJnFDvzMXFNIbRVeAudld92rxVuBOtDcpOzJXLZmdfxj6VirNqVhrTimkIzGNiYX4CMyhv
Ep1qC9OzOrP8ZHksPdg8qVv4zcd+daztPJMAV5kdKde+mbHi7jC5o75wGzVspweIe9uhB3HDUHQs
M7oa6qvRWpeh+tCsVphsHsPf2Ut7AD9CMxv2mHSD9sM4+hVaamtYhY0L8D/0rIeYsmtm6Idsj75j
muKmLqgao9oE/Jxt47IruLQrBanIVPVFV2IkSn97gMtTCXx7qJZyufByemIOYWwXEVBdpZ3LOteS
MqkJojV1Z6ry4YjrihUkS5TRWeUPaeQjYpPRsR0+O9LS36eE0MTTcnXPfS8c75hPhWto/g2Xwuoz
OANQ5OY0KsKH1fJxicmUideSXhQKLnygt61yKb+xCak4PBaSFtsgV86SHOuW3rPiKN2lD4Jbx5pC
80SRuRUXlYr9r/k0vWxbkT/lBcr8iQwq2jvm9nGGc3IUsdBnm8PDZpMINWW5aLtGD62508hXnibk
3zKJXzdNttBHZdq2QfuouyY8aB2uqYlLn/11GttvYy62U9QjUabyRdxS+YztzFmGWdFSahb/PhkK
7zGC2KQP5QQGxXxgwqTw9ObvTi/rj1J1Q3wcIoxWh77rH40axvxolhxRSdDsPEqtdkku275SB7dT
zalWInjsats5JiM2KbUIrFu3XvxrV1JMRQeMonpCWoQOgpi+diYy521BEyHF3KJpD3YyqeEonRCX
IvzCx0upZ4FD6GwvmarzKvPRHZVp4uxSFD1ETXM5hDzcEd0Y53ETuvwuqMerc0Xd76BZlHOKlqC+
45Tn8McUG4+OiviCWxAPnDrlyWAknplOFs94lDsvIILLCTJRcu7tpD1FMqrurcrW2dSGxWeUFp6a
CoZaTuJ2ilxRfelnF5/xwOv7L54t9JVxPbGkQi9VnJWAtldCujx0boO8l3QFkYR7HyrSkquJPr1v
deFFL7XInc/IFMw3ExXlQyBVf+kBZT9TFHDrfU+j68+rbHUbCoQgahgH8z4J/W9+vSfpa9fup/bi
Dq/9FFvlsQlLCrSA3H142QU0V2aDLhc02ZqtB8SM5srJvIZ9JA2tsgpuGzm4r0VRjDgQN9wDCjxR
EWc135sByzEnilUGl21o3OhACj81mlgL46pW9uN/JFlbkdXS8+wXDt5Zp4kVz9OFNdbhYUR1/aJU
gfu08xlOzjbRzl8iMv4hCJbq1Uyx5Hgg8zz1RsDS6kXg3VBS1NdyheySojrl6psFkfLX2h2XMkP4
kMC2nJrl24hHiD6zKMnTjARd/T5RTaMzvZqmY1dN3hXgeQ6Vq1w2gnnorD/oL0ZtuY2K8dpHSZFc
lnAEV220WYOjpVq4yPY2Bc8jyn5f0D9cUN7yUHmxLWXfmTlyHqn6xQlsJWK4NBznojnPBFVX7H7d
fKSTq6gI5RJCT9glVn/nFbNjZUbsDEH8agJ51HKi8wGmDJMo83EZxvh5OuVTSImnrbOqJkjTxz2N
nTKxqtIlpvY6sX3uBtPVH9zemRHVmQZRs6UlYb/JTDsmb9azZbtV538IjSdifNhV6X1toLPu3iZW
vFTiRCGvXuzbuujDPsnIthdfpmZDit9kEQcuHXD47gRxkxpY5v566KZVtPX1GgsgnWxA+86R980E
auWlC/TzxJy0kar8nOe13+cHnMY05R26hLxOp9Oi+nA85cRq3aUpjNX+d1DDMgXHAl4WlkKBogb4
KGyXmtBZQuAauwOWFZZd3VdG1rwH34LGZSoY1tQmJuj3PP6P1koim3EcMJQ5JKjkB5/p73eLxzcQ
2ZJ7IWRskh2ydR2xYAOCUi/1CngMe32GdbhFtL4KewnP8L031ptyhqT8YuRcWEXaIeyxIdNSiwr3
I0+zHY/PpgBQiG9GAsrlzq4SG28Nkw9G1eeNqhtviyOv6qtXLzbd1B6CZjRrd+0ZHm9LaXB23SGD
jOO14tEbA1mGxxACbeld2caotYcfVY7EOOQOuTpJGVfsx9bYH2rYUbcuJDNCd5mwY6409A9jjGPP
GLU4+YAOTyC8ZQbVyzSzf8y7xS+bo5xhAiVgB10f32yEfvFRYDonqM5NAgHm1PFV4h8jtBn9M/XI
9lnGpnmydt+l1O1pikt9w9o5woJpv9tdTZQFK7+gA74Ph6Q4TBr+zJJurqIouoVm/cn+v0rKfLpH
fWO6AJ8ub3rUa7LaDc1t5axre5ReC4lsSihQS6t5rJJlji4VIVyUep1cfVqe57o769GGXbnEcu5o
Gprq73KzBRIK2m9FGnKOmsPobevDUFrzQoBgNUciUDJEUckgOOvQH9uDaOPl1drEssrUyWflPGCj
VQeHuey6b5q+cI1y50Rq0G0W3aO2rpziSDihhwtTIA7/PbeWHXEhonY7ZBCL/ET/2CSsU2ucGNKQ
q5IuE7bf90d/tYcLZ+ijL83U+ACWEdoafQagWKLjukbrcNfGoW0OCOya8TOUDOgcqZaw/zK4Jmoi
QHJc+E6AW3c5mXeb+oo4/HahELiks1dHx6gOmysrH3oo9iag6QPOn2yhlLgrUlsxon2UyqwRBxZ7
5cVES26lHpy/CyUbVWUGwOx1g0jB3BDJR2PZPc+5yVPoyOV+5WUf/ETEyRFT+fmHBakK8LCS+Y3F
Njy8kFzOxceoavUedXlueUEEE15plGvKV7ZIbz17k1899LMnbqFv5t9z7TDy8bwt0OiEARnZtnJJ
ZWnPT/ESmPtZNwWPQHsdVeuo7dlNI/xVljpIHmiGdaJDghT/pQNoUR5mODv/mT2f/sagHvyLzq8q
aJM6eFQi70//w9yZLMeNbFv2i1Dm6IFhAYFo2USwE6kJjBQl9H3jDnx9rbhpVXXFfC9Vd1ZmaTnI
FBVBwOE4fs7ea49GLV6dftAD30UfmfblinNgWJcAX9Zyh9fTAEY/DSQ9wZZFuO9n2O0PCRhjtvl6
RaaaxBJAmfTLq2SD03DY1u5ibJlcMf/FZJ0Nm2Q2Z7ZeDR9GFoyti+zRJE2JoqBehltzaqebxNBn
byPspHW3CDTaJ6ncETX0WPNbolJwv1t9eg2xoQC/77RrxTtAIqgDauqFNLsi9pHJFF2Wbnih5yjC
aJec14oOQLA6betExYzwb2OKipyzTvEziY3MDzlLBbrRbH/JIa0jIx5UKEd7eXPZLWbSf2ogL2U3
ew+D3Y8TH2eDRdHQGh3NymhuzTI2Tl5aFi7ypXipgl6P/ZOmpcbHUmbFUWntcEZDCIMw84x33DpT
zfzD9Zcws4e8D12C15bNJJd8CMreG+NoSjOvZP/tzfKU68Zib0dH2i9anLbqjs5VYdIMaEB5lm2l
v2U+SoygQiBy16B8EZEr7YVDgW/gtuhiYVdRpefpU2GrXoa8N6nqqM83qdl33vW6Qd41JW1o02ji
O6+szNcO9UcSzFP5Zg5V89qPxFynWU3vEaUnAi7I5RZwvLdEkyKhtlJaqFF53PYTtqOBvsv3Opm0
Q5/zUJNgXLj34zQ2x9Hu8KD0bnFDX8Dda7HwXugYZy7LIHE+WmM1I2WJ4WHuF+NQDM1ohPnsyWu1
JiokPTUtHncYvP1gprWzWX2NwqnKfLWrbWMuH3DxZpue5tamZ6lbYWfaU0T5op/qpUnRLEr9NY0X
9erDXw/agZzJhIFRVHll/Au5syDhwBqfPcr9nW7F+keDMv5V8CM2CBwuHFaEV7xA3q1CfLBr55Gn
zpveEU6P53YSSxx4YyN0noP17CdaQUWjW9WO90Ffc8wYzA10gRNdNO1Gdkb/LafZsfEUB5UOVAYG
/VRvXjSvtB7z1LQqgqa5jG1b64zoUIAWpvljmej+9wTd0A/qP3hBFcTBMJvHXfXKibap2ofeGhrL
vh/ztGOXHzzvqpnqO3zZiBfUklcdswYGoc29tSDxWXbSwENibMxGqDE9iCmtcsz5Mbak5zhT0v5h
11ZT7HNQaKNF7E4vRm3jzbYlezavApUNszZ0G7mvZ47YIAjUV8pGTyxZ2BdOL9RhWhRdzMAxlL21
rFp63526HtlUurYoVck+BonD3lDnoZ/YaIuTJAhtLLRfyKQp41F7LXi0eWiQ11s2EtW0bX6KTlvc
YcOgFQFhNLRyKVImqRkhzCOIo/gqbmcNdoxBQCesorvMJqTuDMCQcvr+pYHEP+cbBsQgrrdYmTKV
3+V5M8CvGSQpe3okgNkM3ccEllqHupAnbbaEsoFWYAcr/ORu3sfYN3M/pGN9/U0sJxF+uUsTNbvd
t0lLVsOGSO4V/D80+q6jTto4cGA+5csQl06oiOV2/4Su/H1CztTwCgVndHh18jKA/ZodS6vMGwXu
hZ9V0169TfNfGhdS5noG5YObWhOStFkoDQNGljOi2/7zfPD3cfP1CyAUwLwLQospIUOh34eDmQ1V
yU4y97P46wtUfylPqsIvWXFaw1zsr0npf8Rh+H/DoTw1Ff98Jf38Rkz5b/+i/w9pKddAlv8elvI/
y/Jn9c6d/neSw/VH/gI56Pb/YHwrruBPWPIO3aD/jUoBEkTn7Br4/K8BPtqB/8NxACBE1JBJaDyS
dgxEV4gK89orCshy/wc31kXdgrJB5+f/M1oKq+T/jphdACnM2PGFXRF7ZON8ZRyvsF5bc1wzTnVx
4tIHdWqZMN6IRb7JLGX3t8RkqR86hpc/uImv6/PLJ3NVEEQQvemwpxi/r1+X2LFcS1IOz0NF8eym
Qnx0zhi7UWK2QCF86SC7mdhNfg7VhEPi3+7R+a8P+ncE0hfRzfU3JyEGeZMJFR5Yg/lFrjFaQzvg
4W5CQAqNCJjEEe7kOUOzawblPyPJg4RmLLWx0YpVD7Ox1ZvdOAhr989f5MtzfP0eLg4xh/E/yEYW
ye/XYRZN2XWLlod5vtonYRbpq2VOcPlxu/0pleUqZfj9muMdZz6JfNdm9zC+XHO8DnKdNUqlooqt
+cmLF29jc6DUbkdEVhOJ8rY6//Ov92Wf/OvXM8iWMhDOXcmUv/96g5JqnERehCPWnIyaQNnFoeSk
VSHO1dSuV5lo71xsUx///MH/1XW1UOFANoXh/Tdq+FA7FMnk7YTolXvnDp1ynB9NpV3bRAnTjX/+
tL+v5isqGR80Mo0rUeDrXVyyalIFrfWiLO3TUA2fOQ3ZabsqGsczfAPqN2IOSlnXf3iO/osLzA7C
k6vjzSfv5csnt9NoekthVniZHfs056qgZ6yT6Z7kn7jvfciIrKt//m2vN+3LOvJdPFdXdgRmYPfL
s6NWMeGdo9hsAVp+2HrDSs3Zqf7wMX+/hcgQ2TvJi+CHQUP9vnZqc0Aw16oylDbbQ6AVEMJiBmif
a51Wf4oa+QJMuW4IXD4+5irxxG7/dUNwaR7WZEY34Yzj7MWluQoDQBfTTtezaYhU61gF3coUiGE+
mTBqJOUVighXaVHX1Ojcqqs79w8L6+/XwEUd7QkMfSiimPr/fg0KTyTNGC+wKLAjLCcRV8wQR7+Q
t1mW+v/xXsQLByMSe9G1svn6YStjyVShyGE6J+3TyJR5h8mIim+wZPv2n66h68tNtwQ0Oh4Ymzfc
vzMaHHagnGeE3Nts8ndmLllDVYv79w9+0L8/mS7i0StCCc0sb5svF3CMSUTP6mvPg3Hsbb5o5W6V
Es7q2k2YEm0fe6Omqifa93P+h8/++37LTIWPJAKNvd36msU01mB+aJQ04BcN3m5TxrHfYFCahI6R
YwmaWoNXz398XV04UqTDgr/4+0PT6V6CmcOpQmLv1FlbyxJSgvQ2//wpf9t1wAd6bAEIAQX8769U
ZWakaw421AbSo2tnz8rj25j217HIpjhUltc+cjTw7v/5Q/Xf3a08ouytLqI2oIrG9VOv1/vfuB4Q
jZGOzWrCFOCn/ik2E2+PTqLliMxwcq+V65Ls5sIrJSKmiQW1lE7ymdVVvR/EvPqHHGUHjp4p19c/
3OovIYN8N2400CXnqqO3/l7PmE3hj/j6lpBcrWbnGSKfd7ljQ7PVjdkLXAJ5TviG03NcJQyq87U+
0OVLeIzX4mfm0mrDm2Z3TeSZU/an5/pvDwHhSZ6g4jGuexwi8t8v3Kyy1cvNCqorecXf+nGuvq/X
yKfIoYdyWcH9itus1FiY1ImUgfraKyJJV+SONQXiNxtzxN6YXAQnNCeMo+vGUkZWP7nJZiixIiBw
gfUSFLbhkM6RTzOafjyfTIC4WGqztHXxCZFeiHCmK71uwUSPckvqr0E7S7t2T612GRBX0S66lY7y
fs6VXqv9EDs5R9OmK+W2NTz+nLEYvhsZoiiPyeJP2ZZwAvHRizzJITwovgRO2QfV69lZMGzfGszJ
mVZLVf5wCRgIhcRRCOuyShPUUDS+QXzM6twUK/KaVJneCX8Cza+5namIxrXyirfcydVdJkw1Rv+8
or/eF3Z16niovKTkIbf+qrNWZaHSasYtpN2V87Yi6LOMrE3j/IkufX1bcIv/7Z1twc2HtHCV1ILs
sMkS+30J5GrqsXmmXmBYmZO+awbelAD5ZzOEhoBtHaygA4MZh2e0ihz0fT6a5zijxxWLeB5o7vfm
DTEr9p1TJy1QNcdPz+uwbssiRRlqaIFlOA6qEZlbIe+0+GEtqrWjHzivaZRW6xiudVXuDImwyI1R
s2/lmH1fjVnTcOHFbThIxg8NQSJRplrxLodl36gufxU9c/TAiwv5iF6PORUFjxd4XM0hTFsEB8Oi
r/nG6brLdUvMtjhPrH0cuy2qFMObbxg85iEKTqff5aNgFDqCvG6ChAnYkf3A3aS11TMgdd16Dekp
SgEhwHMvsu1t9BFpaBSaIHgt1US/iX2ta3da0To7xh9qS5+5b/Cb6es3OsGH1mrN9Z2brofW4Njo
gVJVDjsNIplFf1zKfqth23tiP/Ghpk5DOLQFTJxxyS/63NJBGvkWS6R3jubs/dXTjgJCxob4peES
i6V9oM9UPBpGWv3EYj9UgZ9CBAn00h70MGlztYun5H4insXcQTRBsSGGwf/V079seNQ0+5XYKPo8
jb7S7aVPg8XXHMwp6F01nUUWdxfdnsuDwzq5qZmdH7XR3Dq97217k1BaLr64qxerD1sSSHaZNw1m
qOn22DPi6axxj070Jx2971qeLhwlJ+m/9qyoh1RDhdYwVoKtk2FWKqVuvo2i0yH/eYh0y/jFrqVx
xn0xYP83PnXIyhHyKA8mz6rpjJeXedkCZ/JFkMCcuF0qJz+hNbAfcL7SqVyRjI/BnGNN58P6X2px
Gy9sNErT3exNenGH6+oHvdlHXJxeMPWGXHazqlCKWGA5UHGa+kvLnCfZxYlhbOnhiYuBOQP6i40z
LIHvkGTrj17O1GM2c9kB4GHQFub0gCZljMrC73axX60FVFvV7KyGibvDQkRuYvgkbhcTVzDXNCca
NG08AiIeMY3FBYTmDADZk57kT6kRj8mRQ0t5KHphppsKiuTOuEoyIpxi5bdBjSgtGkZw7BhJwmtE
s8pQlc10rlZNIEiWgowsa71NJkcdOWY7PNzZ20xTN2jy/jHGrByMpQy6ydymArRLbr/knByDK8kD
TU59WFSsIsl7PJBsXAz9iBaCpFVsy27SAUujU/k0cn/tQlqzerkZ0MHft80wxwEikoVZiYnb0ZZr
lKGPDtZC9dFsJdZlVrp2b/TpuSlHwBTw7MPZTp9rLE8H108e227sLtg1s890dqoDsImbfByefOS7
G6cyWKb2O5qc9wIZPgl3dTF/p9r59C1ebpg9ULR21mu+MLfrObkcFK6xcJ6rBzxT99rS1CdBcM63
PF7vbeVKRBDZm75+9nX27CX+J4NxgsW85bgIqEVxTLLeNEfuOMAPIXgMR3sdIex6SxJ/DtGd3+va
AFrRbrcERD6b7qjCSqhT4qjbOokRWjnNc6Lp5g6ezq9pof/qGW8+ZEuRZs++LWnYOo0TVlPnhUOi
3hn+MVgu2uUH9d2DMtcnTxRiqzElCAxdQxJLsxrIVUUg0ZDcYBTclWkczL3+wLTJC1NevDdNxfxC
bxmXzsoJ+yZPNqmj35fWwh1a6bKneXJD+Ym5vSTlI2tRLUo8kHc0n2UwVbJkCOuZfIKwyZVMBeQB
xKJV1VhAOrSwS8zmjuFgHrhdjLXVbF3OQubV+a8FtZk/JRKkgKpXCgQbaSLPyQRAhGlK8miYPENe
3dwXZBf6YHWphLOfJGlbB6o3iBZ9ZyCLynX7k3RPsw1yiB2fI0m5r/YI+ibmObuxrvoCqy62CGn5
6krz91o73xc4/1AVGOrR0vox1Kv6GXTgaXVp5/f+9ZCRZFNo2NCR2hVVqne7DqjCfFS8w6ozhEKo
EZVGdZr14bUu4uPQl0jEFQJhzZoiZGNNSDPHR05M0GLSZ6ipZrLhS7d8dmGMM07QBTemcp+6ddU2
aCOec0Zsmp1cSuovNNOmCkpbXlA9/UicZQ7ZY5ljdvYYtVqKsDnJNrPBjkjixRK4gFggDJIJ4RtF
cpu37Q9omccuLbyjPyLYVGX9C009eZxNlf3ieHhNGYkFUvIm/RxBcpPIZVdbMh/KR8sey+cV83KE
fN2nutFWWu81nP5JTzdFUmyxWe+omnetNJaANfHTqJjTGzpNjWlYslvEEd4BZdpDqlt7Xc6PiONu
xql9qAeVvyrVXbIks0MtdZfQaL0fKFThXqSleViZydPPWvLIyZiW610fxaXqEYVndyu780PfQcex
G+ikUu0cvGIWE2bUKSnr3XpuCg4XDMXAiCfnvEiP6GJuVjVfjLRjo5vmO8Mq7gq3fYrRIQcA6rx9
Iedf4NkQtbbLTZro7Bt1fTMbkx3IJCWNQRO/kAtA6sJ+Y54y0r4oVeWpaNB9NpUB1q+UN96Q7KAD
1gFVhntgcnkxa1Y/iiESwcrrDa/GNzchYhhF/05jw7lymNPiTiSyCuA4YFuo62cf4RsnmzSw+kFq
QWE0E0Iw0bAWV2tCXrzcdcQ2IkNeI3Py39jAsb9m6/d4zjKg6KgIA9MhSi7VEnAZhrjFPd0iiyLS
wFuni6xYlLQuqmApiGFMs7gJ6hlJRb8yR0oh5IQ16JfZz6JOFLvUS0PTWvgzY/ZQXK3zLQRS5vbV
u0TFEhZr/SkyDeWBlfpbbxoDz6phYoK/DobZvK+po0Mp4ydgeDeQeWnKGE4TELbwnkj9RACwuifU
edrbiaVvyCDtmDdp3+bWyW7LanHDqY3vmqaKI50GQ1kVB1E+xS5qYrlslrmNUBicgGwS4phHwut5
GxPxQTqoJoKu6JoN9IKIodNnNqc/MBgdkuu1TZ31yRaMAZfVcg8S4m84VOT8dBVtuN4o9Q2STi9A
p7xrAdNomJG3dm+cr3J+Wzxi4Y+3ijRmx9ReYk5tMp9C3bDOVBpb4a9E6hWE3aHnQo12HLLmtApt
1wuC0bSpuBIntG1SLNvZ9c50lZ9FFX8ifNraox3ROYoQrURN4z5KFKjrYJfYEYs3EAoblNjPjZex
dfOGvWpRrdmykA30xdb0yjP903KrprmJDJB7TFxLhx5YFlNxcjtQpyOBzQdmapKC3RmCGh1CasZy
7ytWAXyRXWrPzNVk/9ihY+w1rd169NPAi1wLHq15EaPnBK4SN6UmHozExSFEu8lR2klvxjwqSaY9
OgvelHrGnN2UyYnhPAYCe+UCjRoOJsS23zO6PVFcLEScjKaNK2Y5L0t+Wr36pnDUfDfXzQ+yTjTG
8Xl+03hU5FTT37yqO7uerO+n1Un3tpHx1Hi8usGt94aW7VEUa88Zp5InoB0fztTSLnIPs+gePEd7
spFcjgMNQuVYvzL3itlY8WjMrvtdwKQhqa+tmHx2ejCZ6y3yABTEvAQosec32uvv0+i5iHfcNnJq
78mRuhGkurFt6nLdqVXlR68yEbp7j2mqubQ1ugsc7ouLgv1OGPYVRbR+t6R27MeWKZ9DUm9pug+q
vCbyDnEcVUl71grUuUPMcDJ3XCwu0w7gwrD1VW8z9LDLDU3z+yyeXUj1eGsZt1yaLv8o+skJFi29
b9qSemtUJRqQoftl6eWlGnQ2f/pIgXDalwF1c9gt7Wdjyove+tah9RbzWdPHKjBQWoRlnCxomweF
vHO9H10bVo+RzFs7yfEMdAvidC/t8G9MN0bZ3ma8wI4dqcsbk1PPhvdVhnefjeOWdbeeVDa/jUh7
Q8gR7HOUIytb6A1UfNRilU5QNCzQH+gs1XEc/RENX3YPN/AeJM9RztMUtFAXdmg0eessrhZpgB1C
LCYy0L3UwLCoY5o11j6CKxJv8r5AOZNXL+AJ966n2M7YWQLRudGC1vamtPMVDQymval+Rn37c7U7
7yySIb0VXrccYc4ZeL+4zarRNUSoMrk1524riviQSmPHYEh7I0bXILFF2wET4gliZr2rS+2MOnrr
DctLMo8vjZ8NoSRJwHX7HbvZRoxXwRvWSlx4l2ZCLmy03Y25xpFvL2NYLHik7PYa0FylD5PvPjW5
skJ77c+dsF+X2r/3J3M/VUI/9B6XSfNI6iKHPsqT4dlaNXLXOnHqvOYiveQBydVDNSGpKdbsTWA9
MBnjB6tt3cxlo/CAGsfe9o/rqiIEQrdK9BxLOMHwqt6mo2KPatwtE+mdVCqij3EoVwQaOoFsd57d
GOTVePVyY/T2HHWzf8iq+KJbNWYLVxV0TOKD31Zbs5IvVVl58NT1SOkcalWBek/qv+B0XZ/dVg9S
4ToRVOvWx8LDYC2AmSI4szboAjijGgWw1VxKZ4uypMf7Y0v/mQPj+EhMPUaiDv0n6gTVYpXT8jzG
P0XE2npnlxTQD06GahBmol8Oe3Rw6W03aMVFJU33a2hmNj+tHygZOzMz74yyb+hmZaOlHWNFzydM
iKr7pJOD0GeG0qqJVN6NJsi3na5c9dIi0btvM0/EoQBJVW4zezLOcYvzYwPuNXYOjVmW0WgbhYc2
FzDXRgxyitpJfwIEOuk3kz26T047pmekWclmSpb71YiffG+5XI3hH0opa9N57+x3bZgvH2a/3kso
lEHWGfnRSRYCIfQ0z8stTuXxTXGBWGEDKXtx43DiTeeLbVQTmDLu58BhIU9vYy15UpYerDXfW6ny
AUkG1uTpbCT+hUZwHS69nEIMcfeK6AsVLE1+iyu+iIE1DPEH6VrFfZq3UQN3K8wbEcZr7m2Wzvro
es+NKiOWh5IhMXs7+Q780Goj0mXthnbPW6aXyZEU7SSqHdXcN3V/mqf5G2EViAE7MT31rgEJt31x
8TEDlapphbep+5ErW+PMEeuoyPL1lPkjlb6bfksLG5Wyjrh1D5/fCcrBfikXrwS3nbwaFQ/s1Y1q
BwW/EzJcc+OWI8zFGXppEDc4RWkc6Bw8ky41sZv0EhBJvXeH+aCZ3UM2mffjimkmVUZ8Yrz+AT6i
2SXZoh7TVqvmm0lN9TvnsuSjq3vvXLZFt1WIxR6QGtLZzVSYLQjUmCXIBxqUmyXxjjCL1rOawYXD
P1t2GCTYz3Kdk1Se5jeiTuxHHvD3oVfnjGr+vvb7HP6s3xTYb5X2zEGYjmvMYOdxGfv1wGsRXwwv
1qe24oxXrmt+dt1pObqr/20VtXb0dPecmPk3i/twaqwac5Drry/a1Qa7UrQNERouyFMNJ/opLdJI
pmP17K80EJyssh/1hITe3tHTNWCSeVBj528g+skzDJ/0hwdK4Yc92/PLVNpmUI7WSweh45RmVXmf
JwjvPVTytyXB85QSTNGDLBcY65QK/AWpXj9PoULtimRxiESqM8Qf1I/cHW65LUzQZP/OZBvdmt1e
ZNfI9zal+8QTs8W3gWiUmLAT45E66ru2Oszo+Q5eU1b7bI7JGGnt+dlUS5yHve+8GvpoRB1FdEgp
pW8tv9KREhhTVCBbjwhijTJaQ0hWF2Nv1o4XzmrB9DEx9xZXN8+cpWDBzOIIEGfe8gACTbWxabk2
hUzvDa9ykb9ys94uCMCikloxLCfDiLLUJH6uWYZ8t8yd0zwmvai0TWU4/e3YrnSsTHMWz5aNNdgw
WsyliZ+/0SRBeCodnCMM6PWTkSmx8yEThJq2TGE6TucFFhRHRKc8zEUMIAwYDFYZvMlbMgqGPY4H
d6Mqqfds76V2aHAx3fWV0x6zxNIgkKVLs20cstAXL0keXVHYt3U+3WiVUW0c0y7fSjB4b/WQ2yrQ
B3nVNbri3UiLfuvTOP55ZUAwJIBdHExJ1r9jEyegLx9iAD91jAI1R8r6o712mjkvdfmmiScKFZ6d
xMJ7neYsyMX2vWChFqRcROPsgNldp5kGkueOTcmWZmnupRGonf1gsliQ+6Xv6VRodK15vqU9hcmY
+++rgHHH4WRNfSpuL2njI1k7fXOY4xEl6Sro7R71Uc+sn+MoZ57eEehI4FRr3X/P+TvlK0Ag3gV6
MZrJh2/UmboRcGCzg6wmoIyCsQKmv/FfUwk8TdE08HgFueG1IuQlwSxyoeofqbWFvuu62LQPvCuc
hiOQk2SPACGcj6RKnHPHgR9a6L/GCT0U4vxAebpYFBQ1om2Rtd6lnCnyjpY/uyZODShl+2asxm+N
Q4AQeYQO/wEFpJmP+OeY8tMIcbX8SOjyAitpmUwzDQdDWeoo+6Ws7szOUudymfJ+i5rf3GNZdfyw
t9OY8xV9R/rZfbWIj6qrRFhVwmt+joY2WPfL7Fjgnu3KshmV2SLZdOjU1bbHCt7tactXc6hS8AUR
w8uKxFJPkLDpzq1fHM0sHr0op6u6ISJzw3F7p6/aZbEUHVmv+6hcd2cacufL9kGRKfba5LSfff2H
JkESNMM9MSxbiAgOfeGW7cbXu/1Mi/my0m7deEOqn7jbbylVbTpPOLrFGhWuXN+GMttAyGiDZfAa
iiB6d5y46DdEi+TkMyosEQswA/YRQ6ZbC0kcR83vfYqcHT6cxtgoGfQtp/iYlCeTBMik/8x8bz9r
8ruejMAUnBmElK8wvSTdPT9iPdIyL55Mf7JfcGzn+8lWH95o8epOEdd2VNsRR6h0CsrOcI8N3zXI
C9fjFtOmjIaerIMiKGYfrSKO3Ma5yLL03A0kYHYDhS9uN1izh7GjXRSPiAPb5GZyRf1BwHeCsT/P
ZuvYDZDW6TVcx61bXRq53OdDxoHesosrMzQdORc0rsnxhHMjhmbLAJrfNN5i3cCgWpqoa8njCtO+
zWpc0p3jngBHow3E+1FXWxaMN2zNmdS3E6ZQzb6Pp9l19kaTaW5kaUgM4hoJ760+J8I5yVaYzYHb
m617fTYIiorVyPd2XbibKNyZV+xRcyRy2wDfKS5UzCp5GsuFZFhcPmwFzqzx7+UK4wyEaHxgeO2A
yHmt45senf+4VSTJpdvUtlrB7uIlXoB/tzFvIHks5mNhyl4/+aM9lHtc+avce5VdtPjN/7VNoEyf
qu8zXLnsbA1mXt0WHWOdjZATGODAbBO4FT4oYu3Wd1rMAvzNMQ0MEIcnffRsupl9d59YPScswy2W
o91UvBKtYrhnDa/jtp/NUYtMhAryZfJrPzKxypNtp6XDvtI4BhK/0MbnQrT9Hh2ZvM58Xrpx0D2M
MsCFe8n0MqHuvFuTOjswi/vlu+s3XqkcsijAT11vLvds3uMps5xTPXvlvkp9Z4dc4ar8kPRyINnu
kMavUbqm2Oi03gp1aLg7rbbkIYW7G/TX4fuimGvhHJ3Mz8nLNdzZafwKxxcvAm219LUaslRuB0ix
Naf8vs/3tKCpLed+XG5Q5acUdRlrAXsQjHzXpBEEoMO/q9Si9kbmkVA7gYrgGFLHUdwUkKlYy1Tu
1VAPT9exypZ4CudVkQHKMje9+kenFUs09fZNEhfFh0r05aLpvnGZCSIDFuwVyPW1NTmsQjxOOCcC
zRbZFnmGQyOndDN6XkMcLp0/bLVkMo4ZW0SHBWDRdsZU/iwTLQcwFXePRm9wqqEhZ/GbLCt47qb/
7nPTHlPGJ9+LrJYbQaDgZqytGjqqXeqBaDSu6UJySlQvtLfWHpf+OpggTjBsnV1OqmeXdReSA/PN
qrHQhExqjY+SLgKDM3eEwptYyzPaaP8lLczmUujuqylp7EgS7aNKzfEFw0mrIlgc56qPBTtDA7Xa
qNtbr+9dmvWjd1/4BL7QyuM+iaUsmE4O4Ch6fyx3nlP4H5JwTLTxsrnRZT3cmbGYApcOJadv2wiA
A7PbdemLjsXp5LbTR18YJWRP7+BmsSKguXM2vDHGOzim+LyShpxU7va7C6Ay3uidsURFX197pLBu
mi3TRDMq7S7ONrZrWh/ELidTqPl1p0dDUbHCCuks751b5DIApGxw7M+zM2wW7zW1lvFVlh6vCVNc
NP6mW1NfnfvJZDJEgVGvR8Hk2N8sjMzuJKXIdtDq+dOyu+FSr+lwJqHvSPYcfSPdkQAffGSEgd1j
8wlgBFpYPJvVfEshEgTj4sGBaJb6DkyK2PcuOgC4LLyaQx3T9q7KRRk5CHUgcBCo9D2NHW+rpTjB
gpG5NiNYwl9CyyO1r2qBocvUGNGcGac1pWeo+45Bm6QyZAhbU9Ddl4nOo+J5G8TZ7qMpao4DKCp3
DCR9hnppbOzS0uDM7mJ8CBNZr9vVwi+baHP/4S65eZcX889J1Nijhm49cKZJQreJx2wDU1Qc6qpR
h86hELUL3z7pGb2seBX2zupkBjJija2LMlz51g6t4W/iuVturzktD3UiqTwA1ETrWnt3NHBwXjZY
9e11z/kt2w7kB8H8UQ9oQrSnxanHS89UjPI1a7asf+QRvsjJgsjMb4OO8Z8gW9s8JDYrMVCqcR+I
wqg3XpOXB7+ffdiuU7wHhkGHLvM3WLqbI4/soajT9Q01HV3thN4jTKj+olnxAF+ikZxoh7x4nLDG
vErbSO7sIpt5NxspfRzHuDeUDyT/2l/VSSHdTf+LufPYkRvb1vSrNHrOC5KbdtCTIBkZ6aSUlCqZ
CSFL7z2fqN+jX6w/Zp0+J4NBBKG6kwYKZSAUVmxut/Zav9GVyJULsAXA8ULHJsHnbdeoJ8T0xY0P
eflpLruUNCP1Wf+h/QuBtOZnluS/0jgfnLrqum99rJowQbSqOZQdCFSz6YhDT49m94jYFagga1AR
LgINfAfx4Yj4aA+rGEpFhTeUn/e3ugE/zhz1O1UdKkeY6DOgHP+lUePYA0jyMcuSH3oLzKSQMowz
Su2g5/JDAQdOI10AL+irEjlRZaCBoKhZe5SyJb+RpNTNsSxGrb0ZHxJe47CqxvA9pfD8fpTT9z2Z
c49OkuFCPl3UXGhHYgVo3xWjzGLVJ57M6PajC9Gg6I9FTR/cg/NomQjORBvN14cko4aV9vOHWR5g
cHKIej2L2EFRHiiVjCdepz2bcvw9Ay921C0lcGkIeuReysdWSU6U2mOkdaavZaM0HkJcyi+p4D6K
xBBpDloNH2erHOD9RAOQwQyOWwat1QrvJFhin/zMzyhYmlPE/6HEnJU9pC3X8nkYdCgehodKz6X7
VOJZXfSD9Dw2ZYuIxDDdB1zPhzrskpNNNY0i/Ni8bSqLgpKZwrwwsvDewpfACQFqQrAqqaFTdp6Q
1LmhpsgjhGeXk1sC5J/dyw4aMOVzhBDTIeFQ9fI0048Ft+BRm9XYQ23MdEtqL4+BYlALXgzE8wjm
pNKY9j1sNW5BpKTey745PcxIWn/UfR6xGZXKz5Ih3U6TdIdDIXSfPi6KB6rYjtzWXxG+z566Trfv
jTiL7lAnVk5VLTUffUtT7utKth6KoKp+UjyW7yOpCu4Xdb+Dj74CeOVYfgvCS/I9zjO6DrTJaPpg
naG3cXYqJ0CEmBeRMyLWygYViTeluX1UVUlv6Vvo7VNn5BLOSrQtAh7+z6VUWk8+iFMvVaiFqcGM
zEU/pcV7WS2/WaLJH5qU6/DYTH1xMpFM9yINLY4WCbHvNkzdQwqoGkENg+M5U+9RD+vqR+g24/tg
COkMzxmqEwgUxPYdHFZKuKSMdIAwXfUrJXF92RxvqJkod+aQSofQZwR5DQArRmMpPyZp09wZ42iX
h3qarLsiaaOlyV18nThpxhO72v5QF0ka4EGWjW4IaW2ikykhqTQu6mdR2noTcLVTZk6tBzaB3RYh
KvHJr0kxqX2gAO4uBN7mQOVORgVH0u4CaiqqI7rK/KgFqvw7tCb71NbkZP0UavLHUjead4OmLbae
nfpY52Z9h1XrJ/QzsseRJ9Y7EeuIT/lG8V7KJhijZZCJW8Osupoyugp3b6A55oq852WPSccjpf3U
ww3Qlw89ZfziNjVyTnmjDxTq16iXa67UBtgGGK3cOYVe5j8mkYedZ6uz/zGs2uS3gJdJT0XiLrAs
Og1tK7NsGruPWfIRghGILEXxs1rCnT+AikMdJyoq9LsMpblvmya54UAjZ0v1GQwY78YByK+pHJt2
NqknzAA5DSrMCJEXT1LIa+E5Gzj9jAlknOPjofi2oqAXA6BRauUvDUwFyVNsBHdWnvsOL3JDnNSc
QoNcZuiAjSFiue5C7oLx2JfK5ChaF/yS27inL2oC0yrD5E4VufJdwBK8a+2Z80EXI10MMT+UNj3A
IO3zxwLviE/qPH8Px9yiI0/vO9E5x4YoekgSc3yD01mCVoY0lLQGl1eyVvzUrOG2lUv/UNnxY2F2
XyIWOdXEEXv6qAh7gEm65VWjlvCwKUtE1kFd5W91EFOBBwiNU49s+6T4EoR9NaKy1Im4cgLVL24U
FI+hyU64lZGrSCYQJEs79Ib5gzJedKyr/KbR9cELu7x5TKE7O3WayLSvoCgAyTaQSQLdEtc6Gn5T
nd2qPBocMVo/MC4B5ACY8iarlPYTtgTBrV34AQoQbVWfKEdVbCCAEDx2JURbxuCJ7w2OCDzePYKF
I9jToeiPM0ScYxJOFI9nJkkK29JFkyiS7m15zp77grenayC5pvCH+SOWC/OTZZeCqvyEiPQd5yo9
WjQ4QjIoil70RzWaQYeMxWchgd/Gt02Qk6PzZ7LXcEjTQM4qmYoZEBUeJMhdGELUri4PvRcALDlS
/pM6Jx+09wNtRujrI/0hUwOENepfEXVDyVEhC4Kor0NnDZv285xHw0kRZUriYOUQkhup/IyyNg1V
xMTMz7UugRU06yl7bH09vh/Qd2wOJH0+PS/ey0En967UN+9CQUmzSbEiPHR5Md9GFGB3kNgrbyse
F/jj2oYsw9WyePtaC7b/NVwZQhfagQgnv8DpUU+aoD5nhhEfKMwD6tFIETizlldna/q302C132jW
mzSC26aGIGPzCj4Nvo+RDzISAFw5DccntPAtsjH0kJLD3IpOdcu0DaVfWTvRnEm6Ihv+xg//EfPv
v8PpO2P+3fwq3nzLfjVreuD/h8Q/3oiv8Lzut/bb//gFKKKdlgH8r//5ofs///vnr9e0v5f/4W/e
n6phdg7jwMaL0lQXi9X/x/tT5P+iqMue1i0kBlWAn//m/Rm4p+u8iU0EfWl7wXr5N+8PSqBYmJ4s
I0sg0A3F6A8snM+Bx4DA+QGLhjlIYAg2srL8+aul2aVgAUkKNUcqx8lry858B8O+wUZmVk/Qhvzf
asylDwIs3rN8W1b9f4DIf4dGWVvBagLOkqGtWD0qmYHdJCX6wbWlIDeg0XLm/e9aJfiuV9MBQnAK
ivw1yW87FPrPGFbrBh/0fJSyqtHOx9iWrF6rXNRbZweTaOAolP12NvsCn16PCr0WSHWmoqiqWNFZ
FFTMatEwKl4n2t3QIVujVdq0o8u+NW2gxKDN6NRdUVo/H1CXBQFN0QJ00GyQm4COOOK+Wt4hRVPd
+tTDwQVQefTyLh6VnRGeUz7+njdIQZAHYCFpLNtV7EoF6xNXulNBr4Ztr9X5bSanxbHPBMpX4DLw
GbO6HV7F1hTCRNARuyYueJbzqHYKZ7E2iIoW6+QEKIigeBblpxIFgh0m3TJFqylE5QTSrTCg3KIM
dR7KopMwKZmBrAGKqOhMUHM/GkZovkPiGg0SNerdECEDD7nb8ZFinvCur9aNJcTCWc4DleHqeLSf
7ck8CmPFSpncfqzje7RuWsNhMgEQXY9zzkp6mUjiQCGGWAZRRV/F6WUkk4IYbWUB6Pm2bFHrkiyj
eSjRlXTrIrRO1+NtTKEKywMGigJD0dLX3xWYgE9xgEIRDNETxWEkAidj+qi3uL79g1AW7DUYFZCK
rYVA9OpYSzVVFiUFYWccqh9pXZo3gZW271DNUXcibS2WhfZv23AZdCbsPBKqBnZT6+AdxWSVnili
2s5GFiiPlE6a54xHuQVtEQk3kCbKQ9XLmXt9qBvbURUYQ5uKocsGHhfnPwAFLSWW1FBfKBDSs+13
kWOa4XRbtdn4sesbi6e1ne5M5cb5wwqFA4QRCBTJheX++vsWtPPGQOX7ooJjIOFXhE5mCf0YjKCg
klLqbjq0VI9lF9W/rw93axEtfvaLhjJ3qro6X3HVHrsWY3hHzRdJYqXTb/DQ012rsqWdL7s5SIA/
6G9p8GTW6xW1JM5Qxdec1rALCqJzfDsao/K9bHrjcUHhPPWpZNMpLjXw0n88TE4f3PeWWiq+EKtl
FUVaHMilrjk5FienRo1it1HsxItQut2Zy5Xw/cs5IDAPNnQTqXlIdat92QjbTBSZWEFthSiFplQa
8rk7cpWCqZrSh5RXxc3QVMYHkRVYdsXmT1Azxc6xu2Im/et38J0hEy48yTU5TbYoVs1kuuAWR5az
H37sET6lxx7QFiqB+MahDtTWjr/GQ1YdpU7+df2jbxyIpGj8EPT2of6+GA2/OjUQDJoDOUTPpsnb
ysVyMrkXSYeLkjZSixB1+Od3mjDx1bCwiVh20fJ7XsUrc8pQmg6apoXfdKQ7LBZdpsgLZGmPp7lx
TGmkoWQK+kvCt2yrV6Fg+9ey7mcaz2eKJeiFWupBU6bhgzF09a2f6caporf7y4R29bbuM/3P1zOi
pzzZYOBqkDdX63nqVbnBCZ41pncZjWk4TROnFNjPqbq5PosbQ4XzRV7MkwtQ2JpQXJZtn8uYkDhw
wOS3kyYiTIPotcZD2BzTQAPSTbfbSzRQQmUSVt718Bu39+vwa/uPsp6lABKF4MpeliwCg0dA3cXO
2XS+VF8ydUhjUJlVYfJfayN42ZiGMpxESdVSASurZsYn+JrCRRiPHhwogh0K/mY8NEi4YRCZgSJ/
vn7KNG9prNkLQLZuXBv8uluX9HyCIfpmIxe2M7zzOXwZHsR7GL6YQir2Ba1YVgOER8wOzWaawgAx
kuA4z+q3pASc3fSIJmt2WbhG10FpIc/eORHPr9R/Red2UyAq8tB6ec+/2izU1OUmSrXW83Wl5TSa
0DVVjeauk/UaHtOAnzi90Kfr62Yr6PJIZOWqsLaV1T2OSqY0qThdeYMSZ7dpDv1RbrTYoyiT/Dat
OHlnYrq2M63nV9zLSOkEQQjmJkX2QFvlSX6cxlaCxBXyovp8SKJCxwd8Mhy5mingtGYBlitQu2Mw
l2LnI2+sKJvdKSvIRqgyj8DzFdXheoviNmp/WRuETitBaWgx6nTk3lQ8FZuJnetla6iKwgvQIE/i
mlv27atJRVU1junV1J4igx4fo8C8M3VaN+VoGA8p4itUtYVUvy8T1NCuT+3mUBGw4L1GPorGy3no
NKSV4IdM7QTo/d7MKbuGbTv+1fEjvBjUx86nvZCw4B3PSoIhTw0B6r+9bK9XY5V7lcIS4AWvLIV9
zDNj4R6EMwr2+lx+LEwUKhEENTEPmDUbh+DcsvG+5UYXvoBy2g/mXsK4SjL+XmlURagyWFys1DzO
f1IijWmEYFztmdnwkf2FSDpy+m4Q6y3WsmpCTVo1HuJACM+SAS0BDhYwlsJu52RZ4vzncff370Bk
CIcf7oclez3/HdjQCA0FTHQ8UHQj8jTfJUNguVS3o53NtayodShdZnUvYjsL3f48FK1xoMV93AL/
N+1HbVCLG6CL7ec/X1w67HGxlImWZ8h5FIWbDovvovXsWslcitHpMZUn5aPcGZ27yLH/WWr69xek
jKWjoYnsC1WA84CtH1ZmJFetN9ZpfuxmebxD82q4HUQc3vz52AySI8MASKiymM9DVQLZyrhjslLa
914pm/lpzlskM1H3dYOprY7X420tDoOCG4hBykRo+JzHaygXDzgbNV5V9wPy23p7Kg17oaf6yc6Z
sHUckfUZ2iISwd9XJy9IOaonqFp7IMIwO9Hn/LlorAR2ZqAeEvJ1J1ZS6EftCFPu+ihfinrrhWks
BWlV5S+0UM6HOZcgeycjoouRGdZtY884ukUY7kxm3x5VSeqeI1p4P6YILFOYzrZ8aoMI6aK2MOFX
UYV+2+Lx4+CXYFr3iOdDSgUh5t9itEKPKjUna2cnbaQDPMJ0nNxYDeyo1dntq41fqTbiO0OeKI+2
NT6MQlYwwMjDt2Mwdm+hqYlvUTPlR3p89p8fpzbOaob2IiCDNtdqWcAtmShkInxthjBbgfr5htdX
MUzkSCoMxQlnGJsHyW/sb2UtGW7TdS3NBi22buw0rz/G+iz+uj6Hl1+Ey5N395LRky68HLevTnit
LKu+NRPg+BZQOTPsrEMYm+3drOPwVMmT+AjYx3qX1c30bkLO+cv18Jerd7m7DT4JtVuSh9WTsUfc
YLCLhoKHblaOXiWoMoKGulGbTrqrgB2e5rQBwD/h+HE98uqVuBw/9tIGs9CM0ymwGqtTdaaOYmqd
RGhEWE6l3sw3XFiywNclKH+DGjPQ3R+C+xEHntATPRASZVH0vf4zLk8KlPJkznWBThQCm6tTNzR9
ZS4QO/WEVJqulqoKO1WJ35pTMd3+k1AcoSCL+Ibr1ccuLl6Un7xk1trvtVTrHva/aHSwG42djbY1
r+hrkXbTEICXs9poQ5LoArRX6emyCkAy9oc8dURrmOC4rfnHnMGnrypoMmRodr13MG0taq5LTmBb
JfuwVjfLGGfNBEQQGfokVO99A5n/SA6goggUURLVl068YqVTYknhvZYrO76Ny8I5PxVRXuGxQb3l
5TJdZQaxr1dA91IMeBH1fBMArCM9Cg1wXzpK1Eqa/HlaiMAWnU5SQpPexPqh2k99Kyx6fx54qAAf
AgkpAWTxwN2jEH2P48O4J3a4rMrVEMl86EMuJykKMKvp9WHoDxG6FB4gXtA2XNiPEyw/6nSNf49Q
LfADO0n+wY7FvHHRQiIub7rVddMXZWypfVKgn9D62B+BIh5FExxH7JPfSXoHy9Du4eUOAQTquGiT
N0YbDj//eBdx01m2TamWNsK6ttPA+bQBshderfXK90npsxthjtlR1et652zYWEjcz3SA6K1ROrxQ
T8P6mmVaVx52EsGvBuo3Kh7qeBAtsjF6E8972nBbZ+KSY/KuWWo8aJydX+hNqhYBdj8VRi9qr7sS
PEvMGv3kGY8TH8hFqvVf4YUbpRdRAwJ/YOArIQJEFLw//spiqTIhCUbhUrdXe4g/6aVUjyqPs9sG
q2HX9MBG2N8CVbDQvR5sYzUzVJ1VZVJC4yo6H/VsQeAsur7ykqnVH7ssE0+zMeinxLbfcfgHXi9F
8ul6zGWHrHaQQHBXN23BrjXM1bkPEkEZookBBkmlPA297ruc3NmP61E2jmHKOsRYnuXUuFcjiwt+
uT7hx9GhTe5MLcQkHy6dM5ukY44Y+LMDQk5peTNbYfwPli/pLycE3SekBldDzIVRh/AqyLdBxD9k
ZdQ7fdj7o5NrOKoZYTEbOwnpxkSSRSydTGrtrOD1cFus0zBpKz3LzOAFtzna5yGAVlzOfspI6wSH
ADmPP1+qbE2b3i/1ZjR3V5cN8LpZzrCg90ozGm+RS7betMOcvy+xQf58fTo3DgRWJyIBYlmnfNvz
hSrASZYSQjW0h/LEKSuozLmfwauPrOwQGMWeFOjGPaqZtoJUjka2ZK17UsyVGQPLxCg2DqGpaGwM
HqMILkQCPfrWKIaHGhUoLpoWdZ95msydWtb2D7B41VAyZB2tBqyje89Fxg/oZj//WvspjPKKd4yV
dxnYLQ3/9hHRqS43i89xrX7688+NjhrFD5qoJCqr6DHo34XmAdDYokXU+hb6IU1JW7rv1fGOAz+7
uR7wst6y9DUX0VcKPPyLtTp/zYwKG9AjG6O7xDxFSRk7wTgqLoKSz3mci1t4waODbYt0GKUs/mtC
k9CJgTW6lWT1O+qIF0cUP4aerkmVFj10TDvOV5ucDFVna63tRtXQPmL2pC94dO14fcxbUXgmcgwK
FA95M59H8e0knwD8W64w0xkjCej3VV/v9ab09XGrqmS9COfTEaYRv75PCsaovnDCEEzMnGzBwym1
vvAbRXC6PqDLUCC9qKBwkYC5Qfb0fEBlYHK0gTN3azvIv+CbNH60pgYf1yoydt7+G6HI9oDdLZm2
DEzkPJQ9ZvAWrQlNOD9ACbSUIhgKkKfz1hkL4LU7J92y3s/uLAr2tH2WnilKnPSpz8PpcBOGaNAE
9kXGd6xBek8fMOapkShBhGGQdj7kxeYnEt2z5bVOCYUT6Dyckkz4NZojFuR+GLpRblSokuTtW3nQ
+0e5ANEL8Af4to9W56mvQdzubcclwmrAQFNMDmpb18lyl7X76nEMTLnUIw08XM8B2ziB4iMlZPqj
9ilE/g1YsFZD3IlnjU5YVvUJYCAMIjwkycDqiqRGkuj62lousIsfxJNKkU0gYJQfz3/QUFZzomD4
AbVR0r5apQqCrw0qyPkp9n3N/AEUSfsrHBV9Z6VtTD2pKBKCGJrzjzUaKWuMRmor+lBpEU13Q4pF
YSVDKcNEVDrGc2PsnD2XZV6OfJv9Qx8VbBkthfOR2t0sAG8aGDKi2oHclgJaxsnmmt0LIa5BqU0v
eV6O/gBPaaLHAwMj11Kw8bFf/+5llere9W+/sdn4RSBBAGGq2Iqs9vWkdGqWc0K7Kjo0t0VlIjQq
T7bHLm93Ql3m4Quchmueaab8zv13PnpVzZU6kC3Mb+jOebEV9t5QJP391GPJl9mU83qph7E8I3AU
9W2M2j7+m9fHuzHlZKeQtO0FnXUxA70k52afC5xuTKW6RVohdVVfi7yy4mENZSzYOV02tjuVRFr2
sEysJRc/H3PUIOduJLrsYn3UQpgPK0wlKwmidi79UhohKuijNqJgCu7jKOX0krbz2TdGDGhhSXeo
SC/S+ee/IPYjqqkzi5yaGJhxuVUPo9/MH3OMy38NhV1EO594YzsbPDmoUVCPUVAhPg+IcGky2Tit
uokkD+FdgjT2HVStBNEzQ6+gLpIHVoe8yJIIeByOsTsD3vjkPD24QWRyHIa8/L5X51sY66AELPT4
JGuOjzIaLph11ymCVggj6VjomvWHtFT9m0rtETKdMOi9vsY29hQJhsYHR7T78gNoaVyDTES0ahg6
9RCjqHkolADNGRwF3euhNnIrTabku2DGOFvEOpfEzxM1zdLSXCQ56sBNUHbyBtb+gxVC8g+gWn9p
ctDkFjj7U5LaKfQGmFpvptqs3UFvw8frP+hy8rnSBHVHqDlkC+vS50SZT+lp4bm6FpSPQWSMJzLa
+tBBAr/L86ZEob3ub6hN732Ky5SLyhTlXi5yumhI4p9PeyLIqUd7RFSr0aKTmer9HYh7bQcre7mb
SIEW2PGyujDCW51h0URru8TX1mVbqR9gE6k3cRVq6LdVmpskHCA7q/lyMRGOlFVZcDc6otTnwwLO
v/jaBIbbIxTs5j6efkI0SByVeL9dn7vNUDTKKPSZhkqmdx5qSDsL0yccrbiMFcfqkJudmtBEBRpX
o+uhNj8j2QcHko3An7oa1YwspKSEvu4WiXgYuxhvPuzdPaxs8WLE53Un3NaqJLcDCkyzbKkanI9M
VqVhRsjF4JarymcAwemRrVs6rdrE78sZKnimCP+mMPI/1bbnAc2HpNbF1lR5va++6Uw3NRc9ugtK
pEDCK0UC6DKUH3NsSk/0S/a6MZsfln4MEnuCeu26ma5YhT8F1MFcm9bmyTSG7NkOdN51qZ/fGlFZ
/7w+kZeHLYW1ZbOD6lFpA60O2zgLIkzoiTcYfEB0aiMMZ/X6YZgz7RjYCaInXWk4Vm0nt62i772z
toZL45MyF+c9NZLVdsQ2IBNJyueFuWUjZq2LGyBNAUV5W7ubx2CvP75M13mqqtFiMywVZxh2yboD
UE5DogV9bbjYwdSPKT3sD1JjCHLHFiG4pjWPgRHs5cebQXnKwXNQaMmv610C5bhUR5fbXdzS72x0
ZdGmJXlCwM4/TRI6Z0PZqjuHwdbEmjwrebPz8lOt9TtljAWSr7nuNham7U6nRDVstynTEN/qjd+J
HKCAggRYAjgmQoJAq83w+fra2ppcAICUSrlFuctXiUQbTsPchqruyn6rw+AVvTcrCO4hytoiaNru
vYy24lGH4lXGNUIxfHVK2KOVphmlRThQYvohZ7ECubsrvigg68WhSYrk+/UBbhy4lL3ACSw1AqRN
lx/0KlNJUrksMvDz7tAogotxio46Ka8XmN2P65E2hkapQFBvp+zDRbI6b+M2yVKlmKHsArOOm/xb
MeuRFyFiCM8XJa4/jgbmGsQ1WQlQmxeDilfjgnEqjRjrmq7cQYLrBCUJsxOKW6Fv7TZt2O8kHZej
4wSCIgNOf6kb2KsUt678MMMOO/BG7KiOJhe0MyAfjnl8PDij3/c7ScALI+b8GMAVCkQJDXdKiGh2
nk9cmfbWLGQeC3U+qT9w7LV+WHOTvcuGXn4jz0L7mqVl/4SjdHAblYvPsG/a4RHPz+GBVoRMoyGH
ZG751icSWN6717//Mpvrn8frRoM2RSLOTJz/PFvglawgreAaamqc2Jmlo07pcHs9ytZXf/G/WdAu
S75/HgUtwREuxuTjyz4UN2VTRLcmos6o7Da3rdTurODLQ5CWHBeMDWZIATO02iuC3h+ZY+O7ydig
CA203EHwT2CFkY/I4JiZB1drD0d6uUEpCZE3MMtccOye8yFqIm5iFHMDD2dH2VFm7H7jJNCOpBl/
3K5Z/EbIumhr0KIiazgPVfT2rFhlw7s4DdEEDUzzoBn4nMyo6yHkJ1f3c2Hv3Swb49N5Gy6mLDyF
AQSfB43HcKTrZkTA7HSwLXKGpthgdh+ytm13+sdboegtYuLGtwQksgpVZVYQJr4aUlBXxO/SRyP+
YMAVYCtoY3JzfWlubVAMqrg1LF6C/MtqB/DyM4ZhyCPPzMfiV2n09dthmLvU6elR3ciZKLmosZF3
Rkutf8hwW70G96N8UXgHq9By1UAl7j5O8PTRz/T3YNAvGedqi+oUQwDRsktlSp3nX75IU+EHoxR6
46IngBA9+jmRWkpv40iXYwe5oRJViEx9mge1fOPXQ/TYaHl0U1WN+lih3/LWju0AfAWY1FGuEWeK
cRB/q0ph/kXVJaEeyBroZWJRvHO4XNgLkYgszS/IEJTSaYCtdmKJoiS2VG3oIcryoSjl9FapErSy
UflychMIUJg17U3SlephMJP2BiMPCXJCh8ZKriInJ2i0Xp/ui5OIsw4uIb1AOun8fZWELhixHG0M
zYkHM7wN8qTpDwNW7E+J3Yj3Om5gxz8PyHbhAqBxtRR2zmfPb3MY2aOkOZTgtZMaNuKu7NQRnc28
uC37cG89X2weuG6EAZ9L8czgvD2PZ1Zzh0giNCotGoZjBV0FeAJ4hHlADvf60C6eSkvDb4kCHQEj
JHn1LUl6pbjHaNfph0pHyZwq0W9FgVlIYbSjZ5/IJzuTBjcvkIW6HnpjlDZvJU5bfgPX+OoIlHiM
NVlZoZAodZYHTQvVZ/rWDrbq3fvroS6yWyKw/ygDmkt/fN3FFS0KAlUN4cKIMN+Q/MqkQuGPbpmZ
82FAktNFgr14H6pS71pBtgcsvywEEx9fT7YQjAH6RKsFhPhUBW4ImR4DSo/boE2FOFrTx6fSNJAJ
Lemfo7+aNX5zjJRBebYRoXxMzLI6BYk/ONc/xhLs7CxafgygHiiVFDZoa5+vrhIUBJoFsF8C1UYj
GwEDTBny5s836cKLtUxLLAy1NWdLrsJe9c0CZaIOVW1E4ZDnAbR4sMredtGX23sabo6Kt5q6sEWX
9/D5qCYIIuYIjNkRdBRuhzzIH7qqT3e+3UVasnw7Hg0LyI0TcZ16KkMGTGRoEJCThP9TFCRdIjLy
7wlNE8kBLK89TSCOdgjOGwce8Fte+FQW4Khrq5dRTPKnaJMpkAhqjc8NEoXjQTdKGemsSok91Pn2
akPbEdks1PYoZq9hdrVa9YZiwtup+nnA5ABZXjmo0kMmcKxqY9Ri/nRN4vZLxeTFPY/a1+p+zFAV
nNWceGqnSjd6bLW3tBv1nXP8cvaIQo8RpArmp+banw8hxSCkPA0Zag4S/HasGKFCe0JjrUsBbk4S
Gj2F3Ow5dl5+TJIuvK00dgIHkLEaHK8g9nTHVtCgE546H01BTR4sL7J8+V630nFnmJdnOvEQ/iT7
Mrm41waLdN1xnWhsQNOtlnuaOea3HX6/nq2MZEg+NdNCtxoMPXAqvD6NGwcdoSGVWMtUgtdbnS3T
orcLjhodbDXx3aAdMAhAHNyrGzNzJzDJh0Dp60XTZHD1TB2PiEMJXE7A7l7/JZeXi8AdlGoG3Sf2
6vrEbXswT2hKIeWg9AnySlXoyEpr3hmLhvH1UFvTy7qiLE92h4DD6uRpomCQVB/ViKBrddcskeWp
lUk6Ic/SH5Sm/ZfuCHIgwa/i6e+T+rV+w2Y8VH/h/lPgfBHXeF1GaFKhDGBGWU4sLC+QMj4gzrMP
HbMKQxbPlOvj2/qUAEdo7+hgkkiBzk/WzkDJUG8RccB2tTsocpy6U2j1XqcgDHY91OUhLpanCTB8
8h9aHKtQEcr1hsgJVZsBek4kduhCWXsIq60PCHaBAiIpLdXhZcCv6hUB+quhX9W6M8DxPaCwbxzQ
ZPSd2o+/Y+ao7JxtW6cOACTwVTSI+IjLz3kVzqfpqZamArG1aRA1HGPlJk1wjELSvLlrYHY7jZIb
O0+iy4yHMh5jYxdAFaErdR5UWZStTLPVHD9QQEdLsd09oVDanWS0xTC5Kcb6yZKq7C8tkcq7MZHH
z9encpmq8yyDHwA5gS1oQd1eM/hQc5nsBAyYM0UTDiByBym+q6IbRbLtZ967JY+Z3HYloxzeXY+8
Nb3UaklwuC5Nhn8+dCSW8gLXEg0/1LI6NlqLLFVURDd20LaHrhG9ez3eC8t+PVRavsg4YKVLtXiV
yOapLqPJiNS31thDiKhybsCWDDrr52Dx8HXVLMVjpZLwn3VRIccTecqi/I089sVnxc/RotKyEk1E
MeYK5lBjafKoitoGfdau6Hu8DNNhcCyQeZ+ayFB+pxSdWwdb5qxBhnZOGhiKeUmVBBGlX8Jsx2+Y
y+Q1anQ5EA68QDq8mua+3IE3bCyxhRsEpo1zgbRrta7bIqR/PUMQr0b4QWFiGAdhIzEXBSE80arD
ZQFrOEelWodefr6HG7p8U5MQUZ7HIH4RBqIvcT7Ptmhw//MtgeyLHH2ZhNbS1zFq+ceQKg3uanHd
fWgVQKkHZKH5HFkk1OdKmQxEJNtI+1xYKKK6ZVhX+k3Sdv6THnUVKpmUt8dDNHQk3qC5svgQ0HqB
exRmw15CsvzE1cqhNQzm6UXcgKfB+RBw5Mv0sCaxQ0Z3dBV7Sj9g3BYceJBP3vVVuhVKp2MMKoGe
H7ib81ACAWaUuzXBugF2ydTRqlGamVsjbXfqsxsH3mIu/e9Qqwsx15bTLmJUut7hfKWW6ed5eRod
eAWG6QFE63ga9WI+Xh/hZlh0tCGhUKcgvzsfoaYFyKlEjNCqjD4/aFqjLczJrkBgs+zKzzaqbp6v
1dZO3I0vS/eUQhfVJ7KNdScaqfB8DPk9jlyLDOnsCNnt1qoefFX+cX2Em5EWtiF53YJqXB00KWLx
aE0mvJhDMwcQPJpHW6tq9ZBBYv16PdbGVczN+J9Yq6R1zAvk/Tpy5bBJ5Q89Wjhfy6UvfT3K5ojQ
h6KmQtKorynXCD1bQ6qWKHsoASaBY2W/7wo1v8M2aY8rtRVKYZJUHqQL+2K1KqPCNhIfRKEjSg2C
Vg3dAahOgoFzFt5eH9XGSiSvoBFCC49n4hp02mfmiGCuz2tmqgE9oWVxlKyBum7ZBzdJXCnvpzHT
v1wPujVhYNuWhUFTizfw+fLHctY2sdxB1GLKWItRD41XBTV/PcrWV+R5TUIB1YtJWx0jlE87Y8Lz
AUGHWv0S1PmvMlfN90aV/IO1zlBIUhCfosK1mi5h9gBUsX5wUKCMHgu94hZRgwB1xtmXduZra1Ck
01DpOIt5v6xilYtiRGoPAnf4oUWJEdhd21HULKZpj8S7NUsk08i6CHjf9GvOZymclEGvBs5GpYnH
41wE4Y2JJqNzfZY2UiDyTHBoS80JBtkqjy5z3RoMFDEcs62/k/VVXpao81FlQE5v9P7perjNQS21
UfL25dm5GpQh2ZNWWrgf4YSRP+Rdw2vLT01fdq/H2dpXMPj/HWeZx1eZ9HLjqEIijsDc8agoWCer
WtWB/rGREZ/tFDlOzd6pHW5+S8q+BObapJtxHhRWS2Ck+UzQBqIplkQNmr0YHh2r0MRPo7WKcudB
ufU5eZ9Q7dFtnRR++UWvhhkrWKV0Mku/Rtv2tp3Lb3kgqzuvuu0gLJKF3QL5f3VbTlaPcZSBS3WV
9e2dXcVA9dVk3FmIWzO2EMxkymbUrS7aXEqcI3CLlw9ApugB5Rm0eNOoRtU7jOAIW/eD7f++vkgu
B0alRaW4A/7RQE5oSVvPvl6rlsrA2sd1UHVtvTTeK72wnq9HuXzeLPUcBPohZy4lltU52GS9GoYQ
bWGRmOnNEDfzvYq4/xu8wUsnG8gBCnQnnLyIO+965MtPSmREMikoc1jBHDsfH2oR5QCsnImz8uxJ
SCL6BKgZhyF0b2+F5ueePgJqvh70chNQSFoqjwuGFiLW8tFffVSqm02KdO5CvxqWp4yOT0lqSi4G
up9zbtHjPwkHnBOG0Evd7DycEgUGqj1LOOzpHWFHtuNzgbpj3P6YJH8PL7Y1Ok7LRY3WoPi4lp5q
9Ziu6MwWT/oOthWwPNfAIQwrwCj5mHSZtFPP3Vqiy2my8CJJRNbI6Egx4eQgV0tB0MDdQNeHkxz+
X9LOY1duZNmiX0SA3kxZrKpj5I/UUmtCqM2l9y7Jr38rNbhXZBFFHD2guydCKyqZmZFhduztmgct
2L2DAh6DwtTPws22BJaiWE68MII08brkHYnvhL5rmp7UZeoRVm/cgNG5Mri/cztLo4sEoYgceAQp
sTmdwCi9noFsdk6Jpudcz+OzN+Jl7lu5fbDBfpF6gnK2sLENhM3GsYs+x8pQzABtHYR40YXp3kP4
lb06mSHOkSUU/l+qqdte3EQhCi59LrqeqtAlGyJF8MJdAm+pqxNykMi6WdHRaPLOgbRp08tuFUfk
pgFYNkti1iUPXWwOf2owGz/R1Cq/KgpCyW6INvD9zyk3ZZ2GynlZkBb0qOhxblG8jlXQtF1muMDc
efpgppM4M3TsnGCGiU55U08npVCKJxHFxSfkSI9IG293k+EIYgeVHg0jrNYmWsnjMVe92QGaX0TT
d9cO1SZA27g4L9UcDQeP664xWbRgQ23Grzd5DboSQh2WkongJmuvTYIkVLvM9pUsVbve/6y3ExAw
0JjuzxF6yqfQNKzdWKk4OtK2cwEJeT4y/DMiM8qVOHvpgH5DL7I3loADScQWg8GKeGOObvvh/m+4
vY/YpVslXym4Y7bAA1A0KEstcOHAxSse1USrz1GyxAf+eteKfGsJOAn/TPnRf3keyMY5o7lbBJM+
9A8JUS7ICmp/99dyeytkoMIojSzusSp9bcXoWyQ6S4poRke520iW8VHvx+gpsSdENdBl7g42cG9Z
+DBq0gwM3aK/I7ODKBk4QbA0RvsJtQ/77Vi73UH0vLcsB0wI+BVd8ltuPl6ROvDbLnEJXi4zH2IB
BUC+VAKuMwHbOXK0B/Zu3wW+4C/25O/5ZbPmip4ykyll4MzK2xw81FeIWeeHxKoQHlnc7xCseweX
7maJjBTT+5IAOsp1NzMialgOdRHB9ir0Fvr/dPBOk+m0D6ZEnmtJdQTbv7nk2GMkgCqUC2voDZ2a
E5dLh3gCJ0WJkwsybzR+DOAN/Mo+uH8of7Z3Vs5T2jJkG4FDwuz0JhIUuMcKIt8i6Npx9k7mJKJv
nCXx3lmGEeq6pChpus35aS4GD+E5z/ihJimy9G2mpm/6Jda/LLoBr+icQomb5QV1JDSxmCAqix+w
fvD7i6L6SlLfPWh2O3+kgo0YYWI0AgHj9iDQ2/1y+CwaMLywdEvXh6OsoXkWXKcgKYT9ZlKdASkO
kh2365SDQ3FzDuWHwwyADMkyusUhDMIxxETqHeT2/N2a3PLHhNzrtUz7GNR806XjycyTI+a7PasS
IQYojX9vhgBLDzFQ2xBFUCnafPYWUTP/gKRCCGPOpegVFZi+rp3vH5K9r0qxhAFk2BsB+20815Ih
0NLYqBkhYopwcqrPQQcBJ3XC8gjIvWuKhg9YM7gEye/WGzgt3Yw0Bu9bDyLMt2ILAZxkClGXQlbk
/qr2bjWMehC8gxGQhae1KYguJ3NyzTzop8K9OnTVgtHqx7OSxfHF8Irwj/v2bt9TToyELZqMIEAJ
sUVfKIJSmw50JdBEhJC9ZlbeBaBz/jS0SvVmipbuWRFpBydvViFk2epnhJuqgxd15wBhBegHc2s0
HrYELl4BerAq3SyAi8EJUFKtgkWYtY8i/PzOC9EtswuzPDC6s6u4TmJCyuo8fFt0C3KsDCsiuBjA
YZicQ6iIPi+a09F6ASlx/yvvmqI+Bekw8x3EZetdbUqSy3nCVNSq0bXr8ugyuvrwrrPa/PXOBsSO
ZBWV4043TXrYB0dTCoIG0dh4fhUuSM9BqHRCMfuo3HET4hL9SC47YL2QO5PCrVcVFamEKYUZRDCF
F6hRZl1ruMpP1uh5f9tWI86jBnVqKxELkEodpUV7HxVgtqTqIpWgMLE23xAR2WoYoe8ca0iWDQrM
rbWqn7Q6HA4KOzu3EpgpwAfZIcAJbDz44qRxU1hDHizGqDJB1tYveQhTVRW25YNWoPd1/7zs3QcK
p0R/NtAWSi/rpRkDRRI7E3mQRXr9VDhWc65qvbzA+7OcMmTqfBS/mwPXIxexeXQhBP+f0c2jmyCN
OLawaAYiNEYolIt8fmGo275WZeY8ZugCX7zMQa5UmHr25/0F79qmnAX2ArACsMn1gl0Nua9RX0hX
RG88ozGPFHJmg5jsUCNuy+FH5pXa0yDsI+De3iGicizpcGFsBW+yNuzNZekqCSLhao+u8kzu+yVV
KSDgro5gobumiNZ+PpOStmltispWXtZqmTNSoH1cCtV5qUaHgeVBDQ+qFHuWDI9OLrmJpO3fLIqP
Jkym9bIAbF1yWrpFOU+izM+pcNrL6zeOoVHG3gn2QCRubkZJXTBFwhntUNQdH2fE6Rrfy4tPDZJz
V6NmYplHUqEJ0Iov9y3vvVzUIum3YN5hck66p19ibmCnEBROFp5uUbRA91Lj0rRq9+jOdnwaWoH+
lJO4X8cmrlpfl630kRrbQai6d1NpljNhhVvg1d6sfw6TTNZNUJs3U+9x0GO4+swyPjV5+UNz4cum
lXNE63aTQuF3JdJEEgOSh267UnWiI4Jez9hMGP8UZjd8hPfHPSio7V1JhlKgLpJ1DGY+15+3LyJk
fTsvw70O4n1psp/uLMILr+V3J7Tq5dT0Tv1utqGzOPioew+LlH1gbg6wpLNFMU/lCI1RWyDfNupt
fTL7ZDqLLoseLLSov6Z97f5wvUgg1egW86lbEA4/+AV7Dl9O4IPDgN6DqGSz+CFrYshHM2TKUspU
ngc2JB7SYFKp3qSleTTwv3dj5QtK9A6gmsr+2l6S22iDK9izUgtR1NlbAg3hs0vstfnBjd1bGuM/
JP1Uh7i2G1PotTtdUhmEPV6i+17l2ozyh90DioDzeeoW8+Ac3S4N/ypJPOmaUV3ctvJts9WWMIqy
YBTTp6jthqdeJdDMQfG8OqADgkFJRvoieiPbeCSXJF+e2WVBkdbDdVK57EDlx0vRIm944HzkC7x+
LLHFP3Sj5Yu59XteV5oUgwsiViURf+roJje+OSQQT8Fcv7zMNPX+mUQuTp03JDTFreHjWJW2r8PW
cSmmqTrwhrd+iB8jeVJxiUxfbgGFuao4Zr9k+GElyT9XpTVlp9zqzAd7olzlh0XdfYmGuowOgoZd
u1RYYBp2wRps27yDHhVtP6ZZAA/q30JRkjPQA+fNYFEKJ9ueg2KwjJf7H3/vRDHNgSiBJAG8Adt7
9L6Q+6uywJy0nFnBCfnFdFLfzgZ6Gr9hilcNrjy8AHnS+l4uKCXzl7LNLejGi+UmaLpXjY2QSXuk
P3V7L3WwGhxgXmwJ7t+4nK6Le2swMTWZeuWPGbPuPTFu0ERoTIM30x9fvzT5aoGwARYKdHO9tDax
0T3PG25Lab2P3bY68ZaXF7ePlwNLeysjUeB0SLDmzXs1l4nhKhMry+1EchMxtrA0ReSLJOleekTh
D0B08pdv7ybHgtaZZO+64SczdVQkncpJA1trmsvoKN37xm31A0jk3ikE9iLp/uUs+7ZBr+kVNf6i
TgOoTdHzVDT7bGW0ugZ8zvn+Vu0t6FdT8qf8EumUidmXiGhSSqwy7X3Wh+kVAu/xN64yeRSNSPD8
TKxvYnDBU6hFiN9AGpaJZ6/s3beI2JZP1ijCvxw6kqe6P+zL75wNKTMi2VfwW1zn9dKiriyQkUVB
hS7aP2FI6aZYDAcNDObPZmZ6Xv8lf3JsAykl6YdeZm0uhJXKrSA3gQeg6S5dbIsPzEi9TvcMBmnA
ZD8LYUT7NCu2XqP19MKMG6wMRT22AIXD6tS0dfpdxIp4B7z0qCOxcxaZS6CuQCTKTdvWwmDgc7Fo
yLMo2hMjYNbJjmM4ldND2pE9Uzx4FBaoZ/L6bdzUMKi1oP2BRLqBOngUosyCiHCPL6ZwdP/Y3zLz
8B0JUJioIlYh2t1kTEaMkPiE0w3yCeFipEu0v1HENUs/TCS7So4emos4QRALT71GsCadYEDJr+VQ
llL+dPhx//fsLV3CElSOKanVtvVkMms+WUqbQMquJO+1JQ/f4vTgKFKjI/zjzrPq0CKlW0mrkhHR
zbXoEL+yi6VOArRSct9wmvaS1QNY6zhpRyiKtPBcZd7y8NoF8voADgBuBPMAjGbr2xHrtPFcNWPo
qk28sy4GhMsFDsFKk/QgRb299wajxcDDTAmcJe1fmwLS79RqliRBIabcT7pmPANYQ6ulYqrf0+DW
vb+0WxcKeo/Jd+AB8ond5mlMCoMS6yHUX6CK+0qttzgzN6hc71u5PSFQJznkSlwOWsxbSMeQCTtn
rj0ORD8ZQdGkDVxZHRI7iL/4903tLYhZVhIzOKtuSdunErK5UlOigIhdAfTGpPJEmT+4b0Xe5vVT
igWqwuh/cAo5zettgnOUtuAYi6CEkuqj2nrpxbbgnUJgOL5m/G++Eynlx66Z3dcfEInzhNAQakla
Tps0hclzR3goxwa8wEi59N5w6Yxu/rdcUtQiymw+OPs7B5JoSE43yA4KQwfrlSK6FHZWj72wLWYg
VFV+KtQBAWy9ma92zkzvwQbeXnGSByI9+q+aZInZ3IC87uEXKoiQu7QJrzVDu5CcLvopTFrriWaV
+WQkQ3oQtOwZZUYVH0ZmD8mYPMC/RBJjZhCZCyECJufLs54Nztnp0LjS7EF5Y+tR9TFB2+wgsNi5
FYCD/2dUfvpfjKp6C0YCAASdUDs8Vc3iPtOEmk5tn0ef7p/X3fURpkPyz824GUrus7ydxprzijju
/JemTchmuIlSXhJ9VoKu4CiVlfPq6THyQAYRufLUoqF43WylCalQJeJcBJnFlApdtzkQcJI/EYN6
1Pcs9/VuBnuEaIgJyER+s4v1sHiIZpUiSJ25ORHq9GcTBsrT5KTOwRu84wBI7X4SAdL34i1a710Y
Kt1YDbUIOno3zwt8C+c2NBgyStNU0x7gwlGuoaaWbytjCg9s77g42nuyG0YZhqLI5txkukiHxlsm
3rvppUNJ6b1ozPTz/ROzczjRUWbyGH4mYo1tOYSoSSvRcJ2CITYkveKQXHne6yBL5uYgL9k5nAz7
0bOUjg0agk044yVZNlce3tMt6c632bhQkVTLp8Ki35fXafeHUoz5gdGd9UF6QAlP+lGNB3e9gbOq
LJRmkimwPeH5cZmrAVzr3UPqTJ1//1PK/Vg/FkxyMybOgDrlF5gW1qZsqws1b2LcnxOZfFcAwp1M
RqQ+UcUrgpTC/0FladceqE2QOICPqH6s7aFfb9VTSzxkzpb7VOQieRvnUc28sYiKvxpvKA4M3h5I
FkhvVvK0kTRvO06dGzeT0JYx0Fo0UqJm7J+TTvQHL9GOFZjnJMBIUgJBkbFeVhwvmaE3yhBwYBlt
BgbxhD5ReeCUdz4eRRtGGYHicCq3BaNlNLpB41UNxtiYDCLqabyGU5R9VdoheV60NjyoAuwsS45J
SaYI6lO8s+tlVdZUJTR1h8CrTPVaO6Nyjo+H7G/vGGErjQhoyaWdLVJ5cfWs8exlCHqrSz5EbR8+
Ke2c4JknjXLy4HyA2qQ92LG9bwkDBWEKZE4ytVwvLUmUgXjFGsA0Fe5f8P7mpygV4iGeod1OR3FE
fXN7p8nAqDtKkk7GA7ZQzc5rmPmqixEdqAKhnDhpnlqTA0P19gjGu7Nr9FdANlFvYxRzOz08D6m3
dH3JkS/H5qlJDe2axaQk9z3HzoK4xcDBJLcza9oc+cVKldbVWJAI8/yDnrb9OTUr1AXjI3LVW0vg
RcBbM1APTMbc+gyaVbHTpxWxiKu2781OtT57RbHoDCc2XnywrJ86nmuPiLWfuwRRMi5483pCtzUm
iOaJYEjiaoQLvJQQ/SVxHR9eC9KrhS7LwxAV83i1iGlg/5kTCwapMlVJYWvVyv0QZeK/+0WxulPm
9dWXaZrnvxW3Sz7PsTn+TdzqAdRrYEJ7mCkxG34+6cYS3N+g22vFDCAFBqgyJGfGFiUyMtiQGVHS
B0lEvcaPRVF9yWgbRYzJuYYPyTpDWN50cK9uqQ8IyakOMVQAQStHfvN4eXjcrojrPhgZ8PoqwkWB
9Xi0Fu1cD8PcX5Nhsi+m1Ni9tBPD5/YcGv9RnLa2/SWLTe/Ahd3ec2i3yR0lhAOO9a1et4ijvJvo
MMA93iXPHZnyeY5y9KvGrH/OEic6eG/27NGTBjVCa5wzKy/nL4GzidR7pqU9wVdh6acCbtyz1zB7
G4Od9Af0sw7ehNvLTpkbPXKyEhzMzYPajbRV8oq4MnGSBqxDyw0ss6Noec+KdJV0bOm546rXq0IA
FJg2YMxgLFPvWiGBe6El1R6c2NuLLmmJJKkhDzbxyCY4GJdWqyLkZYNId5Mzdbf2oxk2ma9yB1+N
DpGmiFEZBqcRvMUQpDNg9txrCP+RF/OtpZi+Fw5irITk4sEOq+iP+5dxb2nQVEC/BN+lZEZff8Aa
7jUmmYiLa1O4pxZS8tTXywr+MsPO/369LRmIcPwo3lOyWdvqlHrgwEBWNXdm/MzrF54pPmVvR2Uu
j1SmdpwMB4JYVWo3EShs1tUKUeIJIpI3dVAfFOE5Pmx3lV8DQnpsZkucdNL08/0FygWsXTRkJsTG
0FHzLgAsXy8w1Brh9ap00aIZACsm8UuRTYMUE3BfZhjDHutwdC7dPGrf7luWf/PWMszN4IoA+tH0
3ZxQ4UXesuRs49BQVIVtDeoR/P/k/nXfzt5xITqGq0uOpEGWt16hmzvOAEUXacdChbigj+jntVuj
F1uLg4+557AgGsIObyu56cYUDYR5UuYQajMun5/CKnepU+gLUrd9trNp/PP+ynb2jlASnhgZ7Rng
B9crW0SWoBUrk9PS0tAJBaE5JF7d+OOyaA9zjx5xHA+ePxrLEdHazlmVgRdpB9eeFW9CPtAZml60
GXFEtGTMSRo50gQJWAFD75VvtAhLXzi1uN5f8M5Wrqxuvq+RR/OyTBQaDMh/kCnM52ctisSp9oYj
Qpf9Bcrys6QM5disvy2LVhp1xqkJNUouwrRnoCwVNY2BNxjN9OnZzbQjfQv5l26uhGwqQFYsibet
LU7SCSsBEYcGC2CmQhAdtdG7cFpej8fmSaUTKSMqMoQtJWkuJhUC2YRnzou+9XnqfMoXJ7y0xqAf
jZ3+nBzcroj6HsVuAigEEeVn/uUJh7ggXPoKhIzducV7K86HxzEKTaDDSfVOE0L5p5/bPtA7p3uC
D7r6ZExZv5xwDtmnxbLw7H1uWwhs2P9EsRmeiDS6/9BrpfqaWzPScNFw1G3cu1VM0pGi0fhG5GtT
CQ2jaanympdTjxdJMAU1eN4CrqwAGQXwOFfnaCiXM3195eAhvT1zlJhxiSrumM7H9sxNdm/1meNA
Y6XWyew3blZ/VEu1mXwK9skHbZld7XFg3Cc6MHx7ryjHqGRvlERRgtiiGMbRADIyU/ztZ9u+LH3j
PZPd5/4yhuGrXSSm5BwfpM50kbaE1XavhrYQ+Kx0VkpmeJ2xDpR2st9bStV0ftYZR7RFu4uTeSLg
EMAxWxpyVWlaKFsGntXemoIk8exLgYyGn+it9nDfP90eHRZHXxXmHiDlHJ7NaQ8HPTXhQQqK3jEv
vb5k/2ZK6b5HsLc71yPDflbPIKiqZkcQ/duXB8t4KppzFE+onawtG5HRNLbHnZ7rRZy8TIRvqoKX
Lg4nSA7KrG5f7i911yBiS7SuqXgBWV0bJHRtZi+RsbLrNM8OI3x+XqXVqWiFfokTwMH37cm3bO1I
XLhE6WDRpJAZ7ObTRqaG0EuNPy6QQX9KWmN68jQYeGaUnwL4mfKXCjDHtRrrxTeX9serrZuOrKcb
/AA6JJtENtLzZqAnSP5nm/SVo4SirW8ULj7Ma/tTxnzHhRGz8m2aDP1Z05sj1NrOIV79gO17OzWK
VkxOH/QNTTzaI2BI+mJ801niaNDp9hEiqKB1xe8F0Er3eb2zQsscr/DKIUDvuguggzRPqgtx6/0v
urcgvB0XkkoiXLHbAztNll2PzRA0Ni37cMbRzOGAEnzqvVpAgyIEVXRaE4Qrkmx9vaCEP6w1cxgC
NUMyNdTMzC8neArruVBPsXLIIrW3NEYJCRxYGTHfJiwby1bUVq0OgZVF5YOr4Ejjvlre1iA1T/e/
orZzDWXNDZ5d+oCIUm3PhSG7oK0+gPljZJnoix62n82K8xctLW/x0QK2Lqguz+V11hnzP8dw77x3
h9gq6LQNMAyBltCGMxXm6iWbQ/uNUyVpDAWBNR/RPu9+F6ngCAmfQY1c/vkvsQB9N6pBeT8EetK3
D8MIPZVo489JlHsHzmmncEKciFQYBANgAilVr02J0Y28RuOzqFXdXdquQqROoaRbt2l9btr4JWVe
6oruiuDuqu7J9Zb+iZGt9mB/draH30EQQb2NhGD79jQzY7gDRHVBNeQeKqvJYvkQt9knUluDecXI
eXWywztn84HJBghdt13VGDW4ukijKRBxMjw67ki9chwpulmhcrC2HY/M4AD4c9wFeeO23aEWFaC8
eRqD0jZQImBG7HFJizRAaqQPGC0EItOr40OzxEtgFMkR8nLnNFHnphqHbZnVbU7+YDNKm1Qu3ZYk
Up/c3PirQHznj7E9vGQ7DpF0DhAkt4xK8BaO3UDRUqpJCI1zWRvnoc/qz0vYJAekALvrAWhOkRn9
JDrC6yNrNbkZk5uOASxSy1O6TNM5zhONoqlSH+zcTphCrQYqDOZdAHlvY7DG8cqCDswYWHZcfBmW
rnzKQ8/4pOmZ7o810lRlogm/6M3XV6UAeVNKoS6lAbXzNi7AUThRIM7HoMgbLWDkhli3qdLzHPfG
QcCw6wMkmx+9OOA8eP71B4XcGL4li85f23vNRdWK6FqUaXUWWfzSV1b2YbT0/g2+qAhGe8n8wXOr
60BudPC193wAYTUD5swqg5Xc+CJtcN3GrfIpqGbY8fx86eg3qVouvsalCWA6nqFKv/8s7CQSoKGZ
H2aKkt6usbkb5qzb+ZLS1PWaPqHjPxoIU9nOszsjsyNQIDspIXxR943uXRO5sTTCoVslcV5/75lR
wkG3Br43+ZOf20L5ZMxV+uG+lb1rQmQtDxChGJPkaytOaiSW2aKCZ/SRdQ7DsfKXOWveCb06mjDf
/YqcG54RCkcAG9amvGhOB5S9xgCFYwgUtZAR22QYqzNckP/2ohi/5Kp5VALYWx/vFUgKTozL27U2
ahaaNdhVNQUQcwgO5dBVgTrY+rsht44e5L0FUuhWOZ2yy7Dt2+XtEupTPONytDF2H22rT5JPDQzS
1hdDyFcqqmDLtfQpP+oM7d0J0KeUBXBpvB6bGHNaZtPsIVoIahV++oggPqjHbrgMiTadwRQeMXQc
2dvE76EWCqNOsZfUfRqozRif86atLursuZdoNI5YxfZ20UJZXnbKQfZuySskn9A4zNUYKGDYviK5
h0L2EJrDGVXw5KBLcmRrc0wNwfh/pgMDAIKin6fZ8p7KmXpYNcdHGP1dUxSLaS1DUkULcX04o95o
YIgEAGDUhfWlH/rkFI+FegYR+/oZPjq8IDZou8mceluSyEZPmSqds1kprXeF3c696i0oAI/rcbnv
UvYcF3w4CCRK7BuNhfWqeIDc0tLHMWCQytTOJd9zlFMIR1557xCSDXDaoWcCfL1xXXGWUGo3XYJS
004+mkpu01Ww0qfaMaMOFuHl6H7vbZcUbmUWktyVgaf1wlxE4iGsiQDMEqFdVHswL02JHlsoBv2g
8rFrSuIbEGzdGRShsxuV+hIS6Kpzec4QDf3MwRioCVjpgam97QKdS4uEIimZ4+YztqGrowGcjIEX
jt1jSW73oiiHagW7CwJLbvOM0vXdgpVg6FrcGBqhoGKK4praBQJY9jhUflLV2cGbtueHQZn919Zm
n3qjMtzUAcAA20B+ZZTJfXYU4f7ocwY7FTV2gpTRst849fTrYFkAXk69UwaJv2RjeVr3zZDioiht
VP8WWssEV9S74UFUsPsdf47hysFm4DZrM1aep0M5ceiZcE7TRy2PzKc46rr2qmZgTO/f5F1jzGFJ
rIbEIG+elRaIVxXNNTnB2Jmhb9RW/DT3rUKqp+Hl/d+wBiAAfko4ipDkXi9Ng8BKHbP0JwylemeH
E+ogwniK8kPurr118e2Q1QHzJEcC1pZCLXU0hRk7sEN5FKhL2D4iCfIlHivlAHa8lxqQe5BCkqUj
4rMJP+ylae0y4QvWSF19VQTMAk6lZ5L5OjmPfa/6pVDy0yLyr/c/5l4lA5lGWKjhb5HKo5tLENme
khUTWRY82suzPSHyXVlzdU2HEYb3QbGueWGKD009Jt/gTwqfW8gRlxNs3dm5iqvuaqeR8V0Nh8J+
k9tx+e9gjPN/7v/I3X2QvQF8OFQh28MM/3idah7vn6dO1ksaT6BrcyX6xxvTI/WSvceCHg0oCwCT
shex3nKrZDC1cXiUytCDoBb/cLG7GYZ/HewDql5HQ9V7S5PQFiJdkAlATtf2+lJLeEoET3s2wyZW
2ulXU3KgV737O0kgE4W00GTuCeXl2hRXN6ZVydLsJkWSARmo9iuU2qN9SmrkRH7DJ8inwoUOiPGu
bfpVSYFBpjAI/bQ0fICEoH8o9cQ4IWwYn+8fj709AwUn8y5QK+BN1wsbRyeOzIkq8Sgb+JGOhrUo
TepoRZQhrO2N+ff7Bvc2jcomVQPgWiQMG383mk3vGkk6wF5mKo9RrkMIXY7xwiXtw4NHau/ZhXoO
lgMKBzI1WS+OZN6pZhNb1WiOn7LM7pWAdHB0DvZrx47suDI6xggjPanNu+To3VwWkNUG1mTEj1Yx
N+c8bIo/73+5XStgAoDhkGfddFqZ6ClGhIepRRZdV13GKtYfo0SfvOv/z87mrFPBAZnIExgAzRL+
7Ioa6FacHPTvbuUiQABAg/bzjNPQ3eYbluklo4YQbFDrRjw/2XklNL+qc9zS2OTZN7VPqh/TXLXD
g1HlGsnIEDNtb4Iq+YGulW6c1dnqHjU1UuKgoOc8+GWSO7g33em/t6WmKb5qxMlLn5S5HoR1SXGh
1SA0fTe2WSnd4GyM/hiWxnIamKPNKDOk5qPbkUqc2ypbPrdz3h6RRO9cODnuB0sMCQlVs02JZ7In
oGMmUr6R60IbUCTzi2FX44NZpSU0/fPRfNPeqSEc5Nz8hJNvOwlZWJpeDR9EADluWvjTpLa+09f1
UXq8ExBSmmOyllCagti28qB3TZGOtUq3p20ZRNNB/ROtqUFVF9p1aUs4/EiLDo7qjjORUxU0oClA
kt9tXoCFzuJi9HxMFU6PhykV2acOez7zAebrQ3jK4Z5s/MCIQBS69iVDTlUFFeye45pZFMCK7KtB
X/ggltnbLdkCkLyccppPnp5fItxa0UddiUqado2qfANZOqX+RHU8uH/F9wqNMmyhdS/5vHlE13Ys
r8/MTnd7GKiTQQ1sV0QfxhxV81NZJvbfTTcxC9O0XTS9ndqyf0G8ff4rtW1FO5tahs7J/d+zt4+E
b5R1UDtiDmFzKUAs1imwUVyOQe1qiTT9AUTsf0qtPwJH71mCDw7wlpytYEZuvfBmUoUaLiiku1TE
/hw1ul1QzGbCDxEaPQi2966E3EtyCEpjTBevbWUiyvLOULpA6xRHe6tHjgOYcUyV6mRCbZt98lLF
zX3I/8Rf97/nnpOhhIqXoaPCY7EJTOcubzsNldsgtlSkRuY+R3IHfZ73mhfZJybT59/YQBqiDNk6
NEcZl18vNbYU11SUkTAi1zNfcRQHamWY/Wtbrw/O7u7aCDDlAD/VuC3pQo7mtZlNVh9Uvdk/IuNk
n0IrHq+jXQ+PluRAvv8td08MQF6Y4EAO0OpYL62lKkxki48xuzF8jivFQELH056MWDtqcuwtjQaz
FEeniAScZm1qhKuoH2EOYIS4s67DOKenuHaSi9OF/R8K9g/ilp/3aoNQYKKXWoEsGRBRyh/0i7sh
+ptgOWUKoqDJcyrGwfX8XojnWpRL5E9FJ76Uizn/bSgNDyuN2/iTbWTl0UXZ+8S//ozNpaQ+15kR
dfhg5LPAjM/gJnzBFmwocfQbLwbuDqTLT9qELQYkjo0RWRxmaCBsG06JWWqgONPu0rTCPN8/OHu+
HCpgef+k8Nf2pdfUKYUjjQw4npXslOn69IbSq/rtvpWfHmu7h4gAUxWhoCIRUZs9dM22E4oYmIKt
HPucTtp8MRK3CUD9M2psu9Mby0irN3EJPq8qhPloZFF/ZdC0LXzKX6K/tNngMNNA0eUK9rv6XIaW
9diTPx/E4z/R7ze/1ZL08rB/ctA377UOi2IJ3djAaFnb/5tFznjtllJT6ff0JgO1HZrJReZ041XX
s/Yz+HzvW2wa2QVt3vRHUhtagT6l29VBW0/lwX7tnUKamKSTGttFUrn+kGUNb5BGDRxoauskp2YK
3Qcwm9b3jnHbA6eyU7PAACAkOgrQP2zp1Ctqml0Uzlw8xyBBFkV0ztAqOS0J0BwIk/7pmc9+qEVy
5D13Fsm4E7BiCAoYjLu58W21LARwFHTHNqrOfSO46FZKUBdohnCzAw+zs06Yoxn3xsPQtt3Ooprw
vU6jyyxSGrqmbw+Qq5fm5PhTU5dvgf3qlyRT/9TF1B2kF7vrlBRv1OF57bdYHaermB/NGU+iTDmB
NLGKcwO15VUd3SMKhj0vShVeYqhJziA4l7/lFy9aMrk0G1rDRS+N5KGZB90vnXrwvRSpY6V3nZMW
dtPHSMHFKFOC9IAxv1rWCcu0MJn6hfyNBGLryUMQUHFP6wsxuvp5cfvmjU7n2i+Hw3bf/npJ2UBs
SFmKrQ6v46YNqHzKsOOiKe+tMrI+MQPmPnkT6ilq3Gb+ssxOUEAl7zvG7JzdNDx6MnZiK6Kq//6G
LeLVZYCDdAQ6+Vrv2m9CpSltoznyAt9B+TSJxPvYpUX2+hyA2JTmNPeGPGd7a7vQi5WiAD4yduPk
w7ihP4eErQdWdqIAOdpAy4pigtRwWR+nCJJWAMRY0VB1+BzFaZWeGrN33i3TrJ7DmErNgTfaeamY
/ZVtVWpbst+/tqiqSTeEncrHNON58QuvVStfjz3z3/tv1d6l/NXOJr5hZDBGUJlaJB2Q+jKJIjw3
NcibqZiaAxaw3SXpoHwQMyE53AakuRYtkWoN3AdYEYMUCYUTM9dHFci9Uwj/KuwyHEVERjYFJtuA
vbJO2arBJMyP9FDGvqY4D3PbBDG+9qGY7aNhrN2vCJOP5Djjv9s2j2tXsHUOPyu6VfmkzhBa9xZS
ZIgoxAfue/coysIBuGfIK7f5tbYAm+h7+lZ2BRd6iZqy5i8u/o2BuzyIyq57+Y0TIimKDOZRAPxv
TuLkwiMdCWImozEKmGVH85QWov9kIJ/5+DumiM9IWIAgb0eytHlxlVn25LQO+bt4nqugcVP37FTG
0eD23o4hYAXTOv9Sqpav5C8PhNnCJK8p0lk1VfPH0CzRdyQ9rDdTqYWf769q79zLSF7OiENQsn1w
yeN7Z5hkO0lN3c+MUOd/KHAXHJyL3QVRBiOrhRyOvH29oF5VGDXpefGo4ikX1D0af8ra+mEq1fDA
N+0dQaZLQDHD9QB/4+ZERKiUCM3lIa/zIbrAta485G2afV6Mob1A0xUeOI69Kw1MgEVJDhs+43pp
LaPoEWoFJAimaIJ6UL33cSSE71L1OCexEaPVu4R/3d+1ve/JflENBYVExLKJi+1UqWuBRkoQFZn7
mTH/CYHwoX4OJxjV75vai8h+MbXNSsidsyarKbWoblyISxInyru8cpTat6fYOzm9VbwVTgk8Enfn
BfeN720m7yZUpsQOlMw352ap08SsFXDaUjvoLdnm+9xq1UDV5+VtosdHOux7lwFQF1MGstIDvn29
lzpqibDCTsDCTZVhIdMSF6VTX0/rhMga6Z2cLcNTbsO/PhwJ3SelD4Yo1h41t0bUJjukddo7l5xH
SU1HGQIo2XotcQiHE9pfnMtlmMHozPM5zSkZ962lX4zMQNUjhpr6/n7tfkCAa3RKgD0Bml0bzfRC
T6OOMiHQvexa98hQMBJy1Fzbs4IL5thTkgT1sTkVIQQghp3kNDZEUQMjQF9m7sPifH8te3eMcBXO
EtDnpMrybP7ihMXCDK41cvBTODq/Jv/H2XX1xo2z618kQL3cSpoZe9yd2LFzQ2RTKFKUxCKKkn79
ebQ3Zz02PMgHLBYLJGuaYnvLU3g/lyD1LLTM2vR/Cag2mhqYonhZgnfAWIjvC5uioJHJPNnzZOjA
rMnPsb4+Ok2IRXEzRqAxIwB5O6PN1Z031gdByBtHKK3HWyCQdAfZtd1llg30zOn9qGqMKACImQ2s
gDFP3jG083wAL8CghG0yMJpsLQ7CY+l17K3NzhHA+KNVJnu1cq8c27SHW11MDmu4nPOS/2jm6DRv
9h6QiEML6e3MRze5UGTO1Wgr2V9RLHjVAeoC9zPYUASUx69/v3egZ7Y5icDhGHyAt+PNGSw27Ijx
+nAcLrK4GXZpLPW3KVrcGUz1R4cBndENOgEFhfcu6owseeHAa2tmXexpYdonBxPVw99PCCJUiLIg
HIhA8mRCgRBNFMygQkkSemUfcFovXo7o1Sv+By4bqDngsmHnbOInJ3fIoF0D5B30vXg6kpInZChV
QKavYnHLme7JB3ckWgjomwO2AxnP04K7aQ3KY8UmJdYk6T7ipi8XId0eKmkadIYsr9CWPSdT+MGD
ull7In2Cav9mS/B2b0zEMpEHo4P4gse/hzyPLgY92Soyuv2zRHoFU5Q9FMRGZ3bKBxca2npAGqK7
jdT/tJMuAX9ANw/8wMlj4R6d+19m0smFz+mZ6OTdlkSxaCM/bmydeKPqvZ1hOsE0nbEGRbdGmGox
AAoMaLo+fr4l353pbRS8blg4QJPQDHo7StOqHtV7gVEm644pkDW3PaxC9ggOH5vJ+2uN8204CDKA
g479gvTt7XBURE5PEvW1ocnzg+dbXXtTzGHOGkR/e9jQOERoABEqXCB4E07DkAUdTDKMslbFbI9x
0a21WXh3BbWtc4H59qPeFFgxFGJ/NCohzLt5ybydlT/SLuuoVIA5uM1LQiZlptN2v/RecUGA8C2h
3qIuJYrfpSvmv9by24ZHTggRVJDJUGB8O3wHea+BGYB/Ogge7VApU4+y27ilCMVq3Ss0vvRyLkh5
dw62QdEs3fD7eApO5yx9DVuxjqp68zuqDBjp+8GDt2fECN1/vkc/HAo5NwBtKIRj+7ydX7riyTVJ
JOtszdaD4SHulhTButTZcuaxfXeXYVYIHqA1iVL5ZsrzdqjNvyoFuEPWfkG3ln1EzGvY9HYuqYy9
hyEakwfQMpqnz2f4wVkH6GjDC2xZJJCxb4dV+FW0o4Gs52CAXMEyIbqgw/g/fMdtWkh28HwDLv12
FAdrXqS+2Cf9NPaHKPHCOmd5UI6OFrv/YUIbRgBXGEqkp6a2dMm8IiaYUOhn8jHqcEhRTUshN/T5
OB9tDdSbgOHEYwfd9NMpjSh1NyKWEPhi3S5X/M9sCwBTpuJcX+mjkTZyHkT7MCHU8t9+POgMFx7K
JEOdBmt+kQO0Uipe+NcTT+TfPjHYhOhfYY2Ae9hAo2+HotgknstQGUkkc7Bydv4hX2e8pSYWl59/
vw+ufzREQHjHpgBH5pRpiS3AJoiY9zUdUqtKswif34SI8S5btDBZJbNcvv79kGgOAPG1SQC/68/D
IC5imCA8UI1jO9BH45KbeS2DYAwPfZ6fa5J/dKT/O95JpDALgsWcYA+a2CCuBjl6FZ/D5TK3JIJe
Q9McpGrPKR1tS3T6IqCUgc0f4MV7Z1PS47lOjK/6OvT6foeauF8JVFSutFg1hE5DeU2hSFFFcxqe
OXnvpwse6WYfgvQRLPjsZLoZS3QqNW6wHlJjl4KuUe1GcD4mKsYvfuvUZRbiqHy+pu8Px0ZeRYkB
KTJ4dKfid0UI4IqaINCAf0foQ/TecUYeUYZQiPjrSwy7Ff+gnAGRJQz39nDYAZEZ9jIarWJOns00
L+WckO5LpzN55nD8K3L/dhUhBApuCfp2AFmAivx2LJ6kwlsxMyAy15HBasLkvOy9oX0Vcz+AEQij
4EqZjo6VnQNzA7g5HtsW1LMQbxVlrylpIaqQx4DGnrn43r8YSKoRFuKiAPUlPz24ahpU18YpPoMX
8S8cxbnKh9XK0+fr+v56QKcJ2AgIW6NEAE2ptx8AfpGjaHIENtwPwRZnXlKie1x8ta18Cd2Yn2kf
fjQpDIg8HZUCwKa3bfafYsG6pDpWqHDWeTrGew0KuLqDN3l6Ttvwo2ltBFpwPSFi8q66ifp2v2Lj
KJCPFYTHxka0JXCmtOwLQ2+N9c5V9N/rG4LFgyQeGt3ABmHrnuxayDr5KLlh1+a8oZcznYfbeFiG
ixTba7fEideW4Rx6N2CPxF+zhYBFCDEtc0NsYV/btDA1aYvhG+/z9MqMNL8aDU//xN2QPEnVxHDT
5fRRyIChfaXOgnHe32b47WGguxVnIfNwygDJCFLmKGYaPNyxz0qvaP0HtYbiGMF887bIRv+6T5bo
ZQm84kxy+dFSAbiwodMQ/EHm9e2WWKC/NedThNB6jP/YmRa3xar6HcvjZw3877mq4kfDAXIE+i06
jhuA+e1wUc8K4mtm6gVORb96L5kvLFwwoAUR5aXt4nPFnQ8uzn9FzTLcmghiTkv6rE/jfpw8DaGO
cLptRh2UqJ7GlzJ350SHP3gYMNSW5SEDQO51crj8uBn9FmY5tUn0tO5zZeWu95EjHCnA4UcRmbw2
lLEzlf0P9g7gNahi4hZFTfO0CxM4VBzQrTU1F5Q8mRhMvQOIema+SqIll6ifmvaVaT4eAgmE4P7z
C2xbr5MbHBEmasRbAwjvwkmRszdE5GYIde07a1+4jSGmnnfztQ5cA8U1Gz1Dk6CHR0To2OPSt+fG
/2j24C0AmocyK3pr2377z41WmJWAeG1MrenSvkj4bZRZw5pLlXm0yhlfvy7Sugs5ZOc6Dh/srM11
HekoPj1e5pOUAgTCJBhna2qZe1mtUkfvQ582V4AsiIfPP/KHQ6Eagyb2VqE8hfCMYEajbzJAAqaH
g3G30ri0gO9VHQPG+/OhPjifqPVsejP5VhI9bY0ONgBHH+obtfVhR3NYPe1GvMgJIJ7BuHQ7Ezbn
Et3PhwSA6u0S5jyCGxMkPuGcnKE7muaEIRtMUq9iq7dcTyaZ/5anC6W8/58k0AhvR1RZunDPIxpg
9XWtaarRFRqX9Tppo3OXwoeT284mur7/Kl+9Hcp5JmAkbiHU2k7RN1ZYcb1O0oM19cKAkBJFev/5
An50IGAsgmI2klDcRCdzk00q/ZVBxLQJLSvJ0A+XxcR+s5Dpe1Cgl2NmkuIWKgjn2D0fxBYoVQBJ
uvlzoDt1EhdD48CYiGldE9umoBR2uoK41t9niWCloQKzoYG2VvrJJbuozkYp0uya+vLH0Iv1JgoC
ArrmMu4+/5AfHDq496FVigoX5DlOC6DGyGGlE9KolMBhEtp8qnYOXhGQvT2H+vngEkX0g2mhlwdK
8mnPPl6C0ABV2dU6iqyp5oCrK21B/4MwkGeOOZS0npvJ9cc+7ttrbgGw+3yu77FPW4sK46PAhYwY
h//tNl3zbMr6DZuAHz7D0tf9miZU8ZQ3xAcdoVATNGm+o4h/yn5MiwOi9XNGhh+cFNApkbIiCMHv
8E5WjPvLPDJYt8edE/uUx+7OqQLw5HnHukJcfD7jD3brv1VLkM1xVICNfDthyKGbmbSYMMQrmisx
pM3TZA07M8oHhxGj/Ft08hMk2idvhLBBkyHkwJxgIfw6+W1aFlGnbopMyqsWxgePiFkkor713L3z
0ZZCSAe+OS4DSF+dhnVzvjRO+ygC0CC5aLTM656jlUQZdxeGGQ89tSCs5zUa9lk+i+fPP+9Hiwmq
MZpZWz8NBcy3nzfkrSAyRk2AB9GKKyd7UQgr9lCy/eN7TXgmV/voqKLdg/sOYEWEsSeLCSRP3PQM
l8KKbTOXg+nNMexbdrui6n/mqLxfUnTdMQo6LiHirlNy7JAXmk8KcmyFI8tDkyak6mClUQK1lxwg
3S5ryggYUAS/yOffNHg/zS2jQlofQywIuNOTNVWEGttQaeosoTD6a5uE7ULraVy08AEXpb+E8UW2
umSXeVOudn62tAcz9aTdt0MTl/6oNC+9tIugEOiB8zPFbvxx5pfcvvXbgBC4XxQoYISOiiHCo7cr
n6eUD8xBSFTPdLkK1+0lsu1Q2nHuIYCVj9dr+oiWfl3Q2DWlP6fJBYv0X0PYkGAAxwOJo42DjlbI
218D0hKppNRC/mqI0svRm16pgZXXMsViH0AGdcfJeq5W+n7Tg6q9sUU2fSoQcbY//08sStdwYJQY
sJzgSMN33jpPQSmgo+kfgF6HImQx6oUfPv/g7zcFYt8YbTrAetA1O83fACrLImGRals4kFRoPtJq
nlJyZ7hIzlQP/kUsvF3bDMlpjOsSDzA6ISdraxcciaKDFBXxxhhORop0a2lIVIRlIBt3HBlUyQ/w
h1RDGTlgYaqpT+d/Vu1N0a6IOMRd/DXJb3KrdVd5mZ1eXajhTOHlS/4MNVy57GE+TMfS9L65GyYB
T7/PP9f7NcLaJPhgEJLYOpsnUQqQvQMRHJvScuFXsUuzCqgo7w8dGgG65NR9/Xy8D5YH2QlCCBS5
UHc5zc7gnIwfn7W6znhMU+hhyuJhheThV504fLYzg72/nABaQy6IHg4uXvzH2x0oW86TRWdwORf+
oG7aMCLJq2sd/OshodHlt0C9JK704Mc71p7w4DyZdJaTfYa+Od8LtwlVL1rIbyH6h6YchjRsytwf
mhvaMVTI7dQQlEu89Tay3QT7hUIWT0qCxV2ijgYTBuLy7J6vffN1tasMSz+DAP2e8KS5y0hur13u
+bQeBsRDpRIN2sitiCCXCAShGXZAGSVwLybA9lXOs0kC93LY/l1MYH4t1SzdwvZr03PYPYJAS49d
K2xUtgPEy6tCzD44YdCDK67g70I5zLIZn/ajp3J7NSHCa1408J5wLghHGkJ7sID2bUR9ch/NbSAv
oFIGT4w+EDpDUSzNv68SIkh/nV8BBIFSC9DWqFah//B2hQAwDZswRd2aZqwoKXzZq2SiHeSTi2In
libbndkS+HlvjywYSFAS/hcQsVEW3o4Hw5Q0MIB3AzAsmhcTK7kbIbx03zsoy38+1PujhdwUOSp0
lJAAICN+OxR8AKgCyVPVoVPdgeRBc5Ut8ONE7rhcgXZyLgH/t8f1dm5o5GFX4eLbXprT2k40LhGw
T0DwLiSBm+kS6vVbyC2zhxb/w3UfReQfAyVeWiOCJfReLEPcVQMKM2uVpaQgT0M+uyc81WwoW3R/
yVWsdfBrkEqrEo+L+mbHmN+zeUAdpWF0zW8h+YxEX03UXXYeh3wcsq1wrnSbKr8cQ1Y0ULUrkufM
RPQlgc/2VxXonpRJ2iVy11Ex03K1PHnWTWeHCqAY+bOPXPfF5733Ok5AyEFTwuXPDeqPXakZNZfo
3Iq1Zr3VD5R7/m9gzSHjLQvC1zJbegTs22p8C21snyH8lh6FacPfywTLkjqNV/YP4jstd8EMj5dS
Clj33q1N3qE7wlX20EzCPMOiaEUd3SOmq6QBtfyqa4P8aQXBjt72pvGTssM+lV9W27jmPiNRPELg
wPBV1CH1++SedNARrwqEXTh40As4iryYn6OxScbKi9T04umOGTCzNFv2A44ANDghHwRdBlhVtrUF
mKxDVYO0D6LdbKfjgNhbB50mv7Q91OvKYEKNdD+gNvHVehzpaw/fkLFKSbzw0oL2c7XaYnD3dl69
HaXogp3Z36dX+SacjkgWXXKcXZA0Tva3wzEDGhigrznV8hiMhbgGM4RnlV7wB2cG2+6B/+7tbbAM
Ty2CF1BfAI18e5jGEXyJxSYBDFB9Uc3CZvuc2HMgn3fQt62zsfn24WXaCnhJ9HYYtN9jBTafXwW8
b7xdn9P5CpUmskso7t1Sh8X8hdDEXqWTMhDPFXnsSpH7Hq+CPlDnkK3wdt1GfDtxhG1wSsHX3DTC
T7GZUBAM2bxk8J/oEdZ9zazwJuDFkkJDpzxlyTdH4XEbm3ijAgYKMgrUJf16ASUVDonTXs0joASh
B793OWr5PMP6PQJeyjUAUdDeNXVY6DYrjbSaXxDYNqCyJUc/rAAoGcmDTHgb7QYTdk1JZkaCXdul
cN0wIFzsgobYez0Zir8tmu3KKYQpc5cPdA+g4jpVsJNc+tImU/bH+Uz1hyKamNhxrwgecFNk/U6M
c3GnQzN/7wiN11IxkrCDGuj4kjAp73Orih9T7OGIN8Tgozuamrlq0iH+oeQEUCdTxt4SAUZ9SU0U
2K96atevJJTeazvQ9DaDqJgPVpqmrgoSCtFS1cn22isKyNC1ooc/eKzC4Yo3zTxdx77NXwat4gWO
NLq7NM1qaNWujfL3vs7nVzT+xstFzxyAkJYEX22cj0np2QFSjy0d7tBEGng90xX2cCrPW1Jamw9R
RcOM34AKjt2FZtryFWT47AjrAIR30JdGD6UbiM1LmCbB0WEEocUekFpBgbMVy3pFRdcDMg5DlCqD
5s53nAf8hiHAAEfr24SCT9vBdkgKb3B7ReMFxLR85l9S8GOCemoThZysgW1jqTPdyppMXXNPe0Qt
jzZX+nvDfahBUzgSPqHD1+flTEL32kNq0gMccu5/+b5Z04sB0sVr1Xpd/jIzqj1EPIa2FeAPyQuK
tcuXSYz5bZPDB7ZavLH4ueKX/zJrCQMHaHCkr+MQ8K7yvbh48ueVNDuTNkTWS78GGWBDJIRML4sk
/AwcJWO1ZITe2aBvwmoewSIq4VxMOTA50czKLl0K8zx0ufk1ecJfdkDEy1vgy9B0iFiQXHerCtu6
sKqLSq1A/gUw0fO9ujAD3+vOg16UhhZEtEdvMfvVj2L5jSQ+w49WoY3GS5EnIGevIrB/kFT0etfk
8/qUgLWyPGURhYUpzNg9U7FeO+/aLTpRVdbknNcTy9IH6LewLxZsyOQqafH1SuTPG21OGwYZ0j5l
3QHniD7qaMrhJ9brdeR4E8fpGtrMXXFMaDy4amJzOu82rl1TupGLfterFL950y9TdNmbuX+BHa6Z
S5Vl3qHhIxwEoFPT/MPmntwOLlcC1kfSf0kAa83KLorog3VwWwbZIYxrHAikhZ5LzH3sJSKs0maJ
fk9aZGMZWzB1yhlqLbdhk2ts0XYSXyioyOEBQlPiqp1InlxnAQEwki6x9C/hlBEnFectS3hJ+6wP
qwQWs9dRoWC+5M0hzuvc8seebOW1uV3nrwQOagSgXprKsiOtm6piBu5qjkKpEIcEMQxyBnDKblMk
RPSCTEzegZWf/pC9y3Q5rrBzqTa3Kr2Hlo2dykhjUx1jHrX31IspwvLIyuybaWl46BxDEpXQLqoa
llJ7Z0ko2EMIg19VGa4HAWlatHBLpEZBXnvjND9mUajzGgo0+QhJVzl/ydB46KsxaghAOTQXQ5nC
1Hwqg5kzsfd034DQlJNmvTKx0+LYrTH/6RGkrZeC02HZwfCn8fcqh35pBSBzVtQEn2wt83mmcIta
PPcI/9ONuRuz9hba5ECShNC0UUdQTlPJDpzIoSkHuhbdzURT+gediizbAci/RHsvthAWyMTi/5gd
urolFE1cUuugjX4h40YsNCw8OqwWZcdqEzK8hyJJRyolyQhMTuYyQLxDLlBpjJPRP3reUFAcxTVy
FV9B07kJse0k/jQvHmUTZndTFsTfKSscu1ildOk96MBW7NVQNN2+F8p/WNpkXTbtyv4ucw3WBO5A
DWxSmFixrUMhL3mYdD/8TV6mgkOpfYinLm8OcLPt5+Myzb0tvaELntdOj7iaw7k5TpD4TNCvCIcX
1OziCeJSvXtuF4ibl27NxhEmcDCKdjrCcRnAQVH7Lm7zh0kHsG+ZgzFLagCJ13wnLIA5pWDJjMFN
n//Rs000sAeqf8ax9KcSvi+euHQh8X/yeFXyuNoueICrRmR33AzpsYXCnjxIIUyOjzToR5KmiB59
Habrg9OcXnkIURFZECwLNdDSvsyoFF895vkGD6LpfrB5GsJSKun/A34tC0tClvFGE2zz2s3Q9zpC
1MoMQP7HCdsnTVFcpPO0grAEt1pdGuHDLKdx41RUEsCf2vbgj9TAxen4qmj0CEl5LmcFhJdqt/JY
sXxX04YHL4Jx/AZ8wHgnmmDBW6k19B1bS3x5HAKJFxNOY+wVUWYM4/mgGIYqmwBWPjo2NayK4Qcu
ER0E3hFhagIaFXb9Kg6w4BtaEHaZjaEPuAxQmE+4jGEBPUbPWivchWy17BdwuzQsPRULeqksW8Jy
iCbR3xNlwAcc1ilUNzyHvMnTitCbXQ/oqDQluitrAePLnm/glya4a9egK8o06ojdLTjWU0WnQETI
DMYcPF6xLrpMpwXNH+vCYQco2mpQ7TBmuSAxX5paZEP37AvOSdmqQd4Zr81+2LjDX+MpTaAHNOvl
TnKwIypKcVPtJSt4UQJHwL8xj8sHdJTjcTe1QTbvoafqQljWtCOv8DgRiN5nEmSRIXUhr5CK672Q
dEERgoaNX075jN2hTeJuZKDWCSieOXDXQTAjU9zoJ3GVSEUeYdqNsnlAJXn0vMD2FQWi5sdMeRHV
k/IJdOClj2VafK1vAzX42cExzfRRJiBPfGOMIZLLuE2+Ge57YwVvy+wlX1H9qMNEQDsqCy2BThsT
9AZa7yQvUUS27iZpYpuVK34qIIID6hfFGHqinIcwQuGDMi9eajvkDs+K9DmSd7h34h3VmHlFu3C+
y+zCYftF/PQeiVV+aULrvKrHaL/gXkohe0yh0GEiEYl9zEOcRMVgAX1oqQ3Z3kflvCiJ1OQnIAQg
+yKE85svWStNtJNpJL/xIBNdyeMpuC7SacWydEH03KDAAHkzr/UuIEnk5bUNpzg64C5X19kmklCq
JfB/o2CQwJ9ytggFXE5qNQuETX5EGnIx5475FVdJoyuZuITX0K4IfoGh4G2rQQNs3SBq65ZEud1D
06V/jIaEwkN0CRdZRgVTaxmCsf4djFi8G62JgY4OBNwP8Er0Q1MNlOfuKsIFxa/yic8DzrIB1gQS
etlx7YDELhenNNnjSGpVdem43sS9CUmdWyqWkgEkh3c1izUKGwCYuUpMVjYHC5qyBQ9DoVfOTQIf
YWrz6YKFXpDtg6EPvyU9ysAHCP7gEKjZ9x+QHrF2lwV9Xlw3LTwZS58IdyOipG0vRYDHqpQRg/os
Qdfki290MO4au/o/4Lmm/T2hodYHLpz6lvkzWknIIeh94pBIVaqBEFyZFE7CWNUsaBmMPoyWaNrn
R0TWEcjoKJV2BxSuvLRW6Jj6EGuPcHb7Bu/NHv0arynTTawNBj/wzEYyN6TwVlShKWPkHKhWwQ9B
I8gDCaWCtYb5SooE38dAYujFUCj8YHM2S175tskRUPbJ99aEo6oEXIJwGWFb4ylH+eRazwraacY3
AGmFaFZ5qFJkainbcDQ3/SzaqVRdtgKjlxohq1xj31bpKpJoH1NUEEqSFECMY+1B3MLIdCqlk/Yf
w1na4+rpimee2jxABKljwkr45qT8QFIHwB86OzJHGAY/zrIFrPkJgXOMQC1Op7xUjkY/ZQ/9sDKE
f5TZ556S/GvezwU6GlBEy8okmeYJDD6J0n5XZGJns6g1uwHYwqQEEF3KqgONB9dZUcB+RK9eZw6C
sfi4RjPHNKA3FRy6pO3iKho4bIvWqG/XCszEOaii3k73ydo4qMwBb/FbUZoKZAQsu9aDgnNK2Od9
hicQklT3BNf4q01GvCAc+3It2zVdr3EzIKyOBo3QBA6/4e++bciD7nr1YtbO666jdlo8qMsl8841
EaRrNsYKqXiRtU/+tCyqmogLU3SV8uKK0yV5wIoEUaWRBuzBuQizHeun+ZnyBTiXFoi1oIonEvFq
Tmh2FUJwJcXh8uVN4hY87prlPQOXDZ3Rmrg0Fgi2pFdz7dmlKoxO/6TJmhRXiRyb5wbGI1h9O80v
1qI7Vbejp38NcYGyVjDF2WUwxFNY5SaK7ucoWHpU/JS4nlvfAMzZNvJrPFCEmRPlWGY3wjypShU8
6Esdhd1Y9bMkV6GCEF3lQDCNajY3nagmqpovE3SEFfCuGpAXVjDbXMnGOgLfmtQNJeqa4xc9zMm6
m0wTD0doyye/m4zFbc1GiXQ8DRzNLhYQwYbasHR0pW4L72ntQz1UCQqGwyHspN2noe3yMulT0Gjx
N1AV63xkAmbqBluu2TRzHLtCshrbM/4HTx/50Xgc4lF6lhb24bjPO5i9k/FXokYb3mTdKswuKsb0
94wuCZxDVymQSSMwLU3LGa9dwVFxa+EMJPFsd/grawRbsl+Bt4Y/raLYxj7nmzABOAAGHRK2/F4I
a46Uj6mEPAlkYKoJNbFv2osBr4QbfIeD5vceLkZj4yeIROZ/smBJ4GsRjHlT82k22bXr4vGht2nz
CrG2VNRs8k1bonBr1uMKr73f8AIYL3NEXAWcR33xM/Bb3+H9ZagpWJ3bL6F0jF6MPsh2FzmJHA6g
P/d/Ohc6vmsRmLUohPbRy9yL6YfN+OBVsDjxJYowXYEijHB6vti4brJM5BqrMpniSVU2t9mDpxN0
SaAYHQMISyBmh5ebDNcCcRUul0GHB7BY4MbaKxplJTSI2B8BS4GmBEsAutw90Oe/Rhgb/WO5aVqk
UW0vaoCmbIt0huMtwvaH/9zstoynmZtJ1YjKBEdd0apbl5EYqwEjPNSEsilEOwGf3O19NSUvvpzQ
JEgLPo1lxIZsKDnumX6nZz/5o9IU+cTEtpYnNBeQd3MGWDP2F37vrjfuGcQTyiqKAOqLN0tvRGAw
excKDZq8BOdN43GeLLqzLUQryog4eNoahPjPqlMRrNvnyf7yeqpuhWL0Z9cO5Nu8MPbdIlpGrRoq
0E8qgFxzRXq6Pi3wMMf8Yg9MVhHnSxlBN4RWoQA2MENuxsqA0fBGL8hxQDYFbXO3zAE9TPBcftTL
MD4uOUO5xUjDWyTTCs+iRgHa1l6DF6KCsrf8mmewWC1jOswPuK9RQ+Cz535ILx7+KOkGCboSy3Q1
rXHblyuk+x4g6BV9IZa0l8gG7J9kHaPHBifo9ywHAPcESicDUn4fpduiiVLQg5SfupJAQzcvfeSg
8LWPl/xJITOcygblhh9BYIamBqol4zslU4Tf0Ds26Kwkq75HHWcRiK1HPlVoyvT6IUEKyo5RsYIb
wMMuetVN2t/bMJx+FK1sp2u1iNyhNemypPRVSuU1003e75B+Qw97LtxQM6OK4bJF6+AXQ6n/qoAX
ZH+EqGT2AK2yTWAObUdZQforNzvEL93tOsvpgbQT/wcsc3cF7TvSVPHYRE9sbIul7PseBWSLVu5N
ZtaBwr0phXQwAFytKY3tk29dN1uCGzTFleOWdLpbCoHqfxB7vb7AVSz3Y9w1XpmGBJf5jPcMLTJ/
8Pyqw539sAZ4tsFsHlGbBDIugaaTHwwolHLaPwaptssR1Y34y4poGV2/CYnzbg7grFRSlOBXVBzF
fDl1qJlWgvkG20d7KON3HSzwSq6XPqia3CvEbhmjuau0FdA9CwGyuxM6guIXLYo2v43RQvwj4Ij7
NCgkvDiLWyTdLG1+SUnnOEI2X7kHnAYUh2CXY28N5b2GFnXqukoU0Mmt2lZHT0k8oHsxwiti6794
fXCtmmg8NihkkNJp0HUPi6ar2hHWZwIpdTCj6elW+dMtM3sCKHdQNfT4KK9Jk8BJwGgbIzBAH/0P
cW6+XtS0/hIt7tQbfwgcTii43+MBofB0TNYhNBeLEt5FuvjUojGUWrLvXFH0B4P45Ucxz8hlI7mG
e0ki1dVdrPgDfGS9uziT8ReDXiorrUqzBzCWu1fFnMd2fZslsjReiB85L/Alr9Jk6pEaupigFDAv
eDo08sakinCRt3Uzkg1rbMbNVbJfxu8Iavm3xuZ4GDPiSYrzn6OPBeivvUBtZLXguEY4IG3LkW1l
iy8hw+j3EMhoFQKFImE/STQlpvw/9s5sOW4kS9OvUpb3yMa+jHWV2QCBWBjcF5HiDUyiJOyLA471
jeY55sXmg6q6Oxmika2+nryRKSnSCYQvx8/5/+/IAYEWXLEpLqjI6F3p41mvJx8pvf5AeGLfmsXk
dEFfuNNZXDea5zeOpRyKYZbmcbTFeBj6sk/3xawnD+VCIuk8gfMotjGI3pRYf+CKYhqN9Xnh4pKE
FolujoeMhNVeOm7kBTOl/wdwQFa2xX1WW5u+mEWypYgb36CYKuiropGcamrN26Gd7z9bYnIu2knJ
KbLlunpA3J/VVJhaFkJeevm5Rj1L+vqQp9eKrnG2t/3QZWElq+hLjP6v8cXQsjHSyRlPmFssZumr
hFN30TxohJFFlcvQHqLucSkqNLBtw67hg1xsHzAuKi8ZE+BFomxIAmoW0ZOZ69lVJ4kggmUUBvVx
oC67fmnJ8SVpU/XhYMcdXQ+Hsjgrql6Jt5raKWcuG58dQkgxq003OFG1z7tiKQOb5gml36Q2B0/X
Wdq5acreCaETEHtxC8bCrDtpsvVaPa6DpBXaYSFRT32hFv0uozJm+X0yEbra5TC6JNmFrMif2SYH
Nbst0UaMus9j+5kpFnvZhdPWHuGRtejfSjQZX2sT8GuQa4VGTCAhWnhxyqbdQ44PKL91ju/VUXs1
lkuqbVgZpQPFY6bVn+n1s7mztUKNuUQky6M0rFEN8tmujY1UyPkQTWh9Fjj1ZD7WBZruY0L7Jd1v
EZpczMrsaYHwSu1qWNZrJpuPlRzRmtb3Ea1BVlGJrt1aBNKdT0mNsm5Z5GfDGvQEQMeUO0cAEgGU
lelXBbed6ibSy+VbiejBPdRm1T+4aRpf28LdpnGjdvtJ0ZKWbHurkxcw59xEbuB5F9KbxydKFm6z
xyNVHrkQiW9KEbMztJPOd+Slol8v49J5xJaDRCvKdeCq4SiiU5W7kLuNCCJI6jhmwZUzN5JwvXAP
m7jJ3Q0ba+yRvBl7sa8Re5E9agrgFzM94YvztjASNktzzC5nM5o+C47tW4MPJ0XLJfUftZsQ9a60
vHNpePW04xnrKzPLGsLYbIrIlBt8TU1pnuWDIkb+tRRewXXUYZr7tLow8cWWA5pAPtgbY4zI7ZPa
t57tySGC0NsofUEbAe5JQv7MfAdEh3dBgZekn1uZJKjob2Opm5kZarF9FwqGJnQm7VVSxaXq1zbM
MDq/2zIO60rIe9OjZ9ixp7DRhXOBfY7rsI07t7GXho4hdMb+gpokb7azwh07VMeMw0Zvk3jZeSTd
H7BHG2va2OLmMg+UnPYzWavel12OlyxptRiNUeyUpp9nrksOSOHs4Hiw4yo0lwqoIEGfVmzTJUcK
Gapu76nCN8Q4W9vBkKVyWZJ7prFtkxey+d4kbZtcTrE70rugS3MCHvpYGjO7aKrnelgUk4IAZYiR
dLaXfUp5eg7szhD9g+iFWHYEME2s+FlkoG3yJsSbgOn0RLnT5WS60Oj1HImUH5c2+2DoCK3Kbo3Y
FkPkq+BFCxCiszDuTZrvVpeiUiaVRAyHjrnvVBtbFW01daLsSlWURzUpx/KQTaNw1u8r0/qYwKvo
72xtWAi1FHdx6+80GNUJbSj7MYZsPJwMfl8r1sg1fxlVbW9NuT5eCJMkOhWDZqh+ALIeljqgnMxF
bNs2dhz9iLzFoX+0mXXFsatoj/uY03lFfnM1zs5L1a0jO5gAz0+fKLe06n052MRCQeTZpfa5VhpL
tbdFQY1wH2nDQFG5MxZ3+aZM9SroIZxLvlRIZ/Mdw7RUE+O1HffMkUhzgifDVFQWt+bEOvmyHKQw
gHy3NTtQTzUCBTIwVFSgPOS8HcwTXe9Y+8FaeuWutPSaSKMfG4tiSTS0MxJnqQqWlIXuwv1qC8N2
vva2mztyl1InjRPfnOys6chApWb51LicMt88rq5ROLmTkR6nNC3klTUL4NgBvjeQ34kzRc5xarFs
7FJjGMpzlRu6uXPpsDGGBanz5cZu+P1rX3UpFYDwp4PftziNp+LeTlRleo7miWODWsns7VvmN49m
a7m3Iy3eDwdNDhyZiapTSiG9NrZns9IDdbY7Jx/2XTnSS0RWRTpyVPZddokgKhHbenT6+qxd1CUL
B6s08mfIHpHgntu5bUjW01T3LVKTxc+qedE2hjKXDrUMki3BbJmV+5SzYm5hAmbTeTdb3GYWlfM1
lJMEiwDvef7cx1PyvZ0WrT3YbAL5ZjLz6LMSt7Xqx8owPkDZjPXtpHr5bVqXRu/jni9ossTxZ4ZQ
zPL6Oe7yyOGuZXjTPm74RwHnxhwdYpbLt94SmbVR0TrPO4SZ2gMGJHJMFjl7z+898nA+phrlmkpq
XGxyN1ueZ+HUt/ihtfvZjVWHC1OXhp1I0ooiAjGinwjstj4llOSi4u597ULvQMhsdqXlR3aUPMsu
7rRgsFo5+GXTzE+lvswjgeygqhut18XLDJT8aezz6Uwh2C+QxdT2oe8A3nNJs0PFYF3Q5DI/GFkm
0AzI5Zwy0FCEdTyYx5rVM/qL3lO+aeaIBr1mOubnhUOTzJFrA9dIo2lKf0j0hh4BFMapzJME+lou
2nTf1I1D+tQphmojCuTtmyWh8nubsSPeq0rbkZOGYUpzCMtJZuoaBiKEQrMRfSS83ftUWIim83po
n9AdubdRXmr5Nq4ix7mt6fz9KGhoiWDHnKxvXj3kM8kYq5s30WyVVWCNUx62sTetbIfcgdQMNKwI
xokuuOed1EZwHYUoD4M6JvsRMXN9YWFlSrlSWxzfXluRywAnR70G2CS5n1FXk3NM61YRNH2UxeSe
O/r3cvBXFD5F5Ji+sJz2WcScTeE0l+g5Mq7unMa5R+fbfonmPWmt2Nx0blcmR9RUSklnw7QswjRa
+ocFmUAXco2cv5a2lrwAsnddf0ys6VgCfhq2sxDpcytH5MpukmTXsjFTSpe6W6NbnBdJlUXq7ZH7
EtdXMPzexWpviAOttBMZoPShDkNxlWqvHCo6HzQlfVd9Go52HFZDYSq+iBZ5lyTcjH16cQHPd4h0
2o05zdO1zIyh4ZVMluon7ECLH7dOwY6neQiu4qFjO/c80Oo7jZTmI4V9lA9DDpQ6YFqSuM6WtDnG
EyFWOGDdGdjc1qaE1pKKz7kwzHvVm6LCZ9tn3ujdLPVzpWnb1FepBD3FcWcX3PE6JN1112buls3I
TbY0U022vdoofeBQvNK2heZ1N1YXL6v2z9Iv6ri1r0HrgHktazZxX1lydw6TdJ6vU6S5d0YqRHls
PbtOwsgcsjgQiA5kGFlR7FLrIcjYui1V8TWFQFp/sPq4IZepWWKr6WVWbvvG9Mj/cAEkCSunIehn
rX+uOHvNoNDg4DxisaiWjVDRvpF3S5w4VBMvhZLuGN2RSspcP2nZ4qbhYiruF6fuXCMQopqGkMUN
PSErq5L+7lPnmQeh1vJimOhyFUBCIsvulmV1ptcKKexE4ya3JUDQPwlraL+zh1LcylN1TRaR2Va5
fk6aG7QZzaAfsqxd9hlSioIcrEJpFnlQ/tAmrXWvTYCJjxrn3c1SajbxwPsizV90ZajFwSq5UI9U
YrpT6FFVyLknqCIP22TttpwS6zBkH45yaoUF8gvuCAI4ZDoP5tGJEp5LirDLpXKDpiEH7RR8+lat
oX3K0XRMsxEHKTTyDx7tF33eOuhPOSiOTDKK69f/Ir/vY42TKAJLbdJl+Agnub6raTGwKynh//5Q
dE1GrAs9ilPl1LAFgUcr5rxxgkZDV2C4qdzFdt7vEk1UH7BKTlW1Ky957dL+sykEJLoThV4yNhXL
bnCDKGsqP4/olpA7Zbqbs8z2m375yMTwxgRZBcP0pAZvhjLw5KPL52aJkJB46Adm/VAsw3Rw2Ug/
eIFvPRWKZjytOvjTXyYIZvbSyafMC5Dw0XB2RAFuRFq+KQaLsm/WWh/IKd+YGxp93HUCedwSVOpf
zw0dhXjX4fAPPFt8TU0138QjGvO0rz/Cg7z1/kAjQqtiY2c2nqhEsciJRiipF5ABae8QBDgXBWHv
B+/vF8PeOi08fHrMCBu+wqlPt7Fai9shH5MiSeLXeaNfoNrQNq2rGFeDcIcgK5LoVtiT9onKYh/q
aGTufnsvweOD5tvkzMRRs76Kvyw4rnYONg1eatcinQ9SD6kKKi3D+N1eJRrmrnVKumTu6P5snAyk
ZwlObhqe4tJ1BtOnxQB6slFt9MdlbD7Cdv46VQwgkNS0kN6yT3onC05JtI7SCVd4Jcmnr9RPKG7O
MBGeMNqlH/WYPjVsrE+2enVtY8XO84SvX2GWdVpEmYOEl6O5F41TfRFUqbdENS9kv8oAf4W5yeNh
/MDK8+sGzbgroYP1t0qaT8a1J7dVCOhZD9ZgbRvadQWiN51t6TXNRontOVC1Utu+P1/efFg6FjNn
EBtjwHn9sIhJJlPk1JUkyQy87Ejd0fjN24mGg740cxHqmkBJCtz/t5c/j7s2Eln9tQ4OoNcjV6ag
QVA5eUFkLOWnQimr29koSKWO01hevf+Uv24AWHghHq/nH+fRKTgmNbqsGYTHWFXs7tRxFjttoY7w
/ihvzVKLGy3WIta/dkof4FoekUZ12EAnq8UxXFO36qvyOKOP/+AEemuuWDrOL8ykzloLev3yltzr
hAOBKfBQa11Oco4uTbQ/nzV4DGq4VGY0+gQBmRW+/4hvvUj4d3RBo6MiNtr1Ffxle1Eylfxnz812
GfXyudBjq9wUnjTGzfvjnFpl1zWIsdLB0GnBHjNOzoZO0eh9MNseVgKsgiBgWXGZ1DZUJLBPImCg
+UxvfWsRQV6Ohvu7rSrX4dnGLYfKJVzU09bv/aBTnqW4HERAsgMTWLuf6Q4N58YMtqEqPyLwvTVz
YDauLFaDvP0pXzMBwpHN2FgDt1eHLT1gbiKaBm3oj+Z+cEh9NNLJi4UguqSz4MXGdm2FRanR8CHL
o00pGvPw/mf45lBrj1YdbAW4sZMFTjoritvI9AJTSc2vgCrohG6kzacmTT7qUf5r6LK21v6voU4O
IwIMu6fQ5AVD4gGr1uknGpM/C+nxbSHIpLfk+492umvqFoHLSnRQfxKerZPxuNwAc+vzPhyVUdvh
PpqQZs3eNl97BxjGNGydmBSOMRfdBzvZ6Uv9OTJgIDyF66l76l3M9B5Po673odvl7o+yrr1DTvUX
ML5Wf7AG3xoKYqLK3gxt0DJP9hgb8H4xS7XHNDu4P5DUmwG2iHs5tMpH14TTz299KuxiKx947cZw
ut6Kom/1NEbFqhjTBRUX7VNbjq1PccK+LdziI1fc6e7JcKs5F1IMmkWAlydPpsmexieuN4STkqKR
tN2d9dM0gYeComld83tQvfvgkzvd0tZB2U6Iy8z1ouedBKGpNQjp1CgzXYqca8ecfD+AInlo8Qpv
iTiskCRPfZb0wv2SzNN499tTlpCGT5HrkcEznyz8IaaI1s6lDMu5lTuZb+v61ijj/rpMXCuk1Foj
Gak/eug35hDOfA+0mQf3ENfU6/Ni6AnmGUSGeZtRp7F1ZQmIUO0fcZuiJXj/Ed/6WFc3vumuAFwm
0+vBRI8whNhMYpQy0sAr7fGybpPuOtLmZCsFYjOlqdUPPlbtjbmLZQpMK/hBmnucksqL1InVOG8k
SvRWv9RJ21J1cW35tZC1txfDON47yZKfZbLTb7jhFY8khY1Q4NgV9L+hVBZ5ZUpmCrtGGNWR4Ws0
F/8ogn7zt0ShtgIE0ZieTvmJSzpdpTNEySoGPSHdxWeWWPu2ULp9a1vFy/ufxVuz3cHqgiEd7YJ6
Gt1h9qxKwx770EAVraBBVIooNFA0IZaZqiO9VNMN7qXomKdFt49gXgzb93+Dn9SHv7rW1gVHbGTT
6R4oMhKK19OhJcmprx2MwryxyyNpt3Lr0P9878Rpvmm6eQnqTloXnbo0oVXUyLj5hEPR9zmlFARO
7/86b01OWs24xNnAIsxTFA8C/jiqdUrMy5iUx3KW882gYq5QEutr3sQONaZJfDA33xoT5AOxL5BY
TquTY2osVHVRxliGOIOywJz1YS1FSecmm90h9ynekU0oI9P54OR4c1yaBaykSmQJpx3RNKrgS0Ka
jeblhk39QFYrOLanDynVlATbrKIm2ywX5gcf+ZvjAjdcdzmM3KefeC2TKe2tSoaqXhh7J8ttG1mx
zI4Rru/NUM8aRRHMZB/sO+trPJ1oLC2OMIDYABzXtfCXoHhE3tvrBk4PgJnDQ5pO3Ubvbevh/Qn0
xoqisQ+2cRYwvMhTjgBa0sKS3tKFdltnoQd16IAtABFFF//AtjwEnT7pAaGBAc+/Nw7vj/7Gq8Wt
qdLA09RQ7Z3GHcQJc5trCVOpyOxjZqOad+nJtCNC7UJZ6fADRPcRMOeNTYtByaYQFawu9pP5y0kG
adbjzOp7asiQUzidZ5LquROlgWONw++vUVBH+npI03VZPT0j3W4FLtuuDM1iVo6d3bU3Ccreeqvi
jUwDtZDxdvac+fr33y03f0I6XqxOK+bX80fimLBQ08tQ6Re5m2ut3EurUUNctu61jl4dg2A73/wP
BjVJb+igUdbY+fWgTdmlamFxMtt5Uh8nk7x361rKS9w0006t9Esa6875ByvljXCAMIAprPMedQj8
rwedo8yxCzOSYR2VHUluo7+T9NgsOB9aLKjvP+EbQTqNLXBTM2sZ7PTSP0gUhP0wEnDNeIsN7GNn
1rgYdwp1TF/i3g4MGN1bmS/t0/sj/9J8lKOHQigdZFdw1try9vVzqtXCET976InIFFCfmMWloAj5
AwPGvE0ag/aoRtNaL24TNXjX0Sgj5lB09ayg8fcD1RgEifpYJRtUTfgF3v/t3lpVnMssLJKUXCJO
PgRrGFWFnZtz0UWs5tIrHfNQbF9QGVf9KB5+l+z382WQuyYDS0xGr4zXL2NOXM0RgitL0pOztiT0
Ap3k5C7Vpf77B8DKB0Y3aq304tNmONSKjC7BDxZGaMx3hLyfKlb5jg2Gu4vXWleeXubh779OGuLC
vQOhT/+dk4WEpa22EXH3oVXW5Aq0qr8a02oOvQhhiUmvt9v3x3trJ4ax53oGwZxLF6jXr9OtVPpu
ztUQDmak7qek1/DQd/IB96MGe7qMLu26zj/KG7w1aQCZ0scF5OVKTXw96pAm3hjjKQir3jIC2xMo
y4pU2SAMVFYkgfHBJ/nGTmGgEDYNPk+agZyO17jswJSdx9Ca4/yisdL2sdXNeUc+Lf/8/gt949HI
lIOC4/lI+drr1/9yfFsLuc5lyUbKkMgvHVc42IhtDIhKj/gbVPzyQVj2xoAmLmsOcWp9K9vv9YBV
beJAwSwR5iKOtpU9fi/NVN/TKq2BflQ3H0zQN14lOE24vlR4YUqcXosopPfUfdUx7Ni0QpR9+Q5d
g4m63P4IHv6T6nYSCq1xEB3QwHyRTT7Z+OwE6ZidTlMos2TeWwbUApEq/U3WZ9rGHmXH9VOtrtO+
U8+6Bn+N1XnLlTr28XMKCfsrrm4TwoHR7oe1IYtjWNFdHLX9pcul74z5kO0rTCz7OM7lR3iyty4M
+BS4pJJ0tH5tcrVoBi000b+FVtvVSIQijFiWPllHWtRVjzVKDqLYeYqfPM7jQy1SuCNIhZTv0qhT
TCEAAbrN+3PzjTOMagBlMo1Yx6GA9XqqqEoNGLVlqmi2VBAble5KXxqgsqDoajQz3y+K12GurI0P
LnBvjUxunkQ2tQhIRafbjNXTDz6JpzBTnW80nDAJ2Bd5iaPcCjWpF492N6T+2Hn9B5HmG9OVEgh1
Ja5sTFddf/3IMe6vSjbaFAJFT5CX2blPj0AjtMTwURvuN7ZSKNvrOOTC4ZucPKMhi9jgOJxgNkSr
ON8cyx1KnYka7oS4cV7avSP04YMHfGP5rzsNLSgIDFT9NIc+a1bf5jXG9maGcKKiiEWrDa5jv4xT
xQ4A2qMJ3p9Gv7xTZjMBprXWJkjnnd5QKP3X2uT2M6sv7S47Lal2em2OO6SUv1sX1BmKCQuhgijG
/aUfXZMVg505cDBW0eUZ3rvUzwcXnREZ7Q8CmbeeCtKUwSfoAq05Pe0rrZkz11bmECswGfqyNfvA
QrSSIFMai/D9V7ge4692NiCCJCahpJNgRXh7shJdbDIoYcEmpMilL1FgU+pflhoAy/vjvPFQ7D1c
eHTeH/95r6e/FgM9iIUxh8UAB8HE84X/hT6/sVeLL+8P9cv0X7mINqExOzZXj59sy78cfHbugSBY
E+bYVsVe9l0TdrgrN7JX5i2p7/lR1Ypx+/6gbz0f6TljxclyEzhthpXAyMOsqiE6Qr4GN0NPb6uZ
nJ0jEcf+T4YyaEGwPhyx0utXaeN701AtrvomSZdaq0O1BH8OSbzn/LMe928v0/+Kv9fX/5wI3T/+
nb+/1M0M4iuRJ3/9x0X60tZd/UP++/pt//nPXn/TP66a79WdbL9/lxdfmtN/+eob+fn/Gn/zRX55
9RcsEPiCbvrv7Xz7vcO583MQftP1X/53v/i37z9/CrD173//46XuK7n+tDitqz/+9aXDt7//wT3m
L299/fn/+uLll5Lvu/tS/+2+Lv/v/+GUU67xm72kzfdfvv/7l07+/Q/nT9Pm+kdPBapBBK7rfjt+
X79i85U1888dgR1xzdb98beqbmXy9z+0P0noUt3hogR5a6Xq//G3ru7XLynqn5yL5Fv4j9MRjiWF
8z/+41W8+tD+60P8Gzih6zqtZMfPXhfXXxY5+cp1bYMFR4tFkOudXI0KE3NaJXq/Ts3AG2Vz4CYH
52k0jb1apO1FTgvDFLtshiSVtpvRwSlJRtGKMjEAgSjDqut2SqBCsbi2IifWAhnPq7x1UDb0vqnv
TTuWH+lOfraEfPVbm0QHGgIa/lz7z54EsDnQDPiInwerycF1DJp2DRcPc7PMu+wmNnKkcO5Q3eBe
1jBfQN27Klxb/IBCZlxAOjDPDFJHnzCJZlfFZDtyFXNrxykfsZY7KII/D2VT3TNRVDMs1WUOpZra
51xOVlV3WigvbWSN3+lv3dyO1TRtrd4YvsJASC+UOHJCCCmm7bdtlZ3Ptb6FCpCjYwRAWkGRAknk
u/HS/bDyCGka7vdzo1CsoG865aOOda/3OwpmusMB+E9YKmKAU/6sJGAtnPU9UcnlNLmk1JLCcqtR
NTtcwDWt/ddH8/+3hT/WlMe//cdS+2VX+N+9bNOX5NVGsH7HP/cBzflzpbySS6SMSYhJ6PnPbcD7
k1uYR+6WpBSVOaQa/7kNmB5rnX4yNDWkmsRVjXPlX9uAaf9JWzcUZGRbkBuucrz/+MX+G3uAjsjg
9S6gcvJ6KNAJQhmPP9av/+VczOJUwsmdaC7kDdFZh+THK+ZwGp2nKE6creGIM6/tdioqw0bdp+TO
QnN6dtIMz5Ve2MhcQa16uCln30Sw9DBmpPmFCOZ4QsJ8jwEv95PE2kUGcMYS4aWWWnaA1xXbkE6f
7PS+mw0INaY8DBqqV9Pw0ePGvoaFxo2HAyp1eBBPsrNqkFZf27Y/m3UXQAVSZXNqc/js6aaO8ds7
Z3lypffeYaKzJi5T/aKChSXz6ZYVH1Tmo6JhLfTmoFCcgyiXFRKzXJk2njIjSx/1CB7VOBUooZQQ
DcuoeD6kBja57Ewt5s+wYbBBt/lOaM1WUGJoq9I3u+gJcsJezyW6UipOqRXRCeQZ44cPj1hrnqUk
4E3dJzsPAc35vfG5r741jUal/nFQen0Db5D0vVduhg4iBnnYs7ZXH0RR7nBtP/S5+bIk7MA5At16
OdNnfFpe7m3dXJ4XHdioDEw+leSjB3DFGSqSMt62N/P4bIQuEHhZsjfHW2OKzsakmj45wgg6qIbe
lSNantNy0QmSlaunK6TBRlBpUPByAuUlc5IbkdnbNlH3iuHshI5vZHpOhsy7QWqtfqobV9xrStpf
UED6JNnqlVY+I0MNO1V90mRDSVt81s3mTILfrtu7LOkCMrHwR+Ox8MsEZ4Adm4WPaXlfoIN0vK+L
q1ywSx4l975NA/GqW8YzTkJ3k8/GYVh99q5IP7V9F4ixBP6cqdxd3Pq6naNPo5mJr4vox+9u80jx
y7em+UubZxuM/Nfglq9bHU6LuCFh69N8AwpxtPEM6Kxl2dRB2TjAyeEmnOtL4XctXZpMYHdTXz3M
MLT9CSX2PoXjtRUZDRikijeor7UdxImAuvvGqYbAqh7IfIejdpEuxQ0E8KMdQZUoMSytioIk8y4j
jbwjNB3aGe7LzLoBUfUJYcMN9lIMA2cmSs0uJzdJv+CxLg9RmWFru2jsA7iSgBQu7XRM/IH1Booc
uajywWVyW863DLNZXR85ka8wGYC/bjYuFDwdPs4wHHW7RqPf3euJd5cWL0t85Mx80Jsj//TCNhB3
AOnZ2MPzUn5FRW+b2ZmR9Jup3vV0k0w0+qHkR6re/tTjnKHGfKQx+1cNX4w6iSkwExyN/H8DHBDU
HKBKsHhAjs2g+iqRPohZvW6X7HGOAdgu5pbOUr5mB2SN8YJMIljTHbhczj1sDcJr7vG93zTOwZiK
gxPhCCwtDeNUbQfx5AoYjKLBSEuVpDGmvdIpP6bUSY9ci661vL0wRP9jhExQtn0SLnP2BLTN2SXJ
6ig2Lj09kyQUUkE7Amt+0RYRP0FQc29G0AO7IqowtLBvhJWh3SfmMJwtk9tdlYuH2UxUJq5hjaXV
TkkAWRIAmtde65111xr1Le3qL3JvhfFk1Y98ma1Pay9tze9hhwg9urcMiLVkEPnAmrS7zWOQYh08
DQyfxFMXfa5uWkrVQFqeEaEkgSxtCBX6V0yP+yKSx3ZW7iLpomfPPtOjIsA7L0N6Z8UA37o+AHSp
heCG6N6tmElAQ+ZYfImmHu8oeJh60K8q4wdk5M2Y2ZBUsPkstBVp+uHRxaSzuoGTb2M0Tj7VKQWL
ZguubD/lc6hGbhcYTgtyDC/1M7Yi51xrkwiprVuHaUcx0MlVb9dVTFPhOj0uOEvZdOIqz/DlZLGJ
7zaS0IIMgVXJvU+0VsURrHScFIv6gloY3kJdmEG3iDlErk065FF3xFPmFFieoqe2PKOjlHsr0m9N
V7CeCyfAMw7Q40YHzs3iaCa/sjeKc5WqZ6aMsV7tpPFSt8SkLA0Yc4Y4zkV9KOPh2c7KZBO50Z6M
yFneqVvuhji5mbLGlzRh48afaSBI5Rrp52OBsUgNMAZfFNgSpwi+gqMlO3V+6tjPdEf5jIFt4wjQ
xh2wux32fCcEbIYFyh1vtchFvdee6+5y3pTZLQ2070isQ+JQi7o4NiDRnSZ97iYAAUk/nVMf2oCC
9If2LtXPO3znduQzSXR12SzujWvGn/HuIx5fW7PA1uqwYd8J9lehY+VW42dMkBsdWJIi8x1kjAAq
wJVnQ7aqD1173sVPkRTPSseiFmcDCBOrEH5ftv6gOaFXFpvEaTe5El+KQe6cWrmwpuJz6kwHWzyU
RfvkNjP0q3o+IlxeybDc3ak6gCCLanxFdrFNPOlc2k0MX6LFLjy00HNwXfkdBUxlzG90xj5AoZdB
GcfLvpmWoHQuqxhvYOIFXEUv4YVAgOBTnr1v5txuY6FvXLd1oUzJGLB8sesHfI6ZOPSw4eOGQIN0
UGDVw3Dwqi720yKbN42ZY+3EoD1WX82iwf5IB6mxRPyX6QEXl3Nlsbe1rIc7oH3bJHe/6VNuw5I2
v0nbe5Sa1/B48sxk5ftxhxEbcbm9ndHCHSPFjPzKYqp4WExUKEtK8XmyFTY8tB0hrlB4fMWTFs/T
YRIda1F3J+DWC3kbHkYd7sWUHXB0y0Aq6ZZbZJg5q9utvFe06AZHgrYVstkmIvL8IRVz0CxFujPZ
qhK5bLls0k8DFfNiHBt72kbTrsflUvcwn+z+k7QHrmomL7/hdreky+SrFKTSpV6LYMe6rq767EC9
JfPVUVd3wuHtQNqyqxzY5bDHI+NH5nhMqx3RQd0b6YFDTIeiFm2zwtktpbexp/QKGI7fq8r3wcCh
7Dkbb05v6E141xjlDf7PK92ebpWkRgcZlZ8NM8epb9/lQn5W1R9laez6+oc2G2djd9TiL7HVB4lR
HUa1D6C4kIosdrls2RHOGxUuZHWRNBeD+xzpZ+rwCRgf6mbKXGU4NmfkbiqvCoU67/Ns7y3ssloV
rM4zxftkzHngjl+60iXTPW114J58I2gJLoc2n525AZ9zT6+KoKqn/aglHBflc7YGeMDS9Me2sDZ6
ZAU17QHhLPuWO817HbyaT7B91JYCAyM3PKW/y0bXDoG1+HWU/VBdllKfH0mznqe1CxGjHS6z5KCZ
OHGLeVPZpXo5TdhUe/Ol7QUEVi6cblbvNalsVeh8atTsm8KrAh3qk7AqjSV8Y+c64dv0tWrEflx6
oDiDEnC9P4NHRStYWDPqwp3Urh9cLIXSFbdad0GHC39J9Js+/eFgPFm0nN2WkkSinxlLdY3OI90s
oD/9VqIGcvpPAsKeZ2OEgz7tG20UVtZP8uInc2gPKaHTpVKkTRl0EeW4nI2T9pYqcz/KQ0hSkw3R
TQTqVPsTn0Xm1u4WZaVfdmeGddGXk8qmY/ywIzAsI49AWTmIk9659TIjAmkycqnI9OtaTK4/lDdW
036l7C033sRnYk/1Mc2UW5wnzxMtt4DGXumtdiXn/DDW3yy4KpHF1aFcaVwF3Cid07azsrt+eagA
mODvDPS6Oxi5t0kW3fCd2r1Qi+5Ma9tP0lz26f+j7rySZEeyazsilAEO4cBvAKEzIlKrH1hKaOXQ
mBHHwYlxBbtJdtUjja//3jPrj7auvnUzQ8CP77P32t78YsdATaU45Ylx5JzwsX+v0ko/NvSHJCI+
iarascGerua149Q2wq+tYeSZPVFuI+GvCmtDTlPwIBbE6tP42Dj6urboQ1ucedUog0Ri/5i2y87T
qJPvkseZl1wbi4AexRVgrvIG8gptjV2eQ9Dsnmg0ZNbt9Xg9pss2tUif65Ed1Gn3ARVQX429/sXo
qt6ckuc/3Bj9TIzf4uExlNuERbE/9AZADw3SSEBy21AghgQRdq05yrBOdpGYt01tmDvWXPaVmQu/
LHzInYXWggnxYmhV/aQWxROXkO4oL9o8ZZdpSSfS7bW+sYaSDgn4McuiW8zSW5L0/BPHDZzS2wAk
YfRveDHiUnuZCOTDQOGyN1yLgJZu2syhuV+UWe9kbz9OmnZ23cbjA+/yiYQJ5m4U3mOfNf+wErDW
K5eLXzVgDJax9hK7XAfSUobvmuPdpkSMVwL888oQ2WVO5bIRY9bu8wyGU51VPA4sua6r6pB54b1U
JmSIqj7HCQkGOEi3WKnBa5ffCXmCXHUicKwaB2OS0SpdlB9EIilkSKP227CXdufi2PWFbvhQjpld
TfoQR5lqW/jJ7U0nrRICQ85kkCTsBnvvBoqKu1Isy12Yiwd7sB5hesYBXrrKz7lp2WUZyEl8DKKl
a6CExJFYQgvGZvTYuVHIIAdl7pl/trWhePjVqQ9Hp1yxWXR5kzZ1qQxoXJeuyfbAr+5a3bsUjH9x
AisvG77lQqLZWnqIsxEQV/EDaPCmXBxgoXDQrl8WgVdEFEyPcAy4/VWJQ/6hjC/M8Rqwtlnbdh1v
W7iUjg/htN3MUPTAvM8Fd6L2vVbidVTGvVmL3QzurWqadWeWl4lPNv7H38Zy35Te70ZP/uKUC7Iy
+1GDDTIu/MC7sxPFl+s9R6PxbBrtg8qtR3sq4kM4x1+adD7YVr5XRfsmtf4eannqa5a4FDHJa7XA
p474KujJega+u8unDuRpHZgVDKLku+ASfwRin7DGJ6E/DCYR5NZ2VnOfrSp0Q8RPbtP98qJ0O7qy
w5ja5zxI3fqsaRrx3eVOgFDemfl7bfSg7/WhWiV2d6kIm2KqzPPA6duTZmv2Gdm/8Au32nhcFJZK
v285PqDkHaCsHoqk/4wBJ7PqW2oeMs5ETh7YXYpqMXWHKopeIPw8UC54Du32DJYjsHOGqXr5HpIe
cw9lVWTpwxWt5kHTcVxTCMEFeVzPLiyaPN1yK7/PCY53mQUVXs4fozbs+qXVbqQb/SaMOWBFj3kz
3Jb68A0ksAkqi1XSAt0rX0rotHKjO3Hts9djaAeArtxXlRa8QDoQo7KmmkHIyJciiFLjPUm72wRu
q00Y1LweJMJp4M2kMGas62U1CnKxHHLL26rW5pNvHErDPLIIX+l5/2SLAqp9IbfhJDeDCwbZGIME
+6RM6KZhlFx5PKlg9EOemFYyQiHqTZJ3KYyCxELeMFqu2fVKjd0+7h1GKflBocoOSv2hTzgJkbZ7
E0kDBk2+8vqsIU6X30SMqPMQGrdXqopNr2Jnas/sCwYfIghUPjt1ybsztu6itu5vZIWvOmqgkOXz
lWCQAnBmIupvvEZ8WZx1nbYExsjoR+sJatoQ2edhHmlbMevJ2MfmnID3uw4nmhnDlFtqd7qTI6SF
YLSd8S5th/iqZjyY0EX5L+b82tXwnusMUQqzPUH9uPShCn7i7V5703c6ERMqusc4mc5DYv5UpdXx
xBybc2TW4D9toClPUQhcC0GqQGhqOHmtdT/rNBXweYo2Mm2qXaq1+n0Tlkd+7M4n8vRQzryDC1+S
dTdq02oyp8tQwVgugX50oAH4P19AQTBcFf5IyROA6A0VFdWW7W4ZuHRZBlZ3fc2pZnHHxo/A68R5
/Bza1doFsw/vxLZvbMScMyQX+Nxckc10fqUYZq/qGYii1TaBXY/WwWmre4WCfkMp5LyWSbkZ4Qpu
i26CnMqhnE3sr+0yzR4bRQ6zAICxovc3CzR4Rnyrej4hxfRVVO3apmPjNu1nbNGoFKW0uInsxk7S
yzBAbdUjfI8RCUDYn7XfAbo785DPXlyBsJdyF+B5/dbPXQGQjvmlc4qtspN4xbpqPvd2Oz3NZBg/
KEWIfrMSubM/N4W2S5royxRdso1qk1qKzK7oweKyxcP0kNcgIjTnMOTPtsE9ugLbXONUdnv7oZcx
y/Jpl7HS3FI6AInx10zQPjJsJIWd3E1VuTHTZYNzhAuZ1yynuK9fNFOnFUjdj3yJV0MT37c6YJ0o
tH+7WG2vMwo29XWo38TpUTN0yNiWb9mAG1T+6JpfZjeA18vXXW7ee+VAg0ljnmQ/flOoxCnaVPtB
ZcdEFvlOLOF9ajWnRhhbHSINXyX+14HScj+/vi5xntyrQj8V0ps2ekRoVmvM5CUP32BB3Yju3ivu
G6e8dqfAGFmMC8KUY0fonPm2Tid7JWVjvC9Ai+kIsMv1oKdB3eRnq51OSfhZmw/JQqg/W9DklPk6
12tlvwp0OTS9CVqZO6TnZNL8hWNJ62It0OiAtpqWsFK/vCJ6HNjX7gwDCYSczkFWHH8w/4PJaB6G
ELqUldhvml70AGQxZThM6Aj1FDi490ltr9LOeZ8nm9WK4+FRFolvdAXMeHpTU/sREmNg8zDrOGN7
xIQySmj4NA703B9g9murVk93kT77V2CYKEZkBGHtI649FNz5gjDgCqfoyxSmamXDAx81WHAxp02t
Dc2q7N5ajXq9gz5D6qnF2uHkAX+zZQBfOW0aWBKXF0VHXgSbZRpf4+iu0N6rTqzHskUjiX6vXzAH
7L9eNltN6a9dzrO4HTPk+vk8Rg+TdA+ttPfAf8ByAM0etoP3kvH5mUL9ri+q9wxHoj+QOhN1vicT
yZe6e6h4XITzY+qEQbWQbeW1TyeQFYO1bQBDqdHbltPXZOTvrRcHS/jqIEz0w2ac3Z/0yrZFAM16
cIVL7DuzvnVkf8iAEccFTrx1Jh5i6LDFR+6+gutahfF35xZHTw1r7Ka+k721yROqhg6coEaF1q0l
QFc4t7m9gdR5TAzjbHnahkYNZLWyPRbRb11xshgFyH9aOyN9C1CI3wBcStxYgQ7JEhaPj9UTbhrg
ES1+waGz4aLLK2dFBxG/x8Lcl3mx14bb3EBFzpx+pwprl2gwbW3n1i4fXPPjWhIn5nhNfvW+yLnU
K0vb9hDaVpbKLrC8MO1zTU9LE+9THkymCnDVAjHDTeYs4ye19N+VwUk4tfVt7grEG+vWLvSbhade
UyZ74G4sJ4oYDKgu8EqRymlemuGMj55GvGfDTDZ19DuxT2gyX4mXcryMHVDB4rmaJ17c1recpbhd
tF4/jFa516b7bGAdMbXO1pk6uBnuwUqGG11ViMJRMJivydLtk3p8zMV7Ps4gb+T90FrbFMKnM8WB
ER4j+81K3F1ZAxjpPPlExdYIVj2/gYq1heh5rLpL6PXVo5HEaE7AaFO5unIei9YLZPiQpGCZTQc+
s7Y1xbwBv7ZestHPhODgd/2uvG1i6S9ayEF4P1qPZX+l4oji5CRwtN57cZgRfLu91gNfU52Po84f
9AN7HnC33KUs41jUYAt46RAo4wMcUGrI9lp0KJmQY2DCDIuAMcvnfAHcV2xs/V3jGE9v6uowwXVO
mSHi6REbzglWC50DHCIhn52DB/QuIZjpNk2Q85G5Xg0trdoly3do0sOZTnc5YLBmenEB7EXg1EGY
n9CYq/EqPS9nw+YaOZobvYxuhQfczTC3qbmLreSsmpOdscWqMoKYVLUkqGuJOwQ4BvaysS8Um3nh
C0fAKqTtSW+Odnm085OjP7faruqQizZ09awqqLfls9my+FongjOwlvdgdo+cRacwQRIR+Q570wZq
DjU02rOiUbRLWHYM15YBS1Cpsp1rc1eN0NhzbATqrASf22jbeOObmd4tLSVD2gqJZWWl9U1Zbt2k
95GIO5MHS8JjSmwsD/zvZHwai/sQyxLAaHGL01KwrGAF4torw5NHTWhNEBUFi0CL8pU89QCpyxeM
4/RkLf0u4wrGCLWmhnGPRZ6iOCNosS/GvIl6fK6vcKG00OU6Fkn2OMSu4JLQS+7rDELxHh6UsWp0
t9hbc8sFLb+pDUTbvL9pl67alVp96eLwY3Sqd1Pjgtv1LwApmpcUtuKBsAFjoZHVp9lTb9n0Cs6s
Xelt+0XB+Y0qFt8E/Vw6PaiPeg0Eu9PdTaFdspCOUURyb563ihYhTQFTmS+hzq88v2tlw03Y8vum
Sp7gLCJx7CAQabup3U5iTlYzW9ur5PuYcb9oltZeF8TEi561Wg08loEftKb3PBvPTXo2BWU/bD0W
rSGLEK4gD2xCcVOYw63Rfo2mtk8qtRfuh9clULo8XyS35L7Zyqi1XGZmmWajUJKzah/n+xlve/gq
xmNpP6Byn1UByYhEhy9s6plsHRGqbbqHJU9j2CDmm2ePpObf6BC/qR0z8Gq2bA0Aftm4PEpgBFKh
rs/mdxl9WojH8LIqCjInIKWhTDaNLM/oBVh5EzqHMmu4GXR+yFanfm+0d4XdZpcyVNmbs4TOJpvF
Ld+tjnLdzl0v8dZFkfC0N+7ZfJ0kW6C2f8uW0o+zZYMb5C4qYro+nOQnbMFd5+LkDdFyoMdp3YGC
bVrAft7ElOJqdZCmV9QXIbAVcmigzXI3SM1jsZyx4VXaZ6V553Jhj6vp1jnPPPcIlmd4hB314eh8
w0tvujdQhyZP/fZds5/TUFvNWdSx9kLx95AnfYVpWJumO89L9Y/O1pxdu/TuweGKIheijPbHzKp9
RW5pQipCYokGh1obbz61vdmsgRA6QRmS0DYg7N1pdni/9Nw+ejt+8khp0D2JykH9l873qY12KYUd
d2A2Qg8SqEwuYwxxmS4kkOGJ+UFRT4KMGkHvZv1xaXgerdxuHncVriaeWnoSvnAx9PgIecsxhei5
dUdPOxRNb9hrBy/7Bs5oTZ+62mE0faEOAsjtiL/PUi/j6O6IA34QMdtk+MZXuNWfI33hCiY2INop
flguztDs2RBvIpdPYBvva6HfdJ5+lvGwylPNWVVimg7pomNi9WKI/0oP8kXTtx6fpFvpzEeg53Q4
5FD+9mVm5xu9ljSEDGmev4i+ttK1QCUBsmCJONBFKnuuSabQeJ5Ej0nWUyAL/RHxMov5e4OU9uTR
yddtDe1ZM21nzRbHPPYWv1PL1gGNtsvC0A/dxN6ENEZtW728t01R3lcGC1JvDuWljkSzNcuUnLCT
iCfZ1qdsLMw1V83KXyRRcKPmbjPU+hQUFVIF8cLuoUF1WaPoG7ckHWM6lmen25n0zrKFnooF14RI
5rtmaNiRW+CBNrXgboxT1l0VpvGQhfUXgHsjO5chVA8/jyrzbYQf+ztcRd5IGKNfjyhNedao3yXR
6SiKlv6H7+DAQWL2FzCRcm1mCnWlSFkG11pzKvhzOBnmgWvVovGvYBtj0cpleNOaVeb3ABVulce5
uFWOfB48JDKrDncp5o1N3JfmGyt3FtNVTSuYoDUTaz9Pj3KkCKbW8w2EOO81ymLm3Lwb311X/MRl
Y3U7YgQ4RdvR/FARS+8Iv8NPXaY0ZOA+OxDJwnMyajsv7ODGe0uD0oZb/4YoQrkbdau8cTREpyrc
8V50PBsn+1A26qcbDIoNvJibI+tIztvpCtgC1X5lRVrMdaO+jzXmMr0d+zMELvt1KL2m8o229X71
ZKJRxdK1YQv9b4PsQRF6klZzEHOj2daxhu4bxk1L/JV9FvfgfM5/lCWzh74L6/uhnFoWKAuA93F5
78Ky2Oi0OPx49JnD2UYsYhU71MCNiqRM7wBnSJB2jG4A+z3eZI/b3QAbjsFC+F4zijfiOeJCQ5F4
67jX7OvMpkhsXJqtULY4F9wfmHBqJqpqBosQmKmBh4+kKqci3fJsKMOG+KNhVDcUQSAP0qi9rZsp
WVtuqXjfFAuVkMDxttRPoPWIePeT5X7X9lBghMNjFzi4Wy56VXqfOQVX23TRsMgRBjuF5Kg3OvPB
AYWaIerKKW4HbXqRBMh8oYRz2xpzu3GgSCJW1rZzVMr0zm5mymCoO5wwtIkQpaNScDU1Y8N1whk+
8zGy1TbRMC6mIf3ahCtK/aBa17qZRWTcGx01GQxnslqHdKetuIDNQZUAXMR10bHoM2mbwRJCnRP2
5+i2RwCGF2AMt5kz8ft1lL+80ns0bjxcmycbsA5/BosfX2WucpnotpkZUQ6p1fqLG4aL2jRA53dW
kbvvQ9ZFg69nlCQGnGLavciw/UipfeshILxVOoff+LoFfQ0snQgnGesEO1WJRBF6Zy9CNVG51wdd
Kl3elsTeG619O4VNwalZGsk6rLMIacMxuClW0nix8tC8ReDxqCpz6tw4O1nWXwHAIUxa1H4/w0Sy
1uAHGnxnRXWDtoH+nYLnx1cfUPajBSa28ztJbdZ2Csf0iG9yWFcjlqFIOnLn4mu9D/Mpuau5XzRC
FueUQRLTxxj+JrWax1VIX9+prpLbCUbkNs5KilvpLQKAyCI3XFCJayF8/JTR65hJ65CO9ssIn/li
deV0K+gJ5HFNlodfS/Bah+EOEak7NjSBvl4fhRuaWbOLqMv5adQH3gQ+E/dRJmwQ/DTpDNCdN46l
9L2FdfTR6R1Ul6kw1q6JiSZBn7jTlejvUKrAOA9qToCv60QZg3hMFdxXzbLrIO+Kp5hNQuiO1qrI
i/EYZnN3cMe24RsRacHkGu6PlVCJQA9It6lqtr58h1iqNBYfD4Mx/zsd4/mEIPdZ9WzMW7feegu5
NhCMyDH5BN1HVh7XJzD0M9/DwtrHiviPM5GVVKO5nT2cM63n7qWsUPxd2fiV3hwa7tl0Flj9iaWl
tTGaaT6ZczuvtS7nO5aq8lru7dxPtIGehDv2l3mwpx0VBNmzW6UoTjVoNUr1xqk/m2xJmlWY6CHz
zpDdTt2UbOKrGtuJ+H4ulHmZeW/hhtqauWadJHf00D4nqZvfQfPrbwZLhi+VNusobtmrgbrgF1pr
BMs0VTtVFRtvsMaNMSgaUZkanzy7f/WE7q7r8SqO4u7tn13qm+WqaiKHjk2nQ05aiInsVDPZ/pUI
fUpTi81/VOkbxh/2SOTnti5dpuuFBelF2ga2rAIViE3y1dprntvGUb7KlneEHvSZapw+w9DUId9O
eC9GcvsTbu71VCuaCTo26dwY5lCs66lA8NT0kG1xUWHLKGWylmNeBgwMHYcGg0iZtSDCwSAXqHkA
NQ2uL0v4LqLMsHhgO5iGKHoPAxDu2YdR8taFAmOBWUCvWkGE4KnZTGONzQvPSdcU4U8ZGe7NtWu0
wVsTLCZ10k2aB7pXSV/XR/3ABzTbAQmWnwVwrK3OUvKCicPkL1JyS8Gjw5bHENpZF1SoqSrbhV2v
UGCiydnr48ASaDIjrs5zF174tHEvp1Qkx+sUJvcdxkZGTHeo1mktkl3H/EGR6ui+5HSo7BqcdaBH
E1KSnGOGHIK2FbFDGVoxXUTWd0hGuNjOUs/R1vFI71MRplg+e3psLdmmLzV3BDxfTSKC2oim35Hm
7ouVLw5Q6YErWRZP1HmN3nTA/8pGh+oGgjWevVA0B/u+uc2smWL1SfLSVU6vX+Zca77nrlp+M4p6
Dt6izzSq0UTK8mK4bmCn6B0Hhn3ReJJvALjm9DoOwGuhGcR32lyWa4D03XHskcnHuDN2yzS0bx2d
NTjZbaZpM6/vabVNTmhY1ZqmIaboeHrLuT/wTaw0BMMOk8djD9zjN8/S4nRly2+qnLrQlcBHz2VP
6n6v4/xbKvJW84xkQTQPd2wezwtFPQ0+VnrX1WWKvN2UZtce9KzbO25pHAQUNqxIU3lqWpp6k3Se
L1OFnUcl8p7KIHMzSTN9i92scXyba+uxpx450CZnrbR4eW/CqX5sOw97VlqxcpVT9wzsHwfVlOgK
ga6TR7rdMCiOd6YTvaLAY0bQZwXABL4oyIP+Mukh++kkk96Tcvp6Vzn5uB3AZ661qm/vTO16MEwg
pMNaFjxJuwVyt3LJvbQLnYtLiemK7wxNHKZhfaqIFzM2BbDxKGpYs5fIeC6rIULZy3i3ACbkvXN0
YMO1k5b+BAljndmp8cLD5LNnq7hnLeytLKSF9TiS4SmTKT2Fc8p3JIxSvgujvYwfjjd7d250ykNW
H/HRs+mJj4uDE0XquyhNTqfwpsmWLXr2SjodI4AKl400rqf5oh2bCJ3S6ksWLkd7wHWoOjrfLCy1
xdGizibolGdznQyXiS+9a0a042ohFQLdYn+xk7DeODnCLV5F+uLHStpfXqOFz31RxrscIYPtOSv6
aZUrXWOwT51AEnS0gjwvITlbjfIFlayFoXZRljzryH+97y5GdOuaB2mpnQqR12s1sjyG4r7PKe3q
aIkOat06ZkubwNgGWJ0tN6HbP2skYwOT5pNcoOTbM452XO//lP+fdAz/+WvS508Jof+75ND2p7pm
btq//quuP81/po3+HwkN4c7/n9MBq6otk59rYGj3o5Z//ZeoGpLyT1mBq7v/71kB7w8imoZJ+BXb
PxkhQh1/CwsY9h+STNe/5ygt8ng2f+bvmSHL/gPoEGEhE3AZD0SToNF/hAXEH6T4wB5ACibhQ6r2
nwkLcOH+c1aAOJNJlARoHxk6suN/hYVihWbhP1jQdQZFlIUwAApGyGh7MvQl55gra56aUx9RuU3t
H6tetfQOxo/ouh+dAApuUpgCSH5tP35E3Wg8tbEcKEGalxKLVaFUup6WEUp2N9hGhLm1m0psCXnj
7jEXjn0ghsmjPq0tuJVOTtiq87X7DR93O+u/1wQfX4DBCad1P1APtyIWlz/Tds1TiJhFRKWifVVx
APXx/RGdzgUNBe/Z06zkRUVxdqO8HjOoQQ/5A7h1h1/Pzq6WroX24BCzLNszW8Jhr7j57oxkoD29
KT1OZMyeioKWAlW0EK2iVRRhDbd67qwj2atjYuXeg154WMPnEKeAg4N2Re37cB6hyp8TRDkq6NIB
rD54qIIBveei1mW6WPPTZ6QxInXMC44aRqK5zfwkG22KOZY5wVxPV0fNYjlt7jHKdL9tXBbhMbd4
3YOGRig9gLp1xY6PuXKxQbeeuVusVg9vMpUlA3UKerg2Gh0XQuhQcLKStZe8j1BjhhU7Uu9ixpmN
0NiNNtrrQFGtlrbOu6YKukJ7nO9fVabLL82qlxnvTNYcO9ubcM5yPu2iEPzcynSLmBbJPIyfJMqJ
WoFcnrjK6Vl2LtyiO7ei1fFGuwMRDBlT5kH5SzcOK+6f4sbJaiYq1YeYT8tEPAul6Xu6lVnFGeTB
doUjoZDy4vedv2S0C64MMANPaMXMCHwv6qdUFtFnyeYdvSSsJL2exAdeClchsBRRXWhrSfL0+lfr
OqtAbCnoGLpu3y5DUhgBSWlHoONydG64HQrKLZweF/tSXWURN3SMI4cyQkWtksSmDSGNjVUCfv8B
/Y8frZE9jVyzl+5z6u3SfT03/Sflv+NZOktGc7zenSfHYcQsyBLfLGPOkqO3nfChgxbjMHi2uA7y
MMWfoJo8Mel0TorXkcc4pYuFdnU5OuUW7NZyO0vexMDMRvneUkqCf2dqiYJYZUGGf3Hb+EEDjrCs
KH52v6hF1l5cEngmwt+gffAjzXelFOGws2nxA8vvDLbm9xRAHGsu+8bJHGlO9k0tZCVb4SPwgily
jGeb8H63yoa2exRQvwYs14tyfVsbKiItgjkNvD76JwoTxoOzRyMDTRqgzb9xrODK8jxtuaUyoXxJ
plx8eWGhflAcG4MptOBlm7M7lKHxFXV/fM11kd2bVJXO2wGJDYsfa/txSxsEpg2B6fqeaCB1LKE0
Wmtl2BPX/smYWeHQKKE83GJ6h5XMzcc7L9E9sWKzb/qyI7pnXvfobbd8xbSXSByuicJDYyAcYu9a
okdvshFJO4Lhh66tc7zJxAK+8WlYb/SgLCY1n1SB8+8epe0reqkIUVeV6VOsEl/7NTLvrm1ZZwVh
PZq1T30idvWB+a3ZerRL04lu0TnNI4x3hYvCtaiWXJHGfVeu8nlGIFZT18w3fFspO/JkPf3APcvv
aI6ma9DWtQ4ffFw6OFYI9q9G0aBbpOzNvjglNLpRq6aesdIR/tAo26KWShky8YUDr3ut0Qnz0oJu
G5m3E7pIofVXy6oepwQRiIYKGz3c5BqmTan2752zXXEuIlVi2nJTXsZx7O9CLwYgpezKvsfEr/+0
U3a9ai0gJQLHNa+7aaLQXHu8ZbFpM+T+fpAuU78v6zDV8KpVsbkC/cKF360R0Hyv9sA2YsrQdq2c
1OgnNp1/GPUj8UyaFjdcLCkS25Vm5D5oeabQwxA87I3m6vqZD1YBXFd1aX3XJORoAtnyJvlGFBm/
wGVETliiwCO6YLPOD2peNO3J8a714jHHledLremMtSQ46R65D0R1MNaGp617jux3b6TKAddJcs09
SNnJjdZr4qw72XJfVeA9A0/D3UpSwJk++7IEJtFbVb+rKkp5QsvI8VNRxPFFrcp4GXj3rgs7SXhm
8C4oz7BvGOGLgQtaRsot7OP4/R/mkb+HAv8xCPwX+AWnOtw6aH0mtCJpSvGXEL7FHoXnOLchr0vb
W5rW4j2ntsQoQCpEpKUd5INXHmc2vH+L//9TE+P/dxHx61T0P49799X80Rc/2lOZ/CkYfv1Tfx/y
/pAOm8srIYpANwBkRrm/DXma+4cDA5owKFqW5wgio/855Tn6H1S2MMpdERCMf1du2n9MeR7/CK4r
4EdCpKb8p1Lh4op2+K98NZXWTIoSSprgYIAqqP8lFQ5SqbLcpCj8TfpQnOrV2d8d747Brxfs/jf6
AzbY/+MvY5g1IGZ6Di8Fv9yfw6cLqcnF6Alqw9WkXpHkp5IudpC8RVapYfJu5yz3jgqUZkV/Vmw8
EzBIaOCG35zr7CbOyxi5v2FWGb9TW1YHLXGi/ZzPcjMVMnl0o7FeTy2n1AO30Wkry6a+BQjmHJ1Z
WK/l2KhtBUWVitmuZm9T2bP+nkxd8u4YKQ/FsdacF8gpDJiuVbLAYd3UDLg1M4WNm6W7uQUOaD2M
Wdp7F86uKg26Je2om5WAzoKI5hxCKVixjQ05UvdV9NdHMFacQa2R/xeKn8PC+6lpKBt3HcIxujTp
EnPtzboxbZH/UklrJqYGXxktS91yoN0BHyLU9T1d84N7zwKaPtQwMaZpb4WFlGipbZGhnWg5L18f
NQHbpWlbIi54T/QaJ23g5A1Fl54z81d4U/EWU09xGZtrvH8eXbyipYthexHuHAZ0stFHRg/UcCps
N0z9cYlytgwFFZzbwrTCdShUHLOOjSRHBOVWPrRzSQlsODhiw+qVYdWjR/C7W3Qm1rx2ZntbD5VU
t6wZjI5FqN4RWislOnWizflDNXrORWC2TdZTWWUnMWv4c+w4nwxcaJ6GszyxyrfBtJP6oLx6tP2Z
0wWXz2x+YsRy3LvcG4kOdXHKD2zTUUrhni4E+RV9JLuZxfVFLhQvPiLGVL1P60DZrD1ZeO2+qzv9
Uzd6+rxCzrGVPacsTktFk89Rpcp9i62IHtg0JLLErn+OdrACzCcqxpIGh3jV3Q1jjYGnB+T+SBgK
P7YUWvlFydv4PaDMvVbzqJ8smSc72mslUg21jYQEB4mBzBtcrF66s+y9vNYeUfeQiaah6YNxTmRg
MkQfrZ7aXFJOUjzUeaE2YSPmZd3NlZ1i4oqy58pQza2qzNyhzmzEpJ4OjEV02dL9VC5D+GGzk/iq
Gq11fc9tF6I4lU7joVQFbU2Th3u3T2XDwF8Yoe8ikH0Ql852TqqZz41BrVmQE/j6AYXQWn6dSmz5
Mcgo9i2j/IhiW2B7MMLqLlF2vYW0KFhNx1JeGq/EykufN0moIaHTlfEq4rZXFixu/N4M0w9XMwQ9
NlRlb9Q4jScHzjTLl74cN6MdU4OujKQ8ua3Nugsnbo+tQY9qrGo06Z004oo6vpla+3Rmg2VIVrDS
+1/4Qn9JzMPL5Cl7pSixYYKkZP8FjkMZGcNf5zCNq6Ci0Q8n/e4fjoz/5kT+b/8GLP/cwG2ocH+l
7LUtO9g++zfSzmu5cSXZol+ECBQ8XukpUt601C8ItYP3BRSAr78LPffGSDwMMWbu05w5posAymRl
5l6bEeoGCbq7wzn8/znCycbrc5E184oR8noZ8wyubP+bESB8zmQr4LT2CY+GwljLdLEF18OVZlv0
djUXRjDmo+jfRxXURtC34PJsGN/kP8iAfD49wkqPajPB/AH4tDXMDbD649Tm3rc4tDRBqaquCp4s
lEsj9YrrworndkU3uxZ2iEGgZ7bI2+uhy78NtHW4kAWhYL02otfzHdzmRmwDYuDhqGt6kq9EllYX
KWyfT1u2beaSQfbWADc7Z2hOvsMQRI7w8g4x51Ss0pRlozatS+8EfVJXVLGHikWIlBaBZzcdYvMC
A3b+4z++wb/DU0eElc711XZPQr8CzNJkCqABfmKshZaujdFaUwh8+Ho+n7BI/vWU/x7mFMIZWLic
ahRykXkhCw2+c6t7tPRyJcmhlFX9H1nL/O87xaRM12FjOlBuPk+LGEG6pjyafPzGXOpVedCtH3H8
G6O6VZS1668f7fNS/b/BgMyDb2StntqgCLrnaSrm0cy4uNNy8+heAled/UbE5/83wgmgA1Uj7fs+
I7iYyBdhv5iEfLDS7AKq6uyDzGlEj/gSe5yTtyaheOY9hyPywvBedwfc8Q5fv6q/7+Ifsw16EQYZ
8BJhInz+MGXM385L0uXBEDyQqFgU5ROitZVFd/0jNRijv3eta/e3Tgd+kcvt18N/JtH960txEruz
6Re8xr9goQ+gk1lUENjjWCwT7zahGlion3FHL/x04Xjwzqwp0qRc/eb4WZzGtI2dU3mLEaAmpns9
eRVNbhzD0IW5p26Rt8yKhAvL+ATL/7/PBuPH5wMiyTmFw2UItAqFYTfN/OY3sn57J867726GPhjo
O+295ICs6Mlp3IeYQ3UusYl9Y1FJDPJ6j1LE3FRUHhehMJ+/fuvztDn95h7bi256AqSVdfLNm4ps
DQlPqM6zyqNFDbcI602V/2ZrRYbz1EUX5vG5z8x1iGsQOxo7z8m5E2adjdlCWCzBdC+C7ofrbopq
Ilt64TOffbAP48zT4MN0ApwaaYj88mXQP8vhri/2uk2/lr2r/GsAMdUlw6xz2wAeKFwb59Vjn4IU
YyavFoBwWeLPAzgVZ2kNUT0dRV9/r0vDzK/3w2Mh3Ela4fH6UFIqnN4lJVDPf/p6kHNLBA4fn2me
r8apPYAXt3nuY5K5FMNNEF3T87Lw3J0PnrpYR+OF4+DsE30Y7ORDRbSstzlEDvyh9UVdH4x4C5Pv
wmsT5444wEwz688GGfz3pvvhvaVZSQOJyd5W11hNkr5SqG+dviEBh9TfKIONrWgq0lDk20lKC8zP
3C6u08Hf9Bh497VCLfDHrusLm965WeqwJRg+RizQTeeX8+Fnsc3TtBMVrAaUTrIqWeF/0qrdluK5
mJZaeY2x8Nff9tzrnp2kDIsUh8W6/zxi5WqynrgxL0WdJzuSlNYSm/nher6N/DdDEUAJWnooup4e
WaQp2gDhf4Eb6nRNayWvWn9yXPX49RPN7K5/7GEuo1Biw84CUNbnRzIJ3nJdIRynSLV10+i5l/F1
2/+mXctUau9F9GLbpLdtSz2KeFjbBs0tAM5nw9hLxp/n5tnHpXNyTKfQr1uNw3rJ7VZzO3hNpEHL
o4yfaeH/+rnP7qT/XjjWSXhN3UJXWchQoXirPEgw943xVFf7/98oc4rowwx1fJUOrc0o9DX51bex
Ige66NV/sQ48eLBsONRswCt+HsUKsz6Jc3rPQjNc+d1vHcUWo7kYAVUzgYP8tDdeCkTPLQWfXJ9P
YpUezNOlQOunkTfu3LxQRWufQlRCMcBz779+gX85jadH7Mdh5un74Q1KLAs7zWcYDdIcwDD6FHZB
G8vZVd0dH61gEMHGs8yCWpnhIq8id92/s1epFfwlSBqu12fakpBAlA+eoUmYVwIPEy1ooXrUWsNU
w9+8RGlV0nA0Tv5D7zRoqIpaeI8kWPx7mqdMdCFB+1bzpyBfpQH5laLtsJURFY8NrThonYxq1tNF
Mq36+0bhRIf6IYA4iQU5MHlu2+lGRYNZ0M+hrHbjtuQv1DRXVBq3uqtwt87p1cVle9FV0l26tJOD
SUFnHUotWrQWgukFiPjKpwsYGazfSDEtHGcofmmdG7+OegoYIqYiES9oU+ZWNVgTIXVbh92SNhLD
uUp711whbNYfVd3TTtJZo3Mnopx2ZtlXKlwjzc9uUyOmEF1hI7CILCfbWpiXU0+kS+wlqvzBvY5y
GiGXiTLdW9HkzT4KGxKSSU90MFpVom+tAs310gdOAC+vDgFSUa5GhSnLTW55VbFJfNmW6DDAsPRh
O7wHegRwTw0aBAUbyd2FnfTcUv84hU52uGZSE22fLI/cKBdtcNMBRogovqRPX8/VE9fYfwWq6Heo
NJFhhtpxMlCb6FYkYBwsx+G2mLHjELexN3/2PLoQsa6B+aXtvh7z7Cr8MORJRAMfi9ZpDDeXTURL
lUGWuY+q+7Ca3r4e5+w7nOHCjov8gjX/eRniUTn1KAGLpRyanYqsbVknz4npPJBrufC5zr/Gf4/1
959/WPJwW1UsRsaanJ3wfujjvbSQanjvVrWepnWb3idom75+vjOXDCoWoPaAQs+RhHeyU6d6h49Z
WxfLzL8O67tSXTfDzzB6H8tlYm/o1SbhzjoHM0GWRSLNoFkMZemPr3/G/Bo/73affwV1lY+7nRKN
F8iIX9FToNeDx2ZEXqUPNNZTlPsWxRh7X7i3/nMCMaIJ5n++4evO6XMXdpoMcSSLJT5fy6rWNoga
97ifXhhGfC6GzGuDcYjUkCfAqeYvPj9ZoHpKllPJSaicR8vv7+MeioWM/CvHpMcjN2jUj0wueTKG
wjNzNShuehem1j/jC0EjkU7th6wdvI/5n3+YWRNW21UcEOvEbXtNLBttg9yj5XzUJEKKESmfHRn/
+a4wP7nDyxVEzvyAz4MGYsCbM2XQvH6J/d8IPqAO8SW1Ny1/78eb0TiO6Fu/nkhnP+uHQa3Pg+p5
kIWNxUQa7GmXCOdVRsgvG+tC5HFmrfJw3tyFhSOMSx7nZBwT9F9pteQDAKbl+U3jP+VEG/ktUD2r
ARZ2nSNb//rZ/rkXzWM6uKDwSjl7T5ZqXqedj3SBZE7+u6H8kpQ3Aa0zhfb763HOvsMP45wsxsD3
6dd2ebamvSqzHzJfC3UhvJk/wz/W+4chTl5fk/idLXIeRTb3kw5SCvnW1w9x6WWdTATPQOkeFTxE
CniDk2KfxigesoNnAIb5eqizm9eHh5nf54fVlVde4siShym8W839pbVg9Ye9ydUlEEcF0aWVl4DZ
556OFYWDDv4SxFQnu4pv1t2gPDLMhrRWUX4LhqTo4405/MfXbGK6f49z6rmootYcdTRdy0gUB0cg
oETIPkE3+foNnptxH4c5ndlD1lsdXRHLDq6qr7x1lNPtClrs62FO7FH+tRmzE1He8cA2Ez58/lKq
VlWsAxKH1KmmlQxVYG0MScfUYkilmV+nWM9tAOBqNzEs8LVJO8p3T+WQVtvCxCqkGS/Z8J57cjyo
AUmb7MucRZ9/UdXTBIOLWYmZ8YB9WU6BNkSJse4q8fvrhz830sdnP1nVrokmrct5di/oH8tA/Gqh
5Lnl49ejnFsLH0c5WdiiaKdqxGpu6apvPrBgUaKOq+8n8yai69tLX4dp/fWIZ5/LI+FEJmQOnk5G
DKs4rSKcxpZx7IEyrHX7qjSRv0QOlNGvhzq3a2HEBncSxL9HsPv5Y8k2k2E5D9V15rEJyrsYWtbX
Q5w9WOjPYNnN7b3maWoVDWVCRZ06ByWsRdhA090Z+k72G1OuhX9nONFCdv+Rm9O/lgWvzyOxwzT0
TssdGq2kIzijAhnOjEGVWAKN+9yy1g4o2q+f759JQoQypOltEz8nqmQnr9BN/bqZYqNYKhyA4HBP
PVBw560B662uiub569HObZMfRzvJErq5klOeM1pE2tgrtqYuyau0mCNceINndxZOZCJpKsjsLycb
sjY1GR3jjETTLYhmuTERAeIRtZAthDlXUOj/5isw5PVwDedtEyTjhZlz7ln5AaSRTefv7Pk8OfO8
rMDCcOBF3LKDHF1wtMr1eq/78YVveG6Nuwib6Vya7S5oTfp03mnFbGmp5bSWJWb/SnUVcXOgBOAe
vbW895JG5ls7DpVcapQnuQ4SI/4XP8Gb7cfYOmlqPJ2x8YSAJo8hGNbjbe+pDdRupOG2dzSTPV2N
Cxcp3tdT6dzEpfzjeZQDCaRPC0CeEw6izeinG7z3SRDF3uX0oOJDtHCHVYgu8Ovh5nVwEiDxLbmX
zHOK8t3JfILKVGGwiwjZ6Lz6gH2Od5VoTQSqxwIJgdekBNjntcGFpzx7XXEdLgq6D8KDS8vnb2vH
AKOH1CX7SnO9aaptLB5hNg7Fd3u8jdPbyrqFXTXVcvP1885z5uR5OZbJpjn4dNGBcTKnBHxpK1QO
AaH2DvzvUJAdKcJLl7FzGzgBOzkK23FN5ACfn85pgtygS6ZcugZc1HFblndDcu+ga7a3kbPT2yPd
RBPOKYpYSrzl+oU450yxlMORpLaBUQzyjtNtokyMLstzPmsxboAvKJt+0G5BjoGL70Lvrn1sQ7w/
HgUGKmErYdcXvu+Z1wzXaLaHoeFlXr6fX0CgFSZKAogEuXGl4p9WfR+Fv77+kue2wg9jmKe9hqNr
B7aDDn/Z+ta9YYCIhXky6D8TOz3SkbCjpv4dT5k38psLoxMI2OWFxXNmrX76BSeTmDQOYSpKR9D5
GZ3NBODwFiMJz2RY2XRLjXFyYT86+2HZ9XDeo7vSoHbx+cXWGbT9SViYNlTh5Gw1WzWvHX7Z7Imj
kgDCe7qUdQ3+j2FXHAvoTcLwKELs79yq7M1Nl1n6VeJ7Sl6Yc6fnArUNE56Oi7MzIS/mMSe/DKBQ
7dQu7N9JHHX5y/PxIyh15N7Whdd+OrnmkeYQDBMdomv+4vNIyDCBamQaFp5j9RR4TXLo3em+iGgG
+HqKnR/IxIUJ+hF38JOBpgzOclyQyrQ6Z5XT822qkhSDev16mH++OZeMmE+/yazE4uE+P8/gUP4b
xWgsdC49Zq8jxyu8t6FwdiDPL4x1ut8L9iM6GOaCuouR52k+IXZTaekx0sXOG/bF7EbBpZgKt9Ee
8Gv5+rn+sckz2GwwayJKc/nfvznBDxfW1Ck4p4fIWgzIIzLnRTdXdCz6Grx5793tH5rwysuPOEZe
2H2QeVi8s4/7PEPDe6WKP2+BeLedzEZlVU0IzdYEc2R3Ty7ubaBaG3r9gdh04W2BPhieDemHXwbN
RVehLCYUIYiWZTsAb7MaZAQ72k7j26TEqgsyWzWDJsogos/Y7rTXSuU0ZNgUJcDvaQVEha56BsDH
bLG7RD4FYyzeAgT33wPPSVDwenmNAtQGXrSC0gYwUMtnul8MU3FcWSEMIHI8unlMKtBopUevMVIt
BZSiUoWzcUNDPTuVB1OkqYWzzuzWe7A76H8P4V9QcFhb03CV64FuHsJK6T9kVcV3WRogtdPMoCb/
72jTFUIUwgkTOdeD2YW/ubsC6Bn0ovMXIYgFbxGOsppWuESLR9VCmDl03lzb8PHpeqyJwMr9UNmU
dCqt/RWPIcFQEWGMYETFLnfDbG1JRL3Qz8aoXLVVbzTbvsPY2bRU29MR6lcYDbgeNiDsm5q1krPz
3WYAT/cjieGCL6ZuqmiDRuA83FZT3a4qnHVyqvxj/44MtURUW2PbXtf6vW+23p1ojHJVupZz9KYA
ZlRPc+8SYmmSrExbL28Nv+zzDRplvXsMh8yN8RipWwNtX1sO163WhuoQYtCp4S1EOclZJq1Muy2i
9M5eQPp3R8gmpXqsUFVEyzb20jd/8q8oOqU7uxyCTeQ15j1tyv4jnOPa3AqMarMcspzOucO0M90X
zRHBEQuKGtuCoAuPXCW5hfAxYRXVhHUDV+UrnGchHuqI7EMwN0nxpFg1s3IHRn+BcbR17PwUiqNh
RK59JKeQbSfP0V4qY+rBVHVdu8ZOkiOwHBHh3dHK6i7rNqm9jZM45KYkmK7rDo3RukVwDpGBJOne
qHBufegkFOjNEGDDfch5lbd+5NUkqX1aGYtiVONTytwxt/Bp8VZZRCJHqL/IapveDkoHGVKWcDqQ
MXTQVlZq3NltyVxexAbwdkzhMRKkX5neRKm7GcSJPkq2dt2jUuOGxDF3q9KwTX72RG1iTXsXatjR
9jP1SDNL8o5A3i8PeBC5+6yYinQ1gNdxliMEhCcnLZr4CCGaUqwfj7m9AtWQfKeHIKnkyupaP0Ak
aBhbC4XAsJQJcNJ8IWCm7cGION2qpNv5W5H6jbWJjVatzMCUIGRH/zGy8nRjjxZQENLd8t3IrGhj
aZ3aaaNq7ga8uWjmtqo/wI+sXaLnxga0vLdLmqZ792pMhG3YtSyugRABh6rMb+AS/4XKdsjj2tHT
ntsgQahXKPByQAS76FeJYdUD2v9YW2qqACZNaJyhp8wmeFqJUS7tQC82LsK9q9aowMcM7Lqbvg3k
q2NG3vs4ouXkptCZWw09+l3fYdZsA+FEUtbU+RXNTUJ7B0plCgyiYkRIoeZTAqHMm60qYwi1NZeo
iFIBm1y/TacMi5Bp/FYWVfQOxKI4iiKZfiaxE3hbRR9OuSZ1jcWElUe62g6aAbetqYL4eYyb0ITF
qDVbOw+0Bv6EZcUQr/T8j5LQ29LKVNSC0Sk7W91HbnUgMTcYt5Ebt2ItzCoeV6ndyOloW7FuUCEN
cVLJ7cGvd1rcQO1ygmK4R++g6mvwgpA/8s5WQbGa20bqeCXjCgpnMXsqdGzRXIUjKj3xYAxP/O6Z
wYGzg54MffUm6d3Hycpi6wAOFTkb2SejdjATt7B2kUZrMCkzMKbUrNXW4A5ab103KX85pZWNCzcx
GrBlaGeX3ahNazfzoX/3eqs9RDrC0Y3uF/HzFOT2c9EN9npMigrGo4jCVdmF4aoGi/biVaYzHUUb
69faOA3dU93o2DXEMVB5qSURJh2m+0N1wouRvpGJ2iARAy2vl5FnPmeeBGk3hNUBSWXjAmokLN/X
eLs3gA0pukPYmMZKPaJESIBp63Fcblx0dNadK602f5UBRW9qU0YX3zt0rKwptutXHYoE8T3ryMqC
srTBhiq6mY+1yPp79ACTtRO1MoKdoSAdhL0R3mAT4DwUVWdYVBer0Vh6Av4Q3uBS47Crx8EJ352G
73rjWh0iPGQs8PnhpotwN6h6NF6w+6po+3fUcHCbPtyVbeWH1yOCTLBlARYSo6GVj/mc0WTlyDiD
FNrBHPL00r/LQmX468EY8+pqhL4SwgyhUL6A3IQ3XRc0LQ1WAf0O8RLj8myTtJnesL69KT1o9pRh
OIGa5qH3WS27PnUMZ8fZ0OxsZEBz8aVstzHWCd9Al0XgaZHAqA1eBRJDYpF/g8E7vU5sAC4qX3DT
LaZKyYrdtt/XmSNYJQ6WTbDpIrEN9aa7k1Pcu8e8igaBKh4Xh03aDnjelKNvPlgS3phBw+W2all9
IYU7TLLGIH40sR2iQT0w1w50lDWMP5gqI1HF1s0T+I4iGQhHFo3tIEDhStAu3EmU22iaYvANk2vu
G70X4pj6jpKoD8ugeLBKy63Wadfrj3lka8W29fnusIYb372xzTF80MKKvUdVk/U8RRFAIIkiM9J7
XAYghHTJa5qGvrrJtQyPqbaob0AiWd4xDpHYrsoma7pDadDTv0EsimRFFniII79oRg5T7pKIhFBv
guAYrpB1Z8tyIrQiXZ7l37UhgxZikIBBYQRoOANyGgPZEelgrSlRFPIHVhQCsspEW0hoVvrOsrMu
Peb0r9m7GFgTPhlNIhSRZ+iD4dT8ekRAJOwWxFTwjq7kL8BZJS9KCgj3A6gs78YRU5IfGkghZLPh
x1UAjItwnwQ6f0TTT/br5Ovc87xQltueBEvKXtukAuZ7AV8LAl5aXLUpHnJerWS0NnNUmJg6TR3Y
G6RJYGwmChC5VoQb33YmIqhqfPLaou0fsVheItJOrrywhouKUmiFXxItcXZ0E1lTugVxAztUovsP
hBNuQlY/SNhOt/jCw7CD1m5C0bebCX9DxzumItPbP7WGDNPoATirOrZpZdS0grOWXPDCDcAi3Pe5
qtM1rmmpv+tsV95EfqG/5fVQpWwkQEi1qR8PeVsNdF1KH8Yx2sJh3CintbJXhZoHsigIuRauzShA
dbcNUW8MeVMHsWNc+6llkFzq/OxHwuFKYKD5M1zRwUKhTJVzGHrl3CUBOOFhxF3lXaV9GL74elGt
jHbyE440x30LcLrfRGY1rbNSKYIJTX/TBsujEcjDgW6AmZhSLm2dg5ELDwkM3jhr31e5tqwTEK4b
L9DMZTRGFNCqnnBxg4vHUODXpAU/qJUTDJLO1d64Rs3cobjCPM0tIs9FARXn5YJ3P77LBIzXL8Mt
gvqHaEoRgyXLtW41+9/mj3RJs4XIGqxz1/gRsRaiwlWJiVK+Qnnmrw2zBMbZ9jBYB/w6njrIiLNU
Th+vRiRre03EZb7woGR4R04M4OqRH+IxaNX1H7ChRNDo7LCNTPdjmh460PjFWJjWuvCdCHgurrH7
dKyhaGKIuUv8JLgF15M9Ve1GEsq3tEYuYr9nAeiDKfPbyZboJkXqj7Q9sSFPK/TqAdeNdHLvlZHU
dKVOrXfj1UlB47tp33SAV5ellXd/stjOnlly3tYFnX9o/cpAPI21nsAZhlmul+Ne6XSTXtkgDPXD
NFQmUeNYhD8dq+q29TRV2nNnpiYY69ILjGWZiELMMaq+EVM8DqtRJHb/UtE8wy3MTzwwbDJbN7aG
ZwLXrGbVyDQ9AmGF9EMhvYBFWJfGNmjwXNvH0zSG+0wDgLwUba5vc1XU/VJlvUr2mqNcY9/QSVUc
AW6U5sJm0r7GjVtkyy4bKrWWU1cWRzIv6lBGhjnu2RZB/9ZdkC2z1sQzRCRq/MlpQCMdVHlqeEOk
G1dhPd+7aFhm1EJGM49wxj5LmIl65bS7CgS0evAGizRy4xjJ3Qhx4kfttv017cL4AFDHWAWl3w0L
Awl/ecR6UL3qvexJ3BWDAjgFrUKybYZycNcKbG59LNF0ulcwIZP8SRYeYjnJ98QVz6zSV5NLcbok
FukfoC2Z99oQtN+9VujDOhqc6RBGujz0dma9D7lBWSi0cr24npQC6WnEsokenEA3HI5JTDIWZqeN
B60PMQ+pLX24SV1Z7Fqrb9R8N0kHuvUdzFmqvvlZFXF3q2lN0e7p1kh/WKFVy0UfrKRd+NVmGkWQ
Xtt1NL3RDdm4K0M2ZsJFFfjVNIL9SqQw+qXJsZstexSjgNX6Cf6V5PyRi6A1/JXmNDAjS+xIQrN1
K3L0Sjn7xCeOlxjAPtI1Duo+S/m/vt9v4rSXm3FIsodKDDhm6bW77kzPLBaq0L2t30fhd6Dh9lM1
VhSRigBuRS2z+L5sWv2lEVxZi0lPb21yUWvcoFtYY9gwvNG/6yIXEzU9AHFzE00lww5VWFdrK1L9
N9+p4j/Y9ylicnA0W9+KxhunH7mXS6cZttQFmtniK5a3Y2kZ29R2RPtcWvZ4FbWQryccu6YNSw5Q
ZGZZEHKU89NpDbxPUXpiEhfqxT0hafnW9cJqCb2wTcmnlgAIX+sQT4IxxAGql3MVDomysTdty946
/dAe0zjNMIY1qSNh6bLhp9f3plGKJ2Vlj0FBmGCT3VgkZqz7zI1MtBig1ZDTuHeQVVQwBgMnUvuR
+L3AX6EovrVNV0Vb/jTrJo3MtFrR1Yr1Ql+aPz3dTdeqwRlCTS78VwBAStDnOrNfsE9982pMMMoB
iMNCG9ouWpotqJ1FZgLMwhwmqqj7yrKFt5p4L5qGry1eTeEr3BSr3ButBss8xSbiKjYqb+VnAWAH
KBDpvRZ7w5uGMOrBqUUIZCQcDhnS4aOi2MqkE664KT0n3/WjmT40gXQBoXt4vLlZeSvb2N85qY9v
GzKOARVFQ1esIx31vevsfCVdo3V2+KvYpHVEbXeYeekpnlG65m9NDhRtQeWIuRTXRfBcO4O3BVWh
rSgaCLTo2OA5tZEcohh/rxDJ6r4Z/C5YlL4pV4Xq26sc0szsmZzc0y2L3lfZQ4B1XJxXDfByfGR6
VKGPXaaon/TtQIuS09PsV8djuiuNgIxFadVLQHz0j5SdAKeoNA4edyzhavO3+3SVRxlNrY0+utgw
kEsHU5XwvEUmhnsNphjX5Lo5Wl0vV16FmD2IxnhrK/Y1W0B1X5C+5T9q/Tx/ycbESLcp+we24XYW
bsxq9FeKF+Et0eD0x0L4DQZjsrF/hygV15z0xffObmlU85KHoBVmf11Nnb2ag+dnb0zdx7wraQUW
pdulPydv7vtuaB2ENe/p2R2vg+UzVP2IHcAAsFp2HooNCrTarZgczEbUnBskDhg8emmN0h138M31
8Qg40X7Hz16wGZMXXTUmFws8prVGwafPjDVgQN1f+aJ2wQs1UIgBOHIcybr/2QdOt/Yt584SSVgv
24qb1EJoqj92PUvH1XRj2bOm7trC9n47I5mpMTeUuZRGNL36RWC9Bu2oHkiCcZf0E6j7HqtLkK5s
Owyr4TA1WAIaSMMn5MNrFU/xY+BPyaYxY7w3RRFg0kCHNlC+jEmwblA3A9x2oxrcSixcLHOQ9C89
swnvnWaEt1XRgUD0y8xbcBEb+kd4s4vqRTsiK0/yrS4qfd+WICc2acpFrT3qWRXj8qn9AusSQOfj
Pv476BxNrLUApGshFDjVoJkOqpkRo1J4erRTRdO+u1ZubXW3tFZ1V8bjbpSCoRVNP6xsvW9w06nE
7QDcaOXTKbqGbKtWOHHA2M2FDG6sMoYgDAwVm1Kd1g/7GgvcJ8DP767X9OjkjPHB6v34SI/hxC5L
E3lzRantPmX67cZAZnLZWMTjW7eBGDrF0NyvdJkP7LZljYcxFxzCw5JL02BAMBHI0XBHtGvnhbuh
ulJeodZ0UA7YOeHZ86siqJQL2/fgtWP9yk1E6d3KIzsFSFhYkvRJ2r9I4uAfGYxJk8Odq+Oa3p8I
Y0ev9Am3Mf4U11jgFv4OcFlMa3s1dD2NmgWmSMpj9yVks8xlMo3Fs5+LSKxiUuC3Q9T75aLpTDYO
aNZliMFQ3bs3ppmVGw8WI0ZLLXcLEBi2+mF0mBlvs9bt9gb6VX879328p13ibCPsgt41k47xlasM
cRVgx6dvuDyMVGNr/5ZleZ9GZA5oG/UXdjzYwd5vOsve+G2cFYuCOBlzPuKha0prND6EQeWvkips
Xqu4t5YNWOtmkfl58A0qYocxQOcpjFL4ZC8OSViXSlHSmg9mCbog6BNr7+T8/o2uNIxWm8QjbALA
CWIZdzBFh0NmkRg0ldNcY1vk/SKh+RuNxH0QpTCz2sEzbkc7LsVmAgyRwU0LskdTWt02boz4j5ml
9P4FbUDg6Wm5Bem4hH+wGEc/P45JmmAVrEUhLnytXVCncEC1hJVHsyXXnuHFwg0Dsq2XJgdhFpht
dR2mGntjqvRu2+F80uMT2jb52sodGv86IMPpGsBnA7ROiwCKNoJ67FLC9w6ehqxt5MqNw6nf0JBP
byXK2uDaC31cZluY2i0m6pl51GJpQGXNw9HfRTn5/ZuI2uBIu46Nw0HrjfFPQXK8X6ZaHh8Tq6jt
VWCFeAuY44iNINQU5x3gBhYfFZETigkEjtuqLKb0PhS191QhTeqXHTP72LkzHg1Us57uUdVoGggm
kizgzSIQmriIuJq7ImePIzgbeA5nva3Vex61yoDMVdfvPWm6CU+dpMzueuLefcEeOOyAgdH821aG
cS/C0oFBlBbiSZuj3R1mbKLd+aUZLKVEwmtpWn7bBE77CGreJm9e6+L3FJvRZijEoAGVAgMKrMuE
Y4nBXHLMeO8b/G4cMtBC3xCbxNdoRYJpm2lhcw+/rNspwBZcoxofW8NAj+8I69RNYWKYtnTFUJFQ
0F3+LWcIfhVjp2NtSQHZXEIOCNtFg833sNXxrLQOaF60VeS0wUth4pRH323jHYG4lPBsJVn4h85g
YeMq6/Uv+VQQMoZTpBEaiDB/aboRL+y07sBkTb0GA7ALyZ8uOi1MXmZAO3cNsvkAvLCgmhyrPYYy
YGN207rk3PWoAJXDO4OlwRoETf2oTVrznOWVTWWNE+u3leMsmeWJtyrYK+S2pwFinTmO5B7stVF+
KEkXPspxsnCxL1PTOMZ25//JJDdXOuE7Ma2ioG0VvUtAATc+TnmzB0rl4RIh/Ww3ACpOl+XgRvsi
Ty2NV9OXW6BS9VtujyDZO62iB0iqR93UE07XbDYP+u1XlXYPwrlBlPIrxtUaowr4/E5G5mAgAM2W
TqGXGuUYAepLKB/K35BgIVcUQWIe0iiPviVBVDXruMMsgfoI85masv9MVvC2j7KnQNhpiZNWFEAt
DtuKr1jCMwEkyUUDVUgejXLXlo4LNKUdu8NYkAg56kAcQwxkxrq5qqSaDeeSAvd2i099Y8kacFbR
9QC5/QAro0VjTFp4oJOFCmFeTPJoBQEJPr44qFfYDml2qxdQUrARqEtcu/Ao4EdCGKPjmKoVzWBN
tdOpGT7U86EbSo+Z5/hVCkCN1f2dQp9Ilm1hNPGCmWrhBCxoL+JEMZ7aPClue7cgEkzJO/KquL1t
BnKj6RaLc86Fova4nqm4GZMrIXr3VSAyOmAI2463TSmREdoDjeTLIhJXoZ+oGRVc1gb46Lj+kQos
oDZNM2XqW1VRs1jgwBPF26ZC1qY3MbD7Hu0wpTqyNvcV+OdD5Cfo+RBGo0cFsxhmd+J/SDuvXrmt
JQv/oSHAHF7JjqdPjpJeiCPJYs6Zv34+yphRN7vRhO41ZNmGZBV3ql27atVatWY+BYFcpzcIWUD8
jmqo8DZWufggItRd2GJC2kiLikRE8Xukh2qUdZlAx9L7uyQfjQ+FBhH4kmEwk9dKGuu37CV3Qxwl
ophVN+lNX0P8S8TJDGmalJc7al1vWdXQ1iXFSm3YSIQaUPEmplmjGu+FtBsSikm0htGaRmJxbLDX
CL1D4cjTqRLoJrLVpoC7jvVWeM/cvtjB71nTLRHEw3cWDrpNKKejbxHDtuUkkIUXiqIxxZU28kcS
d4by0sHqPyUdXZRzpYqEgBaWHTJqTdXu68Tyot3o5Xm59SptfA0BPsWruOv7t3pQglU+eAraAlCw
U0UPv6V1Ue5QkaTry0jqPNr5ZQonUa/Ja5isyFEm7oCsjhpX4UsqDQXibmjSjqjedNYLIDy1votr
6Pyea+jh0Kg2kce1XWgDhg0QhjzeQMGNrluXerFINGLovwQZpu193eU1xZoE/+goVlyhhEkM8T2n
iDO8CXoq+c+Vm0QdW9ZTABcOKil9zSy7t7YNk2Dl9kH6VnU9UlNiZZJFp7ouCDDTkTbfjC0Udk+1
W+fwhAdR9VXxvGSfi6O/U/1sEr1AxOcdmWEVFq4+evG1nLyS6nauwNrpDdm2RoZVMyyCvqQbssuR
cek8KbiPNMEXn31/YIeH7C3jALueuU9gqgxuQqrMvEl9Zt8eQON/Ql5W30tRV8CTUln6E7JVVGw6
egAfTc+oXhSe/XRdC20e3Li1TpeXJ/XNbSfL6SaOMu+rTiCE1BYidl+FUAwUHjjV8FlEJpIFjVfB
hOrBfto5Mvd2fxBGD8EqCT6FapX1TfCoeLECybLmFtlHMYbdPdqtaMOkXhR/pCIIBFuUqvq1BtT0
OuiGQhlYzwWS/UF2Y45FCZe0JSDtYqEJpdnDyBuClpdIJpmUN8ktCb34iW+HMhBoYa3+iAaIY9tU
Kx8lncBEVovxPS8G/y7TEIdWKLmvECBvb3TSJnA1alQO0LQthcHbDrpWIEc/sV2mdhGHRv8chjWV
T0Ms5acQYZCfqpijwucHSruJYijGvgbEgOQ+B3ARNqVHY1dxXvalFja31NyMb1LemIcJG0xavRSL
lZUWbrTtSjFIeAgGykZWQ/EJjbt2Kwd6QbdLMKhvLlhI5rzBIRl10fi7hjcxVcukknZyo/LICuiG
LNYwuVlrjeLEL64sCRq1vDTR8g7jz6opyzuIrvzHrIcC3GZbwY6tk//LVqkAL5edanXePBdyIT9W
QRNsgqTt78Etyl/oqZRu9R49oiLnj4Jdv3Ed+Ba1ZKLlTBGm7XJ617KBXQJBKp3Hog6cvxVCE07f
sP8gU5RuiJzBpCdDXh9KxffuDC033sUGJsm+lJv7vGusXQBD97CKqUHzXoHWvt9RGKPn1qXw/5Oz
5K7bvLIew7IhUxW7fJCnKxsvkcQHJWgg9Mrj2kTC1FM+GpHgXmRrrmHYMnu7dn05+QUDMJpkQQfz
1o1H14q/cmP88Y4gHT421CrEfdy5yUsoVd03JQ2gkCQxWk0E6zDhPKIAnVe7iNaMm7BW9V1vEeci
BNtn7GhRSJ4H8A2UM8MipD3aHb/K1YSAE6m00YXW4kaKUazFO58KIHOhJrm775QG/rfOQn5W4Rhu
XVF1YZ6tQ2jSUyGKnz3PJOsAkEV67shhEkmRdUNqRW7TDfwZCs+iOpaRiFXMt2R0M2Sj2sYo1lUY
QLkEDXKzSkJE6veIWQqglBsjF5CDJJpwYmqEuzT2xvh1CBBPbIWku5WJ62j/jfBym4wr7eBVeiOh
iJCkj5pJkDO4oNvJvEqVx/NGhL9anxZu41YE1Q/kOU3vWzsWMgel1KbiFlUEtLJa764JKqj7lCGt
23c9I8yyvAHFaLcQtH6PepFK1tkkkcYRL3hECqO0ArhHuaKqdNn2KemOcd1C7ZRv8RfRI2rHUXCD
/Ff0TNsMZXmW4qBpxvhGtd2r6CuR3JD8oeLtqH96r/Spc666Jrz30CAnG2SACbxtiNPDDQ2uPGF5
1HMuRiascQSiZ4RQhaK3h94vf5RtBGeIntXtNy3UcFpu4SePVVbDph1R34odEt+TPm+EYFWD1Wd1
SJODixu75wmjPzR1Xz5JAYBIWxZTKhYt0t+WK/BeQfOqdcYmt6aYPlY3YVahsO7LWrJraNbUHdMQ
xWcKZyR+C/4sWCg01d0PXDbtTa3rzUNXtLBtxUWpeJtSM5NJeFIBSwNZaySDvGiyRyVU5bs+FXzl
ALYuo2tKD0hxmaWYPQp1GlHcgZbYptIf8NYoygea+zTORpduQ+Kbg+T646dbRt1LWU/cM82odRPb
91it88RzLYdWjkLe5BaUYwhwxe2ezLX8rhN5f0CAOJCh1xTKDmohfTaZi+wWx47Gjj7vo7WqRaiM
af2g3nRRUFofcS+Wt6k29nSXsCzKplSTAhKcGmlp22hCql5iHD2ELRO0IUyQEG/vUmh6MrLu6RNV
CH94AUkQl18Ie8oKqFnh77TSj35VdP4J28RSWv+Rp7zZbhvimZVCt3yC7LRqGXapZmaynsq4SIjq
Zk+WHhjOM24gArkkZtwfQ46A8VgjPyY1PdXCLlsz4+JXoH0wkLca95+MCoFLwM/N3fGIHTXSEdRM
YRBfJW3oUh9Cpm1rZZRrlL4WdFLrBAARib7bMJDVW7gri9BBujR/U+i3f1chZ1pFhuz/NGU+ZVeq
fY7IQ5OZIa9FicwUX9z7h8Gs+g+0YAJ9E1h6Ka7xuGjmtlyG3odlluZPbxjlaJ92GWkk0IlluiaA
7yNHyzNp0mEktJHMDgHtVA2h1k6Vz4IucAEwWGp+80E21Y5S5ElJNd8zf/qULyxcPPUXUqgdqjoC
DH+4LpgP9pUfJg9hPUDMKYHLgBYZ/bhxB5en9UQKExiI7JnBS5uUYn4fuSLSefUQonM3qF3ePiSq
P974Utv/ELlX/0GK3ocgPZLxO5klT/s8NPsvMpoPL0MhSDFV9iBwd1N4ZlAtJLW0IZ+tD9A4p1J4
CxYtlWHcN9FuDmSr/oK0i3sIez8q91nVusaqwVFPYqwUk6H9lCdP7bVkD5LagwU+VwsvcmT0BSL6
xF1y3yhAVe9K06vfoYxvB0eJ6StC9bbN6pvArTN9T+28f6oj9ES2/1MjUtSg1IELDyIFgZFWbX+Z
TaXQLEMG+jlqUnMr6U14O/Re9ymHdUEOVhS/XoelnqN6DVqqwH3QKG2AIZ5BQ7NOaiu/gbFcrp6H
QL5LOLiWMe6vW7kAtKUWSc8kjU4azRwz/hMxR59xqEOq8TJi3MJzYPlI1d1Ty83Vx+umLmBdLVU2
LFOh+kLD2GxA4LPyGJIidZL6c0TRfY0y9+m6iQtzRmf5xAWkMB5x3pWiKbnQNxEmlPwpN17TcU0S
/7qJcxS0Kaq0yoMv02AjniPbIz8DC+MjHwfAGt6QSQF3KwKTHaFDum5pDtuHT0OE0Ijb3ELcgsae
U7x1WqCU4QYZWJLcRTWZtEEg8kTY6Wi9mzeBtQhHntb6FIzMlMkytBUmKHJ9ImY+btzN8jEqwdnS
xhOPyF77BPr0oG0D6y4M7jxv3VLu1RfA1+crNsGewbDJNNrp4hy7LnsUNRGmoHLRPstZs2tTesWa
9fWZ/A0XPx2ZJZIB11kumNKpyZ2OrDeEDCAJMTSk5k61Rm1+1a8EW7AhqltnDkHmCu50/kazzqnX
yMCu6NO0CQzt3BFWlB/WiJ2vmoUOgfMTwWdJpAFAfxu6Ot+uOYrCQQmXEwLAD33zXpsLlHmKfLai
GGBmZSj64OCer6gQe2SpTUhki/U07nbVrpBed8gF2aP9Z9ywKTtUSB3wMat/Rw3W0vFWrkMu1ckX
TpA0zfbJakxgexpu4A5UTOjyZk2PUpfHrplIvW0O+4CihLei4hlCm/dSbaR7dyckB91uWIE33375
uTTp8tkJnpmfzt0R3L8VQ0QxQ8zDpwPjsvxkIuW3//aQOTXSe46Z2sHe3eS7H0BZ7NSGHXywf3V2
6IQLy3/WJSNxrnFUNKQAYIdRZXbgKtLuEP3ruq1WjVNIotNmH6GmO+XgB8hAAxPPBQSiPuXqvSKf
Qkp6H4TG3fXDceZmaE6BBIM7hj4w+L/mq5EldANYIzlPRXvI/HzViPXzEOqV0wnSo1yEKypQ99dt
ntGsMHLOvAhHtqjR4TZv2NdjC8iuL1FbCS20vj/yjiCyUrunSshuhxQ5yk6/p45LalsrJ5H6+rE3
FadSotu0GHeV593R3vm88FVTB8vpxpy+StG4Q5gM2k5Od0ZZDRQ74SK23fp7lqsHkdBdC9XCbrM7
E3VrrzdtIW1QGY4fBG0qLSnfae5d6H25uCC0TumoSfAd5mxBJsWeweuBWhcJSN1JPhtOja5Aj96U
dhGZO0BjP66P/CwKmJbjyOTsSMjlAO4jxWTJxtdIlIm+3VGjbUp0kJfIK8+83szY3BlrHsD4DmMt
oCriPOrfBq/Q6yM6u1cwwskyNLh8FJnFPF1KcLRDiPauQb+ZtqbWtM0jsNk8Ia6bOfclaBGgJ0H/
5MSBps9OsAcRYI3+t8tjz3wcUvEXrZak1JLqbRyN7P26sbOJM1VYoC1SKXApQ7g2efsjxyVrZVvB
q2hBKftVUQ/oqP39n0/kxPZn2vAIs+2fWzFpwAzM2jBm32tSGohULQzhbL4YwrGJaYhHQxBCAa0Y
qj+2CKSKp6gddnCcQb0DUOL6YM43gAXNDpw0rIqqE3KeWsoTpRBqzXBtIRC3Eg8ST2nfOfILQe35
YcUMLL+iDHcxnXHTgI8GlNWejAigha6e9F6HmwQ8SgoKhw6A5ouRa871QZ2fU4J1iUa1qS2ODrnZ
oDqh9WsLJVY7xaqtBs2+dds1Sq9PkTWuW9gur9s7Wy4De1B2y/hp/jl3RROFRBJJsmur2fdWl+7j
vn5OEeBRF3uRzyzBIswBYlB00OuWPvNAwlQJTkPdsP3KeOJ3ZjuvLalyh4q58uulxuOzCISICEbW
KYhHaYQ20NNVE8u+bEC74u8ap1JfJO1XR69VKlJhN9ZJ+yVtu/X1mTzbjpNFlZZuCfpiVZv7owYh
rsgTsZiFqqMFCGNo/0x8yX9thScc+iawp8C8ML9WSeUOspXqADn6+z7/qpUuea+FeOHCSmHDZK1U
XgrinJGDYnFuIg7Bw0e4NUmUqeWNEX8Mzfv1oZz1TQMPZCBUYQnXZXq0Zy/TtlYGU4pl3nLIC92i
PlGvCqPo93GvhIeh0X65SleDkyefm7fpLhpoaSypkKLm4/YLnfJn5w6qA0mnHjF5XYL1mdvqkI2F
8lDS7FBWO8A5YFrMRFVeFbWN92MNn6CHfuZC9M75YhuexCOYRSFHNjTQ6ezTmUMuQEO2SkFL6Gq1
OqxWd6vDHf+2mX5sNvZmv7dt/nG32Wz4N3tvb2t7v93az1t++r+/dNpPvtvP9pZf3vPPZ34fv3c9
/To/OdMPh79W00+OY6+cp6fVjh+HHbZW00/87fBj+i3Tb53+Y/Xz8P70fvh5yFc5/3U48OPnYfpf
+M7Dwr10vuMUFc1HE+p+urQQBzo9rWpD6piyKgifGoHY8ocsolEd3br66/Utd77KiqronB26coEt
zxu2vUErRqTQgRuy69ocjeRAOySAu/LAya1f141dGhSHFO4y1VCxOxtUorSwG1pkHqM4f6RRfE9/
NSDj7raVl8ghz7eRouJSZchBUFw0lWncR3dU5ClhO3qpgaZ3tMrc96ooViQIIT2o1mn9AwTC9aGd
+zpFI86B9kWnZs3BObXnS5GSKyHi1gh/lwdk3+MVEIXspheQsb5u6tyRY8qyoM4hXtEIYU9NBZXu
qVqFgh3iL9FeothgB+2QrPpBz9CaFwP9xjOG9gAM590AhbPgb39P3ekJBcs3hRk4dWW6wU7tt3Cq
ifD6kRa3M/vbv69q5QHQlD2s+ZRtu6EPdZU4/3Qb+guUtftCV9u2OyAoab/nK9H+9dN0vI2xGm6E
hVMz+aT5p8GWopDymM7MJMB6vOojCM0Q6l/TbpSKOgWsAMpSjHVuAu4nE77IiehUPTswfTtEAMIa
gzeqRUWatuAlduEz/ie264mJ2V7KJbMxpLJl76I2sMtaYVhpQ9bsYcSkb3gA56JI6c9IaAunS+MH
pRGLv42Bpi9Av2TKjREE/U4nHJ2eJHZdX235AihyfQepndtMz4jyhi+xUSys2QWnQDOyNvHNTPxn
czoAOjIGyiY8jeLaX0nCjWjdJQnRVvVf2pm9JEqhpSccYjjuVkDO0p0LgihAJ6mIF4KFSzsEUnEN
Sn9xYgqanY/CjSOvkUC9FJn0VOTej9BY2ucXvA2NzYQ7EimUaauf7vPOj8AUx6QSSoC/dqW0jiYj
re5rS2Qx0vSYOz1RE2PoH0uzvdhDIWD6GbPWqHQ4Bo8jG89HE3nS3kSqoCQn3HxW4PxR1L3u5qQL
LhzTGvcfhQD+ZTbIsIHvAAgjbkV6DbwHoBaquCuqx07eigAZ1OA2a2/EfpvTE1w+++UtwKrG2mho
FGefC99yecL/fMtsGtSwDhBiYxr4liHbevV9Jn5zUShStFsavnVtG/QvsXtwwxZAylqPNsOwEBpd
2FZEhjp8cFxrmjKPCKRWVzK9ZDryUkRxo8m5r8GrXR/ohcMIVSsXJsRepOjmibEGQD7cE9TL6DX8
JWcaDEXaPzQprwtI5/7a1CRsqOBmZN4+vzWpj3xM4XWFmkeKblOQ/2iD4SmvtAPY2h9o0S457fPl
44WAACLFHm4FY15XEjq5KFD0YhcrwrYozB9KJMPqYH392yFhhgexLFLzkaTf4f3RkIYWUCbkb1Qb
6/bW7xPQPnR/ZMOa3MNCNvHSLTy99Kd6Cemyf1lWjmxZqlAVeeuTnCOdYD7lVFj3aAIL3Udc50W4
UULq1WsqkeaHqtR9CLhi5LYSUJceHCoewZ6meP09hgTDuHPLvPsH3UVrvKXNa2IABAiRrLJE47FT
jxRvNyAX4l+DSxvpSh8D7V2mKf1RLGPrhi3T17xHuvY190taBntFT8nv5ikM6krYAwL0g/INOWTv
dWKv/0rhuN6Had/84xphvac/rA//2tlPZY8/gcDsvNZj23U0Epr0/wrxKol6D6pcsUMbe7DWVSb2
r9dX/ndh6tRPUuWWJQIz8lQGVbJTj5ylALcbM7VsYJO2ruQ3eRTZpPxgPQHRhGgZuKpXSDae1bB3
TJ/epCw9ZLTmG3S9SHL4dP17zsN6fRLlIWVCo5ZlaLMcnVWOYRwYgmtLqfqsqh5dyiV8BNUuHP0v
5igtRL/nvolx0+RDUYt3G1vydPRelOuC3KDyXeiBextWxq8OJeCFLX92iKnrTA8VeFInjvn5mIq+
Thuklyhi19ZKam5G5JUNc/jbnTOzMgsTBiiyxjbESjvQa0Q9ooGbZKBqZogLDvD8fvtd6ISBjUER
Sc72qJYjzV0EAEWT4ntgUWoxfxYB4pzFfRjuDXkhKjnfEVNWy6TcKBv4299B55G/4I2pgKGs8Rfm
uFMU9wksjy017Z1KtKWM7l9HkCozwoGgxEk+zZx2zJE52P3A51WWSW5Lsv1mraF/Z4zw+KQLhua7
YkpNGMr0ekXCBcrC2dbrg06q/RaMCEV8KQK5nT6M8Cb93XGaG5ktFbZ7GEsw4is/AmMTwz8FEqQp
X6ulFND8Ap5bmr1bUaEdvJaGBCfva6dB0tQPYQBLKkepFy6rpYmbeyy6deIywVJtfXrezgBoZayv
T9tZ9PjvaDTSt9BXUpyYnrJHuwAUjlbRwRmBaVuNt5DJrpJb4R/tpnttDv72urHpzzr2wP/a4mXG
AZ4kNme2ZK74CkrnyEndTyPYREbuBHShFiKMAJ+KsCm879cNXp7A/zc4h5FQyM7DscKgnMH20Yt2
r9ebJFhiMT9LCs4GNg9eoj6QwZNPdm7K1nmtwpX8swRWtp2aFSAUWZWb6wO7vAf/DGzmAvNMk0o5
nfZgtNFp/VFXKe1a6oKjnd8Z82HNkkFaKgOzKrCilF+ScNvmC9fF0p8/80BGoBPIJGKEKKEDUNDu
wiXJpos7DukI+pfY4eB7Tnd3C0MN+CIpcioD7OHghP17CUzdUm1P2AfDh0g56frKzJ347zmDKoMw
w9Qk+K5PLcJlYrhqhkVLug1cJG7CTerRrQnIvgoWdsHF+TuyNdsFshkLmgbREe20HXjjp0R5vz4Y
acnCbAek5pCqZY+FQl/RHpOXL5n3XMLzVGwBmtG2WtIz420oycMP7aAts2B/GsGZx6BeSl2RkjP6
X6ez6Xaod9NZFzmCLwGITox2eFNJIVk2HY4w19VcVq3SF8+xoScPuhdFkHyJio/M7IjkG4XDpZN3
0aVwPZNcEqfU5eyLDJlHEW2QfFH7gnBr1d3U1vr6qJdMTIf/yCUrCb0qQaxGjhga98D6bDcN79My
WdipF8/G0Uhm9xiXS2sGI2aqNq4PmgG9jyvQ89HD4ENB98a0Yp/uEu+gFtnSI/YMafH7mBwZn11t
XZlD2Wkwjc8x3bEP8tr9So9quhMPylOy4lX0jPPcjQtl0YuH88jq7ALqEBGA4nUaMo0zorwpo5cM
dgWfiG5h5148OH8syTPHE4YVaPYSS34NcJfETC0vHP6FXTJ3NMbU+FtmWIhpq5HzjdyXtposhKRL
w5h5GKuXct23WKZWejdMbLxc3+oXFwQkBMGhjHueh4ZpyBtTKxBlDGLPFjUn6VchUuLuY9jvrls6
QzVNO47Gc0kV8ZiTcOHpqYpiSO7Av3Nl0rjmKoe2/RVDDBHeA9936mzdKTsj+Tq4d7n2KC1th3ON
ysn6dAtNAF+ou2c7D8YhfwyyInK6J2uDPtXzuMsiW93X69thZWjAuW5Lp6kcYSEldWmCJxpp1QQP
QPA9O+QuTbGh4OYsYFh9lr6w0ftvCKU99NorPGgLjuuSR6EsCPs6RC8q8JPTKUbIHkz8CEMOIp1O
Px6S8HtPx4cGpC89QIxR1f9cX9SLBgEooo1F9ROo8KlBISdEyd06ciIzOwzV18pEzpg+b7ODpMd7
HZNh5UVL+LjpD53fSQQNJN4lYNDAoU6NGiE0XanUYlQFMBLt5fYAv96Cc75ohEoVMlJwl53heS0T
Sjhlkg8q0QmoIGEqfHFbefr6+gReDP9NWKcZDrws5BNPB1N2MuRhRhc5NG3eDeXDCOGUX1b3FCTX
Sa1u/MJ/hKUY5F3lWPHndeuXvAvEb2gnA4aB7322fLo1pnphTW+Pnn6p/rbNfl43cHEWwSkDryVZ
ipbF6egiuvZ6USF8MGhq1zgFuSBu6ItacPbThXy2I47MzC5skU6/zJjiMPLkE1um3SSbJnxR/dX1
4SzZmR1mVFo6mlZ4ZtDrZQdk7aLks0AIBGzmdUMXz9XRgGa3M/gavclH5i2TRQgyPgHEQcNSqw+N
sUqzYFeZC5o/FxcK7XN4p+FNUeYIkamJTywL3KMX3QzjFxFpvfLb9TFdMkExRgGlBqU/0OPTvSAo
YaGHtCujhwHDYr9OE+7mJXD8pR19bGR2yUAqGqp+ipFENx9hyH2y0ufrw1iyoJwOQ1HSJEMtnjOj
wTfXP2jxwlJcfMxaBLZTxpps6RyVHokDqiAlp7IyP8TsHlbjQX4RmrfQf0J8xr8T7hBSH5fe0Jf2
9pHV+UvNJ9aOtSl/00Wj45rvdUkZBToGYXt9/qatOz+rx3Zm28Arxa6nOI4MNNxW20AenloaTUfr
UR9/JKJs2Ub0/brFixvvz3xq8z2R0q0Diyz3hSY6+kTL0jxHxfq6kaXpm20LMBPwzbkMq7W2Y+Tb
o24X1FH9hRf7kplpdx49TTKj6pTewEzOizPuBzvRv9PZnIsLyKazAvsUrR0v0zSpR4bUQYoNGfS1
oyUeZLOfZD+l4s7Nn8tJcCnKHZCiRHJLOdELp4t+SOAh1IUtSVJn02iFXljJ03UYt+JNnRr3bfN6
faEuHS9MIMnD35O7mzlxV8vo9HcnEwYkr1NaIKfK7SPAESr20EHUJN4YSrrqtC+9R3uatxAIX1hC
BGN0EFycb5U65enM0uMr0VrOJQK5s91l21D94ovftGDhnF3Y9Sdmps84WkBdnVQzDMzUdbNz6/6h
VotfdboEmbxwnE/MzGazbsaiDWrMQOpwp0KuZwR29NQb1l2ZudCPLGUkLtyM5MzxAzSuIGc2X71Q
EsQirLjqQ714h/5s7Te/fNfbCt0LW8rus+9WsCSgfXGMRzanXz+aSkEVOq2o5cllrcrxpYyebDrJ
oOKvF/SxLq4Z7wTiWl0iZppNZg4DkwdpEj6YAjrKVJt2TG6K0Vt4kyyZmY1H6UvP6KD7dfp6W0BX
W21if3f9lE1fOvPyEzJvUtCROczG7BzDx52nERyadPaCS4d3rSRrBflEYtfhf7LRLXBGgPQ4zb8j
7KPVsQAEEJRhqve7VaPvlL5x4qV8ycUpswDhEL8QRBqzlakSJTVazSTrhK5dLL8NCkIZ3sLNf2mf
gVYBLsZjitas2aR5Xi8LXiNECHJLW9enshGq0apQoZVrLaeOexKn6HpcX6lLI5tw4+DhCf14C5xu
7rDTeRjnMBn5tSk6VpkUK8Nqu02gjAvDu+T4ji3NPBKdD/qoRwzPt1Qnb9TbtLX2XuqvuGn2fz8o
maZ1E4QBEOD5QxhJdze2IpLAeQ/ZoBhuy1BfD6W1cBtf2uUyDYSU8UydV9xswQoDImgYFwlpoRgM
BsTQHd886EBgws31AV2au2NLs3sfIq7RHXoGlAqbsYdFyfjeWutWeblu5tL1e2xmthkkQRY9hosZ
bXwwOgvpr9y5buLySAye7Rwlyu+zkxQnMZIpChmtJP019CRvP4xm3Wn/yQag+eb/rMxcXBBJSuFP
WeImfwQWOPhryBKvD+SsYRDXRgM2QwCpq7P4s8nK+zahzV9jJDYe52d+GzwPN6+CEx/6nbYpD8He
uIluzQc6CO69jXB4ElfEax/Xv+LS8T3+iNmhChCxaGCJ55of7nvtXWgCR6wWlmzJxmzJyr6DLSTC
hqluVO9LR48k1MXXx3HJ9ykQq6IlpSA2Pj+xfSxHvWFyJwXh+D1P/NtWSQ6REm7iGE4qEACm5FcL
Ni/FEvR5gHgihQWEc7aAWlaGXe0xrqCFTEi8D7k2CujRq9Jz9HzdyBTEFqZymqr5vXhscrZcbS7H
Xi7iMaB7ulcl15G75EebQ/5vmZvWSBac+9IIZyunlkaouDqzOmQQudcqcoEoH+3jtvqSteJX0YLa
wQ2s+wS0zsLkXipd0UlDv+LUrAhgbp6BRyanAOrFvazFGyUI9oh1O1Kbrluj3nHZkI0MV2OBXAW6
br6Qr03vUxS8x9hf8AXnHmdigKafHGwMkdU8X9jFfpLDvQXXOTJRrboP8m+h+UVf0gu7vIP/7KaZ
yxHEJurjnPFCBg3pYk6+EC6CdpUYwmcPsbYIP4evLVVUzgeHEwJjTsfNBBGesyd4Y4KMnDBdQd2B
15pCv+wYOKX76/rxvJSnxA5IWh1jZCZmZ0Xti6zXM0YHr8adGCFgFNMYL1vbQoCkMPpam8keQkRU
g4YdiiY/rpu/eGym/CGJawBO864IvW3bkr4m3kzZjzpKOCnBRvZaIonPRAgXdu7FKT0yNrtrFU0M
oJIE3uTJ7nOuv0cjnKKVt0FWZMEbXDyeR5Zmk6plRR3qJcMafNUhzjgYqUE4buyaPoN4RVyVfm1D
gb++PpuXin/0c/6ZzmkGjkLmlF8yzQ67fpjv5Lh0Qg02rIKGZiu+64fB8SPp0UMEWw7FndvU6NXo
D0ZAX5VQx9sighu6XYJ6XVziP+5iXmmOBsh1umY6PhQMYn8D0Z+urlyqd8P368O/eFCPLM1G3xkI
4UhQHDtq/w3iqiTexRS/AIm4sIbp7cLWndbwzOMfWZu54GwAua1M4woUla7jLy7paclb2rNLVmbO
x+8gE9TiaSchWNCtVa20CYIXDsbF7Xo0lOnXj7aNUmtIKU0efWzqL4pV3/oIS7buu1v6a1UP1oH/
mabp6vpqLYxs3kpdF4Lu9glGEW5YqT6STFWwzYUlMdRLka+iT13BSG5bZ5wLRlzlmhXxwPMMbdOF
UOCP8fY/GckfE/Lp9LVlGaBQhl+pWg9+R/9WV/13dxwXzFx0X0cjUU7NZEqdocjFSFREQ8oqv5Pa
Zyk1wfjoC/vhUkmXJndanWgFBnM/l0FWLWS7Fd8i+ESXoe+hyXqOK1tT3g0VBftN4z5o8BOqLXTT
62qJL2DR+mw+fcLySi0ZqEwiLVOfdP/GN6HHP8jlOm6+63wJjPDobchABJcady86kaOhz2a5Mrqi
KaeEQBaUvC6RC9tCmAlb3hsAZ1VYuCgupWNPZnp2J3menyMdwkz7473WruG0trV2OwJfd5HCFJ5j
edWHC9iDixvJgIBmOhA0ik0n8+i4C0gYilaGTVQW0Rtsoe6lMRD+tYYhXj8aF50/5JmSLKnqpJZ+
aqodtGRwZVIDmt8CSYSSv1G3EB07o/qF2PKvA0Ig2EQzaHdD/wMI/tTakNEcKKiIHvMUgUkkin/W
hdU6sqdPxL7a2/WxXUw4E34i2z3xTojzXJiXWWYlapgD+Khuqyi/rStolrXa6/cI9elw2Ck/6gBp
tx6F0JXSm/BhuuNLoufagm84n2dCYX3COIMSp9o3G3mXlUoDojB2VBNFgD7e68gn+qCcY+Wr1/+t
0vEEtTi2NjugYyu3YVhirYYPspDldWw8Fv1fJzMnI+DDgQRMWeHZLpV9GhcMK4CPO+l+dL3eP5pG
+wbNXbaQ7Dm/iKY2Lyr1sEbQODCvX2qq4PeEwUhlC9+gIbabYK2LC+f8/IaFe4A4fip/wIg2TzNC
R9jFiBZwzPXvsbsfY1TT9qWBAE90yLKP/v361rw0JHA/EB2QcSHjOLvQYTQlDecNsQO5O9qfmvky
/j1KCv6LPybmOKxc7mj2yTFRFnex97XQ10K6+dtRwEo2tRGSNhCnhtvT4ywnNeqqVRU7IZ02alM4
amHcxYsZigs+mNr1NFUTfohOltls1SESkabSUgYIns30M2+fMngGh9YBeemnky7tVPK7PrZzH4xN
ktt0TCkG4KnZ7hZMeRJlwmY4iXC9BGZpQ0uYde5/aWf6jiNfb8iQ8IopRTE0c+rmZUCldXwo1Y//
bjSTezqykoedpvsmo9HiFur1FHmUF1UE2/J63c6Ffc2s4XPpOoA8Y+5xi8DParGeRhO/dO1TKj4U
6t970hMTswsZlu/RsiYTvfHdM/ZSufIyAEm/xqU63nlgyvkUZQOkkzbRXczmrK5qTRim5o0eSu/S
ehbNZqHqdNGCydOaTDm30xwap0jQ/QcuJbWmRGKYVri/jiMYAbUFwxJJUlA8OV31xs/hCv5dPjPe
KmWjuJkduQ9pUP8He/jYzuwNJPcpqOGO5LWerLw4tj3jzYsp56oL47k0XxSPKd+S+YU8b3aJNjWv
kVwnt1xaD3L2T4yEyPXt+ztzfPpm5HVOYpImU6iHgF6fzpguGLnYt7zm8ttwo++/oU5jrIq1+63a
Dmva6e33O/lG2Whrd6+M9kdCt0N7463IFdDqSNLS/nTXHkiRYbv0hrmAo+TTWERal0iYkkU4/bRS
tEJ0GnmONRpd1f2riLiXbyQ2bSx2md1Z1i9VD59qpdlE4ZPYVjuqp68IP61EqXR0L8N9FUuP32kD
nU0XkE6Jq0bEV86mq2xit6KliyeiHh/Q6jmUgbRVCm0zcCyHcQkacckcDVu/ufm4d+ZxcZYhmNH9
L2dXtiM3rmS/SIB2Sq+UlFvtu6teBLvKpnZRC7V9/RzVzL2dydSk4EZ3w2gXUCGSwSAZEeccAj+r
m4m/jyRMgU+bgMfzyixrMpqMGlRKElFZu0IBvQ81TdAETAPpoajIugC8yxkEIO1xVpkSDtqGQT3Y
vITIDd9bZWda/mV3WoiGOIJtFw14QLZZclkRfNZTC9Br5sXTbjTfoIBcrzVFLZpA+LBVF/S7riVt
8ajTNfDj4ZTvhicU88b0Gvfpy6NYOn5nwtv/2pC292hpFWsa2HDrH9MHdJxGdOtav/X4Q3QPGaup
BYnAyzaXh2Ug9LrATIGS8dTZK94Ks0RiyrPqPWN/YlDGGT8vmzh/R8JpoX39HxPSwRsCwJxj0TOv
AZe8sgPFteUnxe0EgdXmX1xgj01Ji+SOLItMAVMuhFeZtuvjD1T5Lg9nYW+cDEdapFSMPdQ4YQN6
fRQkniZ5HR2IPmhXxlqUXLganZiSrmMaqSA5yGGqLz/BiZE1fzgIWtn2rweEqz4IclDoQ9Oi/LwI
py5EhRexZUTpgoap6ivTcHDi8npQ2i+ogq643JKbw+DMzAJ+K1w2pdNlJBEZmDNnNRRoxZiN6kNo
4Bpc4D6ZRr+uXGT6841S9VugG9ZC2/zL5UiqI5CCHBF8f+CoPHX4YUobBXJguGx0rl/36k5RoZEG
pQ50dG4UYbxMcY/3OYA9+nPH2Qo6ZOFgBVfPjPgF2RuYFaTtVuAOMeUhXj8W+9UDtq83axmrBZ/B
s/e7JQCsv4hVp+PLOjZURgeSbyeEzt6+0q6GIhDFj8s+s7iGx2akh69rC0VVakyj+sr1gL0Yv9T3
0UfhxGR0XHHQhRh1MiTp8BugitRaDLY6Aq1NRuPqznWClQHNv0T2C7DRgoVvJuc9C4RNPcUg4keT
SGENEEwRfNbV0DzSauO2dQHjL6w+9SHMxZCGaodbNJyjmKD11qHJxQOYEMe1L5qnUPoilPc10FUQ
0Oadta5DgMYA9SpOA2hEBygNUVTdKNQ/r0hle6Fe74jLb4ljbEcrvIkIe4iqlX7ms7e6A/Ya9M3g
fgYSkLPqcamPmAizrr0UzfMEQgIdwUnuvk7G6IEh/j6HdPjYrDEfrVmVzgvVjiMrNJvaq5JDn4HV
3r4GfAecK95gAKTON1Gbby6v/llMlwY6//zo1aZGPUSWOpg0O92HygCNNfGUFpWvWgqAO2tXzLM9
KpmTjpBY1B1YBmEuA/urEe7t7qFqQM6/dmdZtKNj6fA4AbBRpptGix00qKCr4EHc8iqC5IDV5YHC
01lcZyWoL87gkSlpSPmst2t1bY0nvFc4P+1hF6cDyk+FV9trafFlW0gYoCUJbwg5SyF0p+c5NECQ
3ITy6lj+JFF2QPINdGMxn3Undpe947wyPK/XnKH4X4OGVOe3wJ9WdCpEaYC+2qvcPNhxc9UwdV+I
H21U3QFkA3YTuGmuYptk+8vmz8LfbH2uZTogzUYFQnLOasjKMEMq3ssU7s8q7+H0K7TClSv0oq8c
WZEWEEqopWgTWFGhYA2+uL0aJRuRljSzypUuufPD43tESIbjcQm2EDnl4zS8BxcubCltoENuDWJ4
NMl8nfkcLZQOIiwzQLy6ElAX59ECM9+csMVySrcpXdhVnvU94soYbga7hza1ARobpV1J1y7Gr3/s
yDCDMVIg0wS2X69MXS8zPpoi6AtBO2ebAKxt1Z+gOV4Z2rw4J0fFPKFHJqVDH8qqhaUYMAkZNArV
L7BfdbnXVB+JBtEye2X91qxJZ//kcIDSHUyk2VM9fGLKo+3eROYTMoRsLROxNpnS2d+DQ8gsVNiy
O2iIKT7Sdu1ETfW16ADp0vwUqYDL223N4nyFOzoLUq7MHZ6wqKHFsbU6P3FZ0CO9D2HhPeq0L1k8
3AG79HXZ7NnNUFrC2XuPzGqFFndOCbMMbTx5BRVi01oZ2RmXGnK3AATAvWZ+WRBvSpOpF+hzJ/FY
eyCwjbrXuvrRNlcG8zV9BwX3utjl5maC9FGYPEAZmiL3P1hXECY2uFezeOXEWNyORx8jzXMd5003
ZhhwZz/mYgx4CvlOsmJkcVaPjEizmhloHOwrjDhND0Y9BNXY+pfXbTFugjxgruqBoM6WLBAsFXS/
plmVtkTPyFdjhlQtoDy/drFfnK8jQ/OHHDlIahohT0DTivJvC82QBLTer5q9ErvOjUDhBegUgF2d
OScrBZI60/QMvdEIJMjvKF28LYW5KXEPvjxp58tyakaKIAqUlY3UwNqDOxo6ro4aBmPcZn+9NKdW
JHdXwPnQdi0G40w6dOZe6wzSqeGv3lq5Jp+7wGwH9QtgaHFLkKszUIqFjKGNuw9037cgQdqBX5tT
cDRve1tfSxKdhycY+y47AukNz5ZWSHegEowiHZDccAOoiBkJ9Nf8CFSMVgJdPbT3rLUtLS7WkUVp
sfLIsFPIkeI8s6db0tS0ddnDZX9YdLu5MWWucgGjL/l2RwaAW0cMSjGyX0XRm2+pSUJIoYMQ67Kl
87sjav3AJAF7AkwwgJqnuyjjyG1oo4l+sLQ86NEOZNu3ZgOBhHdkoC+bOu9BAyAe6kVz5y3wpmdw
UNGUeurkNq6No6f92KhPs+RK6fErtBWmtPL7H8wTv7Q1mON3NeP0NnBqV1owDU8zBwKhtUfos3PI
rqf7Jpjuus2D5mX4OyiabgX+mjDq0mcLmj/dW7NVAse3gjpod8mr5tlUhSZQeV36bdC/GV+XZ0af
v+DSF0o70ynLWnBj/sK7aBs98zfoCXqOD4HQoL7iQY88/3RAduSxoIdoa0CwbsUNzq8wp1M0+/xR
MJ3UqhFiwAfE2qGu3zT7WUv2Zn4PXds0XXHuhevuqTHpiIhVnZXKBGN6BrHDG8MKmBJTFd3Q9Sbk
T3UYTHwlJC26+ZHrSRtq7LukiGO43lyGNASaPgjoSEvahTuydgIuzaUBKjmUI7F/zxj5gKYIuxL0
neBWpANkwQA9pCNYiSfW+aK+WoMDLLzGoF1wZE9y7yImJugRYK9IX1r0dai3Of/A689zyxtlRJPW
xoG2gbtymCzFXdSrAIHBy8EB0eGpx0AHUonSLITHDHdhsldil2Ys0CLwsqPBVH1x1lp4lmKiObfu
oG0fhXG5c8GNQSo2VjDYppu+/oCmyhCu7MPz/jJEqCMbcutCZelcb2sFJ1ddP00FdKrFzy6NP8yc
0XrU7jVIAXEr81WnB4yOBen0BmTLyl487x6SvkI60sBRGeEzMNK+5x63flVh8ZAP5WamCYz1VygH
4ylzrSiQPO8EqkzZ32b0JfuSQ6UlSIxdSKzijeEGFdjiJvNt0q6t5J4MK/nfJS86nnAp8JVFxyvS
YKgqsOc1ssyM+Ib4MpoNLttpsyPdvwk+xxalSFdaBrjQJ1hMx+ek2g65x0oQwBLut91LQ1gAScJa
7TaXI/z8W+UAf2xVCnkDaGBMKFBCDZy8lCbaBdfuXGsTKQU4iKhZTcNhoCmmCBoUkFDtO9oUMVA1
YEY3wtdCKehUWI+XB7YU7I4HJoUBpQk5BxEvwoDRQRH2yUxb8PwSj0e/wdcZ/31WZt6gyJFAPYVY
pny1nFoggTMk2j2W/+nbDskYWrh+rr1cHtVyrPnHjOQkehV22iwyjDa2ZBc2443ZmoGqVyuvi3lR
zr3iHzOSV0B1lqmNATNq81hAXWIixqbgHkEv8uXx/D8h5R9LknsYVQhNZQWW6oh7Q9YGVvxmT75O
tgZ4eyzIwSJp502RjxoRXbE9h6vzUQK7bYDuBjS4UjhzhkYrJ5NBRS6z+t95ag7bmbRjX3DiCPC2
hN2jws3mDRoREF2sBRjNLd4HdZIrK7tw6RaAWhPgtmCW1XWZjtjIbBGTOmrA3W/6UfLMwXuBV4Jp
BiReqbx+V67ORn1ka96wRzeqcLC6OG0walILHwycsAljU/JSAUlTu+8g+PcxzKvWSreVbr8TDpVN
tL92Q3+tdn8UJ9/A/feZ+ulqkQfk+NYYlG0Sh49VnVy1EO3I3DUM7dr8SNFYiUDP7KT4ZkX9PRT7
vt5w5apEElddewusWZI2GBSFIAuSw5LjMq8kQcGfS/UHq6KgBGXQZQdcDI1HKyHtMoYElik4Vr3I
Nm0NWhUP+GqvsDkFkbeniDctfr1scfGGe+xo0nbD7UUhk43tZpFtYu0VEYCoQElQpqr9Tjy4I/JL
a2zuy5eXo3FKoditwli0BHMKyVsi4E3WVda8ZZMWNOCLLOqWijll+DA6tHYP6biyub6z1Ocej6o5
mG0BvZNh5ZUxhqRpwdVsadc48LzeFtSMdlNyi23O6w+HNaADeNQGz+6fe/dgq8ABlyvRRl/2rH++
Qpp6Mx0F73V8Bbm7s9+Ba9rWfrJHz7dKTa/F7Y32vrovvU9OI/qnVqi6SX1lkwWuP71fdoPFsxH0
y/+ZEGlBtGrqakScxhsUO6V6/4G25pgaxQhhzWpvmRBaFdZa++jiW9I8sjp/1VHgyVCmBbs0rKJ9
gBabKKK/P9zbmIZfEZ6RwEVgAlpqUyBeAXDbK7th7cG9eHoefYEU+mLQ65dZhC9IawpMttdHfsmH
lYU+U7RFQg4taf+dXVnwp0QCPMksWAFJWx6Inb6Nqb3/Vfv5L4saX5D5C/hbqFDHj/fFoQtail6R
d+PxU/PiTblHE4mf+uubcMX/5HyUaFrDgZ58A4lQzU1wp7UtSFRFmleyenhRoNz5qIHnofdIH7WH
RsTAOCd5LH6bWmKaaJMc3V8gykmuukZzbyC46kCLtnDN8WEawva97NLqWuuaEMV2YjWP6F4XmzFK
gLXR+9T1S+i3Bm08KIK2nLuCRlEVsiB3surAEqvdgc/VuCpJhawsFNgfBlXYT8g+xEjWEmLuQmi6
veVNHx7Smo2Mou9Y+NhSyHgb/XRbEDfbJsrgbpuiKYNKUYCYdiB4lgPD6CO5jO67vG5fsnLsD6Ht
Rt6gVyUy6K5T3GRQvrgrgVD+OYvs3ORigqRFAwg4hGXLjtib0DKLgxEN6cYKieoXaMelQ6yYSPE2
xnvcpuK+hGvnvjswjjr0VPhTm0fPStLZFJhf577NuhEcTGYtGmpPk7ZruWMB1NiO9qeKCbyKKla0
yBAKlXm9y1WDVm407NCQGe4tJSMg9U2q9iBct351pm58Bithde8MQ3TXqGBKQyuztq+Q/AyyvlP/
xJWOnvCyVt+7Vnf3XRHhN4ZOnW/4SKrRm0at3dcoRh1YaqoPatgzw0d1ynnp1K69iarR5n5VqcVX
OBFlE0a2CGc8mrHTnJyj75NltXkQ6C+0qQ6G/2KDVJYpoM4aWjmKTakYIFbY6yN1Eh2UgUPDHsxQ
j5CchLTybQPRlHs81KFIbldO/kFqFjYg4GSgsmlIraAnsSLuTjUL814N0/YQ5YZy49pt1npcdZKg
tsPxj93YpldOSdFuLwfI7/T5hSPD1U9jlTkhU5iq2Cz6TfyIu+BH4t+nh9D/BLfGVr8r97H/1l+R
/biJqLIWpr5f85esS9edHMpnbjdHSmf7SyCptoueQPUyPRRUf58CJ0gegIcl1+QuvCVz3FwjQFi8
mLiAV9tAMECpUbI/ZtjWJksx+hba7u1Y3djm5ASh6H9CGPUzrcU1KbBoVjnuL0/8Ys4IaRvIRsyc
W2fyoXFlkJwPINCHsPImNEB6WTruzxRq9pva6HAy2AounQrSsmpWxVTRkEgqy2Il0TCfxWcLcPQV
0llN2rp0VNS9PNSkbkNl2JrKfsq3VdL7l8e7GJSPDEkncYe+IgXFtcYTlUC6V6Qd5Ul4banKu4gd
2q1S6y3eANE1bQDVY0DWWn70KFnqWoMJBs+2vzJw4oyOX5MnDbG5ZXja+N1wk6wJCyyNEqwNM5UQ
roF4Iku7qR11kc2soWr9qyA45603u7aoI96stU6a5fEhEwflJbTVgX321BaLiNo2NWbUVp/ZABKC
Kws4ckX4TppRYm7iyo81Lbi8jEsXCxC8a2A/MNAlIRcrOjdmvGuLBsGoQO9vchW1ccDxPP8XZoAM
1gBznUFS8tjEmFcdlH1gZldDZNlWbvT2z2UbSwkhqLv914b0AMLb1wD9OmwwwquNVrfdvkpZuDJh
Sxvs2Mo8oUd3wXAcDVFpsNL1wMWmFe2BxOl1H12D3uXxLDsEmgXRlwMIDnLfp6Ziu+CJosCU1dfB
1OOajTPEqSavaso9uNRsaFXnNKod3+TGWihfcgzAG9GFPvPrad9Pk6Nx4nUMRV2rBV8uGiGAkI1V
mxqsW8miLMVr7Oj/DlEKV5PmpqLq8ZBMlWuzHX2w3P4AqOMlUbIPLcQmz0zK27UK3fLMmvZcMAOM
E/5/OrNWitcC0L+Nx+tdaNBU23bgs9a9SffsaaCVRgnEai4v59KEon/GNYDfgW7I9yvraEJNMSqA
1mCorvFowV/ykdrGyiG0aAMNa2i0BtMeiuyn4xryanJLjnFlNruq9K3e8R3nvy8PZPGks46sSBst
aZ06a3tYiQHH1cYIx1j6WIXDXWM6EN6Bdkhe177Z9X5fW89uXaypEi5G5aMPmKfhaCpDDkxumeOW
0abjD3tA+m2KPxWD71RR0bpdewAvbvkjc5KTWrkGybEQ4y2ibdu9xsNbG792YmUrLLTOIA0LygEA
xSF7DjCDNKo8yrVS4O4yifRrUp0vkNIEFkmhI8muO/Ozq2poIKIZSRjxwdRz6uRQZC2qpqeuHSWU
D1/c0W7iGA3v7dq9YunhffRxjtSfWBC7jVmIKe+hGx5fTc5WlJ5rNV6iQhdmjdJl2Y+BeAWigzgA
ip5OhQ5KhJDNUwHpDsoLza+Vcm8WayLQi9FnBtb+nxnJkQcTvdWOCTNJ99byOzEl/mhunMwB0xOo
K5A1XuOWXxuY5Lljq4VV1MGimk9e67CMOmg6LtthTU9zzZDksyyyuak18wySl9S6HSDewsHMejkS
LM4fmivBAauh91fmuwagg8dag8tmiLaXJn3rk1s2Jn4T/gSAEwcUbfAUu2xycS9C+MCBcqSBfLN0
Icu4EHaol4g91sapnG3fbE33ZhTa5rKdxflDNyxE5tCSiwPq1ANTXPwm8B3j7EXX9GTuI+T8QCoZ
XLayGMiOrEirlDszt9iECawsfl0AlrVhrfJOWmeiui4eSgbCxcsWzwnFkOM5PtclkwOABr1ddnih
KZ+toBW5jlA8c8LKUzSUm6BuT54Ak1GTQI8+WDVA94CsNHcureHxJ0hPh8GIsiyJ8Amkyn01sjap
+Tiaw30tHi4Pdm16JUOlEerdwHG5RQpgU4r3ykq8RkXuSrCDnqQrh+9iiDxazPnnR6cSSFwTW1Sw
1lV7RXtJ6oPVRw9T3ftlmVDDWcM0r41OOi+KHPKBcQ17WTNscmLcc5C1mE4WQPrydij1bGW3Ly2b
9c/45CPAadG3R2JsiQ5k/eHwXDd/KvI1KI+XF235enFkR9rirRPGCS9gp3X1jyZNIqgkFcqVxvpr
Pc9nunjQkRbOUHoqz/Og1VHaaXn6rwLNfwOAo5+uZhMjMGvzaGtlozs+J7onMnSfkLWuj8VlBPgF
QQYwHOO7BnHkNq5u57o7YhkjfpNXmyF90Gb4RP0WhSs3jEUHPbIkHXe9QtxiGmDJ1V9bFfO4Qc/4
VNRUAHvL+jUtw0V/Qf8bAM6oXECW43QGwfectXE3r2MFS7Hm5wWDxqt+Y2f9CuRuzdT886M5TOqU
q9yAKU60J0fv3xML5aje3tertdf5q+UEy9zV959RSTGlSZSi0OcHs8ncB8gOV3QQv0ynWRnR8i44
siNFk8RkRdhHHAc4C4zJL5BG0yPuF/CNKntuHS9v7yfHs9ZardamUooqKYkGUdaYygpMa0jAAp1R
C5r2pd8X1lpIWSxwgQwG93VwI+H6K1kDTygHkTesWcnwO+Oah0a2O2dg+zaPf4QFeoT0RvxJLI2m
bnEdOSpkKhsgVEI/t7M3E91nl4OPvLoAwEBcY5biQY4Jza/S6nZFG5ascxVqdj/jUn1II7JRjPL5
shV5y39bQWMt8kqQVEay8NRdU14Y8RBHzOON9tnyYhvy8XnA9qRdjXXWGmd72eDSsNDgBd4VsEfM
mtunBidRjJ2ipcwj5XPB29soJuBbWbu1n3WjQjEXHcpoHZ6JNEFbKu34DOJdealkkXf1A6oulNFH
uv188wLvYW13zKHqeBfCEtRYobYDcmKINMlkBRHAnKFVoBaioxZ5s9lst9eNn1HPX/GH75m5ZEiO
mYY+pGMcRl5Kc8r9HiVAsBJ4dmDg/5A5oPN/Of65+vHDv3GDm7sN3Q/zwLf3nya9NtGEawUcXaef
9B4biqKbkL5tgydv9/D1dbWW/5Z3rzwv0groTpSyGtVKTyFo349FEW8LjZeBztJHYvXaSrfNuSPP
y4DsKDIOM9W6FKQGUI1qvYbZSQTg3HWxUStycPrqZhjaDXSxV5b93I1BRwOZNYi8QpkSdK2nbsyF
XgArHsVeO4hDgxIPTcf+iuvKX7bQ/e8s/jMsKQpkoYIreIVhRU4I8OQPMeVB2kDITww7Y85eWplG
7ehvKSa+S/zQkILAJ9DblpwhmtBiZjhDBfbEcsKVFbfx1KaOsVIhOJtENBIAajgnvyDYDbjO6STq
YeTWfQsqnL65toCunUU0lDXkzdn+BFMbkM7ArGgzkkAu2VZphTrgzIREhNhZ4HRCKNz9ZUyDCSTL
4QuI1hACkYKomJgwslngZwq71yhSN42t3aoZ+XufQyPwDAFFcny+n51OlxlaTaXN8tyJk+J5VKPR
4DrNflwey+y4UpQ5MSJdNnNej2NW2SjtxpgzjfG9ABOX2SMXZCjbLPwTDfXTZZNnFww4uQM4CTj8
UGuAqqw0f13MezR2DLFn6fFD1OsbkyTeUKufmsYehhSUy4X6pmklrRgKD+BGvmz/LHQAZjqrgcBL
QFh45oYCpP9ZF5mx16tdRduefLoFsX5WhtA8TbEKP6uK8eWyzQXXx8aa25EtE82OMofL0JvAn9ol
mJ0TvQpsq0x3kKqPA4Yy/8pj6awSOsNoobUOa+BsAv/Q/C1HV9IoQdoZ/QaxN7LNpDEaFWpQTK9h
1u2a9FVkkIhEVo8oV1E2T7WXZ88juvjyZMNTFe1Nt3X4m5C91e8vz4G+sDWBF0HyG2TiIPeSLx9T
PfZpBaJZbyqgDeODXBA90G4xa4kyzc5v0rGMbc+263QG8dmi3ZWlbt1Hma4EalyLcJfHDosONU4G
QMuN0AAWtNIfejYMnV93I1c3mjIoV6hDFqanpVmreGXfg1WhyivjhyCxyzaJWSXCvzy0c5dGaEPx
VdVmZaJ5Q53OeW2Bf2ssUvC81bvE0Hx0+U32XoW47rQheuFXoFxw6yD6W3bdOXADmoc6CZi/wJ8n
xYipiopQ4dlMe5t4Rmr5ZaP4DA0Nl8d3Vtuf7eBsAK4IsDmwfEo+ZTeDa+V1AZYKvEQZuhuV+MF1
XswaXfNBDUQuandVeDDYtitfFZA5Ok+16kXdT86vgHV2zGAQd0O+Mu0LDgWJmm8dCs2deXhOZ91O
u8qKe/QYpuU2RC5JQ9i6PPCzes33wI9MzJ9wtJnEUOFZ28AE/0xMz0TPPnAmh/FH/2t4z1ZKlQuB
CcUNyIyi4Kuj0CzFYneqQE85t0w6IqejuO6bu1Y3adn4TbpiaiEegaZypkqe3xya/PphgLqw2MWB
PzG+a8MJMp/W3inX+DDPLoUzAQ4CEZRTwX+IF8fp7GVzFkxRQa/Lp9y4ripn8nkfck+dOnWnxWyt
NXrRnqlivYAYn2loTu2l9dRpDQjKPBekCXr7zmJ9w3A3XANuL0zfTKeC8Aq4MRxAGlecpZ3O4gbj
GqtbnFifEEzaMsV5vux9S8PBRQb3XPRQgU9AujAhDk4Rrs7gU08+NOur6za28cWjlSvAshX0eYJH
FEUgWRogjlUtErEOzK26b6evCc7Hhvu4+7o8mKU5Q6gi6ncd8oyJKclaXG5DN/YA3hJbJbbyQ16Z
KBm5cbLG9boUr1BBJpCHg3Ofn4HJaFUlicFEr0e9+jrkgP3SIkq0h2FUi5KOSlXoVIVczq+m6Mmm
aEcB6DubrvM+Ucl9DSWIHLEbL+UtJHDUihK1Cb+AbRmep4hln4Q01o44RcO8sXPIu5mU2s+/ny+Q
4n2XU9EeIetvVALnVK+GsScgIBVGoKFzy50briUBl1b/2Iy0ZQq0nYEwFWayqNyMw461qmelqT+F
r5fHs2jIhM4XMi64BMlMH65Z6Xwycd8XOQH+vhhM801z0urRmELjc7IjXAwuW1zwONvGPQNMUbil
o9h/Gg24mmujw2PAQu10r7iDb07JJmzXsuFnV2g8B1BcnyM3hoeId2rGqPXQbNso80KzNmgjXNxr
9cPoCgizt67Pq9YX4s/loS3bBBzNRssZBD2kVQOeLBwZmGE8Nx6DuIPb7rn2MEv2Gfl9qq5cKRcO
JhuAj5nSEs/gM8lDYKwsuzTSzEP70JWKS2LeEd8Wf+J2blxdg1ctLRsyK7idz0jEMzLxKnT6XLfy
zGOTc1CtkALsvM6mt+CO9vz6ACUwMkdnRJgChFeKqxQZJEns7ZxESHJOe7QR0qJfOWwXpg/+jmcv
iuzfXM2nDtK4UKIesiHxiikFIYDaKTcIIr+QD29pkqpgUGH936KRcLAD/43UPhRo8ef3hfXo3qKE
jlKhASXx8t64Tqrey1WFgspvF/b5Ss5iYSZPTEnXFmcyEqQOAGZPy1fuRLRBItEuf0Smf9nnF/zi
xI60z2JVbS2jgJ3Sgix50wSkjXdi+lvW83nmQA+BDB9yFXgfSme7Gqu1WWvhPHOOL7T6NoSGGvqQ
NpdHM18cTx7eMAOmfECKURbFsSiZAZ9NmSRi7tVM3nob7JfG02UDC9NloU/KQeJAdQyUk069jkO0
PrLR1eHZUY+dmm9KI6FJqP+9c6P+roI8Ci9NwKSlSKRajRMpNkO+JSuvpxjyJY16EMWX1aQ0jsd/
EdKPd+3si0duHZtKgvszdq1Ru89ZzY2McmvmVbTHNb3rhQVCgEB4QI8GHj6qNH+oH8X4EpiyKmXv
jORu1Na6GNZMSKMZoZbAeAgTNR/cx4nVCdKKjD1edoSF/XkyEMnTotF2tMmFFadX6ITYY4IcHKIT
a2+lhTAHOw5o6Alw8mc9GX1N1KkYIdgRV+ZTB8rczg13kx6Blya9MRRQYl4e19IZeGSPSI1Bo4Nq
PgvRCObyZoDoW1R6ZccIZXr1HobOhsVsG5Xpyr5dtArQ4Zx4xg6W35x9xqyGxZARmMrs4DoQKPmt
Q1CPm/c5WoOFs2Ju6QGKy8s/9mYfOvJ4vS9Io1SwxzrdG+uRKo1FNVOFqPNTb93lyBNbY+CuakzN
UVuKTyd2Jfc3Nc5UNYJdLZy2RrQxq4fReO7NbYvRQt62nLtT4mIjmr29lm5Y9KSjMUv7wg6VXDBw
DwFQ6MJzbIuqg3I/ZuxGgyDNZOV/n5g+Gau0Q8wBlKxROY9Vv2ZaTisAcOxV7q3FfXg0qtmzjlZy
4gkT9ew5o+sGg9V+9I0A1xFD/1w8+Zf3xnlBDJdS0DmArR3UrjhhpCFlbca6xkQqF/TzAMcJdAxX
5LOYc31x+JzsgFg0x+sCFLUGWP+sbZT8DG3b69iPrlyJP2d4ZQji4rUMECGSrWD7lJMNqlOKJAvn
LuIaHajFpKlz9cS6GiwQPnHQ8FNRThCxCCF0CIxEFAgRCpqIpA8aI3b+zWI7UMBDklSDTprk2J2u
tQT0QshRxc3v3IkPOIUZzRy2cjAuLveRHcmJDadCBcLFCii65vfo71VaHTfAj/hflTywE5CMQI7F
Bp3iqWOxCjc9PghsF2V0qVGCuzV3y5VoO0+LHA/mbA54UABxOUvaI8sz5KASzTwxoKbC+LWVhdei
dV4vO+7SrOFJ46LsYWJx5HZ9wjsl0maS6zSxi2dbHbN9jYbM60h3jVcrT98um1tK3IJZ/VtoGG+b
M9+MuhglkBg8tJmS+l27Rxqk7N5tPObGg1AydKndZD36CjeX7c5Pz7PZNLBFkR4D96xMuFL2hd0J
puKsVOJrp4WuUNqMgGaXVnPvALmVvc69EJSUK0mF71f2qWEHAsBIUqOLZM5TS3GhcqexjQ1hUda4
SElPLbmGLs4PpTH0IEWmnebCeQMEb3prez76bTKaXpPGj8wwPnqNvRpOnd4q9jht005NQCOMOsLl
qTm/FOH7MDOQs8DpDuWMU2/OFLVRQKyN8rXx3PK3fo3d+fwAP/39Uhgu8iYy80hDXlXbpsor0Z+H
7CHLIfbpc7ZGB36+a06NSSkIMynMiaPlg4bgmWERdJrYBgyeK22NSxEWOAn8ixc6UpJy84jetB0K
XsgV60CdgrPdSj8M40UpACiwrlP9peqvmm6jhjd6utp6sbBec44XPLx4a87p0NP1gq56mVUGdB51
7V0DiXSITdMFxPxDLC8SQd30YB/vA7d/CVPA09yb1bryN7mp5NT4BLSZoDqP4prsMopd2s7QwanJ
yAON+ykAtVV8AM1HpMceV+4E1IS6uT3Y9oZK84pyM+jBJAJl8nvzXudeE+0q3MDHkKZ6DxWVbUee
i+Gpr31DjTwV9NyVFW16x/TGMATm8smsdyNk6wYI+hTNT7NgfqrctPwjN3839ZPr3JnuNhnVLUPn
CxKMWf4kyKEo1h55C9fDOYT8M3TJm+OYhFORYegVgxKYnQFii7090si8GwTYd7g/Jo8WcKiXN+nC
JjoxKy16MgyKkvUw240b0aN4i3l8Qg4OzsaukWKjl82dh8uTUcocxVPfp07DYK4cobkxjgAyHlII
FrZQfdPA5Tl+qc5av/fC1j0eolx+j3nb2UrRWSDCsT3G0Ret5DSe1sgzziD+37cjLKCJKyiYv+TS
MGBdoZ0K2BmnATQgOeDAT0X227UOmnggREH/mT+lPh/f+jr1bW2jG19IWwAQCBRxDogzCl/cuOmH
LUS+qQIh5stz/33knu+ufz5QeoGEOTOtUsPkW9BXbZ1DMsHnzRzmsOcJWlN+Z6NG60wPCLuf4o+S
X6VFTlu18IvB9cYYLL3ugzAagNTvnA7kW+RWb+y1k21xvY5umdK5gTykOo4N5pGBEFMhnpu+xJAI
QKMW+pFAc+ub5NFBCRaZdLd6Qz1WDF9muUa1v/YV0n4E2dBA0hBfobaEmuFX1WiAqK4Jmyxc77Eh
gI0DWdvc8CaTn3eqOwGcMlg0qx5yfRPVe8PMaBTnFF3Cwv1ByncVE/4/pF3Zkts4sv0iRnAn8cpV
Ukm1r35hVJVd3PedX38Pau50SRCvEO3rdnvc4RgnASQSQObJc/Ayxr/v2lS6InkbG+BHHjneQaf1
zDuOvoQZcInEsKK0+JJ2WKyk3vStahVpfWXKOxLg0ts4kkLvwDegRRJFL1yup/lJFQInTDY9CpBJ
Mltyv0M3gt2abq51dhKDZk/tIOz7akDREdLn/uVvXrn00dlDL9x3szbq2adHlpBmo0FGSO1GLfR8
fcN4gwyq1bSqPwE3EIDbpwOeAGSSEk/jatU9sGQQrkRh7wxoFZoDOiDiRbP6bCytHsw/Dti0f6sd
auaXB3l+kaZj/LHErEtoBoGqNLCEih8eBrktRCB8nrZ6z+Pu5VlizgIg47UuSGEpVEQnwFG5FChD
ZLdqz7k0f6Pszn3tnzGxx4Ba1KYxRwg7MWC4pkrFPiFSs6v6BeT4d72AzhHEplCyF+FaEn1Z2YXx
lUpwDXnOyKtSPRvmgv/4Nc4HpN2tpr8pSG4ntVsCll69zOTu8hqcgYy/YzvNIJpAaUC9nk7d0ZNf
V7IAlUJ8sC4E11PUOUZj3IWSgWf5pHiprHqTuCCTYzg5Ib/S4LNpBGBzg9hfyOCU3cCJ5euef/RB
TJBcIrWeAKEF0Zq+eOVc2ZIIol2ybyHMTIQKGZ2rVrwd0eBrxM7lyVhxfUBIVAjjYD5AHsa4SS7n
whjnCBRFFyFfJRyCIXO7rOIAQ9eGCDvoq0OnPgA5LMpIaFNdMwxE4EkTElsIoxGKXsCv53MHzGzQ
Ch7+v6DfDWiFqcGRlkO73CoGk8fQvDpgCnhCDgZhmsVhBbXSkgKVaAtdMVuQkXjxUrhlxwPBnPVV
wclASvRjh3n+Zwro4KIcdpKmfYe4AGhjpGel0x0ZjSqk1B6CcNyaIjS9RPTHqtGdPko3sap62pBy
iNLWJ//oW5i7Qp+SDEQKWOSeJjs0f2i2on4oF8Mi4Q3Y6Rox3xnavs85O43+vUxkgKQrnQWEPGCB
GL+G6KouxdRumux0KbRJx+GcXR/ZkQUmnkqDOsdigVnOyXVovEzKts036fiiTHd5uQN6TZX3aFW4
vGfWrvcn42I2DWrzYaSaGJdmPEkLGJACyCrvhOK2ib+yDigKYFv+fdkc/qTQLm60ip+TwWodXq36
jJGqOvZFoG5yAZzsBeE8WumEnS3ZkRlmQhuxiWaDmpnC3K5GP0rdoHCV6b5UdKCfOFmF721/yRwz
k7hly51Q4ZRKy1sJAlzJAaDxOPyTgeS2Vty8wMlol8VviLha+ci5cayGgn/GaohMqSJL8kzqMoRd
pY3ckYg34PE8DJnJ2QU8M9LpcbNkKXJcGcZYafdtd5Por0vASeaubrSjkTBXpzIWI7GfsGrpAra1
sbYHXhcebxBMOEsh/aoB3YAQEoEde8Ljcgp3pOT1Q9OIwPoDUGnA2omAYyBTfjpX6C8VclPEkrSN
4sbQtAzMg1R3ADZeCVxd6O8MBGMNdwCKNECSRDFZabRQNSutTbAytbQb5i8tkjdFt6lL0OclCQ7g
G3EBkyGEqCAWDf5aXzRa35weSL/ptd9EvRaV36XxW1AcVb4lXeG0Zemo45VgvJvoREo7mfPgXgt3
Jx/M3FxKaKtkFXWlJJXbGzmZkQEpu0+FgOULfwC27TqPn8MwKa6ieQHz4ijemFHPbdOiq302cZDN
/X4dA4PKLBM4BaVAjSTN6qYqdyOT1I6sNOJeCsoIzOkhiKqLcbTBsfYQZXlu6+OCjplYk3HUA8gm
GbwNsBaSASuDgCxVxAXfErPJBCxaY3SKZi3ZG8lESyteQ0qTUz/p5rae0FtsPEA01b18Eqy468l6
MPOAFBvetyXWAyxjoLTS0UWZ1BAySnMUjQEpgaJbh/60y0ZpTDyb/COvZUJ0mMtm3IHcHfKoboEU
2ljMVhMXLvBhdp+olqg8mSDTumx03fVwV/7O5slgnzndmWo5KYU+YWeCfMZqdwlIEQYBiE7HvM6M
m2JuvlQ9v290YcsxTGPX2XB/DLNtxuGgZBlmmT6qH/vxTZK/QgKFNvOxbLZdgl6V5a4yrmqwtPUa
5zBcCXo4an/cnJnpSO5bJDBhWtdykMu+jWiNGXg8TyuoSPPECjuzug4qpBlWEhyx4ILw4/m5nBec
to5ivjcmdL6gkamjVw/ckqK9pJGzFAmSbg9V0jkpmBa7V5kgU5pZy/LKmX26b85nnxb0TUUHNpnZ
V21RVHk1Y6eX/dM0X2XKVsm8AW0v07IJZ2Avr3LVTgvOoq+l3zAnP2aZAy1d0OdCCjwkR0jeyqmb
Iq7EWex2aB1qWgdsEHYZvA+JL0XQbs9QDTJsoEetOfQz4T6XQbsMEgo7QRqyM69a3vfRhT+bFbSc
4Som0uOK3feJYtSRgFnR1dFJ5thKQZRN+tvA2Lbp27zcc1aBZ49xRKEMszJuMR1JDCJFeSfFoxVJ
XlVtM2EXV0+D+aBph27coFkXqcfDDJaYJPyTTGAIu9MrHpnIWmWDgnj/GT/jsvqigwMnocujvRb9
sm2yBQRbYKKJn2TBTvvnWZWRTHmsZ3wRJ+b+H6H+H+MswkQFKHuSFBgXcAOutH0WVJ4eHAIUviAm
pVW/SfSZGJwsB7sCaDLUcSOBfhyA5bicMPefQRzRxiiYwLGIWy2ZwfC1D7W9Ij03w33JVatj73NA
64CtiQLR0JuEJzMNTEcZCorWHRahjOxX78Pb/rn9dK8fQodXBjtnGKKiaYCxANAJKBX6rk7NhEKl
9NGSx/azZqFp1rL2aFO1bHfDueYTei853i90PFRIHJ3/ODp0Qsd7NB45kLNSBiOm7RzQnft6+M8P
zzt4Bwtm8RM/3P/9F7/xra2Fn2id/d8/s1zXcgtrv7edzd3d5utu41zdPd89/37ecLYadV3mU9GA
ga4V+hMgcsa187rT1KDs0Ydmt7bnebH9/WMTcQ7Us4YwzAl0t9ENAcQSOq9YbUBxLPM0nzH5zpXj
eI6HQbuWzRnNudvCCDov0b4O5iQAo04nvlFIntdxHaNd+erq+co5/PL8l0/VenE5S3x2P/gezpEl
JkSJRSgFJIKlq8MBy4Ymb85Q1hYGFU007AE8CZI2ZihxScqkjXGpvTo4zuvB+2P5cAd7w7ldfTdW
sA5wbIcZiDTkZZSWsHP49evj8fExtBbrER3ci1XaC36P/4Jpd+/am4evyn74ehgt+s/XbKHAR//n
7vLIv2u151+kAAZBCUHONHEboD8KyjdtO3S7bG+2mF7a2m5vNrbNGf45qT7cEqXLf4wxT4zRKMRJ
q6kxB95vefc+diYsORuHY+qsl566jAReBUChv7v2mfAjgkl37khLTR3oDvC2dNvTQIDhYXwO/fk3
c3lkk7lYhCSd+rbuYBO6vhZ+SdG3n1vPGG1qx/Yf/8W/3d/u9y5nEc+SzuxgmQOkrwc5ElMYRgQs
Lc979N/sa15QWYvoJ1Oqnu53I5RkAGfo8JwDsnuInrc+PPWJ5yZnNwB2OMwJpcdZI4nfhl4db+tb
1zwL39S8Z16vqxBNRx0LmXpmvytJWQgpYDF0pa4M63XwetfxwKJQuZ/fodLe0D3AufKvb/8js8z2
T5UgzxcJZql/pNZrb78+t+6I42C2O6d1Bwec7969hZOS0jd0oG+w/BdU+O0OsmYZWN8L/IP531z2
3G+y9UvzwRxMZhEBrqb+Z2npMeocvn/BxqGbh56oOEbpZqW/4Ff82ON/vzcTthN+OHQbX/4qne6X
C1+lMTk0oQ7qXjz5qu9v85z/nN70K+i34CdOBPqD9wUKdWn2C2SQwqBrHAUMQOFOXb4skdxWGyBK
qGHcKL5/IETeWy8Y/bW9o2HSufN4l5qzOw1ysRoBZwIQlCIOcmYHKE0bKYMJu0M/gzJJR8EUXPAk
1Vwl44HFvzuHTgbJGGOicgfCqyQyFRx+pXUTWqGF96g9WH/wu8Wa8GtIb24uxmth2P7+1r7f3vtb
18Xwv77ufmNath7dSM93V5s75+75+epu01tfoTNav3mkI3RnMh8LdCvWRAG6FG0bzM7V0jEvUGpK
bbkQIZdUzmkJVQxJAUlSPQW94S/GEm/Dpsg4QXZlSaCyqFEdURXVJHZJzECo50UFY8IEUm4LL4je
AYb1VZu1ZJcWjcS5wq2a03FHV4HlBZMxc35BRsdohgWME4PwS63RfU1cGUJ0Eg+98F2QZCaUEiKh
gxapNrAjMa4WjrGoBNSQ1ABlrtu9PNlxEVkLUD2KFwmvYfDUFt5UvEBtCLiYWX7IIK6o+5c3+/kd
j1bN0HuDn8iW4nNOt9oMAv1Gb0H6CQ4qofLVabHypLc15bUWLSLsl/LJAOp94OGa6PhOxs/YZSa6
mCNJ7nH7s4tgsSQgXYNMt1OerAfPCnM1EIysAMUjKDJr0KxqPRAHXhT8+ZspVGhDuY7MM5KHp1MY
1kRNixlG+uQhXHxxfFo0P0WaIgj9PPaE9qOJnvC6v2yWHlpnE3hklQkfqgCGTFCjgJizfY/r51hK
QMd7JQxbJX1Itb9hNsbm+2eMzP7PjBhk/AqsCcJbrHyqINOAYsblEa374pER5pyeJ0gsBARGkuou
6G9kcj2JwG6Uuzly2hCZstIeAf+rBM475Cy4UV9EAzAaTdDKjDbm0wWsIvCUQBGDik4F/jJNdh5H
1/0YXjfG/G60uXd5nGvmkNbGdQu08wB4M+aI0pE4RgnZHqTnDhFVB4sTaGlRuLAMyNhfNrbmJsfG
GDdROmWRyxTGyPAQ6LcS0Huj9mFmpaMZ26j7l5B/qi6DeUTPDtiNwdrF7OqgB0N7IPUQU5IrPzQa
K5k0t0g/Lo/pLEgzVphdDTpiDfBt8JaX5BryG5Zu+Kl8m2QcM2evU8YMe70fp2VWF5gJl2KTdarf
QjeyUUywtyAThnR8Md2IEo+cj64+u6+Pp5C57pM0CMkIvJIdym+k/5K7nUwe/3/zxzhgbBClRXMG
AlY3ZdZMQO9dmfIbIFlXrXR/2dbqcHCh0mi6GWhyJnAURpZ3gwoi2BGeAN663ahqbw3ICC6bWXUJ
pEMANCO0yZgxU3UlxF56mNFEAGwmk9z2lfqlhKWfT5N/2dbK/kXFBLRUNAUDvQFm+pokVusibSBT
Zm5u5Kayx+FaiXkFubM7MO4fx1aYjVvMaolqXAsN9WZTLZ3V1BygxYp7wwBS3aALBD82200/63M8
pwEMaGkLXXPDWiSItPePCy4kYiB8Rm1utWbAadZZiUdoipAhco9LFlqnmIUi0OpRwgYq57WhebhL
WpOu3lEVv6TYd3tIoP/b+yOdxiN77JkSQswlEGBPGDylt5K23GT5duHyvJyBgxD6Tgwxb5Yi0vWs
jWBIqreVutVkGzLuaeum5BmIJBmFjCzdTImvLdCY6k1LVBfOHljZasdfwCbRBSR5xkrGF8zzIQN0
WzY3abG57PtnmXpmmCwfQh72Jlno+qXC7AbQgVUTYsVTu28B8EuNxO0RTSJpfCgNXeUM8P8wjtsy
Uqwy3iHMnkjxyJhHuW9sXJ1BWg0Qtull8UuhPrRCaaFSA1yAlQgcs6sbhfxYZVwWrE/yKBoDZMZ7
TwqdQgY3U+uJ4KEprSpPPZCfXJ7k9YX8Mcj47BgoRS4sGGbTHmrzhkx4Y/HAe/RezxwzQOypeIKg
GApeK2ZQs2oEVViNcFekfK4nqHk5Yj0HbiApuTORorKgb4G3byQnlqYuqGKqJU+yeW2cQPkAqog0
KPo1mUCa690spCNaE0OUu4NQtuXlOuI1Yq1F62MjjM8IGbq0lmGGzncd2lP6msm+GDjEsMfGv7xs
Zy1fdG8cm2LmtBNJ0wQZxqNPbogGmOou1l6i6mHqfDKhqF+5WXqIsg9F9Jd+gw6/RUHnPuqab5c/
ZOUwPPkOxn+6GJ1pWYPvEHJgXJXnQpwd3K2thPDkBFdXEGpjuMWCpx+dgac35xSlKC2qZYxY0SCo
4M0oFVald3k4529lOq9HVpgrUUSqKFMzWEm03JGg/zh/mOJuECFL5wfa1WDkXiDv4/QgGfbUv2np
V7B8oLP48mfQWTvbMUdfwXgrOO/EsQNNha3ErjFjOUu7rwGXiQwwebuN0P1FFAA2A2BmFYKNiskc
KChkBZlgwN6ykMrJWm3x8Yx/1zqu+OV5vo1OMB6vaCCgeAC2syxL6iitIkwwsDZO7U4OwFrWjAJT
eo2i8xZyIO7oxhDUs7IvtGN58T55+VO5+Y18HTuSj8PsJbOjvbj5t61B3zvq58NYHLrejACBjPiw
2nxIg8hSlm3KI0tdCxBIbIFKAeVSvMaYdV2Ucc6yQmmgaPNcQ99wSjbdvNMWV5J5Rfa1O92xKSYW
xTORpkXBcLrWFUHTkMr/luiCTtixBSYEodSZjekCCyW0h1qptlLFubwNVg/hYxNMdEFHWh6rA0zE
yVZrriLVHfP3SNwkKtQzdkG7lyZOAn8tyqBAjzwVqufQTWMG1TdFPicS9QLVE023jveEZ+K8dEsn
Doy8VAgEV2IWNwjoG14OoA+ygbfbtV7rE+K0n7H/AtlZD5rHTmAHVjBZuWG1m9IVOOfxWsg+Ns94
hlDmGnq76KRW0DVHnMbN2FB38fI3dnDXh7wKGuDg76cB29RHERVXDHOebmLdUZMPvbzR5IfLPrK6
YEdWmIAtysJIWQMRsBMRHRkbHbqjLa9J5QxoTH1dQZc8wDpgysLvT8cyyllPW2KR2jDza0H0G/Qp
ms9B+NwvlqKVVym5zWFfNT0CnWLeTlszD6E7tHiAUkgUZTbXkc16GEnlDB1Kqoo1OpNxZ0Qv2vQp
F49CbUWL0+o78HH2yo3Mk6taCSQ0fQR0JDLeIN5jdkRr4P0pERXKFaLw26xqsDRpA+fau2aD8vVr
aJsHb53K5HKg9th2M9GRO60AepRmzYNQFed1tnKmAhKMjg1cHdBPzWIZxFHS02aIOluLTGuJ3WVR
rcb86mO3naCExeN4WdllJ+aY0KVHcy7GC8wJI/jpBBOUJ5PVDLjTa9Pm8hb4PpqY64IMqjqQSgKH
oyP1ceqdkakOTUCg5jfuSgsdzXbglJYGOVSn35U+OiUBPnA/TKe2tPvBjizDRpO/85k76V6xRct4
a7zLX7Q210cfxJ6lAsnUcVHxQQBAy/Gf2YgchOyoyawhPFQNTw5y7UGMCVBlQKxQugEu4HQChlAr
VaOAPUlC1VpAQwyIiO3P9jXaQCD1bcyt0gA9iX15lOc1ZhPSk0dmmdgjNwPSky3MPufuJFphbfU+
unOsYKvexvtlQ7zhCqVdi7jkF1L0ufVOtu/tJghRGw699uO6XJzOm22eqOTaLRYfRmEReLoqAPue
zkfYxWLSBfiw4Enwqn3odJ+QsjOdYB+6ElhjADXBHWSb/MU2PjYrn5oNwkyQFgVmw1axJGWwzJfL
M37WtozlPRkYs9CKOGpDbcDC9Dk4ykZ14+vyOnltn2I7eNCQA7bCB/W1wnWy+qU6u8hNra//5ycw
i55XqRZmYd6hoN9avdt9SHvVKZ9u88PnW3XQ/PElQPH/XXBMS3PmK5PjdGd4X3YKmDskkcMQnDGY
AmFzmG7yL0BZN5q+Mbefr6UPEGNQWKgnPpgPxDfuZuv35eGvPTxPVoC5PUyNKidqjOFrNzemrfvD
h+RMFvij7yDbDslvV7GbyeLBw1ZOecjqoakXy4/TiI1wBMpwVb6knd0Hblt54JhHdhxsPzq4sW2x
OwjhDqVDMbHNzhZ/xZE78QoBq2cwZTqiWpj4l80gzJVR6QaVTF06PK6VzkrBAIKgbKu1ryjbktyY
rRX2aDQqrhfzuuK9f9cOFFDaqBi/phgie0YKExTk1B72QbJkJui03hYECunD8+UF5plh9vAIhQS5
FbG+AUhslrrcy5L+KTTRvdQFnLv2WQPNtyuj2g6uOjTrqKz6XlREnaRRXyI3AdAxkR/cmW62nR7N
R8lXNsPVdC8ciq8H7TduHR6OEq91ZkBl2hferlqPmEefwgy7SVpjDAXMbjpj2w54A+Npmni5jSai
CVQYtmwNvugtO2N7eb7X3jj0zkMxg1AvQPLiNGhOsySCuCbBJHQgXzMmH0Q5dtdgaad8Qff/fIME
63vXKaBLHTnBZO3ehdQ4AG3YWkDxMne7TGiUGkR+nS2HAED/GXh9NWvbVoe0CuX+EfGYYv5+cdbI
GNIDUo7mGTiTqjRCb5LCDLwAeVi7l6eS/m3MNQgaFLjfITUNmPA3NusIJgzetKgwRNR08zazOoE8
1I0JYUeIYsa/horHtk4vVZesMYGwCaQGdOuo5JIitIvskDd2EBhOqd+nY2ul7UFVOK6ybhGJF3QN
0PI44yl6GqlF2iLgGXHmtg3eiepLAmHhPlcexv4rC0J7SHlFtbW7FVWWwt0SxVYVtdZT/0zUZOh0
DeAbyPS1Gkg+IKIlFxZUAsRxK2eg24G0iICi+bvWl1aTbmuFc79dWVf52IuYq3QS1u1cT/CirOu2
RaN7Xau4szmgJUy15ujtshet7gm4LIVlmWiKZHy2NaAM2I8lpLG72AHUYj+JGedlvDanwOWDgxQI
ju/M+Omchkk5AxNWdXZZzhZISS2wZUNKwnTToLwaimIXjCEaMeKN0YAQoUUPq5QhiazYssZrUpLX
Aj7wOMA74WgBSohZX3nIQ2Xom84uBNOtpg5td+jKmTN/CqaNlMleUWSeMT5IpQ6+YcXP+nlbyJJV
m5XVaMkenZF2BD3dHpRBffArKd5TFCu1Hvy6aXaYYxNsNh2AjYbBCV6rkROgdLx7FA0k3WweJVXl
SAhFfLlUvxrjXiIW1AEqSAlHt1plTcWVDh6Ey85xDlzFBfTYJrPr9UBrRLGFzZBS4QJ1UCiCHY5u
rgieWN5M5CBlGXp57gbN6/8iLXxinHHNCNILUzLDeD8KT12LrnjzsZU6N8lyawI9ljp/cIa7tvWO
h8tuvcLU2qmjw4VQoIkcX1S8pUhI66qjh7o11o7SbESwXSoq0i5As4p+LCAa/hnnK4P84XwNdUUm
5J6MnwbIowCPulgWihO+BkrKDpn2nQCMrQZKBHcJUtcIbuviVQShU5G+1NkfwXzg2F8pZMkAm0N1
HXlyFOOZraKlUlOjqw/zLz82uOWq0TOyL7K81XT0+HokdYyEV5tfe0of22SeG2osSdWkDoi92UM0
eKC2nAXdIooHKVqrDDmRaSX4nQR7xlo0j4oQEhxqilG+Fi06xEgnN5x734pTnRhhzjE1HoUQZIkQ
XR7CbRjGtq7dNRAKQCXJ69S/AK/BGsp+VJyIug/jNEln5NOCU5PEomvIi23GL1IcP3al6c0JLghS
tb3sJ/T7GTc9tsiCmnFtk5Khh8U6BsWXnG0CKEqk2V9k+GEG+B0Vtx60LDPRQAAt/VgmkPQU8CSz
KmH5JYrvl0ey4nwnJpjtH8hKNcpUtlpMig0So5Y+eRR2AGa8Cbp5svB62d6qZ4DSEH1TOirFbB5H
mWIAyMoaQyqsQVC8NrhpYt8EM3gxO5dNrZ3BUD74scW4+lCQGTSGsGUspXg7d9WBxPpdvxC/GlKU
f2ThQVbjFoDZEIdJm823AfI9LigDd32WJzedmedPnG9aCXAn38TsDDJU40BifFOQJ88QoP2Vi9V1
lqWfwficowCYBoEzgi5ESxNrUdHFG4Sfsg7Z98vfsXIlIATpWLx2wTuJBrPTLVOFylhNNaB1YNMc
6/e+c0j6koOI7rKZb2w9u1GO7bBpKo3UgdhC36lzBPD2uPEmcHoUsy2gr/134TA77c3i5k74IOx5
yuVrm/TYtnw6xoEMyWyU1Lac+lqWQNGLbHPlb6by2MuY+0JZan1igrHNbovrgdL/taANnZ6NfnN5
LteWDBl6oJwIVb9g5QuXtihR8oOdOLRN0TfCdFt2V4QLKF3L/3wLhvzXELNtVG2YYqWHiw7mpxj1
vj53yC4HxlMYFRsle9OJuZHMyVLmzsnbl1YebnuNvFRwVqlIr5NZdGKScyLuapw6Gj2zb0pgISbw
miNOUfbCvYqrGURvcwNQ5dxPJ54U9ZrvHE82s6iCIPRCI2Oy+xllhM6BUF0JaNLfrChWE0hGU0ec
OnXQUZyKZkqAnKwrOzIqLygLSwOOLZU4x/H65P0Yon9+dKsqEz0Y5qRt0Yf/W9WWWwOsa6YHycR+
/lQCnmDguqP+WGOO42aM2hioXWwIRUESwBJJ6wsQ5AApw+X5o38RG1xAoP3f+WNP4RKCRBrk7SCE
Hr+1KEBkopN3ud1pL3XkGGZ6NfEIgc6b9Eyof4i4Ipp4MKvouTidyTQACLQXcLFZ8mkz1ZMlARlS
xJWVqeV1qky2oFeeqf2GcpBW/JFTCO1AklosiKP3uX95+Gs+evwtzKoumlyDsBNHdzsmYKABFMMZ
ayVy1DhKN5dNrS3psSlmSSutzMxEhal0DLfZIFlh3G+TJbeXSbYvm+KM6ru0fuSrc19N8oRuBFuT
hENZo3iiyBvd4JQKV+8GRyNiW3PgNVlpBDATCJnfx+qLUAI8r3WuECpWBha0VAIocNT9yUB5e0hc
A2T/rapa8cjr3lnbnYjqMljQNB1ZZ+aMNMWxF2oNbtyGo52BPlzvDLsl2n7sPmIJbMbFwjuz1m5h
oMIBSMVEUlJhq80jLnxNZCKaKrPyRJo+ttoyyWC0qJ1akaHTE0qczbq+rj8mmdM4qAK0Y2QwaYBh
3w6FxXSbeJysaNA4oOC1zg8w/FA2BgMbVWRPylwahdhA+x0U7/VDHP4mWb+Txd4XwVWWpCC4Br8g
2HcNud+W4sA5qOjpyAYl9LVBLhn4cZrHP40QppQoyljDeDUnXpxo9+mwcGolq1N5ZILZ+HIyJeAU
QoDt9dRDh8RGzDKnjHgMwmvZF0TXn6Ewu14psEoZDeRJtleipzGKgK++a2UnrXd6BHlD8VVAI83l
/b8aasCMDbNA3+NFdzp/RU1y0rY4FHVQLOh54BVJ7xulDHRuxOkv4ZliXLLXQJcXqjAVmbo74Q6R
zCMK+OQGCoW3l0e1usdR3kIvO9riZLarK80mghI2phK3YFz8u8IrhhYY46cm/9BMHjn1+sB+rNE/
P4qhTZi2akYvFoF00EF1XiVbEoGDhpdZXA0jR6NifB3ql6KRzRjVHOb+FI1WXH0Rsd1N0csgSJyD
gTcoxutLKL2AJASDEjo3zsghNT66YLxpeW6/dqsAE+U/S8V4vVzEXSrHeBoNc0ycOgxS1PW7u84Y
X0N5vO7nMQb1q7pcZXqi8lZu1fjPu4zVXBmA6hKlHMa1uHeEypmmT6HdkjyGnOxDVn2FiXfZMc8P
QtQ6j1tHGV/p0omIfYDWUT0JLFMOvIx4Rn4LCJJaAS+OYvPeQK+75NYFqv0Aywkc8tGzrcF8AONE
7QJI/CzjA1QpQkkMmwGKxlahQbG3EFM3DwO3kTX38rDPPJcxyjhToFS9loww2k2Rm1S7ZsqtLPKE
YSNMb39hCgVQaDhoCliHaDQ/2oxtQHoZasQpiHpL8Nr6lexmDXDagxPwyq1nBwMdFW41uogUtoQb
xakpMy0NNWwgxzORm6WD3OPLwiNUXTcB/UoQD6Hmx4bnRFSHopZBcxbNNWB/zix9ZeHr5Rk7T8F/
j+PHCBOYoyYKFkjDpbbYQsAVfOxi6wpK2L/mA8B3Oq6imzBdxIdiwqs+q6px31Ug2oNYtRBv0yzW
OAfu+iaBVuh/R82khZESXqpYFTFq2TFEu4nwxDcdLbgy0AcZ3ZF4WxMv7nHLNw6xZjcS7wPO0kbf
M4KgBIwECC9YuT65S9XFQH6G5sXtTrJzwVXUrS4eNKRwNEQHwSFoKRmhk/GpalvOepxlxRnrzHoI
szprcw0XLkU/6q4XI7Dk+MOcnXF8EdE003htwxnxup/9DJiZcQLJ+aFoMGAl+JWl93N1yNWvy8Na
jQHo0P3vnDJ5jrIWF6miJiB+IDafyLvn5s2wQEOEJ8TKGwz986MQoOYlEt8l5k9J5uuy/yUQ0ZO5
ovKrgfRoPEwkJylaqpuBWgHSIAJQR/VH0zbATGg0rkE4YfvspGJ8ggnbJSlSDZUyxJrldhwtlVzr
+n4q/Bg6Lt0OZO6XF+s8K8XYYyJ2DTm5pBdgr0Cz+Gvw1VrKZvnIPsJtuU3uUaj000c45If2b98t
sKsAkYueEeQa0JB8una6UmdNUBIoyaMBZ3wPE5Cg82hb1/zjyMb3RfzIP3o5lXKkhcHVmgZQoEih
rLAZwTp+eQrp+p+8TE5H8v1sOrIiQ0Zg1GtYyTPlUR4VF1lfcRhT4Pg4m3fNE1FXh6IPCs4QHmY2
LwRP1IZEkBSApkjYeDl4y+fXPu5BwHk1Bv7lYa1O3pExZhtLmaZPgwRjYzC6eniXQHe7GT4uG1md
uyMjzA4OEAFB5AEjBo49eTjkupchGSAGvFC7OhoFzXRoHkEfHUtWY3ZFuMwtjvAKFcfycxpGa0af
kia5TS27ZvSQQa1BKsHqUth948zKTTS9Nz3nM1aH+/MVbBIGFZAhFip8RZFAo/p90nZK9hAInK21
ZoV2DEItTIfW8Tf49sghCcEZrqdQAu2WazV1iHktTI4pciLH2oyCEYWycOoayh3sBq6GqB2BF0J6
ZbIG8tZCHm5MOE/Jc1Y0bC4T9I8QIYDq7BnZzzxKULilViQR8gV9VmcqxDRKNM3KNSRDEP9BLQC5
xMYNU7M/mOZSAcw4zuVh0o0WbWBmZtZ/RgF9cZC8KkMi20sS9Y4ZZvIfsc20BAJDIeSvSq0Qa6+d
oa/iqmbedfthUCbRz3Jtws2kUSvVUfF05yVb1xYLPV1ABykoVp9BrzIAQoQ+hv5iLclOEbi5BLUX
0+rnf1ufphOpATqD6ruEmz5zrlSVpNSCgYmsmxC9MonxlVUar/eXxgQ2FJroWwQPNFV4YKuQQa9G
AnQM8egp26sYAm9hEXFi4Op8EYieSGjrAJ0JcxfXh6ivlwUq9jHKT3jH/WoAy9YnaGBPNa/SuTYc
lBDQPkIrJGc5pwBUkfWM7ldAG3PLLO+GjJO+WDUAkjUJBVuIk7O3fpMMmpBlGAz6BXE4bZPu83J8
XTcAKQgQfiAWsI3gJEymkKgRmlhHA/k60TYhM2BdtnGeF4RroVEJTV9Yew1qmKdHednIed0kyHNO
beBLsUtkvGhzR9AdRXsOk9GphX1hUqIijuX10f0Ypn9+FOiGKkTLcJZmtlEX78Ng2Gooc7bNmrsd
j405oKQ2M6HzibGB6APNUo4yuYKpebPGOW1ptGR3DirGYMTXDQkPTcat0dlmmEj8Q/vakAI7qj8n
imMdX5ohuSUT+pTVItuLgOxcXrvV4UGLB80vKpVHZ8zmYIztggFm50GPgAZTnDQxPrIS7cjC78um
1t0E5wQ4BWllnG2HEsHvV+hUVnioFFsP9kZ5M+vXUbyVlT9lvdG0O0F+NIb/Ie27duTmmSifiIBy
uJXUaaYnB9tzI3gcREWSSpT09HtkLD53s7Ut+F8Y8I0BV5MqFotVp87ZXzc7x7WLjZ3F2MEgrFl4
v5/7iJWyEUkBVujU9NHAjEn1U0Abzst3ltxeN7V4I2Lg/s+AogUWg3NTgloGJs0Qyonw72VqhLo0
j22Sb66bWfpm4Gb8z4ySsReN1bEWwzPQXsSgiCnBhOSyIIWiTNYVK7u3Zku55K0cdGSkh62++uYV
t1V+V/D7bk2D9LIiPl9OmPgBaAIatxcc90mZjo2J2xh4puxX12Sh0LrALSjY/aygpPVjXqESLz7T
ek2vczGEoKWA8A4iOYjlnH8zZvXUFQbcQ7R43jV6jRmjVSTamhHlnZ9pbgXPgJFU5u8y1l7d8p87
T3MMxl2FKY85v1Tnlsjo+sNEcJOMpPslkvTA5Th3Y/ae/BB1v+LpSw+RU2vKgkwNj3wgqKB+rE9I
pLVuA5a8IJHfPUq+xL1/r9tfrjv9YqkIo4fQXcQoIlRklcNluyYpUwKTaMg8SbRIdZ6+uR6beRMC
CT1Zu9KjtuI8iM2vpj9GRmdFncc3br021zmbuggpJz9FOYAx8C9FIXDt+LYMBcHRu2/FpkOTs1gb
XVnYaBeiXeA5xM2Al7Link1tTKL8I801QI+32WVuRG20bYHs8T7I2lDDmjXls6ad1/ZTWeEY4r3s
TG8i+TokBqg18WTyb5w1mpqF4IIpbrBjg/UbkAJHCS4Nr+3JkBDqhhzNDnW/jvy022dvEiuX3MLd
6iKLwwNiBoNc4LStoSZpXc4i2iDNr18dubfJTWUBot0ENehTOv6vuBD0Z0CYAiFr3OYu7tXzoOKV
HQQpY9x0xfQ4iJBWw62xOXTZpm+blabsgi8CwYgKOIDovoElnpvSiFMn2izf3nTe7YC8Ihg6KN/a
QEfEufvoWP8qhzX3noCYxMiLifoNAE3nBqeEDXFOEKozaew64gUtWhoS5+z6eV/yjRMzf0h5T1K7
ujG43c5mYjyLsuYOkKGYG9ApXolkS1kJyATB+g+1EYCT//z7iSHh213Lp5nmhdcQ/cMkUx60lSFu
x8J6IkOTPnnpaP6IhQPIRMXyLc2cjgLA7FRi5UW9dA2CSdefGT59jI24ysck1DPK1sPAwpQdOWbi
bImZuXjO3QPT3BINAQ39FF98v77XS8f+1Ox8fZ1sAWSKyqGnBvL3gTwJhoNInXdGvR3xp0fhZhC6
WVVym5eixNCzpSp5tR0PsdlUZhFy49fAN0O/M6xD4h9d/+BaD3771pVbgQEkOzvIeOUJuRQPTter
BFXg3HUXDFW4joePVPuQxraYZvnLG1sLE78J0rUi69oGK3F1amKRMgcG2UigzvFFTG8lRpkNloWy
/NDp/vr3XIwJnuNAYwIC6AA1nn/PTrYTS+a5l1bDLEyzb11g3r1Qg9awbFbK1ZfDnXM8QE0BM2qY
IMNEybmxPBninqRYm+lwDbXxFJzdcoRgTGlhvkqPf1hJxjc5lQawIvoLAXVVJN3WCVEA9nGJ0zVE
49LqMYBkzToSoI1TK32+5CKzKwueFXsb1+a3VrbLmq1H8p0op931rTbmT6f68Yk1taLHMjNpOSbl
gOx+6HQMEIsas+ztE4JXSJkVyTKLqtq4E3TL9cgI3YOTvvLsiCBNymcNRGiPQ0QiPVv5YQspp4sv
A+pilM9mAcPzz0LMhqCkhl0Y0BfNBX/A1XC4vvalEA0oEIDgqC94GO44NwEOTAo+pTla5ambRyOw
33UwuhhtqyeRbtPBb1/+3SImIjFyBf4XlGQUX+sFOmZeBXmhKa2zhy5pUCfTpvxO9HoaxUnbBNft
zStQPy5eI2AbBzcCmCSVTcTjwyYQn8GjvCFR3B0meCz9dd3G4gV0akSJvuBybjRJYaQnvh8MPAuH
hGwK24zaTAasH3YTKilV5j8Nrp+Cf+Pnyg9Y6EKCPOTvd5y/80n4tzrgMpDPI5n3s5CJ73335kwb
qYPf+stg3JUUD4lv120ueicCEzwQh9RSJ8JLjSR5VsN1CgnOh7I5yngNQ7PonUD+obCKshRIR89X
pcd6PoELHcN/zVErbl0MRBs7Xz5dX8hisEHxCwBDqI/rrnIGPGbWwmFzsEmqx9wkN4KKl9FLN0nX
3dOkjq6bW9w3F1kleHQAz1XhTlqbyLaEpmU448hvG4f5R2fy3q8bWfJ6uMN/RhR/4Bme6EAPoihp
DxhfEAHJ8kgY369bWUx2/pDNAu/gApSmfKACyWyV5Q783iqfaqlDlJ4fUkn3JIbwcm7tO+7fSvuX
6/9PeRbKrS4iJJzP9JRzjZlc6sepj4dHh1OWftMxF0ZrY9vTGNR05a60PyQbdhDWWYnKq4dd8ReG
7h4pShz2hJRbq9q507ckvrfGXdskm65+MrRXzwTWa3t9s5f85jTGKJ8UU5emV5oInHbGtsTcec6w
4plLKY6JMDLPkwJjqNJM1ImemE0zwjNlFZr6Ru/fMrKzyL4D8WYBCfvrC5p/sBqZUdDDSMQsOona
zfnptqfYsDyK063rmF6VYdZaYZN9MJJurhta2rlTQ0rq1nC7SgCWwaA2r166qXo1q39mhMU9jY7k
rEU4MxCpY8SpFRem1yODou1XDz0A8Vj9Lw/7UxPzKk9CvK21hSj/ZLzyDYHdTasAb8qwS8JWPAp9
5WgvfpyTBSlO7ue+JtIYH2fMb/S6D4nLA+mBDWItyVkzpLj1QDKj63PsXBbf6N5bX9zVzbNLV/Kc
pXiI0j76VqDaANu4EqiGbPImJ8YoXVJ4DMN13zgXe5lUK1fJkqdhdA/HFHcJhHgVl46pZk+Wi9Dg
5Zl1q4GgHRqmevZ23Z+X6mguqoQgf8ffzgVphtZmbtVJ1HjSjnx0wtwZGAUmqRaONtgyB3qUzacp
wXg11lu/SzYJjpTHk7AAG/LKT5lXpB5iD7wdM2svIPMqnMHkjkRFuER6NbVWUKX9EOQD+rEWg8Ym
VASIH7JUBD4HjD6bQgZ+2+u/YOkhePoDlGPh+KIoXQzpA6OZR1W3zd3bqt8C+BAkpbbpGMN7Kbxu
csllT00qZ8OOZZbwBL15vx62afvZpDsmzWhqP6/bWcL64Tv/3VzlbNgY0kxdqBbjuw4pSPCrgEs3
ctz6JmkxdY5p38htP80p30lZbTLQAhXmqnbtxdEBpZiGZB0cCbgZgEU4jzvcijPfYkglIFYiN3xb
7dnRzEJ+G+/nuuIOZAPVTn9Jvlxf/MUmK2aVoA2Itm5RPj/KmpsJ8cf8CTwA1CpX3OcSOwU74N8B
Z8q8OIwSny8Pxc2+RdcHH7OvIRBLKe3vxJTL3zhbzV6zOoBunZwPn15ldffVILkZaH2O5zAkQW6k
O9TPkI4GLQhUhcu3OrXyR1GQ7pP7ZFrpNF++0/FbUa/T8XACCcpFgyAtuT2jLIrQeOre/aDcmEZA
I+0w3bAt6wPttVmpQlzEM8Wg8hEg/jCXR2HQb55McAG5a3OoS1/5dEVKFtdaSesRDwZ0cwMGSUZQ
+kccy6zoujctOTGKnUBPICqjuzJHkZPLk4hedKmelKHnoMrf5feViZpxX69AXRb2C7Ef6ehMwANG
I+WaqcpeZBIKTmHnySgleVQPK7Fn/h/O4i0ovMHgjRFXc5alVB8rEmRJsq+xEGMElHZjVJu+M4IG
+PNaX2MNX/g4qAnM6CAdXRvUp883rdcsXvSYAUMRJOirj3p4aBmGhNa8enFJJ2aUCN5LKcDrgcR2
3PkvmOY2Qvbs3hYP8WMatr+rJMjTwNhmAYnEShHxsvIz7yb6hoCg4A0LNprzFVpm3sZ5jhXqL/aL
dWNtyCb7tJ4+7XvU2cCwc/CqoNsDOBKmBzMc99kOzDTXPXPBZc5+gnLEcttPDW+cN7n65nh32Vpm
evlcUdaofMVMS3s79WHA/mGmQRsHadAHVpQagUY33aezVky8eEUo9pTPSdOC9hmFh9JDd8eg6Afe
xWlndcF0g4z1iezGL1CHCN/N13alInGZFymmlYuZkMIsLANLrb+CH+6QelH/xQoEC/TZkcL2Od/+
e4A8+3rKDU2BfOyLdI4ruJw1skmGf25uK2tSQgokeJy2nNdUGfnB6bM94ytrWD7mfw/B/EFPYqMA
57uYMKUUiirZ+iaYbIYvDsQZ9e11T1+0A+5ZEMwbs6iE4oh2j0IxJn4hvqc/TTZazd731rz3M7oS
IhdiPfh6/9pRHNCBrhXov2mJ9/nj2N818gvp1jztIu2dv8qJDcXTcic2oG4PG1PynGEKqi03FZos
idy3051RP6XVQfO/j//DdXlmVnG3+elJUm8OFlbYYbyhExpUAG7NtU+1toWq01EGbdkOy4uhjc4f
aqBDzTy67g5rNhS3G9kUl0YLG3XyPHl7Bv4si64E1+WIAJ1JaFE76MepxbYOEpOJBVRrKMAW2dmR
D5INsL8WVehqb1BusdL3unhpwBoa6xBAK17JWuZxWSObXQV06kAfzmrV6guJNaJsega378TWdJ/6
clvpoAEUYDnxMf8vA204FqtKDku7i4YoUObwUnDTKF+wtalTY0YPoTAaovjAPyeo9eIdFhZB8mCH
/E57hhTgmorAUoY692H/M6t81IyYGXYB72xn5277/bBNgqC+HcLuq3gRt+6/AvuwtafWlKzOdfJp
rHUX7+Byz607yGV6DfDtm+uOOv9mNeU6saLywdR+6YGpE1bs+mvFI2u680DTDaLFZtjG5dfrxhZT
klNrSkqiEzFMwoA10KnuhijBJ8se3HukQFlQ7vD+Mb4mEY/o84t5A8mqLIKyTL9GZXwphXy+s3+U
a0/uBDZ0vI2h1hdODx8Yjr2b9pgEfvE3v4xDs40xUMLRIbu9XZsHXPZa4IMcgINByal47cT1nHka
UsGijuq6DjDs75Ln6zv8//DRv0YUH5UTwM31iLW12z6y9919GZLv5VFGMUhO5b5by/AWMzDEoP9W
pbhpBwJ5o9Fh0NjpxTbeDa/JE/s6TKHuBFrwz3qf86cDFh3FSBTGgTw6v84Bm7d8Med7aYXk+dhm
e7n2zFn8TDMbsIUXM76UsiAm60ymA0KaVWYBgMlDngRNv3KNLyTGc9zCHCV4HwBTURLjPs814qV5
ifrREFTevb6W/S/kI848DgpEESCyYOE936jCBe2+9IoS1A4yyMnvAe0lekfXLoCFzTozo6yjpWab
1j7MmMkxyY493dvxSma1uFUnK1Eyq8kgnkjysgzBkhzJRgt48nr90KwtYv4FJ/GA1EmNegQWAYV7
4Mh+074NbP5x3cjSyXTASwEpnnnCHCMO51YmIHoxWQMrWWIF4LwOYlqAYjKoqnuUZmBvsKOp2XD2
NnRv8dok4uy1Spw/s64kVzkx+wxDdMhP+2zX+O6L1gNBBPXJxHQ24ESJMgB3Kq/ZXV/1HNOumVVi
XlpkCV7fWPRkPjfxsbDvBv2bWX+Y08qBuvyGKBy4loZha6DMULY5390SdG9Oo7nQQGUa1BE6cV86
BJyVdAXOdrmPwCsA+2ThzKJocJHnt51oq9HBLF2F+eTujoOmRYyhNA9aiwFSdEZWoHpLC8Nk9wx+
t3AKVDjbwEsHg85uHhaAbetvOX0mzbfrH2nFhAplszun8mMGE9zudrX11eycqFkbVVnIVj0H1DMm
dBzAsmColK6x7rd4ImH0ZgKP+m+Ph+VvP+C3kBNo68D9IHfOSx6x/fWlXQaPc6OK24+Eu1IOMCpc
zAiCWlSuRfKFnAYmwA4FlwCYBxTu554n2jahqYhhYlO9ojgflttsVx38Y3FoAEsNQZ1Wvbs7Hj7J
wD9mO/+4NqZ9GevPf4EShEuLOJWW4he4PbgioRm56YG7b/6ZPh567TN0G8s0jTmYnC8UxwtT+F2K
BXZvtn9rDltXe+3WoGiXzIGzGXgIpH00tAT/ZG8n0VhrDF+URYmMNCif83e9D5JNpoco6wTpTbqL
oyIwkzC76zfJtnzxV7PDhdNwZl+JJKKYjAYiDECb3ExbPSq21jf9ftwaQfHm3f10d99/XnfRhYvh
bMEqQgsAobrMPBiMP2w9kFqYv/e3EDvZ2HfdsNV/A94YrJi8DMtoePgARgG6Pdc+lTs100ZS24DJ
4gFFXrJHcd+/ALjtHB2O8tm08z/0EIiKOIQcn/Z83faCs+LBCioDHVpLqPTO23/yeW0yOjrEieFF
RVwEk4ifC627lxPYTnToxa6c/6WFnlpTzn8OyqeJmBiQq1KRBxb/PlTFq5F88yZjP7a/ry9twXNA
po6uJS4IKBVf7GrGaSwEPqTPoP+mfR/GLnD4y3UjCxHNm4+gDtZ9yEWoNfJBH1rm+h3y0hn1E/Ra
6z4hBfRWvHLJjGMiWwF5OHDUF58p9aDlSySe2Cj0g4ude/+eynsoXABOoEN0xEaN+twRUj8lpZED
uDBVTWS47xiiDeja+NjSJ3HR4sPFCVsYeTo3YrlFyqWHRhvxnvpmW3QRYGvXP8hCRoA2poFUAAOM
UKhW4sVI/VIXfQusTrzNp6+0lkGG6ZY6YvoWM1JoLpRrx/cP4uI8rfJw46BLgqEkrErt69GJlD5N
0Ds1gcKeIAIcj2EZa/HjYLrwc5eikobN5BZI1/ou8iUomoTuVSRA6Qu81th50oSWJKj4p1MjD1IS
672MG7xGUq3n+4yb+RT1JhIqDQKrdNfJAjSDPZKrY1PL7oh2Y30v9DHpbrmbWo/O5ODmmcZpa7Qj
vXWMUvswRgbIf+o1hw4HMQUUBpOKgTVZusAAR07qQCS+87vU2LCdLG/8TMloP7EmLl8oafIvHAPT
t5afD1sbNp64lzi3vKoMGpVg1bqxCsf52gPPtjPykc5zBbIdIz0h1T1LvT6atALkzGOt9d+RdwNh
ayQ6uOwd+FtQS1Adyapup1tgsGT86BPNfMgGH9ID0jf9FhzzlB1cm47vvKspECm9nwRMbwH2l7mz
o6k5peCCYRyced0IIOQEyvqHwqi0r7mY4icQVqUQ+3NtAToekkUuH2V901ugkEQ5mla3Fc/ZDT6j
mWxMPx9/GcJgZTDJvHxNO4OjfGZr2rZqmvR30wqQ9RO3rlAEct0uR7kNpDiGJdtvbEp6GvTUyz71
pDY3GJ62INpTFebRog2q6q0Tr421zkUE1f1gXEcgx0AaJiXPT1WKXJUSAYyAUU6hBbJyg7S7KQNB
fMtDTGv+yshancFYCkgYIkGrDgk+AoZisy+FoEmLuEdeUKCqjl8Z2J2D8s56fU3u+1tQxr3Y9/lG
RN1j+Uk3HtIwYxbjun7YF38Fhq118IH8GRQ9X7kdJ65VlTjsZr51QBjZAQ5y3cKlXI2F2vuJCeXK
MmU8MK+FCT/e2l1g3I3hJ+rIbmA8+lVkPolDeqwD/7B2Ma8tTYnHvCpc1krYTUwWkAIza9Xh+tLW
LCi1qXbUO7BpzJES56tJ7wfj6bqBpVQKKQXyCgBd/wCwzz9Pi/cHq9oRuSMzyIfbu+63iiYoIgqv
QtfHn5piW8Y+5v6t0uknqO7GqREBXlz+rBMzg/+mzS1PZb824bW09NPrVEm4iiQeZGLhOpXdG0FK
6/wzpSG85tTA/ANO0iqvbnNmQEklFNJ4z41qJ3xwyY38pjJWYAALCRyKb3+vVOPckl9WiCgZYLHN
8JHbTpR1PKoBCCSmvnIU1i5vZdM01jEuCS7vZtzr9U2Dp/Ya6exCfojBAAv5KMYD7Ivx8rQfjR7R
DNloXm1Lm23LnfNCp3JjxfruunOumVL2bWBamY8Ete+Yp0DnHaoi2dpt1Gp39J/na+AMp6tSNm7Q
3aTPZ0AgRuGi1oHWjRUV7N3SRFQRJ7y+rqXLAFo3EEuEIpoD4tNzfxAJ67vGxxZKHqZNGnAamtbe
r83AHg4yW3OKRfc7Mac4eqPn1lhBhTIcS3T7+2jUfsd90Bfv11e10CSYmZ7R2AIzr+XYKjwfhO41
lRwzmd2m27h7/+UXesg/cOXU6DWlgbnT9vLW3/Ov0o/W2POXHB9JPsq2syjeBaDH6YbOLmzYpqQN
wLHlASeiT2xzfYkrVtR35wiqGCcdcaNmtAo8ilHMZ2dNXXfpa52sRC2OlBMmbfIRK7G57ewkeMrQ
INTvJlDpoK0cZy/Xl7RmTjlj6WiJoilgzjR/FO6PGTnJobZMsy/X7fwp1qoZ0Om6FKfPROnpZH6F
pd/9Vw21xmA6omiGy/PobtDQAr/IvbdNP1fMXkzC4GCDuwaoHvyBxvgcY06ifI0QUscdgMs9btDS
xnz3c2e86CPKuGlE2bYd15ENS+d7Bkjac6UAuHllqT7VqUzmCRKTVTzkk3nLuu6lk7yE3uh9jyYz
8VdQU0uhEkKQDpY4K6qrgGZkwtJ0ZzQ4kVYHAshHO+/AUZpW2oF74is07dd66YsWZ2IgtNKhuaIy
RztdazUix1XDxsIFHkBPp30uU/3DyGNCQ2GJuNiVGL1Y6Qos5AXgvcEkIPQJ8axQH4/4xFXugBwg
rKh9YN2dG4vddZ9ZOOWYP8CQpQMOn5mX7dxlSCGJZ3VpGWp5Xm7sSaORUzcDkIjur//BEmofYCIF
ATAkXs4tTdx30NVCZM4Y6qxAcaLoaawJAV7ybWGjUBkEMFwDjzmeAudWEBsTWpoTUOiI/RvrjkbG
wYyq23FbRF4ECaCIRkOIB1AoWVTtou83obdZqckv1SjPfoRyCaUut2tLG2dUH4DDKNJ9+rdx1Nyl
4CT077xA/Mx/HY0gf+CR93x9l5c85nT98/c+CQH65NE6r7F+24FepmYGptxft/BnC5Xgdra6Ocqe
mDChrdh7OlaHVD0vAuvjI9s6337YN94DWuWB89Qe04/yib2CEfTTSYPECvVN/P36r1g4kWc/Yv73
kx/hTgnF6vAj6lmo8zHTtrq5L8sjG1dfXGtbqrxLkkKr0EaFKTcovqF84gwB/yzfjv07+e3trecW
AmQrEW7RpAVoNt56aJ6rzcAccPfRG1H8onoSuJ0fcvrj+v794Q26+IonJtSvmKZaRVADCVkR6Q8i
SMsdtHgC9+E1c4MfWkB/O69f6gAzDPWm3IlIciQBQYdLy7nvbrO1msHC1TwTQrognZhh3KrGbS4z
l5sc8/SWfmNIsFtA5vE3s9dqYwvLnqFIyJnm0jb+KFHILspuTOeMvs1SNg+I9Puq9+spcCvbSSLX
p95dqpX0PvFpx6KaleJeyqJ4SSczvSlKo2S7uNZJFgjRWRvDiYuXuQV9BPs+mOINaxB7jN3a6Ucj
ZRMHGcswgOKk6WigGpfaL4VPMmBXGsM5QHlFYIcLnVTR9a87r+L842J9kHUEzxyayZh3PD8d8Zgn
cY3GO+oQtrYZZRWHVtOQg2xng6IdN4YhrZ09dnJX92JVU3dOpM7sgxHO00GmBi1LBGQ11hcgh2Cd
plWhTb2ATqGmPdlWEXD31XM+s1nNAuKX1lcWP3T/TMpybloVf2kGYuc4OkC8imELaoSy66LSRB0z
f72+x5fgttnSrM4BQda59aWGoHogU23AUsneabytx1lLF9VC8KbeAJvkTuG0RgZ2CadRbCqxyJ2m
otIZbEISNsjdbaFZIYmPXrYl9q0jdlO8cUiUrk3EXVZOFLvKsUl7j3SFDruA+Ye1f6jbeyiPEyts
5bHsgP5to7jYIsUEID92puD6Vl8Eh9k68mn0GUAyCbKGc3fWm2zM/dKqZhWUt05mINyVoaTvBVnT
2bxIhxRLSlRsh77QBglLDIxMnNLI7NMtJ/9MuQszc9oFclMoYSNfP18Q0/sBnBM6FkRQJnWzLAm8
BFz6lWV95Hq3Aktf2r45uM7TecAIqI7qibrUiUaqkBhVCN6SwG8pmMLFU2x14fUvtbR/p6YU/zRR
SU9MlNjxNC3rKDdBCwmFICfizhrh4OUba97Dk1Upe+hiCLrvS5hi1W1jfBj+owNqN3Gk/Ad6EyY0
EfV3Pd4b/ReWP+sDwNYrqfNFCnL+A9QHcjUAUoIJHvDtsp9leaN5R4h5h57xWKZrHdl529R4erJW
9Z3ci9hq/CRhYTO5v3P6nlegdnf6iKOQ7nG67a1iZXFLFrE+vAogHaBdsOPSKeVlj5djaFs/M3Kb
84DELKBDaGp3WbF2wJfc5q81xNPz8xDrYswMDupit2I3KWv2HFfnqorskhUI1+DEAVlnI606t0Iy
h+RNH8M5K/vgN91bx2kk+nhz/QwsHrcTM/PleJKamh4tUt2CGSiC3LbM2k4wkQ72vi6NFbjRwley
ccPayGgwfI3RgnNT4Mv7vy7o+rLZFDGGIqUGOfI6cR+zlmiRXQ80ANiv/tdnBpiTNQwNIbeAfUcl
wKh459CypAyV9JQ8m13pgsTR61ec8CKNgZV51BcIBAg2YeTrfHmTMGNWmj0LS/HudJGWHscpaOIP
zx+DAsrH+hq487KNBIuoVQKmDY7PmRDo3KJgPQjJhMbCFBrXJgahiq4PuskNxw7lFGnvfWPapIYF
zRxyMDs9cN1kY7fprp0w+JvI+7QCltaRm8lxXzWmB55X7Ao/32aQCOaVH+Yg/b3ubgs+4OAbYBwa
vXi4wPyWOHG3Ka+kXRAdGiLuTvQF1Lk3TrwR3bfEFOA+X7G2lPWgowfCEPBrQHRGTe1qb0waYzbn
lpiN+JSmCNBSgI6vO+11uZHdjtgrl8pCoEUcgmYXsnbwtqklZJuh211MFgsLFMTTBI0ad8OS+9o7
CitdWd/C4YUDQIMWAN8/CIrz3RwHWYiBY3norEY8Rr6aBUX2E0I///zVbCB7UTnG6C0ePPOaT76a
21ckzXusaWh3toF6Cz0k8tXIgWNq9y4i/f+fudmJTswxvZ40d97CIXljPg10/z7rH2j8Vsk+KNe0
upacBKvDYPFcnjYxHH9uruQiHRrNYdBHjwoPGoRtkOV61BjvqRc09mFidyz+9yQRiGmglfQ5wINi
89xmYnT2QAvJwr6OWjwkIUVeja9Sq1e2csEbz+wo4T0pfagl6AhK0LrvwSrpBDaxUH8PC772Wl1K
u+d7ChxABoAc6J6cr2lMhrq2Uthy9cfBeiRDaJg9NFbCru0DG4JMesT4tgb4JgMpSv/rutMsfka8
yAHnwwwPWA4UJy0dN3PKcfjjpK32Ixcfrr01+j33IbcKMEK3K4aVczFHKyXTwXn4a1JxVNrGQ9U4
+IoOyO+nyX8pzbUhiMUPeGJCuVWoY47S7mGCCHoUdr0lidj2dXpn58WXno5r1cDZ8a4sScXPGk7R
cK/FLrpC/qzpg1to0JRKHvxa3nCzeyGJt/V7BiLKr423llld8ijgRjvZUJVzzGd+O3Ifq6XNIRcb
kQ2B5M+k+xkn7x49Mv6iQ3HRfOXWyqtj2Xn/7rOvHJSUGAaqWLBciywiNXogLT3aTvZQO+yt4cV2
lM+jSXck6cHa/TKaAHMWK+F86cF8tnzz/ATlpjMySFqzMBc/i/ipEzJqfUjtPfQiLPoDyHB080uz
Bl5bukVAg+ID62cBCKMmLpAPhIavBatUj6r2xW0eY7nNqpUkbOHmx0j/f1YsJWvOs7hjxIYV20KG
1CFX2U763rA/jBnB9Ho9GCzkYqDYg8rDPJECCL1yalJ3rCxdQyjyvTdS5TuHv48+eak1cAYy55jZ
QMDaa2IJK0bVYg5I7XQiWxjtWcT6NwhrZSg5UGgNaEc3SQNnrXA2B1TlrGJMEc0sMHuBcV19ImBQ
xk+MGvkf5nR5awRGfRiBn7q+lQvecWZEORh2CfnKFhzUUMl9bFHHASsfZBqwfSs31dpiFN9Piacz
l892vE/gDoGTQJdsjWNwIZoi/cT0wcxkNRN2nh+wSmCaLHeRMKE7ZhXvPtt402aELEnG1z7O4r6d
ZLrKenwDIHamwRSPH6b+l5AvbvJitytvqiWfw2gXPj5qTjMK+XxBXkOZEXtIlVhJA5YffP2Nsq/e
MAR2+2MCgm6VQGtpXUjdAcrAFQ/YmLKFo3AKqEzAIlCTAWlj8J4nR32KI6P4Z3gEgMEnptSaBfB6
uS3y2RTIt8HisifGF9Oegol5Ky2MS6DaH1N4Qs3iWJDYUZKHJjFiPiQ2C8e2Ln5WccI+Pa6Tr9Jo
+EvjGrG9GVmRgCKPFsdimtyjM4I+eKfrPj3knQv2Im9IrfYRCFm926QTFX2kmWW/knEsRFFQeBu6
P4/rQFhG2X1uD0PTjS5DTgUBIGPrNI82CGUKzPWZjAay/nb99C8dGHSu0c6d2ztoup77V+J0vOcN
7NFWBDkDuvPbgATS0R69lK5cf4trc2bWcHC8Qs9G+QbEqllnzmubRK2DDJOi8O/yuzrhmJWb+H1e
sHSPxa+0rZee0dDPAzR87uhcvthoYYoURU2OsWEnfvdAcf/sJpb+MqWDoYdmX7TfpGPme8Mq7d/C
7vzv/kD7TdN3JmjWnL47AAhrf8WDJRkhe116z16W2/mOMEvKyBE9pZu6d/IvNoU0VOmYTZSRWv+d
TCbqHbqe6Kup+HyZKjcD2GgxlwRtICjdqKDWmIMLQ+YAsHL2zbDuDB+M/c4TN54MY4jocNNYm6Fe
2ceFz3dmcw4cJ682y53q3vIaDnVgFkzFFJXj97muahdF0AKC2Rb9WtK2kH+fmVQ8ZhhlMrjWbLLe
aGBWsnbgHM4Bx9HdPddbKPke/OQOdaZWbCv+xP3366djeckgpIKiC2KGmmbgsgXvTtFxtIzuOIua
9tlrWWCCzxW9BzjDdWtLOSqW+585NcHIMfbBYx1fNdOASzP2zL8f+0MnQoIJo5msPHbeubZHZbJ0
fg71mt7U0gvrzL5y2UD/ERP2CZabTIcMUrfpF/DnJiCzS9+ouR/srxxcZ9fXvJAVnJlU4o9Mka8a
8w4bxhPtf2nQWOt+XzexcIWemVAuat73xTRo2FUKQVSWg21H39qADfvlvpyiev6ym+sWF4IqGIxA
92CC5Qp9c2UfiQSJ5mROIF71b0YP8oVe4NefabxzV7/ZkinUGSDGYFmY6VM91K9LjFMkQDMO5INV
kQ3hEC8HG1kZDNMa/nQhM8D0BsC0yKt0/6KmYbVgRAHZCjQ7S3QxqyNy002W/ejF/vr2LfkhJgPw
lkBsm9GhyrHXe82J+0LnodXZwKBWrtUB2VFYFCPVLZuCsdEMqLz7WnV0iNfKqMww8gEV7KFcwQ8v
uafuoLGKNv3Mxar8kj6hsVeNGXxHYFAjYccCQ9D/h7Pr6pEbZ7a/SIByeKVS557sGb8I9tijnLN+
/T0a4LvbooQmdncX+2LA1aSKxWLVqXM8XWPkxhtfcW7/AyGEkUUBLr8MrbzM640wxQUaqSSZoK4p
PqNxasTgjmTkF1uHASQHEqgC8FwBw+zSUpdhUkQGfZ2plxDNfisAUIEUOsjRUm5w0zzY4+JjfM3Z
2+m7ak4kkZFDZA6lm6VJnauqohRyXL/8Fx+7SGmJ0IIgMTW7IXZi4yPP33zpLcoYnCRrQkEg628M
a9SLdCjamG8kGJa5zixbDKxzVmQ8KN4vMelI2TuhdzBKV5l2oWHW8kOlvYf+x5RfaiYby9ZFdvtT
qIgwNGPatSp+CsdVpgLn7QWBiFDM5H9FWm1K1U5MT/5kZSPxOeBPTS8b/kOkxUsZJJYoJaNHQv0E
TfIkX5ZK/NW6YUfKNQjAeZEz0smto4vnCo6MNNO7gqxy+bFFrRFTT4WVDt2I3knEX17q6rMjV040
HqqoM1WtZSxt4/gs4sV8jd9kJnXSyHwn8YB0B8NjPX3m4XsDtMMYo987sb7lZhQErQcOLJgFVyyc
QHv7VdQiOCVTnRNPA08RuLffc0N75xKtYESGDWvzBBFuESjSgEmEOq98CBlCPY9Kc9DTH3rRdDsx
1Cs7mIr4sfPGan//sG7EOwzaYvqQRxhSQMK53MnA70Id4rulyYOnl7RlnNmQjInJ0MgscrCtlaFZ
N5PmAq1r0C+yMPE7I+CrEoSThRtUmZ113X4ItV3T1oxIsHH6Zk0NqE4j/ccc4rzqG/9o+x5Nxxqm
9KjZpdrgBlrNeNtsbdw3+/kMv8GrljpdXsDxpSpBxCZq8Ezu/PqPFnCtJU4s4OrWCQPYGJwcuPYx
jkqfsBJloqKo+hJ4nsyU+fYIkIhtdGCW4jWXb6oLtFwPQlw4gseas50P7zKS42EKEQDQB4C6edWG
Lw1p9KccCQDfShcu0W0h/zCGJ018E6c2JUqLHKdk0t6u7g8wet9y71I+KcedqPczOr7GEEUiQmkw
JbL+d1I+S/X3GJyboTVj2a1bRql8lfx/24XkiwJeSvR8Ka/RpTGIoVE7wx6jna8ZxMg9AOueG92K
gBvrGB60CmKUufm83DhpmYM3n4MupekH049sLO1OVg9Fi+LpLD8lGF/3T/rq+M3mFETpOYxhAo0K
LBgeiww85gCabXVrLNG5uUy8G42scLm5LAz4YISeRxGTTm2CcMpbOYSdMn2euaC70h0E39LLs85S
z9k0ZYB8BBgESKHTN1xRpaBai0qgcHnB5P2dxFlp7ozer1BilJO2XGNW3lQUaEJDF4ZyyXDUh6aF
WKopNHajIP4/dvGVV3t0xk51w7gCVqEFX+rWGHW7CWFc+IEGY1lXZ24XCTwBSr7Zi63UMHyQZYq6
veN4KuVUgCmpv2jjZ8I9QBCGYWPL8UA5gGQa6ADMslGRUqghAZtHcIiiRcWpRW8Nc+eFyAEHxrC0
uZobS9TbMoJmzmTksOQ3DeEkIDS8S9d93D9Hq5g4f50bI9Q5ispO5jFrAoi7HJISxEFlSAQFdcOX
dCxJPVxL1lTB5gYCk4y7E4EYNPrLQAGOdb/NRsDdh+Ai507B70PQREQMr2NZobwO+arRDiWsYIjd
IBhU/4mSzyEUxGsSsJrl67YgNNpwYpGazhhWXG7LJQVASQmRjonTFBz5VQYSEaMgapmQVv7SEm4P
emARrOvKwW+7vScK6HZXjBxy40jjJyj83LRHa4k+0kOBpkcx/wRN/hI1G237Qtl3eUV47RPUywzX
3AhVs+omoETQk5pHQ5YLxis6B3iOx4KVDuUVzsFz+0VWh53B5cfUV1mVdhl/3+LmxgZjY2VUeCFr
uhqsmYRqaCUJXxNa9nav6jYE0+6fg43DNivLz2kWqh6gu1uuCACVZKxQSwXW8mfhX9CoJ1HCYIlm
2aB8Uk5CXkuBKoKGXwX+r5+xxp0EfXDur2TD8xcrob5NH8ZI8Qt4QhWh1lebCYbYpWeh0Rg7dt8O
wOnLHQMVAqoBIC02ebkjOX+FdnOLSoPPIin6ZhugPz6kcACSwv8MjX5DiBDXLKUKIyNTBaJC0lZj
EZNAFgzLEwZU+Q09D3I7bUvD9kBOsg/6od8PNaaY/VDKdnKIkY94VFGJSfogtia97N0pCCIH1tq/
GR/zIalQIHnQG8NL7biKIBEVDpOvkXSMvd5ucOq0XQuBQkim57Vkx0khAqgyDT+8fuI/Ir/2T0ZY
jD8HP9G8x7gVpQ8ZnQArDzjIoPW85rt6Iqh/vDCeHrRETEWL07vMLYoi6zED4/cR+pdV67mV12jd
yahiDiSvdSwEruD7wY8KGIsfXFVKkpnlefBRjLoQEs730szUG6BIoIeZOX1URQbjqG8FFmAG5ylg
NGyRO1OfucA1mAoyRqkzDFArboX0tZB3Q3kqZBu9hPvOu3VEbq2JS2t+1IYAr8Ia4B0EiFJ08AKi
Q9Pnvpkt3701Q916dQxeFGOEGUH6I6SPsffUtZ8lU9dyI/UH+yAKCpA2m18e1L1QeUpgSIGK1L/8
LCRLTF1JvsZBhOGVIxe50Dw3ygdVfby/uDVMA9Hy1uy8+ptUvG8CP8F7AJOr0p+uU0iePiU1Rq06
W1Eg7iBfa85uQpNr9wzDG1/PmKuACJ8gwwTsc2lYL6eGM+QGDMVa+CnnP6cOdDLKo9+9tpC4UP3R
1vEg8GNlP2CcLQbMUQV8LcgPo6S593/Lxg21+CnUHjSVnkCOED9F7gUVvUfF4hRQ7koN2JvRhwb9
C+OcbCRSWDhuKAF4Vx6DFcu1e6qXhXLapxirUJ/zBJ17vYhNJfUuLZd/QQFuV4/1cyGzHrXrIU0R
yMB/DOtUHFZSIe5Bc4FyZD7tPT5BsqMDQdxwcnPm1W7okQLF0TGa0CY9xAHnHXkwNYUm+qbBlzdK
PGc2sSpA/iztHnhxjHYRBq5zInNxIpKx9ZqPIFaGt86HTCqJ5KA8BH2nHEaeTx74CBdy5ueMB8qW
CyMrRf0TJHjg3aKxepE/1U3QDRD25roOJb/2zOu1gqggfwDZHNtVFb9AiOhBSVwMvUtEGFhtlzUp
AeZJ8GzGUeLxOTE4vPygmq9o9WC0qamOr0rBO4GQvhl9RrooeTZQBPZ1HhMnnSnUFRGC4SEEwLlR
wudGfJbb6OwJLwPKaZzEYiDc2BsozIAnTMM5A88WvTfQvJTkii9BS5+BJqmUGtEMtekKwnDi5YFd
TDyJxt8D+MGTGlLFyvP9k7V1yMHVIAO3iWYK6gvLfZEDDSxvmOqbp1J+SICcGbX2pgosDfuNEI2x
9FkMCn1LvBXoe6ePBlUp4dZjPxEVcnwzS33gppBbvr+ejQ89C22hFgV9bkCi6dpXLaDfJegjRl/F
jwEvb/kdAKlKsNLp0PGvcut4LQFtiFQOJAF/PbirknAf+DteMsECw/g1691F4XLuuaGqiEtXpXJE
PgGHHg4WeM8VEBYHwBNgroml/bIRM/DlEFzRX8BkIcrqy2/IJQYS3ACDzZZzvr7M/zy5hJgH83kk
u4DsdozMd/0xITekAHGOQUqc6+/fc3MjtUGnSQMUnNGZhXRHaA2A1YlvQ8No8a+fCUszVNBH+iiV
9awwBfYA0suX0WCxhayvldkC3j0z+QqP3t5y45RkDIVUgYVcau2Rf80mK84wlDDZ3r9mcPqOP3hW
ot8BvAktoqiqkwdXQPyJjah5aLIQwqhN+u+hGDBzG02oPYt8TunUBoPfTWk4XYnG0siNIGUILpP3
VdWhMwJABao0vNdZNbytzYRsI65LXJoI8tSVmeeQfwZBHCIsnsxhd0ZDaU6OvOE4xSzo7pYH3tii
sVphD2xNEMKWNDVmK+ig6zlK4VFnvVY216SgJwCJMyBW6bpkHKhA6gBkY6Yo2gh8TrTEacdL0vzM
OJcRuNbpJT7djS3qFA+dXIPsD7bweEVO/pcXkJPvVC83Ze33BKxDKDs51L6Hl/uGN9aIpxiU6XEM
gOGhJ0hFQw9rTZ5ZH9IvHzyHYoabWSZ8dNCMyP4PtlBmmClRABb6vgxvIgfXV2kG1qvMBPM9EWRX
FF2+UIC/bknDIpzb8BEgrIHoQ84BIDCdvhbNWIr+WMJW7aogzokNFMAEIPMZ+7emZ8ahvjVEnblC
Gis1GWCoTY9xcJ4Kd5D+iLoNSrEM3cUuO0JqkBff8nyv13YbMx4I61QV5mUwt+HWw1gOXSvKFCPx
kYxmpqf0EB6vzSZUzX6WAdWeM6CVROlPzJow3dzbG5vUvSYhmompDJuTnDhG5Aipt9Okg9LojAuU
tTgqqBRlo0TFUEF3Fug3cDljUSNp409BAT2X3Jkh74T6x30nXb+RFxtKY8dxl48ztASgKg01t0NT
W5P8c6plPPLNIWI1ObesIS3lQWGDJxaUi5d30DjwXYUyOh7+eWhLY2nG1YlDpS/GjH7Z9lAN/9cN
avjrrUXq4ylKi0k8DQPrnFC49QDYXGz2uuqEQQrGBVZ2shVe8GYGR9z8lkJitlwf2vJREFdYH8Y8
rDHTiAJ2+XDMLdF/yzjWI321mwADQbENYzlzkomka2nN68W+a1uBg8qoCZ5WAfxcgSoCwnbWo0e8
2O57yipDma2h+QkSc6R3q+shCJWsTjxY44xfdeqbvcxIgb4vskW1jLJAXQpeIDdlHqEfobrTZ7hL
9s60+yu53KF4C83fHYlN4CYsbK7zr+n6YRmdY+hs8KgWAd253Mkur7WwTDSOZDxeQqg+NJc6f4sA
0YmB904xh9z/a6UFyiT18ZIUZLudCPfwx58JupyYn8gjkiVOIfzqdAyZevv732+VnlMGqd0V26np
MtRtyTBcdNGRREjChYx7fRUqKRvzb7i58rzJn1ItgI0AIdmDklrfEgBzS5mxli1fxOMKlRoUOuGN
VBwByLkOxBB2quIlkUB7ypLh2N6sfwxQYUONm3FK89nA8IyKhCA8BgMjPWCtgYr2jTJKUdzAhB6A
4RHEZZPM8jGGCXriLBciVHXmbaqBOJL9N95gfIftbcJ8NFArkCqSqWzAG0S1w8gg1hDVM+ioqp5E
9em+336HMTosqBjlRHVEB+0andv0aqByaodVqK+i+44ZsbcERNSu4Mb7zK13TAzkphPf2KMWVWZK
y4sF7HWO8Cy8d++i+RSbHtjHH079STxpFu9qFmORc4S5t0jKo+VmigOM9mMn/djyS8WsKmsyjl0L
HViNqNo1mHmwAd6La4tnkb9t+glQpcAJKijH0SSWgh+rsVZhxZp3LtOrXv/bN/QcFm7+fuo0+V3X
RaAGwNUxqqYsdeB0Ivx0Tlg07qx1UEcKMCBfGecQl1cJSYWdx7MQAetpluVSaGRjJbdc1PswgTqH
5ls/w8fp1O0+QekYfGXHhKhO6hSvLJkmplkqsQg9I5yGHmYN0RyfHtMv3gxJiozw2H/8GK10/2pY
qcLIR79fsSunxKcToDCHNIN+wbR8y/HoJXFkMkh5UD5Fd3T1c/nVWC8PUULGa4Cz4FsViV75o8qI
j2u41bzVN9apSxnMxMBEeDgSo0KmwM7foMdZkcGzOVf8ETBurjVk9dsayCxQ6tkQTMjTUMinOQWI
TuVX+SaaKIcf1b3gDk/QKTtUBDiaY8wTls9uLlPDOAnUf/EPiN6Wd6YeTcPUD1jmEOdEVawCbYbo
UkmmNO4LxYq8S8nqf24uVvsmQAGhAuqxlM069rq24LDYNAVtLW9nLSnd7Kg8YfLpNDqYQ37sd4Mb
2f8a24BdvjVMxVa1Lpuy42E4Ni4NT0bhRVZiUiq7++F0KxDcmqGiKb4l+gQizPDiB6Z10D/6e9/A
Zq56a4EKaZzmeaInwwIqkSURD4UjPzSE+Kfat1Sik9d6l7mP0l55YJ2LjetJQjuTl8GEgUIGDYwX
hyJQpmrkSFm/CujVlKBt3g+s+ZvZA6ijDyu4DGaoBCZwqIAjRamhJNWEOCfbGZonYJNE+5qFRN34
TihaYAiWR1USKBQqYPNepUltBhHOyHg1tEc+YIwxfQ9pLpaBCiS0wjGpDCryWQtjebg6oVQwx5kG
5nGwdNPfGVeJ6G5keU5JGic8xnZzTB9l07cHszGnt4feVS4qXhoZSR/qK2LN0bPly2VywS+1F4lv
vSbmfVda7TT1E+c9usmZAz1suD5LAmDlL3F/jFVb8v7tcYAJfMNZgpXHv/SoSudjlrLqs8AsohOf
PMkS4++fjxO9yyp6OtBkB9sHYCjLJXAd74dpnwdmI30J1XPfHPrAAQFOEDIMrXx/XsiNIWqvfMPD
ufBBHS5iFqX3DqH2U05sJrWHOJ9eekHfuZAEefn18Anw5XUi5S0WZKlvA9Hs4oTRnsvPwgKwwvRd
MJseOjPdByS6KI/Jk7FPLWQALveS26ym2eqMAOoO/UegOGeCJ3QhlpsrpRmYnLI+MAXxqwmtFvD+
+w64sakLA/Nm3Dhg2kSCOoYwoGjXyXOCdF8AkcrCLWz4CLpu8D1lriBiQmtpJfZSwVOa2Up5Trya
ZOJuHujXE3RUrPsL2jhRt6ZosVphMHJJGGBqmB7k3G3rQ6czMtqt1aAa8q1xBmQ7fWkneSD3bSPh
o8ifMhhRs6NXQy8HLdWY4fJbn//WEnVjZqI6AV8ESzlUnKIMXWzm8OHq7QEPuzVBeZiR6TyfFxgz
gFSbSMKaiLZnFXbtuyPm0BE3pz/3P9D6SUdZpFzON4BxSgZYrDhnJgYnslma2dE/lUi15E9FN1lg
6HXhmjJJ+V/DTbgiZJhsDxl3LtAyNf8a5mDy7yC9VkYipBZnje79hW54IirV8HegGgEuoZuHTd93
sVwrYFlEhS5+lVU7qhh4g+9mGhWrYAOq55iynicD5t9wc3wlTsU4wqAGZmeVF7AEE/2gXdMnKDSZ
4Br5Ui3oEZkNiU/Z5Uuye3IB7A208yn51RP/9/31rl8MmJe7/TGUt+pVWisQHgvM0YygzGcElozx
ZGs6yWbwu7E9JyNQ/c4tzxSJihkexn2/EcoW5ilPBkudpzce9iKR/uoy8QuFlNFTXrMgl+suNLVO
yoGjWUWlnmBotCWSkvpSOaKdvIAv5KnZCbvJfe1M2YEEoS1bzcVwjUO7Q3OGMV2zudx5OgmvpFmD
jbp3db03QOxhBJhtsyIJirGWCu5tFrPHRgRCtxh4Z8y3gJCJHlxsQ0kM1akNTaUBpuUlTF8ZTrMR
TBcG5h9w48GVj3pe2MBA81kjyBkk2YdH39b3we/pwl8V1zfTwLaNvbBnWN46n7dLW52dsBTLDpZr
O09I9y5/te50hcAccM5n7md5qkPc66wMnrWh1CHpxDYLQGURmkXs1OlDU3zdX9baLeZRVrSmv4vZ
q3QvDCBNVlc+UKeR2OwMr7no8lTvmxxA2nIIWPCx9VsIDYG5J4CeMSIQ8EbL75dg0i9uOxREAsns
baD9IbzdWP2viehWk9oVGZ2IvMUvKBn45h8eXR5GBjPH7mUIxA/ANADiNxRjZZn6jLI+cFCOww/o
QgSbOdrJV/+hJ8wiwfrLLQ1RKy3lKEnEEIbA330CKnciQMoXx3Cfmj/ET9HRDaaU+Tcm6t7iqJgW
p9mk1CpsArz6wh94U/5osZ9/9WtoAqBL0t8Z40WytZ3fyk2QD8HRoykuOk2EqKOAeSilVIgc2Rmk
EowHQCD5yIL2F/FYQN1ND8I1aWCoDoi1FY0oP3ZqxE1QUY9OkhXtU7u3DRs3B7ojkNCJvvwX7dzp
5kg0a/hswdDCcKCNS3SG6/3zA6gPGxpqKnkafkBKJIfbQbNPOOlfzen9j+6Mh8Hyj8MR0wk2MNw5
yY7xiww8ockfLs1klh4BLoPxizbP8M0Por463kDDZEQhigujrdbgjKucEKkyRpTvx4p17AVUUBPR
q9SRxa7GTutkar22hcRrOFyFoAbc1+mLh1asnaL/dd/UlluBURM0NHiKgqeWuq3iUgECU4YpPW+N
xzjjh8c+qY/TGFe7vKtDUxz731I9Dsc4HD7v2948uDzmUMH3C2Fuesyl96WBq3Rsp4LY5GmZXbOo
0ecbf3VM8fpEvQGjLIBfLoOgH4G9KVMjwKsUCEFxyH20BnTJ4Y9GG80OyB0NXM3/YVE3cZcKe5HU
hkHRIDKE5UMEntqGhUReX4/oL39zI0DqGP02qgjUpVFl6CUmrLzsYQJcrHxsWS2qjYwRNjAZ/M2A
Oldel/umNSVXdDzq5+rP4Yqxj9LtHBRnup3vauAGsCbb7q0Rhy21WGds2zaqXCqiOi4Ouvykq9Ug
hDr6vfEuasnwnDmGGeAKq8HJZHJmaRl/J9Wczr4zgG/4yCJJ3wztAEL8zz7dTOCjsJDkAfZb03vU
9mqFd9AsTpO7vb2fwGxvCebzfZ9Zl35xU9/apL5pOKAVE8hzvyIn0R79pAOm53PyG8LknwMWbwX2
YHs/ijOr9LseNZsxZUhVwWEiaziGVEgrxLwtwBocm3n4Q/NMPtyX3W7wXUXHC4V76FpoSTckU3n0
uNz7q15H06VpKl0vmkFoQgmmRW3YD4INYL09dE8Ta+5x42G7NDTHwJtUtgGZv5dNMFScpD+VM72n
B3kvnSs8hmzZQVO83d1f2cbVubBI+1DU1EhKeFjkR1P+me8GK7qOZ/+p26EFdh5MZLJm9gjk0KuA
6/NQMHZ2w5+W9il/yiLB40MV9oM9dzWefTRny7fIik/6y+jb006LSWaWL+IFteT7S19Hp6VlcbnX
QtL0QyMEMWgN0XeLfwRZ4TQspOL60loaocJ65YV9VPdY3iRgDhIjILVYPNUGpHMb/s0XIK8GIee6
N8z7a1s3/JaHRaPeRAPWFYM2BJ/V7U58tEMDzgz/jgYBSkq89tZwEI9o01jSy33Dm5s6l+kguo55
RfqxV/R1zE8yNtVLfCJGbpW/ef8aUDevDXABA/8Bv0GHXbH0O66bbZSG2u16xfgbT8K14cZihxzf
+Q8L+scYfT46Q4pRP4OxQPoLDZwJt7Avsw7BPKiyvPwXK6Jx+FoAFmzU6EDcxZ082erAg6p1dpZK
TiUeasGeik+Re7+/sM2YdrMwyv2DaDJGwYNNIxQzq0qis9KNIKQ3cs7OJZFFkrDpGDfmqIOQ8uDF
0XJwk/HSY+A9lB2GkRi0DywTlM8HRhRMYHPFp9J/o3oDgDXRfEa83D5YoO/AYAw6Thg5XkYNZQLh
e69gHYpx5gQQIp5zmTS4/aWdl+yV8EXjfDCvEcl3SuUqJ2CcIGLDqFN9d85XDnPzK+aPe3NPGJlU
jFqPXzFUe14iYjCAYtbW4l/BcE1bBb0NSw3ALcJKtzad5sYudQcHFaRZixp2x+hZVE0x3k1FaKkh
I4qsm9o44jADnXtM+YDAi9rlemojJfNgh4OoIJGxDkGtdp4HJKSH+eRgHlnhBYurpUPAqojObkLv
LbBCGkQhZ8EIGoRZSlEIVcAcbuSPF4krMfPK4nVefz8QAGNyVkaJhQf4kn4ig/a9jTBNVJpYjt14
k503yV5IO0ctqzMQSyBHrEnKSVaaKm42BpF1//DP32mxxtk+WvcYtwFcHwJfS/+p2qyRSokvzaKH
DF0yjBqII7oLeOIDW464FLPzrWDft7k6nkubNEdiy3XgCEJHFWx+ltFqP3lQpmUJ1NPvm1m56GwG
K5p7RADoy1Sulmpdgu66iOsuNFy+Hz5LQdmh471DN8a5b2rzMwKNDFAZ6KSQmlLHIYQ0mjxh8sbM
IRk9sy3InWz5mWoJYWPFPOZ329JKu7cYVIxd57OujTk3or/irXlqqfoAQTK/hPm6HTQ7TaGFIIc9
HuAy5ItCbjTBrXXFm39EFdv/rSnRydOr34w9WN1d2G8d1OSgop1lob736CYUhejyQzVGQf8liB5U
JepBdTs4hlf+EkbxEHmS28bxqQ0wsAc2Jwbmd+tjQ6pWAboPMnGY7Fr6caZXo14ZWmmCPe3c18NT
4U9PnM+/l5PxcX+hW+57Y+o7ZN2sc+aYgFySDlNN0Vr5mKXXqEMFX61kljjKKgLNW4oBwHnaalan
pNxKHBtd8muYwiSbLZXFRy8rn/dX852I0b5jAEQ/87gA3UCnHCnmNVE5EQvwsO9LGZhAFFL+tPEu
SSSS1e9Box5V/3Us9t7wXAp/IqMwy+TMFU6KnDxz5dFUJrvA66tweml//8etvyoYLwB2xxAsakoY
hVx+1XpQfDnvwsIUSksUJtICLj6Kn5Hx9B/s4HKB1jHySRCnLe0MRid1EBUooF3pEQWs5hHwxol0
kDOWevnmirCkuYCEURAaMBVwReX1YVKYI5KSZnrS5PfRuw7pr/sLWjuOiB1Dq+VbuQRzWMsFGQNy
E90DG2XTJ6pZco1qeh4qZvetbC0GJwHc5pgOBcs95Z51yyl1FYCWtSuG5AguT+6cV6JqiZDSw6R0
zSBSXx+8mVQb3C4zMgRk19RXwvuwGSYPxISV5oHOrnWVVjPVnFWs2to7XPooLwCwtB6BQiVMipN5
BmjQdqn3R0wY+fYcjJcHDsvQkB+BwPGbwGv5bbQ46EY17QoQx1hSQTzMM8rBURAVtOT3cvv3/jfa
Xs0/1uY/v4lWguCFUhLDWtgr9sT7JzVhYY7nU7ha0P9zyq3E1qREL1UgMgqz53Z16wSKO/ImN6Ru
qEJYBmkbRtfuL2rDE0QJ3cp5AlxAZ4GKC/oQREY3SODOBljCmBzozlrgj7tvZF1Vw6sV6tLf7Goo
rdG0H97Q5yN4mqDroaSWmg+mpnOY3o1QX45+jJH60uVvKANbsfcIWqLPkS+OQwxtIskqRdYo+Lro
Rf0Y6pVW96Cx9WZ2QsN45CZE3Mb2IcIe4zYijf4ja/NjBzkWY+LspD9DOpYRUTa2HMAHPLVxDyko
gFPPNnFAzT3K0XNPff0FjJa+KbZdbcZ1wkqm5qhBuZMMHTCIj82wRKQUS4/NCyEMMW9bQRtdBkUD
18CBJv6h1PxPRW2vcRlrDBDO91gObRI5uAKSQgzao9u5NAlQW6b3WlOZ2Un8OXcbQ/vzI7LATm4j
+3cqGyUbu9299kQhj/9++F4Hi4GAaUs8cJC+0MmjrHOBIvZtZdYjqSviX1Akh1lLsf1zZ0pvUkLA
d3lJX3Yx4RyGk89+Qy0dTHsYhJ/RaeilULvtI+3npBzaSOIZpUZgPvR9bP7I3/N97LCEDLecGNR+
IDLCeQD5JV0UGiQPRIIN9pl7rs1pB90cF7TF+8kGKHIXMa4LpjUq9AWJ5k+qgaWVtnrwDxgmuiZW
CJGX64d8zFgvqfVTFbNst4ujnEgzklIQOixufATzGIbICQB/iaW5EbuXO5+21Ve72cj5Zr6J6qoQ
4ai2sNUfWvs3Gl1u+16+Y6oNDjJcWWnYViRcLI266AW5BY/CvLTmHSP/v7RjR7oDhp9lUhD/uXGr
18eUdSbXz4nldlJvmgwChb2Qw6b+mO4CCySa1mgGJ4M4AAaUVoMy+OB+BDbvZO4b41Bsbi+ElsBv
iLcMBoaW29tDU7seK9gWPo0/8S/HO4tmA61y8KZOh3zPrAJshDwFHb//t0d5qhK2fFzMn1M+48l9
hZ41UE/NewmE6ITqKcq0jZmcdTNjXHEbN/fCLuWyTT8akO2F3dYsHD0iv58Ul+fZ7rq9PoihYDRo
Hv+g/CcRxCIQjA4R7iC67d/0LFkBtOFTcxaD736F+1/BoT2OTGKHjeQH6/vHLuVDqI5JkRz10C99
j3+hyuAT71T9rmzBHOwsIa+PrE7cpkH0pAVII6MT+N3WuTmXSiMpmTg7Ts9NJ1CtHJuMxR0pbUbs
GxuUs3QTyEyyENcF+jRAgtX2VdiP5vXp3QMaHQgDol3E/Tl8/auS8QNtOOI7bnAMLflivLzq5v2j
spEWoDwGyWmQaQE0SFMZ96ES6pEo4qTkL8X4lGTuyDodG68MAMaQ7RmYbZn1jJaHcVL0uPRiBRr3
8mANmNAXwWjlnf2OdRVuGvomc8ArGM8M6jRweSTkcSZXAImZ4yHcTUT8kInyqEK2Cb0ZqzzxwI1M
Dy3P2MTNqwNkoHjpSpAlh+3lEgO5bMt6BPx8cDp9Vzz4SDts9cq5mNS//70213hjaf7zGwcFZxHI
WwZYmsmJTcCmCTRk/4MJSHihpqhj4oM+A2GbdH6f4HuV3WsALi5P2pXhXmdlLpsrmTmpAC1CMkHn
ElWGIY1uhOf53EnNnsQSYBtzzHb3F7Nui+JWR0UJp1kQMVUlUhsW62Bs8DQVV9/nYIEdmMSuZvtE
3eunICGT3RwCculJvvPO2p4lx7x1uvDuEIEEQXUGXFDLr2WMQTGUGjxS09uHUdV3bWM4YS8zvtj2
Iv+xI8138Y1XpJMAub8BdsYDCGg6yQS3I2cKLmLkU+8a9qSQgAPkN7eDGa5kQPXJ6lg6Mt/i0nRS
g44hRvUwOI+cVFr+ijYLAyHO4Tjquf6lP/l4dJ1CG9TWn5pT7YJf0kSkn5Xtv/A7cNp+hhC5ZGzE
pk/hxTHrk2Lah8bBxr6cQtIKvyCd9v3wqHklBulsHVIs972KZYcK4WNa6mMewI6Hzl6AZjA87LWN
Uozujwxo79YVP9dl/7ckKrTMTKiR3sLUyFVnVfActEmtvMxNUejeKvUzqQqnEBjJ2xq+MJ+aG6vU
qeGaTJq6ClanmUcsxrTp31EgJXg6ILigyXtwtKGt0IC2TRf3Ym3f396NWxgj5AZYqubxDVDmLB2p
Qs6fRZkHR9IA9/EaSHz/+w+IthCIHgSQOAsGDUHDCIqOdxOEQDIhICOUSLUPUOKFk3V/IVv7iEoU
OLvmi2EmRV+upBB9wA3bsDZTcBo6xVXee45y5v80dmdD0QaqYSyLG2n3wiL15TRxbI0aRFtAMidA
wIoP/YNREwAl613FIhva+k63q6PSwk6M2yKfbYXA68Sa2aOud38DNwLoYjVUAih29dSkPiwUxl4B
QxRXQz6VtWWzO1Fxa2GEitJpMahtZQDzyLvqY2C1NtRpE4DNnkdX+3N/PVuZAuYoQc4EJbzZL6gY
OaV1wld5BJKWT3wVTI2mBBfRQCpXPU8fDGMbmSayOh0YRDCaiDLdnBxCqMD4SlKbomtcAXk4esC1
FZjS/gU1Tpc5LbfpDjfmKNcrpULqlTQDXXMnWTVkZgSd9anm7736VDcmKI+LPTmboKxVg0XT6h9l
d8auOZVGBFe3WoM0tvQ4P0kKkp/CL+WFsZ+sBVLeCIrjUp0yWG/NfC4tXX53Dm96D9AXe87/VGbw
977BjWfX4vtRjskNLT+UBTa0Nx7CxOYyIkrQTfdIJjFwCFuWwKIFElb06aHlO6/8JoGQhgHRns9r
c0yPFQQVPJRA/+Sh1bAmUNdQS0wq31qiIqLIieXEibCkniOO9AfVVezrw5UvSLEbiO8m5AB5uJZ4
dstqKG90eZe2KQedqkoTGwO288eOCMQwvWvsdvZXi3EIRt655ai3y6QctYx9EUzdRQ0oXnYKrs2O
O3OP/0fad+3KDStbfpEAZVGvip175/Qi2Nu2ROWcvn6WPJjrbramiXOuH72BLhVZLBYrrNVwhPB2
jbHHtssiWhfQx8QtNkjLEL9SgSIRVJ48TM+14A77tsxoq8tzkeUKasEqRaWkWhSaPcCthchVocnI
Hbf15jPyig/zKL9ET9M+RpIg+ZlMnNBuLYd19QGMsgA3b2pzwAeQAPNq9UdVnBZIiOJbm5wc0I/D
t6p+z80JRVxFq9Ge99bxcNlux4H/Gu+/RWAOZJ3NHSjvlkU4xtvpUfelPfFHoEOIv7Jtb4EUyust
dM16EnAiqGdgWDzyx7NpvaGp173vHNac0cWGsMOtVVZ34jThW2aztXr9US04xHt/szqss0WDDPji
kAoBuBhjw0lNq5mKdWP3SEsghPEzqztFiGHCCFlRdYMZ5M38IPq8s7OW+AVbzT/BzFbnAvCUmxGC
gakwb0W8dUV7xnGtFh9PS+44z3Lu7ynKbKsA9pCkziCvlWRrQOWiDixZAr+Bydmz5YfuCGJ7EIkw
Ae2SYM/Qo2tIdhPsVbpbatWoU2uqp0Tf923kdth1Mdh/K8mWXEGCFcdg0Gjsr3DXVNZv3CA4tbON
oNcRrQ6EypyAjafhEpJcXCRFARjvUIeGXbzJS6dWUffxMg3zglaZ/TF44pbb4t6CMuEU0UBfrbWL
pQBLU3TG+mfYPnDWcC2ivlxD5m7UxgqNeBJkADPB7n4HL+le+Iot/aT8F2XRq91i7samVRq1lbB4
bWcDrTyTTmnPscDbtkfGIpg7MNXVNvy/K+aBadKWd7mT+WjpaWERybbxMEm2kd/Vp/uL+Debc7tR
QAzFVB5ghFjEba1Kk1Y3oJr5rO+MvfJuInvcWA89cjGAXfVK+x2e006R2hU3oiN9/hfpJqztvw9g
dnGo4oTmFLsogfWxOoDkJlL8kQf1uuqUUQJE0hocLMrf1b8wf1CjGsKMXCAgM0ULTxfL5A7pLyZ9
s5KqgVQqZi0BU8SYfGSOqdgRKKL7qIvZ8a8IZJ4n+iA4qZv6wzZ07m/detR0IZBZuS4mcRCZEKgh
wLCmwXr/lK3medoUm4HjPdbN5EIWewIqpPLqALIKVwxcHZhEiSXao6VuW1TsLd3KIushePgun0K3
RfEqOSigGeN8xcomgi0NyDqoA4Cm9W+27WITk6QO0koGKKmO4rWFsqvTa2Nj31/W5Q5jthGzzgRd
REuDqsEmy1QjmdvYVFEiqmpH0P06+QBZ4dxjuLM7RzlnE9dUQnMUCvIE7Eo3nT5VqupzHaERTU/F
+Vlvq9cJW8or2K48pNE9iFICipeqAW6sa+cP0o5qxoMG92foBKOTNpkT6lYjvsntR5u6ZDyAIXzm
QXCv3AGXUtlLNZvBTth0CgqNxa8y1d7lWnZJk3/c368VKWiV+reCTEzSATOzKFI0KA4UXAmqvGt1
FW8xfXNfzIpZAGEeGeuFsQElRWYJqziQ4ryPsITIZHpVb4A2NwETV54X5wpDeE+BWlUvNOUiZa1c
3GicQ5CHrg20brCN2m0fBR0Blzyg5LYhcTvzoUZ4Gx+r5At0eknyeF/PlafLlTjmGlJDqG+oEFdP
OOWimwilG1c18ouOBDO9L2zF+gGMAMAgHZaJjiPGq4SqWXbZUr6cq20P3N805bX3rESQVxIYdYw0
1cqoHaFOKVlSnthN/KRmx6IZOQd5bd0uVWFi8mjAnZDEEKSLj82AEeSwdOdqLxUZ4Gr/izT3lVaM
zZd6PY2FiPJrNwvVOYuS0e2EKnwsZ/NRzFuZo9vKEcMBWzq9AYO33KDX7mPKOrWcNIjrzcc829b0
F7dAsLZ8yCzDBWLyEH1nzPL1VTJmkzyjkF08UExXdJshcbLpuc85Ac9anLWUQv5HErN2YxBJgEOA
pMkP/OzP7LX7nzOKMoarPanP4UPpqyGyfvcNfc17XAplVhBIdMZyscAVxpsM7kl8MHpH7Zwpeop6
zvNw7VD9k4UE4/VukQ4gRFEBWe34TIcd4dXJ1x788OtLiIMmWPADMVWAMDfmQErg1+dzQWzRzY6D
Py78NHgt4eIf8IAxHTxgeBiba2Z4KVe+VmwKoxEJYcil4UI9+B4HqSMKnArLupD/uSrZh9lQpGaZ
Dbgq8dz0kxJBeFrsFMIjOVwzCAz5Lu3haA6/YXUMTBCWhip0McQ/RboZsqe5SKy+BhkG7uWf961v
1eYvpTFeUAahXZtQSMNQh/5F4jHZ6iZoytApG8xAFVMUd4R1PrRSqNlAES8OBmjZt4AtalxRSKk9
pn2zjeJMd4a6JW6blL/uf+JapRTN8sRcAA0x7sdS8tBCyadMn2BUiez27XuHx3cXyU4cm95QfcsG
5iuBtQsuSlsS+2OrYJJuqJDx6j5n8pBG9VaQ1B2qRmdNBDaWyePAXF3Dyw9krG+sCxDemPhA/Th6
MWAIw02KF5ra2sFGfc62+S7CwfY7nq9fO86XcplnxRAZchXEqAkUyXurHjNeUmfNEi9/f5F/EVQX
aqwmqgp3IeNUKegZbHvHiHZx/BD0lplxqqZrx+tS2vL3C2l52QuxjFkhoGZ8TfWSN3/TeMiYa3f+
pQzG2vWOzENVYsWE1IuTFwX5m8SRJ95FspJ+wLABUDExXgYMQvblDBrMbMxSqDLLbwActutqW2Pc
uEBGUfP1ZqeinaDiJT3WdLsUyuxWYyoVCTRY4dC/psmLluK1fNR5r5JVFw/XDrZXHV1e4DO/3iYV
vSx0AjOqXTs4eLNzbnxquNgttzwGLkHOb7DUJ17Zcs04gHRioCCGsTl0eV1LpUbXZzLBig5l4tIK
Fbimf5tznVNTWbP4SzHMSSYZCcSkgn1ErT8XDs601c9AiQGXhygmlqpwLuS12qJ5KZA5wkKtN4P4
1yCn1h7B/KJiUAyPiUOmxM5QiAbQ0KIzeP0ss+o5kQdvTRmDkSPMqCsi1jQQH2n3mXR+PXKmgtdi
t0v1GGMRZKOYxQTGQsf0qSfg9SOAfTfqlzrqXXQScbZvLXd6tZzM+UaDQEuCFPKUZ0fdpZ7xoYCu
9bnxZnvaor7oNZNz/3ZaFonJCWDiEciemEPELCnbwIbCmEabABL1VPg9xcPPPFU5Itb2CW3yy4Qf
nuk3CO8KTdV2MNEOpWYPQ3JKjRdR5HmstY26lLEcjAvnqyDIbvocMgzZHvfVTnoSbOrq2yG25sdu
2+/A6uePn9IvHurfqnIEfSNgq0GzFVuw6EkakiRD/KHNjRf0CbWKprSyIOAlOtY0vNwoxjSKWRIT
U8DRFv3miQAopt9LqALllroJDhiId0RH3KOdjLOya/rh/YpeMhWZTKQXrxd2CIM+G0CciH4L8k6D
bCMV+pFEGsdG1rpWYIf/5DCeS9IKUtUp5EQZfW2qV7APb/UpdRp5Ahj5+zgDeL3vnhs6uOHQWCWI
WMmUvt4/DGsJicuPYLyZamQSHcRlMyfl3AWRTdXGjVP1IOjhDt1frjaoTgHx98Xy1ng5oxfG2yey
NqrgagYjkWIhI2+VEiZy9e19KTzllq+4kKLQog2BSIGLL7UJ1BhfFeopCmYJf6TJPsAY0n15q/f5
xY4yBisWelJFxiJPdaMFUsDOzXeRF6usStFUGaaJXiedbW4BdrWYTUsWJFcO4uhroTN0R0X6uK/L
etRwIYbZomnGwGm2iFGP84fRWcpPJNuFE9217/q2fSyf9NCSfvOeUmt58IVZE+NF6FZFSXRxChd7
RkOjwdwU1pAWb7UKfNxd/cfQHUM+9wtFnjP2P6Zic1/XVUdzIZNxpWHbKMZUQqY0ekn8Z9TACTm9
m/GpjXjQd8tPsZcP+mSBwI6hU0wDMuoVUWugBIpDr5FjnR+76Fir57Z8U+ZHzMLfV2vNUC5lMWp1
sjBPXQFZahqBqsotA0ctSksYOMeMp9NyDC+3TFJpoUeLI+tStxiJVRW/KIhY47y19FyxEcO7/yvN
WGyEeQi7qg6XVSzPRfjb6F/pHFumyFnANbtYhhQwiawAbJO96eo8FQfBQH+mBlglkp70YTeDFzto
9zIP2GnNIV6KYvZqVNOxwPgQHGK8DYoforHVwt/3F40ngtmmHJjTFVJBCMil0ZZRyiq/K2R67gtZ
tbl/S8aWCcxGTbJAWmyOdqobi3ntSI0mWRStoGfJDHhDAau2h/55ZFAN0MCxxRC9LQlmqZdIa5Tf
5jgO7VkfnXqY9mKaW1OjvAMompPoXtURcCvI9KB7/iZAMNVICusBjbNZUTvJcpG09hQ5qfr8X6wl
Xmy6gh6nZcbq+lyFhVSDTcSobTMftmlix1Nhm4DLKf9j3GwMwSNJA4AoRMQmunWvBbXKkIK2I27R
0H7IhCcp3kjC031dbrmTGRmLdV44iVEvB1KJkFFrT+CsFGoAfRy71OlzsEtSV+r/tKpXk71IHut+
r+UPDT2D3KPLPpSI02uwMsi66EugKyI8kIYz3yI1oibMQwJ9nfCEsMcyn4sfqv1ED/2h3URPnZcJ
VrBZMLx1axe9NjxwvlvHcv0Bi4VdLEYeCCihJfiAMfCC0SsjJzI/e/NURgbHVrm6MhdOXYk0pRpE
KaFTxRtRw3iX+ivyfieH79iL3wvJodsQ6L35obPoS+kDp/z+1vOUZVwbIcVoVGAmBoepg2BSDTGk
mLk0/FLit/+dJObApEYxtTnI5GzAbfTBvkp3U/rUTM8BrTg6LSfi+hq/2kC2LUwFFIka15BUy4da
/WoT3rN4eWSwAjBrreoYsybLgPe1hTRqCb4bNYVjGc9acEZz+Zh6leLN+X4aHSinhBEYUnkcVH/h
fhi58DQ4FArQjtCFyDx+orBpSlAFtLbZKk6dbcMRmP2xH7emJQ9uSgD6kdihqW+ych/2RyHag9h8
0va6chq0D314RPuHJU/gqwz9JHDioneBkD6I+2T2hsIxZruWFAsUOjEJ9l0wWZSMbt9odpsLdjO+
9VGJgYcfcuenmW4b2WSVyX6qz0YresDLNFFTDBEU8rDQVmxUBhiqBJgOzEQAXe56ueFm0VM1A3E9
hwdEa1phHhNAvYlupdWcoOL2xgJGy4UoxtkWgzq3qbyIogeqO00EKCkQMIP4AXjyJSebsyoMY0JI
bOLfDVtBOA9dmikQlgLnfcxmTxR0q5U+hOFQdKe4bL37J/D2aoRyF/IYx9Y1EzB/JMhLhDcR3eOK
/BI2ujd37n05PL0YryYB5KFs9EUvLQBhaOYR+bvQfGWO/NIgWzLzSs8rApUFj2RpusD5YBtJBDki
gayTzpZqVwzLLZ2/pvYo5NWZSu5/PsuJwQUZoyzIsCBJ9TdzcHE9ZLkBPKbQ7GxZC+ypfJ1Q14l0
b8g51nEbEV7LYUyxlBRA0wK6DM/U85gcU+mF9hyXvOIor1RhrlplVkyKLHdnt4EKuujB1nnkpKtK
IEhCSRvuCuW366Mrz4oe5hEWS4269zafnb6MnvKYEzOs6nEhZbGPiy3pJSLoVIQUgFpZClrOCt4j
lKcH4/FjITJllPw7u8p+l5WrTOjPG3jQ/Rwh7AijqhVKiAOC0ht44FptOxAVnpdTFuKsFZtAIxka
atQCmoiddo562cHgjHP//K90TcN0/+3H3/Hvi/2o66RqNYA7YJZ1PlL9ACJKeygAFjUpTknzQ9am
Vh4N/kBEAEgZbgWW6DGSnKjPLW0Q/WB4bhNeLWLZIubyvPoo5hbJUatvTQGrm3WvpHiuplMY7oG5
3odHKXH77vH+Iqw42ytxyz5crEEciH0ey4tN0sHvqWkJ9D2V/SDhlDx4+8mc4a43SVOayxlO4oeu
rvZZ/nJfE54E5tooqtAkowgJg/oR5L7c8ki3Vqo21/bCeAmdpjO6z7FWqSa+kDgG4/s8EKszp4ex
F1wzId5IC6ttnsyQlxbkCmecRxTO6NUdAhwI8SULaivCIe/O2fzQ6LsxNgGDsM8FmROirhojkGpw
9QOeC7mma+togD0aqkIE3jR4rCB3qRqjxm4bIzDbfuhPYvv7/h6uWaMCbmgNkGNoPGAzW2RUm3I0
Ia8z+z9ZXbyMNPM7KXdEhbug8spBu5TFLOjQYti4Sihm3w7ofqxDNKqUP4xj8PwqP9XfBaeLZKVb
ACOEF6oxrpkEahpLOcT13+KJvhnPyWn6XZmgIgHZgOI62vZNe+R2BN+WpK+kskmu0pDTsEkhFa9T
d/iDnlXtqG4xTh9ZJQ+Wh7N5LP8kkcpCzEfImmrq5HFlzzkyUU+Ehxa2dv9crKS2bOyFy4q0GB3q
MeRkCoodqbqPBvBmTf32vi3yxDCOuJOiWsnaRYwm2mTYxUZp0e/7MlbqN9f7w7jfiUzG1C1CBCBO
Eb/+iF/yg+Tk++JDfQaMMeW44dU773LxmBMNGAmxT5ZNavK38Adoqr9aAP4ILvV7G/1awu9yL7+g
68h8TN/u68pbT8Y/w2+mNa0hWVG+B/ImK41Via/3ZXDVY1x0PyWSAI6GHj05CvpwviSr3dOdljvA
YDcfi495Nz4kjlZask94z22OQ9EYh4JbW4/GCrJTdCZllnRWbcxK6phwDd1P0cp9gxMjrdS9dcAZ
y9qCPfkXFeb6JARTRs2ylTDkVlK87c9ZuktiN1UczN06NH6eqmMebLrOryZHqE5x4nOW+zbDsHwA
uifRPIlOavZFAxrk0ExzFbMiQ20lPdqfSs2egMTdWACniTF5h5LBHLhZ6XIkG8tqXsdJ16KZk1OQ
kFDUeICLp+/Ra9PWGaA7NsmwpclRMM9Zcairj0Lxa+PNBEOZTC2hcBXxtyT90PFG0SxxTB7NBTAh
FF2ldelwJFWwmfvENsoXZEmA/r7kZs0ythpgjLX11xiJdtueQ+CJquVGkSP09G57FZM4SF80h2ZO
3JJ8EeACCq1qj5MnyZsY+IHZVqt2hZC71bDNBT+It3o+Wy06q4ivT37dPyfjMVDOWpiDRzp0svxX
CDa1DPhpiCoyNKTMD2l8zmUHBRF0+pSYv83PcbaNJ09sEa/mbxnaLoNNbGyI+VaUj0qLjAC4zafH
FAwSUuKQemNUz6T1sgR10v6g6bs4fNSLgwDkGOPdVNx6PiT1vlBAX5RsjeIpS/y8+REML5gtzs1n
o98UumVMfqKcc5wfsQcyC/1uQBLYnofZAwOVS4GFnH2IzWdhUHseAwtBUaIfI2Kr0msePwvFD2Vq
HBNToQhYWj3EcgFZqVJ3jeCY9FsuNFsNP8XplMVnoQSiZR2ifI0GWeLB/Oy4eA0qAIV6c/unrezY
PIjBGWmsvnklyc8BrA5RdeirZUH2QMrNzdFOei9U3UZstkJXHdpw8jX5nCqDJRbEJ8kHgC28jLqZ
2fDu+9vQCSBDaJfC2IioA6macbSZFga1FnUtfIAtbY1t7bXAK6BWemgw/2aJD8rReK1dWNgzxmIm
TuC2MryNZDxgaYHJgd5JdFpcu4Yq1YquliE+PqSObA82+JHPNQDHrPdn/RA6+e67tZv3xuX15K4M
Bl1LZg6mXkwoN+BSW9xgE7jyrrLm97CyMoSu9pPhGkfwlB6mTbQ1nNKJfWG0RAckzRwHseIfrhaA
Wf+ob1C4B+GrLS8YABCNWroPZzxgAPo1t3DDOcYhsT7MX/cF30ZB1+oz11xfJmQSjRZp+dCJsq9S
dpuytDqFp9/y/Yz/u9KPuenEJBsqQ+tb0J9lJ9VW9pEHmh4M3vY+SDv3zQYERfZ91VbK+de6MTdc
FgHSuSVY0+ytsqJt7lUqJqmRf3R+tMdT6mv2wDlGPC2ZqDlVauADL2ZsmDtF84MR7AAbjlaLQf7/
VxIzPddHJQKuq57UkBHr4U9R28xivi1j0MYMP1Bxcsx0/NEOsgU04cQCmLs9ScBbp/1jkvBemH8h
ru59CpM5N81ULs0en4Jg8NGMQGyXb0HMcwqcn4k/OvMTbjXwB+ZW4xGrB1lsC/annRZbz/fX5MaI
TUUFOyNAShcEUZ3t9hyEaEpFOUAYNYElFVM+1UKZYxy5PbM3+wtBf/EuUX2FC2eZcM10TksdAPpI
vAEHS8+tUnAV2buvzW2cxEhhzqTcK3M6ogfKrqlF0FGP+MwqYj/fBM/FVrFzUAOheMXD1eTpxpzQ
HO3ARljFgy0Uj238UmreIHFO5PITV/bCKMYcSGQshUbsoJgQiyLKu1X2LguKHrtjMRVHo4vTP0IX
j5w85pp1AJjYACugDiBC9qGXxEDN6ed0QDnQF4EyJaLdud7Lygdn23hymIferMoApEdzpW0irnPQ
V6P74U7+FEw7PJDn/Knca8dkq9mNwbs9l9vxZl0BsgJKFLDpgTXk2iWExmwOJk2ADrrFqdsaovWO
lmBX8Ztt7CJK44FZ3r4Dl428EMhsZBdWHa07CNSPIKpHZtg3be3R+BqAvBrtyImbjrhJDDACGccq
aFM+GBEEVhogIwq7B4yCVSNS83Kby718W7i/lvY3uXXxZO/ytOgnEdJGRzoTv/8GdW8DaDt7eZ/N
vn5uEBhFdvsD1jRtePfW6kHEW8AAyMAysrn8/UL6JBVFLs/ZYNNM8kXQVy1ZLE3nGc2quSroOcPE
CoD62SKC3hKjNLGsCLY6kBKLICEWDtWu/Bk8GG6NdMgpewi9duD4gHXbQZcpShdLqMeS52C4oQt1
ArkoLH2rj5KTeoGT/pRfMMhjV+fuJ+dYLsfu5nBcyFv+frGcmiCnbRQVQGiUrXnTthY4s23qN2il
HYBUgdcfZ2Vv+w8W87mQuBzXC4lGF6R6JkBD8hWCWAV5ai/3hB6AUqB9AZL3eQLKibCNgW/yB9jx
X+VOOPAwrm+ihOUbMJ8FIDoTK00Yl1CnZUMKZXFG6UGV/hAee8C6khcCGBeA4YchC1v48nbU7YyA
VlON7VgkT3kHKNauNNHvglJ+nVrxpCIFHVnoGfoBAohNWMY2+C8sWQ8A0V+dh3LYJkSxpKF+JlqP
VJ9AeQ+M2zCfWQ/GgfQJsGJFebnd9K3+tTBHF7oXPZebpxIAduQ78+bBiXfKDnyGujPak/P8H3fA
XH+CyQRuiqCOdaphxYAhWYlfQvdIKLhV3sFwxLHA1c1fAL6WLAcec8zmx71W0biB/5pR68rn8jSO
os85VqvuA/3+EvnLvsVOD425gefp4pEBkIJmt+zUnTxtDwTu6bO1whdtB/BvalOv9u4L5slddL84
XHFQJwptIRekdFu1nA+oUtthMbkRD+NmfRX/acj44T6etLkNIYmY75S+qdS9r8lyQljHhC4XtLyg
WQFBKxM9G00ZhUNYwSRDzW+Q9AgezPFpyH0QY58yXrvHmjaX0hg3mOnlHDUppE3mexd6C8v2fXV4
AhivpxtUG6VFgE6eVelX22/u//5itDfLtcAG4x2JRh2DOcGSPCmK3teD3Rs/Gw004X5DvaRxzZB3
Q61q8k8SYQ5qMQJ000ggiSpiD9KqCBnnJD5m4a8wSLxQVuwqT1sn7833gaLZFxPrb2KPLlmNFKcg
bTgWf4taBceBBnFQQeC2RhTLrOwUYmygz/E9yR9gAJhOi6aiBkCEJzQpISHSipxX7NoRAxQbBnmA
tYsOGsZ9qFRRSVQ1gx0GmPA2DqWSoYHWLRrnP9xRBAFoegdukESAbs02e1YUg4CSjOaqpCI71QDO
jIgH4qh8gbpnG/J4bG/b7K/EAVT/2nOMBqmKSUaPUwpETuN3OUpOiBRg81QC4L5G125UeBnaTkGK
fF/Pm/VkBDMHHU0UzSSHEJzHwApX9G1Ia8+Qg6c+jDiH8NZWFlnofFqqoOjeZvu3064ZAZcMWaTJ
QgsvSRDMzVaupc6kw0DL0V3+v26UUyKlG3T8OjPhDTHdpNmZb2BCg6ob2jwd8A2CEQcvtSEM+0zP
BSeeCxwnsZScQQhnPxzJtCupXJ+zsfZbQgZewWHxaVcu4++HaMBslhQdI5mMB5eiNANeKj5E1GM7
aJ2+Q875W2i9REOeFREAgLuxSMiqjzwW0NU9BxAEih3oMAYaz7WxyZNpZoNeYQ3oF0mQhv5lgn9H
47iq5VduFIR+COMBTw+3eC0lFkZFKMp64dLVdp1ebKIOb4Xp5337vU1IYB3B2weiTcD1GSIbshtp
SSUSgypY7oEoOwbkLTdAR6G1JfKUXSq/BorixW0W2AEZfo5l8dE0xmOlBqYtZcpr0KrKA+eTlsPK
ao5eZlFaphpRyWF81MLgKMk1IFeSJnMDJXiiBoJ70GUKA3gVA/qodpmrjZkb8li6bot2y2os1zaG
HSXIZ7cWqcxeEdCcnpQPtT76tFZ/plNiZe3TLLWOFEa/SQL4WPO1BwZAX362MZhWh1reNloCMmLZ
0nnMgzehBD4J+4LCGiAVQXfMeJjJaKqqnUBISsd4l/SPmTL5qaZYATKQRd57QcJDvlmz70uJy9G7
CMPK3kynCZAPdhnPlaWAkrgR00+qtbYmFBz/uWbll7IYK5eEdh7lAbISMEabA7WM8q0c/tPwglnC
JSi4UKjWhKiRTAiZ4B/juLJo6AvmLgBZPQ8qb4lUWNu91IcxoCJtu6iISmD5tDIK266ZWgb9CpLQ
kTF0A2YxIHVxfPK6SBXpUUxvAC+cCZ7ioaRJr0M7MaggKbbrRN5OJt6/unkK9MbSsnMizJzy/d/e
uhtNMbSH8bWFn/pvhv5iUdOg0/H8hn9Sffqu2pMFPtdDcVSs1N4L7mQHW/MwOujHc7Jj6cxW8AJq
G3U77uhL8FH9Ujl7vOzhzeegUR1zTTL6g9iWZ4BQaVMkwSkrKqo4BjnRkMtLvGqswFUwZQywgCOY
cUxFns0akLHhkh/VJ8krdqHbm3hQyp7mh17ilIMFEp/73vAmNIbtLpuqLxSnAJ9nDkhRilQvmhYB
ho6hvods6ofMSeA1NQeMkoMdh6321DSFwQMVWVMWHGUQDsquW3bbusxw16NDw86mc6J4bQ60YF46
bM3TEEScBNBvqNyzYwGgdhxyqg0JCAN/CPMpjF6p+aoT7/4SrmqCwSZsmYTQl/WgszFOKa5THBBC
n7uuf4trcPMOs3tfzGp8BlZMY2HEkYERwXjq1gyCUBzRuZmaRy1y9WQ/5CiS+3X3IGpuIbkKyMD1
g9S/3Be8qt+FXMZfR6PURUME9jgwWHomJu6U6qnIeFiYa/fQpXaMIcYhncNswCpGhgo2TsX4vQjd
mFTNbbnMDY+WneRUec4h+V2XC2IJcHOAl5F1b9qQV0rTQruZZkibkn2P+dlpFs4BoM1zSfB0/c/9
9VxzJfAg/0+iyjwmgjajvZKLcCVFCFCsk9nx0oi3LZTLqb4QwZgKWMzVSg8hgiDDUWI+N3Cj8CEc
3ksdMxsbGfDtYLC4r9baPYGcM2h11QXHjF3IQCu1Zo41mElfuET7HPICgB+Do/TtiQJ4o1WzgzhM
2/+VVHYxVdzvSd9DKhnPc3mOuwc5equFh0bdIBFdqRxrWTsLF0qyAz+gkO0SQYG4IX4u0n2kqEBq
4viTNYu8lMGctwJwS3ooQ4aaIHsAsig1smQhBSqhM7XuzKPG5KnEHLwpI8lUiRBnRD/SPLby0a07
zi7dZu5VGROTuMdh9hgZYvMQShK2VYNAwu6mNKVoF+rDT9D16N90TkzPLKT8eSxIcgL2Vg0okzoU
zlkuAhJgSMLhEFVpum/RFMwDcF/RHdc50pxA3tJEsPNeR24kN2nZ4n29gDAGQKMGFjTpeXwha6cR
Q1JgOsXQLShz/nawXIQyNYCSCqWPYDRDpR0EUskPYabt0xFQf3Ft+lMvDw5iuOOIxKEFRtTZvn9I
1tQETx66IZEE0lHlu1azNpAwzFI8ZgPyTNSHgmwkbm1mxWr1SxmMy1H6cs7NCDJaGgOac3bVtrAG
cOgaQe22VDjIrWFFPRo9JTD2KKadZL0l5pIF5MjNlAOqQJHRLvRlCLzS8UoUcPVlzHkiBqjemgK5
ojp0TeVt6HCGdmHj31/jFa8O4ya6itEaQPSypTe9TzG4LeNVKdd/kvolql//899XJEDIAGQFMQDr
efRimec28PvgGgHgMchNJfe+hFU7xdgWGmPx+RpgL6/NJJyroNVCPC4KfW+2m7FxSWGnxqeKbkDg
eo0DUi6cfOFafgD5pn8yF7O6PBuRpku9CXBS5dmULDStWZKlfqIofJonK35rDiY4Bu/ruXYaMGUF
CgHM+GE1l79fiEx1NDurxfJcEw6p7gt4tHH5e1YuQ/1SxmKTFzJqSQSxeLuoVTmSiByRM2fHgL6K
4HqTrY4Xgt6WneFf0ZKEoqiEwBCpjWt5AMM2pGbE86Sze0d8HanVW6rTg4pP9OiBnEVnsoR9C4wj
Xu5+dTUXMp8F+BsvRMZommYKF2BK5A+knRrtyvGLcFu5l69nHl/oz/kngzESMCGoXR7iYST6hkU3
oSt/BofOM/3I0p9CR+JkiNZV0uGxkbdakufXi5lVKo2iGSoRCbfC95AdJx6WHYoOazrhPQ1kY7wc
cKavhbTAy50SKsR2KtDqVcT99BPEAf2bSrJy05WB/JU2ubkNaCycjDxud3EmZW4MpNpNUIjRNozr
9lMdA/FHFRfBRpTC2YsFDe2HeNApftGHIO4M5W4n6nMPegUjnz+TCd26ejimMI9RFQFuUhEgC0xx
d2xpChtpdHC6N518bCZDONcV6q6WSKbZr6Qq/CHHUnrUs658DMpmPKgxbR9Soe6QlYpKk1pJZo4e
7YBDEIryTzInXeyiZTqQLRnX7AtY2yluhZ6eNKPW0Lat0Xi2S4XoYLWIjIZYczE1b60O1nUs3PCE
KyXcSloluWikjWar64i6AXshUFmUuaoPVFGWL0OXcU9MzZGrLgeIBSjF0cZbDB4I5GtPzAcTgzXo
OtmgVDBs9SCjoS3OkfIapjPZDTpIPdAhnSvUxeDKVKKxV1QPcokm43Awx9gq0VMLWiwsojdk6DjX
6ln4HCWU6Td9B3zQDr2JphfrPfWz2dQ/sjbKdighCC8xrrivGRTr56YcVFeQIqUDlLUK7m3aGpPq
KGmo9i7aRaR3ZQbt2hiO+j7N/g9pX7YjN65E+UUCtFGUXrXkXkvWateLYJdt7aL27evnyDPTVjKF
JOyLi4t+aHRFkgoGgxHnnGiVb2AQqD91FsmPPU1jYGeVCG9KX81SV8pZ+p4lBthJgcXSH7lPhkOs
SdlbrHTdnuUKWOP9mN3hP28BSTZzp0mpdudLo/ITeXu4Nwc1vlMjUroVmzC6pPR99m6VqnHu88CC
MkxbaRh9pJtpv/GzIEi3bRGqe6bWzRmQqHIDOJ0FEKGmjQepz/sP2oWyR6VqzBxTYsG2h2BRZesR
SR8hf1bfp34ZgxxgzWmONQTPQZLlTyyfDObGRVjsW1aWXwPdCAFXU6r+m97FUmWnyjiRgxqmzZc4
odImBoLu4Ley9pK3hebv9T6Jdm2iTmel13LgvUfiSL5Ez4SW/h5kASJvOx0agB4mofoKxHXQPHH0
OBm7bVrXwzktuhEDHlLLP/VEynaGL7U7PyokxaZDyb7ncRu+aNiX0C7DSnoOFFLnbk679IXF+vCs
Bo3yYRVW7ASpJTd2XMT5S6515TeSovJoqzmQMnaYhOU7w/jns2+B3W3nhaZtW0nPjmY/BN7UdsMm
ZXX/opaYPGoHUsV+DV0/eMqkqC+qEWG2V2paDKONVTYUHpgQ4bOW+PEpi0iIsUN4v76ooyptmN9q
oS2zWcsl9If+TauCfu+nWWXZeW8Yxx4yCfeB1uAAM5kMOEWQFgizojv2fSJ/HZmGORRJqeOnE9PP
3LFj9D6rUPiyFXjZvvQjCaHDqJJxG0FH+qBXUvI4xlML+UY9LPcl8KWbnDSoq5MphKJ1Q4YTZuAm
PwA36F8LUFD3mZlaqeOjWQB4fejlwViGblGx6ltg+uE9omHrSlU2fqeZWm4mXZPwhMyHEKjMImb2
NI7BMeoivO6s0fC3wI5kzwPC9UaOa3UGd+nBnllFuTE1M7nTCxY/Sf4Y7oxQIzgOSYGDZISNF2j5
AN7A1G3YZCRfAYyXbH0MWy8bE7rrZdoNthGQzq2qERL7kqLW5Ya2WrDRR2o+dHrZe1Gc6x7rEtJv
C8jqWA4muxIohGpKbdk9wwhCV0XrPETdosIYH1JA+dPudC33Who1mkMDmniGkqQgWWoopeb1IE0I
YaQananWpwKiCnXyKzRyTEMZWNm8lczyvVGriq9U95tdF6bJZtTT+qsWSM2uJBRirFLbeBWtCjCJ
selhLk3vutLKv3o9MW1KE3YmmkxPQQMuADXNaa/AEV/bTMLkutup1mrqPRfGMFJXwzuLTw6IXPtj
jZs0s7yyBLMktcfSNSFecdvO2o1NMCkOzyxgShDELi/TXo3xtkyQuWr+QZV+QknUTAVlcJGJOf9f
ZHQyGQFwHWCiNZ+tLrLbypVFc1VFNuZ/v7DBkqoDNRWZqcl+lYmXsIeheLq9U+tf5M9OXSWmZovL
CMsoECpK8m6yDx8t+kpU3l19Di2+CPflI0UNA4PATt4eiPYad39fiDGWX5xLCaH431u+jq0qM68M
U6cmb4r5dnuvRJ+DywPjRNW6tMAamvoQt++V9Zz459smBNv0+0m2+OKWn2M6eQUTqv4lTEt41d+K
VuBhgHEuaPERlFNw/C9dapTbZJTB/nUy5RANngSqleyLHnFr+fnSCPcxOi3tqdzAiHHOvpX3wf20
kxzDbTd9BwBx8U3e3d611Vfj0iD3ZZKUmMHMaQYAVcHd9jjtHrsjJv89attXy5VPokfOWrIOkaKZ
IDCrmPHNctnEhEirQRwbM+A9+kdTOrfkLjAfJkMQya6JEfNLbvEu4KoVGqTtqj7Bu4DYxUnbVF+a
/QMkTU2MVoofoezogNLcf2kOhm1ti1+5gyviVVdsjD2CtIpgm+c3yNW7a/FbuLAaRtKYaKYfO532
NEUbGXAQhX5VodIJaDGWLmHY0bjRu81tu2uHAoh0C6JR6A5dPWarFjMcFAP1MqnelkNmp1Ul2OXV
5/nCAhfMgxZDkC0NFqx2/CiUH5A7gB6ibxsaOl7RJ3STHvVGNBdutb4CfW+VWEBEEIWvr9RxrdVK
/PvTqpAYsgkKDzsTQ+Kc4CH6fnsPhca4M1nWNG4xTRq1OBO1tWhPuk2Lw2+STRTuhujd13/E5S+B
0dk5eYdZrpA7l6yKUfzPYDSE7Muu+pEdUFZ29E/ZBVFjm78KzM1ruDaHxwaBLB36fFxw0+WyDHxp
Bpecq5PmpvvvkRPcNTbN7MhRH/1NvUcTwrwPHkTdqjUHAv7sP8vc7lrVFAb+7KJVuin26a/gJH9W
b7GQ+Pxb9/3WErkdza0k8qsQhiBeBmWDt820jexsVqWzjR/ZHXkKv+O5dw+mhnFfvZqCc7JapZh7
SSg46mh68+I0NR51ql7gg96xp+bBfNQLcPdLpFkOqClO/MEexyMe1Zabvf/Lt11Y5uIgsUJmhbMr
NV9MYj8gLVa2hqtRm32amBS5wSxTtz5G3+Ntl4N2KrC+6sgL61zkiyRNypE4x04Jwo8d7B4Uaqdv
vQu8/TbaiEgxa9cLABaYg4OMacZZXF7SUR2mQLTjIzP/Pors3tg0xbav73xRa2kto1ka4uJeN1aj
1QVow0jVS1t90YJ9K5IYXQveSxPzT1hkNHEJd43m0DrR/ZABuKBo/5DSoM2OfpKmWRhXxx0JZqFq
p844Ras/9hiHbnkWEZSI5yyYP3WLZgavk6rUWS0rHVoG0mSeejM9NFHiKixytFg0YGrt2y9TC+6T
lHiGhnk4pxbyVgfDoTJt3ThPyZZZrsCpV4BvxiyRhkFTeCIBdMF9mjQjRpfBlH+OH6ji4f7pDo0T
qZ72w3+6bWzN0xa2+MRWVQq/zKH56HSKa+r3k77p+n/JnTH3GGgZtBZBqbxcTjUYaqr4ANM1xR2x
oEaUCdaw6gV/DPCSMmneMMMM55ZO95r3GyM8Mn9raIJkdnWnAGEGYlpX8H/uwFA5ysu6nVsFdNsH
G6lMbHBNbn+NtZWAdwoQP1AO0KvkAgwrJhOEAUBHwjC3M2CJjNFOmaeIRo2uYVSMpSHOm2UprvSs
mQ3VTXFCQTg55ChIerSp60daUd+purZECcn4GGSldo2JbFIj0pxWj0T51trJQjMOrx4gUCkILZf+
kTbaxCYVjwSabGQV5JzwKZCPTZ06gyJAq60FvaUp7rLKC7VEsgBTPmCGkXbuQxGUad2CQZE4QsVe
4VMdLU0zGs9tlqbeFuxe6wSHadVD0KD+/3+fT2hyy1SqAX+/zH/EbewGOSqdFvW0qBCEIXUtDM3k
Pei4yACpUM4Z4YiAbECSzjE7ww0JQTYqbUiAIaOoN0N9DlhraqtB5AUJOzXSeD+ibj/VLaraIMKB
JqRNsh311q5V7lvfQtFasBdz4OCj//IHck7cdKyd2nkvWundNB5D45CFXgjFgeZQQg1FBLBc3frF
fnABAP0CJDsRulsJ8B51BBX4YnRUtgtQ3L0dBtZCzXJh8y9Z3M25FRMpHbGwGIwF7bWR7mXZu21i
1U9NbVbEBa4c1/OliV7KMfVNBp4wVk9hoqDnLgQ3re/XHxOcq44Gg3o5OGrodQKbHGZOe59vAg+q
ha7x0O4lN/8VvbTPQtUj0dK4+6abaAipFtiFQlx03zyqko3Gi/1DPqmu5Cp4iYuU21Yj2J/N5Gl/
UZ5aDOhMIP4i2Unrl5pu8vRLWp+krBOcytUOsrGwxUVLv/ebBON3YWs/nbSj5qK+fm85hRft60/5
E6oQUDKBHI75NAnarYJ9tbjg6WPyT1+qcJkwKnYsjk6Gnv7DHbtcHBdyak0dh9jHRlpGu2Vaj85D
bqc0FTi/6HvNK12cr7JLKl0ByxAy1BKwLTbNO7tMXL177uNU8MHWz/J/p4DXkxgLWR07A7umNrpr
sNfMSGzDFOzbtQ4KqlHLjeMiRlz3kLxFv8dJ3qyTfh5ca+Pvtbv+a3P0N+mhexptkTusR98/C+Mi
iC8rEbVqfKsA+uvg11T13djflQYKb4abK1tL29wOWesGgapHYgT5Rz5kKa0RDSRt8WL50t8Dm3RK
HqcDeN7vt82s50YYvqpjTIxlISu59I4iHpNe12GHQso6O/jDQwr2mKq8G/2uBUxDtzGVEkg5G/ii
fwn8M3wfjVfNBHv+0nQ+TAmakzAd1oe8DR0ZXd4w3goWuOr+Cyucs3QxTUg4W6kxI316Jva0iQ7F
e154geFUx3FfPsev0jw9T/ReXz0MC8ucz3R6PkrGfOtY5jam2yqrbVUE2VgNUwsb3LVT5tFEJgIb
QxYALY/g3wqOtMgCd8EEfVFEkgQL+Iy2L0GqQkT6uuayz+cZiBOMNKaoZPOsisy31ClvBiBpnH4b
PaUu2UCuYWe8bTAsw+nujC/RBgMwbXNTn16hN7ATPESuxUG5H8D5yEAiE+hW/IDBvfNd6zM6VnsM
VzD28b1mSy50cQ7Mu+2Xq+d7sWbOORiQ0gbLwALIzfglRg5kZ1lfn6aQQTJfG9GWTMcnwBS+gY2w
v21auFzOaTQ1GhqjhG2Iw3U2DVzrAVIO2+icv5M7GjrSVrdsxYs2VOBLq9GGguoMXSNwxMkVQzbp
69icv3REgnNmgnhsvfR1iZZ1cepqCikg+VwN36fmDRxWT5dEEvDzh+STaKqC4aFASACQU+7K7aWs
VysFK89iJYk3Mh3lnd5J5IeVFskJYy6U19t7ffWZUVGf4a2YjwgCNsZtXca4tGE+hOgihhhX2rTf
6PQ+xqNdfY+o6dXSFypq1VytcDY4q2r/pn1c7XBL9ZYMdcKg+jDaY3ge1NFFD6ETiV/OPnKxkxd2
oLN3ubAKHJ3CN7CwWNHcZHjXrclBT0YiXzLrHXgbwV1xFYUw3hp1bfATUTDQr0q+dALvIqjk3CmN
owo8lBYEAgtX0RoWULeb8dZogoDidbmgoUwZDVsDvStTle1R7mMvaTJgf2iRC87+2mIsAkQrzj8K
hjyNl2hmKqUqzZ00KGxCHke6ue11169ZLAb9HMwdQJ4ECsm82EXO11ZyklSYaQ2N+BqiXj450ow0
G2mMH0IZKPZaJwdf7U+KJB1ME6OaVfZaltMdOlABsFzypqvDx1wD5i0l3YGpzc6XdNUOZE3UVrsO
CfNPBRcKFSCKVIev//VAFxAzwUO2koxNoWQ7GY3z0ZBdUDJB/wydMvYdefgMJuLGSuBYnajvtvLl
DQUBCYwzipY0P+m6LnyUwEZpBi8fgo7aQfWkKur29idZNwI1yJlFp1E+8mVpVmbFGCAQqCBh1vLW
UNEuyQWp8TVBEe1JhDawtCHEoSo8Xb5O9Qly8jiWw4ZspPvvg5t9w6we13TK2t6On9X7E/C3D/nx
lDwAzPb2LL0AHvtBXdE8qutW3+9fAtQ2FFsUGTpenAvGZa4gb2QOGxIvb1/pWE02bYYdQJJAL0GI
wa+elAKVZVL3gntmdbPREZ+tg9XMM5rBrig13DAMuDrr24jRXkOhHNNwEvDxV84xNvuPGS5tIHmF
jLqFGQyptOvUwKzB6Ottt1m5PwzwTTEiUkURFqToy100y2JKMgnf06iedP++y79Aib0Znsz6i67v
WiFoYr6PuLB+YY9LDZoRk3zHKGbgnrisuk8w3GeuTLr9dNClD0uzm/5VEimhXCMn4Cuqheo/xN7m
IWncKpOusMqiSpHt7aRma55ljznqV+hhG67uZvtum3z+uL2vax6ytMitU5silhUo5TlFJj+MGjsM
AXmIpC9/bwUAcfQBUMFExsPd/kZpRZaUZswh6ehVDd4aVe1ChV7gh2sxFA4CfgeEZlHx5f29sfpk
MAeGr/YQnoZNt4css6N8sJP+GduyoA0ltMa5vQwagTLmsNZAU1faIXHcKsfqON2ndjHYreBeXjtk
6KtBOw53JV6K3B72MaRbTKXEIRtzCFv/TEQGrssJ8L6lBfXyjFFakBZoJOYAaJrumy+qM9myZKPk
qbjJqTtMzrfUAX/o730D716KRhF0DhR+BCxg6xNKzTVilPyikIOmen0q8ovZi/nTDGkhVUEZAapp
PM7KJ5XqV0PPHMiYPph3L8YPdQ8Oy0F+TlywMGp3nhEgRf8QfTGUD6QjmQJgydPq/GQMma+1iFlZ
5eaVYQfgAAtznOtXDD7b0szsOIscZ8wDGlZFh6DxwEa7c5ERAlbxorZ2sqV3UGp9M3bl0dpPgtDx
m6B9vat/1sfdbKQAvBxEcYSo7ccAw9NDfuoRtTbaM7OTn8UJ4rwu9LmbnfoQ2+W7dPBaDC35Bqak
Tfbl7rYfXUtNc/vAHUdDgm6ubODnNLVHdvS5drqj4Rae+lwwt94MHshKu/IUPSTvTvLX/NrZOF7s
4OnDy/DUufwIED5kVsLgYZFxbNNtVqeYeHROQjf3f1a9K1T9WvHouYg/Sy+DFY0L49JeihaNbiVN
4WgoPtN2wES7c8MeIxMClnFkl5IARbhyT0DuBjRRDOHFo4pv60sjpOcqeWCYGdVBM978hMQRAoUq
aoKsRDnknsjafj8LoMNyua5cQ2s6jGR8RLOSDlOvQuS5I4Mg5qz5CjUAe1ZA2sNLiocMxiENjKwf
cTRfzQ96alxqg3T9CJoMpBwHjGOfDtAhle7MDbA7Aj9d28qlbe68lnE1gvIA29AI+ZW9Vaf0UTtm
pW3CSa3CmcBKs4tX+f222bWNXVrlHAYqiXCYFFbr7Dh0b0w0SHYlQQMY1jDg/ejqgm92+eHUFsh1
M8TflyqvwJQJE41y80Wp0Wfy1GA71qJPuLqghUHutiqSxGqKYjZ4NLbNSTnR43S0POln7Y5upNgy
tMdvb+HqEnFRafOEXqShXHaW9j6BKAZ8k7Lh0FrD1s8xfMD6pdHveGfavkK3MmZ73za6uszf0v3I
3/Em475b3+UoUOFZihS+2dGgv88k0WzttYsf1AYcBiiLgYHBP/x0EFMYwf+cAGxLSX9Lo30k3zWo
YqCt272qIwZMPap4EEbf0nbbIbkSZb5rq1z+Au5jJmTohjLXcSb8STpotFUf9JJ83t7K65gJxUwA
ZlUdPN25B3rpoplE/GDATFCnTZ7R/zHiQzMcG/1Bkg+6/vO2rdkXLu/GS1vcZ0v6WGLZHJ/H9hvV
tzlmjQ4nJbqzRNOO5j90aQic0sW30y4XVWmYNIOBFag/JbIn4Z911+xBXxFErfny5M3MAyPJjAoA
7nc+G8skw5LHaLDmuIxXJAZVO8oAzFX0UDK2ub1zawtaWOKxSSDwRVGYKeA2a9Mu0/1NYsXe1BtP
t82sLQhwPh1UY6jPoBJ7uaA0Ucq4HX34fJU9UCv4PlTRHSaKboDPEdydaxka2jrAwc5lfQODai5t
gRYMamIAW2DCHNs2eJxGY0srCK2Z5gajk3ey9qhAISotVdsa7lXlGXSlU1ATu9S+V0kiWPq1YOKc
pvz5PfwWN2CKsbrF75mI/846xdMr5UCK/BAn4WOdmR7IfS5FuYJQqFsM+V+fQ5gH0g2veBVZOR9H
+05Fr60JCicHDytT9oPixMgL1cjJJDzqv97+0Cv+ZOKmRxnIwDA3qL5ebv5kBGA+FhGsTYPdkO2Y
fps6QZAW2eDCF/FZAp5iCGWcKLcnf5uPGFA9xn9/Bi9WwrlsUBYzKgsr0ZOt2XyVovswdUMRSmzl
YFxY4aIkuMJto7dYizE6eXBKtT3qj6r58i9fBW90zYDKFCLy5VcxlSkGDxRrSZXQVvSdBdbzaAlC
yfpS/jPCQwTDoe3lqZo/vXSX6w8Z3cWjM4gQQtfXCtwZBWwIus96rnzqX+bUjweKDZNqDRlrsy+0
8tTqRWp3KSbeKP5W7UVdhzWHmzsAaIijUqzyTp2imVtZWV5AQggcghETiLJ8azWirs3KtQzJAvRr
EPJhiAfplUkZK2NRwhcM9W6c6Jb532/7wfU9OZe5kFEBF0yg3cblVGEPPnul4V1BzQgj1TsgIJOw
zzylzj96UN8RFwMRcvT6g13ezbPbLO4ysAOyVme4mxvMuDLvY//V8iEZBM7zaVAFcOiV8i/ml4BW
Iuu4YwDUn3/Mwhh4K3qWlPhSYWTuWfgua8SJs9ExaOiqOcLR8CkH6bNvibK6652FRA/sQshSNmSN
b/FNSHcaS0d+3ERuZ33VNc9vD73+IcSUrxpCmR0VN/DYrhoXka9obc2QoRbtl8H46leQ+H2r1MOU
C47ztTdiRX8M8ddWzRJK0h6ZgVJ9wRQcexi2t51xDjqXSY6K4hoUi1Fgw6xqvh9V693EmsZALjUc
p+bRyLdS+F4Fu7I/FuoRVPnb5tY2bmmO80MWgMJeQdzVSQEpHOX9BLk4P/qQhl0Tixq+q7YsXINg
+6LxTLhbsJswIwzxBFe+/NaY8Q5E6DPTKg8CEXahDYKM5zo8zcrnMqqwEMPDP+dfs3B6IjVxwOb7
sO8zcJo3vfnqi0bvXQf33+rquNjR1wNsh7tBWNyZI+sTZPPsJxmfyvgUjm4sCrRrPmdAEwuZG3pz
QCBdrkRRyizX6GxFORt+hLL/+bYTrAYjXB142f2Of9xWtXJZ5AUEGByWu0bxqvqfgf6gxXvw3CG+
5Nw2tuYFOKP/GeOCEWq7YQtVDFwbk25HmFkDOQagBqm8r0Xv8zUXoKgXUbBm8Gig3OdperOHgAA2
rixjcAS3VgIt0lCUEq1aAVkCQ+yRSeKuuvw8YcUIurQpaJbSebQwTtN6kqj813kX7ouFEW7XzLKX
EGlhZMLhZPs6+oRElaz8NZ4UwZqipY+sGCVj6zc6aHFo8qKoaQJZT8dMyDGTJWmHqkJt68HwQVvj
Tg38zPsHd5gRvwh3MjQBuW8UkjAnso+7yc9+zIkEgCeltJf6Akr029um1k4rCnv/z9SVRjswYE0d
MwZ3GHd1si/7woYojBDltuoPCzPccTV8UrZtDzN+6hnd1zZ8KqK32ytZPUPokwCmhUYCBlJfupwV
h3oVpVnhqOq5izcNOciWjzFejhEJQsPqYhB8MCzIRHTgcYGh7he9lmExPQYiFKPmxGn2ZdBFMnur
n2ZhZv73C79Ls9404tlM0oLNGztD5I2KYTdM0IVZC6V4g/23HO6sRgZNVSWBHcyj3GsttManQOBl
oh3jTiqKx0GOhkvhdMETiR4i62EaBAnd+uf/swru89e61ZZkduRaSTZhcGyTbRlkTqgzuxMWDmZ3
5ROSxZbxD5jKSvu61GEMpOvEJn2Nmuq0lciH0ZpuQzOvm3S3NFoM6GHdLpms/20/+azBgMx/Vwaw
j/Daqi+dvvVrUcVf8M0I93ZW0y5KzAI20gqjMMMHubFsqv9LCP/jezzFqjRYD3YXjCgA+TVeZ26I
eqCi0tWqb9CZNoM7FnCj+d8vTpImj2GoQADL6YtPP7fL0evSc+oHDk1E+dxKzRa3xcIW5+qh0kcD
7WBL3Sqb9hDds3v2ii7Xjk5gHw9IHh7bHX25HftWvxWdNQ7nASJIJi8XGOq0xiOnQHiVIb3kpdlP
KsIpz7/7yuUXJuYostjDOAAzzPSxLiN/M/Pvg/ItAfQVypi9asuiEe4rlbB5F/8saF7wwpofNilG
22BBBbOVyFa/5sfKpnegEbvWVvtxe/fW3eOPMS7Q0k5KWa/jNV1Jmq1FrRsOg4P8uyffGRHcUtfU
9DmbWKyM88WkGWpShzAmj7vMkx3MOXJAw7nvDtUu2Vuvkm15ndeAMY3Z1E+Ri/HSt1cr+pCcg9ZB
0Mklw9aGFdkBVNAN72Tst4r2VS3uOvUfXhzL5XJhGfC/pAp0WFNzDG2gI2ZWqzr0t0VYdpHH/Aae
LTyGakEBQCH2tQm8yn/BSHcKJNIU7wA4Z8aOYWhiGu58SEne3s55ATfOBc/1n5QhJIUBu2CwvHVW
vLeGF4IxPsxobQkiZwraNWUlyEAE31DjYjPzpzoMEhht+2qTqeeixJAza6vWX/uM2VkvKAwLwgsP
BZGnpEzkObyABQGgROZUTfGEgSCCVYm2kgsxqtSQqctgRmafJHaK5oDJfqg+7sJ5iJZdi94PomVx
QSZIixDzXGDPH+9oc88YxOSeb3vH/JNveQcXWroyLUprNjH1z8P4HdJ/t//+ahlrcb6uUMGmHxhx
BwPm0LxNo/SkgKRSKOE5AKJrNMgxyh+KNHDjzNj/j6a5QFKZoO/GEUwbOnvTsvYUp8GR0vGQ6tGh
smRnKnIbkjSYCiMahrfu/8jywT/S0Hyd87PFYc/9Nmu1BpdRLGHUofwpx+E2zKaNMvluVsV3EzME
NaFVX0ECYUITE49Ovo2uTYk+pPF84kjvgZvg5WCb9EkpiCarV9HCDHew9dasrHjEnjZRt8lME+zd
6KGLVDfTfoaWSH15pQGGy2jReeX20cDLLwLzHCfgQwrt6CM7G/vyrtoFUATc4wY6xIOtfI33oo79
6vdb2OWWaVSN1skh7CoNJrxCK8BqtxiyVsmTrbL3pPunXf3TYObSI53EU61KaDD77E0Cntd8r5k7
1RtNdLfOx5k/7nNF/v+qllu8ch8xatJOAF85USTvB8k64vCf48q468JQ5Cpr0XJpizt+ipTnTM5x
BgY12YaB27NzO+1Q1fEsyQ5C5JrQhr195Ne8c2ly/kmLY6dnQVGmEZZXp78w80Fqfw3NawLWfihp
7m1Tax4yP64VgLMh/87zUqq2a4a0nQNnsqG+HUYfqnnyR7ZRVdcMiMDaahhdmuMcMmNUK9oa5kpk
RFTfp/O4cfNsAmU0WSeTeUX2szUMgdlVd1kskvdLiLTSQps/IRBNw7ZjeB0AsGKou9ubuRa8lqub
b6nFd9MYjZMGdSyH9R+J7MjhYzIK8rz5T1x5PurzEAZH29Dk5cHRJMKQ4RLxkWEkY1f4T8gXBBeO
yAR3l+ZMKkzWVEgPCv+Ezo5X1qKH4upG6WjMQPePgM3DOTiKSmWUmwgUGFZhK+HXWh7sWEQnXD24
/xm5YiahEBaZ9YDgR8fxY2peoEy7j1DwHb7X0nMcKWczyZ3bDrC6dQCEoqkL5WywaC8dIAekwvRr
fJ1k/Kgs6FG5t//+qiMv/j73aQY5HztpThAjw9iZVvQQJkAMBEzy/PFfah8Yu2YCowAsIsSMLtdi
hF3UYxoCvpEhp3Ywz8WLWmhMQG7/9qLWneE/Q/yQlJYOqZoQGJILPCmKd8hGOxhTdtvI+s79McLd
wDLyJhrhpQsEfgeKhg1uM7goUSg4nivASrQ7IUWGIsismMWj1NHxVs0OcGRnPM+Toc/u8MkOYIf7
m2yfvwfb4ZBvRzfZ+3Z6ECGAV2P5wjYXXHOpbkZTwxrHmU0TYJB7mEFAmwyRM1mDXSTprsdr6fbG
rtxVigLSFgZCKoDlX+GIchKH4LcBcZ16UQc1gTOwhxVzJevttqG1lycQ7NC1A/wWFBEe8puMeW5k
hgUkIGk9fcy2UjphAGCA7gomJOo/AQqAdnv4EI/GKSYilMPaOgGXAtYY8ojzIC3uOEwytMRjYIb0
FhLQWqrmntInlt0mrHFwiHJXDkuRSNBKPAEhDewAIBDARuTBj2re5qOvoDmGgXMpZop/70crFHzA
FdKNCtbBXGSn6I0iKb5cWTeRGrL56FQZo/6YdYBlwVpzNBUzP0jjiOf1ID2iLkWPCvIPR53ib7GK
0RTU6BIMEySZHQeC59baZoMxoGFWE1pBmAB6+ZOKUZWzQcO6O/JJyuckSNykCLDro+0b1t/HH6z/
jzEuqLZoA8uFAWMQuAd0SSLQtzEqYkvh+P22C6/cSLCETipeNthn/qzkJYoVVo28rhoxWi4Nkf6n
UQR1llHal2NENlVqKXY91D+bgb3ctr0SZWeG6Uy4BuIIh/VyS/PQNxtA1hEAabjPg/bk5yjAQRr9
fzOjXpoxlBzDMymWCLRupWa23gZ2LyJqrgTzi32cj80iz2rysWVDg06hBJlXcIGp6haN5ukibv66
G/75XpwbjjEKlXWBVlcw1vcUWWOZb7WiciQTotRMkDyuOQeUQsHThY4vUCucsbCZKjUdsKi2rjun
BDnfBix6eGM5+G+ynv+IUgjbs6qLX+WqzQTv7rUtBZrRBP0OpGqLctZBxY9yKLICDjoVlR1PVfNI
mrrEGAxMY5umoRXYW9vaeeYWOGrQlqO8huHU+F2gJ1htmYGz075Z9aH1d0pwFzWC47325gAX9j9T
/HypiUH1PtIR3/SB+LZCOmdk4RfSGE6i+u9JW+0Be/0cC8wNlUUP1WuJUqJeHDvt0lUxP2wKgvnp
QR6y+/Sh2Vh25D3mG4wumQIbmNfksf7e3VWlTURSVCvpwIVp7pTknVEa0dw8I+OjokIm8NzUT2py
ylAQF4kxi2xx7pN2pTINNWwFQ3/KW8Ou4trRu9rr4vAx7iAGrXaC73rlQboGMjEiGoF0P7pN3M5q
kd/rkI3B5Dn1V0qpDSSbL0uPrdVvGRvc22HtOvn4bQ1zmdFSAA6Q7/xoXZ3WMfjpTqH4mq1mGP2E
IRFeWLLyaxcZ8YY18kMTTPQeNL+72JQopoInAi2q3zHg4vU3/wrwuWVwFaBdwTfYfGKGQ+eDFz8U
Ro+0o8s02QGTR39BCVx1GzgzBgkPSR4eq7I0fehpJBjGpUDkcE9pXL0MWgKZ7Eai+jezCyDYIGlT
a5eA6B3kcsxDL5nwl+y6MeoXZkWKW/jFPCkjb0YvmIzsVTUagjE5THmRG136VeZ1ubViSX0jvl/u
0mbMXAAEplOIeteb1Pp+aAeYqfHYBtVQ/O1do8/oaTLvBDIFTKa5PFtyROVuVKAX26mTK/U+AHEf
/hT9j1a4YwTxhIwUKaxE2jGMn1uMaU7+GoIwr2SOFMCKoVLII8KLKkOrwYKNktj5BIEbM7BbxQ5D
EUvp+tBcGprP8eLmTKy8AU0HhgY1tHXpMyjvLM2bKrsU6TlcXWdgFaDkooIvpGB+O6+jKCFhtSYa
gDDbeyRHbRX9+ueO3eOoJMylmQBccRWAcDKgzgDtCFkFyYCvzycD6LVql6eOqUJQRqWPOflsusJN
lAoDzbTNwH78Q0QA7A63NQDCyv8dobXYyrgz9L6leKu2o2eZZy1w8/Y9py9h9621zigl68bd/+Hs
ynrlxJnoL0ICDAZeWXq9+568oDtz57IvBsz2679DpG/S7UZtZaLkKVIXZZfL5VrOMdo/RidZ9ISl
oBtPA1aWCNM15PpkgrY+94YYHHha6Bptdk8bQ7Kcq/5u4YHHcAgaGNG2dG4oadfxZjCgXRUOoM76
q51cJzzOjhuNnm0EunXoAWNVy+g+L60G6qGXTVu6sYB8tPz/yaLaRmeFtGC5R7vXmT+P9SFKgbLp
ZgqCnp2WbCWbuISjokMFOC/IJzAJYwOX51wer3hd6FGTe0b3CtTCkXhq5odJ0GWulX6QHNMxO43e
2bVE8OI0rskVzmGqA757sKGn3XbbxBp3wyRDVbs86mTpqMTLZhmPtsQW+aYbOj0HG9eCVFe36Djb
TazwTAr+xPmPXeS5qGWVT3YtqyJq2RVE2VHnDRFSU2buqkW+ub5bMo0Efx+lE5ubGGJC1ITq8WHM
PhxgKoTTl/wds+ZP8Eqi4MyFQzHETJ7JY3TgDx1uWrKznCcnddCv99iEz1xt0JohCS/0NXvAdCqS
hsi1wXEKdqgxpWcNgbcE0fiMWo1TP+szdi5Q2GMbvgE4TjFuefSJdvbC3pHsu63vYqt2tXRr90fV
+GoU5hb1cz7vSuonpWxkYG3pT79PsFfKWpKZEQIP8CimqtsD4d56JO1fXSIJcS77NuDg4E7RjA0i
e7g4wfGQxm612MRKNLihymSbTw/5L4Yzt8seGZ38WCMusuxBXsGz5z9rAtxrL2d/m+SQjW+lDV6s
0VPp4xhJAs4VmuDzTxPMnOs1McdlEVhxBG0NFj/AM75JfeK8pMWGpn6f7SrFz6PCL3WJ8S8RtOgx
KGDlCTL/yIiIKRHUm/CC77Pcm5GArSJA8BneIKvUr7nfUyHLK/H0ILe1U0YZhAzaj65zzW5rFRsS
vwzmrgjvdVk79sWjc9nrE50Eq2dsMqNkgjiKNgSbuga5GwnI2qjEP61ZL+i9MJxBEV2BSvlcLT4p
MLkK3pZkvaem+2Z+isFgZWifuQz4dMVv4LoEPBkyhLhOROBTKwThW2JAVJI+Y/LOLSwQNFT3EZiE
iQdCqOsecWW/zqQJ+zWkepQrQCzzwHs/MzAaIzuYoCRJdbcwfoIMDmOGkrVcscMzkcKepYAPLU30
W4BJmARqx1EPvVVlhrGyYWdCBHczD2kaNg2ERJifYPkBcTCW1QUdaM8kkY6+umM4T8CVsTAaImIO
FWVq5Ma0rGH+nIz7AeDJJfFQJTejwChfktTw4v6rRf6F3oTzziKNPxjUJerGBl9msu+iTRMC7YIH
zaB7KKaCRxqJPC8z3Cq+H2QzfatLc/K5wtLAP/JST/D7DZhFnCbCMNDWYn8Nih1YshBXtjRCNNbY
A3fmJUoJGTr0/FZ5T8iGOB1G1PYqgIzQlU1uHC3Qq4cOMOQTUPn0J8f8yIt4W8uuoDX3ixG8/2+U
LiINtmoeDqqKr3GwzKCciW6RyjEz1W37Pdgz3XD44M24Nc2HEpN0o4wofcVZQTwg6igemyiYC4sB
hkXSjktoGrKH0XkBUilg0A9jLLkAV8/XbzG/EP1OXLAyh4rTJhBTth8JkFOielcyGQbHmt8AWoVu
/4LaA+jquUOskWZsMT4Eh2jv++kf2r/oxJusA4v+quxNImsjWntNoIMIj0EbfxDaC5Fb78zxOGgm
3koNKGljZL1frSrIw8NozO7ovBOkVDqEOBJfdVmNQ+CL6UOkVAF+BAQ4IS1lFcrUhBXNvcJt3/hn
EZC/iB9/VWhQdpM94Jujr9it3rtb+zhJZK/sI0SjQxn5djA1/4pzTvYxazBlDkoJXATzzrb9otv2
Y/DH3t9CUQhDlUsCFcA0wi4WVj2yRMH1yRLgxWyouo2Ji+Fm10x8+KK0kiRtV47AqcBfmdYTnagO
ntB6DGE2BmaaQJo7J/sZ/Wiyvv+1tTtR7Jc5ncjp1SiyjQI8rLYSobaGZNLoAr7y+urJhOjnq2fV
3CxLeG4vHhDbhx5x3gcZv+GKs17aahwbeX0wqIh9ShlV5oJksD/NMW7aigPaJj12QxJUQGmO+lRS
fV7x12fihLshUfCEUFTYXK5/ZQw8AMDwyZWA2Qcbaykj/ZBJE8yvMTlwOUpI06nfoCbYI6PU7ACL
YeqPGf++vlsr1/RSAQUeK9wvDrWY+sTkq8O6Dmxqx/oGrFobsBxvp0OzbwN773jKa+IZ99FN6aZ3
ys/GRSPRNr3x4XDcNogkr7VLyzn/FGGZVTWkJbdAv2W1DI+NQ2f0bilrkbk8axACjB0kBJ0l0yPE
rCbml/k8Ql8d3QoG9xm4jQvryVL21xf28iqAnKUaqWsY2ABKxPkxSOeoUusEcjTtOwOjSuTP7F0v
U7DgPBbW4MWm5IL71TR9/pI5lygsH97VqRaGkEjuf4Kz6qMNntN9suXBy9+OO38kT38XbZB4gC9L
3LpzDT+5qdEtUT1HmzkgAVJ7W1viSS/P6fknCaacq0OlTcWy2GHQlLveObTdD8znlZ3EdC6LUUum
99/lRgfU+XKjAl8P5WLGM2ZukeQNQ6Brd2F0q5E03SQOOMnqoqm+jJhGT7Fmx1uUjLOX63t+2Y8q
fIVgXOqkRcNA8RWD1+DVEMSeE3R/5ar7MPlgXPcTHJujspPBfq8us6EhBsC8pXnBMRA2TkMKFdnn
jt22oPDJ9Ufb+jGaPmsknnDVqk8kCQFOYaZqUy557gzDnE7rKYy66ji6lYEm9/feeDS6P74bsbEn
EoVzZBuhMWkEEkGUVQ3BDLiocbwP6/9QiVoE/Vv1EBtRjDEux2mpR6gW2sA8U2vdHiCDyAU0/Ds0
ntTkZXTuNBnO0vre/StW7NIKIzWNaLnop/lp7riN8kCdoHQCdZC8yFbd628FxRZwLWpoW1SQpBiB
md8O84M2fUgOwHLMLnzQiQzh8gfcdW3xhbiyNXtXq4ICyexubgMHI+5m/9qnrjLte1VilSuaASJu
mWRFggv5LcFG0phEvY0RZ69MbyztIQdG+p9HHMgenogQnGtCCU2HCTmqrHzo9Iemf0Wj7Tzd61zi
xldSlueSBJ85AoxVRYkQD9GP7NPwGlDWuP1b5A2b6IbcuZiUMdz484CY5749oAP8+1v9mUvyH5dT
gEuVCR2KGFBAtQBw9+fudLLxXhs5isCa5hLuGlv7oH6y3M3eqm1+LGNvPozfY7vRJcHjymk4kyv4
F8aRpLR6yLXDh1x9ThmAaDwDDj2ddn9uqmeiBKMxepSCaop1tvPvTvmg/2BKp6rBfsFvNfampbdR
KOvpW4k9zkQKRpQrhgE2CmiHdNKgfczqtnFuSlmtZ/kV4QyeSREMqJ+ydp5sKOZoX1P/SRQ/dJ5Y
/JQnu1CX+JRVjWwdjQILhuDF4KbKhzYeBmQaDSQKelTlktaL8hvCJbu1esJP5Bjn9pgB24tkHeRE
871u+mH90stileUnxGWDwcODLHlyUwzYys6OKz0ET2CoV26lfhNZpnldADDuALUMLG7xWUlsZAes
OYcOGglopj/PZiXp71sVYYJgAZUpFdVhIf7IYs0coPTipb6q+olG/8WCgYL9rwDBv8edpo9zWeSe
WTyqKKbr2b2VP8WycG5tu0/FCHmNJmU9biroEbf7uXyzmJuGEota8zSnIgSLiqM2iscMmtiYqUl+
OFVgK0jAAR0lZxJvurorFNh4IL0AIaWI12xnxqC1KuprZnJjoG++BSjrdWcmkyAokyFYqaqlqtzh
SkAeqJZR465uyIkKwn2AeUnk8By0ASjxa2K8kGn00kGyI6sywEWhAjsRST+xNBiFc8myESX4arxX
FN+ubkjxfX2dVsJXoO//FiFcL3kTtRmGeXOvnu462+VAbgYtaX3LlB2vmV9ajmRj1nyxDqwiNB7+
mrsT1g3dDUtrN7KO8bRhtPUBFeDmk6/QG/hnNsja4laN+kScoF8HSklrWFK5dnMzaLvEerOIPzW7
OvsPEdepXsLlOfQ265MZgvj4k6Zblvw0DUngv6oLilhLb/pSKRauMZs5BdqqkZAn9ctQY6Rgb0R+
Xj2nqSTikggS+xgZH3hRMDh+TLT3xQuiVrRP9ujLorfXrW/VwH9rJM6ERSCh6zQ0vHk0fsfIvts0
SQDGh+tC1m5kEM0BEA7gO/DUgsWptQ6c7n4xceIaTuQ2tq/yt1DWKrzqcU7ECJaGqfBUiyOI0dVH
Rflgin9djbUHPYZjFlQxG50rCOzPb/wqpWkZLo0CbC4CpsRHO818kug7LR6O6nA3liV6SfSSuaXT
SmA3V0oiyBKAVAJ55qUJTmQFSUsC+qhuhiu6047FFilfX10IC8wtGd0wQCfZKBF5ySiEiPtU5OJJ
TnKz8BScpS1E6ttynzy9lPuodbV3x2N+/Y3swTa+0x61n8RT/EZxla/ry71mNZh+A6QWmtjxV1jt
jhQOmUscttG+B+aoa6a7QUHP1/66mLUTgD6MJX5AZhZTUOdKxl1P5tbGCai0rR7+00/3kyXLP68U
RbCSv4VcgNsUE2eFBSEc82JV5Ov2bWj9MKytY3oa6rnlU+ps21xyuNcOxKlUIfSKJoKi7SK1LY9J
V7m18X597Va3CAB72CNAHaF/5nztGr2f67nGgehGhXLPsNJ2S6ZQZx6zMtp54NhwCskpXH5TjIkJ
OidRdreBhidGLiOZgVVFITPsQLboGvaQYsqrVhjYLDt7aw6YZq3bOrlVuhC5vanQtteVXjWY30qL
2REUkFuA+CxeoPosrD2zf3C+uS5i3dOcyBB2jg19CBYgyNDoPm41jFWYaD55yLuHGSniNvQxBqjq
wXWpa5cOgWdDoZDi8ST2Vea5YhOeQ6iBUConAcOhC53cVfI3XUZatWo5S4UQGX5k+UX2GrUgvHcc
jpJZk/hzWgaR0oFCI9cRJ5oyPJHVHTsRtnzMiR+bqzIPR9bjNq0fJsPvhtfMluzY6toBJgguBA2U
1gVnRBRbeZkP2DDMjbBMcS37Ew9rz6SgB4lNyYW6egZ+S3OEzDKjrEMPDBSaEuM5tn/MzUfkzI9F
qR7VEpDWdeaWhqzJcP06OJEqGGVT2szIZ+g436uxFz2VGF1B+uXOCea7xEv20YuztTf94A9+HIR3
1V720lv1ZycfoJ/vYx4xRY80fECB1rklbO1lmc+VKjIc9YkI4dKxFLVQxhQrO260jfkcv8SgdfGN
A9vWR4A7zrFnHbzoh/rRuI7f/CcjMgE8j6qBigzzuX5FUacEs7g4gOk3mRV3Hlxiuk75asra6dfN
9bckYSVROhxBTglJXD20yIdi0I4kj32P2vKP/+BUgHiMwha4TpBlONcJlPIR6eiIzA+6N4AI0zCv
t1/Q4NuHjeRUrB3zX+29ALDU0JC1/P/JMaeZPSWkWOzT7IOsHgKGgTRdf7uu0CUVFqKiUzGCN0li
Ja30BmKUXXhbfSqtOz4ZTZDdDL75gJbEQtYhtfygeONh/AvA7kigLF3253pVqlmCQHfCW936TMn3
iMZQFt63VJKoWbMJA+P4vwZtgB4vWB9v+RA1MXYqUm54tFf1u3w46kDAoD8lK7j80oVCJ5IE61ML
s+IxsCiQDay3c+Mc0w6NRqQkvqPX3Nd6w80rttWdzAeHxVdtflz/gNUFhYZgKEHmC57yfEF5Y89z
5ywL2gyuA46RiAUdfHX0fV3OqkGeyBHiZ1tRcnRPqFhR+5iaRyPdKK0kGrocOlus8USGcL4KbZqH
VkOMrj7SR20Pbl/9sf0H2ZxuR587y1dew8idvcRH9iK4rt7aLXQiWoQHy0ZakzjBMo79++RgrmTc
peME5q/vCZVOfbpTye66xNWNwzQ4nkEO2FtEE7XsSQfGPBa0QNUU4KBU+wYQcgQ2hetyVo8CyjY2
ugTRyyRiQRZTwvXUhIFm8w7tDnXyogxBW9+bsrz4qkIL+BH0QQgtevycR20VYcLac3JlT5tv2+n/
Bj2ApzZMcrplkoQz1+RhAvJNSBr0R8feGMU7WbiXo0xiFKs3KEAh/1VJuEGR6UH7ZahBJWbfzn3l
Etp4fZm+1q3x1GT8JlExfh2/6PVbmcQPmPRxlWQOBvuHgfwD4AyCmSaexdK90cf76/sqW4QlwDi5
IXhuMmowfJvG/NYJauNWjfF0fbouZTnWF+6NYqwFISfok8SMd8ScQdd6dMDZ48+cf/e9N6d7lR0m
gGV+XRe1WhRDWexfWcK2xgXuQbyd8cQLyg8800FXtGk92486H+GYj25dEDRXf3HJAVmLxBYmGaQj
CAC8xIkvY0q1wc6WAzLeV9p9i7Hl64qt7tSJAGGnMqLUU8YggNHcT8nN1Pk5I5v+v2T1TxURYgZL
r/qCcsgxk59JMbsmEhrZX9d1WfUmJ7osup5YnWIo0ZQvMiaADqfZx1hHXqbFIIJ5smXNEKvrhnEx
A7gZgCURpwuHqEeeYYKspnZjiGpdVfVGWXF71cJPpAgXW9y0A4pJ8PwxjixNgy500ePJ1Qc73Bgy
+pTVa+ZEmHDDgTFiIBqHMPB0heh8btF8vXG0lzjy2mbHZOy7khUUUzUlngC6Of0KDj54tR2R5SIv
kepft4mLA4RU6JJKRJVymdgSJ5rp2FdjRYzSM1Nzq8z2pk7+OB26iADEACqga2NNPS2yyUIuyxvm
aM90G1PhsujjYq0WEUAMpCiDLold0dfziTkzeivBqFvsdAZCtfGmSUDsFIeSa2VN0hJroGl/weO9
WK8qzTMdTSmYtRhQ5on8yjmY1WMky4GsyiF4wUMEqG7Eiqud20aLk4V9KdSjBhRExnbtCFCk1FQk
Kl0+JLB6SCPjwYnBvaWB+Nwv6AqpjRhUghjzuguH19EEBW280/IM4c29Ur1SfuTmoehfYxny4sX5
FSQL57cv9SaJF+5lFSid7FYr97qmeCa5s+JXbd5dN/XL5CekAW/CQN6c6Je8EqkRR8WkViBNQWes
UelPU//i9HUQRdWmTju3I8OtqmY3tmIfWi38cV38mq6mZYGbY+kkBfXO+SoDx8rkbCwBQac7bxOA
mvSKbJzUBlYvXvGJfuwiQ3K41zUGvy84BtGCDS7vc5nKOJE4jKDxmJkvo64CW0fzR61DjxqNbqg2
uFPmHNSaeGb4VRhUZllr3oVirdGGjP67C+J5Esaa1Xc4LVV7Y9du1+7tofWYPbmokNpOYDtbJ9zk
xMdbdTQxpC3b8oueK2w5ZhuX8UaUe4A3eL4AjZOELce7FVRDe63g4CIDwonyHcM3UGWXT3sjvB0H
SVCyttMOFhuT9ZglRBrzXOicNBGLbZADYxYivck6oBuNZlffomj3PPPkDgjvnz2YNP80soauDqZv
DaQ30HIidv9rpCnzRO+AFsVQ3uKla9HpPhkHV9UiSWvLRSQBEiz4JtAxIJnigF/8XMOwNhrVqsBM
CKwkp+Vb4LKDvqJ1na7ZW+juvH5yLrPQizh0WjkQBWScX62lJ4ELBzYUz5axW7tpnkfDcG298Co1
CzSbbYf2oQcgbc/DTaTJisYrbvhMsrCVSkVTMJFAchs+DIhgu7JBGjraYPZZdlaX838Wrf9SEpeX
gSwVzFVYU2WaMf9TwD90MzkYSepadXUTK0CgwlMkKwyM2sabyn6aaXwENeO2BZrk9XVeVXaZWVwm
kBeC+vNdLeeEYUYcys7Kz868bZFRqrunNpUhFq6cD4xEUpSul0eJLubHuF2ELc4kmME1fmjsPkDT
EeZJtL+VstspxbhHlnx7XbXL9MSyupjJQbEGeBeAOjrXzagtq7QVyMySvVntEvOgRdsm3xlqUNq7
ePYL691Ubkpno6evCuo53bAzrXsuq92u6m47eJAtcbElVvk4ccZYAYG9l8Z+kW0N8mKZt3YTell8
dHJzc13t1R39LU2MIftxYkkKulCvrHqvU99ZG/vjiEF2mctbcwigCcP6oo6CxIjgZ0NARAycz+BD
VzuvVhIvdfhTqdXHmGRPo9M8XtdrLWRZ+FcxmYciG2YIBHnA7lQTUIODlsxBoker3brdZFx1jfq2
LLy0DsLkKSzfQM3toTf5uvCVS+1MtnCRZ/2gqU0B7jWtjLw5TG+0uJOY63LWRV+AWpTjLKhcoLIX
1Ovbuo7tEMxhKIUFNog6TXVCFJhI0hCXMHw4FSYuZ4D9gYLNEZPiJjfM3uiQx20bp9omC7LwDCTg
x8KOHB8U4PkWKAe3qUUhHFMa7YQZrDiaEBhG5quCy2bfV8Uk8YQrtoSNVfEPWVF4e+GoYkzQKCYL
vMRV1nLqAbIrvLHjbC6Rlc0R21vg3z2aSpjKkE4vHni4rKmDEE1FPxJFxu3cR9AkA5M96mZeEwV6
czdQ5usAe7OAGZvbn0Xrd71sA1ac/plIYaMTXjrDwsLsWfbos/rVaQDhOxaBoWQPmPrFNG8Xu4hs
RjfX1W3uON4QymgcLuEPFitY/mqmo4ImSrh5iglBWspxmBqSgD8TVV4AXDLzqyfd0VALD3iXG2J8
OglFUbTZGrxB63O5S4qHxqa7zOxccNu6KU2OoU23sa64I9Dhrx+6dVMFma9B8MQDQIxgFX3L02hy
cOrK3kY0d+DZR4rXPvHDNnpNjXpvJB9ai5lOOrzogAFJ08ZtVBmW0drBxHFcUGJQXkXd6txEcACA
/TQj8EmI0nmJoY27xixKj7SNpMVrXRLemcBbxrP8V2h/EvNomPPKuYZTkBr6ztbiXduDXiu3JJ5m
7YYANqS5THQ6eJksZ+JEzKgSJTUbwA3aMUre7S7JvhLQSxuFbP9WLB3dhXhlGsBLciDuXFAJqMm0
W0D2KxaGehAnarEx1aZD4KZg+MGerHeNa9quAMTITWu12o1NG+1olDWqu5oTSW6QFb0XpFwMyqIB
EX8WJ3SiN95ifQPEwdLLk+kjydFspjS3naLu7VaGBLEavgKdAfe9iTkMSwQ7BbY1hghCdNy0jdsn
N2H1xZVvvQss48PUt6jTo+vx+mm5LJHjSJ+KXNQ/US9JedVbGUROnuY370iIPP0FQgO8bV1+BMaJ
+3CI/wFwnWf5haT9cWVlz0QLKzvFddM6oK3w0vIHUzEWmrvNdD8QGTv6yjVxJmeJtE5UDItQBaE2
5Ch6vlGY4mXO6Clju+coyBMllizpWuB2uqLCQRlQYRqTASuadx9zM7pz/TwkT6riVyFa4mWICxjY
xeeLIQBecyggo8sOrlnwd3NapFZJELohs2Zxr2jGsdm2DB1iATwDPTSdzkgQARF8MxVd86bWjf6g
mM5EDiApwxjjUGvjhmYEE+cc+bdoY8zT9KhPFWa4yExI/gAni3aCoTSsXRJm42cGHi0Md00RCeI5
greP7Cg7tszpBl9vQMHnMtpXcTCaSnPIVbT+gC+g90iph4pXcFX7cjq13entkE2+WjgKSHDjtLS8
dgztO1Nhqelqml0/kMhQX5iu5R+mWtiqp2j2jMdjq0aqZyRaqLtx1aV7XgwEz6EJ5VfNiht8g83v
eitEL0KuKtGnBpppH1BizTNhBDN36G0bAp526k808cGlGWpCK78rophuzJjph2ioxsLt6qV1smgH
M962hVLsa7gXEHhpueFjPETdOUzHZFuXc30GKNKIzqN0LBk8sDr1hyGLHe6xKLW/wH+y5NIt5zuL
am1fECfZIvk0+U4exhQUhRpA57qpx7pVWGQ3atMp9ZnFORC/Ohqi6cEo/mH1xG/p7FStp2VpyDdJ
yGOOBtjU/C6csPvUEkBse1nUNn9jBKh8rpJqDl2TTaCjsxXnOzexvE9WZUV3jTai0oIsf0XcAYiI
RjezoG+A1II7DVfnAFCnvgz10Yvrbl90PAV59lDukT/V92o32p9srAE2qJdxUW2aFhamNCMpD6Y5
keK2NCs70JU+ifwm5+WRVH14q+q10uymEqTRfqarym3BYbvuBHbiD72ZwMkWAsobw1rTzJg/WKZT
PdZjGh9pMxHDQ3sZm91yZAwtq33VmsGYxdEmBUv1nWLO2rPRjMnsMtbPhauTStcearMv64APGo/Q
XNeQm3HQ24DgbfVX70zAhqS0NNFkqNPCu+5XV98dyJU7BI9JGJGImdU0HaynqHErqxTDMNuY3erD
jyy5Ax9Vme5I9d3M/kRuqC3DO1sTjccyUodgqUHPr3hjVX3nsDZDANQl5k3b93dm9JUB7djM6q0O
cdPQbyp9ODKA1rQoh3SGbDx8xQUCMRJjtJhpQo1YZP8tFXUuYoTIHlc0V/e25g0fDJxKFTzbMt7p
Fe++4INThFi6eom0qim52Wqdgswldym9qwvqJe1uCl9CIiuyr6mFnJkKjNWl61BMZtXTALfJIjDI
tAaypOB+PGjqCOxzNPEDaBxehPtzpGWgC+F0GCSB0cp1eRaICNdYrmB6S6EIRNjIdjYzfQULDGhk
LyKSXv4VPY1lpAIZfiAOATz//MIkI3oj7AnQrGlfBiEARn1dqZ6VcQhSsFraAG0YRxl6x8pb+Uym
EIdYUYo+shQycz64ZUMQsD9fP5IrcTKweBGR41mAflFxFCKsncRopxalHwAtGyX6AMfGDW1Jq9Dq
2v2WIj4Nyzjl/Tzw0pu5g0tVeUsy5y4pqadY+caKjG0fKds/Vgyw/xjIwWEDULy4XR2Z2mQeYJag
OPJaFaxzYbjPE+3PwzUApTrAS0UmACgBglV0qEDYdQx6j1TrArAGAkkXEdULUBiuq7P2ykQ3IZ5N
OGII3ETvMdGxJnUEHuwSh+iDjZmFHPw0l6bX9blSu8AGwFfEaTbNLh2MkLoTgpCfYc975uZRlN2U
kWYd47YHaVxE0dkZ1tExTgYl0Iy8R66ypVnoZ91QPYw5tZmrNz2mra+rsZYjODE3MfFUdbVG5www
WJhToTnqzN/6uE/aYM4f4uKZ9v9cF7fqHU7sbokST4LctEt0YBdAXByCRWiHSby5eTNkqCqrp/RE
CjmXkphIcZPFuhsL6bQhRZYni2UAO2vPINgZcis6epPhgJavONHF6RMwX3PQlNQU6dV4Rpc1EBXn
nzEpwcfzcyg8PfcLQ5ME7isO4kysYOBZWxZ6k0Lswu5WFy9kmrY5lwhZW0EVzQ4GRliBXCs+8bqc
tBOoNxfyCIBPk/g+i2TD7zIRgivVqgZ3ZQQRRZHhbITxo94lf550gKPRUEVHw9BSsjvfooapaOZu
MYZpq/VT2SqfUZhvirCWPL7XDtGpGMGqeZI3tLMhZhnFyu+rDlzOyS3gTnMnIP17QSWudCWYgFpQ
Cc2kC/ajYAIFQ7mlMJHG66bYr6ruPp2toBuNg96FgIWeNtcP7ao4G79pIYmIdgRBXDpTRrmGl2mI
8hRaIgN0e/l63aDAHN/WMjCdtasJtHT/ShPsgvXjqKQTpDXKPVow0Wj81Wa3nbmJUdIuZW58bevQ
00zRQA3g2AuoVCNL9DkeZkij/xhW4FjbcfjO0xdnCH3Gv0bMjP75YpooSSEZDrAg5PTPTdIgIwqN
4EMF7OEYmFUIALDcGEGBk3pTbE0ep/yv6xJXHAbSe3idOSiiItIXtq+Ix8qprBpF6ypytZHeR5G5
1fHu+w+a4eGzgE8jdKEibKc9TVaCs1YCdQ+c4scWfejOGMQNnj2ykYk1izzJbItBEgmR+p1zBJlW
81GpqlslrxPFKHS4m2QFrjVRpxfk4sZOvHyFmpM2OLhLDIC56uNO41+N8Wgmf1MzuL5Pq3cjAdK7
utQuAHZ2LomnvLO0CncjUB3wHuswAbmjgDEO367LWTtgaBj5V46gUdo6HIVwaESWWI9nf9u1CrBa
YMrnzg8zNA51JiNdkIkUTNAqB9BazhBZdMiehX4cP7VT5KGlIDP/jtHLel3D9ZVcoKcBVgsIlWVP
T/Zsilo7163lZRApbt7f1Ri+7pNHM5Olz1eNA20YlOLtDKB34TDPYb+wLEFQm7+bxa2SA9I59QDo
w5B0uK7T6hKeiNLPdSqRt7FGAlGTcqNmuqsXPMjzQ4QHdJbdmLKa9trtjKfqv5oJxkgSAkayZllC
lW1Am3kE2NXuukaaTCXBEAsgdSUGX1Zv+lnSp0nzqnh07enQpYdm3mSDR0HxVu+6dLcQStHkdXCe
aPcw0cxtlRfJ1ywLKCQojVONBRtNdV5VqoGvaXpAbB5RSXQth/8COqnp0YE309UNa49xGfB4IxG+
GMqFcIzXoOS8YCtTwZAUyrLIbgH+Gtr6j4wgHcGGOwXoDraWbSencjGw64/NzxJN7HBzhWwrVuUj
ZQAcEZQQ7AtwUdRjh0QBHCvHYCQhPaCp8oXcT6W9axRkpxix2xfhp0GbD0OVPOTXamHLCDvG+5ap
EV2sDVWYWaS5De374X0A9nqoN/4EfiiEh2+ho++RCwzqMYNpjEFkZh9I8QUh7W5A+SGry625jtNP
EY6ZGZpkzDssROm4dRQHqvMPghyVRf9lxU8FCQesswtABg4QxCzk4LM3Ym91tXbb6oX23Fcw7Ign
YIrcciwrNKw9XLDcaCHD8BOer2IvJloasp45WG6QKrmkRrvKF1EfwWeUjmaQpffxdFf8h/7PM5mL
LzhxybOBk8XBjuMxZHtZoCcTyX2aFgOaVpLxR+/Uw9P1M7Xmm39redlzMDc8x3QXHObIwcDBcHNb
t2XyXDhoQp1lFarLhpxlXggxFloTkcxEwHWuoFFPZI7JMi9UHK1N/6EGkQsqrAqZ44fSbR/MLX3m
/ufk2t51PRe/dOY6zgWLqRytrjJeVhDcKvZ21jKf0e427Kz9dTEXF4IgRvBQZgJEozCFmJgz4KOX
rv5+XcClWQoShKPHCCkyg0PCrH8b6H1hzW5w3gzjSWfvMVBYFe0AcmOJ0AsrEYQKx3CMezDJZRBq
1piiAcIEpgD9LIldFLF9Yn1xMArG5ROnmHx0foxJ7Cn8HVzWLz2omFiKNgFjeL3+TRcuSPgk4VpU
uBqZdYRPQqIR487PdQ0o9KdGlo9b21AQZQBTF8V48D8JBlvUXdFXHSo+ne4nU+8V8yyxzMsUPzQ5
ESG2a5VmEtkVBri96C4LRhfQbuEmeZ23fJN9Ic7Fk+f6ykkFCkZKqwgltwVON73h3+U+PPToQnaR
QJ2/VVdH1Vhyb69t1amCgsk6UUabIrGxhv37qPqj9ahZH+Yfp9SFZRRsNPwfad+1IzfOdftEAihR
8VapqrqqOif7RrC7beWc9fRnqYFvWsXSETHzG2N4gAZ6aTNskjusFWE50BJWjcmfQYcdsdkMPxvj
7/borTkSnP9z/ZQC1SLWg6l9XkdgJEQqEZQPaHRUZHeKeJQ1V+/t2ZZvENZb6VJBAuQ90X+EtE7q
PxmlbUQPemXW0bHOI7voas6iuLplMojMmiCSb0DxCYhq6cq+1UrY45I5Zqf+M8549F+cMdSYBaEb
bYfKQYAJ+XPc2kP3Qn9sz9Ia7yyCB8haYZJQAM4m0ptGkKuxRcZXqepnDaoy+2GUXK2c3o1chBZi
r/e7oa5GO/Q76UZXk/c+L0EcEjlG+KGgU0BJe5cOU8MJvK95UihfosBPJTgI2beQIbVyQHK0vuud
AJaEEJp6HmqLf0Wq2Wgct702zEssZpgrPydCigIiqyh7E9yW1lR9yD2nKHxtcy9BmG2HVixfH1uA
ZCMoHH3RzvGUTKEVPv0nukDw2EjarAGForXZ3sXtCO1melD7A44+0VZw0Q2yX9urZnVyFgCzrQsA
EqEAUksB4IvgKoZQAW1D0+tec9kRM15t1NrJAolHTdc1ZB+RYr0Ea3V5JOEgz+RuP4v+o+zdbWPW
Zn/5+xljyqCVNd+j6IQFbYRPazvQnpuBlxtfG7IlyvzzxZBlKAv2UuiaWHl06JSdRxxZ7FA4ic7a
p/9gD0TwkMfHaQzCn0ukpE9zXZ8VFlCOapW1S1H6L2kcv7E6Kd8gX7evpTmK10k1AYgHJQxd2yGN
yXG0a/tFAyM1lbCUwabFmJFVYAAfIhxTtNxPtWVkqIJ4jP4Ls+YCRWeKWjPkDMRegh2S76bi3wHi
mNuzcf0axYGBqg1ID+F1BC0Axo62VeBfRiCooATK5AN6mtUWjSe7mNi6dyiqN+zQuNkh+QdmV1tB
d+v2F6wP5D8foDImRoIQVajWmGkcAgsq9J76ktfvA69Yd3UbfdvJxhx8Eoq5WMNOUUScAWdD8mTw
ri6rmwgxYXQPoVIIfTyXS9sbaS11ERrDM+lVqZ6U8ECyQ147EY8zYe2URwruHyDWJ0j56EcB2vDB
XiD1575/GYW93LxX6V7mcSxJ8/HCPrmWYIxrkHOjrVBUhWtfa06u9gQ9YnOMTESg70/m29tkmc7J
cVRzT3n8Mqu7eGEm84zu8yhLRg3IEaq4JrS2FCHnGF/lpF4axyx/PMkjwx8AQe/a1K4fBUu4Faxy
5581p7TLQ2E5JsIwT72dvcgn3+a9Z1df0osPYJd/pldqMAlYM/pP8cm/zV+hoNuY0dMf4Wd9Lz7c
tDYqoc+83j7OAmJ3Qy4NKLvQgSqlgVnH4Jo66e2pbGw5/pmonIjXGpg+a2XOAS+QOjBXi8k35KSd
nfEQ524oSVarKYd2qva1aEAecDCbquCQDq66NR1hf5Q6zapFbO8kbbww9BJcTfPQ8igxwWVFUR/f
CHdeeVB0M/T+4K5sRuVtLJ202G64PUuz32K3zfIL5sW9OIIEverEsMMX+PmtNKAGyVZ6t0jOgQ/t
7p0fPXp48G670tWgwtyvj/A8ssDI8F1igiS1acLWwKMGqhS9DIar+7C4F6pjoNYWZFJRyhibUADj
wM6/ljUVbbk4PSCYhBQt4yESXc/STAWskVHhs4inGhQuRn+EPHx6yOqZ6xz00DvE/gZLiyKKB4nU
45GqTwRfBrq9ru3/C4/rTEKEThQkl1BydzkUbTTlcSX56H+oHmv6lqB6KUSt77bla2fXEmR2nYs5
lrJpbFIvSC1ZcPTgRtXvcF1Ca/k2ypobXKIws5qMk9YJBKbgnWFqJcqweJTRPDuYteoRMSWZCAQl
fuhTsBUAQzbMgEeMtnZAGpBDR+Zh3pjsZSPWSV4WVZRagl+9RppxX4nCLVWHo662u1pq9tsDt3bm
G+LMLDK3tV21R5Sge8iMaZa7IrmZNe+l/rcA/do2yOrsfIOwV80B1EVyb0AVSq9bq5JRA827al6n
jnBHQ/4cFY7Q7cLoMWs593vPzzzYEYRmmZrpX+EuPA7Hws2OeNyEJ83pcVRMjnob3CiHbfO+0hFX
m1uCsrOCXDeKSpgTUkSgRC9rrI08sDrDxAF1is9l/xQfYjvagRttG291iXzvWzZQp8RQJ/abMEX4
B0Jr/kcLmdrY+MyKe67ky+ry+IZiA3aiPOp9GMKywU/sMJpO4RDY0tBzOrtXF8j3omdP+DgNI2Xy
YFGntLtBHB4mHH/bg7ZqySwxKH7VhrLN46roKZ2fAqIuPihE8eLA6f0f2xjXXSlzbzpCBOhpAIk5
NNMvnV2qJhWKpKAI3VuTa5xky7/x/1T74M1/KH4j8EgfQRIgfULzdeYKQwFGdojftr9hxc6LT2Au
hK1a+0opFKlF6tGTUUZFyL0GvljNljO0zzvbaGsBVl1U9JmUFgK6qHu7tJjQxKOdDItllMRHAg4v
5eSBNLLVQAxoFRNydO1MtXFPq8ZF5wJnK6zcmy7gmdOFdFIUq3GFWZVdAZQ40FHv0J1QWpTcEYFz
E167O1ygMadMDQWdOA6BRuljg3DDhIJSyF5owWtLcbAjAHfymv9wtF2AMgePMhqyjFYYVJAVd4Xf
45LPe16uPV8uIOY1tTijfarnqZDALkF48BS31h0a+LZMzor3Hs9NMIJZfdJUQNMC+treUCs8U6Qj
qmNpYIsOj736QfwfY/msdzw6mvUxVxVUbaBiaS6Xv/w2iD+lZTjg29riNYVEd/dLmdy+0Hdp9SxP
NhYfxAK4elAru0jHXkYmZCb1uuLboaGSJ4GOQR9vyB/5RwmhgH1pK1b8rFjtUTyUDhpouLauOHY8
4wmiDSg8gztk5iGIhCYTJOzdwR0d6Zf3U3ImyLehU8X/k92qbnpnYGUfogfe8blqrgK+dXAMIdjP
np5klL1ShECU5Q1mRF9VtEQ37ranWLUNTxsweCCkqbEFBYlA6IA+L+xUie604QM9bSjLsYZsN0S7
baiVq9qXBuv/oJgdU4LcWFdzQAWinQhgwN8b2W7UOAatnFkXKMxkQSV07lcBih7vBumu1nmVB6uT
shix2czFruwjJZeKEACRZKn+S9i5Aa8cdu3mMvMiIQEzc/FeZf6DoBKqsIPWihYSB2VmKC9x0vg3
ysxD8UShiRS7oFyBDhov7bO2ry+QmXNKoAmE3+ms8lI+tEiLp6DQ+43gIBLxaHqrkKTjhbdWIVEb
K6EEbC5/ZN9gohF5Ce2QKEGUJqmfc+gDtgICd2YztmYE8hxhxPvB3l6MK7M4F+T+A8raSfRojGcS
82y6z9V7Iv5Vh49tiJVD8AKCuX5Wnj/RcgCEr1tkNCvNVA8+GmFHnXPafvG1MhfdJRKbrKu7RgE3
BJBo0T8rbXkTeTPTUQRa+BEDSe2G/q2Sd1V8wmuiVE/pEIDCBnx/ukniyNSV4BB2Kvo5K9tXXySP
WKn0EULVD+StZqdk90Ov3EUQ5dweoBWHcPHZ7CUl7AJRqfHZHeIZUu724qsBntbM2YZZnQdIaYPL
1AC9Ahvb9OXAK9Cpg7C9OsmvoWGkP30sQ+jVyzTAM0SBZ28yFfRBBD2W//6RpUD+EXsYfFBzvzuz
CvqkTKGBGYIpMnnKyTFLONZdL2T8fg2HEyAUsOnNP1+4o7QDcZ4X4ffXSNSinQyFgLFrkPftMVxh
NQUMCIMRKUGeDliXMHPBh5IrEPtKwkc0z/exS+hu8G3V90HHf6dMdjnX4Z0aq3xWZLOxLMlUCnfi
ucY1c1V0UOLaAZL+K5LmJijEaJRgbpn/yWP11IzCbmwlTtvVSmwT1b34g541FYkxNsrYJJlYJk2J
INxoKs9k19nkNb3xTtpZqazG1M7pJ4pkj8kNTzb0i0/ici8DGQwBKC4GAS8yx5cDPRHSCgWBA+5V
dQpMAc/rvyJoTo9obO1ikyQNOMSbcuqsMKf1Qz4kUHmbUrGithiG+T1amnHH9pM6hHKeUas2BXOH
09dVB2ZutU0zE33rPto0yzh49rS2fu6nHHNHSazvJS/incfzwriyB9WCIMtBPBMF55f2lG2aqHJU
IdMu+4jNFBrKYY1EtDRB181SSk9jleCKnkBMDPcsHo3qdfcXLm4odsdbCAmva/p10UvAb11h80cH
6af3i5rFSUCM2rDkA0Qk3tEjjeoltAiaN+mdfAtuAs515NrHXeB/HX6L7SmIICEiBvDz5K+vHr1w
13koQeZcrVZ3xbeVbGEmWnG7SJlVjPT6MUbXegUZZfFl2wXME8VOJArsQWkH2opZJONyItsa4iYF
7RChRURDapVzYNCd6k04onNTFzzOAX19jwOHMloDddAQ6Oj3YB91JRV8sYVJkF2wjEoypeDXtkGr
CIg345alzscC6zm9HExAwXwF0FTXkNFHUnH0Z1aHbIHAXBXHEhUmRQyEIX/oPLCnPZHoaMSgHOB1
o16fcRgtY5bORrQLXAaMe269roJ6YY9lPt2ChpyUey9wst5UQPPIZbieh/5qJXyDXalv4GZTZbMM
RVXaqXTux11aOjpY8fy9KrsDtfP6Lg3RN7rX0Z6+PWkr2ugXlhrMpcET0rlbB+Dlbf1ABlN4MazR
6XefyVmxz2AtCmxt9ybuTf9QmCKI9MFFYmYWuHucFIzAnM9Z23iLcTeky02BhjxUfM3jTspThYym
sfd5NedrDnQJwWyEIjA8T5xVR9rEboeDhJLHye4bZBZdQbdqLnXl6rYA1wBIeVFgjqbZS5OGLI7l
DFWkll+4dXNPpncp2uv13Qjpj+aPTg+J/LMQwOCZxVZOftXKvw46YtMjwK5oYNbGg4DZll6p+lFL
YW8KLWuIN5mdxPGWaxaiRw4FwOBEBdcXg0CmoogldS6RpZDzSs+gdOMsi5X4G4xAGgtMP9DDoex+
rEqBlF4Mov5eQVnAMR0fRWMvxGe/cXLV9o3YLGsUuuE/TvpwzREsgNm9GWud33QdgEGuZgg7kf6O
mltxfKmLG7Gxt/fi2uJfYjErJRrhiorZyAJEtvX4q5ikGyEIOSg8i9gtVmaJOs4iEgGlpjrdJdkR
LxFP/U2aPQqdOWg8m5jd1qJsr47JbBNqr7SfdXMT9T+2h23tVIBWGJmlR9Gmyb4IikKpqrKB9JPu
yShZqcI/YQfusj6fRicY/MmBJjivAWptEOcwHRKsqHoHtRezqYWAhsZciJfGT00DwmVLIC+5aI4G
iGWet+1bGUJQVIPvGG0TKOc3mLNIbjsxF1RgNQYCv5KsPheNOrmJFo6cbbbiGue2fmQY8bCbKSYu
rfKJh4cvJHytMAtNcQxv/fweIgq3gljcFPQ2INTVFVyPt+1bSWqB/fEb9ir7MrQz6S/8RzgYe2hr
oX1Ss/3wlY7SXhDUm7p4rvzg2AW1jWsF6FpkHFG1bEZThhLLFzkK9nIrW7L4sf1hdGWW8WFYViBv
w4WGLeir/KjLtQyLV88htCK0fnwTKDnI6BIjjF7xrp9+6EZiHELa9vtIHmO7ahvcfgsJzMx+A3af
coqDt6wqyD3YeiLPJn2jJHuvjlvZzPuhuckGOoQmyq6orUlB8dlGnQ+WJrCnfiZZJP8JvCp0a3kY
B7MPVem31lXKIevH+Dj6ejsgwVJNj61RiVgUJP7h1SV0s6qgdlFnXKcnIWuNc0y6/F8XcuBWpMgg
DQaBDV6NzPr3wXjUpXMNlTYK4U5QJ8lRS+NQFFWFNipEuUZd98AdJHf//jRTDLAHgn8NtRxggL1c
ooMeaOioRKauKZ49BOxD7o1oZbtdIDBeuEekfIxSZPKFsjARHlTbG49H1LDislBxjKotvIi/whiX
VoAWE1eFHtnvRjyRwW67H53m0vgw9q/bS/hrIpi7JZDgF3E6owDi62G+eC+1NNL80UNOurWGj8Yu
7NTUXDDImdJTeJis4mGwal7+SMbXb2HO22qBqWdS06k+ktSDK/+Nj72j29MuPyW35aGxfFc58G6N
K37rwkjGbyVKU6kojMCtcec/pi/hKT4MTmGRx+3BXHEHS5ivtOjCLqUIA7VHg6DVuZqLYG7tKjCn
+/F/Q2HWX5QFo0jLefQ+Jtt/8E6QahdsethG4QzZV65sYYvuS16T9ECJTt4ut4K32u6c0NU4teQr
wWjlYszY81+UGz8agCM/iG63b46VA7/wnuz6h22DVrft90L/Ku9bGDRJGihHKIBUsp88268OnvSy
DbGSRlBmIUtUkUFfAQkeZp21edORZkJyXUx+FMINfK+dd86oPnqaCwr8WPqrETfXOK/elZAHUOms
64H9a7A8BkrQeioyCMhaGZ0lhQ2ql/YlDoGct2/nlcXsWwBBoAp0CQixsmzFYtImtZTGyF2prZPT
EvRLaPlCG8WAOiPRQdYTFYICynP61Pan+Pf26F6tSGTXlZnYQ0ST/ixPd+k1OkHLir4tamhIgUeG
VJYud2YSqCCLcAXVBqVIUfec2+nV0AITVyokhBBMw11u9tOLRSPkCdpeswqYJAe/fqY5cj7aU1HZ
CKNwpvF6KzBgjFtMOiHXwRFco8/oSLsjiOfk8IShzLUXcDQmxluAjND2mF6HmRlMZsWm5dRAfwaY
sniThXdpg4Es7CZ6inH3b205P/tkH0dODa6t5jzqe7G/CZpHLcSl+Rj6vDLeq016+Tms1K0gQMeC
JvicWvF/9nH9qUrxrhi8f3tJ+ILBeYd6fAjysZEoEe8nGuaAiTTU2ajZDwRxOe7m6gRnIJhQlOFT
1UNLFQY2qs1aPoJ5wZmEezF+9civ7UnkQTGLVDWaWVMdG6OqRTNIH2qhdAsNzNkgEMg5I7c+Qd8j
x6zRpg68NEGRl9XmFQisbV9AhabMORTWQWbuZcSQkcdhDIoHQw9rAbsuxiU+jgKwkHvHgmacKbo6
rr+m6BuGsaUKE3Q/T3VtTdl5qJ5VoX6vs9s8aVwVca4A/Ma8h8yVA2UQmd02QX+JRA0Q2wzMnPne
+APj6O1YmDehYE0guen+Pb8iPNis+fTFMQuGxUsP1nRR2LQDxpL4zSlCDZ6g9U7S3Bric0M5rFLX
pdSzfQuw+eK3cJdF4me+EsK+sKDOAKqPIEWFfFFZXuF2vmiKnSOLr7nxgBZm0r62opnwBA6vz2Dm
G+bFtfgGP5sSpABgsKqCIubnID+CGy5twLQuQo7Z8frK1OW7WvuxvQm5uMyGh+5EoCHrg12IYi+k
k0j3kIMQVnILEJ4KSWoWKvSDZVuceI0Bq9tlMerMdsnSToiyEcgFUj2ku5nUYdeFu237ru7sX8M6
t6qAPhyx6HlpL4ZV6EGGLvhtbUkTsetGiUzatO/bGF85hosLBgMiXYL0RtVoxtCAINe4AwFUI70Z
xq4STql8C1I5q3wzpF3d3Or5R2NY29irzgBaKP+zj9knQhnLQmcAmiYNGOSIOUGDM0CfClhPVWNf
CBovVbZ2n4FmkiLhhYw8L6tlrxRZRPwJiELxPHbnxjC10PWK3kxws2qbPb+n/6rPYB7eb0T2dO10
KQGVChA7bdfgQZ7fj/GEbsfczkCmQSF5UxdIePJakFbXJ4XUDEVmaa5PvpxV9GzFmTIgj5sLp3p4
iL1z5h+2Z291dX5DsAUZfpuV+dyfZpVQdAGxvI0yAI7z5ljB1oaloofX0GyFghqNKs5tfzwGwZ9t
O9bvgDIUVmZlHshGMcuQ+GISCjpQkjj4gf/fiZW+r7TCibwJtMx016sPGZKGuPjyKFxXd8ACmnHe
U5WmE6pSAC2+FkNgGkmHkFJ7aL0ftP9ZlzyZttX1v8CbB3zhUUrUokR9Nw+oMe3oNIB6jThFLpmp
0d35pbojM6FGwqOJ5JnJ+Ol06AZKZljJEF4F73eXlAEI+0Y3pz/FLnV6qeC9m1aXDqonvjgfUHfN
TGobyKnRTBjZUBpdSRogeVecQ0hR6/p0G4kvoTjuB0iJmdoYFrhno0LaEN5IbJh6jce3yusTXt0t
Mz+wiHI3kEwzG1JGI0IbKXplTeWwS6T2cQh44YP5zLny5P9AqIR9rBWZkkwBIGhr9sotHi9RvNNl
9NdzLqSrL7QFEHsutYqWIhyMKwZ41kPUbbZISaKvaJ9x87Dr0/i/YQM79uWCBVVCHpJ5Grtm36kP
ev/WiLxD4f/jAL5BmLWSqc1Exgb2aCl44ETQu6OyOk5uQg8ZyMwBY4A0P39rXn8SF5jZ/mgaaQuo
+ME60oByFzUuFHrF+w4tWVBBGNU9LW9LjXMF5w0p4wOgnRfrkQDQTLI1dCN4/k6ru//iudFuD/pj
/EVY5nLeaJakgz7PW4aKmyEsdvKoOtB/tbZ99+qSX8AwjqWU1FGPVMAgd2K2xe8KDXR+jlLEyPW8
gQO2uuwXYMydTzQaLa9GgJVjZo7JbdHJ1uj/qnNefo4HNLvThZdWfbHCGwlAYXYf9TsRRmm6NYac
NOrqQljYw7gkpcABEEdYCERD/MNPnwIyumlZP23P0ToMqufRD41eP1YpuyzyIK0nuCURHZ49HZEy
expAofR/Q2EcRRYXla9rQBkaZS8awTPU2XZRZnCeyasnGXgF/mcM4yraUEv8VjfgY/Hun4Kd7GWO
Eu4bPCdL3554r1fe2DEOAtp1vdzmgEOXaiBZhdSZUciL1PNsYvYqgjWBoQ4YuhSRQLuSjCACPX/6
K0z0yUECC8GUEmohDk2m9nl71lb3r0pRa4VyS5BOMPZVZZ00KugMrVQ54nY8iJVNwTUaWETkKSWv
Xn0WUIyVdYJOoqwAlEjbE/VHaD89DilyqqT1f3dVcqDISvcF9FG2TVydwgUu46JkEg9dFAu4+2B1
tKCeQj29P/ScQObqHC5QGN9EY3AE09k6Xbab5LEA5Y2I6ggwFReV4XDrdVY91AKO8VBT27WGmMKo
xHc6BIK7Ykfrn7LacgaPh8O4KDHpO70kMEsqG3OYb41liOBz/NTmEe/GuBoo+scmkb0+QcEy9UId
WEbwEvaHAHSEMbjhW2vqwfwZP03G34E85zKvDfa6Dnd+Ii6AmevUIKiJOqUADmsdnQh/a8/wXX2A
Sg5cWRkLu7R46rrRNDrd7nFZLTpQskCESKLQOe60R/BC348pMThjv72kUO1weQpljSajmAJz3EQv
TXdU9IcmD26i5FVVf8YVT8hrfXuChAAyLMhfsywEVByRp07ghKqEmBAygHQ68si1mYmHIfs1gmnU
CP7Lef7VZwVSdjBuMx5hiD1JCis4VzzQ0Ujn1M2Pmv4pVc5teT3CssBhPIDQjlFUezBNA2FFdkhD
sCN+JNU+7R5GcSdKh6H4rNqXMnlAL5S97X3WQ2R4CxBoYyPowRbiyK0QoPoBi6tqHKU6Tq3TBIpJ
89sivzEaO9LMtqxMHywy28Cz5756jHzjsnnZzJ/KsYth9CRKZoI2DW/gbdjV0MoCgtk3Yyc0SSIC
Qs/QUQErCm2v4iaLFtcYGi9j66qjm/j/utnha7v+M6JsllbLMpSud1g2iqBh6trXqUp224O3fmZ8
QzC3DEUN25qAs9wy8nMFBcQwf9Zw/G+DrO+4bxDm7NVQvCWMkK2xkOODbvehnsknJGrWmDB1eGzi
m0nYb0PyFgWz45KepFkrATLzUJiuJTdenv3chlg/Mb6tYjabSj1NC3VcakvUh2fVOfPyXaueQ1CM
/Reg76sLM0fQ3uk9mcI9yhra+9PIt6RMd7ohM3NdftvGWnXFCw/CnO6yXkqNOi85sFklKgoD49e6
z+1Wd1sfPYa8tt/VMVzAMae7WtQiBGsA50NBLbyVC6vU7zKF45pWF8MChTnboWOoog8PKF08HRSl
/RRbiXNb3zYEacfLIywhkVFkISDCsrID3E4ECjLp+6R0t+dndb/qcxpGJNDgZKsBdKOTmihFS6k0
5GdBpmc1Ja9qpT1uw6w78wUOs7jRGBS3HoVfoP0bUlkidaLQpaLZKL5DKhTD7UFzGICuloM7r+Ur
Z77AZdafNAp13U7zIaLWZtWVN95ETTwebS8bzCyunMD4VWfBRwFVjKLUQNZdnzQNTIXb37E6nYvP
YNYl9aaM9s18I0nam0IujjX0L9NhMCWB15c+W7RlMbM4U0Mpery+KqtNPxUsnCrC4w614v0buHg5
XpFjFmVWaVzHXobqamy3yvWD0AKWMVpE5njGVScyn10gkgPzkc5MoiwPaqT1WKTluJPrP2ppFqgJ
DImtNC8VqTm7e/V0WaAxcwVZh7jRBswV6X9K1YvaHSXjtfcCNKIcs8Idm5azB3mAzIzFtSfIEBWB
eVlk+qqVCWcRHTVVfptSsIo7lBcOWvVf3xayVehKEEBVRQqw6XVwXSDSMEXN8/aCXy8VWWAwVxyv
lmqkrWEUSciDEfbGrD7YoWNZ6mwxGW7LProjTf1R0X6yNHl6qb3pIOge4ofhXVjNlH1VEjl5Qj1o
O4MzqB/z1IwMaIpyvlRa2TCz+B3qsFARf1V8nXhCQ1JorlgJRVq/9ndo4kPHW17spQittiWqdLtm
JxcxaFLhqaL+MDQGLwh0zSaBsZoFUhR11uBDbdmlw/cLCKO285yMFniD0dtrae/4Jyhs7Vapzcb5
QX43qEEUTtmuQZGylTwIp3G3PRZrp8HyI+aFswjfNRT0LIWAoSjBbzr0opvLlko1jjNcQ1EXS2Oe
kAWKh95R6K5iaURkuhGQN0oK+dYvUUb6761Z4jBDCpmEqIg0bGREcffUy51SQ0OJzAvCr3sn0FZp
BNlZ9Yp3VJXzSBFhjqa+dOpk1qndNui2HR1Q8hCVR3CwfpSiEx9CmCC5RavC5fD5vTZ4sYyVksRW
oo1m3p5S5ICH4HkIzn0GNbjIFBrwUimcnbLqNhbAzOrwQ0NIchRsWKNW7iAQuet5KkGr58kCgb1l
B6mCqxSGctBxBZ7cQoVyn7bPoZK7vTRWD0kQQKIuGupfCOBdjiG44owh77E0suBRKZ0QBRcEt1LZ
QdM7B2p1tS+gmFHzBqkjWTZDlQ+y2JtqTcDYHXHOEB4KM3IQM5ZFY47VCeHJQGFAmJsJl5F49aAy
sG+w1ik6OhgQaO8KJa0xPSIYsv3wNEZoMQM/U31nJE4UJ2ZJOSf/NU337BbnNi1EWDUFCpGXE1Uk
XZzGGiCbzIzPyuN4rz7Xt9K95xKbvFcmiBu6g/8Xl7rtBbK2qRe47M1GquIsQv0v3kjTQdccpUVl
2b3kH1vRHqOHbazrLuhLI9k8AwRD4w4XYZyVO8P0Hc03ffh/6F3epzfprjgak/lGzOSldKGl3Jho
WhE4z421/bA0V7ocZiSRaajKMHcaUIp+HEfElp/1ylbFX9u2riYOl0jMzlOgGyL1PpCk6AiX3I6t
TclRUVBZQveVikYT1Sp5TZrXPUHMCDObUNc7X+oEjHBt5ucJ13y0+pqDbyL5Ebw1L97jsaEmOobs
X57j87Lb140/DDqzb6QpDkkXwWOD+dD1ntX7CPXxmhM6yMLtfEzoQ2TrNrSwD8pjaQs/G1CR7Or3
Aqu7sOo9rk0G+GGjw57+qFzyIBxD3jtpzbXPLBXQm5NERAaYGzZa+KYY8tw4w4ZbLxzAxcE7ttYc
1PKWxcx7lUGzjIw4PDKIlI+ocUt3Xs/rOFsNWC5RmHmuEiWUp/mISuHQdRSaJ2fQh8jBJ21RS5EI
riE6JXmZyK43XGUkzvbq5hk5n2+Lm42MrC4KFwEv5g+9gP5RlA+mGS/JunoDWFrJzJbcpAJEXrCe
EH6odLeuT1P/qgrQwk7e6+iF5HulPJTT47Zxa4fzEpV5FwnFgHpvtIFZcincxJN27JO/4Bd+q0fh
cxuJN4yM0686kmcZqPzRDnaviC9j99R4f/9PEOwTKGohVK/5MEaKJ3RBSODyndwpyextGN5Usf3w
k24EStvPgwaqPUQfcNFo9UMl3XWK04ufkXjMRZuo6WEblzOCBuPP/WDoRBIA1lfeK4SwO/FBkd62
MdaPyH/eTew9VNFBOJEWmKWwRzFpB461XnjX9f5YKdLvSH+q9XC/jbjupb4Rmd09GnGVyB4Qq/Ls
EVxxU+jGcA7+VYy5GVGf6a6uqq+yWq/FfvYgUhvc5kaPUJAh5+3HtiWrY4eOWF0GY52OBsFLR0FQ
7QQ1lRkFGrCjYI7k7CUjGjUpdKfufATO/294zMil/jTGYJyCxygfK/nOi914PEX6j9R7GNSKM4Sr
i29h3PzzhRfUSBjFRAXY2EHNWT5UcQ1qB071+Ko3WoAwrjb2ux7pfYB4femAtcwioYFYg36HohbO
suNNFuNuVT+LpJgACkS11EB5jtNMv8fhiUpHoeFkw1fH7jsMwCYTtaYei8TDRUUDrffY34i6HZY8
Eon1C+cChVkOmYxXPkpGa0s/B3fVftoj335IzwXkyCITOZTcDNEimFnCOXVJaiZn3ZE483fNpDRf
ihbfwKySppXB/BNjC3Qfd5C08l9Rv/j5/iwplm6XdmcpO82arPFNd1qL3kzQg3dlzjd8PVjYWOny
G5hFhDjwkNY+xqEFCYmd9pbyOBzrXbePfpcfwQMFG6uDxL3obO/G9evownZmRSWZNKp1CVwon+mC
iVjLsdlLn95nS01kw4krmeVv1HXcFSic15yUl39c3TwL/HnFL3aoJ8txbITAV57OBnhX3rxTHzmY
e+JCWe+xPXqP0i24g/zf24bzcJmDPVLrQlEzzDkY6kPER+TzJDg1L23NQfl6giys02L0IwwU1oXV
78g7QgEkjjpzKjlv0/ljNxbP19G/gJGU2qORMQ8i+seTQPtD8YaA1ohJ6N8pIHjWEMSoeeXBq87o
e+q+qE0WqHI2VUE3ArUtPgVPtpMYXEIJWAufVcRIw9rdnjGOP2Kf/Dm65rtgHsuyysDqUVoKfWti
3jWJZ9Q8owujIEE9FxsBhUQftejUrV0GH0rsjIgJRjyu+PU72WIImd2nCCDG1WbPI3S1OWqWAhod
zQ6hF9pCBAlhIDDjac0r+hU5+543mMy2k9qSCEoKM5t2h+fvAB264D8FLhbGMVsMpem5mM6uxQAB
6fTep4d02umo9as00ISqnLgBZw+wtRLKWIVtN09cqjtC64StTTIsy+gwSZ01GseBJ7fIO7q+fr5Y
KoWO+HRYYfKSA8q3pZs0AWdcczScxAzPtYs2emo9ju5LsutuQLBl8hgAV++H3+PL1lCg+8BDLhMW
C3Hj+JqGwBRny83L79qvKBLIBdGjjfKqy83QtYJCZQnXDT1/bYODZhyb8jVIHI3a23ubB8TcApRB
KPPUA1AxumXwORHQh1hJb7f/qRgObHH/mDRvjMWkqV2fBgNaWy2Sf6AzGre1BLnWnNduuj43Oqg8
wAQNOQNmY48RJWKixjheUOKa6jFKCg/bQ7buqL4RmB08QnVx0lWsvkmEIm1YwuPmlqfJpy6HRLqv
2HWvcY6Zr1j09Xr4xmR2NOhfA6MkwAyz8i2WNDx7kqyEpHLy/0i7rh3JcWX5RQLkKPMqU66rvZ8X
Ybp7R957ff0NzsGeUbF4i+g5i92nBToqqWQymcyMyHdmW+k4dMJcJQ6y7vk97vUcg7CYCTcyEzRg
RSxpH2q/tJ/9hIGqRremozxO1Q+9i7IHjALq13EM/TkHnQDxLl9aNFZVRuPVfWf9QtdL8NLP8vyh
o2MPz1+T7s2pJoEvp0M/Qgp20V3YmcEm7wg0kK3KTq/BcDVcm/Mc7mPZmF6Srrtuu5hg7rfUJ6+2
tfhzsOZqb6U22S1mC04auU4gNgXGcteQiJ9o06Ncmfk2rcmjNkn2Ti9V4jdSfFfasST4oNw9QCm8
oT0P4XnCnDxSoZpNrxa4KCvveu2AfsYxNUdPj5NIbJFf+VxBMd5pNKNtSdBbdO1E3RtS4kTWrrLf
JbzlKeZVGmGYTvczQ3Dz40VoXDBBwQDKJ1AxMB5b92MiFTr2xDzlDpg2N5QYbiz7fUOKbRQmuzlv
MaEpv17eKLx1haYDZihM6JGfNUUWw2D2s5XhetZis5v3A0lAk121SMjsaxnPB5fheCfrGo4JZUFk
EkmeAJfK92PW+q31nHQimh3e5l+DMFHMbCx7gTInfKX8p8AVKfWGDLPJGEsur9TAEETn35kcu+8x
doBnD0PR8DDMwMXZMlaTjUF9I42cLPg5Wg46oj0tgDjpU4/913aOjQFGe+6cQBFk6twFBYM/RceU
K1ugyCS9SqwSw5+m+gUZHDdeXjtRAs1dzxUG89HqnGhNSofN00hF2/52DDHWkyCDeFf7L13EI8S3
yEADCY5PA02zp2cQuC7LkIzY6ZCkdOQI3BwfEykF+RDvBELh6F8Qlk8qHXVZl9IS6XLZvkQF2RTo
Yf8LV19BMI0VRrWAhUuCHW0V+xFuj/Xcucbw9U0U6AwqOHPwaghtIPQYn65Wbo5jnFa42MSqWm86
Mw3frFmrUL1vRPnO2YehUJQhDo0PILVk853JTpSkSMCQlfVoFTeVIt5HlWHhYW8avxsmAAU1GyoE
a2sqnn5PrUoqTSoRHqBxMFftVWkZ1b2adNaHVWnxJMA67+jA6DtlyQLTpAreN5YqegKTwthWdQFZ
m+LJvi13k0cUr0eeCpVmJz1ibm6THsOt5RE/86Vf1muxFd0GOGt78huY6K+kIJALR/yGITkS8hKZ
7yloZ7/tKicYzKLOqRz2pQWMpbgN+tsm2iTx42WIs211upTsa2wzIS+RFkDoy7xRlGyHC7D3fQgw
FYKmA/+Bw5au5CpFNUe9qKHngZoXOLZjw7wbi1Rgxfnr1G8yhD8YTLIxdODS7iRg1H4W+cld/mwd
5b0a+srB3kaOUjmL6OPwVm5tFrOP29iMwOUKyGxpHBsc9IMgPT2fAWGMYlwsxKtiKVGE5mg+Rq7a
4OmaPOie4eSb0QMPmGvdmofClUXFu7PjgwFm/E4CY6U9RQ3Ig++zO9pU5lrv5Eq9i11rb+I6mG/s
F+VluA5cUf8vFxkprwGeFJreML5ikAFqiCiIuEYZO3rxlLyVZuqQyUP3jzwJTmJqxkkaQM2kXPpU
pA10nQwYwoud9U0H2Svldh4GRwGtvxy6kwEV3e0cYPBdNG/GCxrABLcFLlK4SjEX0D6JSrsqh8It
0LAtT4c8+Qkmj8vbjbr6uVV/MKjfrrZbozUS7r/AkAon/jW0r3LoJZFow53NWdCmLLzkgAYMKsR4
2T5FaUlnqUSfCjd4lg/Vo0HdQt3UFp76Z0FNlfOZTqAYg6JRDaZGGiE7QK4kI3Hy6NEA5XRkO4qB
FzG3XgSpBmcFsbXAi04sUMYqLL1aRgYbIyMQuqmq21obnVTHMx/6YytRgyQXyARDPyaiwQfC9reF
qlGbRTrgGR0kK3OsODZkI8Be47d6/XDZKzjRSkbG+S8UW7kNKr2Ulw5QM3p8p7a4nfvq/TIEx7nh
EVQiHgoOtq0zUaPW87ENKkCMQ+jlgXaX4vEhSkWdlLxYjzYp6JBrlLweVp26Xo9muTHM5hwzeJt+
eYizKyl5CdU9gfJWjAa9+mqZ3DG5qbK7Onu6bON5kYyqRGv4VmAXRLbL5rpGR8w0ClAJUO/RY4Hn
haO199NtusVD3OzMG/te2pd7qKL1zrO0Fd2TeF8RVz4ZzSSg/VPZmrEsSeYQpwS8hiAlyHtsiXhz
2UDeRwTbCe0HQwsfYQMw6UkZGCUQ4uqFlIdFvRemiufsVHQNcVGAQCXUPtAZfPoB9XiYjVwxcrcm
V+no2U6xGZzpPr5e7jt0ukmbn+qu3l22S+XtNchgaHgXhqbZ2cT5UpGyIzUMy53W6Q9vrd8lDiYI
IZDdO7lzO3jq1r5BN+tNsGsgJrdHsQfigU4I5lDRjzl/paIrsPox6ukKpEveVFmLH4PuN8V28IYS
uGhAc7q7ZLOt0X5nPsRuGGCu2735EiwE/dvM+XCCzUTuHoNxCniAoG35lv6aD54S+rWj3/Xvn9bX
sp12qKHvxqNhOsm9uS1LR3GFZIdcJ1uZT918dUT1tZ5UDf0WpW8/am+Dgw6Ha7KF07mTL13fq/eV
4PH3vESk2wpCkgUmOyhhQjKCgcRhP4ZNCS35bgtC/9lvr4ur+bZt/fRuEoBxzENggJ+hyd9GEsOs
8BymZbM06I4a052cS86y7GLIlV/+jpxQAEVe9G4iCiK1Zg9gi5R1XFkKXGhWXIyQQ1NAgHD+hot0
nTJ14BBEOqGxZZIAupltUZqgGb1pt9GrPjrguO0d+fEufYt8FLhAFts6l83ibY0TULqPV76hSlFe
WDlAR7fdhjuUT5H/7tr36tW8VnfqLQjPmk10nV8pVIdIAM5JNQiN7RCAAE0Q8r9TcNNepirILdA9
e8G2vk721iHUnelDvUNaeF+8xB7Zx+/pa/yYbLv3y+CcAAWaelT1KKU0oJmJn7yGklEURMgNi+sg
uonra9P+NaqCOMhxG6r5YkCcwVAgaMXEXiuNCzwyYoZ9rF8U/c3Ivu/7qDNoVL8dEx9nJYei7bsZ
MhoFOPBQwk89tbgFtcLlleJ8JdwPNHg+2No0nIWnX0nNAt0YB3rZw6R0/jRa29J81Y29TB4CkkE5
StR2w4se4J1F/IAKNgbR2Vm+OB9mEPvPhdt129EHd+NPe/AKJ4G+iugGxNt1J1jMBpDQLqpGDbBA
Q5Hf5NfWV7QxvH6jbtRbFyov1/KHLLppcrziBJNJqZSyhrq7AszSjyD6VeKIjLwU4Vi7jm4652CF
om3OiZEniPQiuNrmkqyAAaOH5LCJA/hTfklDt3Pm/exAOsAPHhU3O/R70QsjNYM5+k5AGccZW7UE
bTA1035cpCvMsI6Gq3W5U6Df/rKP8rLUNRZbWCnzgRjdBCxcw1pfhmGu6eqPxVXi3Zn37WPoXQbk
LiiodOClCCCKzm5sfSgQ1WQEy352Fxw3if5Uow/7myhUc4/STmJWEIyw7DugLENKAZcU9HN3KYQn
vEoBS4KI4vLMFAaE8Y26AqtSMAGEBNDCDMC5UWxbUaA6c3kq6wd5NA3XcIznspc8WRknY5qg65eo
cHbNG8NK4AJnAf03AjCgaEflw5gv0vVVBX0TMJBOte0VtWfZD0qGTrqPb38SZACQC8OIlCmrOl3N
1U4KyqbCPbKCDiLoULIa8hPza/jtawHE3HQw5kHShxJxsKsltWVEGhPSJkWk3Wv94JFC2aqhIA5x
PvwJinpqypyNQZ8EFAUSCyB52Cpxf6uZ7fb7KwaKdqqBik9/ptMyTCjKGwvUU4aMHLtJuzZNEETk
/V/AENRv8TaPJUNtkrFmkVSjIeiRahvo/+Vg+tAcKRVse7oXTkIaPgz0Y3EKmroG/TPmtFDLukBF
H/oeqGdsRjv2IaaD5x7Da7PkYZJGLxL2wZwdvwwkc1gkFqa5p86EpE6sY0rJj6ufYdB5KeRR9Gyj
N1socF/+YGdxG1VjPGAgDYUkJRoQGBc3l9KoSAc5OctqkVTjajJWIPyptsZiPQxBLsiRztuYKB4y
XhS2QMGD6tbpl4sCrQ/6HEpcY1Bv+8yvjENub0vMZJnPafqiKPdR9GaHh+9biSFZvCXjEYWAXv8U
FVnVGOcNiq1acwgjt5w6p42v2sl2ykFQ4eWEJrC+IM9WqaIoLkWnUGqRZktdAgpJ8D7XgmOfpSBC
qH/1dnd/2SoelIqEEGPAODVwOJ1C6UXZjmSAtxBjkMEjUvXXVjR3x6qtJacL57+IVJBww+ghKMoM
+vR1ijeq6DIPVGyIRjV8jL85lpk4tagQw/NICExQZRs8aJxd8Ww7neE9NtQtldTEIGVoOhhxuI+V
DHJBRYlWgOLt8jryETVqGz3d2be82myGrKkt7IGB/JPNYGlFU8USNq2TWOmmFU4VifDo+bk6Vtqp
7UozAl6Vx7/kqHPbYjpM0KfBpOK90YjyJU7oRxvTH/OYLT7jnllnKRbUKsZNJT0pBtmUsX95Dbkg
uP2AapUyTLNP70U521ZJbZhSdV9r9x1GRQwl/f65b6orFGblwrxv0kSCKVOkbuQmeOu7+lpbPsO4
ufu+PXhsRVDE+QKhC8bXtQUkUksyIxIPD9lou6EkOZEo+HJOmN8jqQr+sfDmyoQlHXJZTQDpXMyU
K14kv8rxa4BX1iJo7+v4Z24K4gUXDiTcliaDUVHWGJvmKZJlvaKn5lIdzPSYaV8N5hCMf6ox3A/a
4+UV5GSBJsTokAQgscEqMsY18tjL7YCMI7XtTwmM21oRC27EvACI9AyNhZjulc9Ge7GJZF1tEWtR
xtnLfeH14/wDbxpoRyeCc5Ln38jSTDwt0Sd/9kErVmrc4UzIoCXmDkPuTibvKBvK5SU7L9/idFyj
MIeHocd5YdcwqMv0/EtaiHEIJq25g0zz/KxIi7nD60q1TcckQ3HebK+SCm/l4F1K7FvVHodHI/fV
cdhf/lm8L4kltlG7AY37Gd1On1VLkUU6Cnx2cKfF1d1UP19G4H5IDSpzCCC4Y7GT7WpICntuKEJc
p/FhkHMl2U6aAgLCpCLBzy4aRJVSHiQKbzpyHpT54EKnQTjoNC1oCYIwxujfRvl1SbX7Cu/pGArL
N5etO69xMJ+V2Xh2PJMgMuA8EjR0s3ELaSFjwZRb5BiJV9YaZj23regc5e12HWVMVIrwYqSynf6K
FDbmQjScMk23jw1tv8T9Mcim3YxQFjT9IdUb77KhIkhmTYfSmIMiBCTEKJ1ON5zJ+uwCLwsDvze3
RfwX8Qz3S9ojiEvm2Zj9MM+DHkqIZ10Rb3tTfivk6lBWeJM11etuBkldLuqH5HmNTotwkI8mOmST
Tr0mqpeJJDZSLhMPcPqCyZO8uNJLvLNYRFCK46bK2G80fgIQ/51iqWaSkrKHh0KlDNyYI0bogRtu
kvRzMkGtdVMHj2iPF9JMcEMdPAY+o6PbiKUwjIxUXlIdX1FvTUcp8rumSzeBkNCNlwWhuv4vDNuF
31pzCMVvwMhN6IfdC4YM0IC2iebFGURko7zPRiAXj+4wKKSescGHRFISFRLxyPyDwQE55Jddj6Yr
ddAAwIDm9vI24O73dWxhvCQEcygatvC1jF67iZuH0kL/c1qO24yEG3XJ3qcFE675LUjtBCci79uh
AwIvEkicUSRjfMashyIIE/gM+pBTpyL6L7vLD3hZrgWZGO9MQE8aQvV/CGSYkBZ3WlEuVNMu7+f3
srYjR5tNQdzkfjXayYlJSNALadTYVZ6c9FM+ovWIiqnPDiZPnTJJcNRDPUE0fMX9Yrjro8SDMEJV
DE6hoG06L+OCdj6j6yzl0NlamF0j2awmB8LgtrGNhqS1HGNU0xu9I9GDGqn9ldU3kaBOc24zrnOI
LPglKKGciYoSbSRjhSzAxUuGPxrOHECFoyNOUTxcdtLz7QcgC69POka6QFLCWKwNI+k1G5X+oD0W
xo8pD8G9ssNVFR1lgrTm3ClPoajNq+8IteJKA2luAYpkyK/Yvl0ijRKlECIQxiEHQtpaoa1wOcgw
2g9bGpyUCBIhHgZ6mRAVUS/BoDWzu2JraOQpRLsM2M89Ixt2uZltNElUJOHAYJYbJ5qFKgJt+z1d
r1lBulApqDcXrfkTvaFbM0D8CKvw2zkt7h1/cFhFGU1COWzU8FBg5FCUqaRNK01+QBRBOOSaY4Og
4zdrEdqaTs2RbLzwtLWBVZuDwZWt0nJso4RscR8IyjycbQx5aCSqqNuh0gO5+VOosG6whzMbDK4Q
osJ0F3rA0+TaKmPPan4YVbSxlNpdJIF/n6c99LkPNzkUcUFFwjL9YbImSoIYqFaWPUH990WtcErL
6FGRi9YhErS5QlFDNSdOKGgQQ0s47ejD1P+ppYMWJlm//J7jkTeD9pHN43ZBrjUTkZIK/UunZVA4
4h8k1ktAyhS20wSkznomlo0j1JcC4i/TDwICis6vRc8H5/6CJhy0yaDkbprn/c4krsD4j7dqN226
Z5QUIBejJl6hVaMgXeW4CxB01FwR+BEE2fZZEKBFEPpDNodKwEGzEqiQhLUftNGPYBi/Flt9iXLN
VcviTkFF6HL8PXcaPFzQQiGuPGiaYLWWCqg/DnKYVS4YbO6gbu6ERLmVysZNBwwHLmDRG4gkKGqc
Ow0w0ZSJ3BWMcRaLaSW1VY0yMHv8a8iuFDwrGAiZRRPTXNtWOOqpcwakbodEA44VjN514ZVF6Nr1
nZRuLNX/i2VE0xiVhgcrBctCZUp92mukqNwSzzRhnG9RLqw7r2uUHdGvrEyQlHMto0k51hDFDbat
MCAVyN6mEssnh/GuXgwFd7oEk8x5Od/Yua14WRxcV9n4/ddBfDoqg4HmNGSyvxuaV2eoVqsQQZ/r
CjXDW1p/QDu5XAsCNde4FQb9/yuMJC20QB6BMSXmRzekV0Ecu72FJ2Pb2JtR42iS6NmYBwntdBXV
YrwanZ2oQz7W1tJHeC1WniTJtcN3c9m341M+qrjhCPb7eSTDM94KjOa0K/vKXsXIVQKyezNN3Gj4
0hN0vP4eff+ZSZETjFcx+a7mC14OLTQ0YqTMkvHtmLOviuJBTiikpCybSekOSxdv+tHYXN4F52NX
FAf6iOhtwULiYfTUtKWvZxyxSYWRxN4xtMcwdgcLd6mNTjw1/IRAfJX/I2FoIxfRsvIWFU/WSNPR
tYy7OHPkJnJiElJhr8vT5EpW7Ofxs2y+9MYhNB8KSNCUydNlY3lR7PclDu/xtBmMOfqMPgyTVsKa
KpEKYQrl0OeqH5HJbQrRyc45IbCu9ML4HyzCdA5ZUzToRYp11dOvCB0HOTq3XEKM5yaM/bgo92o3
1Y5c2beWHL5ctpOu3OnBS7HRhYa+GDQX/+YiWblr0UdD28tp5UKlDpH0wVZjp5Az6KaFblEJApsI
jNkbyzKQKVEANmifdrhVu8zLkte69iewdF62i/6pS3bR839lV7O0adqYFEp5UbOfOHH/4u+jXglx
C1sFOxzjH6HchRaGekFCZ+ePSjR8qLmI8pNrAlqWUHxGYRsl7lMTKrnR7LKG06MNK8P7kFyJxDJ+
lz/OVukPBFsegehBLmdpjmB1W8ZudZz26Xa+q9/0jfFoOD+rX4of+KXf+tYWE9Mi9r/zHAy+hzRa
UVHwpnrkpwYuQTeMSYdj1ZRBKwz5rRZ9FsPu8ofiBf81CJMm4NVNs5oRIJr9XJv7PPMwp45cTHPz
6Tb/vAzG/WQri5i7Gwo/c02gJeGqk+QouIHqIoIc7prhyQPKHwQlV5Y1TSqK2FSbqoJImWI4Na4E
bpg9K0kr8G8+jqnCw9Fai1vH6bfBKAA2a48cxLKicSuTAo22Q1R4itKK9IC4XwjcqToCLZJG9pYh
yeBHbQnCny03fmccEnRpdv+QKoVO/JMWPHz/EyHUoayq4RZnsoOO9oKGisKEy1fza9ei27D/dnVM
xRXtXwC8L5+u3FwvFpS9AWCMP00YUZuHSHRk8L7OGoP5OhGIldsiAcZsbOzkXiM3SLQvrxPvAFxD
MPumknu56ltAjMMxSlCm3VeQsRe1C4sMYTYMQc+b2mtAabQWMnUpOORtJ+8agTfzDh48KSGFVw1M
ubJ3MFNSbQjm0H2JiV3LiezndKzA0vBZ2L8uLxvXoBUSXdbVuZPYIIUgKpAq9L4Z6FvIjW3WChI+
zhMefGyFwuRDtTqnczVi2YZ4uSeYdB5rHNuR4hl6+jwonRfZHT7c7Max4emYG3KKMt5kWXLT1JPo
x4gWl+7vlcmZnLWFrtHrykG6tR/ne0wcYubKUUzH3sr7YDd7hZ88W6+WwEW5idN6GZgTctZJq84J
FnuyoEOAWne8lJsM5TkTolaTrjsIXttlVL0oT7aXvzMvaK2g2XH2CHfcXldhdBhfT9NHjev96E8Y
TBi8RXm8jPX/2AnGA0w64k7IJhtN3ZVzHQBMk7Vgn81avtH78A3KpvuknpCsZT1xU5I8lrZ9kOu5
2lz+ARxjcXnC7QlnNEpe7IV0sIJIK5sOxpYRdufnCDXOETx041YfDokouPHMBZxuGJh3Q+GYbRfL
IIBgGwnKB1Yk3egK8mLSXcdd7HboxU1RNJkjw5/l1pHnbHfZUs72PYFmtm+mN13bZLA0V66Tys/q
lyIQQHC2CyAwloiBDHQCsf2ehVGBRlhqUZOp75Pek3Q/AXPicNVpgkIl1xbMmKExQlNQj2Fi6zCn
ColNLONg7NT5EJUvyfh0ebm4tqwgaD603vqSEaZBDIgi9pP+ukYBC9XdZdrZovYAuvBMpqrSgbl/
jaHGrpAWUMRMaYUPg2fCPD7M1Y8pvB+Sj8v20IBxhgISBFyE6KARe5POcvCegfYWh17mKOCWdouf
mt8fVYx3XQbi3aVVDFmgrdTEEJDKsrensWFkZUR9+3o+hA/zTbydP6V9uM+B1gtq8LzzYo3GNrOb
mFqWI0mu3OwYbZNjdYw28TUm7DfhdtmSbSMchuEkwpgpxtMunbowz95CzbRoosWEeTbmfYY0dLpR
sI143v0HAc3Epw6RqhhxV3ogyNLdgCnOdp8LdfZojsO6wxqDSbMs9MKMwQCM+X7x5puscIyvxp83
wWv0Q9r8xX1Ppa0U6D1D4RRF/lOLUP1Xh0WrEWVzefKSHC/JSMNz57Ln8TbSCoWttJtVr8nViAtE
r791upurV0Xy2i3fPx7XtrBFYD3IoVEYw5bExosfeiqnqyzZSMmrrd0Uy/1lk3iuoP7uhLXpwzu7
l6zebPK0bipwlzQqam5GC36/KvLNxRIpmvCgwPmDyQk6WY7m4tNvVGnKgjZZhKEyhWjbdk5+9KIG
Ot4HsmzU6mkrAZ5dGDeopnHQ22Ko3Dj6ajTPKjZxu4Xgo8APOJ0fuNz9wWEdIeySTB0zxG5KN7oJ
ffQEoqh2RwJKuXKsRDzL3JVbwTF7qUrjnDQpzJLb1Fmq0p1GaBN73/eEtU10Q69OCbuDaFvc0PNo
fKzHXdY+JOH+f4NgTlWpzEJMqcMOhcAAdAqrkYth28sgvPCJVE9GVyjtsGA7gKQeF3tkfUhsQxCF
LN3VLNt/sUOhV4LyFfR5MBPCuBmxoiFX8e7lRmgNq6CrXs7lVkXlNintez36sDQR8zovWbAwdY+h
f7Tvou3g9ON0uOiN4MOB8CD0FLuhhsLbA8lCaB5ITkwEt3ARGOMJtVb3fabQG1/hl30PjrdDuySb
WUGT2Obyx6IrxZ4Sa7sYjyilyrKg9oY8a7qRIZuBKTUnSPw899qgc6PmTsKV8zIkdzOtlpIJQ82Y
DvPQ4f5XFOUhLey3zlCvNT0SKfTwEn/4CB6h0FuLeVPGSYYFV/FQwmExdYqjpi+1+WLrzmjulRjc
uoKLJH8d/wvGFiPLLp9LUwVYFUa7MSuO0dzvMEm2j/XCkczlH9WYepBCy6NgNbkR94+VZ+MicjIa
SYrDqiQWlHOfp1B1lhgqo6L3tfPhaIx8r9aTpUjtAwTdgZo4qtXPSNEbR24JzpL5aFaTn8ual8jR
7WS9y5B3Kq1npGzbpFWdzhhv1eopnHQ8qVJ18+FvAid9gseTOOpwbGtSoUmZVpnYm1Ay37Ut8oK4
+1UvjSDocHcl3hl+Nx/RcbTTEKC0GESAdBBqY/JTGzx22m1TbJevcH79i/2hIuVVQIWBTg0GZ7Tr
QaoXxM80gZAMyh+2mUAR+uMyCteaVTLAoNSgS4tqHSiykd7jt7gpZrYCKGjmWXnoFFHuwT+xV3hM
TFvKZUEow+mGIg5EEOWvJfpRTrkr9/oGr57XizI/BfKz2TaukYl68bibZAXORLl0koYM0gIIqHJ2
ZZHHXA4e02jZmFjZy8vKC26UjA7zYjIGFtgh/jCneqglkMr6iN7apj6CkvAyBLfEQImcwHSjQC+O
HaCKofacmpOM08/67OenMDId9Ny6kX7Tw2EmUP0nj1b+F49SuFf+QaUOtUpPcMGdbYwTIMKhSbST
XcMW1U44XwkGoUSEDkNM+rLdjDXaF/CRsMH0SX1ONVy+Yi386CfiJAtUQS6vIsf/MbKo47kbOw2Z
BOP/42wsRtfC/yXlC/qknjGne6mYPYu0jpZ8XgbjeMUJGOP85hRCl3MEWI7J8qnBIeSMo+B9krt6
K4MYH8cIwqIpA0ozi1RiBvtZzR7SdnQikYoP56Q7sYU5viEWJ7cV/gWF5PTc1wSc6vMut2sPPKrX
c689o/3PNxKR+4mWkP7/lfsZi2qDbpp+LzzyGmgoycvbWfSox0ldT2yja7wCsaw+VKoGtoVSuc8t
kEh0vWD6UWQHs436WC+nLIQdyaRdDd0EPiwbhogYWjjJz4kl9P+vLIkwLVJiUBbeYG6N7mh1m6kB
Gyt68kkH6puvy/7NXzfTUEC7gfyYvfZ1uZITu0Vwr+bS09qrOhbVnM51RSg9ifJfCPbGl1USZgAl
QJCNthvBoaO7UHq+kp5v5NvxPTyiC+0J/TfX1Tbw08ZJP/JfqehH8A6xkx/BBA3SNlZR0+Iuurn7
EaoQxwm6JiUE651qSp1ecfE0a4hg+aHqj+lM9IjsQeqUEqhZTcCDf5/n79V0HKLJCSdBEBF8SJMJ
ItoUp21Ny64G2kPHeWtJoqs7P3z8MYb+gpVjltJQVq1NEXDTsEao9fljss1T2r7rJcoWSqeXfVO0
ekzgiPGMOS05AJfaWwJvWe7iMXX72Bs1QWc6f2v/MY2JHmNh500uA6mVt3OPqp7iFIqoGkpLg8yF
7cQFmfhR60Xb9TESDHl2pcUz4tem+NEpujPIP4rEm1VnmLaXV1DkFEwswfwUmkN12KUpL33wQ1iq
FK0bc1FT6gFEBhP+fmdHP6V5BG9V8dpVZHPZDF7etF469tmrQ3vzsFDnrsCrJFkbK9m1IeShZbw+
XhuFV6gHImJB5lWvT0CZkBE3xpT3BgIxHN3ax75cOcquuIr3iB+66ta30hNiSNF5l43lZgOUnxj9
6yAOYjsFzBSZT6ACFsxjXpzLew2FClP6NDNRHw7XO/6LdFbLbpRYzvseSHOTOkZTOlX7N/tqhcAs
YWmafS/Ts6yxUsccPjEiBCWty+vFPS9XGGyMteo2aTT4BsneDRD0hDdoTZiyzjO117QXgHFDkop+
XBNDawT0ZqcxUJFGszbqEXtYvdcUvNZY3tQe+/i2EumqcLfWCokJSbKd9H2q02jRPsjEI7Jvi5SL
+B6+wmAikhaqcbmMsAbSmM44+JLW+YXqK1Xn1IpbNiPmDJxQQ7vlS5q/l4M79oKdzXfBP+vJBKi5
qpFbd7CyLb8M7bPoBZuJe2atLGQC1JJBHSafqIXFSzg+QGy0le6CHhvXy9sEamLd/+YgLB0bWYpA
LzDR64LnDk/abrC4Y/gZ6pE7iJ6iBL7IVjUgZaouvUJ9EYUjiX6vt3h+G9IDEXHMiZCYLQai/m40
W4o0SmiUvoqlyFVax5g+J1FzBTf6YSIU/dIWGvTYlpl6mbs6oM8DsvUqdaoTGh8duWtF7eDc3bWC
YXeXGmdtSCs1i/nTsPFtjkYgqCtyXXsFwWyuzhqU3qQ3x9F6jLpfs0j5RmQCs3VIUhtaGGCl1AIy
cSk4qPut9m1VVpq7r4xg9s+s19Y40HVSBwNjKmA4jLda+HY5ggssYU/3vGmSDnUC3EtxDiWqv0hQ
iYq/rUhyagpbNmgGLdFbWsZSzOdI/xGH22wStD6cKwwwGMxGAakn2EioJSZImXdj7pDbH+pdcmvd
KTe1l7zK+9bLIC/ttcdnyEwXtVNfSYKQyt2sfz4ZSyNaW+hAtmjOB6UelwwvMYRgm/KYxkfFFkkq
cMPrCovugdWVQIrVKDVrYIXVz0CdvaXOXuREA1eF7He27dV1viFG/n7ZX4TLTB1qBRsFZaHgeETa
uVGOyibAy95G9cdfOWQMPWO/bMtjcNX4xYu8uQ8/2sPLZXxuxrGymgkeXacY2ULvzOH4Q6+eJW3Z
DRBKzxSw2nXQySjSNHYuQ9I/eXZ3WEEywaSMhmC0aJLTVWA6hgJu4IPR2ZEGwfEl2opMUDGNolEm
apo6760JApyvki44kkUQTEjpmkWXcebDP+2NOT0U2YdwtOG3kseF5WJP4Vkzq9JeYEZyhEjsVnmI
HbTJ3SEJbRYvBGdwAXriV3UTPCSvxqvsjDv1pndt71nb5uAg/98WlT2o68KS5j78/fGesv7Obh/0
WHDY8BcVEyP0mRN3B8Y/ukwba5nuiBm01FGyS4NnVdTCwQ8sfzAY3+gNEOorFjDibH6O886JJ32T
ToFTVeV7oYv6Uri7DA0pVOsGzfos3XfdkEbNNSQdJsaYaijg2v1maGKvrg5RspdFb/j8ChEevnW0
Z2Poix0zyo2izad8RqX3oX1BhzZcJD5isI84+Z1+04oe5bg7egXHHBVNsKT2bMK8WH7X54NV76MS
oo37y3FDEcFop6ESbHWFNZawStpZ97MvX8cHrfSy1+pH4yj7ZJsc0jviBv5lWK47roxjzgWSZugy
KYDaaUf0M8rTayTSieMePZgaBOsFvtYZud/YZKqRh3jUyNpDL++U1G/73FEnrw23ujk5S/r6Fzat
AJmoD1E6CUp7sCmzZvVoICV2g56gGUeeB0G05y7fCorZzYtVpcm0oB+wt9P7pYjcODSvsklQz+a6
xgqF2c8qtm4b9kAxsq2lHUb9LpdviGgQ5pyYmOZEKxg23htBmU42bW5cQg8qWZncOEZ0U1f+VL4M
pWvFVxiri4OroX0An65GNvZf3aXBEwc5KwPTijKznqOeRPpo0AcwvExp05HMPwxRdOT64wqDWU0N
rQo6wRsEva+DFzbPP8zuZ7f4SvBV675QMZz78VZwzKq2UtiBIw4m6fobmT8V9cmwr4SFN+4dxjQw
3UmpuzBvxkSPOSNlQb9dO0/uUH9EgcAHuZ6+AmBWbdQjPa5MADTdNs0PufZPWAg2E+8cQXlIowRf
EI3QmQiIMXUpskIEWgjxFg9V1B1scN/7S5+QQ4cxuptQ1lPQIrYiqgveJ0I3qoUeQYyAnLGQ/B9n
37Ujt850+0QCSGXdUlLn7omedCN4xmMqUjk+/Vky8P3uVuu04G3DvrCBKZEsVhUrrCV3otMs0cFg
6I+G8YAuxE7eR0sZlLkdBPb8CGgORKwrRKNWrqQs95XxesmOF5At1wZHEsr6tvWb0QRM9GM4G4Uc
pL2m5YVSM2QpMIFHRTD9bhPfIyzO8qXYcNSnSdx2IWXiNxoLELG1DimS1t9noELw83hlmMFTiVKN
jlrN7UXN7J2OE1LB64u2R6DCX6q3X8Ux6FdHxKvad9Oi/FKqDpSnZKE0MysGXFHAnkfvPXA4L8UY
oAoiSQfgoibM3kSDsRla3Fv+Un1h7ogA5jgSRAHpB6ImYgI90VQfkEKeKTTXzKPwkej+2xDx0A2A
pp942SkK9dcUzb6sGfSjxxMQL1YDmH283NpGpbbEBTF3ngpgXEdkQQ1QwhOfmWgZDYYccBeN4rPW
B8necNIqm0YAxn2+fZYztw3YZWhAgK2ioFWdrF5gEN0voxDsS22NIYqae7Yn4KNpH3nw1KVULdXD
5vYb3bgq7jYIEWBcLvebeolUKBTchSDcbhgJ9XJdZWm5kFP4g34wvRMaBqVx9YAkgIO9FEOG0ivS
HqXfzF/LZNcUrm8dhWQn+ZrHDhIO64Ls9AzoQ+qXZ7q++u4XW6++D8jCbfnTdnfrSyZbHIU84GFX
A7zkpRwfUsVn7gByxv6u1xEykFv/oN37runWG/3UL2j3nCaBGQycwMDegJWbXNWmkYG7MWrS2Nnf
WunARKVTZuC9antaCyxFbP9tjZoVCZbXEVIUN/fPg+E8y9AZPBc0SeyuW1n1ztMK/PnogQyTLY11
zRW4ANH1V5Z8echqoDehrkJW74Ghyd+IBrzpgU2GUzU4ivLQp3i6Su7tBV6TG41Y5mdSJ5uqA04t
LbsYpClJFAM7rjPCo0zT8sPzzP5oVoFyRz1d+/bazsxWvKpLwWKdeFtOaPPQ9rFAUVamOVpVOrK1
aFM0dlmU6L7IlJqC4lCy6Jdfct1tAw4XVWHCqmOxrGQbLwr4D1+ofezkUoW5EK/RFopPcxYBGgM+
QGCAYX5sYna1HF01mgl1lcKxbXqTpU7AX6xhQcyo9dNbATBscIpqQIqgU2JWq43znqYB4NUSui46
ujJL3+09ZeGwZlUEHCyYhAPe5fggvlQRrulN2f6hB+oBmuAmra/9lpqijoCjJofeygpqD/g+efUY
wwQadiOQ2GU8SvylCuWfdq7pksEjZgBvZwRtmTaNAD+40ZSaJ7ayklTb21IntcF3435RB9SZq/qB
u8oOuHYSyP1MFu7CLbC03WTTsHjb7XtXrGtWu0/yIX8S9n+Y68bs+P993LTdRKFpK0k5Pm7QApYr
T7W1xUf66ro1jqJZ6PeeO/xzYRMdA2K+ZknjTgBARJZZKxXkmwL35bGWgvj99nW98jfoS0QQDhsI
Hio09I326swe0RTEEAlPcVuJ8mr05UOJyOXfRcjArAPiMGCHkAi5FEG6tu6AUY64K6tBcZLLlS3x
peHrubLjxQlNjF2WDIaejCekPxS+S/eya4KUFCCcGGtYiZPnEuf37XUtHdPE0PUBKKDzaFRY/lip
24yuvSX47jlQi4tVTfy0qoFtoGwhw3h6C9xh2zjRB8aC7g7Uvh829x4IKJl6CFaKy1e3V7e4oRPT
oA1WUeYyRNe/jefhrbn77Bhdm0zb3SfrDoh+C5HA/HbC1gGSB6+qqWeUMwUzyjWccaz97sQ90CKD
peBqVgTSBiN+GXCNpphQtZWGQVsgmCVaD0xowtAtgXLtUnvx3EAkkItGEGHMUpjApLnUeDmuI7n+
oxlByvpe/eTiK6njg1zCRPXxr4IaNlVDW0uizZDFsKfB/cLpjSKurOlZkDw5vSgmFS2UUTmr1nSN
qHgloKpcacC8tvM4BNSepj6RwowZIcG+0wLp3QBGdkJr3aUAPF6wAXNuEyRZ2BJ4NR0vo8sdIUDS
j5QxkA6V74q6LRoP82GjL3VSLImZGAEwtuQtzSAmSk9e6GTesQ5xAksgVfMHrI1I0QBIAU7jxKTV
bRwFZR4lNo+McNVkKQut8BD2/bNVv/oiPhZxbedAp691aSXiYavJbwsHPJOBAObf30+YJDkoDX2e
qPgEgzv+s5mx0Gfx797N3TtZYq+tw58oiJ621rZpWbjgoeaiWOCo0BFEDmTuU1zPhpdJo2qILCv1
l2m+QNlYl66L4Fey1MY8u8wzSRMDqMhtGWRjDFtUmmOB68+vWdQR5iP5FdTtNvPaharHlUdE/Ion
H9hjVXTTA/X/UlUl3jeFMsavyIx0LIm63ilq9T+Ub5Baga1Dv76qWVcXog/UihCBHUQJN/rRoTZA
BmdBR2aaA3VQuIwj+iBGBofB5VIwNWKouYSMB5ik23TX9S+1uSqGg0k6oIyhZu0YS5A0c2NBFzLH
K3oWUPDASzXJgkw58lkaORSmJvvZKCfFW+WyM+h3fm73sETSWy7bMdDXUuJUyVZPtxYwTm/vwKz/
BBQP4OSAGQAegslFtUQ5Zm9H+st0zy2mqd9e95CBmNdjrfyke2Atcalw9OJOi/aoYXgAVMl3de1m
7XsMAqNwwavOGSgVwyBgmsWpg/z1cnesLkUeJcbzQSPfQ/mW6YbdZyaglRanLmclYbZXxTikogOd
4VKSYXncL3RIKt3YSTfqGuHDCmiLhwYtoRtt9dYyujLuAmadJFaua8CqsNR+912ASdkm6/bUjbbi
ZDptyjbVW48go3kZ1h57yBzv6Lsvt09qzjWDw+YPfSjmxadBYh2VZaepLcI3vPmgOUNwby7BAM3L
AMYZVfBCxYvnckvKwExrzHEntui1jaGB1DKlG4mWC8ZxJmkPoi3ctxGiccQwvBTTRnHKY6CI220p
rIANLSV3jWjDXUHyxFGKijw0tVzvkr4iut0nvni9vZfzrzpAwQJrDeH9VdIOjlYqkCbDI3XjfUg1
SEPBI68VK8z5C6YshBpzu2oAgmrEAAHIyXQOkIZVbXgjcTgosC3lQySMSEvTOXNe4FzGZEsjdFHn
/jBeG+4MBotAvhonLExXwMcBUcPt7ZvrBEFp4u+KJj4HhWPhhxwrCgq8MCEuZwCXfX9L1wnjgE1I
14aBIMpGRvkw2DvtV7+hC98w54TA72kCChIQS8hyXuoQmOdS5AjxCcWAy1DLIQvrcEFNZg/uTMZo
Qc4tdSJ1cOKQ4ZkYjgS/FN3Kpf9pJOVS0utKkjnCgkAhCao+I0vCpSSfSKreBI2wB89YB5TbspE4
UTmsbh/clRjcOoCqQOHR5Aca+4mxTwCeOeg1Lp6Ub3nzTrx1smRW5xTxXMQk6sozpUeSHCJyPLwk
7zDoboDmj4ZgfsdkRer+hxWdpWknFkvJI6U0i1FcI9tqYh39TnP7YHi8LWZ2VWdiJmFznaP9uMpx
vYbwZ5k6RlEwIb3q5bMlbbPFecXxp02fJue558lllnkgD2oLacg0VPHbwA3mJz8QO/vZa2W6aUqY
+U3ybRwund6oAFPJ57dqoiCoGRsSF3Ay8XOZnvTqrhuOJLwLnv59O8/FTJQkMdscI3FYoBc98VJl
cWqXqiNJm0FdI2peiHHm3A3AD5QR5wdkQNPxT7XphMwbjM4WbwkK3z6T38Od99hz9h8aMEZeCSQ/
AQsM+zh+yZnBKLRKr2IKSUTbm+E6lsG9Zt/eurmo5UzEH892JkLulSJv8/GE2teh/SWXDi3sZGl0
e9a6/l3IVaohkCOlbrGQiqS2XJcMSGe31zFnijAHA/wbYM2Paa/LrQIfJGoLGhjRhXLQABGRYDRn
qXo6d/B/iqcEyWjkTCf3yOpgaEv0q6COjgLCegCEQoLXEbD0WZetKxE5Ybtgj2Yji3OZE0uui4jq
SBrDxPKBqeJQ8QLwF3uSrNreLvmpLWw0+N/ey5lbO/qPkdCEUB2sZZd7KVU8LDDAiBcFRsSaEc83
+Q57NOMUn8oSoNmfit7EREAY3vRwIRoAzSY6HmAuvA4KDzUTW7Wbp1ZlScJ6DDK8BPtqq6yS3WCL
RytmgKrL762tta4Fsxydha5a2kvv7Lkk3Pnn6OML7+w+6KkH9CkJaxcHc63b4pm70dHbMOno75Vd
8EQeb+/1osDJZvMWkOlpiPUHOsN8EjMd/lBtDIjqXjw73mbrXwsSRzW9seP66C7Olji0iac0ESS2
6ANnEovsbheu7gdk+4Utr5dIaueehBdbOrk2ft22mIaHPIDeH5TD0NgWi1jKxJ1qk5/pibNXvXBO
OGIM0pcwpwtRyuIWT+6Q8ItUL9M/H1AeS3kFHdNXX3z3irKGZ6B2zkB/ulDpnNFroLMhVwUkfgsm
aVrH13hcC6MBLkitoTsQiBy62bA+chtDX1XaLxPI7q32liFlZIHvVaUrJOxZZP1WwuGYIItZlxu1
O1jGU0W2uvnIa+FKRewYQDpdmr26vu/jp4I0VYddA8jIxHaSwOqzIcGnxqUbtI80eUf6oiF4pXff
t3Vv3OkL1TPx+tcBqwH6VCA0TpMwpSUNeumDn7VOU7wlBrViIKPNFozmlS8YpVjaWDyC57yyX8D4
ynQRoFMD0F7DrkzLH50lD2tJ6D/+fTlg+5TJ+BYbMx6XN6lRKi8CITr8s89/JsjoDjK3b4u4ihSx
lhFBGYVrNOyAAPlSBMillBh5P5SmsvdeeaoG20RbJOWcieBF0//DziHpj3QJBsllUJtcSlNE1keD
VqByFBQvGuUH0y9eLP7PUO7jIxlXAvkH8CxfVR6KAGAxwHlKbBoj9GyfFVGBa/BRUhV7UBZ6064C
HMgaqcYA/wi0RNQ5LpcUeElj9eCqHAd4dO+3RJ1kuK+7l9vHNCdFB8ApcPYQEkL5LqWA0wZp01Qb
E3/dQ6h8AmTgmAnTyfVhwTnTK/ONBenoEUNaBaqNvpVLUbnK9UQYEIVqkdPVu0ZBGX5jpRtJ3VPN
7gZXR5otbN9DY4/27n9fJxI56N3QUDMGLuilcKsGsQPoJ4VNRGr7xtowtyPNMipzC4JmLAW4v1A3
MjD3B/yZiVs0lSDOLFAXjq3wdh/Wp46rD7fXMi8CD340osighZisRU5J4asAXLfznm9R9APcSZN9
3ZYxpxfjDBxaF5CtAYLd5X5xvw5M1QMe3qB9mkiEGu9FjjmvdkHMjMUbj4RA86Dp6JWYiKnDCBRw
BXZL3YPq7piohgO8pIUzWZIyeWahktUqNICUIgPwUlAcQk39lYB+8T/sGTIx2DeUOlDVu1xMFYC/
Mm0ghutvgfjsYo/lpbMIwPTn0TFxRrhD/5MDI34pJ9OrVAtbyIlF6Uj5GnxRSrobfJmBYJJp1inF
qzy34yU02hmTfiF3otpybsW88Ua5auUC4MEWjcVC0A83ncpU5ZGgLeyfdxSsKxR8fSMOKLKklysV
nRdUXRWBF8RSbd6lLAAlr6e8eEvwFTPqfiFoEmnpGCmlSg9BpRInT0agyFt0n6T7vsg+IvDzLKxr
ZictdAmiG1MzgPk0bSerJaA9UQVGosyiF0BXOxWvawb0AhYScVSQjPIw4v/ve0nhuuAh4SOv+pEi
g4JCJqyFrXQ6cKwb1viOJXrm5QstgzO3DRb+D1nO6FamWe2gaYvcNGA6UN3ZmYkAFS9FFUkxlnD6
5g7tPFk40Q6rJ1nTRlhRj8xnID831oMSu0GhLOzc1fPZhNNCVye6t6kC0MiJjwzQwF+WAzIYefOz
zPYw+kxJ1x1C4sJRhEuXYDNGo3d5vy/ljes+e+ckmeCt3EGePGxSEJDIoKl8N+hRZAu9Y9ctlePK
wKynw/vrFkLBS0mFHLRGnxmF3R6tE8gX6Wu0yTbBsdiBXcMuJca3/B5tXd9WvYk+l0ZFZwzZpfiJ
XVZKvyTWKL5Zpacaz2QQtH/Ge2kdOOUG80j/egHQKkXHHlYAyhtXdAigqqFxFYSYyKPr0nDb6ugB
31je/gcpoKTChBG2FQQvl1uKQrsm90Nc2nm46bSDzn8UnSNZL7elXKMaoS1URTOeBYY7WKIpRmXf
0qFLGqW0+x1wRF0Zf5druldO8s5aVZyl6xLN1Sugafk7Yxs4SDnsMby28Fi81lR8Bar6mGxRCFrM
JjdDVq0QfSD42XHh+Oj7pyzJVn56nxULmnptUy4FTa5Ea3Jf1jQst1O+uMSSBu/Jz4UtXZIxuQx6
Q8xKirAY8lAdclvfmitljbbUNSD4NzVAw307c6M1EJuY5ISutiVr01WP8uPt77ieWBq52lHf/BMV
gbR+8h1qP3gt6czS5i/FF3psajbc6WvOpG/DFZvwVTvSXb8wIzATnF8KnVzFQLM6wLJBaPXV25lj
sGFTHAKmbsuV9FGc+s3tRc7t9fkaJ6ESNSMgszcQF/aHkv7Wm680dm6LWNrHKcFYnclo2h4g4yXb
mkeDJQ9gJyLMO7xaSFJVR3pciMsXFjUdGe2sOqpAs1SO08uhtlXIWjLd24u6dkUXx6TJl9YFXIiG
58UQYTwpr6BacTIWPIu1saAO16mvSx3UJq61I0MV1v14PlsA89BDE9l0Fa/UZ9wFN932q3rzw3QF
A4oB84LVEgyHfB0gXa5zEo9xnXtqOapj63q2f1BP1Sp8T9xgV+27x2ZT4Q4auItkG2xPv7t7+Q79
Im7w6UFRlzrFFvdiPPYzd5wSESpehW/hL7WrOP4hXAnwzqwsNzqEn2jNeJHW4enJP7Z2uE4XLsr1
/MXkJCaWD8NimhaNJ9HvdNdbow3PQgsz3VD2Dc4E8yt6lx7MzdI48vUTc7TnQH/CMejjG/NyzZmU
92gLNAvbCMg6rpJ9wdOF5oe523IuYmJxuBKSbughopWaTZbxTYDbktdiIRqdc1FwTmTsPwOe1lST
DSWuqrTyCjtttZ8RSGdZmRjdMfW1x7atzJXQ5AVHMndHDRVDRyN1DejGJ7ZN7T1Tzj21sH1Mjsf8
NIDjvGlcf9iChItVBTrFFgzPqAOXASNO66/EKdGFl2ukrxsNBLfpC09BLJgHH2CrR825WQLtmruY
Iyz2mBq2AKI+UQy5NqPA0xGb4tG2j3j1qCdAm5By/blrvceaNE6q9z9uG73ZO3AudKIqJclz4OMh
TjT4cN+ArFhPzC8zHND2/tGjwyLiwaofO1TTXnrQ0/KEJ/qaGD9I7DkWyHqEZqyyiC846hnNwlwn
HuJoWUdqadoQn2q8MIcwKG1LegiaYwjmWCND8Q788sGC2Z+JlDE3jKoW8oAU3WnTJwjqAMRKM8Su
oMO2w+HLyiSHNhnLgn4VWARgYylFdgbUV+nwKLRwQf7sXT079YlK5yIoPS/BAdBqWHl1cRoxrVI/
XzjoWeXCSkC6Pc6TTp8jqhnUtdnBJCTdh14hp9Bzm4Ro9LoHuU5pLMEGzxwgGRknDIwG4hE05RvA
BPNAQhOripP3ShEjg/lDMvwWjYJR5iWXNru2M2ETz51bOjfyBsK8MnFNEW2iEigStu7vy2pLTX8h
+pk9sTNxEwde8CLQigJbOXhoYGxaN9SI3QVL1aKlVU38dC3pRGo8mIMODHaS8tMPHIn8pOFrY+6N
JQDhWTN3tqZxzWeOuOmswgpKbGEaywzhqpNXv3gntnG+1CmxJGnidEtJFAEZX/y6+J1Gbi3JLCqf
hbkEYDR/SsjFoJwAOvbpcDjS1aoRUguZBUUFWjs5VSgWY450c9uAznpz2Or/iZmcEpC68BzO4AOz
KiKOlwZ007d8aURsXhf+SpkcjwhUUpo1FqOX6Bs2Vorx1qDtulrrkp2b77eXNH9CGH81xxkNlPsv
dQGdEoPlSdDvypRsCcwABvhvlBwNQkJeCFRm12ViVg8hBIp/Uzuf6x1VPB27JwchK/RHJX81QHQ6
pI8RQFro0nTLnFVC2Zkg4QmUR51Mt1EZUJT1YepFobGoOBU1uqOzh755K9R/LjGBZw7DrJg9GfPJ
0zYdoSLEDwVyFSnHgGJTcMTRchisRabdxzysnm+f2ZwaoqSFmgI6NFDpnJxZI9JUTSogcCoFiEJk
fup5t7otAn2z17EQsO1RRlWRk0B37URImJpJr0VRaZtIbu20MPTfDY7yNa1aMmD4M4qehSe1LlF4
upUCJfmqUlPHhLiXPjWZ6T97FYII3o/Ur0KqgPUaaEjkmNKhVYrmVFe0FYxqmA9aZ0qUf3VmUr5F
cafYWkmzNxlJX9/uaCahWTLtPokkaY8l8qGnIrbAi4luwA1tePcd1HqinDpP9bfcGOO0eCD6b72r
0tJRYl/eZkMnuS0f4u1AfHRBVlakeXs18sODluk+2k26RCNMayogn/VdrxsOuidFC4LP1JLXFrB3
M+YNieq7Ic0UwUpilHhGtH7rxkRvXLwkm98NJu5K9C+EfmAD89NSbK8dxLanSrcPqZQcyjhpn02w
w72UUv4Dc0T3ENVsulQgn9sTsFuzyrCAHeTLScwKT1ZWyADHH7VRmfZAs/ixTttyw0uLBnYvNz4T
HU11gF8HReaqeoQxoz4hOvrdYgXw7yTc0hgooDFFjk5XOmMHTZJc0RTlViqafKc1jbnt0UXaMDPu
fLdqpLr6irya8p0aD7GNr87MXVHpQermamEAW8bvZDsZsOUMIZsHeyFIDkj9AqNpldJnT2oRhAhe
I3gvz9dfkqzoWSVZ1qpr0AoIMlsdFCxqST66PjQwmRWnPRhGLd6VNg29cGUoKoZ886zhT/VQVuZT
HHd1bzeakF9FWyWbTO0yautDEq1aSvtfxOAgzCholrmJFDU/egtn5lDh6el6yFXIlAvNf1WlKDd3
Ks+tZ0TeyabHDLSMUb7cG3kvMPzJTHTSmhtB6+rQyZkhdqWHGU6nx7+7Iid+ylLL9DSGSjVwglJh
GQOrgwwZHqVNm1UthPqCsU4gnpexEDspIWSTeVGx6XLUZM1iwAhEEWcqnk2RbICIknvPWqNQp+lI
dayBWLHyYcl2pS/yjSdV1kFp40CGbB6FDiiu+aaK2/CxML1hq7SaCpKZLqBu6gHKUe0GzorManrG
NQ14w1lsNNumiCSBWKWjzjhD/VsJGo5x9CZAeNHIAPzSeecdFEmKn4iRtt9AWgvc3hqih75Nq42J
CYdvTIRngAgPzWEfidBzEq4pD3lJJTtIkAdnCta80vImImyQePHBEyuQGQiS+bschmZ8yoLMbO89
IZJd4cWoEpukih/UtrSeKjnn94ki+ve2L3tjRSLFGvlWPbEZDKk8+DQ24AC1gLtJFekPTRaT2mlN
KaaHisTZoyZVYi9Levg71RA8gbbNEgqQdMrWNbmoLaZHZtM+Va2I7TDMq50+GL2DZgogxmrU6N3b
NvMapAt0IPiFByRoOsaWkEtf2lpGopklunN63AtHGsBSho7H3rAcTAG78Ho/tPxbjQvBfFhPTFXt
PnueOiI9aqRbeDxfD8xNPmYSq5SEZCUHNTaCPM7U5hllWic0PrpOcYaa/07zr5xrB99DOFYBA65c
euDOPrXOd2Pif2MqxaboxgQ+BjFCQALXORC+S9kuEoB/e3Sjovqpx76DOU3XVKzXhdMYHdTkMT+K
R7ZinAoFEu3laWB4PMRIKhyYXnxGvur4pb9SRPlRx68pJqRZ0aRupafciTMAMWbdgpOeCaww3w/Q
O4SEeBdNU/rot8JIm5FDfJXfaV79iauya8RO6IvtbWOd+mqlZ6ImUXYq1YNR1UVpA0LICSyXhLmL
/CYrCAiFX/Rg3fm7Wl6IhWeiubG1Cq9LWRnn6ibbG5FY9VDOQ3gFP6gN7QvasTbDQExmCcPOiuhR
6n/ePtKZiG4ExMF8nYViCRpGL0/U55I0xDVEBsDUaMEWy8GeJ0lbD13tS1AeMzEWEIVM5NYponpQ
4lzKaoRfqhg9QKJA+ap4y4wl9IU5/TgXMO7v2SMMZlDOUxMC6ioPQHeiJifRem9xGPV4LcW5c3vv
xts21REFkACAtvhTs5sclwqcYbXQBhxX81S0L374yvWFDOHslv0VMe2c9Xug6kktRHRKh85BdGws
dZEvLGIa+AoPUwy6DAl18Wk2m9r4kfXr2/s07sP1PmHgBBVOlKmnjTQKQIv7KKKIrQM/YSaG9NK8
BCw3fRNyBsqP6mEATx7wzjm7LXjuPinAWhwZ3sAhPOWtipQYZXgil3ZTUuYlnyRxEbNJ/uCW8XNH
FgqOs+4BfkrFhPjYMz+9vlLS9ZJcoUinfwgHAN3xXfFKT4iitumvvGJLuD9z2g4OQEsB9amJZu/J
dRJ1XpfK6Boj+pynbjx8Ssa+W7KEc1LQZwWwNrBkwexPpNQ+HnxEgX6E4g40Zr3XATkEIcRSb9qS
nMnd1TKraoOIYDWYSSKpsSmH+JAiUI0FWSjYzl0qwCeYiLbGmzvFaOmkotVCH2qBcOMQm8Ohxyje
bc2bu1UAdoSfGp/LeFBeWqK+ISpCBaiCVBucNbownLwDf5CQUXq/LerPq3F6vfTxbiENjUFZa7Jz
eG7kkpZYiErc7g0PHz1x99U6B5fQsM9Wga0/eSvDNX6g/s76lBU7sZCEmF3s2QdM7GBrFVEcG+MH
xCWQb3dCfEeLU+Djjv3/V3nVWGa1udJFA4RIG4T9uXtM3OqztL11vNK36Zf3XN63r8XHEvXdXPEZ
xM/oTUJ/NXJU07yvZqh1ISTUuMqCfQwbI2HBh09tvn3KCZM3SWQvtp7ML/WvyMmBKnwY2sjDUond
bOmG145+31TMcqktvesb9THcySfpnmyWKriz0Ta6HfFbBVwyWOov1VbWst5H/3Vpq+vuIP9ACil0
grW3QV/BWmZo2AieinW7f7mtwbP38Uzq+P9nbruncZ1boYSj7e4jojFPXgBDmHNA58saFfhMwGA2
eBtzCCgO6Phq9uFv8RKsLJDW/Lq9klkXcC5ptHJnkoTQyyhQsYEJ2LpO1Zs4BK7kpt1KW1s74Hi+
3pY3f/P+ntfEzHCfB03VQxwXhYN+d6bmLYvb59tSrmc98O45X9VEIfE+zgzaQEzlJCeNETt33xpM
SG+9J7L6WW6ChWVdD2hNBE4siqp3QdMYEKh8aTVLjgOx5ZbVb+UzB+bb0vLmYn0kGPGuUNFuhubA
y0MDPBENjRzqAcS16q1cy+9oZzmadxqGohd2cs7LGWhph9dGgI9HzKWoMixza0g4SIi3/FF5ahww
2FeH8M3c+o+q6tZ7c1X9DNfWgo+Yvdjncid6GQhdiThKojb9ilz/RThBh65E1j0aGKm35ZP6EUqM
rP1jshQUqVjR1G4bigJ4GeTfMG45UVE9CHI/jXTElyHJN6WIkKzWqr53JD8ELmLaYvlDjkJQpmgJ
7Kqphk9DTsofaWtQx0tot0mVQRyzIiNLg8lL3zbR62owCwFwGNgF0dgy77YpwIUWTnxWuTCPMT57
MPsxjUFzEgZKaxqIawYVOUDliebvrexvoqSxM4HuguQ7y4CloPkL2Yr5xf2f4CnQ/wgWWQY9Nt4L
6ao1/JWg8XphcbPq/HdxU/h+X0fmr4+xuHaXHeivEukXuEnyA/O7/PsgHYef8W8CWpyFuH7OniOB
/r89teTLW1QNqU8zXSvtQZCXKpM33CvXg4EeOEPlADrgtpnr92Wmvt9e75y5PZc7MRSxUqDzh2BL
E+k+jz9zaWdkP26LmN1RgN0gnAOiHdBeLpcm8r4zDQ87mqCjAPlL7U43thp5uy1lVjfOpEwUvw4k
NUr78dyCX2a2rbMlxRh34urWA7EGjxN5nDiZGHABBCsScERNyh0WYefAnjiR+9zRv/KVta033VJl
anZFeGKOCIA6oGcneYxBFwjDU3iMRn6R2kNEFu7x7NHrIyU5sB8w9TQ5+kJCqN/JWFBdYA5e6jBN
+9AM/z4MgsccOnOJaeFNh1Ta5em3rQ9L2GIVffmYtm7e3xfRgkGeXQiaNPAuQeaCTBWMU7NqqhbO
LsdoJN7iQBgjGGwq/4sen4mZaJg5JPi5owfPw62mRizxNqr+QpKFp8fsdTkTM9kwKyZIzY/+tAdd
b3aIjG0tOdHSI2D82Ctt/itFnQy1tFYghphDimwAXOJAio/YcCwKGhgXo6a3r+ZssIXebOTIAKul
XLE3SLHWqG3uV3b906zdvHG7nQm8m3W8CxyMs4TMbByAkCgLtm32oXMud9zqs9CViiKkejHK3bVr
4056xHvumNZ2dazcyq7e683thc4eHSYW8QvN4hheuJSnklrvlDKo7JAegkGztTDahsWvSMoWKsmz
QbnxV9L0+DSUd0z4YRxfb9fZytT3WvZKe0DcbSORMpJuq/AhyVjJlzpd5uOuM9ETs6QUtDVIjUVa
Xz26KF79J/qYHCMMmm46DLrYkWT7R7JPHbKEEjKrs2eSJz4S44S4FiKq7MhHe+Fjginx+qWrT0l4
6HLi3D7LuX5mkI7DdmGwFhTu08FsEvoA4M2xztJwyiPZeSiS7Qa3vzfW2QYlx6OSseROflwQO27f
1cUEcwFqPegElac6pKQij7QBOls5zStsP/Oe+PbdP1qb4X5B1Ox+/hU1VaKwNS3uDVhh9la7+jo/
aZ/Rd3rs78B83q/UlXYfrcgHfwegzoLrmb+ZZ6KnStS3SlqPq2wccKexZB3vjZPYvP/w7HS/qDjz
OnsmbqI5FKR2cfFnU1cWaF3vGzs4NsywlUdgfNrGIT4mn0uNzGNYc+Mgp+41JvDqIsUShXVXSPuI
3Bctk3T0A7m3z3HW/Y2ZTGArAXlyOlOM93GYhJjcswMrdkqVstb6bPztbSGzwciZkIkpjfSiqq0Q
BkfSPEa7R1QpbwuY266x64fK6MHRgEZ6aTuBy5IkJsflHlCtqXrfHnh8TDvr/5F2Xctxw0r2i1jF
AKZXpgkaSSMr+4XlyEyCOXz9Hrp2rzgQdlD2ffCTXNME0OhudDgHZHPtrjQbQRWCZ6q34hiNiDqN
Wg2FOCB6OTmJgr65lWhQzKL7LFoXE2WpzQQgfRUbNwXaAZin9V53Jm+6GRWnuUFznf61v5H2o1M+
TKL7LRK9nunG/dHJzpFRh2iy03+gR6ByFi/zbZ/cN2BGfyBBvosOix/6Qko2keRVZTeSZUBjaX2B
3bWtb0V8zM2nOUfzw74XwTbydH97jIxa2v2oj10HQTraE2sAJYI1AQPa11WT6wpsQHXiH/o7QLpx
uZykLXqrW2PYuvQjYOhZ+U2UvzbkgJHjPr2RY0ASANrHTcgpVZ8w1hrGgnQfb0O3X7Ca8u2GhmMM
dlF8QVfc5/MjOggc9LKg6OrYqYh9kLen6OeBOVkLP+AMu5RlylmxWBNCw2QGYu1PkDpqorKpSASj
mVLTDqq0ipgr5aFMkQAzwmAlBhYcHM+ZbpfC6GE2lAXtS8jp7J2df+slv1H9qPqt6bfoQPbi2S3s
+0lEgsXxq1CTFWISTCErC9HlBi7TmOOtAqlKUzuK8n0AkBXAiojyOIVoGRdxAnFM2YU4xpQNVZLn
6B3DwzRqznVZeqQD9DGGZfG4E2woxwtciGJUY8Fr0RqN9aU1FH7TZceoFUGLiFbDqEYzSKY2dxAx
FPeL8jorj9byWP7DkxELAezOCvi6ArRdHlE9Aq6tWgOCaXxEE46eHMouECgfJ022lcGOiShSB0oa
Cr88W7lnS5FnR6Css5X3zqwcNar9DgiFSzLt62R+EMjmH9R/1sfCYsxASLb1EbJl8gZKvjE75nRf
JS9L7bfxc6TvO+1xrg8j9Yj8oBkCg8mxVhcrZzQy02JC6gm7W0TgYpB/NnbsZDFw7yr5paKDf32x
ImmsUtp5nGfrq6u3z4r2iwypa5Wg6Clu0NF5XRTv3YWcJ0I3YqDlFWmNS73RUqoOVoiV6TPC5Vo6
ySjtjl10rtMYZd7wvSrRcNopX1DturcIYLqyt+ufwDGdF1/AeIKqsECzkmG16YTOJMsaFTS4NYpr
KrXuXRfF3djNYplLAv6DopdLLLZP9JtYigJK9KNmD4B5zd24+HldGn9haD6Bh9UwfswcoxwtcV4q
WJheH8jkLRWaFnfXRfAX9CGCsS05yJFDaYIIBX2hk+nQbEG+9ZQNuzR7uS6Kl/PAOX3IWpe78diK
GgNUABi8GCRE4Sy8VYL21vqJSsy5zEHVQPb5g8ir/iGHYp4ckLkqJhC60GDIOB5bmTJlSCCze+r9
1Kucbo82WClyEhdlXn+lu538IqBOfDTu8IcTdPdGOwvZTjlAB/B+mw9hDECdQS3HHB+i3+fuS3aT
x05huGrnWScMUbnz/lvm0dqRnspn7RALQnuu+90IZxUJHb9Jo+OU53zfjK6s3XQhMOP9BHyARi0w
dbzY8GKpjE5VU5PZY7XueUA9ABzs3lqQJ+5Tz/6ifOn82DHnnQijnq9cgK/ELJyN7nu2SIHdrUdV
zuG+DMNpMW4ENhL0Qy9OOg+3ud46OqbyVCPyjSRyc0V1KjXzev0HJusE70Luldp8CXPScQwC6WVY
31GYIRtviV26FtDaANQ3xiKHutqbT+q9kcUcbAKiVODgYdXkWJ5uUZUZzum52xtPeEhljuFobhL0
PyXvIcXs7vXrLFomc8qyOtqdEUO0ZKJrwcAcSpd5TdM76fArHolIqbihw2aljPGgKWDpdApxs/Q6
xbrT14fG3Bdh5CjkyTbOgNVwklqwRm7kZWmgRdHXcgM79CgtqtFXDYSGK8sU0vWWQR+ALqEI0f/X
z/98kB+S1i/Z2EZdr1vSEEiKUHhKAGEBlkTZFJgBvhAgrYCPEzh1bIiXWG2X6XLRuWOHUBiMZmlr
BbHcetc1g79r/xHDRnlZO0lLZkLMlAep5JXhOWu90RaUOERSGMtu6ROJp3yFv8v2+vy7s89p6UW2
CDROJIa5zRYmGmYFsC0uwpzuILfJD2ko69cyS38pIHX8J4X72DrmPhd5Z9nAF4XCZb+N2beTJ6M9
5iK+pPVqflI2YAqjWIa2YAC3M8pmtpYdzzDQeRRrPqFG5JE5ERkI7s5tpKx/36h0MtkxBg9gB5PZ
Qqu6tVNLtwillUkouK5wXPdmAwYXlxQvF7Z7q8qLRFNWiwv6DLg1tOO5YfGtg2rY9xIGQv87aUy4
uZA+Rh0CGjE13Y0WDq1T0zZx6KBgVkuTZ8cYjcQpbFvELMDf0I9lMsFnnxF07K/5wGZ+pIXiJBjU
KBdgW/893BQwH2XZBjy9Bh4kNqQn5tB3ZYKrVVqYdelM4JwnzqxKfoZCGPg4vcKy3VHL93+/sQAU
AkssJueA3Mkof52QKFMaKH833QHhMm4eI+UQFd9jOjtNarrXpfHaj7DKD3GMA6vKTh3kAeLMWMZY
y51ZpuB32YfaWR+fkyQoehe41NeF8jR1K5O5eQMFw06eQ2bUVa5JDmUDdGb9DmGJbD5Yoq7vP/Vw
9qKD7RuDlfAsK8TW5RWcJoLnvl4h6Zg8Y/pa63athGpY5KTaSVGBjIocneWZgES9vkxutLsVzN79
sQ4NiULwEJZrJTW1vlX0ee2+kvIFnK24H5p0mLvM6Q2KScHGq/R+NxTarsXAmG33QUhTTy61wAB3
4fWPWxd9bVPWwGZjl7q6jUpNgnYvqD6o4ZfSeEsngQxecIQ2+JU4dcVqZbl8mqbBuO4MGVIMuI3Z
Rjq5jUcg3hl572PI6Q4Q6SL6qc90RitU60YoY5iGwlzkKaIIkczqOZ1Q3417j2IeM0mqAE2v7gBq
qLR+p2BRS/XfWrbcEuU5lyVHMwev1GePaMupCcvd9Q3nq+HmwxjDJRtRPwEUuQPwH1h6pVe13w/D
Lp9/EDBUlqMf0VsTIz69IBDnHjR4iQkStzaMCnPQaE+ZYgyeYj+mcq+b3V61IvSmCdtgeKHp2sgD
m4UW+k/ZYUz/FZimwqUemtkNhxyIpYPfARVEBySBQtQnElfeYGI6cIkFW8vz5FvRjA0jI3Kt9mrD
emM4JnV90HSRM+Dv4sfqGBtSjmrW0wyHZ2PScmoITEjmUNTUBErCe8psl8KYjNEoZTWdsZQaMP1e
tgfP0+9kD5rnU7Mv96XlntVHjEih89Xt96KalGiRjKrQEpNKOXKTbpJNXmunfm60/jiL+iRFa2Ru
KDplerNdHauVHPQlsKovNlwPQJx6r5H3vQiVR7Qq9t51tgbmbGxprnjteGsYJ2P6ef3YBArIji6l
aTjadA2Ppepp0u6FQST39wF5vuJdY7yHbTnQWoJgdVmXUN53zWMt6pnlOmQCZkSAvmBWjQ11jGKo
zLyFjejk7DRmeDEr6aNOnwxC942R3wyTCOVvVaVP7mcjkdGBujDk2lYh0ZhBJIfn7LmW9nr1M+wE
DyTu6W8EMac/2nKE9j8Iiq37vtVd0mNsQ8Rly10NZjSB4LA2zLGOLhsXKSVaDQM0wr0V+XSQ57xy
YvlNnmu3W+T9dX3jxcAgKUUxHP2GYAxjrBHpqzCsimZd1L4lr5biGUCb/HucYXhSdLgg9DVtFBmZ
rZPAeBDhqb++xnOvAeJvmtfw3Zi1j/bgRHCkKri+LO42fghk23jjrgK18QiBdbWz1Lum8bvql2w9
KcbhvxPEvJojyaqjqV5XJtUI7b0ZEwzZd1Vx7UVQn/2Dps4qOkZNwZCHbntg/DObWJhzFM1xh5AP
Y9uufDSOBir+xuwk+8RBxvyg347BXXp8PwMjy+3fHtub3stv9F0dlA623AVHjOBKfKZLQ4i0+Sa2
v4fKY9NoBgZhl/s3yY+O2r67qR7yV+2W3ix36WuC4v8DRvL1c30TeeAlmnRBZMhNVAIWRAcymwK8
HTYjnQEBXCvsHt2f4K44arvJi72ROgNgDVMnO2uOigb964fOAxDErPGHTCaJMefh0BgWZH6PFlc5
Ta/yeT7Lb7X3XrqmN7tovPDiI7nBru91gcbxOo0uhGuX8fZoa6ltlwMWfFy5HSsfFd9sJ7ljMJ71
HZ6xp/zOEgI4cp8g2zUzoVGE521IM4gFl5VX+7pTHbPMsd32x6l+IvcWIFSNWyCWeOquFhgpbtVh
K5uxUt2MxuhZw35r90qwOC8m+qO/fzGcPjA85Sif5Xvb1XYAyXCy18c+QIQuamblPga2n8CEU0PZ
NaMR4hPUW2BlxF7nf1mcKZDcP1evDIo3ujOPmi/CbeTv+0o9AJqvFbKaOW7w9M1tNGDfTSeFarXI
9/fO8KYFnWdiTpHepDPoO1OgnwSA/BC9PHnxgraRzp56m9u1aUF6qAK9bfBVW9S6y5OAVlaotGwC
nJJFTqdSnkCdgbuCFgMXjNhuKhrG5W4hUPbwYMf2KeC7v7wxSgm8kkSGCCT0AUGyh5HuvkNzbn6U
L9T5BUjsp9mJD72bv1iiDeQ52K1sRm9Iq2iLEkK2nQ1uNGLmzIuROpDGf4n3wRWrwIn/ocNg9MQY
miarFwjSAC/8w3ZaVMaKbxjscPUHlAMbN3EHt3pHgmR05p3QKvGio614RlHGOkkKY1r3eHb0H9Nb
dps2jkbdCGVyx3KzbxoeGsX9z+uWmJt0whABVkw0MLuzUF5pN6RhPWrYXuXFzFEL/2WYwLZ9ytSX
VPfi7DiIKidcn7cVyQScoBIY4yGFyCZxsocBuK3mPfBEbugh24+6YwA18k7P4IDA4gHmrNSP4K+f
UbG6vvTV3TPhgI63MeC+kKPFU5mJPMKmLeKpBvHbZDxXlWsX95TskFO0MEbU1/eWKDLlHDAy22hN
s8FTAqoKRp6qzlZpKHXjgsl22KHxD+1GYTrgIZSLWu44JgFIqxoq20i0YYaYeT3mCU0GQM8Bn82W
A4vO3xYiC6Ip7mo2IphDLJMBobYOEUpbO121eN14P4ggHDh330KABG4cRNcrU82l3THqPtUSCiGL
hlRoBNhBLCcL0MNxXRV4twCCkBgz8WZY560vBUVKobXAzALyrnKcEB6iGWYgOy10gKxeYuIiv6Xx
43WZvDNCJQ/XDnCbwFFg1gawX5pmQ9+4rVUEZUgPudkE10Xw8lxY1ocMJsxa9Bj4IxlkZBQIorKP
57dblSvCV9B03gKMqcWLuyCO/r6uh/EKUAqA0gPddZ9ckl3SxLbGxtXmuzD8lUyPVf/7+tq4qoF5
IjDl4FJ9ys3LUzWXMzro3I4+1bbiRNoPM0/hYV+uy+HpOUhx/yOHMctxmQBlqoOcirqZdkf6O6Vz
r4vgdSwBFUIFQRK8ODw4o32SmeRTKK/aV1QPSxpSsEBVL82i9aA6J9F+xmj+rpFpeaqU+NDY2rs9
Ymi4XKLiy/VP+VNAZowiPsVQQEqFWTBk4y8vgkJKLVSyCfwT+RTlTmub7ctYxdHZzCeKYZISsHHp
SIFHgJm4zBva0rqLs9iA0wQwmwuDVu7x49WuzMyV5RFxyQmg5aPpNIB7BVvNspwjO0JpXKLTLqm6
+kTjqHvWDdloMENOR9mRIz05lxPRf0ZWZr92s4o65zSbL4k9KtSLSdI/JGGmQIEbZ1Kn1I07Nb2v
+jVlFdLZctR6SIIqm6vfYyzh0QSsFtmPwPV+VsoaL+da6dWjCmRdUV8uDxUD5E3rAAwcKiZFmTfm
KHUrgPfcuCUgPq3qGVuMOfwiWOxl31qKo83A3kuT75H+W667R2sGQ5EKAgMdFUkdQKdoVSubr5kK
oK923FPwcuTqIICy56g0YDNAR4P0MPSNrbbmmGuRax1nrHbJzYjOiKqajpP5el2VOO71Qsp6gTdV
jWSxyh5gaI1rt3S8IzFpYie2wMnsyEayHOSyzb5ksr2LTLA50mkUdNZzFglFBoIGciYymLQYRQaZ
RBXJFu4tWkxPuQKObqk8hVH0D24QRw1mE/BAQYEYT6tPUWHQdAGyeW/eU2B9z2h1dHQSCxIFPA9l
r9xBYEcClxae6ZfbudTKOJjFau/s2fDtPkd1ajZqrwYx5WMTIWhcokp11VwZHcNqS19FU/XT9SPl
2FwknxAqwROjb5oFEq2HGdB7dLVTiJeG/ncDUEai+1P4+7+Tw7itpkJLuAYibVdR88A26pOshy9g
1TqO9iICt+MkurAY+HwQTwFJnCXIjcOJ5oDdB/VuhXSh9pjSzEntYBifp2gO/n5dW1nMukgY4y06
QxZYoOxmp8fdrRydclM6/IMc1JcQ0CNdCMzcS11JB1j4JYKuJLFqPYB0vXN0CZwitgHg3MXQy+fr
8jihDDigUFyEHYWh/tN/t7nq5ZQlgPFcr3oRoQyPsb9RlCjjXOcLEYw1GTpS27MNuzrWlZtqSmAr
oAgb2n8wjQADBfoCohYAajE7FyWWUs3rdSbN9wZkZFP4mEq/ru8Wb7AOa/kQwqhBEcV6Cw5mQFyb
f+ouALWasrdSPijKs5bvdGBq0wEtUXc9JiJEurHG5YyDh3C8eYDzjvERFnlviaW8BE8rQmqjdUyy
H1vQaUZ3GZKhsdcCi/b6YnleABRrYO9B7gAekfGHxVBL3dysKk/HQ5iSnTJNX9FTcVNFw4kQkE8u
5KBr48t1sTyNVIH69wftRIG5vLwBNIwkgH9glenU7jq1utP0f3gAwb99iGACw3xIC81YVUWXk4dB
Lr6k8UrCLEKg4ik+TmuF+0M8prOo3shdZYvZl7CFjY2G6yVQ6XKwi9m7vmEmTy/wAkI0AFIDQ2N3
rDaRkVVJ1bh9rNSVk9s4MGAX66MnF1mjB0OsG4E11NOj1dPhjuZ55uUg9cB/kvCRTiIn3eyYctwC
sWnqatPppgYDxnojzW4Tp9lZl3LtFsi+LTDjVLqj7RgBjVmWp1M4mMuRgDj7dVrUNHJqO6xfu9AG
K0CsgPe0M7rkNLbN8mCTkT61qb0cB/S6eUNHF8tB3gT4YxX4eSIkTGiaunguYPoKcN3DD00HQ6Nf
qRVIVUvF9qIpDs/WqNbwlao5BjmZQMtHybDT6slOHbW1UN6N43MzaEkgK3V4kMrwkFWSejAl3Vfo
ogUlNedgGamNNjV7vgf337IjukROeo3XlhPnfVX4WplhbmPCgCnIG4i2n5d2eZkbQymc0UzpWVtQ
H3eA19yFzgzMcR+Qd8PTlE/Krq8LkNhEiQL82cRAz5EUovHp+olzIwqLIKiAodMRITG2TrWltsxN
PAxXwq1TEtb0rh+b7gDqXfKC1rYQMMdlP3lUmqw7xerTEujB8yAIoFbDzdojILsjD4PQAlBnjDEE
biP4HSV8RQdAiGoeXDI+apY/t4J4kOfnt3IYi4AN1OapQPbFaiLfXILKzrwFefjxEeDZgq0VrYkx
DSW6DIcuQ/wiF4nT25MTg4+78OtWEBRy5QDaHXMuACAhrC3vI7vT1BZr0rrYq0qv0W8psRxT2V9X
FZ413WoKc0Y5amp01HFGiL9OU2YC5b/fXRfB8xOgQkYmDgUoTbVWM7gJIUY841qCDCw6/BR36WOk
e2iE9wINpLz6XskV8ISsAzVE5VueWligpwQnt4phQLYlx7ZBtaStW1gqJzVxKwxiqEg3pvkepbl/
UIutLCZlVvTpVJgDtpGaNRDT+7wIQBby1OV18wV06tq/3KxNtM5ofFTUcwuQJDgoO/xu4PXrRGj9
apvccsbK/HL9/Piq+PE0YFR+1hS7BhbDGtoCxT1yGiPzqfoUxqJN5JutzYkxEUUCDyP1FXYxXnKg
ieUdBmRm6WQlya8szm9nM6YeIL1LXy4Bn16bY/P7+lJ5Hhk/ACh5DEDpSLJeqmo1A1U+7/ABSj0g
taDZawFx/B5KrWhqjueTNzaLRbAlU42hFQLltEn4WubD4No1JgU7DV2SSJATGbOrjQ4g9OsL5N2J
rVhGT9OKVqG2JqrrxlxLVonpkQy5iRLp0CG4LotnWraymNMsm6bV09X8g8XGyUscKBUYL/5xfTiY
tVluY1kA4Ca1KeS4iXVnxJ0zjjdN9v36Krjav3FijCu1etlewg47FpW/kwbsozHGeeTovqsHEarM
5+WA4JTIAABdyekxPXq5nEVXgLHSjwB2+0Z846j6xPL1L9Sfg/JLjakxOJudfCMaM+TUzC/FMvc7
Ag6JbtFV7Aswf2NP2ocg+hxfyK9iV+7nHIGK2/zGyIsu8Nvc9RrgjMPjXAHWCrO1SJwn6LCBYEu9
tZUO3MzebDYCjedkYLG8jRTGwwE/GQ37LaSkeJa393qEqXPTBQK2JzcejSo/mnd1ajtx6trD098q
z6Vs5kRL+IQEaNtA0+zIzZxDiIykqJTsmsQQ3IXPN/tSFHOKBUCNUxpBVCmNO6lYduoMUNvCcisj
x2NQf76+MtHZrX/fXL2JhrTPS4hT7HeqPFRz5gjBtj9fvcslrX/fyNBzJAXied09VBMT+lB0+8g8
WqKpG+5S4N5QTwN7yKeh4rZDiAWGVvSMlDe55DX0RyyiHuJ4NixlRQxX14GoT1xvNcAVCkttUHfu
XhFvH8eRYkRveV+k9la3VX9Y6FupALuierx+Tp/9zKVgxuAnbYnf1Fc0fi1o7dqtFhgSvEpGDLMZ
cDipoQvyLFxF3CyVMfsg1wBGpAWJkkyBtaKaQWq9T+HwoNRosCWywGquen35yLhYINsUGpdyjIoz
Or/STnJpH30b5qUXRHciGYyhgofJ7QI0Ci7BqZnAbHTkGbM310+Kq+0f+2YwdgqDlToBbQLwAHvq
JYOso63E8hdTcWhaKe51YZxE1bpt0HZLRa0A1YzLu1W3tTKrM7YN6OHVgmrNOQ3fw/ZEoqc1Bgnn
V1U/9OmZxoc2fhcIX/fr85l9CGcu9jh2VZn0EE5yDMPcEPU2Ml71dD9PTp4/xvVJ0YFJJ/A2q959
ErpiihM8BvAgYFa81NRsqwRCSwnJiFjZgevKG1XVpzpx2tZwqJniVSfE2uIudiOXWezUxtZkVJC7
JKdlTjApawCKwZr9qXoxkaFT5pcy7t3KetFBV/cvO70Rvl7WjQnt21wzlxbCu2xwJHJblXem/mNO
AcJtHntzV4de1OxD8+G6XK4ub8QyVkeKlggDeRArqX6bWg91bzh6WAeK+XJdENd2bwQxxgat3Ehr
rH2fsRkf5qhzLKkMSGb/y938EPPHvG+2Me30dKL6KmayQ6cep9dYW0CPA3yZXgRcxqns42puhDHW
Js5IRLMawlL1t0L9CSRl0SEEKVQt2SA0C+Q+QGv1gDtyfS/5geAKTI/CPlDA2JxDVQDfz4zQxod2
PjwHQjebMKyZSjtLKxx09+/VHG0FQ3MgcuoTbLS0mI/5lCGj+DJrv2ghGqr5f7bi44sYm0ibQkIh
GB12A0ahTX8c7jHxUtbxUZ9Bia3tpJagsdi3I0Ew9Wds+LOx+BDMBG4tOMD0cm1iXer3JtJ2nQFo
68m4N2biVoXpUyQTlPShK+bjYE2gbZUPelyABP0RbHZHWw+fauP7aL2vTEpyr0JN4iOmclIHQM27
rlJ+tXnjRxHI1ipFdlBqTx30FaECInq8c73x5kyZsBC9YRk4tbGQfDhjpjhKf9SqguclkqXz4br+
8A3sx54xBrYJ6WCHBUTV6k2nPrbhtJPpg9LdE7wpJNNRzafrAvmX/0MgY1mjRs4NMkI7KAkdXPp9
K4N1bpr862KEWsga0ZJU2gAUqRX9yzL92nKjqnAi2R2bQ5a5Rd97w+IAcmMnELxq2aUW6iAoQycb
oHXRCcOOVFK7zTtVRgBMk1MbgjaBHA1oPJ4vffo963cm+iOG8jQVXgMKnFBUaeGAa0D+ii2Pwh9e
8mwGTTKQP9PWl2FUA3ahBbxFkMk3BFy0Yb02NcyuWZ3BX9Xkpbu0AMLRvDy+l+cyuL4Rn5X48jsY
d6JKHWhBa3xH3C00UJMeveNTLHukbO5DcFM6pYqk/XWZn5ULMtdJAmAnI4PIFk3GRQW8va4hHLPv
crKP6qdMxHa/fvan4137STDLgiP+xF61tIoFekn0DwM+ZB6iHfCm/d4iYJGIVc8OT20MROW/Xxby
oSDLQkIWiWXmkkprLW8kWNY03xnguCvmAPSc12V8DpfhQTYymHs5GXakRitVDaYOLAlqk+b/5SqY
G5nMdR5O6+EUsTsYt8l8V+dv1xexfiR7ONtFMDrXIzNgSxJEmOW9BBbMPPSN6NS1f53JvdwrJoAZ
cR7Kes3cqb7Vpp/V+BoWD5YmGMrgnwi6WJBlQSMEC55ezMYYzTlOpFdHp4uCrBMcOX+3/iPAZDJx
IWAXZjmDADo/Ns2uMF/i8FEdRIWtzy4Gu6UaaJZB2RRcyIxbjszEIPa6W+EQaZWjWQSGd6Gh/tNI
+/I10qXs50Jo97SEKXBb2jwLBa8IzrgFPgFldmSJLWKiQ/Eyol5SVDrmBeiCTVDd1bvwEH3VIwcj
b8XBz190t3SNu5vlp/ZoeuOb5cyYLWpOIFC+rp2cyZ71MwiQC4zVP1hMkKjVIE6OVnQ7knvqcfKS
r8Z7H6C70ClOWeWUvv0k/T0i/qVMJhqzpIHEtQ1AMrgjY3hSVcGjlGdyt2tiTrfppBT8svj9WDs1
dG/Yz3bqXd83kYj1omwC+QJthhKxIMKw7iT9gCZENOP9delu3SZg7avAB0HCh7nSg5WA2ziFjLUk
GZXf8LycKlC6WgIPxbtzID4EtD8aKNdLcbkWOesnaDkgOnpM+u+sJRse89BCp0Jv9er3KYsrESgI
zw8jVYvJc1nBP53ZPaQTMq1rAKxgY+xS6X9HBoD+K2i9OaAvbnq9flY8o0UwiUtW7BgDkNyX60Pr
MYYXetgUMlW7wjLw6ikF14i7IBUuGHzguEzs7CUwDFKtMOCBFXXySsMHl7bTKOgV+0G6x+ur+XPs
rENBK/g6ZgMGwc/H1dI0z1sAxcQHe9+9YVTKmypnehvvMgDWOuoP6zAGy53hPJe3xv18nu/fQY63
t/emozkdqNiufw9vd7efw1zmelzkJaYrbg0OcQoBWj+/XJfAaZgFW/1mxcx9TqpCU8MOIrRAvwtv
q518xlzW3rwrjv275A1Hems4+Q6M2PviVPpduL/+AbwLspXPqGuH+rmqyZC/MkznOeqId2EleRUe
Wn8vCCNUUFZcC8xqMZpapmSUKwJNVaPYBVhYITstINEKcrguh2u9dAjA7DPyyGzz32TWxdwuJrLI
8VdrACN4mDuzIcjd8O6EshHCKIYRm1LdrUIIjEpyXsbHfHjBSwRVbdHYDE8Ht6IYBamiUMkXDN27
Vngy7Nwv+0JwMuvOs5duK4FRgVCdDCoNkDCStyLZT8k9YkWFPrcgvUvfqlFg+nkRPQzySg2BMAtA
IJcmq5vapkp18Ozl1VOpZY6kak4T/4zpD2J+TUqBOnC3byONXVxo5yNyQmAHnfcgD5KoIJPP3TwM
SMA4ojiCsa7L1WQg+BqjAeZeH1676KTJdxlFvsV+N4FqO7v1+OMf1HsTWq3qv3HO5SDPhbWGVulA
/BqJb5hMH9TjAr/JvUUbMavZ2IhpzMLG+DvE5PoBrPYOzLXTit5ZvLPZOmfmFi21FklRAdizcnwd
6FG2n6/vFc+2bX+f0bQlU2gxrLj2Srunw+9RSxx7BqiRqPTBswagBIDbQh5gRTy73Kx57eEyZOiA
PHnKiPZ3dT/IB2ts8SASmGveuWxFMeosxSXIqmucC9WQ3lwyT4tfayvxrm+cSMr6983pS4PRoXkQ
Uiz5WChou8heDWDK/4sQDJ0ZCtpI0Gx4KWTpVdvo7HUp6s+wBviW6nboe7ouhKsCK+bT/wphXqhN
lJga+BqBI9PlzqIlnqFi6DJTnLh/+gdJ6ClGMgolUoMF3lApst2pgkjTRLs5Ce/TaR/KPiiDrovh
VElXXmAMbuJ9h5bYP0WrzdlM2ZyoCeoV7mASt9bNl5SgS0VbGkwktc6CLNNc6DuULgOjld6uC+dd
2K1sRvusudOqMUQVWC0Xt9eb82Irglc4z56C8xUTFgQ5dpONNqN4iUvoC/IiUQST05eDR9pI9VJQ
ewDTRjcPXRNmnmo1ryUZe0GhlKf4eC1CYdAQTfA2udTJwVRDc0ngLcwUkUNUuSO1TqHVCR7IPK1c
GZAJOtAVDM2sm7A5wz6XbAKvC6cU+moOfpeh8rrIpXYdXD8w7no+BFlMyqGeqzGma+yuyS0GY5Qm
7B4xXDLKSHIUuBHXpfF1cyOOeW0hRQ90owqRhAGiyyyRHYyW7K0JTj43aydNSkzvxJ453fd0EcVJ
vLACiUhdR0cvUoUmc3RaqYTKBERVN0QelthfKI0Dra9PcaZ6RPnZgUH7+mp5Vn/70GMEmnY/ka5c
rb4+gn2xiyMXg3vlHq3V53RA9bQW3D5Ol876VlgnF1CO/tx5l+a2LbfjAMR8TX7DHIObzSXo6ckx
MUDIXCBc6zt0cCeyX+e/0BPiyVUvmhrnnrFpKPgGZMmQV2HMdh4qS03+EIhl/TEEK0FhWE7a9EGv
zs6Ug3Z7Pqdx4Snxz+v7zdPlrWDGlKMYXyPFg2zOhAbVPtmXAMzpJkG4yLuZ4A8HRg7Sv8htM55P
pmDVNgyEDJK5W8KdnO4s47u+iE5y1Q025EZXgYYPtgDRz068Zv1ISL9yoynR2QDCezXLQDrL94PS
HoCbuk/0+dGg70DfBMdQiU5L5aiWIhBy7loBBI0BcwvTkGzCU5JUVZIWQIWNXe5ahp9WkVM0Pni+
rx8c72Ziwvv/5LB5z6mUWwsdNghZy/SLlqR+rdCvSyh7A8Y8af1zTkTtejwnAmhqWQbZJsyRzdhX
shT5oEwAVQoTLV1BFIt9U+EdmE7hWdOq22kcYletpNBFR34lGP7m2QVgYQFvBXUhDJQwdgFd9m3a
zIDa1PTv6Xgeil/L6E5tMIlagXn7isFODLhhyA2PdGaViTJJUabi6W5Yr7Q9pOk7wJAz+t7LP8Iv
14+QU94D2hvBSLtuKtoK4HjpsdKx7GeYOewoUsr9EMyoaY2BEt8remApgQVCLKq+AsFUIJcXcWzl
MhHHlGWaJA/tShIS/JzcB2nfNoH19Yv0YjV+0vrNi8DKcE9PB0YFhoCBW8+mro0lRzVG7RH65otr
6ScCIl3lm5w+x5NAT3jXz9pIYuxZro+VlaySEOc5tupQ+duYYYJcEFBxuphWoL6PFTFqEk2mNlmr
nLJDp6yyH5zcKY/aQ4eMvFef69DVn66fmmBlf1zIJrwJx/R/9zBBRqQL75vqtQKGly2a1v/TAM6a
UWQJMX+hW6qtsgn+pTWrgVTTyh5muMpeeQoql2iOda98jR4XN93VZ4rHpbO8X18gzxVt5aqXt6HL
Q6mrrBFa2X6P/oezL1uOW9ey/JUb5x23wJnsqFsPHHLSkBot2y8MWZZAEiQIghPIP+jv6h/rRZ9T
tyRKrWyfF0c4lBIS08Ye1l5r2A/sggWbz4f4gCUG2/ZqbqsbN9DSqjnBGMOmNEPzS3NIY733922c
3tZ3xhhDjDQCMVrMHsvoTEGy4u+Eta+/werulYVHLFJidWfTvOIz3chqjlwAOmb/amjU/sSETy3q
6umdQAg7uRoT9m5dkJIZT+SYovIQscsMZNdjbMRlnG8RV4OeaArtr2w7H/wn+pR98TenAuD/x+ov
KW90ZjnvGDy63GPunMGI062zqbfpdl9FLoh6NsZlE7VFyBI7bs+tZ/Sm4TZti6177/6NWAQMhP/+
Cqvl13M6qdzBs9kXB6BfTXd/ko/6w4vqIQm3RDtol175clVrGw2tl1nKn716CewBBBW37vDy+dZ+
aFNfDbOydBz8hsB0YxiAu9vhB0UnLDRuTag505Pu6cdjOQa6A+BgQdzm7dXkM9dzlmIspott2aPS
6QJo89gxJ3LB6me4Y4SADJUZ/ty5eexBjCRw2nhW9gUpfHRbXWnGT9jDD31mnKR/f6llH14ZRLut
0nQA30UElGnS8zYhoPqe9lMeW+7Xudn59NI6lY9Yjsc72wheD/CVQYEFGnlvx6QqmGp0x6HC5tNr
Xrm3uM9/w7FDy/u/h1hNy8o40VMDp8AUVqKKaDS2lMdEsv1EDpk4ZY8+NBCvhlud1rYPOpK1GM5C
ZDlCiS8rkfCwT8nlfHiCXg2zOq2jKw3dp1g4lxs71m7qgsYo90UEraCneE0/nBKCVVgZeJoQnn67
SQx+aDFIHIyFRcpp3NDuEu0ln1+/D48fdB8go45SK/zi1cK5ILXv4JWiHG+8ZFbcIuNg2Zs8hVAq
OB9AH+OGprn7fNCPjh+kznEFDVDdv8NJerN2G9/BZkkwjHXKuixHdcJAfmS9Xg+xeoVJY3ogrse0
CNgaSXYE/ZFgIAyW959P5aMD8Xqc1SblDceqSowjUK/y26Nok1mDkq1OulPsBKeGWtn8xqwN3toY
ipug+fNDqUwQw0aqOy/zp89n9SFI4/W0lrP5yigpwd2pWip/ZNdPYWeG/gWan5MgMo/yTEdVXIL6
z0jm7cE/Zjf3RXTP4lOB2nKX1kbq9XdYWZBK9WNPu+Vk9iKpRDLO9WaEioZjnEGMkJCfn8/5o+v2
erjVRWgGnU81RHfQ8m3eERMOfmHnUSPHU6bqw6MJlntUVtFf7q+TJMbYzBbp4XPbzWa2zqV94bPH
+dRp+XD1Xo2yslRBkJeV2SMflFfb0R92hDhhnp7ptkqkf8VOiXh+QIMJ5YRX460iCdGgPSCFFAnS
FaH/4iFb8NWK0eP/4ADpOYSSReTLFNOdedlsuk16wW7/xvah0gSOSsuy0Sr09sQOlkN0NmG+BNlZ
znKI2UbuKWTKh4br1SCrI8kmNyO/FjWt85iaD3l/6oH5MI8XLPofaGBcoGsrgzJzCH3rdInIyLGp
rwQDfBo41afc/qmGowtpMHnByJbTu7+xfq/GXVmX1DRmni03vp1ZbLQoVHnwiE5FZcspeHenX42y
2iWihmpANyios8WlXT/b07nZV6Frh0yKkLclhOC+fz6vD2/bqxFXW6Zr2YBxbzkX7SEovuXDBWu/
Oafe6g9GWUjDQBkJBAM85tWuDVTSGQo1eNGgmVR41qYc65D7x8HIT4RCH2GK3wy12ijGS3P0BEIh
DeX5W2MI511+MW/JhX2lVFjtWTSdBd+ME1WJD8wJUMwGiO9QwwzourIk0VdusRFJyU5e+EiXQwQG
TATQBEYZhCX9X3my/3jS/4s911d/Hon2v/4T/3+qJWIVhh6Tt//9r6N8Fv+4Kh+fntv/XH7x3x9c
fW77XF8+Vu8/9OZ38Mf/Gjx+7B7f/CcRHehXrvtnNd08t33Z/fr7+JrLJ/9/f/iP519/5W6Sz//6
46nuwdiMv8byWvzx14/2P//1xxJE/cfrP//Xz5bv/68//s//ZmD4f17/wvNj2/3rD8v9J1jUfDDw
mkgcIi2LIzY+Lz8x7X9CBBgRDTiZQBDxKy8tanTt4JeMf6IMiAQICgOAfQbLuWyR18ePTOOf6JWG
/4XYC9iwJb777y/2Znv+Z7v+AfTIVQ3Bi/Zff7w9HiA9wd+AnheIm8D3Dx621ePpEwhhK9sFw5Vv
hyjq7Kq6PMgmA3W0DO2y3TT5CXu1HPP/sSR/jRjgCcWoYMVwV+UkWWV+pmaPRdzzzywKgFuaR69W
/69Jvp7U6k377zFAxQ4eXBRt10BE15y7IQ18FN/iYj+DwdmM3Zf0sFDiH3X4jJlCEelJhQfI0Z+6
5kv1bTU/UNkhQY3dQ0v7+sJNpSFLJVIWpeopa49laoWZK8+kK0PGSIw20MoEec70cmLO78YFKQNO
GYpJGByXffWO530/ZZxiXNFZMU/rLcR5L2vmn7lW4lgs0YW8NksHpY8Thvqte4vFRrEDdQAPrFEe
tnO92J1PajZNJo9qu05DPQBbb3kyAbPDXW1ZY+wZ6Sl6/3enFkPCAQOlLS6VD6K7tz5DPjh+xXoM
2crpR6v1cPAKv0P5n1wN1LtXAUqFbVXw3wqNf800wJhLPzNiHxD7vB2W6qHx6hyCy/XMCgN9L+YP
DvL3JNV8P/IxtoIDtILI0+c7++7CgKVmCfYt4JEWrOZqYxvDJw2fWBGVxG6tqDe68mEq/UpvPh/n
7VP45+x8GJvFvwUv17uAkpWuahtRRCkSvOjO2miTg/BBnI0gG/18qLcu+zIUgMIWWPXQfgtynPWR
cdkAyq7GLBB8dUhOXYJ8JLRPdbe/X7dlkIXPBJSgixl4u1tyLsvaIKSIcpVv8s4DD/6oT7GZfDgT
NCiBqB75xHek1JWuUCUdLEDdszrdkEHLUM/y0SpoFv/+mtkLXhdaWw647lbTYUVQmLjjOAYZRXPJ
FHV1GeHyJZ8P89GqAaSBpwr1ILxAeHheB5BeXYADWdZFxMzsznPUbVPKE0OsIPx/bv/ShA2+VmwN
yFrfjkFGo5dUY2eGFrVQnlrmVZk29W5Q9e1Mq5iJEYQ7k9EPsQXqnR2yXuB1FT29MdVgmJHuHGRU
0un3kMG/vhcuGZYXfQUgLl4vsQYr90xpwyM+CwRCXZWOm6r2T9XdPjgzpmvjXCKVsYBmV2akIobF
WuZD1wDCbADOQqytDG34gJ/v5PtXcMETQYIWJsMPwKa1Gqej0uhQ0+eRpccfKvD0hnXFHQ1KJ6bc
IYlJ6+fAq91vTsUaZD7cXIVm07eH3IFMU8OaHFBR7ewbG2UIr7deut5S4ViCo26mPf35+dd9/4wg
XQZh6T+rnrAKbw+F6zG7RPoXqzKhtfanl16WkXk9WfefD7OqnP25yWgHMhZeVKD61gVyI5iHgAO9
AmynewDrHwRSmkpf+nVakEiodmgi1QIpASlOPSLxpBUkw8w+UYSx7UR47Sa0PAXpef+gwTUEsfji
9C39E6utqmRr0qlv8YYSBjK3iV3pYHgEZqB39l01kp1oDHLCS/rgGP7SHcUVhI8ZvDPCpBJ4VQwe
NTa0R0cfZEi5OCDLfqIkurYoaKjGGw0TuaB4aLB2iAqDmEZfYWPlxMgxyKw07kezPTHK+vVaj7J8
i1eJr5mD3qkSGe5u3ZhxZjEPUOTZPTMHq0lK5KROvJbr1VuPt/z81XgZDXLor2BWjoK+49ncfDF+
1078GmKhTkciGcoH9urhd2vaqy7AEEF57oo5rMDsXdun8LorFAB6ddDOAnZM3Afg0wDSW509k/Oe
F4LiQjhsPG8t4m7LVOpvg5cNl5Sq9rFtW7rJ5ybUlb5qDVitue5PYr3WBuDX90CEDOADsifvpqvL
yRCtP/GItdl2EI4Cyh9pmow6CXqBh6QIToE6VqXmv6YORwRWMqALqPjtJvrOiBqaGFCg93q9tWWV
Xlc9ssCpawFYmg/FbdoGTjzx1I4ba4hdi5gb9BddcYNJ9L5fzqLZWd61YbjNXdekJ3LhH5wx20az
HbQOYBeQonj79ZzZRmxk/8IPjO0T8S0Ohkdw35lpqt0Tr8WpsZb79eo8N75VO2YBszg1eTRR66c7
BRud1yemtJzZ19HRr01+NaXVilO3GrOlwxjJh8A/Z0IeOEoWo2sfpyC/mczMhO5G/+ipuow/N/wf
mCEbTgciZ/hq8N1XI88579CmrXDMXdKHGlx+Z8r0Txm797fpV/sDNRAMLdP0VuuIx5F2LDfh1kCI
BSyuFYQOoLfh1DRypLtRBbuvR7YLUnEY+mxbBtkJw7QqDOFQo8MZfXHUBNzF8yBZ8XYnGamUnn1b
AVLHfnqdfVla5S2tKVg7K0B7VHcHXoa4zaGBptL954v87hStxl6d2K4eAspbkHQr62kcytAkObSP
T1GRrnKt76e4WmRDjnUzIo2ATowp8bx+55H8sUOKJXRNeXArlvBh2jdlv7c8YoeDEBlSo8P288ku
J+bNWV4m6y3tuAhowDa7OlHca1qat9jqjhdXTQZpWEISAmVLCy3T0E88BYb9aLzFDoATAdfIXXew
+146cUtDsylzIbFme1utgRTFmXKdjR5OIfk/XGTw4WN2AXJXCKTenqOMQF4MGmPLIge7TOaHzBmu
2yA/CLu5NorgQroKmebZO5d5CqTT5JvhpE7Z6LVntJxmD6g7/OsBorb2jHjujf3YGU0ECLnd33Wt
CRsF8jDvCGkOW30RVj/K29K26majy0E6N59v8juzgUAYpR4YDKRzsKgrt1S0msxdB6eQz+M5VhlQ
WDf7zQzKEmzjAXIcYFR9pANXLzB4HCoAJyg4VHX5zXH6iMnsyu+CG5fWXzsI+f2NKb0azny7sSNH
U0PGCvCIkxywG94c9NDffj7GcgNXd+PNlFbLpn07Q7YKROJ4WaF+NYLzTXjJkOI2wiacmNDSk7Me
D4Hx0mGA1JeFrNv6bqQO8bOyygg4WhsKYOZkGrHTG0S99LM7laFREp/ErUt4mgRdWt/WCD0dkHD3
jhXKGQIrc1i2heNGvl/Io8/SPnvImO+Ul3lhCO8gp6Eo6rCbnPnWnD2N0rdBvk6CemcWGkr597Zt
0ix2O7s+AgOITFgu0zoDCfZCAmG0fr/jqlFXvjdV8lkAJHhM6aD4fWDMzIDZ6OfzUQc3XlH4SesR
797zaXUN1pzRP8/NdvR30xiQb0aQt/W2Hdv6WtHaigyjddPQnQf9hY7mAJdk9qejTatqr9ERkdDG
TF9yPKxfWQkFcNSivcvCc2RIeCd3NucvjtOCrr7lGqrPcjCMKUK/BmvQo+tmKPLblCdTyZi7nUyE
iOAUJia6/4WFCEkF/LHkvtrkoME+CGSbx2RwKEDzaZsNXwG8NruwhTh9arrMB9GPnNVhAC3lFe8K
IOC67Gx00vTQGByAOLAoIP5U7gMlfFY7ZzLoOTWEfR3oyoqhYHDr8rq7bJDp3o8zONljrvxN22eb
tClAZ25A2AfUcXWWjKPIuh0EZuvxR+uUUxV1fT1uht7u4srKvaMaOvOqS7nsk8qprE2PHY2Nicz9
LUuFee+goXFESiqXTqyhyFLtB1/MZwaXNOSNWWHhKojHkj4PiWp0aLU0uxrBiTTaKLXMQMk0Pm22
leTeV7cu2xdFOyuZBnVhoO8l8iQkqiDde1VpWYU4mSVA9vrFd0GtXWe84iHNBAHfVrWVznQAcQlB
E5Dt/pTVBLZOV0DAr5jLmOSjC95vT6J5x2bWZVOZ/MrwCL3GfnVHnefUuAia+YdD5zmk2DQW5gx0
GKEtXNS54FFbgXixBj3Bm/Wv6iWvVBPgrAD2B6EyurdEQ+0H3s4/PCt3vxWlJc7BKSqTVCxfMOdy
P9Su3Oe1N4OCiJG9Kc0XadnKifiYNWHF80QyHfZeEJKS3xeLApMr670/EMgr9vZNmj0HE8DkkEia
yFft1Mepxh7DMBlhM1l3Mwi4wFo6yYOHzr8IHyI7yN6OB7U8+GRO/TOJjzrg5TSPaPOBaExdTxGq
XHUiNDU2hYH6K166qHUnYzdWiO3L8azUTTKX9K60mmFhakG1wGFL2gvtxY2l8++ihfPSOlUPwYzm
yaIKGPe8lCBsNeYDXCd+LHHDfo66p3NkuZl9SNX3uSzOkJgzAEjrBAu+enoC42R1LLv5vnK+yjQZ
e2O8r3E8xLXpZ7pO/LEXG1Hm/S5rA1PgYgp+OxIUbEJqNOZtT1/s2Sxj6vexmwWxX2bfAN58ZATH
TBtUhR5paYyt7+44UltnbdGW921q57HRFG6CHDkUDzuYNghIQQWQNJueuOZTmxN3kzdtsK8YrELC
dBVSblwoaSes7MIpG9HEFDjPoHI9a0vnIDK2GSeZzOCCUQO3k8x3dZUMpQPUMTXnIbKMuor8rv7C
hlKiK88A/9fUhcZYANddgfIvKH38/ghhgSzb2X6biDnYZxVERGnw3enNzVSUcYcHopzzzQAljaHo
H7THY1rkGK6IS6ig/+wr1kLTm+5aw006Wyau7ney3xWWDg2nDkewnLdDGuMhCIe6HrvdIF3roRkN
cB2I9ivsWBy4JR0OdGIHBLtQN6Dzi+sD2pFLGcrS+9JJPVwWLswCcx0w0AGCKDcQmTJ+GHQc4QSY
R4JzcbCVPV9QbrnNJi+sEYCbGYHTADK5p7ZonnzmXM+0LHd+4bIKuOmqgSJjlyYDKD9U4gr/1mLY
6RbqSsein9GQ6Y/zvOlV2txo3s3Yb0uWEBEw6ZVplGVkTzb/Mc9euh+m9KffGkVYscH9QgUrd7OV
XdgiPe8y8kU4aFauh0j60IJlvn/lWkInXmvt2DQ3Vw4fmpuGeFYYBBrmFey5OeiudIPzxPrA2DsN
JE0OatL2dRUgQWjodFG7Cho7nDy8D3OZPnQC8kwpZBRKAH3ADnhIEdhsAzA6pRrXO51J/2JXsqdJ
MeVTdic6MV1ZlOstIRU5h/B36m7ntvLOOsEzEk/+7IM1u7IvSts84Mqxc98Hc4FSqOW1yHdnhQ7H
zq/C2TCe2h4ay4N25QEFBTvphzF9CrxJN2GqIV4xO85VaVUSEXvF45HLy9yq0So8tDHROka8EPt8
OqAPPCwVGMiFiMy8sqMB7E29bPUuB2UU6L8gGIL0X+/XESRG6ENRito+0FIo+6ZllvWsjAYuDvBG
CXzYhCr3wqLZBVIk2zYFqswb0e4DiufLfLgEsG3Xy8CNijKr92Vpgxh3RN4F8iJucwOJtf5QZgp6
odTKK9wbv/jqs2wqD22mJ7DXOQ30AyoNEYsp0CUuNK4o6CVNtVfOvmCW+hJo7hygt2WFPRVmE/lC
lMGZZs4cNchQhDjMtIi6Fvo8YkImB3lSN8yyeZeNbL7zh77GBAFevJ/VCIqhSmG0qPVd8Oowb96l
rPdiuD5PjFriqa3noY1qQ36FpXpEEhoqjFVnt3Ggg+mamWTczW7VXJZkKLy4TanOozadrEtilRXg
uqDiUzAxfIT++8RBNFj4tQwnI+UIGwlaeryJxrVjFfeEq3oMqwENuGXQe+B2rkYoDEGJJd+ZjQeK
OgUFvstibvzvjZIjpEidOVhU98DkCPkTtG2PhjDAV5cHjYMG+PoB8sJRUbhfW0+6sVUSbwzNQZ93
Jtk7srnVUE36nntOty3tudlIlxgeVm8cky4fx8vKraarTEAzMKfBg1V0zYX0yE4LNGfGOnOqrSe5
GeFT7Gjous4jD5Ya2PsiNIa0mkMThMQbKqp7cMWj2tGMksZTExQXXZXXYcEY+8rMGg5KmqNFN6ya
newEWqlNZ/4Gwa1LiBD6xc5l1g6CEhGxWA6hWwQoV93od+cp18VTNVkipiIYfaSM9HVqp1tvqM8M
p2tuIH+Yx2CuauMus/mu6rPsXPjjvsuADEaqkSXzXH1TRb8fRamypOHXVerfCSnaY5B6DxXJWciE
tZkdCZirhoR7qpCcJDYfqq9sxqqcle3AtxLvQwSbll623PZ29jwcgyq79blTx9WEVkZ8aKChFG51
YxnDgE5u3KWwhgtMwqC0b4rGLEPiEnqwp1qdoSup/VpO+oaVxrWV6gcyWdvRKzu2K8HSmZZoiLFE
neMvMvcReq7WkKTKApEnp0ZxZeV4bLp0r2Z7uMq7uk3DwiFpANCPUD/GTCwiPb66kXB8j00LpP7Y
zvKun+XZRIZKxfUob/I8GGI0aW0t3nlxXUv+Mmd026dKf5XQkQTveI5kbVPaXzIQqMYONR+9Pn+u
qlmfZ6ZmMglyJz0or7/IC3OEgBQmUQuTbjKef0E3Wx0r3lfxqAkP0wENmP1YnjGndo6sLMyt4/Ae
KgZwx9spv2SUnnfKTILZwMPmteNtM2dNXOQaFKVEenFR54+uyiJ3kN6L8lwkCzrJjlXvH9wcmhag
GEJwGrmoZdt9TbZdAX+gbKz6fDQssRvqYNi4ftbuXMMXeId9FQfEgzLRCDMAbDh6Hd0qqjP3atJB
OHCzufBKt0Qphzfg99RVtw044ttRlni4TZR+hzPLGeos0irduto1o9LoXnRRI+FLJ9W0Ya1pteVW
N7HIQ1Dy1ENSMRyd0YzsJhu/qxSekJOzH66ph7CHBiIc5/YmCOrvopmyZKBsrs4bBT5X2JAJaPY0
43vVG/1FI+FkZV2nj4ESLPYdqetNEbjARvV04HHOKUOBDPnCMIC4XSINd9PYKAOB/hGMBlqpJkIf
h3gxrYzslZZBMhRNYePZ9LIuKSxY1SpQSEw1eZ2YHJw4GjJOiZG3P8SEgmeX5g88SIewGOFRTXkD
I86zQW5K1ds702M8RiEjH8Ka6y/CDtAvU5NLpvlLbfbqunA7UW6sMSiPeY5nctfBjGYRuCHhhxod
0jCxC0E5FuPiiMd5DILmgKg5ZWcDJKpAminMaa7h2Fui2nEnD26CdIFoIMRkOu4NH0yzedpVfBeM
vdKR5TWi8cIAb2Z3wavOQ5kq1UEXB5Lju01GwN0bhewNwHN4D4w4n2iw19oqzYOU9kSv0HIsgEvP
BNQ/B7vynVCBszzO0Bic9OVkTQ+5sk00BTkjvkABYpcQ9Ru0kXa+F/JOBECiutRKH8y6GtAtZGdj
szUyo4CWeO/Jx8ZNFQsLzgXcI4eW91M7eGUy6mm6R36fW9tGTsEzM/nQxYPtyXModWdXHkhGbyHg
2n/rTScVCZunTJ/LYhgP+KRBvo/MZ9W2yJT/JavmYYqmutTWjzyXwRXCjhpWWRaWdYRD4o1fst4U
ScpydP2lOZn8LwNhIj1mcmh9wCS1l58Xfeuyy9qaqBPDPEmYpEqGeJK6c1lnxk6r8WYU9Qx1rsbB
XNSz6riOMgfYrlBWCLRC1L6Vdai4aIKHWgx9fwb4E7rGibSCLedOsM3hj3U7PeddjASPCE3pQGQa
j3fq4jQGl5PdjReowT+ORnEmiNHFqWjMNjQIsHEhLBt/GhVT9zlYT86lggwGQ2UGZrC3AS6tO1vf
50DtjsNWpnckuM1zhV71GoF4AasyR9JNI7wkGzx8csgu6wxgMvs5Z82tKjZWekB3lHmO0Jwd8JoO
MbMRxdKtQa8djrBYM1rqpFKWV+2yOXaciOUQ2i0h9RinmanwBPc0bs0cFA7T7Dcb0RnJ4FuzQCNH
e1kCKm3lTiLpdGapB5APTXMQzcrIN6k11ZcsV1Z5rRSUwHYFRAL7aJ5x7i67zKmvpXBiD1K++Vh/
HU1Dbsah+M4LuPtsNhBqXczpg/JjAtJSW59NbZ/GWeEgQ1eoZpMV9g8kPEg0DpMNYlYlzmWbn2cN
7S46RHVoqJcEq+SOXR8aqcrRe9KNC6HCdtAzfW5RNejD3JlTL7IsX92ViAUcjos3oSA1qDPqBdYN
Ok6aLxB6u5dnYEhU515fl3gtJf46enUKxNuks89Nq5MlhSp2GzMoZHPTuHSbggmYczcgG5mOmbEp
KU+PuetOIBfosxgRexH2cPYy8sN0s9AVugPF9BxRGFkBZYFCgKuVi7AzjGQchAvrXsooH/KIjvAO
sUKeVYKzHyXKvRPMTZnkyq0Iymp5AAPHcpACCje7nmhlkY2taiiFVg56ikzzezBP+sljkN+rTQKx
UjZafhbhQCK48YT7KDhB0kXUSMoo5OPFuc/zTm2ILrPExJ2Lh8CsAVYqp/aS8SZFQsdKAfjJKL4w
HLcy6RvPvusmfcZ7hh4MT8hvmtO9p9IRLpzd6zGpGU78JZmMKWz67K4ByEwmo2c/t7YFYs/2oWsQ
he2gnJ15SFllbuyhXHlpCGGhRwUMthz35A4+KbvpArlxwNHMkjRLnb1pIAU1j9Q6+lOLXueSsMYP
raYa9J3t1naI1FcT5YafjnHrtQll3R009qT7ozdoel7whSF7zh1oohVGZM4L2WlYtbB3YpN5IiX7
3iEXnLfGps7UYayHy0FNS+YtOPREQgOP2omoqRFPvd/y2OnmQbK4J44BJu56tLIeB8fh555lzR1Y
SwiO1CygvNaoHuWGQT4aaADW0QRP++CJykQ+gQNxh2SCJlEGXe3jIDisIiggEYd59UtZZmVxLfyZ
3gYp6kJohprbPKQlQdtwkYEY1KPiyAWd4OV1Ot33fqPMNFRm35DQS1UPOUSnpecWIFZ+kqZ1K+At
ZDhlJQTe+QAHd8ORvajDYObiLuPBuJ8zN3uoM6sQYBAGFUDk87IxE+aafDxOoE4ttrM5edPBkOwO
7tNEkoCMM6hFtLZfKJ+qMWk54sOBmEXcI2G6D4TZPaW2O961ePR/llRxsh18Ul3PpQeyFTKkRsxB
W4/oobX1YmoqgGZnYEkyVm4DZ2JPfOzoWWAUbJfOg4d2e97VFggAgSrb+2CTSCYfMkH+pmg93YgN
cteygvxR50HIF07THOC9C+teIhr9NuaWjciL2LqViKBaDzY+pD0DCsjYZCm6pzXqtpyQfju7Kara
mZRIDDgiz67gQ9n3yIlfWe0sdryyrLOJts5RVwiMjN4iMd7QsTiwrizvigEnC3kJowbZMB18G/FZ
VTiJ2UzIwu90SeWIVl6uzLkhj+MI9AyhdlpW4aBHp+QhLMC0+72qAo7fL0TTwt8M3NSadAIyxHOW
1aOK2k7FOdJfE2y4G9yl+kTVZ111WgZCUQ8E4KDRAOhyVWA0ddOhbxblC1QV0LtcmDKqjOIBmvAP
CFrHGMWoDgAiuz5RyVhXm36N6yyq22g+RI/y8r1eVeEzAMIZKYF2G6qq3FLF+GU11fIEVmZdSFxG
cYBvWwhfwKG1XkbWkS7L0LoXZTY07oURscpES5Pnb0TlDvtuoKfoRtd14V8jLrVLz0MR7V3jYJcN
E0imUEsU1ZGgzaFFjw9oin//dKAwis5L1N0BLlwtHjxLAUTdAhUEfw3PEXUlwWCFC1f87w8UoCyK
uqjtWFawqrDL0rQrcwFiQMwugYzpthBcXfJeNDd5Wpwoqa8raVg6cFIaqIEaoJV5R+hSaIJGxRL6
5PaA6BCuB/zsFpK2uL0n1u8ddmEZCnVlG3z7QLAHv+R0X50+6hUTA8Qcp+9rcBTpxlX3KbrO8DgI
hXx5vvGdvYvGkd9eTRg5TBFQJ3QFrAF5uQoYoyniorLN0B/ZNvRBp+YYQdG5jkFyf6rB7oM7BkAk
mh1cB0EFoD+rO4YkrSonHJOAQ1oED1Qb9raRfD6pjwcBYxyYUbGcaxoXh8JfGHNcMc9AKqJruANS
P/v3lJM8dMKjLO8B6gEgqbsgp95OpUeFtR0tLJ3wj9VwI8afdnajyi+fz+XXxXldzP1zGFhBdKME
6BVZoTqom1b8/3J3ZjtyG92WfpVGXzcNTkEybvqCOWfWXKUqSTeESgNnBocITk/fX9o/+vyS+9gw
Tl8dwBBsoOSs5BCxY+9vrdUWc7dxK0ZlRfk65NMXdj+4nersFcUDUM/es7FGrkwSh310LIvgxg3N
htbTB7fhMpNXsmykkg/hNPzz54cXEWCU8Tly/OiX6Xmm66EzVA30n5z62Da07MelbU49aqiNB2d0
/OvL8SvCdB0wo+8LselDrsi9/fmiO1PoKbflLYmG4iAJ1aui6K7oJWfR5Tgter9k/bsu/5kt//Ve
+9DSV+8IH/E/M8efPzZn9+/KkMjHuq3JS4i2s842YgieEh39zcP75yWHj/KJF8E9gozuX9e3uelK
d7x2KmrawiVTIXgTp+eY/Tf70PVN+/m5YkOADL2acQiHu/fzV2oYd8mhZR31umLLmHarDc4uzrqb
+my7aOdaIf/dGuf9+pkUDnicXZkdAbojf3n7oynweitkZzckX8QLudQ6c8rrEYhRuf1hcMpPgxqO
KXONzua8WtK18/RTUTDL/Ovn6E/f3g9YZq+CMAQQwZ92kdFyhqW8Uh8i59t6jwoDP0aFsddzTKuO
zd+JZv703F4/j2iPEBlJSBn1y3MrmHPZvXKZGuyqB31Z424L7femD3/9tf5UXPAx19X1Cp5LvPt+
eR2bgAZCwLmBQGCriZF5hBvApadWWC8UoTmRl+P2v/aJ7s+PkWy8qHYZ4m2C6ltfoSqoLOYnDCEs
vSfP/m9u2698Hfigf0WCQHIpEFnff3mCQJU6nUbswK0yZydI7ryh3racUWmPqPTornKfttY+wzH4
9+/5L3njwx9vxi9iyl/+83+/qJp//rvIKq9s4n8uq9z3X5qv3/9dVXn9+T9UlfI3omOQcUHBkXFq
y+su/oeq0hK/IUZDRwAfIyD8KSv+5//4l6xSOL9dXfGuKK3zu3SSR+Vfskrf+c0DvoLZRP7kIaEL
/oms8ucVFAkJSh1mbGiprjAST8vPj2TZiYRUqAYeMevm8jg7xfrq05w7N3093EBc2/Y/2gWvohWW
ElBmLHevLum/wojE97WahQsfMDpPGy8T2OGs0+TQBaJjTTfCzdfHf7sb/3ocf5JZ/lzk/P6ZrKFs
FFhz/j/cOVUniLEljSGeg7Xu42Jc6iQeyGbw4hVGCgC1DXdwskmxq/Iq/WjoYzM8Tv0fs9dX71Pr
jmqTet78Rub79HcpET8vRNffDhKDTGv84nlh8Sv5+R54ygSJZiQal2oBVh8b8I8tB+TgnjMth+a1
mqJtI9Ri/mY9+kViwicH17ryuk3zpMkwuF63f6ujcxOENI1p3y2jsNRGsa8f0spb8fNSmbGBZWwz
xHng9vcmbXvn0uWGhFK4HMthjtmx3S6dyasngfXw3waoXKu1/9h1f//t2NIptBGTocbwflku/dlX
9RQQkQGfNruMJJ3gofeHOVZ9SaJU39V5eLR6K2q2IuiX4OCGmfqhwBZtoGZr+GyEzuHk6cndZkOO
pnUJLPl3kSucDX/dsLBFdaHyQfrYrrFf/mXDQu4QyFlwMQpBDy1Pk37HtykuZVnZR6ap31RVrDuK
tP41Syf/He1i2iNaDvV9HzXVzVKk4lPAeJMpdzMOjxameZtiqWhkmKjvghNR5+Kjl1tdtm3zzFm2
wyicLwa5GbaW4MucEJYyO3SpJBx6jiy9PkyLrOZHX+bO+5qowD+2bmIwoWwN1isPa0GxG1sS3etj
IevV3Xm99ujBoyIrXIqMTEn8TdN+BncDIyoesmDK50MaNuTgJSltQLCEEGgkHnUQ6uewFy0t1WSO
3kPL2IzJ884aTngN6/24iLo5kK9bMI/RVihi6YTttCF6XG2AVhVQABiDe7+MTbKcVipa4luVJpeq
6gWH4iAcrR4d/TR/YXIVwFQ0kpchyBw/v8G/c51iby3LHQsO/8e1vRp7jfbot3HS1u5jPyzpttKl
qDFOGPJbfw39/rYBT7Rj1575k/asi31IGaQTwXFlCdbW+1xKrdakO3RyhhtSq6twPxjzYkZdZdvv
4DYJlu7uyg+mV/qqqtrexGJKu3ObpI6/12uTVS/joIdLxPHHiiFai+Xe2B4dbEd11Sun6SHaSiQG
36oFACNmZpLRwTEzFjhyDd+ZMSJyDdsC1RO6s/kh8DXrNP6l4mKN+CoxcMhcMIwIly/e2sj+GvVZ
WTInlAm2L5G/Dxb0TFf0BvLEIjJxOyi5Qp1NetzNS2pO/mqlPIOuoazTM/qdpDDZ40ph8S1XE0Tf
kgdxvw5NEA+14zyShqz7c1LQLSRhUcj5xfhX3rj3VCb3yObp08gGcCedmz7uXN28Waws4zHxsuC5
Fa2aT8IaYWOKOp0eo9LPF3pxKWyc0zNu3jX9qE6daNsD7Kdz9qroS11bNXNPS5VfVu1b7leGN/0e
OKT4thRCdIwtSpaq3qNQ3gkaHGBcjbksCKumVq/fnMrYNMv1cPByd/wqlFvcQu3YL6G28RXE5rTh
d1hnfdQTdlE6EfhcMGZ+E73xtp4mi7nKnXqrZj/bZINWe6FHvv8yu5yrKigExEAcAkpLjXtZZjVu
UOTtFBuirhAo15r8GDAI1vFpcL6uaURetoZGf3Ma+u74wTWTt1Fj0R97IYyJE/aJvWOH369e+C9W
4csfndUR56f5+3IzDBXlV3slICj/8rPT091e6L4TuOe1O7EO7XPhW/DEnW5oByqc0fI+GtPdhG8V
ywy3+0rCl6lND18KevQD69c6Les5XIx49tdCvOfz0tz3sztvgg4iJzVNeOpAEW6UCgILy1ChLq1w
WVVUF3jjRqEv0PugQBK1r4zf7hfEgN9VJPvbLpzptzttO28alWTgp0uGVaYyzIqHNd+siVcWpNFZ
I4DDZJUPc59G8jCHSqAA6dcnu2zzjVNE/qVMh2IzF4OV3S7aMtAbnYVV1FjhVGL0HGwG18ZHeMoH
uWlsdi7bXu9LMAB2Na2njy0GfGBOACm37pCFjAO79CFqnPxAUxnayEr0ABys3ccyZcbAlfGO4RD5
G4gD8drJFkQmX3KZo0S11r3s3dGJc9dVe9MV0bHI0rDcmMnPz4vploPdgR3eKGDWk8cQgSkth/K4
seCRsqoxz+z81XsU5N4tnN24r+s5SR61s0Ln4KPQw3iubvdU257sj2C/BqVpgLDazpPgIkYZlZcR
3GY3LvP6YDUQV8Ke8jWO7Iq1jCbVFZZYPyPk9emOKT/YrzK87j6p8qPH0qjaeqx50iFjJ7nKIxuy
BbHHqwDUMczZvuOJ5d0u/bshRA4lpwB0GtB3W2BVtHHLwmytQQznuRIPI1wOKvcXlUTuDcqWZT9Z
+uCW7qELna91tT61tvw+OO2To+QuKN13NEf3/TrtIZgfciaCJ4G0/973eicDc8ds0zMpa2rmPFdt
cKsdO98PAAdirqbzXHf8W+nVmy5ksuUnk7NzeJs/JJOc9x19tX3TyuI4LoxkaZB4J3a6cGulefE9
aZ2MgNy0O/AMhruSYef76HfzZeQjQnYf1LM9M6IYQU33qooew2htW8dsWTFTtvsogGfzdJOfe7GY
hXxN2V4MAC/pVDbTRs6vBq10ab4U3bp3cKHOb4Ma5+2tY2X2PqTjhn0gFzRJv1hiJqI4SiLruc3T
lKapzNJTXgQepZZXV+KYJKkd3U6gSNFOimx4UTaLqlu0DlcYwHtaO5M8AUqsW+jqhOzN7Cr7k06S
nmsCbql1tbgZu2TdhzqfhwOlBuBvP4sMO8NpvmOYAlQfSTP1N97SzjvSzdcWjNAuxq3sxo5Rn+OP
RyfqxV0XdJTvi+e34G2qBr5frvxbbOt1fSoSrjnLIIrvjZ/V4lNnwkzu3DrLSOq1Gb4WFejyniiL
4APvbHdTgL3QRLWicI57xrXbAuHBw8oCtC88a2l245BW36JUe9drFO6W3nGjrdcuwsf9IS9eQmp7
GesJQ9HNQliYe4iIkHtEapVsKpC1H62TWh8609I6KSsyfoYMaG23+iXit5C8AImR9QcQ6ehjRsPc
nDsl22ZT6NxXJzQACTvHuEyHzFbd0W/GZjuPqdw2zInvVY2W98huUt1Hlpw/EWzQPvmF6M+420WP
TEeaW2Sdb2NUMI/Eyu9WeVX66i4Mc03mauczjRBxkTRoj2lSOT+KwQs/pKbHXFol5itXVnzSTmJf
uHE8MXy9pN/WPYGrm7wS/VuAAQaB5fMKtW+ZCjy2f59dNe9WznKb0jPtcXBLZqxlW89b3n2qgMq3
vOlo4NI+t6XO46gv5dnpVNjG0cjvWU5e0+xLf9S894rgWIVCcPHmGcUa4jTTTVCqrQJXm9r8rQip
/FYG+2cbeb6DZmDmThrpLXvfEobiyimnmzHwLnlajOc66QN424A/7Cl8X2xTbKKW180k5pR4RXrw
IZPFjrVrulOOd5mWSj0ZDKtXUjm88TTNc7rrLDzmJqGdlxLo5FIjvLpbwpZMtrb29TWIRO7LScG5
OOgHVns+WctYfuZomm0GOc2Pkl3jQOKrlezC2l/vM6/Rsd0WU9wJjxMRZ8buG0KR5IYIGufSk6n3
ARsK51gsfneupc5u3UmlD51dXtJiuIdagaNYjO1uOQCc09A6NUVffgyQdnwRiVEfgMGnQ1UFjyBb
B4q4Be2EGg6+ZXdxFI7VTW8IHmlt5HgZrfq908GArVYdbsXqFmxo1bRXVS2gryT0lm1xYOzq9sWb
OKOryKsOS7O0G1j9LM7z0jmAwN+EVesAxGpzJ8sQNiaos4sbVrBdxBnEjjcP915ZJqcpwGsLhdoC
LdLqcztO1gsll7PtRWNdxolgFCCzqeW+d32x7bIs3C6wUK9L2hFC5rXrZWoabKGNeM9aAhj8xnS7
SdbjjgnXeMA743sHSiH3plzrXQ7ieemstYDoHWTcZAuUOgPEFycbmtu6sYHcfNJzdnPmUU0v1hyv
ppz2EeDaZWnDYAO1vRzL0IJPssxyqf1meMnW8geN/OFbfbXlSMeZmXvmoucJc0JV4c6SQ5sW1aGy
Ne4FYF5yGzTqps7qb0uCKwq1d3Pxg1WxMOsy1l7nfS49ZG0po2nWnWG4C2dhxapSWL/aQI1M8AF9
GioPCPIc2L7gFuflYfDL9dFE2n0J/aw4zt3YYNjWZZQg8FC3phjWuDH9iplzx3PgARzZrLtfJZXh
97Cv1tiMDvtMkrinekiwXiPY8bAMfvRB+glnJ61RhlgV1C1MwyuRXKy5QtRQpU2+gTHp3xyltxbE
z1krGY3x5AUcrZyRrb/q7JqDy5Te4JYnrlWxvcu7eb1J2sDZTzp95p7MceblHiRTMuyNnF6jRJDt
s8zVaQaUG3ya357FJu2oZtlXdXjIlrzZebnGcLVreUTGQOHG6DosL/Uy7psJm9Sy5BjjsLe85Hnu
HS1KqVNEfcGBrvG+VoFd72szPQEFiYW9QGZvdm49VGm+7i03+s5M1T1zt50dqr36JPP8IFuz7PpO
3y3VPF1YCzi6TVb9TL22HkufaAmoHfbSOccHUCxL3NR+VG8SGZqdZO5/GC1VxbZke095vcEMZYK2
w/1Uh1N2wKzEe6uLUN52qOpgyvCqFSBGe7SerCOlfB9k9OyOrYMtHzrFtnUMQrdK7QN3OSIcqOOG
KOebuYyKb01VTW9THXEJ5nTGTH2CClzW5qEqqhrCKyzD52Rp2/2oQ0LCgtqmqBFZchTr+jEX2boH
74EkyAWGqWxg9a4bW9BV+tvmFM0kscTknGvUUnrkFkLWqtgPOTX5HUcE8oQoPhADvAO5vFXzHH3r
Fl1c+Iv1fYg2LTglnRG3ftoWUKd9739MDfIBENzxzqrE8qW0nP5hctp5IMd86Y7IRL/4rR1cEyD6
9nYMAv9L5dvtQwC4f+58y7/tsWZ+wH/a39iK48Xk5PYjB0pxTqKyObSNac8YSKMsS63MOWEUbM4W
RN6tzvv5UWVVj4ZO8p81XofGWN6zrmeL1oYPV+uPzns96XprW9r0B9FMIGjlUC5HiS7Jiwc6Xifs
owb+4CQweN206yjrPrRkin5D37nupImWbx5P+GES0bzvQzWRaJc51aVOGjL1LNMekLtRgsik7FgV
fB8I0SZRJWNXm/Mu7ofa+xC6HpKKRAmKzlVDO66VA0Vf2+L7aA0YbZqk6x6HtipevZVP2hbtaB6T
0FrOc08ua1WW/dekm+WxdBzvIzogdU4b8c3KqwaUnDwoK/DCF8p2ch5FftMVnGjjwFsfJyxT3rKA
UjZrURbZtp29l35Ufm9bSPvMDSizen1QlT2cx3qVwNcNNZIuWwQUXfRoh32zK3hojrKw7e1UlGk8
w5VuGqPdg1pS68mdmsd5acHuhHk0ynW+VsOcbrxaTbflOH3CSKXCOM6xtQ0KbbXv+FyNNlm3ab9R
pUr1llOSyGI7nxPgfav9OPei206kC1zSoIBd5oK3aEDS2xpIaBtUIKVxjt7hjApo8rDyqGnkUMX6
+yRCVrTq2aQb6fnRUS/9kjy11VKWx9HDn3u/9vN8aN0l+B5OwUrUy1TcEhP+XMPfq6+Znn20/qMr
GucxrcNxoaszNPdjWQn0bgLdFeSW7ZwdcyW7Q7O60a5nYUFn5pRz9trRfSLHKmjtd0e2wbJPqsl8
lhRe5X7sO3lItLF4CsPVvYC1+I8jahA7jpaa3tni+xbIbdq62BgCexdlfvT6MM2gNyuq43qpgugi
ujGZNm5fLtFRNonUJ1gR6d60bkorjdCYEalahwPGtnccOCgdccpypio9sPMtqDInaR5YTpvyS6en
nDZ3GeQFk9FQio9TxlHoLivHKvhBB65ET4YFvUawkxeaxRPho2+SvVdTcqNu6Fvn3kf55LGwjEOx
L6havo2OV7+4HAiYx1bmCefvObmE/lS96pqJPqenrqK0q/3PK2FG5pA3kVjv7FG5+SEXbbYTYvLv
DG8Zx/PCFdm2m7O83i2cWm9TtczDqaaXCNqok+EB0g4DipAAkS5GdpBvLb8hibZqEW3JKLuWm6DO
zaGJMiTi1pg+ZiIJyf0w9Ih5tPKZQW3TVj+koee6hV4LxAdHAsQdVN6zpmcOEWi71AV5pXRydLcb
pmlKYm2h1L9z7LkBCQ37gDY8jcny6HUBE4Tedfn5Zl25r0MtmZ+sQzc/jOvI6x3AuI1PWe5q934e
Bn4c64CMvCxaeS9Jy+O5dwjSXON2GqZ+V67aQYqbZv7IALKnjZeNPcVEg8o3Zvga2HuVXrsjhWvN
twHsHSCwE5o3Bh5g6mVWiadAWZK4R2F1G08kQc++wWv1LJg43lKVZ7dpygBi45m5zrYqZ/S0GXgg
iH2i+gw3RVpi3hIav1hjJ8KlF91pQRd9lHWToGArV7MliiPHS50KbCsVpPMjeYY+4F2U5MHJG3OP
pkbrTQ+pwDK8wW8G6DwAeCSzQ0OuzBRtdJyKZn4pMj+kSl6hTuNgXNhARj+fg9PaTAmMN9FwW+Sm
7bfMh5PYGA7cnyZkFA+D5zXfdFiZ18CdJD3wdrj3B9tBjK3CKo8FtsbAv/U8HYyXCP8ogsQZTlkV
zNFJ9T192qz3UWeNkxhuhg4GGGFo+QDduIiNGZvq1aN+f8NPa72TKpT1pu1a6bGhKgGfv9jVppdz
yN5ssvDLit3E3qJTzi49N1EQR2041m+5bhIK+noI8x+jHGnZO1loyuMw+ZT89J+bek8bZpA3Kfst
3GWftXEeJcu85zf3voyjFDr2rCTiiUf4tjNzyNPnlS5CYmD5j+6q+pco9fSd05fpgT4DjwzcSRht
NfVjetRarOUFSYs9bVSb5tFWeWlNfAkuPV5crGQ+H+rZprCyLMd9EF1Yw1dWqKewGRBudbJckMWN
NXYhG3eSzsk2pBu/bDKnRqHXDLTqo8ViYdMYKm+qRYuzybVXnwFwRINSQvBwTwX1/vYKwX/OxbXs
zO16evZ11nibTBneCpuDO++cqa0TOgiW+qkKKSmWhEup8kzytOgcWXAWwONKCNP6uPZ1eTdEWrr3
HgNUl4aEQ2nVLkFdEZrm8xV63spxQ6Ywx0D39+fdRpn4fS4LN9j5HPPuXL6kt21HppyoUlW6mU2v
Pg9i8oa4m+DGYvIXqmf6udGXvNPl58XtsvlQtF716lJ0tryspfe62vQCYoNym+Z6iBS+1fN4H/H6
FRwJwvnNWcoBTBrVYHGy86nhYI2BHqsBCuhgl6lKC+RzSVHHrpfad37fiPdkpPFc644X1KSaW5c5
s50dwkmgrc1Hym4+UdbW1vOThk734rX7MlJUr0Vn1TfMMJd2K33fv/Ml0pqNqWz7MGlIkl2QWDjC
EUjqbfOutZCOjk6iT7brDtOhcZQ3Q+uglY2HPmO6Mjajj1v2BKm+qUeMbHYVX2dC9QRPvDOAmPcN
gtyHkU3YbOlzzMmeA07d3BiECDeDv6KC7kIdrh8Dv1ZfFxDPYcs27i4XwflofoSiSylP6wm1EqHZ
hOz0keo+TDps1aarFXOOhVSU8en3KdZSO1hF2GsODQMj7LzD2Mu7sYj6ZT/M7lWWzx7J1Fa26XNZ
jGRKXBfPXcDLFsZWZuRr6S9hznk00k8yp29CpA0ill0u0+8QPvnGU7D/scp9pN4j7aJ41ZF+FSJZ
521vem9F6FQL+twdW13cdP50g6QVgr4dGnnA2YMmv6bLjxAN3QdEc1ClCu0hthKO2ySXMpJ18M2E
Q0ZIodRdetcHeDfGokZ3dXN1beUNpFHiXoYyLNajGjWjRM7PXnUSmIGs26632oEbVPc/ehz48Bxf
rfK19TpUJNNcuskndw3WTsbunFQnb8BE6Yud2+X66ibX6iACCot2KKpluIvoUXTPflIsiKUdxHWO
lmYTqCjzt3SA8m0TIOaNx6Rjz2CIkmcnyVXieDm1hqTZOmSneAd0zrFsmKe+Ng905Yvhse5y98Nq
VhXuhk56895WAwE4USeMuDcWHhJ1gxIiGu1L2Tjuk0mbct/TGnwLq3L9muZ2citWfF3tRIgLzt7r
my9UToU9DE9huqojFj4iFmnANEcHQHyUS/edm/dbt3XsdtskeP1QzPFJbmubLVPZ8BmETH8t6zDl
8ZF5eLCzrHtgjl19d9p+/DGs6UwgDqsPenEE53nRFvIymRpf4rbDjNwqJ3TnFrAtlmDJ8haiET4O
BXJsV+p8W2Zr+Hn2ZfJpQP+CDBhdW6h5FMLyqnC0UvG9zmu8q6UXurfjUuhTODb2feaDCx4z2AX3
PCWLU8WVamHGVaGPLAbiyLEK9yJaJeq9JU2VBdxM1rzH+axhH+qyL97qF0eSsugARJO8IP2ezwJ6
YxM4ljwvGSJPJHnhXSZbdxcsWkebuV5JsfVn4VsMQhLnUFfZ+pzhs2Azx2ps3PJx/76NVh8VMx3C
L64eso0TyvKeN6i1tmFWUVSG2WC+Tp6s6BsyimLoPRY3GjTY3ZS0UTrG0nkjkfRP/X6UnSx3KsTZ
a6Xfir0HatxDJ1JEQ77Tjmnsdkn9vIoq+8Esm8XOGTmxZbWNCpyWcutt+jpzkXBkiJGwFvB31LXN
edItBFVXYhiBjZbitmIUWYx5clokcsUiisynYHWqrelMf+Oua3pyVMVwzEne8KBo2HtEgsMr+KsS
u7WY+rdlcn5EuV/ctWb8AMi5sBUqvGXoaN0wP13u5zZD7Gb5ff6k9IQUq4+Miul64q6bDOKsZyAJ
LPjMS7b40ZcFq/4bB8TigWYqD/46oZ1AEG5vZ9HxbEgEVXGfwL1s+NVkSn3lJqcqxJh1k4zWtA+D
NlBbWdtd9l57g3Vm8LaJxh6SzCry/pCt06Cvkm2z9aOpCOKJ0/GmnMWzPUf1DSSJiplYRxjhMEk8
ulwzptUc9B98sywoaAgDRDLWyhMH5OqViUO91aXBv9ZqMub0SZR7Gx995qVojPo85yO72LRk6sPU
RuFdvhbLJ9miX4HJRX5Fg/4N852Jjq5mS81VT8PCK+0825uJRlbc19VFWOzkS4Pdzj61XVyXrPaH
FbojApBWY60BIrT5X9nkLNzqpIhXS9IXxRbH3XHZwwUWEeMWkybqjHq4Og1ukcK3ou/6a3ToZzYH
2wQIQdBSnB5DSEHcHn8mZHrWS7tpM9bcomOlxiZXXNbEjF8n4TJvg56+LyaXyvKvP/ZnLOv3jyV+
+uqabztUbuKXj21MPot1QUvZN1YYxXW1+Mm2oufNklpHHA7CZoz+5jMd+4r7/Adww6fi2Aa2G4bM
dWz0D78AN/0QSF1XTJ/1iNYxHgtlM4eyWbxiCCJkbNk8mZc50QxxHWpqYAiU/Qz9OfHBUq56ly2B
/b5Ugxw5QOU2h9dwmNs34WphnQKLjnlFY6ZQ4p1xMzV0K/ziR11WuEWrEU7ziAqW+mApHP01lIoR
kBGBhI5WEg2wqFTzWNDWsDZdtXp3o9OaDxGn3GlTa8raR9UjlDm4tmn1MTP1aHa6mJZlV05J2G0d
LRjPFRyMune5+FeCBAkfqygvHa0yKOwXmSMsjDtEvycbEzuLqdLUoWQIxvWEWD94mr2i4tXirPA+
zRN7XTZH9GAprfaeRXG56VLf87dFaq2UhVad4GAElhJs+4y41lOU2yMM7dAsp6CyObPNOFyzevZd
e3bKAIMmijLvjSSIDpmoUNb3Ggcuao15DokE9sv8U1A1rjjkxRjpnZ84y9cqmnPywfoZSXo5zgMW
JuMMGNBla7DVLZ1oDppqZgmgO2Zhn+SZ7lTVui05zZQ0jmXY9xe0aWwz0TrhazNHPcBLGqql3LZk
EnMeQ597SImW9WIF4F7v0HYbdN8T2jlsi0rJ8g02I+KlMv3Zdypb7rt5WU+tXOz5D3D3/zdeept/
7dWgfuj/LhAq59B/W0Wu2SE/hXs8m3wYfqJQf/8Lf2Cojv2bT6g9/WoWNGDnq1DsDwxV/HbVIQG1
ucG1f07z6f9SqH74G2gqvr6u/F2DcmU1hz/CPXzxG4qCa7aBYF2kyeP9Ewo1kr/Q7vbVSPfKu/Kb
wbr/CaHz8oHRIRBF7FJQfizxEtjYLOlB7PgAEzHEO2NazNY2o8ujieKP1xnrqYe6q5JTxmAZ9Y+0
qSTS4U4Oun3OvPlzOxgGuIlx7utZyUtpVekNImUCerB+qnBbKRQYmMXxm17E7Sh7elOhe2pTGTCe
GYfxPOdrdIogTnYsFTaeJqMzXZgPGiw0gvJc9FrvHcxlPs1h4TAWFtFwUlItF2grcXGK+bmhWXI7
87cPXth7jLquB11c1XvU2II5O4L5vdu2j5UQTSwBprYhgRTRxqozUpmWCSKVvse29MEsr2Y6Ttxn
uTh0roelW53D+BUt9RqYsIS6UrjS+p1/8PwCFzJol0N1tT6p3ZAdq5rNvvf87/2QuztbsWgowhxA
OGRxDqoa/y8LTxLL68dbzN/Gs1N1JU0dxwlP0+iGYAZZNGKk6XHumNFAfbRpUb27EHxbp8VgYWTv
2Agnp61Ny1/HIRHRn5CZuu+1KULaEh7Upgo6+Sl1dHnu86V9HoyXbhe6shyZyurHnLrpsWzG/Zx4
BEVlCFVG1TQnMguSEEss76B7uzmid24/TP2wbkwv0tvUW8PLkAncjXxMXdmRBuZrLvPxiwqVszFt
v54qEKA7shtzyWhFHaSyi+2CaAspO37cKRUGlFtX4YSolnbYGiF+KAjXy9gbInwTtT6uoy8eXZqQ
eCjVdJQMRgZRZ/UHKYcBz4pcxMYrg3NAf3VfjTO1P+Meiu/m/7B3JruRI2m2fpdeFxtGM44N3I3P
7ppDUkiKDaGYOM9G4/D096MygZsZVYhE7+8mqxCZIZc76TSz85/zne5ZFta4iwhtHAB4Yoep+gbX
MSdkl8HarmWU9mQ7gvoXh7VUlinKGAH7DaP049wlNuOLpbody+bY69z/OvpInJINKx9dIXb+5L+E
smyZ3Xk1lgYWHZG1/sXBbHpT9SAzhFj9NH5a7vyooL2sdP1zGSwlSLNWn5oQP6I3hsfSGPF5DbYS
9o70YcS3bG1DESV7ICnBXg+eQbfInNe6GJJTxxSV3shYVldRuBJ/RD8PWxykQDucPrNfE04Vxzkz
5ltsSFVFsZIoY6ME6ttMnL57F1VXcJjHdAxeJcYotYe+me7lotgowDSKKCpF+FAyV1RADfzfmWuJ
+QRk216DvccbVExfZLcgaOpk+lrJxH0yy/hlnVbBaikUKpm5KmJD/ta17aMiSn4XOl2074vZOjIQ
N/uaglgSpXxEnL7tm7aFEVRVZXPyppBhOjeaO216l5k3ljnkR4S/BdoNm8c9xK1XC/jAs2Q7vouM
M2LfKQ9imupTtaIgpNUJTmL5K81/Yj86fvTCV3W4huNXrLuHzz6zyBOpeLX35Ho3YlBXd5OTfcKJ
jr1ak2a00jy/jwYoDk6ukQVzUH63LdlcZph1xp6mqtscUXSaTioYhzutjP8DVd2+moPBwU7qUceS
SY3C0UJU2CIp6evSodliP8aWvEFdL6nijMcemKYXVkwI2uwqwb2DsJh3x9qJuk00LF+tsZtvkqZe
vtMvg+LqlN58bBrOhpPjTYc+II5vL0X4w44Kaxfy845WPutLVZTjlcy1sylwLDXQFXPLcZtdCm/P
3zBnK8dLMKQmvEvrWS1bqx3yl5av+m3tr+e/zKqWh9qqMLR2zk4FsTyzlCURMkcbFRA/QGkWvgPT
AKdzcxYiro5JlPe0Kslpz3qDI6K0LhBrxt00p3qjXR53BfPTZZcaWeyD1PpcDNq7WvIye5KDdygZ
p1zHY0fEHy/XTktu3bxOsuPkRYQ9o3jN3ofxWTnJcB0b4THYcZyjbLSzC3PzjewNK9aQlWfSduGB
kh7SBzN3UDK5+bbwGUm6BRmgtMuWm9TLzN6k5REWc3oIneqbl3dvRV+e/dC8+kVx64jk0bM+TIdx
Nhy8ykMTljbjZhNPzYmJ3ruBG3JDTVZ8TfaQX1ap7iTwDO0HpVVDI3Fsnxp4fFfZ0t/O4aBercjG
t1o45SUJKrlRU9Q8wTGev6RtGQDC86Ztmw/ksJj+gB5Y6jdZtK+hmfGLhXeB5gHVme67Bhd70HLg
DOw1e54W4yHLAc8ulgMqh8t6Ltz+SvtYbzgOP8DeiA8Q175WowWYr2e2qPIqpUxlQYMA8wngJ812
KW40HmbJ4JyjjLXRAo3/KY5kfFcE7LAHkwcPRZFCJBzy6yGPi3brsgCDJbRGsKdpKB4b4+fv5VJn
2QaHLjGPFFnAjFV77FN34mk3UFAEgOzSkU+lb2put6LHNIbLrH4dmrpiI28PTC382jvbslFfIxys
ByBBaYM2qPwrd+7d7wyq5V1YlOKhaxKfCCm/6p0T5wBpvP4igwzaqh9Hn2szudlViu/7Ho/nN3sc
iwt6Aa3m9fQQ02T7aAGXPo4TNaRxjzjc+o1/RkMZd4F2k7eW0X+4aRtlveUWxIfKjaZqLyr37Les
LjyXUfoxQ+NpCAUoLXe6cuXk3eUfBjvcXs1DPC3+eyWLe8NYyRzYVmHIS0o8N1xixhban6v7cZmH
z5zXX/qab9QU9PGWE38dbJYJeBG2sUPd4Yexy0E9y8iqT3FrMBIyawK1mzuiRaZkE7GBMVOQlmy8
1ybFbBQ3qruKRBvdeLJobpMuM5+6uJ/A4eYtJ4wWf1cZ4GCqFWMoGU7WN37HwtkwhAtYVwxSQ9xG
9hVYFOtAnpXRsQMvywUoxnwjugaqoY5JQU5kw5E8nzY5/LbtsLoeQwj2Vt9USKolPsrMZqaH0nKB
sUQEwXA2Q7ZYvE0+OMQIdAJrBOQxM+FocL7owA0IXgaYkKq1hgRegY81rJtOATmE2zpqkiO+nYVp
vt2BowhAd7X2LDfGDqYtyab23uBX06eCE/9u4svunpIPd2daRPYXgNFMwcmzM/a1yoC5JB5Qf3WD
5snEg6uO8Frr0Ws+L13WvnXKC8Q1Ukf0AyLsYD8mUTW5mwRbA/Yw3J/bJfW/dKlZsNpMqSMPaE4W
4762OrpeFjw7NZRfZf2stacexzAKdkHprZ4z0okbVzfle6gaLfCKZO0xd3V42zkkpHtVBp8Rl61s
x7+1Lr60jzbUCXYkSf3oOH13JOzmHlqTL59gycWQhfHP6tFsswHtgCRDFrDXivWmLiUGMXfSB80F
v3Mt78VhL3mYXBEdmKUkmBen7EewunUpV1PnYXXw+h5jfjEkzZ4r0Z4msyzPFcL53pRfWvQJWCwV
Q0zBtfHT/LoK2YmVC1ZxuuTs8s2vYDX6aXrtAMaOEd6Z11jmPdPuLS6E7r4v8vjMPuWhozW38Jrb
rkt+SGzKwVx9arEtV9iX08n5xiTuyPDLP41EQq6Jlz6N2J6Lwr+PVrMd+MvztCBWQe7JN31r8eTE
XNPFHmsPxp89D0JO3i57+lHsCic5yrlYvk5ZlPDYHGe2aKHOskPE2OvTPLV2eIqIYTTn7MOrXfva
9R+sPP3ms4N9kJbSTz4J4QFSHIMn1JP4wYqxffurAbz24fEukyofo1KhooXTghCqAyZRBVkAALd3
gF/w7nphZ9jmrqbyYPEsj1UvpnAZvs7DKIZ4PoTIFbvE67JP8cB/gsc47Oz5RoyNdULRSU8gszkt
oAsz9wV8drbiwrr3l9oLthwpl1unMOkP4XQxR6663qZuV98mUQyL10/de0d23d5vYIlWk73gH+G8
eBzY5UzMUYoC1hA4HavfJwPTiI0ZAD0qB915KZvkhLxT7YsI1ZfJUHrtYsxVrL2qvco0fAY7iKeb
UmN8GVMg1w4fRF9N+DNnhl2y9I4d+Blm4yUF2x3S0z3jxHSTyeBTsegKS+NrVUJ1Nf7wWKaL2OML
KU+eIn8C8hUnlutfqlKPl0QpfcTXbR6SVl4XTnvvtcOyh6TWQgrv1Cfa8drNIDPGYHDObzwsWnsH
MRhuS1Eeu8yPz66E0lGLcNnPbMHvoDPKG0aA8tCWnnN0CzSeOfPbh6zk9l7kOJ6HvhzZWUw3WIMe
fNfY12DTrPNIrdxNNBNJEYA1s72XzGV+0KkpPy16+j5kNYTpARv/DCadAKCKV819sKprl6/dyAi0
d7dpMqXYm8i51BgIPtnzmL8ME7m0vYZR5OzHUfRPXRAyC/DK0Fl/QOlfx/gCruM8jR8IuMAuXQFR
uCdDUOI2TwQL+CPJhHKlulSvsXLCW9tyuNtMbBkE9jQABtZYrx1RtD10Ga5WVIgLlNPlspiFA2uh
TnnQVPet6XyOkVl8v4xRCMawKj+57qIPCdOkbevhTy8rb/raGXvBKWNx282iab83EOpeXO0W4wZH
EHv7eLXK1SmYx9GN1OepDexjnXn5o2nhuo6+65Ll6rA++ksOB9N54mZg8zPoWVyoeGjLPSxquJKT
1Z71EKV7X8w163PG9U3afthw/nDW94JvLJqmu3LWwWOHE2jglNoHryU3xhVYQ43e0TQ3g/LxanTz
/BQALcWXMVlfo2Wet33Vpz9tRl6vnjVn51z009O/ardcbWeBhMlmJ+u3i2RJE6mTG+JnSn3xzoh8
vPrXwEgxQ+hYmb2hOQlai4m4htNtk3m3WTpEyJxhzG4hfeDYmd3akz3ffwhS/1+5+4dWXoA4v1Pu
zvq9SP+m3H38hT+VuwDlDrKTQGNDKnZR2v5U7rz/9tb+SyQzQU7cB73zV+VOhC6RVMmjn9jzyqr5
U7lT7n+TWcH8iOocMq4AmvG/qOX9ZT6y6nYut4ygmIsTF+Ld3+cj/+/eS1I9XmXcbN561xVaqhOu
de7E9Z78y4fzn+Lctlp/7F8mFXgScAs4GJykkugl8pfYOimNvHNsLIcNYa3luWFLV51LCwfOLoyy
EPcCfjUPeCN+2luO2rV/xyPCdtmeOhXLQmWR0FCRLLqDMl2g9lGPWrUl9JIuZ4JE5Mf4bL/bsbQj
WGNxV2zrLgnBrxYkXd6CohYK2WSV7TkxlPUO9HNT8QQy0w4dPFKQ/jnKbbJGNi9xPMzfAUsT51ko
4tnFuQghf/u9eTUQ5syBrNgitxJ6WndPGqZ59LIsj3bM2RfvAspdsy/rseGdiyV0XjkuL/HRCnii
86tNIzRL5m6+2veUGTOZyVJo9m3umQwvmG0pjPszFpQtiYN03lF1kvpXiTFex5SNJAA7265z4ClH
dIR+ojYnkrs6NohB9jAwbbHtOxnHQA4FCIG3shR3oPQSyORLPN40aQ/Yr/OMhx919F/LihAOPune
qe+j0UcJodt0sh6RMGe116MaimtBeBX6vJdN2cpGzd/gXXsv+JGiPZtqz9m6Tdm8BU3Q3QnMwF+H
3kn7DSDhgIN3uvBG6zENG8bRsyy/4i2Ahee0Lm+aTitUqMCCuLXVVintk0AGYraqYPAOVtm4m5S8
hr9Z5nik+kOqRxPlvntQVcEJmUig3nOK13vCseytGZiE7XCfzrMxj4zdeM0ISPgb01cIxe08gy/o
lQMEknWBMaSub/O+t5xLUJcpxv8almcW98wk5z7KvglsPcEG1zCeLqRo6R0npRnhtsuCa3ozl7C5
jgtqxEJSKgALeddllhm/B6qbbHWBjpuRzXXiRTQXUjNlfdBOP2CQa9Osvy9F3bwJql/6e7QVrj1p
NqdnwS8kYqLx2XPd8dJzmx06LJX53vLDqLuHxKjy+1YNOj9GMy0foOUntLwjai33l+2Won+YsJ3A
gK3nusJDjn6HzU+0Q5U9l41Mims8qxN3oUfCGqdfLRB1xebPPwwW/P6nKZRZvktEyE/GTeNTlNDl
wSpLFQ0nJ1yHY+QaxJiwIpDs5pHvfXFiK553c8zh5IB5MLFeupbZ33FJDHezSpfmzaS4ZfZWO2LH
mceBd12pnn9JXiN4gAC+tkiYvu3fZndyql3kpfWObwq66Rj4etoPrH/VFqMTf98aOi2OtU9aiVwa
4vRONBNzSVKfGLc5E3b5/Yi6VD7pFJlm35Upzw3sPtyQhK3TlEBk1j+lTmul55Y2nXlHKUjgf4OU
BlOe5odeHCv2KD80fR0/i84OP2m46e5bAnySc3Vt64Nr25c8twGGxkvwWWVOHh4wKzpPcZv6t/Vg
C5IIxSmJy01LT9rEg3KbrIEcMEjOJrP9Y9r7Z8xP+svgz93R9obDErvPas6ZrMdcKo1nTbVFvNVm
8O/DuC7uW1dYW4wuKccADK1XKrejz2YJBrypdCD5D56snipV/mzraN0KMps+ikLb52Ex2DuqdODT
T9Utmw7yFm3ojI8kYqZdkcr6uywjDtuT8B6KGorzlHYHP3ZfTEZ+lrYzhJzF/twE9Y+S63zjtxop
wLFPFsPV49w20dmvhq+VLvH7EX6UmlisiKxHi5bhzdj78y5cL0zIxlpbQXthQrJrrel5TPWRY2py
wAKcbAP8qjcIHHBADfm1LtpYc0ouqied4g31LVQDHqy0azUMYOP0NsySz0Gp9qkDdJe4ot77tOtS
ZZM2r3ZsK4Is8K5nEO/K2wo7vgxLcPRE0l40TiEa+xzcJ5wiO0QJifTB6RgH57BcxXVfHEqX3NMQ
hSn6y5RvWqWvFHGevTNkn1jBsMEhAWxiZDnZ8BjNluDAo8p9Wfz5SeERp7qgEqekl8R95NKdHaHO
kDBXpwUZnsh8aWjn2OIm5Ajeri5ID/8HGbxgG4YdNQaDOg7MOpYw2Kl62MVSfZdBeMYKdapSSctU
X85vUY4DaBslXKVkFAKeQnVobOuaodyTCrMDK/+yAUDBoXLqNDj7oGyd3UzpOJWJSzIchFHBA+dm
y90o3ZIr8S5xXoW3Q+Q+iMaM24T0xiYKhxfaSR9ERiXWAIZYh+6JCqN+w2j6VqYRD+4JI27sZMe4
mbM9p+/5PM/FvWuRMrN7LE2eo+JLaOVQANx+pfGiJp6tJvyamX6iHEnjEwJK6AmahXg+bvhujQ9h
MIEb4Nmzd8fiwe5WXSPWRPE63WuznTj1v48EWjmvND5+y2YycIIXl7B7Rh5233jFeDR25Z7Gysue
ZwGel18V3tLG7sYUbdyLX8OZQo05XTgBWPaQNrtEDgy+oqmhYMS338O2jL+EcG89GBcM4/c2kT2e
HPNdh1i1qws3ePWJpl8cjNTvBFU6G77CzBmezni9nxs+M4Lyu9h381Ps5UC5ukw12X5oZfDUNwMl
DgnwdkAYi2PhbA/rfcR6cZPEOWeRIV4AyE+mf5sSbZ86kfhfGk+2e1xA6UPO7pFlIjcg9afZuxvs
8F240JKD2MKDCTO+yI+2HdfeVzcPtX0dMlTFYjhAScT6zYZx4zMvPDaeGTajHjj0LVZy18Il/Rli
EcTmVOfttp6tFCcWPG7sixndP12dQ/y1Qepu8ghXHy4H5Zkd7WHMYiTk5BEPQxa8iKzQt0zKQGMz
9REwQUVOn1TJWGhniYo3LcfIwhjbW7cl2iBbrqbzj/i8CQeZLrmj37o/AnD0yawYmBpi5JSZ5/6W
pI3ad73WuyJOMlTcqZxZFrOpAQJRtDx6vZYdRug++I3bc4oC4rzzenr+bmwMwhSfG7/FK9pDM+ry
9rFt5+WESchMJJixnZKFkbsG2ZNVP47NN6gy81GtE7O2sRVWNRrhl23lTEm7qdZJW7zO3Pp1+paX
JHMOMQpvT9NGKj77jO3adX6XrpO8yOnwyJYCEwuBVaat6/CPtlznxl4HgrEs68eAaWFa4D7re4Pd
UJj+lA9NdZs6gdjqyjv2PBePjPVyuUMntJ+6PpJ7lljMLYS7SXFjsGcyqB6A+tO8zQP0pFuZnSmt
KQ4RG3ceh8xCG5bDK5Tp7litk1Iw++asu6HaqDT3Hpg0kpBcZ6vVOmXVjFsngZGLSiMewm1gIk7N
+LL3WenXeFRgXt9k4KguXj8stwnD3XJnoTthWIzK8lsbELTYZ72pzkFoqtsFuPBQM1T0c3g322QZ
6P7oFMPTT9rq2GGRPYqO9jq7DhgCr54l5tkdiL/EDZvijBofRiff2OFuaoqAUgEM5kvn1Vc9wa7t
1IzJD9bU3t4E65TdHycS3wmHimAdxKtxJIw3u+MDjx7m9CxCLvHxBk2YMtDhRA6zQKVfhmDb9NhW
GSVkZNdSaomK3DpkctHPWikLp1FmzaesF5R1xbA1Sjmqt5CDTv3DQRcWW6kZJl4ZvFd3Obnmzw0x
fefQlB4ZEGLeDaNSP9KPgWmDG8JGZPKHwnziRMlIbLH88SiiFUQRTBiV+wLONtbKpa42JMamp1HY
dIwFQ5D8JI3ILZ2Vs/zCpIIOhs6LsWjModpi82/Gw2CtoTczipBcXwy4gdBFsDNtSW23MvPXZpRN
tpJRTLLtGFXeeSM9wZc8xt508j60mCmLa+b4i/tACRlhpInat+7IhMm/IE6XTyhFDsyMsr8M1Iui
ua3S0CoSFX72rWmJgO+I0iAh1aHF2Brf7YM1Ub/G9ChCrVTFXhLOoMogjy0UmdE+LE4f0TpveKjX
VovxX6ZzNpPXW8Utw3Ynvku4/NSHEG/fIryFHG4k0wHlAJ8iekGOhX4A+6QILvSmnj+lni7yA5Dp
3t2xFaOnC8D9DfqkddY8qa+HhODoYNLPkZekTBsr+wqZ2701aYezY9X4wqCVBzO40Y3DU/zOXeso
JfNJ9gBx+ux+yIWrcEjRVnJjVjERV5bzLaD45cX1RH89rQqkBe7sWNXBc6aK9ixmlV8TD66eu6nt
D0szpXst4v5Imqo+RVJ2MchckgM5Hlfs2YL+hiaQJPxW/TSZQ1Hv61VZbRfu5sEH1+C006fFTB7B
S8FGg6lW0u2SIuoHhk5oucncmp1ybNxtSEvucZKtOVNhrTC6Y5c7rGrHJag8zTwFmMypJeN5UF01
4bHk5XnRddiJ7xfailrBK96KYIkqzt3ZimUZXC1ZxJd+PVVCQEAizI/QguL7aKJqtnSkvCnayv+M
V3v5mX3gX/RKgilBwnCAZP6KdYgUW2EIuXzAY/KVIzN9IGWijL0ic/1aXAVBlbHgBA5XCwRNt8Jo
dJe5O415NTwWI7Aaz6dPeIOISUpL6IYHWOyGGM19ZSeXAfvvtO1WAI7EWQg6s0i/t/Uy78thZeQk
qdMdxtJK9KH6A6PzB1JnpeuM/ki5ULMydywNfWdeKU+thwWRIby+c6Rwvnorr2deyT3FB8RHDFQF
mXRw5r34wPzEHDCA1XQr/gdLZ76byJu8KOoH3tyCcUzVOeqTjSuQOEkcnSVp4Uv1wRYisFY+DR/E
IVoWsHDQXh/+pEUve8JA+qOMJ1ZdE7MJTmRv1JYrD0uIESohqnhFHElCM986QfcQM+ieHbvGL9hN
CU5pw8z6Kllkfu4ZVh2s7gOftJKU2laQzk+zlDqLlbTEKyfbfKUvyZXD5HQQmQBL9C8sbuWZCJ26
JSSmT53V1oTpuWdwLlMG9RiSa7uhVDp9wqeQ3zpMUzaG7CyffnDlc1mAWHX5of2ARuHnGnoOQB0b
hW7lShV90R9MMaTq24yv573AzsmFnf2vKfUMFzhWDTztqj6LboVW+WHHWLHPc2BW6cq10l3kg+dK
/HI6D8Z2H5HV8Tc3Kw9LGy46c5FcXY+5wGvLaRppnAegd4UWLIrDUmiGuAPtPkfSR2vVuc7Th0xy
JtpHufS+MEXHboVmQzpDLk0Pu5hQQXFiurTQmaF7bEJNMLbXOeQMfxsArlFnUoHVe1HN7buwAOVM
YsDIMhEe7PgasS/l00us7mZ0KuqMTJ6X4JbyeTzQbEDLrNew+WENFcupY8f5k80ZcLLap8FgY6VW
Ck9JxMNOuXzFmDnZb6hTIsZsMcZXPhyVl7b0n1i/BSsHno3v4+CLZNtUIUVnSz737/j+SEEkFcfx
6EPfcgvD/y9FQ4Xb4prkPFqW/xBQv9XseFp2z2kO5nkj4TAkUICc+kSfFC5BoormYgVLuyeZPD6l
UOcAgrkd+8fQTl6GJiguWWGXUAwjN37XTY2wQLvWCgvBco/WMI3Evc6DCqoX40moG8lio65Z2kcZ
yOnfYQDu99giIEJi/55S2i53LQ91ZIoEpOFWl3ZKIKRggekG4mwUEhJ2IRiYwNOSHbbfS9SHmnH3
mHTf+Nts+l3DVsPOi+aNXsToCpNYNHJ0yKht2HN244c04DHnHb4rpvdF45OMjua+2DsY7p4Dmiu2
rEz8Z3wnFTdviBNqE6uSiNkff5596E7uqp3ItFxLHeJLHFcxYdqMqfw5jQCCE3gdO1brDTjtQVAo
gO6wnIpeTnm6RRps6rsyzvgwJLRQQTcqU+HyqgjN6OOVmEdkJ+U3oLH8kpQ3qXBaMO+9JUSeoQyw
eascQh67RoX8iDGI+KedMRG+QrMW9bOSAItwCziqeGbCyOXvdBPAZQNIWe+tjJJcAApjq/KbnmB0
+7WsfCSYMkJh/VPKQb/iQ5J4vzN0jS4trpPMSt0d7VBRvQ9LNWYnKBECrpk7ZNMD9ZjNG8QifoB0
Mz6+P7Qd1bBfvrKsxO0PYy+4Bl4T8+Y8SlcRVeuxzfe9G+M4p2u5RfIaOzqST0Pe8ZZ0r/j5muuE
8to0VX1n2YLrj9Bml1dt15b9W+FjC8IXES31syDHuXo5FdUfvQid/IZ8CTdlwnE9vykpt8zc7Rxk
Az0uPHrKazPkwwsb/15/ZsYVdc92D7LpMOJ4XBe0ONLHQTh+u+0CPOA3Zc/Y7diNtVvchh9vNcBg
452RAQkNM7+ctyzpfQUgvOeJYvgdJuAQSR2iaylkOyaykbMlplENe1qUeItT4fDrSzmMVF02XXxM
B+w3Xe+U1xY5o03XTc7ndAokp1RyAqVrH/LKX8onJzKjt/mXIBSN3MZAqsYL62+go0V41VEzmztn
JJF4Dureffv98ODfkxX44gIn4IsuaYx0fkGeZmMsQ5Eq7lqpSDBOKrXRUwy8GQD2XXpQ9lDqf0De
yn97Uf5uKKVHnsNnKuP9Mq5gM80InM3TxvOt5g31zohtxN3wo+N4t5PD4sJ56FvMkcbCiloMlWXR
rkJvnR7z9qEYy6zZhka4e7idYNyonDvMqnW/tMwMx52bjByN26XBPz1r2E0cXDRGD88yjz79P4fQ
bm04MFgiqZPNun9ila+//l+mMXyUJEeU59COIGCk//qZLhaxO5aPecMZOOXeBugZYyHc9cqd7rvR
GW+UPwLUwk/79L+8misXVtAyhZxAOufXnEzLV82kFWljg73xWuSFd0Y1Tn4kbsMBImQC9U+VGr8w
c9eQDJvWIFwB5QCYxa8dAx3c0MGUyEikmKJbyhnBVbgE7aaMWe2mjcLgusxb/85yTXOpghW3301Y
qASFRtbB0itjJEmUHP7hJvs7LfcjvINDh/9lIMiw11/vwW/vn9Iq7v/Pf9n/qiglylsWdDAAcroP
4Ajew/Zlu9iJjL3B7z/3/5AUwo6Mn0cFDN/4Pv39xUIy2nXd28PmD0JAUjSKDoUpds6/f51f35Qt
8etI30YkFTCAg5W8+5c3NZsly/hOUZ0ketR2OpjSAjAa6dwtUgZrw+9f7tcbmZeT3EdSMSFlDrDm
Hf76cpQephXPI4jDHwtPilerP8wzItAxoOp1RRLOqwjFwoCyvLDH2v3+F7Cdf/sVuKcY6koHGLTw
/vj3f3nH6UhwmDZJpi2LboeXpC8Wa585jvaYQFrxHXsOx+ytPm6YFiR9/hYtBf1RLjABBD0f48MO
lgqKiWaoeNvjbIg2UeXTZq1JnccbFWSAmCKtqARypsggsuEtHMktjSlnDHDYJzJOFNnVVjLXCMAV
VvNZ1PSJNbgykp07aJ79f4xlXKNZaBkkrHtQeBn1nUSbJq7E7jbbltbUfwliSuauKjay8pZJhNfs
rMID3dUVWuj7Ypy4iGE/2fUzZwsWVCY3TAfbbGLR1UbwgwPYicBThwhwwiTSdekdI/5Zg27K93kd
uVetr/yHOJz509bFrbHpRuXTO8oTDwyacNeVOEvYDUhT8svXnYbApugWYnKq4ve4mZrokGZ2cCm7
HiHY0T4O7SAPfwqVsIDzGafsASLGDBdcwlH0UoXRyhpIkgRXnl4egPloFlPp8CtQYMBUSqK/F9cp
TsnsWNBMXlxrfGv0VOC3Gn64kJIIeIfJYD1OmSKHP9eG5b4f3BBxolHESWpKymBFYHcurlWKkoQv
vgVT64RsqbbEAthF5Srgg0KnSY/WlPFZRkxzaD/uocWcoSWxQJczFpnjH/sRt83D9DLVDgniVGmk
VJxQkzhpexTl1URewQNL2yJfDxjvW6x1608YUocXGRjQZDtS93RsTnGahidmex8fgs+bBmzBq9cW
oNPrhT1+th1Lk/T3ZGGbt37J6P6QzRShNEPNwMfqv0hFeYbMBHOO2Rrb20jrqtxHTU7sIbKCd4y5
N31WMVvwqmy+tT0yBXwBsxkj98cubRozsOw6M87Gag2OQpTNn3ady4cZljAZZooR3F1E2VJx4dhU
/dOy94v3gWoVHhVsochUkdD07F/ikiF+xEbZGKdTAjXTNmam+MB75DkVOJEltnab3GbBwAf4+4fE
rw9f7KUOy6zP60u2E7/uJuTI+TAiRrEpipDnOw5+boSa0+0fbp1v0//EP+r/4LNYH65/XdZxFiBo
2RSrBL4tcFz8/WmIrgoBMgN67SjL/5yEdvkjE6prMa+GoOZkBWFzUywEi6+ixa5f6T+Nfv7+rf7b
R0x1guexmDkqZFH7WIz/8jRcwllaVH0xuBmD6b6e2cYjNfkPhGgwRSh3/l7GK8v/96/663aNd4w7
JuCfis86+PWNM4NLQolsuqmcILtSNucbnlrruJvOgjcTp3TH/v4V/22d433inwgpRCCCB7Tk7x81
gf5sgkuxbKAphHfTvJIW40n9COeOR8nvX+vX20cK2KvEigVuHc/GQfT316owrYR6ooEzDjmKbDjV
59ZDralR/Pr7F/pPF8/lkwzIGzi+7a+Zv79cvASug4N1GDjEUudfwWgA13CSgj8IDe3pfhdM3/8w
dPz+dfnm85P/eudKQYzR9t3AUexNHfXrnZvUsCsimw5OoYs7Ifr+MjuiA40H5qbZS6f2vqd+Pv2k
F8L+7loahL7Mgv69B3pIBC6Y2+8S6K/cf4DWISAwzW+isHjwS6OeqW4qr8MJdXOTYrX4HDKMfi9T
KfQO8nFAjSzqHkstbCN6R9Nm3MnYGDxgwWrZSUP4DNx89U6O4fyuXINb18qsNrvm6cyIqfXqr6OO
rPa42HIiP6Kr4H6yfZarOe3i9BWgY6k19smWoOXGs+D3HP2P8/XAxsDagvrnxC9M6UdnjSY2/Agh
zUIBjoKloXRzcei49ypjnTDc8NROnEwPm26w6HN3PvSDsGv48+pDXLIU5wrgbMyh7x0z8xPiokmr
2//L3pksx22l3faFLhRozkEzTSD7TLZipwlCpCj07UH/9P+C7frDVkWVqyY37uCGwwNbpJjMBHC+
Zu+19a4KHzInMljjLmOnFydyLEjABM9Tox7qi4Ke11QFf2cJ85qD0yOyFiMbshJXIFZZyDIAfjcM
V4SchbtLlpW5XxLQeKvQBzxOvw2C4qhdgNxHy48UlDkTNpwdt0oWHb8IMh1mzjNFgpe6015miG7J
CUTXQ44CyZ4WvhHceBEH/+ziIFUO9/2FHHsm1hI6ZFC3NUnWVV3Onm9rMnxJ4rJ0dnPRewQTR9ar
qpPxWbpUFoGr2bI+aRXGzrKNRAStPHWTbem5Cu3u+mTqUOMdWFe7to9qnyNwTgWyY3ciUBCkC2p2
rx7l+fczAUwZb7HOijK7/D4USkVSqrca6AEfledSEwBvoh77/evZBLnRWU+IkrkQKeuKi8PI8nWS
lUW8q72agEgQtoMsV9qbxn7mq0Bmw/RI6CH8bzVmZ6AMFamXtQa9raPM3cvZkzuSIsZul3tTWPj6
gsvsmpYw3Xdt0almiwqkKK7JqObBzydbGIFE4KP5yA65mH+XvyztzEsuyy6q93bhMrEmKxval2Nh
rNu03CMFG7j1w03bBHtXbbfYcUG9/d92hq9C1o+qpiCK4o5Eoz+EravV+i//QdYEM977/rOdHz5V
n3f/UFCuX/mf/uEf5u2/k46ujdy/jh66+z4rbfNd/Tl8yFi/5XfxqPMFpSThVrYu1yYKY/U/xKPW
Fz4BSRPLs9JweNxwJP0jfMj6Itc/4RuFdAC38OD+Qzwq9S+OJAyBthuw1n8rHjXXCulPz2mdXlrY
xJa6ps2BxLP6ryeEwfpmmjNaZFU32le8VAiiu06fQYWGjQqcrLPZ1wnVbRVPv30q9LRAuNZOGzki
VDH1CfYC/A22rqH3tqRT+dJMoOF9iRiIGTrp9Ksvzwu/Cqtvj16tg7acnXn3p7f87wul9dcgSYyj
jvvMQpD6S/6LLma3IQjb3bjpYu1qa+BpqjMpJBy+CwN2KM1DxQ7jMGpeBsEKtte///m/JaL98j7K
tUO2oQRZpv4b2ONPJy1EanrhccYLF+bppU317AoVA+Jq1xBMHYYWvSGO7vBUZ652gEY3B3GkPeZ2
pI5lPW+HpSXL26P1E7G6XYasucV/BRZ1ZVrWrmqxOaLG3RJtjKCkrLUnT7c0P0F3/JYSLyCuoPrQ
bsxOtuwkZ9fp97eaLPq/+VVXTfOvlwxZZgwe0P9agjb5r5dMGTk6rj7SKPokqx8ylXo3atJpT5al
9uxdXC3TzegyzUZ05roD3u+pK8ARhUgNXYDCTKnz7067MhL1yfIUkR3RmDOFBU6lQUBNueL+/adD
//5Pr9kmgM2wKaQJLP2nimu08LcbHbKTju3qDWuET3ZfyxYVjdh6ZjacgamGp86bHs0JbLFTjKD1
ok6+z8VQ3A4WDMqgKivkTihC9mEL1Psmydj7i8wYnygZ3Y9I1XO3rRD3znSGRfMklpLHMFT/E9K8
fmfZpX7nzgiYw1Ls+RibnVZ0dlDWytpPSda8Z1PXXg3Pal8yeIg/K8vTHhqjyE9O4vW7MKzNm1pb
H/w0j1tnmIjcaDN1Bgfs3CKWcrecxuUjBhTvRxUuT8g7l+eqb0pirsvyWXNyG1GPBaoepyYkeOWt
SqT5joVUPlMkEQGPLX064diyb+q5VtcKiulty/KLHc1gvVigQHG2LhMqtuzBGTCxhl0Cib5yChh4
bT4+ophYVabkV+DgLkrMQQjtoLyOV8fRLq4pumNE2MgNmLLbISd9upWL70Gh9Hr9zaxRl668qC4g
yhb7Wqmh+xO5p9+DNBjLzVQOSHYnGQXF5KbXKI7qwB6gKIRexb1tc65sVvHSxs3qF3fWvN1gD91d
4yimFDqpAlljsPssqr+p541f+jSd3sxyWJcTeOoa9Eu/PH5qO0qmitWtr9wBpjSlAN7iSg3N3qzr
9mc/MbuZO2CxwKLm2xFH93W2nZdOw26IDHdgcDs1mm0EJDykgW1FIE+hVhx+I9rCfVDBTHri5W/u
il8l/Lxq+mchDdumvdN/rdFLd7Ac1uZwb2sNt2ptucx1lomH+kztxRXkFMmAkXxYGRYGs79oJikx
T8K3f/9Cfn2grK+DcGSaFPL5cL2uvcSfnp0TsH/QbXiTh2loAADx+WKwSgLYE8bObBvqKKbbf/eZ
/fNP5bBwAEajxwEtZf7S8OmGHZlaP2pMZ8wYqMIwNq8Cz90HK2G8fHYRleNepkv5lLFy34e6JNl2
Q05I+DY0SH272BNEayh10Sg3N8wh4NQ1mA+YmC1/8wBjlPHLAwwxFxUBAXEsLzx2GVQRf36PWqCB
cFLIbUjQVvmyd2558e/xXFvAUemU917sBkaL3pn1DXUlGIXzAHm/YkeEIFOpxPC10vyOQ766k4jP
blBxQqRsYQJrMjeCEcLAe2lph0SrktMwkCKdy/LFYhXuC5YXPpVx+MikoDjaTaHvnVw8MQ0djWCB
nLrHPWoEYVRjqgqR+ldjRJ9gEEjgx0zybij9V3OtR0lqoM/fe8yoJsI3qI0LZlmzO5MBP/QvyrTI
tBCxdycN9tZtH+qMV0Lb3S36En9LPGc+4Wd09ym9IXaLKNxlUQbFH9Wn3DHDsh/VXOkHctrCPf4P
mozEbrceNgaMoLF4Y9CKUXrJ+cuX1LBf2bzj0m1Wg7rAo3Fh7SM0bFjq1JL9fCdlo+47rRx+kIWA
WqlYshsdyCU+CDLfT0XcT2gGatMJokqbwIA01jWW5n2liCGoTasmfaIhuDCM5I1UfXKnpZZ5isIy
3CJlso5TmofbqQKJPVUmW/SsiE/KbpdTm9vDvrBwgxU1XJaNrUdA2sOx0gmQc2R1sB1LvKvGBsIR
2YuLeB7FpEytgRAkq072Kwl4g6/GwvGvqcOk3BnGQpaEMFza+jui0RrRW+e7+pIeiyjpb+ZktAM3
CacLo8IjeUiI3UL5aup4aawmfrajVNsgL6E1GpKrO1MpNoW5DoZKdZNrsrqIRXX4lRfvveC02Zdo
NKsNvnVoclNUV4E1gKFbZOVeO7d9WjB/XlXVubfusHhoHcr8CpCRhDrWq3vl6Hd0Od+IDZwe5pZE
CC1VeF7rYTCDuMntLY4OcNKtuU+NpUaCFb7ChK2g29vuLQPuZgPPnySiZjaeKaPNYxWl1lmPsqNl
oRU35pj+3c3mrwCMNJ+Gun5AVJJB13VnH0PeS6mNCE81Md61dj3fDZ6WrGx8cVgKylnc+HtALqNf
9xCZAyznEa+tL1gtIZ7mCvMUgwbyOPDXd9/4DMdH4CrfwjpPTgx/zLthSCROT1WdOOacV2K/sQ+Y
NsEFdhEGRcQQHK/O56zBSGH/PyGKnaCKgFfOzROAUYUOeQphOxOBhy3js4LMV6IPdJLdlOGorAfj
a1jOJGVFS3PtdarTXWtW2n3HDXM/Gkv2XlbRlUHAtG3JBfmgFtPX5Ir1CnLJkrFIrn8QKCrxwrT9
c9mYjynb91OBxqTB6YN0A4x7uF0gZUo2MjFJXb2cDzkfwE2pxeK7wUP/BQ1XcYAcYj65+VLf1sqs
XilVcZhb6XxRiKCojDPNSff4kcCGjzl2HVyWMCzgIq8L2NQwCVrx4vBV6xCWZWmafLZOa4FIjIvy
miht9ehjoMInYO65xpp37OkfGD1c321NSE4Ozs089uy9kUXz2Ymi7pzkyXKrUIGcHQk/2HWWFyux
f1bc8bt0xZo6DuG8ulkgjUjvzBybT+FNXkBCELZoHIHfh8RmfZCbvl5P7YFqJnOeySVowPZ5JV5Y
cETjs2P2jRVMnoTDIMha2iUE6t2OgIE/5qzqsVB7SEoYDRCRUw7LvofksGmlCrde3YWEAiBOW0uB
mzgm2503atRuRrJMHmMcdDwWEK/uc2oH6ms9OoRLz0zWZvQ0GB1Zku48vc995J4bUBpXBBhZ7bs5
es1umPIfCXNHZKRL8eKWEQKC1hbvfTj3j6xEePDPAk8eWwAPpM41tZv2wA1t3DAg87ajg7JrM0hH
swOFEdg+DRO5BlHmMHMhOcHWmctNq/h3xNS/4fyv3uYGERcBoGN7MniOodMTprZ6nbn3axA2GzNP
poMOuP4W7s6atyMNPMVAVcx5m0ylOT0ltqS709FKAO7s152SpRuImJbKuB1SBRPkt5+E6sQGSWXB
Ig7X22BeRTZFM+vgoXoDWTrHyGjetwm2jB89eyS/4hXfDFVIkhnudPhMEV6FC4X6jBS88bbIjNxA
XyQHcIrJHYFtP92N5axcTM4VuXXTYtyw4nODpcULkkoevmxr1lCRyZjuSqcyeRCHbSxZr0Vk7CqU
GRaxA0mzRoJQo5yrpM+5XruCd3fNJxqTMtlPhJVcOMe9Z3543pDBF6fpO9CRyLoTdsMKW1CMZFTB
Rp3vEjLSFGR6t+43VVx0P4ZaH6lkSByooZQefnupkALFsV73b7M5Gl9JO2ohfubGTYGR4WC0kXFD
igVwAZwd1grucslX56gKOWUuRkE0LjEA/PbJNHrbAqL6Ax4ULHguNKynalmYwpnRTAlkQVu56+S6
F+sce3iYtILkg6WCCUw5KYhlw2awMabZQVHI5M/YpTSUiojOMdmr39J8dIjoBzW1HtJZFQWLZeVv
DIF5HUOGWM/R2/rNwzWGxKZy6wez9lDbGCgqMdoMJDmWVSyOfdLzi6hy4dNQdep0EKEcm70bJnRo
9Sm7W9PlQ8pbOiLiUkeChvCBHlplytuKOrGEYgXHhIPTq875pM+QMNAbPGPd4q0Da45kpjXVDwGw
/nle5hiIzQKihIpikt8BjOgvhjcooi6MaQJVXYnhLmUk8nNxtfTKLtHdSTNi3wsFjEiyKXDN4lS3
IcHoPVr4u9JjAV2yVcUHL6CAZyicd16ixVu1BvzFenmvtwvRLzgwr3JukegBJlfkatx7GEVPkDDH
G1TP7EzUsGANnpzwq5Vn7bRF0vRRxZ0B+Z1uipzPnPCWNs9uHdy0931uiuvirUP1vFwtxVZ7GhGZ
bwHRrp2a8rxAUEkQChU67wY8f54+kC4Pjcrrs9HNJrCzJP+hHKqOxtwTa+ClF2tmPyfrvjgYhlP+
LOcKNkTY6V/rOO5XowC5Khu7a/Fulk3dvy1dvpYqNXCwsTI4QdABYCMtGiaei1XO+7ZZaQQa2b2m
U+MfKIl/QdAehzMnqJWc0T2PvtNh+0hzgeXerg2YV5URYn2obSM8EDHhnCHDT59sm1QgctM4tojH
TkY6GA/pqgLzFZ3/oRJLdCVSsLD9fJifQ1O8UGM+OnF032KIgJpVM2aedWMPyuqBrQjpiISwMfxp
36PKYlXqVIBiuOJvawyZm1mS/aiNbPknRPj7edHusXp5vhfTSzLsnrfKCgEFDxz0nSmn2wjP4Lmq
0upWFct0YIrgfrPi0rwrOq9C0plZt2nklhB6C5IYJajwcYb3AVklvFn9j/dl3KRPg2a91JUuDpZy
qxur7L9rQ1g9t7JObF+La2+D9DcJiBVIDl6onqOqsd9AIJDhI6L2B+NkEMqLq7gOurbZLPboUhi6
sLe0esfKXHBmdt09QQM6Ip1qxbMiIdlXvSn49K0fSSmfPHO+LnBriPJqt/8nqaJqROENU1y5NzQv
ERZj4PdUok8lZWcy67d6NoD/mejYLKN9V3b34Pbyw8yMl3Lgmd7o9QMYkcdMS7/GMflMWfIdU9LT
b73q/+cn/M0Q3EIl869n4Jse19CP5M8j8PUbfp+AW/oXV+B/9xzGtOywLfr738GnpveFo4TBHFKu
tbW1GXP/MQHXzC8Mo/kONHgIqv4yAtfEF8aalsHQWhf8A/XgvwEouC4/5k8TTcn8mxdmCKbzK8nA
MH4ZQKRtTwiLVT+TZ6nfq0ZuCw+MXgY+GY6me4jnXJximznuiEGlGd8sl4q88y1z2iEm3drycbAe
JxSNCFaCbiZWB4mwv6z+2MH0Xe2hWx5r0kX0tjhVSE+78FL1WPJsgHC4AE6W+WBo3/POPiCv31qt
jbmiH7RnNqOUL0G3nBvzUJJILtW71rRn6DcZWV0iDxxafr9K9W7XZiySmZI4LmIZAHkwqj7DttyU
7GBdbJ1+5lpVGvRhqgEdRqUT3aa55aFb7o+5AGBQSHqJm8ltHySUJaLOeTZGj3FUbqJhPDWDdhLs
VTUeAnJoaOOzitEJBj1GINZGNxaB8VHfxCQNhggUSATbtzCmHJXvY6mfG3pYfLGDM7QBlEMAg94K
M4p+VAWJzF2K4P1a6aZfMugmw6Gl8t7kHibpxepPauD1q36bxtI3yiiICcHgIPdjNJojCR09GSg6
ReLY/WSUBEzrZx9bW1xU+6p9cr0fsYXX1m7YaSzewyCMG4xKOnqmLqbOIL8966+ZtJ8WbCsHyyA4
eiKwZLda+rySJxIHC0/wT9IwN+zzg0Iy4iMd4jkdm10DGIFA9oM7u3BZZ3hTNHPNFZEUrps0OpEI
YorvgOBfbTvDUmvCYy3eU28KNOeKGRQYHmBNaF/IeMC0gngsCUdM+jPTRoWpotpYpXzuDeINbel7
JK/TkCGxYp0XSf1rQ8u+gu0M5tNGIs1tLF/sZNmjEaKe4zG6EQ6bd7nceRi69ol7LmEi8ObTK2mQ
4SJ5nsSEB7vJrasFIWceSAIeRUDVuo2X5lyhMAR3+AnkkSu6ak+ghLaADo5kOZBB2f40EP+zDN8L
LMJhn5CZWWEaEqA/NTlh1lgIEA7dq52np5H0Hfzk1ASZyMli0vYaVLNCOKnv6dHeGMD8zw2uHpcF
ib7lUwY7WW+NHGwXCye6EqABabBk9z0pHqj5mZouhe+68x4uO5qC5DZ00q2TkeE8GPcmZF3dfRSY
WGh+TT9qvUBTVxQLR0YWiLLlwYxQ/DraiVgXP7XAu1NyqA9VfVXONtafw5hhqJiOc0gMiwi9O8NT
5RGJMamuoPJm7Vy7xqZPidHqv02kldjlfS/ro8lowSh1ArXs+tYqUPsSr3mY9PGhx7hvLNUtA01f
6qQPCtDiWtnDtdcfxuolTLQTNGMSemUgYoJ/kwJt2XSTdi1fAWqVW0ml09YZf2rLS6K/UsKjVQub
+7GAFE4pt9H7cUdfVU7HTrKdiRjvFqLfdf29kbIUQ7dsdqdJjI9kZR8XdV9x8ycDhHFSwy9oYA4J
h2fIfBGvUmKHfm9GADIMvC3Ze+cQjTXagx8ynTeTetvG3O4p6VM1uZqZdldlb3Zs/gwjLLhiRT/A
qk9eQ8nd4C6k9hrvJdY1Z+QSsaqg7Qi1nd67uvDLMNsWZCJvULL4DbT/0Hxa3ekNt3kNG3BuRn9a
PkPtZ0mrPOTSr+UDtpB9l96nacgj4gb6lndeLOOV8SaXdukPRvRuzCzgc/VU2ag9GkffSpb9hUQv
kZ7iApdSE+PYnuOTu855WoZPXC6gxBg3xaVDvgbh1dg5sTwPAevTaReHPABX8hTcgG7grcnuu+XF
o02GHDuOvMNxuasMfct1520jfdg3K7TBn9jeUR9mMJ6K4afDiI/q/7JMj3p8jLu93sPlFFb9VZFk
guDirRYEekYagYQhlHcgWscccSY5jZG3XFwDCKsp4ptWJt0NYVPNhrlD/g4h905jKLNxvObOKbxv
w7rZKbt7ZuCoYWz9TXHWYMedvuGQT5kIewacMLVtBtLrCN/Z2ALKaldhzS7kvUm7W8I2gks9Juc2
zW7asJi/kVTo641xDAt1HSHc17TFO9Jphpuqwu5qUMmdMrPfwcTSD40wepyLJdH2kXoAHWewHVuj
XXUnPzajbnl+qgZ5QagwvdhtovaRl7dPFv2GlXDI6ramPofRM18MXWWHdgKUONjkTEsGpq9tORNe
UmDkkfoEvzQMujDHOKpUuFdjgVDfM3aiGg4IdT4KUqjP6DKiI/zG2k9HSDtQP/pTPjj9UyjZO7nt
ktDK8iSqiMwKkq5bs+DcF3IFNkykHBRbybMaSaZEF7TznPFe5h53ZHxtJuMpBKBDpBta7ypac9mM
Z2/mvWvFg0rsaM+cmny6lVS4mAGqy5cy1sNy05g0hVN3jqL6pwC0uXEqvXw3mhq3uApBJrh2D346
9NLF58JagOAyDMbGbDyZMjxldAQzq+3JW166tg2Au3wkXQaINJFih5bZn6V99Jz6aHRuEqiSD9jp
i6Ap8fVzKPkW6iufljLZRXEfdA2Rr+X4WknzBXTSlmEhJvZyWDnVd0UNF6VSLy22ZQJK4wAbMZE/
Btb/qGwOVXTLqjfIOfuJyFuPl02tw1+wZQPzWGjaAVw6OAQswAlR8/j9mSEt/bmbbPcndJ/2nNel
CvSqK59XASrC73AKGqmsrYGuCn17jiZ2k5AI3u2FrWgxkEYFhVDiNnccKKMoxGUS6BDnv5YCJLFI
k+ibLRqsCFrZtoTExmLGZ21LMieoGhjlWwzUZx7adQL3Q9az49t9bd6VoaAgwglzXWNN962Yxb3b
ZuAR6ynunwnqhbBod6K+D6WF6VHRMAOLHqzkgI2887Ox3GcL9gjGWpEDlGWB1IksOyTbFWKrd8KH
QkXp9KOXb3qVFaesWcdLRawBtU06dZt5rvMmZq1BnV10F4FuuucRpuS3kthqJ8jdJXlHs9nu7Ebr
Xysuhu3Qd3BDYxitEZnBNdrylvP15A5dfhG9IC0easWRZ6LcigGmZLbEVoFqCncio/B9oWXLubOi
6N5kHuB3xszUsFsSFCAfrfc1c8azpLx47stsPnZixDubGRGzJtu6wC4eHzXyqt4Er/7GjjmQxjS0
EIatUVcYY+/R5LlXpObVPS8lPJIJ/ODk4RAUGKsSsrqfs9nwjqmHBU/izFUbXsDy0SPI3+cg8OuQ
KapXuOEdh7EOV4bYoXSyQupBcqxqS7vpyUJ+LxO9fI6dqrqgg7C59VL007PLzyvRBCKfZvTgWyu9
Mo2fyAgcL0ndgFOog9yzVi5UsUstFFSWhGajsy3B6po9wUd/AdTIoi0kE8G1ia9eN1AyNb459UJc
LJSnbVvK+auGjP57QaDDc4K5HZJHNh6UvqIsiNYOwn4Od2jh7Cen9GJWVpV58AiA8psGHzMfF7XV
7Go4hrLo3ksBpoEBwoneNjT++OMeRG5/oG07tWX3wvxwl7j3S6OwNH3F0TwCfx6yaxbXxzFNKko4
wzmEcjyGURjfdiGAEzEOXwk7hEzTKoK5ci++iEl81YAo+IveXLVwpAEicMg3gI+XQ5J8NggC/ZIe
nAwh52I202OLnxpYxW+1IflavLnMVNQFbi6bj4QAMVIK2KG8Gr3znOKa8ltQs0Mq70IxKhKNxSXN
fqKdZraYJw8hFro7+DMsuFiZBC0z8i0W8xepmS+lnCht8c+cO+ZqgIAS+hHvAZeyz2PwPHsLqARr
vLelzhygu8PkrE6d6ukO8NFHiMP3XqOe5kG8VWvfgtydXJXsZJhEvSWz5tv2mF1xn9GGeCUNkyem
KYgdLhTbO7nKyR95mFIUtwZ0XxLSN8XUy12rmc8s/dtrAd/32LEMTu8cD9z5wnX7mUoSx4g1Do8t
btntaGjudQrnEpC8rJojh6xkaRN6446bXl0zEn9uMvwFoFGKtNoUTEa5MwovSCZSaKLW6RUjODal
eRMVPE+Bx/mNNxjboksW+ii3MC/z0lUm74lqfwzjpI1wvQglZB0ELwy/zrvqGt5tK16z3FlaI7gl
Xa8UEaNihp21xuxkV2e6TM62IrF6OUgi5V81fcm2jTbs7dlAe17v275xiFqrgPca9htNMbTtZfoO
xWrAmhh5x/9+3vKfxcjc1p/lY9d+fnbX7/WvgTP/D8oKLTRK/26ikkff278iKdfv+H2kYrpfbN0S
FvwftE4I+Bi2/DFSYW6CwImkGZOCknaAP/ljpCLEFwwTSA11gfhcoj38X1GhML6Ar0L9zknturaD
wOUfeso/xHdIMf+la0H+Bn/8kxqOzkpa64ujekPdyN/3V7WCIPV4BOEx+mMUpcin4NhITYqFdVyF
dIAsT/AJIOZcrk9hf2a5Sw5pZrE9DRJdpS+2uy62h1pScYokVOyw+7QksLYwwjVGYXk1iMdiHkL8
UMIoYjCV7/K/nTVyzWTMSlniAbIJmwcmxEypvSRCaxy6tYl6LjbcezgrPOKNyaRFDlsE2nCb82hG
ghcZPxpWCN/TQk7PaTyHF2If+bFQ/vHFtHXt6EdHAqGEjfRpGiCtQd/XxElnTbwjzfJlKEifcOSt
aRW3sexeNbqFaXSvZHBfsnRi0qKCcch2IRY62WhbEyJ1aBbbuJ4OYAE3pjIOfB2BhmzztzlI7mPj
RkxM0IV2dxO6v3dpPrdeJQeaDfOaui2PrsSvSap0HZuzpiZ42rkJIdKXuCfqxnvSs+meM2ddosNW
NPhOECJguOqtQmpEkpivTzRlqmqoZKpm20ROiyrd1UdYdcjaFrEEYYyuHaWo01uvJFPt5rI4to0o
Sc0ladgatKBz0S8mtAt5LL9xTHhveQJYIulS0QBCQrkVVBX6cBsd9YtmjdEr04IJMIaVa5+jScLa
BqEXOUBkJ2Z44xj8TmhnaZOtduk2RpzQdrK1qR38C3r2lLRti78HwcomiSxxmbE27Luyds55Rlln
ZmnP0GEAhG+CBXjo2Ak8JXUM0xCiAv7nWjVpvCH5od61xtgC0CfyJ4EaYyUPkYcEbmPBpzvnXMz7
0LbVNnO64l63+xmWuqWj29bIeWmnx3FocjdwIJD9JN0mY04zhHRuZcSqSwudrTRF+ZOlUnHmyp8O
XcSiPZOQ1Yg/BMnkVGpdmQwrXTj+mLsSW8N6UGwGs8huo3RcQCzVH5Hox206hf3PsoVj5DXC2alw
DTjDGDS7J2ciYwytO6FhfjI27H+dbhw8n6yM6gc1dvcaj139YnKclAdYE9EKfbQ84iBSpghdpfiA
EWgx4EeD+DwtXv6iM5gCcDBIeYc2i4pswYn1jd0iPcBcII+kv6IintuZsNJUlcDYU7hGTdaZEdCI
Rt6GpJvSrBul92EV48w1xjbzafaY0DCYcPIFbkys3hWDIhfkTDQm2zREp7CNG3otMPDgWf2k9sYL
ySvpuMUrl30q4dCD4fRqLwrhku7nqudXH/R5hvdRm0N8qQjV+ESRPX44Fli1G6MgBfE9SzMDss2o
yn2jj+nCJ6rV/T52Rd7siBkJGT01LCeDcs6IEeHfsD1ParZeuXj4HXk6sXRqQgkEfBIOayg7K9H9
jENRXXJClhKQ0DhfjlVHVXQ1SqaqJVnQxj0krZ4nUJYoUs65AcQmdhS2/bnLZu1gaVFkXBbcDDbp
Ex3seoNlMXnPIEiwOMNgYe7Y6prYTlEaoz6KEoK6zdSsaX+jxWTUYkDK8stVfOHHympxAzAlU0ER
e0w/WZtE8U1kcFsHvFWNA7lRwfGxuOxOwqj1t0EgLdpCs4TnVQtvhYTZOA/2Sea47R7/2QRharSj
AX52b4H3UZFRb2O4qfV2FORgvMQMSG8TA8/TFkPIPAWrOgDYg2AjjlEx6asAo8rUrAob78NYuhak
XF8Dkyfy1WIU05WqC9gvIjBNUQnijuXyai5IXdzuWBNladAAlmm8qybPefUqD7l0PMzk5LZALNSu
afLBOJp6uegbM4yZ92rMb+sNIaNacbLmxfJOGh33eCmivszX5CAi9Xrl9neEaVk3czUr3SfeqIu2
eZNEiKzGkU04xh9D27UIuUmyMZDhbs3BCgky4r7Ff5QQGrVd4ggpnLQwqFymrks+l8ZuAR1CoJtv
Hbsq7IszmAaqF7cmi3rgMvYN7EFElyKaE1tr8Gy5k+UE3woiztgdx0mW39nFDiQcj8Max5H3pyLK
bQsrNlzSDd84GLt5UDk626kbzjWbZYb/HJ3FhoaDzr9DhyyPZJEQIUNr54BEAySIpEbLxLe2TAU4
omjQ80DXocMHOXajwEqRDvZTrVWkkWX2ZVQyTyF+xuDgONQFF4DRZ1mwDEyONxHBT6RD9VrTEQhK
TKfvce7wfwqrrINmgvG6IxGJBhPGilsHYkGhtlGepb7NvTMg/AWwMu6MhL2876awgINSpAjdQzEv
BpMeUsiDyYpxzdihjT7IqRqn3Ub5Uv0oVDO899YkE7/pe1TjFjiiC1rp+lM1ERObwfa8df4FyS4Q
ETQEw3xsyOgjOIXVQ0DHoT9mknQgQhPy4tDnYDkA7uXzBbLy+CJEEbHY7KZgMQiqQ2I2mu+Sqpop
XDhSV9ejgVSSbLpzzsQp39plWOashook2bPL1O7BIy/Jboiq6E3CwZJZDHNT9D+KqZ3zG3cQ0xPH
E+FyZpSj83HtyPsQoZMIKEjdfMuEGeV8TAP8nPJcDlGTO7LYaDmpqxveYPvRqYX1YVUdiC5zlF0f
lMRBfLglhoEt+oHK2iPhI8RqRMRHjhKWxGMMY2RZqUXd66xrAPqRVtvg/TrDxpjjWj9lOFo/hBMh
lNCayfpmjpZEMSQctw+qmd6NiDdUlJuEoSLDHts1fkZjPQpW/4NJTAWcaBSVxE6gQfM6p9u4kliA
DV2x8wCWGugn2V3qA9JJT8jF2PPxdY09dHj2dD4kTDOcRggFui3CnxUdy9INTHb+YLVNU/htnpOF
VTVe1fgxGQBcTSv4aQPwN1uZBAScMuSaGjbPiyFOQ43eYCORugG2dLNxN9f/w96Z9FZubFv6rxTe
nAYZZLAZvBqc/hz1fWZOCCmlZN+TESR/fX2Ub92bkv0y66KAwhsUYMgw7DSpc8iI2Huv9S2P2pYN
Gr2mtqvmJqbpTvrLkMbfeGeD17mbtb+RMybzlZz8lilEFCsOIa5W6a4W8XibEzx/QxfKevZwEfJC
ziX71owP3VpmR+FEfIpqToy2OXsAcybDrSpqxiEhslWe4YLIdjpG2Da2s1k1RFJ3s3jxE58WOz97
BKOe4a1zyDkY5APJRP3/l1X9dHz9z/9YdNy/KKvecgLkh7efJ9XLn/izrHL/QAXPONp992kt9dE/
iqo/QEFgHqGY8amc0Cr8s6iS1h/SxOmKU9m3l9IJg9U/nFpOQGyADQvEZtfEE/B/h/lfBuSBXMzJ
PnNyT3yaUZsO4kgSSODny8nchrrcIAp9GnLnLGR4sxNzt//pg/kbS9XyMfw0FV+G9VzRtTBl+MuY
XX664r8kGUMjHhwre14GQynqig6VhQiGG2RmnA21/RSgw8CWfgucGcPM8uYZ9q4dJBAYeZ715dpt
ui+VPeUIllB2OEg8fn2v2Og+3awlAub3Dm5x5hEmJfDHihOMOCzOMIQ0H2kQXEU+0uRtskvM3DGT
VWmVOxq26aH3e3Hfksh7s3Dd2rjV+3SeH+Cqu6jSAGewsyeI6ti77REOhCsE4mY7/iqTsl6BiSAC
xG7sb/4Q3LSOzWq1jGiHGEmufxXx6m6bzN5xsGMc3gPFUkOkHspS25yGiglzcnJA4E/WXBhNL6Po
L0fleCtIcBSQCxwImgFyNJazCDnSrWhrh4BNGx9yAHqhFWN0rpl8b8zBbdetV30r6A5uCJpiQEyq
cr7h7OlvYrqSN02vjBuE5+4uEDSeAgThh2H26ftxDljnDFgDo78EcQDbumiYNYJ4sN/CzOB4zTli
N0QskL3ADyIHY2v6MKrAEt51fpvvkN0+xb0THHFYfJmd+k52LMmRRWAo2TSnzKGVlQKZo9Sf53N8
/nR1NVPqkeOjOQbjCo+gwxoftSAjhAEPPKl3LITdFq7uKVDNA0wBE7plrbc42MqtZSjjIsMl9hLQ
CYCTb+/5/oIDaenDVWTiUMpVKS+SwjkWcfqqE6O4zoMQXmZpDhblsc3wO6G1hsA+26fo4/Ek2Yg1
GlMeJQlcCWfF0Dnzp9xbJfD/7xpRim0VIidrYna/1HBWCYfKda/YTSbTgXtX7NMpC44wjp7LoMUb
VllMhctgXM8CjgbJl9dyTtot2UtkGHXtwAiJyCVp0C1QoFZIvazhJhHwhYV6qC/yCTxx6Yc/UjeO
XiO0g90Ezl2pvCCl0I37Q01u6s0cFin6cCgqhssTmrI/MhZobYSfTrppVRztwEl8h/OFAMo3HkmI
tq/sjkCuOQa3LGrDPout6JlkqPxL43acgaZ2XMemB8QzkmG3AYHmXLSDTW/CW3I2JeSWdenVJeDs
+pKKpP7WjKF3SHHEr0o/KjYdyU1HI4GYbUwWPeaWQPC2dq/i1LKh9XspHw6kSAjGjHNxW1yGYY9l
jAPXi5fM+dZoKBJNBKg7kMvXENIQskhAK4QsBQfWvuihMcfbCq8CLyjxd22PzrwKmVXrAJ1KC7Hd
6mmut3W+jaL40LYFZ/VGh7e5I7JLOeAoEEyELg2Cnb5OwtNfhzl0bvLJardU/kXC6AbLCDPtguHp
DYX4cNa67NKFxLzmoHAdViEWm3zx2vSDKewVGcQvdGeuOJmV6xoVm7nI2UJ0bbDuHxx0bo7dOedB
qb09kNxhK8E2onJepHGqwA1po5azF9mcuQjotPYQI9iW6LbdIrDLKNNe1SK6i1rH/RqiwyO0KDlM
8ZLUSEW86t71epFGuueg4ZtFUV9aGQYFr3Wf8JmkD03kdjedPYSXVCrRBUsQ+EDVWVugv+W2s6S4
KhfhIA0wce3Po/9tMsp0n/Cs3tRNXZ9DGcivCY5Qa6+i/Y4GZQLhm2VrmF/I/8P6OdVFR1JT1f+g
4qIaWrSN0qkJgk4Qd2jRVyC1428EW/BZIooksMnax510zgqJm2EwzKs+0vdwe57odD3Kd3GlDuuI
rnhDsNi7+FIsOsxuUWTKRZspF5UmJvvxzVqUmxYv8KF+l3N679LOsi6Qeao0so6Fh3CgVUNyRn4E
glAEUzms4Jr3uisUeoMO8ai5qEib1EBQ2ryLSytgNVc1HJ+YXaCpN9WiQ/X6RZKak0c4r5p3qWq5
qFbJ5Bj5ZNvyh8Ng6TCTu7M1LYQo54AZ9igmNv6igRWLGjbBEHPmLApZ6jyG+cGim5WLgtY2cOao
d1ntuChsi0VrG0kmlmWO0gbEsbzwF01uuKhznUWnG42OcYxCmrAcXsX3OUmacSsZFqFeYWCcvAt+
SVLWl+GiAu4XPTBSHmvLY30E9JVma6pTtFuynXaGWYGtiok5i1wqtG2xyI2LRXjcLxJkON6okTu8
qENKV3ERKhexdFf2Il5Gn55eZIuguVmkzTh7AQwtVJ6Zt2ZnDgZxwSJFsyWwWDEtzIYYoT4OmfMh
jH9oowseqxbttcEe/9wrrzoTA7PFVQOe+0zEcVZf1oNb73WeIiircMRu5sWWW6eh82JQs69CWy/O
aXUnmjI8oa8dziKJtReS4bytg+EtpnDGpYzz0/WgTne5PrWLKzS1s/66E06wg2fx1C7e0fHdRmos
jtIpKU2cQciPy8VvmpsmSdmLBxV5H3ZUZmcmmbh4VLN3u2q2OFftejGx8s9fJXKKHBTUmrpyFxTN
Vbw4XzNNba+y8ByRgb7gZJAyUF6ssrlikxyIHdrki5OWyIMaVt1ir8UehdMWy21fOIzdFheugSL/
CZsi7NbFo8uk0jlMgzwUKqONmfZ6ire9YaJYxjh4jrjLOmaOFf4YPOIYfHYMdBAxan+nbg+VSH8k
sN2OiQSuTu87eEw6HlKWbJo+MT2aqWlPZlqr8TYxW6Q3fmT2J/htPqbWcSDGx47zdV52DhbwGIFW
544XTsPgWrg/CHiim4kpPNjlAPEmaP2Yhyy4beCvL9oYOrWfiwAaCikHRpEC18oGdrVaQho3XXmp
W9ls4KLXX0hGCQ8UltWhc3RIKzVsyf0d06fISOZdV/sNojIVn7VqRGDSBMO480lmOZE0WL84+FbP
dOZ2bwbRr8VKF1G1hWCnL3Q0uXtYGu2t4+qbXg+L0j+6051VHpXwmYo6JkNEu1TrKmT6JrU0ycsV
/QHXQLkdor7ZePgR0coZ9pWvYY/4Pd1oxjbdiXjSfj9L7zoJac/lNClTx8/epNOEO6RI5sGLS8Tr
drIbgL+soh7xKN1dXkBrqjaDrac1zeXyoMiUIg8uf8qQOZ3HTng7l613rwvZIVnKy5OjxGtZAVQm
kRXBRWE/1kr1N5GCGxtz2cqkrxuh5CcOnoauzlZQ2Dm+x+mNZyD8A9c73AwoRdnYZt+/ZCdNH9XA
5olFq2J1bBoChNNVauqIZM/UfQvtrr7AnCEekyQKnvx+qZdTMC40T/xxU6elex2LUl9rsm8wRUVj
vJldHFIMHAeFFCKtz2QAxrFK0i/wADg8Cmgyto+DStg4VK0p4kBo5ClrNyksFtjSzqDti7QOu3Qq
9/YgT4Icmbusdi8aaNEL/pp0TwNamz19SbsYlpob5EcyhNWuIjsAoaHaydq7Y6VL1gxHg6302MlU
nP6o22HeUOW9ZoP7jCHhfqrqG8wI3kWe+d9r136mURLfQ4xjTBGJi8wv7msO2aciib/kzggfkDvb
JIGVbYBlJWvCdzlNFjx8NFsjRr1KH9MkJCXZqut1nsvhQBdX7gq61sQGk0nqNWN9hcmU+XqJpCZG
IJJ3IwE3kcXn5VzzTRJ+MrUXdY7avRZLnnPBDuoMdQ1rL3w1XMBxdTfOa8Vxk+YFl53ibruIktYN
G9gqRZ+8IaPWgCLR1fcuvZzzzA2NvXSzXYRpBY4hmPiuKy5ymRdHfJt0/aEI0F0rHA6jvrgm05ou
pRM7O/3ObZr7Q2R5ZE7X2t/lUSFv9Vi/2lAkYCP3HWWTt+7NlFaIDKCvu/ZJwR68xElP9kQx21ua
TagoFptqm4xXTpGcUp33uyj157OydgYElNDJzydUkaV2KLi6Vq4zAs6jyaO1XrFGVq6z8RzDOa8x
Bl7HhFOsrGUIkaZ5f+pGb/B3RpZXT30HFw7S93k2jv4rgSlPc16+mM2sN3ZDgbOyoYWvtDDVS5Qt
Z1/Pzu9EHxGtnfuCB3WU+IpwRQ3HaYDzW5ViQMTQqwneI75xmIPDYWiCQzAYh6ms6Q555gAytkiR
y8iaEnMO+x8k0MmtFQiW46Ryk/Xc06gWypg2bWd+bbofOhrHo8L+hTwpGb9qBjlXOKaD7/Rx503f
VkTLckKic5SbK4tEF1yfVbFH83XbFS6pB7V902bBS9mad3mPtwc5FO7xmTKyn7y7BBXWQUjUkmPp
JvuGknws3AdCLGn7yuRbkTfTpbmsdF6QL5qtcNwHgTcQoen4xRqxP0oIjvrVeVBYR3+qc+ayXrkJ
CJwiHqS4y0gvIeRVmnuY/Fc5L9+GnWVeVa3MjijzGKUm3FkzBCfu6as7PeYTgiSYw1cU64gUvXGv
3Zy8tWKcbiWIiZ2fet1XVH9UyX6ECTPM4r3ZT9bKAbey54vhVwuQI+FoTNfcH+naevmYfF5YMAxE
dCV9wYvHL7Bto/RUFxkQX48DUZxm+wBPrm+O5wRXp7uOOnzthbfk9mUXuiSXm6xqMIjCfai8/OBE
tFohsM7nyUzlOpsBXU7WxVkZzp1dxcYjZ+7hXNnudCSQL/zujdTrrk8H3zblZq4z5mfZcPLwYK1Q
7U5rL6jsTUV9jthI1yeCzEDoO3ZtPnRoaXAam8bFTH/j2CurWyZVEm5XEb/N9lR/n+0Wpn/K7Pbf
7xLeVwV/fdZT/Exp+p//Z/qM/Vt1+Vy8dZ//V/8NpRkwVn7qPy1EqX+QopZf4D//g9NuP0TP+c9N
xPc/8mcX0XD/oGnm+oHrgomkd7ZEf/7ZSDRshBaexcmISYJwIOv+s5HoiD/Qa7CboBz90/Dyz0Yi
BhoTMwyKMVc6MBJQe3xSY/xKncHFf2rrcQXYycIEGhwsVCrL/MQq0RUp2lCcvHXUZd5lnM7JzRI8
vyObIjkVZNey4DhM4hvSui/oM8V3P31Wf9dX/Niq4wYcC1IS6afSBF8sPhMlNUi1MqaRt+ZOjQej
68lWH4TDVdGsM/pveCMm+llO3yWXGOQ8qBtGGzA5U7RpKsOYz0bp1lTDVMVJ3VEojLa+F1GKf9qo
c6l2tBm2JUrh37RErb/eum/RY+SrBW3oWNYnCkfjTpWHvmRCNDahlJ/MxHJ32I7ZxyaaCl+mBob8
LhgNi98pnEVyrGzSDM+mUXThny38/1Jlg5Dn4/foCs8WwDEtIQPPcz/dC8mYXd6IEQi8ZLy5isrB
cg9uxTyGZJKMTTIrI5GurSgJNIIts65+cwOfQFDLF+lDamd8TCaERD/0qedK/GZXRLG9bEQjEoVA
wddmljtk5m604vQl9TncoFVKfebexUyMSKfQRbRB0Zv7sebYdKpkpSbsCpK+am6QJ7bNdQTxirzR
pDsTptbN5teP37uZ61/aJO7atakjfeRTvG58erzqP5NU4FlnroWSYN3ImDogVnMZMQ6jKYlmRBn0
RyvCB08mk07junCmJVRbDdUYEV1YufAWRa4XeF9uuFvbyn2mzGmT9I///m3yAbuCb5d7hM/z8TZJ
9HYTsIHDmjcpw/fIlPoOfma2qwfKUOxODePwVgzIR1Pw7/FlPY9AsuFs1ESqmzO9gI6jPqloZeP3
AHJtLc5+fY/2X14Hxh0ujQDfQTbGZ7k8oj+De2iYTG2F3gotUtRe5Y1NmGoa97CvB87KKMBreFeF
ChzyuKeC+owtUO0cwxfeoRyoOFYRrs/TDKrxpYuxUzn1mOmzRuYvKf2YauWOWXtbSaSLa9eWSIzK
BkDLpjV0iL2mxcq+HcAdqKuW2HCJ40y44QM+V/3gMfckZ3vwum7jEq0Z/e45YrDz8f3zLI/pXuAJ
COweTsSPv7w356JkhE1/NkprQkp9gZSyMM1wmbaSzrGqwgY4BDlk6VZPwnyK4S2dt30LPEZVjIrX
DfoN7ze35b1Tm35+vvEygsAzeXikFPADP30pTUAF69NoWcH0yL0jbozmqCGbpJtAV035koqCSTK+
7HI4y4v+SHholW5TbYdoUfzroDQBilhq1EevzglkVsauS9v2ccBYdD/ZwRc0FfYxxyeDWacAp0DO
Su1tO7ImyB8sOc8uCVKeKNGCOOT5JKTtnFpwqXvbbNOtX/n0zFT5WjIsX9te/pBHs3s5tcuoE/1O
ujXCikLO1PjJGr2dTA/Xg9PTELH1rs2nH6pxm9VQl99GswV9QA1fn2mDiLxtUTvmQUDl3givLc5a
n9OVb5gmPvJ+JgQmiOJXbGckSqqG++VR9YClmiNYVyNp5EVABt0OA3+0Fh62EOiYtxzt5D6y8UoT
2VXfAY266+baQkIszEM+pvOFw1yO2AiUe7siaghbxMzwbDS5xdjYji/CIrE2gp7YN5bSE8IcypTA
DQ5QiiK4C6I8jQ0VlkKTHK3GHqnJOpcRLG1gJvKpcaNxjUbpbk4bGr44J445ZfGe4O1iVySoeQij
HTC3a31bV+IhCJvsStQExVlLnBnmgWkNX3ZvJOX5FBneF/rixrdWOVHMs5pS1ZlpP5snqV0tT/C0
h7dxaJrXAt2BHLutb3fZvsvH/NrwSett/LC4A/TyLQFOSGevfLNJFSPCqyF2czNmnU16nenON4yy
0heztciUHOdeIQDTYfqj6zvvtUE8eh04g/vUjqH/Vrdzubh8tMLzHxuXTko5AnuOcwcZ48PR9eby
EFeVXkmzPDNlh67TEvRiPL6HrQOmezObnk1GyhhTbENiu9FI2Y/R3IZHuwKBu9cQtC+VSgn28dzW
IXYVObPS1RH7u8vAoi73Qrnxoz2F+6ic7bMUeQdpP9ohLzU2aM0XuYM0Oy45fUf5YZ5qxaovVfVQ
N+o7ApAWj74s22ffku2L0DYWm0E7885PRHkn+yBlkJbTLtWcbDJslFX8TMzytB/iBV0D23jld3X/
ZHieWLOZJ+iXEFfkMDXoy66Vm+promJMXIUWkLZmyJlSEHE7pLxJWdntstH12mPcjcl+IKkA9Ejy
JSJO584nAmtrqKl5YWHNDhp317cYhcQ1vQgN+wklhTWlioAZkPOrAvs/EWzGfZNG9DAnz822SOPI
+yXGA5+iyMSDTJRexW3EWu6+h/BgUDsWzZCdT1kzX0QtmIZBki8l4oQOAqa4IHaCw4KEOQNfVK6T
0XT2jR5esAYND5bgiWXYKcaTTtx2p/yO2ILCyU+oLq8Lrb72g6N2iCqAh04+BmBA8HI7C0t/rWby
uAIVhutAo7DztRPfRp0yjkIxHp/cqdy3hRccOqRH9yPdfNRwXuYcONRc80/JY2ri3M08hRwWFLN3
jBI7usdINL4ow02/0CkJcSR3GIILr64uJ0W2kJX1/BhjZBxtOLWv0O6RIHtpWn5FyacOEyx4oGNq
OoTtSLR7TxQB0piyzR+yeVy0lsXVSDjPSzBH/bqZ+pfCkW8B7o8MT6QRn6FWzO+Kltn1wNjjB2nl
JmdfOyV/zong0KVGfOj8Ga84AeWoUjLt601I2hrTmaF4IGUIQEMyfHEIOrktrALTcm77J+BxzPjm
5UMAtxZ/px0xHz2iy9aZSbmyoQtWbMd0QnvCCHDZPZxpH1kxIVuoHA6WMJJxNSt0pduuwZ8laFpe
ZRLOC1Ol8dyuOvdgmXF2WoZCVh+qmxLE+Ul29bjv6szbubQ7L7HvIS/ULQmPZds9EmYanue6FVhe
0umRMIz+mj5edoULkiYM/3W0xVHF1FbhCVfjtPXCPN9HnZWvOYHppyQr+8usLZTcuxGthV2Yd+6M
KylprhDC5quk1VhnCxlFb2ZCtw5DGut+ViSXbkchod2euQNnKP4OjXLO3wLhqovCL0vSytz2ekgX
crLy/XXnYnWImumxLvsSBDPOQCTN7hdU+sEOczCpQUBRO2KlobStyQtFcJVNJC75St1ERMNckJ4W
31patMe0CnGxMsigI+kEKjnSvDAfGwqz87Ay3POqYdeLQ5AiKy4t9nlSDFu8nt7Bqkbje+uptySo
xDFMhH/ixD+NK1fxwwtZ0VZg10kZor966CbqgBb40zbr+hbapi/u65HMVcShzqvR2cG5HxegaZ1+
UFdwcnZTgsoBSexDV5RE0CrTva+xAu76sR6OSLjENy8odp3v4dmN+9l6kzUhkd4kSqw9UbvnEDp+
HYd6vqxDa7iE5YgaPEq6o1trht0NDhMmWjUR58k8XfXt1BxUT2x1SbjDihXAPksKFT2osX4CCode
046MGpLbVJ3XoYPhKM4zbwXIDoAXVdfMcwL6W9P/Lm11KEZFgGRIt4ljh3jDo4clDdzszlnWFh9z
zdpvRv8eiY8bMRbMF7WtINHZd6o73uz8bG7avltjBI6ILHfJkA7BOjCIwhlfSeOxZ/R/mVSZ93W0
C+8QYbRLtnaIJxinInMOlVEINZby782wah+byLS/GLhxSOewU/3GpNi7dsvZJza1GFDCjH21QEPn
Z6GcO/Lfu3XNJoRqMrgjfKP9Nqg8ulPIi35oCP5viNLjmyQJs53bG+7BBzbsr0ImOaus9kFNWIxI
jq7b45Gs49feneNjlsmWOzQxeScBk8w2hky8fGfCiYxppRY7aJbUySF1PW+Vpbwi9mQ2d1WCKD0F
GT5gXfbtd8LV2lYj8xpbJRgERYsHqJBZ8mrRuzhDJ8Ngpy4N+b02k/kuhMHsEGkYTo9a1XBtag74
G2MuEPfVwSS/zBrXXzEVGfAM2TyBDZgIriz811hI08dsjbqUFb0bENCZ07Ws6o5Su6jt02Tn/pWR
4BpZ9WU8RmteLIyB9OqYooxTfM4UrLodmK5Ym8CcXskuLZPVSAqL2Mmk8b4KVOYezIqKnxz/fNRN
oQexzA7SkNE6l7RlS9YvkcPjeCK1JvUfZVWWOysfAnZM8m142zVhuAGLNg5LTW85CJiPNxP/oh1R
J96opJ6gcc69W8eHJlJs52EjavcQuvl0zdORRedBguB9lzYkFm+0OSmJX9dlwYmEXx2Grg8erHgo
XoXd17BgxfAjIt+Q/VUX/cU4zNF1MaPZ8NUwkJiZztPAuhMMIbpItyLgviwvYm+oYHBawWtp9r6i
Fa848kRe85WdNz6vPcs8mEka4GbEuaH2BNYxJTe7nn1DgA7fh6g62MWwZ5+ngQVork0HZ531nG+g
Mejqa4FXZNxCcgof3NbvGPj6gKDX2GkqjTJpkYigAydRNwpU/tpr23/IGwLBR93yPx6qBpxAC4Tr
OWTbwidLPneGqMWL7rPRCZ8haXmo5G2j2LfhMj/L/cZ/0Mnir4X74X0tMyDI69Gw+35vBVPQYppL
CaAkssh7RkXabor8nhOh+81NDGyJhdcTeWlWXXZpgAkhHd6QUD7KUcT+DjhddTty2OZM4tvQNkwD
vNZGMxkw6cOL+Dwn9AhSnGTiuWzX+XpCCaxPWVj6D1aDGHk/Z4G0zoxhqKHyDVmQfisZ1J7zKpfG
yTSNod9zPBhm1EN42Lc0LIph3WOnzs90PPfMabQG2ToAc3v0u2whTIzguFlGDZ5XQZKU/W6tqNaW
KQ2yYcraRafAuSU5s83Ce8Qf1qebJdAk2aLRk3rnNT6H41IXcYsbhBSI9Wjm3g0UiuRy0hrlcpDy
beW5mSKnQWG4kkzSL4xh9L/GLcNsbKtAu0q3dG+reTxFbuxeN2YoTrVIDTBLFo6F3pn5wNKctPc1
ac3EThKKt1dRNt7JsGVrKFya81brBE/1ADGSkU1TbKtxAmgDvPR5ZPG+rPJa/QjoRaKfG43qIGKn
Z8mLW7wnaVFQcw6t0PUeBtrQk/8w4xFCAjfJHbeOLQERQF2uoWSXxoYAuqLb/qbn8VEVScdI2kv2
DxnqvqR36Szt1Z96Hg3x2Z0KrW7lNXVgrGeGa5jL2p6lM6j3QZFi4CcwLLDZYlP3WcGjJ9Nd50s2
nxKMv7wcsPgVgG7MHJYvI5Bp1iz7rZYiZkNL+uHrIMYcEFeGX8icIiTaPXRi5qQ8/ijDERyItTKb
HBYbAeN7lpYAtiuw0Ag/2Mwooun7JlzOCxm+6oLApt/giP/SQ/Nc2j2EVyCUFZKhx/Ih/fwhlAmM
Amro1Vyl0XfHDApoG2FXvU3ai264Fb2Gp2TdABTgwM+GzrTZnZEH9jKzLoCzpldWngAIsRNn/I0W
9C9NWm7OD3woTjTOUMx+vjmz8XVfM+tkM4F1FoUWhR+hbEHKE9gU6lxHPnlgDkFm235OYSV7eUMC
u+EAUvxNi3TpwX7oxfgm6Q9+4HjcDm3jT73GaJnQpkoxipyI9iZj5axAlbBFYtPv5iyVv3k4ESj/
5XJgtOkaIvqxQF9+/FqcMug0dhRs1BNCGmOsH3sXrX/FDPz516/B314pCPB2QuHiQViaYz89AGgn
DLIkMVsZ6GtxEATmCbSHXveB+kcA4f8z4tp/w/nS8kj+1xr1zXP5Vjy32c/jpeVP/DldsuQfFiDw
RZn9JzaNrvufwyX/j2WeYgcQzQOLHtLSjv3feSIeoSGCf8fTSPObv/1zuCQdokaYLQXIUfjBY/rv
DJc+Phco5H0E7y5XYrjl8tR/aj5WZca2k8wYf6sWW0QTJBuEns12Sprq8NOHcv3nW/Q/yqG4Bg7T
E6D5cY71finaKQ5XMel60IP9+AhmCbwPZ+jIQGYbZqxsi10yddn5CEP6PIaQstfkgz6kjOr3dUJw
9a8vv1DrfnrZ/ry+h8+ZDjjLDZ/6x+sPGmtwEc39OnGyKL62OD5sBRhHH3qE4ihssO5h7GjIKEKZ
6zYUdHFk3Xk0Qb5HqRdeozprvQ0dTV7YNJP092a4lM0OCXYB935Oi3LvWan+0Wg4yFRIMTLnhsEA
7e+cup3oPbG0YpryxxiCvFwVIvXoTOomvuf5AZDQojJ6ibxJPSklxQM47fIiUJiKtmSzxw+//kCA
c/7dJ7LMMB25fCPu8nD8tChMNe0klnYUHgREcUqF7/tcKommYqplwVqRus4TZjnrmSKdvh3DGWBL
dVWDgXFnu3mlOBBgReMQlHucR6CFk6j+Dnnz3fALrXUtAV5CQYgiyRJeDPZ3HNzS2uOs6u/DXqBW
i9M8f5ED8IedoWgAH3yixb+MHF8qNNQhUoKmoC3T+vFIZeGSZo3mp+2/p8M03jMR7Yi34bfQqI+G
+FKNXSOQVHGUuMIAl2Y7DlhFdzQbjLv8QmOBPiGo3WEzuqJvt5kO3InYZSduN4iKF2g3HYpnMzeL
bFW6E4nK3UDY3sXsV56x6Trb/xZa+JIOZLhr/JRqwUwk7eh5G+DHCW64eejvmAtH0bVdpqOgxvDj
Z69lMnMQMF9QSXhjodYuekb40GBum23Whzb8jU7ipzTnBMd1jNgi26QywXeKl5tWZDMrZ6DQKQOO
8wjPTcBrMyy6c2WEgXfWoTemnnHc/DZxAzyh3ghUdiOGSOOl8/PWOyQWCNPv/MKuPJtCApDWHBlo
v2ah7+mLMEJQv5sTvwZRgnw33+U8FeTAmFQGx9AGNbsBVdKJbV+LoLxKSTfLAF3h7l/SlHNobKnV
XgmqZcDxuaeDtUY7iD4pZFz9MsxOnOyc3vYiYiM68oeJb3ObzawD+pVeFlC2w4mmNRZkaUujeMiX
Ii0cE6zbvql+M3b5u8WIqbBPxJ5rcuz+tPN2qZwyZXIijWAA790YB3Hnds1VZgmsmwO21y3akGqn
kFGidxx+l9L48aDxvhhxyCDAkOGPQ6H+aRRLtEiU5MzWANdH5RZ1kHMmiBs40UK39pUFdfc3L/vf
LPRUMYxxfFewc8hPJxu3ia2qZr6z1iWstN5BcdSOZXuWtJX/PDSQpEMxO5teMneaGmUe86a2Xyo4
59NunJCZFSkBZ7PEi0BkDPDj39zfsvr/6+S1fCCIMmGOojHAtUUI4ce1SBSEp+MHpsPKOOm6ouGw
HzDNLmhtwhaikTiMFEHiocSDG6wqmkBrmwJmVxVGTwSsYf5mt/rrbgHi1MSbJAP2bXvBcvy8NpZG
V5qWPZhrRHQNx3dS0CEpTGnxmxPn3yzCkvMBrQckWI4v5adF2KJ606Y/meu40uo6phpLEXxrmx62
03mIXys8+GNKOx5yQcyMaCbR0F45bky31Bp0ChyhnfSXRoLS22EzapCAGQ62VgPWwGaoFsXpr7+s
vz680mJkuUxS+WQ4hHz8bHwmzJ4Kl1tWc/1i0Ureh0Th7RKvjO/g2zj7X1/vU4WAs43SQBAci2rB
9HlnPr2thgd5n8xWc62M3HlsQidAGde6ekDZPDMxb3QZ7wsgIFdpkGWPWrdY6DVNi92vb+TjQ8G5
hZMLB3XkMJY0XUQcH39xuvG1VVtpw/DY0Dc5nd6VqUik+PVVPlVrf16GaB1J2wzULa/Gx8tYWtcO
0HpAsSz85cqKy+COSsi9hTg/fR8ckpd7YgAeinoxm0elwIvPZAQLR0rA7s6w/Mo6VGPzHEEnTX7z
pn5cOZebI3OVY6MjhO9zkvq0kNR+KjoH68i61QWpUdI3thgg4n2ZqYdoyBgYOyBwGRLF1MKqu/v1
Z/N3V7d8HgLpunBqnE+HyKQVHVQNMkK9ubeibU/PCn9CQoN8iqNuMxMPcwFdRmPuqk1a8N6sv/36
Dj4emv78/QWKLx59Fm65aMV+XhjoK8Uc8ngGVJmW87qnba6JvGjI2q1dWoZpjmNw6tT215d9j0b+
1wK5XFcuyjREZaySkCo+PXt2U7m4C3W9dlK7SgDQmCaT+IajEQar7IKzmrc1OnIVZOHSqC1JjSaw
mpYCQWiSII8dgYfxuPn1XX1cCd5vymP3YiNFWIHU7dOqzTNi/i/2zmSpbm3btv9y69ohaSqtSlop
qTEG44oCY1AuTeXJ178mzn1xzYIHsYsv4hbPPmG0lMxsjN5bFzm+Kn8hWsWzkVkeenXq74zcWM4G
AAL3n19v/fJPHgIFDHQcr3t4FEFvH76YCFsHhdAj3KaDnCmKuck03OtK43TfUTU4Gw1x5jasXOuL
5/9+6K9JdIJT0np6QBP49srEdpdIh0TvQ6CBiGyCPw3tKf9iZtXeLtOvD9ThiMQkR5I00sKTBzoi
KczNuiE4VMbFPsIDcSEakcFL0MrbPrebda373beavTWKFk14Ykc/XPg0FwYoviPRsdkhbYzy0RxM
54uxZ7xL5Vs3SoComAAs3NWqc/IN9gDh29m1aqIYxuuoFs63hMB66ZVqjngdaH5Azl6HVagb2MDh
4is2blYEZqrsnDgj/46WXHZWNTZI5IgjInw6AYkGA0OIREQDqP1U6FUHOzo2lCogB17YQZxp8U8L
U1O6yVu2z5JInh0f/nJNe/U+jdTo3GbJCCEBOrHgFJPYLKM4Ej22vf2LGbsxvdUJi27ZxcmyUU3Z
IiBr1abclpOcn5Q4rHHfjI5+AG5QQI8ouoEKaqaHQVNasBQgFssHA/jplSI1p8BKZQ1QV0sufpYN
DkxjSF0DLt8uTMj5GoEUtYgeDnCX3fbAnllW4EB0CytPJs3vY+WOcHrHmmzexgjh9ZbzPCgeKWJY
ZzkdiGZXJvgjj/MMhg8QDkZhts/OyxIR/wScikaDpfXuiGlGZVCjDJ1aD9VV80yTwIaWaBbmEkj4
yEcoP+ymI6Vcghza5O0E/fInaqD22YlETWEZL5MZ4AdOn8EeuOGBb9NwPNHS3fDwmY6/2bYBPV7Y
Ed2qRlRMWwvSULNn4OOCTNFPRdvU0TEo4Kedr8o+1557Z5p+O1ocX3I4HsQtN+PeDS0KVTp7rXHR
KxqmSKRoQDQIMkT03Uzgt/xC6el0hV2BY1Gf1JXVblclDaiIOcyjIckvY2WonctciuQn/Vh3Bmc6
80JpEmQSEWff1AGtAXeHdaXEPSklPBKtnBdiqtBB0dcnTbuZe0TydAmyP8gflzsDpbbqDWjSDoAo
YCeT8YBcL5PzgJ+Y7BDeH2XZOwfw2GM6dK7hw00iAZF96R+OEVCwe61YXizCnX/GWUzDOVMnDRJ1
PpvCi5VS3DZKVj9U/YgFTdfcb0o+rhyXWaTHgqKsRP7JMydybYQ1XlpkcnbDUlHmhIdhH7gv+4nq
cw74A00EY4zYm6OZkeK648zC6R12SN9sdIkW6SwyKDcHCtZyfddOoIqQaWj2yhbCORIMXZYNRFmA
m8w6XBWH1Ikl8vRZEdxG76jJUVg0aYJkyDCLIaY3Oib4mGOpZlX1o1VktFxNO5QoUjTilr0Jxgqe
HDnVL0Y+xY9OtQoLzWkBETUnmTNsCrUnv5zKNwUPspka8h3bqHeOc2OBFq+zTDkMsw7PKiOcGlsA
6/zvUDEws9uAeeSRO5fTJW0DLJpZPLPx6hHmU42RU6rCENZCermL4OwOXY499M6Q7QplMk2p0vyy
jBaSvorAJGn5TogKaCOxzfWK7uCKYfzJgX2k15yEAq6jBua6UTur2OvWQJhK06WW3IQL/ZPAKB1x
6/ZFh/8/ytzLinfkBJyjVUkzWZqSN5h057WCzCSISAwXILENhz9YRPpPgAM4q2rTlTVnqdS6G9tc
HwJ6I6sjvgxT1Ak5cFpbcXrlkCFm/CWrTgmD1K20J4hg8ptCGb/yewWxDyoxxeWdz2F51ixRXGwo
v8BsgcoMPsiBMeflnXAfdEU4L+glwp+FWS64B/J+fa7TOuzIc72d50Xndy8Sj7GGgRmEfoI/aNva
jvKgmRHbrU5kYG/D2BTXkQbWb8syaGJIwf580UUGNHdr4dFsTJlDDpJDTRFBDsYNOVpA5Gz6jEvA
jrSOgbz143c5s7x4FdaIeWPMaY9+SjcbPpBlKM6TRDMlX2yH65T7RoaE2+d6mJL8OzlHmMxlLsLc
y7rGpIyTx3CfaBuC8F1d3rjITQmfqyNjxEfuQZJSlQqQd3YR7clQ48sv2zT6YwLYzv0pm9Rjwhfh
0nRsNONCQ4BBlGdH2R87yUBegdNZbLTanHYw4G2UcqNePqvoe+75C8ZLC11rRMtWlw9O0WBuzxE5
wR0LgdqyxtHWD2bECoEKwAhLVqyijkmw2dzA4IrF2TSoOq5BXZRXji670K9qQalQbVzrZqI7fZeW
02D7HOune4L5JnmcWz6WvYHJM9uYQ2MOmBc5+AetnPN8P2kL7mPoKFXvcY5YXpg5tUva5Jzg6xbL
C4j3FZm3pIKGSy9V69CPmK18ralDmE1qlS/9dmyrDOaBGclMv6Jx3I/nxJm12NnC1gKuVNECbtO8
Be7TYOxDRSCLX+Wy2LT7chgBtj9PC3l4A83DeZfAQBUXWg16ztPwXZq07A1b2QgdJBUtQdOZfGeQ
Ybit1H5YnVBazLwBfPfIyLEEtmZr+JZVZr+F3mjd1fqs3JAgtnSHJS+yC31qWQljsmOosYq+73cQ
fdGlV8o5/CuUEkaY1anfNjdJaEGZgp1e+CB4LzCdt88FduF7rR6vm4GzFnuao4wK8Eyfb1w/SJzF
ugFwXoP1tXYh1530X7XWvGJ4Js2as00ADlzprpKRT9YPKn/TbLKnxEx7y9fTdLlK9QkgGJlPbAxk
PBO6WSh6D1NzLmfF6+ORyLbFjvtfWD4lbdxaMdA3kQVYoiaY08SjUpP3X+z0Pzh/cABffzpVXrT4
4mQDXCMkAdJikSVcq7BW8Lbv5AztIeil1v1R7ZrgBhPTXaxlzYGikvqEI3i6TcREtXhQSzF99UhV
8e40QBViJd0Ix9DXvfPbZ9rFHBXKDIiU6zIrHwe8zoyAsRKPtEOpvLpyVdDkKOHubAJCIG42GcJ0
DZL+XaGKnrAlRxu+uSWcCvK01kRUBrLlrB31xLnCUxY/m5AoC0J0O4BSRLbSFQ5THdw8l5zZ7ipK
/GfsIFJuwng0Sl/vdcZDJGT+u27cUDsuEPFGPwGtt+9V3pc3aAr0qmGYw+99oQ0VnZc5ug353B9b
NZxEgHVRvFClVR/yJQJ4kLk1fsoM9fUaGGVUwI4Xeuy+ETqoWcKRL26/jDbcSyvCEUgmHy7zOBTN
Q0z36LvQMpiGRTnUUEeXhLQSB7WKh/rCrjcGxXXljJwZcKH4IE1yvCxkzTkR81jM0bmgoWAvQCwO
BfTAIGEyJzBdtc4xOdi/nKFZaJjPuECaChC2Z7euqgS6QcIpgoQ4KTZS2DjEe9mwfWPvU0HMQyyK
HKIKN3nU1/foc7Qo6E1bCr/oqMmi33TzX5HSR2wEzQrUiG4O2s7B/f9isU8z9nk/GNuOTSNT0YLO
xRNcW/pJmsnQp1fdXbmLjSyOslB+zhLmtD5ZUxIdZRYj8+cYKy/Yn5oa0golU7zRjTFAfD7e3x+M
LQu1jQk8kSoih+O3nyahfE6vtuHgI+GrttpcyCBMBWtBiekRT6n1xfXenxupRaywKRqJeCZeq4x/
TS8F2xxzbAhvb/XSPHM7Jbmvxq7YagbJvl9c630NxqSJxjWoVur2u1JtXylukqNK8TMNhh53OlH/
WNiBS1s5o6ZdbvQuV6HhpuqlVXb6F0W4948WKqNt8lRRalIpXmeFv25Vm/VcDSlu+g2BMpdLHMqd
MqPSt/peJYsVFeXnr/J9wQcFCWYZgSoderN9MsvIiQSI14QAGHXRT0fOhl9qK6qADcsPQHYjO8Mw
//b5RT96xuiVKAFCl8K5drJc0BZqhpTYDL91E3me41C7T1t1OC6J2nlTqPQHJe5DYITALQm91P79
Pa/B6DhlaEu5TLFvn7FSJg6lB+CQbQVJnjQDa+PiaN4Phon1NQbJqs6Zevj8nsUHN803vDoxgbM5
VD/eXjUzBju3S6QdIm+HP1iRQUpoQ8MaM0Iq6rad0mVkoNCyCMkqnjrTC914fow7HThPzRawxKmr
N+Vm6pZoWxOnZ6It7fsLgFpWjkek4VRiIILrtpnUlAdVtOyLdZnf4hDIgihOgXct2bwhP1xcuPgF
IFF1NukXBQZeyzfboUJtWTqT9GYk75sFO0gUOLSsJ7+t8RcHEZ3DdueSuUEbTlVQRKpAMDbQZUPx
xTD8oCKFn1DFVUj6CePwpEqMiSpWOU6MCM/K8J51H/FQnpeoij9/LR/U3DArIlWg7Kuq1D3fvhWF
K3epJNUw6TSCHtnNco7QwH33VfWNeACmXrbxhI7ozfjVPb4f6xY7CbRLtAAcy3pXdYswMloTQGEL
ydrONadxE2FP9KXrzEclxSj5+b1+cD0D3QVkOnYUQPROnqk6NNVCFGPnh6T2XLKM12RnllN41THi
4U/Qi1G+eLzvXyMNQJcnLGh9WZa+Doq/pjPknvx32b1iFhok2g5SBL5nHEGf39r7wUXZxl43TNqq
83jdoP51Ha2v2rYxmLXtuU3w86grMY4DX6Q1ys++oMJhshE/UJccNqJQ0uvPL//BAmW+CtCoYNKC
PN0+YrOLF3VAfQHrxdn2vSCcq5eTjwGv+vn5pT54iSY1aRoorFLUbE/mTtVpyf5IR+7UXmaykSMd
5T8A9I1D+qVnxll79+8vCHVxfXl0qVDnvH2FOeAepalQyzmZmW4BkBb7kOrBbW1b83ltjekX19PX
JedtGdxCUURMDw3dtWt4MiSrcrZaS+WbaQoOVViASsEhoSjKoNYde6e1mrvssrGfbyUujpYUCte4
UzLod5g/apKcrSyN5TY0hx7Ikouwgdxuo/Edc+pv0k4x4QfLmbr6XLlSDUb8G1/1Mz74HE137X0z
U9gU1E+eGR6GVpsFhaWICvCxIZ2LBKuEOkBtqo1n4/84khwqwN2nmBf1aTG/GA/vl3UmtdVSbK4N
BSrbb19aRCmtL42Qr6SFEojfUewmdZYvXZgRKtiRr22hqv5ifvlgsDOT6qqJAZFm5umcLV177tsG
Uemk81HiEKDUFuNJ/Px7/OgqKK1o0jLW117Cya1VdqfpOVexKnsh6DaUPhIR+YWb+NV4ffIV2vBS
bZqUeLSdVx7pXzMK48qmqFKM5GqKX5SSmzP4/BTBOWscsO7UvtAU+5r6LwXzrp43aRLrl0NZkGKk
WuTZREPeqF+81XetYk1F1AGUiChSepRsUN/e+7A0bp1kEwLtSAmvHLTWRD2m1V2nSdT2ljpaSKzD
AnF4mqQPfARgwfS+/+psul7m5NnQx6Fdx9qMnsY+WUjKDitpMqATd3uo/xjFDP0HmVHgrGEkwQ9t
WuXBzoj1oeIyTc9OM7jzdZ7E2hN7Z+jwFWyyaPP5Z/HBF+/QUtbWBiIcAvfk0bRD6xS2IJVrVMJH
gmRm/JSgfdRhggWQcDKEsq9+8SDebx5WrQmtIup3tM6Mk826kytOPqEq9o1ySYHfRWQDGZnrURuu
fZu1YLMQN3QeD0P79K/v1tVYAIRg684vOJlgook5OXVdQm6qTL2O6a5eKToC2Agm/n42m+43aPrq
8fOL6u+fsYPDG6gtUg7WudOhVyUAFqiRMfSsqnGI1OxBxrKvSWTQsr6GXosTYyHqyKVhE7I3JCRV
bRftHHxpd29POAhpWRhx6c9EhUDXjAzHQL/Vw8eluj2mlDMlqexDM3/rQUc+x53J9CU0guRhgU7m
dqmNQvHwd1nWLh4TfWLta+eLYgnbL9bZ90s6AgcWdRUhDEP9tPwCLMuRlUPtUOmx88HozTdsrFoP
jGt1+Py5vrvU63HTZm/m2qsw+2Q4ZWFapHHlgEHXu9ulViYya0dMyjH+0s+v9O6DZRWnlLR2rmmb
EDD8dv5IHBxO2kiZi4p+EoxaHR7Ioyl9VSFvbGq1MACa0N4IHRfv51d+L/vgY3W0VQ1mCtPgN7y9
NPUBYYaEfJDpkavfS434OTFTD2/IgcHDvFjXeYkCUFlo5dFIEZdt2lbftLjGP9xF9iFL6/ayrdbp
4/Nf9m49AYwDE1swhlfh8Sm5BLeAqLj1BcuRFV7ETm+dmVEmjp9fhWyj00mTHT5y6FWPDMlaNU62
NaBEdZK0dAgpFZq/baK5CrACqAb6BsO88xOofPVTncxVlWVODXrEMh1plZKDCc+Fkh/ZjbQpc+LY
Kc14DR6dX+6UOb/BnU7aJi7H0rnQOa2XmzFT1e+KUg9XhdN2NTYzNcUPms41uTk6dk/KhmuiBQYq
Kz4YY62TSlpFHSm5yJjpOFF5ijcTjoVmq8FRuXDTGjzCYlPl9lToLRyUjAT7Y0tuC/GzS0uxMMn6
h1bTkH3qRYOaybCLnpjYal6e+7rHy13FeayeNXFvkE9XgwfDUtu3RAlzMGsPwBAHywOPl84HrCwh
LTvmemwzo+jbfU9b1L4pnLkJgyXig3gR9Uhsez0Nf0ynWk35RYFbiPlLojNsyFD1mH+k2HJwpWGG
ub+CUQ6D8HeIjfoXnaTW9eCrFGwt+4m6vDmQKNkVHSZmXlSI2NlWomfTjua18Ez+Bq3Z2nhKakOv
QFPU/UNWhcYLDWf9bJl01KJKk0l3Y1VuWeIkzMsLGkBaeoTwQt6AhfYKBY+Iuu80/kxM7JzyKInP
eRPzO1KLqFZrzuGfli2nIzuxLCWYRoFFvTVk8x2QW6PuZOUOMjCHDhnr2JXLXSlL9UfVGVg43WkV
Gyx8DBgRLbqBHirTOgzAj8iryJjGJ0cvJ3UDHHr+1S2Ydb26lsUPpa+xsMdZ5yh+bGUCAyZHusJj
tKh49zCvUz5G4Rvvbex92Y4E3nKvIkBq9hQPnBySoNTUAOoZuUu2woabxMd4jUDIZgxyaFf0FzIY
G8iQHOV7jkhMcd6EnqFhGdAaAqtJovDcUa8uEOUVrmexudHY8WdjREAFTnDckpUiD3UnJQZwzQFD
aZCUahACVaoG4TSRLXZxPk6/Jd1ecR7robtVe6uFxzI3dXqOi3mwvTQxmp8Ns9x1ZcUO3r247i8Q
HJX3aVzrtz3d+WoDXoJ8jl5ZK8WYo90bt9DjWyKyXcsfqcH+hj4gf7fLQIYz6bvWz4K9mkUisLYg
nEdcil4nGWfXq53aNAOHlmPsTW2oBI1G2RelqaL/IP2MtOJmqZ84APSHIhPkXrYw4rIAlK/7REUV
/GY71N22NBZQ751p8GCGFsCp1wBRrbcx3WBe8ayAJykpJxJC5SCH9jAgUowhHtX9Y2Jp+5kvlLu9
LhYGShZdk2fa3Lk4o4aIuYDoPgZ0a8UZtDen7j1AyjHtZcOSSiBQRJVB55gD6ZYRau0zYmiyS7b/
YQdTv0KYR2040r9Yo97Px2uzA1ctSC7sFO5JnYyw2CJPRoq9ZKQMa+YRhglFLl+tR++XQptJH3kn
+xhO06fTMXhQ0JlWRJO4H2mbNnwuvwj7AQ5L1OuRb6m91nOHGBtDzrs8ruoHtAZ8M1Xu+ODvEIUt
er0HXlB4xLulOzrJDxIc2A/Y2lHzxRr10eqJrQnykgvBDRntyX4PqmI70N3FuxcbdrmN8F3+KC2H
hkVKm+2Mxl+6eLYFIoaJJ7yBsRQfyhogxVhGWX+26p4sWhRac08bhODtzxe3DzYwHHJVm8ImLUDW
+bdrO3vQvMQUMpJ3korf3Rr/VhkldETIIp9f6f0JiGoZG150yw4nQJqOby+FiqIiw6wd/Zh2b6CH
iPbZdTrpM1UR66qf3HpXEa/q0y2KLkhoq84GOrxfHA7fL+X2mkFBEZetzHtnG6E7gkWTdmdREBcw
zgQ9YOR/EGZnXA50DL842nx4OdofNCM0vtjTe56Aw0jHphY6xIO4jNSi+D0ZS3bAjIC1idjoL8bG
+jG9Od7xjOm1YMphu4bv56QnkLHKKOAp8DIppL45GTnLZEKU8wVJv9EmdEN7P4aLc9PSido0Tsja
9/lbfnfOWH8A9S2UqLrL8z3ZK1ZONI/LhJlKrewqSPrCPhK5Zz+aafo8pMX4c4oN8/7za77/hrkm
2zLqNRhqOTC9/bBUJSeAvSVINkyylA5aIg8TshCkqJH9xQxnfvBCNU1nfTc5vNm6vf6Wv2oLoTsr
sUHT1aeplSR+gnhlwkkMV38coZqe2bh6H6g75NHOSE2qtJaaJOcAN1naGdnGDamB/X2ipPr3TolQ
BeE4WfrdYErth6Vo8EGnxLzE/hR+U+m0Fx5pB/iXRNVQEFAWqf5eSmEQO7QiXHJKbT9gqMePoUr4
Y1ByTj4bh9K9WJLBibe6sRJp5i4trh3S8wAjkZVkB1Krlx0E3TwJ0lxEzga2dfkIvzQGF08O9m/Y
SKx8+TQaHNgMFDKdkmI3IQtDhUOGk93c2SIaXqg9j7Ong4ejyTa6TXQxoOCpvw0FQbI+VSrbpfE1
JKyomAm/Kht89Cr4yiBdajov4/RYQuuhs0xRcyKa8oeisPTzqeDuwHQgxULhUX7xaX9wPeYMCpsc
9GhCvXaJ/nr1jnCTBW0SGxhXIzyYkEkFYdbKL1GY2QI+bPWrKfODL1tgi6GGxV/HIXOyoOLbMhWN
8YTqdlkuJxY0L5KiukQp0z5WXZxtY/IYAtvS5i0lsQaVMWJzO7N+Sled8bwrzmZIVRGkANGbL+a2
D38cCz3+aE7bWKXfDgWlHh23NDgV1dqU3IuYpn/aDSvewLKWL87ZH0wrqG4Z28g86K2eOg+6vhhj
Rdhci8gbL6nr+lz2i3qGyrTmf1bxLkRf/cUN6h+9cU7axDGtVXvbOZlYwNnFiWJyh0PsYomqZ8sK
z8rMglctDUhfbNDJT9zaxMncx7WCfdINCazQiGwkiYXE0vmcEckyN6cUtEgUKrIn6YQipxGY1vdI
tLrvJiW4xW9ao5622MqdK/6mYZMprvebwUyzeidlWr0gDaZH2CtD53wxpb0X0HCwh56K+5rNoeBV
vn2PAwN3Cqnw+Y7VN3cJFaktBdwCwpFWuuSFNgV+PKH40YByjQgYhAKZ0hlYa6z2vKndZv/5dP7B
LpLf49iQcOn2qKdmFlhvoYt4Gt1mKbOEXSz9GY/WUfTFuR5D8uliuTq62PvQ9cHrfNrEa/CfurIF
X6ZGc7LvNbXqNjNC2W+zXY6aZ5WIOIGMp/HjQgWoCzRrGonr7AsyfScEDF5OXsEhaUKI20ZlFTcq
ewv7CJdOR27HwKz93p6nb1SOpvsEKmnjL8lI8qxBQGqC4CoOiTygyXiWQQg3fKW0qj+cfLXnTJ9s
DuOqWd5g4SUAZHbj6wzUOSGzSteGW0dV0WgThVTfa1AEER3a6Nh8ZETWC2HFOeQqYk8ZGnpqftUY
fK2fv9lkoOqjFckaTycLHKV4+8FEnU2+YiJNyGwukUGWgi+WbGIxIolZBpSHtnZPcU6/cRQw7YGZ
DU0BayctbtPQtm6ywSijb2w9iHkI6bL150o4FY8wMHHdAviiUOHy6/uN3ZLN992209resKImzX+8
h/8KCHCRPDVVW710pzTpN2Dq/98iwTWLqer/DQa4eCQH6+n5by7A67/4DxjAEv+YKh4Ke51xqZ6u
Nrr/gAFM658VVoLcDuS+hkmUN//fYABFU/9hQ/Ta3uSfUo5jCv/v/DoMcP+wRFAjZQUzTM4Z5r9B
A2hvxy0Ve8yYdC40vkEupJ2eqIDq5KjrWAxKvvqjUtvTD6tOG9I2+gkBJdjSbdvWVpCCLymII17S
x1Ed7RdUvvMX69Lbo+jrTyHybb0rQF8wItc18q89AaEcrQLrH3k8C++effGC9C7p99QG8RMXRtx9
y5wofKrZ9f+r7QgDkN4WqWjsstepyzrtYFh1pIytwNPMXu3O6TTyj8vpGWrMFqbiV3qHt3Py68Uo
CKwUlFXZBKfv7X2Sy7xS94hdzRVjDua4fxRSyXZ/fYTX/5lB/gYxfHwRaveYC/nGnJOLxEPZRIAe
ZaCDOj0oFTjJBenT98+v8vaIxK2gHEJEgUrrdSNxum2R7dDh3CBCORuqb6ayYGKN6lvXXp4jbXnI
FnkA73adwwn//LqvFsD/mTZfL+wAuSYSkho6HTj97TOsLLdRog6Hf26iVPN7crXpOI5OfR86mdFt
8TmT5ZtU6qMIl+WCkoV7Sz5LhlB/IC8m6Ok1BARGJ5Tf2Xv9INTVFT4JVSwuYpCLZ+gE9XDcW7F8
RQ0ILnBJf/WddhK3Xevw1xpsLWOPfYOVwspwSWI/uZwn09YPeg+HGLV7S420ahTd9gZkGITStXgV
UTIavem7RaLcUfa6a3hk0V40PRJMretJPjBTk+RBOhDM3rNlYlT44unxcN4+PHb4SL5chG70xV/n
hL8GWsXBXcmGqA+KssVUqIZ4KBMqZ59f5e2Gb31Fgs+cFU0wnqksnXyBMADbQus0wqNVsnhQZRA9
hfbVN5DDbwfC+PzPr/d2W/t6vTXxU2gmlUask+v//9ddWUohIUw0bC1shzfXl8IbKVUHkcQ0S53d
DLS5dv79TbKzAewMEJxTxelxmWgw8AoWqd921l+3sNP2Xdx23ojypZwxaHx+i+8G9bqMoBQyKPlr
LB3rI//rFhc+DlAUZEvacdr7OBG0oKfe/cU9nfT8eZIutUDeHXOwsfY5T9+cJvVkZOIKRjMrfwEZ
10l4cSQdXXiAzi0y/nOlb8hqXogTKfy5JgaEIJym9wDd2LcWprIr0ObgOV9v/3/3GP9F3fGvL+Fd
tsXFY/44Jm+2GOs/+M8WQ5j/rFVAy16FyIRXrAr6/2wxhP7PyoJf63N4OhkSrLj/d4vh/iMsBDnU
fVeNytsthmb/Q1mGKiaqHRNdLBPEv4i2oGK2rtz/M+FQU6U8CAeDgcIZBHLASbWyCFMsD2toqTs5
NmHopEQv5y3mZrA65CTSvSCHjnsYV7AxRNTcMQ9xWbTXxIZbfHp6cdbqTX5rdYB8aJk0x1pTl6CM
pHbewj+kJ0UFO1pa+u0G3YJjNOXVQcpuDmDo+eVYnzXWeGZahf6su/NDsRr+lvCGCNANP076VTU4
gUXIjKfC5zI6deaXTGj0auOYc3VJdF83jleiwegEmro+EGKPVyjvaNXS7tqO83CmNoQHWpryQmTe
fU8oQLT0m1aJtcOMhhpDJxhaaeCkV/C6yXEEm5rSaVmo9dDScIKZlsVtXT+ugMqMytUe1PC0jQyL
69fadw68W5d6RUeeEuE2xe1kYZEl3DOelr0M632XdgFNrX2lWRk2KYp28OnaNRXxqlRGwMgUn2Id
9WtiXRhK9iNUNm1beMj93RX8dh/Dh65xcIx5siGrAmOb/BWitEfYA8qQ6MpntW3jBxXDGyZYc0Zg
oSlBIekZ94TZHZLIdrwJ6urkOht7jIjioKMDeT7ObsomPjMqzg+qKM4yF56A0rexX9ZUYZpefQLz
EcMl+RNL6xiryjdZ3JJvGpjFFnviBYFQWLfG8bExx35HXSO6cbTmss7ao+zuy+wYzi4gnRY+rLoe
qXUw4mOn/eSLQmNB9wLE3w0y3nOA57MnBh14b29dL+X83NhwwEVbHtxhGvZmNf2OxnmPZZL4uDA7
kjtHQWEp/gBvfooM82qx+JYa8iUKmqF+mighTc7xxeTbIkSuPBRmuBUFlbwW+9i2gga+n4DqKDYO
4yaleU33QtVXd0B6laq4xYgiBqvdLuf0MoxdOY60NEV401j5tsUUm6d0IkOKsXtV0vgfkx5ydP0U
9tpTWRlBPyPwIbMotfE1hVQhvUajlwjeq/BxVl/3GcHBiflNa5YXfQx7/IxQbyoteTYasXURjqgL
4XDwgmevbJMfjtH9yNL2MpLqd4O8aLegsWMT5xToep0HziSAPceHaqmPsVX+hmazbOwlAqloNL+N
Yfg5uAJb75RqhD8kRPw2t2uGkiAjRlOIftBi3U/D7k+ErlG3FQa99R2wUnldR/DWhSghpKq9tgd1
/pTFQj/GuP4JenQxVIBeoPaWH+vMfNRHsWnAPDX9ykoh7bemZ3e9RGgWEsR+bYC4nSSsfcii1bja
H2s2YWBHO9kfCZ1btMkbJhNLiqI7DP7cszA/W0WBc3gnbMUvlgYob7idof1qxEt7eIhqXjQrez4E
k1DPy/xetN+rCXdqQfHAoP2V8NsZ8ig1H0cDPn/u2/CSHetPjPsMitJaztMTy1skbJGIgFC3r2z5
a+xw9zA8y0rRvIx8GkwtWZNScMhxw+FjnUU83zjqrMxHvDi4i4jRS8wnMwUxidWaWScFY6UkjnGg
gK7Gv1RC/ghqcGY7K7+pVmuUV7YmC4zJMim0fZwYYXJ0m1rDzdOSaGnvw1mfoX93IszOlnzOLCQN
eqQHKLYhERsgsvlRyN1+N7JwrlQ3TpoAi9PwrUPGQDS2adAmSCv2q4IQUNPv4P5H1OhpQ++Qroj7
PMsnUNKzKoEb1MJ6oiilJn5Dvw75ZzoMzM7pUnfCszhxuT6yLsPagGOoW3pYgtNLCyKt2HQ9yYO4
atkhBa2Ow1XWMgpdrHbkWHirr/Z6QaS2CVsAc3FuRA8FIPhwzhnwDmHGoNPBmhlDeRE27SFnlJtz
l9EdNvNHFFqXZZpfoSJQLqoWN3cVCtx5FWYwz7Dm70KThodWqntA9lUGJFbeCdiifjL2f0D/yH0n
p+JK6waGDlmXDT5hx532pd4clSJ2jzWVpLH1uyk760zyi5PBg1LqF1hvLfRi/dCSKJluomzgwVfX
oyCBwnV3iHCGRtEwiYfFhpmWkNnlqI0ENITRtrSV4mJwATplsrtNkmQNdQwfWpFsqJ/a5+PAf+jb
Z5jRe9tBEjla8b6AWY7ohE6CSUBEiirBt7Ntj6uwFuhhcmUERif78AjwjfjmkUzHwfxlwxKgyYu3
dTItUJmMooMV9XdAivxmGBbfSI7tIoMR4ro3DQxJvY5vLOgWjoy2y5B/D9ncehIp3200x8X5NE/C
11Xy3KOJvEClOBChewYIjmQcYwp9C6oYfv1wx9vcwaWAnja3z/geX5yMip1otGQfDzA8NTcjPzia
c7+1acXl5oRbfd4Q+vEnXgDpOmFcXI9oUrWheGl65RyGyS60WqBK6qUTPwhjbrdRlZwVrbzuStMX
AgK/AHdBZHofXZH2O2wGx72LlelcyuXGIubaY38xBGRas+hgle1ktqOzsLfV5kWdu2ubuPurkgsH
lCt2rdaALZmU88HsL2285hwawV95vVUlt64xPYbjVZih/wCj4e5GUIMY63x3OW8sDqvlEAxsl1hK
neEPwTt3RppidLSZ/DtCnTYKirltPIktuaXlRs71j86ejgvkpstQKfaW2kTnlpgRQOnXnUnKSOlS
klam4hpUeLYbjPR2iaECdpsi6TmbkTKD5TCYkTaFUh7DKX0oFtWfBWLHiqzEsO7dAzjjM6cyoP/z
BKSd3LRmyXy8s2zm5Ukt9q0DRj2RlnumZPGLLZYNYNzfeVPtQQd4Ov3hccoDwjcAlNa4jGs+gB5S
AyHy8Pz1+v+wdx7L7SN7ln6X2aMD3ixmA5Kgl0R5aYOQhUkkgIQHXmoeYl5sPlaPqaq+0RW9n+Wt
uH9RpMDMnznnO9FcJXhtjF3iyTdG52cy+XYq5guie/Chy598wF0r5QY3WkEZsxDaKF7YPu9ch+9i
XN4KUguQNCQ+Pq6p3FuARUDs7OZ2isY0+OyEt7azuzY+pTgJawJjNDQiWIe4Mh7bqT4xQ6C+eRrs
eIMfctuNL8pqd/rsFs99rXMLYkLUg63sqr2KtZ1pIuhhGmHJKznBfdHVxyC1r0CkXP2nKh70n0yS
oywIEWyJZZ26dREH2z7TnoiEiDcAKE0QS758rsfgxQAd8cB30ifWhluuSoYzLpJtUri/bk6adUdJ
o4KR05eMHq5KRnik5WZpq2ZkqISeO/WLplAXObGx8YlG3jqVHVNDl+uEoE5wZCEVH2JV7Qa5Am/5
nVwHUxzb7CIzZ5MPThK22ZKuqgymOSEpL46f3fSkOq5Z8G951LwwSVG4ZXF/HDquDL36mOz6WHf+
TSAMba8yNuZT3pDm4bvLKmHZnTLyV+SJNW0k83Z5HbOh5KZ9r4ugWicK2lMwDpveI02Ci3zQb+xO
I/ORtRLoOhU/MaXfBdmuLqdXyNUXIountVbZb4H6HArAFma6G6qZ1UPsXbw6G9fswTgZkNeBUE/D
TvRtlLsx2ixWFRk+Nzvn+ZnN0K3cG6aDWyxB7TpzdPJga9k8wZcnLRZYysKyCUkbp9c8nKxpyNfw
9MiS6UwimU1NnNuSmFxV249NwxVj1M5dJefpbWGj+5tl/Mx+DNE1pOecZ2jT9HdEQj0tM7CEPDjA
v9gXDgvr3GxWjSHoqdknz8kJxmI01C7ZeePaUd3GYV++0qSnXZbZ7cCEpMNzkS6P0qTC0uaj6ohB
K2Oib5AZssM3XrTYPTZevLPksG/grhe+BpTUI2NiAh7POjkN8hut9F96OX3VbX6Tlpegdz7jLLte
Lq94woFm+pu4R8Xscz2NLNQf8WRru8V1UGfZxV5LGrI6qiO0yLNJwDun/8j7IKcl60s2bzoRTeat
JEpsirHvYckK2cm4LGVUs6sJvg5b+rtVkl9jTr272te2qc3Ebe6+Blm5O7oHOA9dvSJ5adeSRVPj
eF0NNR9eSzw2JgMx77CoPll6TzNHcEQIVuYx4JJNpdiSzb23xv6JQvAAKq+K4tZGl6fmQzYW1AQv
yu+DlZ465i1x2V9Oph0IC9vFpfwMSi/d9EW8Bci36ZwL18qjwz9ihDduhIVtv2mI9iF2CPt03B/q
qX8R7PfcrL9hl5SvnMb4HZvsB6l61Cf5cx/0px56fVga2avdEsmNlKBKiJ7iz+LGu66YqTjeYw/e
KD2BTXlb5S73qw4HzYSPSHO3wQH4oqo+eM7nvjuRNraz5XWfW/SRbei3S8aNnHkkj9Y5PWFijS9u
bb2Xhc16O8hu8DJ9qCXbNKV8StU0r3IZrAwgN31HGralvEM73AJgWMVes1ON0hFGq/VY23e+lzYP
yi6jHMpBuJhUp7VXXwrlRyOyWMjh42+yNLzF2AThnSKJ6UzOVT3gxAr6YaMm8wOYEJlss/Udp26D
JgN5d0NuoyamMiKHdo2uLnLLqwnTp/mwvEEejamlSrQ/EH1xjgQ+Hb4zP/iL9Zk01SPtvYEefoXV
gNlC1PV9RFKuWAOOjewquR97Mn5j837MCa4xvY0z5puqt77Lttn54/TgxvVrTeFesPvryZnwymvi
wTEo7Kjpiqe4OhE3dPECR93H4GiyYdg15HlT4oR1CvS02GbjS9/H3rlRygm7xc3fhfCbDQkWUxVq
qbpP3KGnU7jrSdr+StJMHzi2i/QnsfrlnNs5ThmdSfqeJ0qrNl3e8wemICGifbT26RAHwJp987E1
zPpONxb9JATPnoLagwov619kSSQIwgKQnvjR1s1M83wdfCtJiWvXnouYuqoi6vmUjpoHODMTY+16
Y7tFMgNWqtajMdA/Yzu9SobZGO+FJBtdOWraKS8rts0Qv5NoWD4ZWoMoEr7AJwlkLN49w9umhP1E
QeJl2zKu/dC2/XZvi766o4U1LrGljbs4dp1drMj03lRSWVGa+taTlZbOiORDJ9pBS2bz3lliQgio
fmlzNAZNjzFX2aEuwYEuWmmLMEhMjvliIA4vJhKBS8Ml7pirheW+ly/FeryOOa4GjHNap8Zt6cYj
Aap+JiN9FPM3RmhvRcDNtOcEqvZJyxprqBLtsCAjdZuO7Oi2SRgYZMTu6EG/gQQ4vYhgkXuHTfJr
W3ssnZeh4gLg17xHazj+xtRTRIw7HjJ1sjR1FtO3sDLnb+A+17xDORNUQ8DOqi1ZA6y8nC6o4p1V
J5EnKUKTetmSBo36pkn8rcbzANWxdfHCzuKTg/wwiCLdAAfWd2ATu2nNTTX92I5fv3bD4AQrU7jW
4+h282rC70bO+gSpCF12vBv8KtvpqLXXkladzEAEts4AbA45Lf2vko8+9yGJm1keRz0f/pmlAE4I
An5WvdGTcjV4YKrD63yx5ihxrQeGMLFA7e7cuGbnfU6oHR8hKfN5oYjIt4Fea1GNaPpxGNPqWOW1
dZJQptbSAKRGQowKF1cvN5bGPgYFVNVdPLvW3xMn7d9SllmcqV23XLxM0ZD4xLx9kk1LsTG1FdwJ
qtudpzqWJfls7ZSNJprAm8whSqUg7jtT1piu4rgTYCuz5kgMiTg47L9OOeXRayfGeZ/3lnPUMgIi
yGYKXG2FhjdGWtd1pFZ0yo6IKnKulEFlvdA/VWGtccnEurfHQLUhQnaPcfNiODwDJcroqa8+zLjZ
qiY+jKJJtqlhIg8DxtVRcODHAux1XZ7Obc8EACkfg/FCOvOxzlhVhfHA7R9OV4vgCgjo1s/GYU0j
Pzy6YIjWDcwCspzo60sQUp5D71HGEfAHrAW001vAKR6aJJdc7OpKSAU2xmBuHtj+d/1WxB1urF4g
Al8nWMK2Gq8TNX5trGWbFi1OgfHDJ299GALjTtMnmzqgPEJ9O9eaVwJyKljuBUF+MSD/nDUb8pRN
yKFfXuapHbadtXT9rlLgdrbN2HvnyeuUhJ/e9g9JWb+L0rh+U8e028ssbyGqmTPccK1usqNC/Vxs
OsGRWvhLs60n+9OJu3lkSuRP58QpAzJmCumeqJCNDVwcpq0SU44IM+KpDkZdkehH5NfWbXCArCwI
Rd+FuTDzXDw34S866dM10uwy6pTaZCO5kmKkH97SWuILWPpi4fQjRIUQvQmLQAYWFWZQ2TxpraoB
dPFzD3FCPmamecUJ4cqwy81k3wGNDUmR6s+jCRTLMgbzEeHRtfRY/GE/2kbBTNGL5wN6dYPrVdTt
eYrtNupZfp/MOjYhkg1GEFmkmNPzobdmqNJ1e4YyJJzRBpa9vmFDp28bb+g/DYwj63akG85dFxW8
qjY4uMGxW9tejSeIjeO92Um6e4Bp0xcOGj10CuoQGmZx5b0kRNfkXOJ72iv142RtGi1k+hX8Fkmz
KjInPU8ynY6L2zIuIR9jUKu6r5ID2cp3yBhqih+ZNJeClew7+VpYTFSvSlSUk823LU+OlsGJnYtm
uDW95Nnu1ZOoWgaLXXIxBlzTpWa6a8Wy1Kpo6Bl32Hy8OVxXA6iAZz105pZsyPEtiLXqVFhM2gqv
OJictbQ22Tsu03RHXsubK/M7Y+oeSXv55RhZ4U0glyinDycAqPFIEporpjX2uFZ6+8oIjP/LHL8C
jyNPp/DRZuc5z1Llr3VgD0CVaMP6F4e4U57SWJ6U92ZW9gOTJAP7Ga6roLDugGcBLh+rrXS8VSsq
bZeNznOrinSdgOm5MGe6I2A1ypit5vqjRb7SqXLE58T5Z+B/NSkQbXXqS01dNLxGHMFatlmwz0Dp
pjghvGbra7AVPeZ16TxGODfM93iu2GMyB1uNy+A9ZQ2uVlJ8RK8/zsznw8n3b3FU4MgJ5Fdhmzd4
meoVFTa+DWwdtpPPUe3o1ZfDs1JzKq9Jo7kFtd1uUpJoMEOvR298KFy72y56Wd8PvU5agj2dlDBf
iNz8ajv3o8uf2thbkZy2yZbB2hbeC9JzO+qnmJlTJ4tVIup5bTgfCxvyMM68p1EPziRxj6HGAKCZ
hxVTRFLmdINhSt6GdTdCq61XTlLdDUz5hrbeTXW94a1GDicCCL8NYdQRffMzcZfc69IeIOznh2DE
QpTB92fgat9jw4oZmzaPY9/fxgGBeTTQp3GxtplOv5Bh7tpkc/GTtmCd/M67h29EsiR12ol5ww55
dXYG02VHvm9FllbGd0jb8tAImh/LpSAlEbS8Y0B8P1H1h+5ArxyPDth/5zDXDLdV5gWbTjfokscd
Ox37ta8GuoL6uXDTiL4IeL8vfwBRjTgn6m7NzZTrt1leak8oG8r9GMSu3Fqu9sbk4NiXzKox9Tz7
Jq4Kb5p2+tBe1Fx91z0UqyUeKdEq+YsHhfGW/juVxgtelXxdWS0yOGDSYZY42ZYQBRExUSGOi6m5
nqgL2EJxYPy8nLWMTHmJ1T+yCwlf2fX6tWqtUzVP725R7AOyJYFOzW04yuqRabyGHUc/xG7W4R2z
7VU7tyyPWGbsnVnibsALHpoQnM5VD8MtENCaWn+rE2231g3FJwfsbsCryOcMEU6fXmdHJOtyCE6i
X8yzRiIjAkh/vEy9oa06nS4W4A9xv5W9oTOYw6nvMOVYi8+du5xqVVyAvfmbKTEfPZN1PpRm870n
m2Cnj7p7Y5UJSClS5/JbN9dysMmuHvps1lZT9+03rbMHLdw+zMsg3rjIpyPejM9Fi7M3G+zqTdzG
RGDzuCSaS3uiruuRPFkltTrQFcG7jjdZ7Gcr4xrrZAmL74Tfzic3EFpkWYAji+oU92SgkYJL8tDH
pBjYMfbQGEmxGCP/4Nw5RjhO44/JuawK8Zqyh6lYD2EIE7uFKQ4nGoQrs9I3eKCcs+nyPSUectPa
4tvM06icedeUeaE3xlFhiSfVdC4BxECjDQbVhrA2o6bxRzKpqenjYusp04DU9ClAT+gYv3mrXolD
S08BASZzAqxTNlwqVBihlSz51swMsgPyQ6n0fWs4TLU5olM63MxYhndHac2GWKkRiZT/tIzW10DE
GZr2g5F7u7wQ20BQV4mWkUq7S0ccdCJWp0xL1M0IwXclAvhctclRHRClvmalMYdpmcA9ywIOtZw3
yeyqqk+qX/Zm6xdUrb2zM4JTaTtyZ9eFINhNIxO+tp2VW4tHIl9eNGv6ZYvF211uXROKGslRVAjp
a8CAqcdZvbZkQ6k/6g9Znj1NjYbcp8T1qZb9PMXHuDTOTuNuc5ZYIVu/Y2aPBy7GlhmwgYCEvWbU
OVa9zm1aEY/tRi4A5WR6cCwMMwGH7Ly0C+iRZBxxJwAeO7AOedQCucIKA5xMU28x2+314MX2WfBO
ogp3GZIjl5xhh7rNeq7yt5ZgmZZlh8ajnxpLTpWSOT9d4r43V16pZ+8qSQLAYkBKSm0reKocSx6A
HWPSS26sAfBnln1UevOmT6wVZFxveoCzY3KDI48/qyIIZSnQXOeJ768DOszA0ELT6jWQd61N2ZAY
m4qXdVrjMqgcqgOfQ56NUZxgjnXIR9f1IzBQuas7TofFZ9QgKsJyUs0m9E7fkK2K7AZy5LILpCBS
E2zsKtWRyND238hJGmi2DDZd2XSYANlsU2n7T55gvjwuRrrWSHu5RVv91bPtGFpte11xDloKVxrs
8ZqIixIM5vLu5NUlz0+jmDYyh1+yFDYNTFE9Kj6F0yIMDnDDfTQEvx+S8Q1kmmYtjI512jM5b2vs
fL+u/pUPzfhJ9h7uYE/w4ne6q5E/WcXBDVCMS+MkK+FZt3nNHGis5TO8aHIZgoWKe3jQqDV2i15x
4PQfDc9XHhbB+GwxkM0JJ8Qt4l4wk+yWzkP7VG2ZqbLUSG025FztRAEyEbzX3WyFQEOES5M/qSWp
QsQ3v+Tlli3vOLRVJdZlmryaTR6Nhc9m0UwuCzjhcJqMg0qW+5gSxNZT9s6sSBL5m8DBYqKdATdZ
xq3TU7Zy1dwqDnmPWG3CytaqN8MqIKWzzONjQqSdpSTt54KizhNyl5fWPqi5q4XeFl9cKOS5BHYd
kZixrTKm621VkWZrKuYzrPFAtZW3fLUESRTLPb0QZASWcuQfETYCj2hdFZDjTW98ZALMuKuvd1Bm
Q8P4pvDfyVQ7lzW9fe4V30k7nt2iebEDUnsJtscucMdGiCC7Ggo8B3LVWutkVqeSolC+FGO/N2IW
KQin6N/77JmEiMgiLX4NySq+B8X9NVrFfTvyLdNdfW+7HcPH7BjAAsuN5FV4bPBro/6VFXKEWUu2
HVcIIY5gakZ3Zuh/Dcs1h+wsU+OzF251NgmBDI3WPupJjwDRQsswpJugHOd3V5fNSwYZfTtqDP88
hkJrasZdN2tvky02JVLsyHbGNToQLJeYFVtPHGz5XeTxDTTbFWJtbscJrSLIMX18qIxq05jdL7NO
9pl6zBcrnp9GP8/e+6G8m2lWx4YBdT1sxKDRDvnq6Hfd0az7u3J5S/RlVfsS7QBUVrIlGdttrZTY
9BgzFcoYghxXQCS3k8HwrvJmTufWj6xi3BcdZ5I1g5MeMiDVfohpnP/hdzdtzdVcVSFyhVvWA/s6
N6Kpsr40xbmfNN25hPXRcMYH+Jv79jKYLXUmko4y6W+tUq0H65mY3TBh8RfYD6VXHbpZP6TptRSw
YaZzZ9MB6mu/5Eb0tVdN4fmlyTq23oj6Z94a1kSl1J5w8Efcsmt/6Ns9ermVNux0X1JE8uxl/rab
06+5nVEt10zXKpYtilJUJ6nKe2yZ5eNcL7a97UR2zZUeiHuzVS/prFadSDYpAYWDk6o1F2T6ayWc
sglpVZMr9vT4kJ7dzYKFKUy6ZN+487k1Mr5ZJrR2kbzo2nAQBqMVeaHcJEyWLfGUFxq25w8HM1Vi
a48dMZj6kGzIllhpC32DRW/RGKwNzCMmuH2N3nS9aEQm1bjzW35NaTZyXcG2xqWf7coFJcBkh1CX
t0bcHmSOsmohaLqQH05hvwzefMvMDTMVs323PA6N2kG5CBdHpRc477DcU32eNp4+M6fP6xmsPK0T
KYW/E2iSYuGDcup7PRAPi3MIym49F+ZDVg43I0sTDvaGjqpuNxMo7E0uBLKIasuqMaU71+ijsWoe
Zu7HDQbcG6tQy1NLecoBmTJwZZwC9eTgzOUG7Al9qLF8tRROWSMegmJ58Ntxl/U+e3IZnPPFVyel
9/kNkqTlthqmI6QBSp34+0+qun8hmjauJqS/CdVwF1/npIg5AYP8TahWB8MSi5JHI64853YWJBZs
7bIX36XXFC9qGhmkojT2TtNQD1SA6dyZG2KxZPEPAue/6fJR812VdzhPHdwnhBP9nVyVkZrnys7A
2m467UdQEGRNEFBL+EghS3EP0VX7ZmzvPxYw3x78zhojFpewrLTFFT9/fCz/X3f532CQ/OkJ+Q+6
y8f043/+j+Kj/OYD+ymhi8/77//+7//o37WXEMX+zbUAp+DcgZ+CFP3/aC8D79+QOxJ4qiN/Jo0V
SeT/ll5i4CAL9BqGFbDvc7Fm/V9zBz8M+yUZUQahSwY/0vyvCC95iT89zKxU8Y0gFsbN63PiWVfF
6J/Vwk5bUL/5OaIS4rPOuWlIMxTs7JDypeDH//TB/IuvzvWH/b9vzh8vBiKMXx+oJ65p52+a4Qz9
Eb44S3GbpzyELGt3WjYhEYbSucP72v9TRNG/ekGkpDg5He8abPk3uXcO69Dym6zZmYHGAjGwM+1G
NwPaDr0o7yZ3/Cfbxl/tKX+8w6uF7mqVoUKCP/DXj5ObOCXqr+Ad4mVkBSDwmumpX961QzKvqjhN
ot7s629iD4d/+HD/qvvmpS0ehqtYl0wWmz/k37yTQarRnuiKjzS38lXuJmZUaAAz//M/4X94XngV
3hifJmQe6qW/faLSWmwIfLwKNJnuwP7QeZYEckWNAnj1Dxrz68/6y+Nyfa0r/gcDk0dG39/NuDXp
75iL1G4cK/ar6HY7YqR6K87DVMT3jEVv/+tvDmyKYZCmyif5dzaDNTbasiSS3UGgoWpJ03Snwx7c
zp7z9Z+/EhC+v14j/L18D0+76bBM4uzmJf/6qGRUgIkbVMNW+ONwZoauvfX5dXVJaMhyUTKnGh5i
z9pU9uSzzU6TNVI5XIpBbmvfWhBo7yWhJN8UiGRLB4UAvKw1IByvuKSsWcl06cfIkWKKQw2FA+gc
klweUrPNtNVkIAhg9XiVDKt2uuGmpEPBITO/sqKGHKtXFrk5S2UZF6HorcMu06wHvctsJ3S9AtXZ
nCg8K+wjJfPUDKjF2iMTFgpJYJfxSaRGm+wQpnrolruWSW4+LiaMqsRMJT2q21QJbLs/HJZmxpZn
oiKQfgomHUo7gBZ+V9BAueG/IumomJ3p2M4iCAGdeDFTU8yQd02PAQGWrHRgfdEUVVeu0Is06a3y
tIDRE4vDmqUrrabjhGSCxONxQM2AP7iLfURXDBZx+GisLrK1pUr1hrOMOmVhNcMM0VIqSNfFKPri
DclfkmuhQ4ndRnPZ9AAfcukxSdTtVrvV81kfTpUVpG1kkbuTHXqmdY+qiG3EirXslxCEsGdHZVr1
dyafZbYelyTpCBTq/BQzT12ndOh5867Qv12nlBjNqpLPhF0FI+PCZrgYtKU8XtF1Y2Tp+YKGNatz
FFBObbTHeBQAGA3hdQBapiK3kQeWkHMM8uBd6ndiFVeZDhjpAQK/l4eZP/sLU+HEtMJ80EX/ak5G
9lQFrdc/JyUKU4RiFvL2hGVai0AKmOMxVdLxz73ER0z4iiK5p2y0jhJdjqUeSjdNmshLEn3+tFOh
CtZZpeZmB36wfQdAKs3WUpfmvK7Y9V0tUajSL4Ffxc7TnDT1QAubFTQpZiJY5zvL7F0LPwMVAbkO
XvBupKMJMl81FrPBdCRBY+0nKax3tJ4KpoPyEFDqMbzmMMUZnty00vL7sI4tp2/4T+nkh2kBWmmd
p8bEYis1SxPpPxysa5hs4rMn0JWk0De1gYkTDPE2uAh4cz3NCr3rc+kYTEF06Ao3PSoMQky0eWnu
C0L82jtr5vFcCXZST02dIU2SSlp11GcjQuSuqPsXSzD/XhulibHbhj6UvvipLc711F6zM4rYK3e2
KrX0fgA6txBp0pG7il5ltPe2tKxzWqQkojKkahUZi7p5FVu7hWKCNAdPSafhea+F3j1VWaIbGy1d
aDWqKyx5YhCXtC4DKfLXvW2Bjf9b+SWJCbrgQLzBc+YVR3zwOTsBzlz8bAVBuRc2SdYYJqoGeoCK
MKZHmk17SUPDqo1pZw1y9HifntCscJ4IujEHcNiR3ceDuR4Se77pWpEzEDMFqTpNV/4x6jO0fEdY
njDX+eIIDWmJRNlWOhKEILq4sacVmHVktPkof+YunbaDHOC8o4/MP0udcQbaaI8JqNPIWG35tvd3
dZPUVZS1WfdVWi7oqVzr0a3CVEO9Y8rECj1SoPJ169H6gv6aDLEWZttfai1vnRWxQdqPU8Vjve2t
dHmp01z2Bxe7Ig4MKzHRwxlzdpjFyBi04kBqwmzJlzbqmExffDmhWY85lMSqoBe4a7WOJboQqBA3
FgOWISSdBtHDzPsdV0UbMzrxrSwOR0sT5WrSJE9EhrJ6YkhP4Xf2SpV2q65M4ye976aHGnireWUu
NEVEcEup3ZSZgLG0DEFzmwYdtEUXNgpY334KRqaWHoQIlnOg5BjVfrlwlj5Aoo5JpFez11zVTeqh
p2Syw8FLmU0us4AaXHIl1eek7UDamZJlhsX+MEU0M7c2lC4U3JlT6P02XVrMFKBUGBUyELL2XkFP
xBi/66HgdJ79oXQmQjwOpQmUstUZreR1VvcI2y0Pbr5p2OfGHJlmDGaxnMrFZXm/MIJmDp3LH9Bs
xWdVmzlMr256C9ypJvjBlK9OhSDQIBiC+AkEzXHoFQQV8zcbubQkab7T3qrcwl51Vj+ydtAM/tpG
u6BoyWNr2KF9034nvfVvqb2TFgXUlL05qMHeCqtpHjtjQPIoKtzNq4pFiE7IBcAxxt3IzEapQdgk
WiNBpMGmmsy7Is75KCvsF5K4jx+TkSuaXz/p+eSqtn7O4sRht5D6zsMCW+591pONleFU6RFAbpYh
Zm5k5FbzWWSWOEFsjURgwHGOK2bno6z9J3xE4hFXRHmU47QifPCtRpkKG5Z8dpmSud2Z1pvMlPai
ExX00i3OyZV1f9aYzHmhTWDBqWsdGQ5+PiF9FC2au3IpSdDG83PqtHrcNFov75XQlqO00eaZFaZP
XKlnCJWBEwaNudxlyu12hEcWiCEQr9Zx7kUBEcAvpkSha6X3tV97dzAHcfVYBD39qtnMb1moyoNe
GROxI0GRoiNgWtEv6GCQI1QQvwUh75mB2N6S/iPbVJjBs3ORwdgfbGO4rpK08phX7pG3kCC+yK4n
7uK9weVxzmgM+JmdLO2D5v0REVWlzDYbQsV+1OSbXxoBkT9mbxpxhCDT5z7DuIstPa+G4cB41kJ5
VOg7Sez82uYG+XHmVB/XY5vjdnEn6CHXpACfHULPwMIp4Q76uFyuLMTOeCF9UL/Ja9a7TuN0B81f
mFdl4wKttyfVeVcEXrtZLKeG4+Po86NFihtGB76JPxn9uNj6AoGIx+dyU+Fjv9en9EvmusPBgvL8
SMROcmYDkix3hBUEJ7taugjKGtOkTHVmSbzSbN2o5srD5kTEq6EzkELMGZc7mnzLYPkuFz+aDRMZ
eqNMNPt5j2jsaDPm6sPeVrWOWjlHNOTUTs03mP1/OqY9wwrAopd6yPiigpdDZ14UbmbQps0zgOx+
docQrjSiAFF1wghjC2gNez3v1mkyvJ6UWM5rjS07RFBcDSe7nPrXGseQ/0YR1Lz4JLaUD0IK41MS
8d7sCC0cx6gD7l3fpAZbHh+CxXBJXKX52GyWIr/1lNcgxIAYnO01e0CfYTRsYr9TzWyt/Vxb02sj
PFm9VnPQHyYFXJPkU81ANyB0dM5L0EH1YR6TM/yiwo5q4sofAImhT9ZyjD2DZQpvKzRSBkOEndmr
b9RIBQWTFWvlWBpZfBimcAKZUybf4hrIFiugAonMoEBiQitVv2TBDec8tawDtU59b+E0Nu5BcnC5
Z5Zd/E4JML/Qt1Kr3AQckt4KK5O804nSfDVZeSXrqzzlJY4lbEXlptaqJ+L0qXHoxVemjaQibGGw
st4fJkntPXbNVQ8aBNhoeLjKlQ3Yja96nGdftmH0F9WWwy4Q18tlJk0zipWUx7jFwmjR4xHoFwu+
/lINz8LO56929D0m74gqTlD74tulNgUnoB3wpzb8Op6O0o8pCY0+i/MPHPfsqzMWYijuZiO/Rfir
PbrNjEaNopYzEZqiKm+LmJjArUY47SvfWKrdRnb9y9Rp/jotTPGBKp4mARo6rMmYsLlAXx6c1EPb
2WS9dVIBbNBrRnxwX/kEfIWCvMGn2e8Vq6pyKCMRA63rkOGsDLtji2aLcdzNlTFuMyud9oDx5WWh
a+cr7SYH2TnTWtdKYoIy4ELw79HiujRQZj4/q4y1LqenuKqJurBCywhE6NqJjRDPnjScZZjtqS4I
FGA5Y/QU2FOKb3MwR/e5kcFFcp1F8DnbTe01iv17Q57pRP8D7oaSl5hR5u9G2r1IlIdPFrJQJolq
vzTVG3vPo3X1YfnS3MN7iZzJk5zjSJm0oDvVNIdrQpmOSWzYv4XQ90ZGQhXDhW0c0/QVC24NP9+y
nLstcYCxOuVK9crkRZRFsqo6k31a3TVRGiObmPHDppV3A9wmiidARSHpe+gkk9Uyef3WNeUzlTqb
SM3YJrqVRok/t6vEjyM91++WngPISSDyZMuYf6jAAEvgyaMj7Eej99InXCVkLtZJG2oInRDMU/1T
dKl9Zvp3s855jXGt8lkNasRa22Xw3A8saJj+s2Nc6tu0wWMWSIypWYu21MS4mFDen0uGaBuCjUiS
Gq0OSlcpwCRN473o0A/lKt01sefstcYZt1ovHlDfgBEt04PfpPxd+hym6jiaO7sdFSx29WyVZuTn
/FtQt+xHPaJguxrE9iyshzbli533VHmhkqAqAk/dGDai+7EYky9+/LwxiraCzmFhLWnqH0PPj4ht
+jvkZUD3DU+csI5G0iJBVJkV8rOiDQ4i4DXhlON/QlfgLsP/Yu+8euRW0jT9VxZ9z0YwSAZJYGcv
0jGzvJFUVbohZOm956+fh5rFjDKrUIk61wOc7oOG0IqMYJjPvEYebAtIcCQm0PTpgEJi6ERbY0KN
AD7nvciHxyDSoDzb9vXk6O11m4aAodJxxBTULbSDWUp/i5Wm+JRS1QDol1pgVLKyGEwotMZBdAEU
6anWwnaVkI5wxoVZemEEWSXKZhDyodOET/QmU26YFGqC72J/ObQp8A673wyERRF/34yTa/JLmJlO
qaFpgkOOivXKJewHdqdWDsZ9TW+SLDZO9bVzreR6JK3eoI0Hqs1ItigjW7u0dfHuSbRpY7pfknl4
5o6CrxqN7taMZLlt0V66QH5QrbO6up3zjAaREs61nWrZlU8HZ1NTYdhW2qD9Mngc6MAN5c1sQ9pS
1RV8igdssdEoLrJrPSeM1atDq+wDxcFHsu9PlUiB9hTZ56QDDNMZZb9LWhgOeJ4B+bKoCpbaU9uE
2xTVXHpQooi3foLCIYQ30ujSeIo7IKncZr+DNB83hePuyDGwIR0d99bXquJRhyN+kSxGKhnq6/zN
SBWHeZ/slI9Jt5HUD6oC/MkNBVhPz4bip4265J3d9URygfbUm6F/mYJe/GQn1sIICPZR0nAxVnUP
XyMw8/tRtiacR9xPUV1+TJrisQoT44vmhp9dFUGG7XXjwq7GS6vjsUbonH5m3jj3dmjmL1SM8h95
EqLCX5c3aQUNESFEer2+uAy04AHcytdixi481Qt85bAyPmiwi77qfuY+FzIGDAKSIv3KGIc6B6rT
N7CzG6QHwB41JcwovZz27NgGltY8kiLpyY4X2aQEJfzhcxJBM0ERJv+eCCszrlXbjfWW7epjvil8
B6hn2MKvU7O+SyhgyVUqK32bCOrDEfkT7MmkuTd9d0g2parxtIADQK+fv2rsKmufBHVy3/Vxdk3c
76zbFooUGFQ+gl603/UICJDutopFjfNPaeFitziUND39YCkSTwT8tyUOCECMqY2HZBWSOaENCYtN
l/oucIdm3yoDDCWMfoLqgC+d2+oCDme9D5EL9KJUzIsx5mLcnPZi2mAZPDxhvAeXmjjNuqusNgd2
2kE5TObpMaAIB/FVZVddQiABikEPZhr5mt5Dvcoib+qCcBNOi1osxzNCT2NyISkI3PY2VZ7R1scP
7L4tRoprKoihbATSekFapbsJYOXR0kSt77eOVOimmafukRILqvlK5RUvu4ufJi9bhV0WHWTsTpWo
un3QStFfmmXVfqvIBl4y0SLv3SvbujfMsdXZv3OWLG3QDkc/6cfaZnab8Mougq5eI1YEELefKvHQ
z27ir02qufMFKhNI6HQKXu9WxFn6CNjdHFadbTQ2jxuQB9qcqrTX1tyYkgvbMRdWFi42qONgPrXS
8iAFY5jkJhQKX9o78DxYI4Zd09AnL4yF8inNGAFQjL62M3pQLpoJbe5e4pqXLmcCAjeKB2ZPB9hu
whVt3fr32Lp0csdoAE+fWz1pRRMMkhx2hN4Arlu/LcfcQooO7B5dz9FtnmVTh1+rQCee1OMJbqH0
M9jLLslXQBYjs4eo6NFRl/2QDESXAXRylPUsCqEdYhwgHSugZ9B1TcjLOeX2jSUa96VANhI5dzmM
CymrS/dmG833Tcm24sF1U1hQVg9SpJOWVh96TARdUDVxqHaJk1p0Fwai/p0RAULYqF6kyHPVKVFK
04XFHa6N8w+9VGW/nsrQSQ8RfB2xEzghAdkckZQYIc1e09KEDdhWofXVCmPIgwGKROmBMu4A6Tas
YXvnVQPvk/0k0rXlxHa/dURvoOMQ2uX3qbHKa2hLdbEOWGl7PZchd4xR+sDk06Zsvyf4rxKzYq75
GcM15W5M1RHdjKLPl9WwwHn4M1UcBP+4K+Dpog+6AW1IPxfAxtJ8B0x+b2UZWN0KnZBuxY8AGo8w
pH1b6NRJaSjDDgTPVnTEIAZ1w8+UEkF5G2AI2RFUrNm6UTnt7DmOPJ8iekkNmAIE6hxG91T1tcL/
3RVju4QfxbwrWkSY1lFW5f0OkG4T7R16A5/VlOM25yYJOI2iyebnomKvgJjSjeEguMB/zJDoFjZj
K29L6gG/OHTIvGp9mUJywPj8IunQ4N/YgckMnMxsnU071O0nzTfNi0L2+lVmNw4vN7B8muCYMz9V
dW1fQkPDS9NtigEYQFZ8Be5PobdsnoYpalCmr2wwNgN1EXvlw4h4UQOYnEC19IR6ZYb6pvaLFDV2
vhw6+aFNvSnuF0qaKVvtxoFBVKJHspSk8i5A9p6ojRKtlRYRzLk+UhJ9Rmf+DqQxvKYe5v8smxK+
Hig9hNdlFbgIU+gtmcs0TpT3ZZ9OLwgk9d8N8OjRRh9zTMeqZq74qPPSV0jmMRJYPvROjQh7DC+s
FxpOKT1PK2pQw6jr29JN7R9EiPAaRWtn94ogCzwzUPwCZ1R3eFCisAYAaVWvuGoBNfeG3UPnpevH
phzKOF07gQtqSQ9Moe5wsG/QMk1ilBjCCLAHUihZ7K+NEUguzPoxowiBnT0PLagOZ9sILX7q6lhm
F4oa4TOqDd1Dpcwy3pgV3ECLGjM2DUHZc2yEG0EZTueaSBWDQncXhR08jaSDK0Vy1DY/XOgHB7QD
lnFT1ndlOx3H0J9sYGISYftiX6g417cugLUCXI+KrnjSiSK7rgLePQ28L6jLZPOvxrJb6GNST8kP
I1WU+6GP9cOsN/K3XbaA2KUOCPqX3QH4ONThaI0X6N3acOoGoGrsekCnfjx2vyFmgEBCDHQM1+M0
c32lGG/f1XUlnqkEd9852Vg/gJi1frYxFpTc33UXkxlNUXBLWhVdo4pXBciX6Yg1WImef3JyrQDG
ii3CKoqyERBQKUA0hbU/ra2kpIrArJLLJKuh8gYdpvNAwcDPrILcZoP0XVbcIidvpBuplRQ3/A73
ulUuyvG7skcLv4qohGrX0mkv14Gpzw8I/dPckemYF6tqNmw8633kWLi0kup3YsTtF9RA689Y52RI
GkDspH4oQwU20udRjDjmT3Uc6cUae9koWgVSM+W67SnlrWy8FV5SafPOGVpMCaFCKVh6rQysWysO
2HllHTfcZPiro05bz86LSeMW9BPa8xvXWLTIC0ijpBmknfYKdGsISMztG8OzEdYAnWT6A0maGXzD
48Oqd/ks9CvUnWofAlvpHJgQAKjSMvpfxpBWj0EysOEG+tu/iOnQvpdTGqFlPTnON2r77pWiFAMx
OS+wnLD6cRIrF4uofE8gElDUx+k6RZfdrXbQH3TPHhzCn0HXDAA0WYFZRVUI7WkeefA2ND4s6sxL
/8eTqUU2keMDTieh7yadJxJj+w0yKSCStbbj4EZ5CdvGnlI6coajRRCeDIhuwILN+rk3A+sHuyuf
8Plu66ecXOYh9ytemiECGrhunHK4HPEnqTehTU9xmwXJqC6syiAUy/wgu61bhwsnsVBkpCbpUHAa
0a/BpHnIRHoXOeNSV+nb4EfZhtVzP7RLYD7KYd4pdLmpMoQFGFvLGNsnM7YFdQudpO8uoBs8fEvK
KvhCWZCFUF04TdsRaMaPICUteGzMxol5WQtKxkMtxbCFH4XmR9zotdwVedk3HmwD2JR2kxrYq/Q+
ckDwPoi1a7PnYS1yIzDwCWxMCCXjqG3yZOrVdVhFer7ofowRLHDam+UuA4NYrnM9nYg0FBVKgu6Y
SdYp3saX0xT3xgoOjZS3bqU333s8g6yda+fFM+2EqoCj2k2IB9A5qyg98ZYdeCQmm32eSnVBXpxb
VGMYlmSBN4RuByItkJnb4GsVyhJFckhV5CxNQIuykg3hU1TJ4doOkSHcEBIHkJBDiq2Ey5Ys7iaF
IAXlUN1vt0E2pvBvdfs5a+1B7YbMJ+OjH0x3gtWs8n2Hs+gTSOABsqMcOmeby0In3CqLPNsEVt3n
cPyM3sKtnov0QCYq8bYBF4VP91QjCJANzljc+s6Q/2wNhGIeMqXN7q6x+yYCQx1pL/iGOuMOMTtC
NWquqOFQuJm0HXLx4/cwLcwnnYcQKkNRq+CBBgDnvIkL2/2EzrdDlI8jV7SQRubbTEw9xWzHt0Mu
DgNDIKxwrGLdo52QbczW74jgBeg8FKCji7iodcCh7O4LP3Tn74GUrbGhOWJ9rp0qBi8L0Qwjnbim
NERyKOAXt24O9xwOuQk5q8JaxoD4eFmXYRPfsryWvsaXcL4bCrqiaFHo+tesCp2Frwn/cVOMtfGN
4BPbKidrl6UOsKFdCwQJ7nACokK4mJqiv9FNAT1tx5zKdZxKnwuFPuuBGKDBegp+XYqUcOPnIP5V
KtdERPIyxs9j3DCjEnUjlCPYjHHyGPCG4BmTDRRm6BbrzqqiUK7vINP7HqmBq1bhFKkHwy1Rv8/8
tP6Mj4+JhdbcSKjOFF/I9ud89z7K4hX8B1gFaRBOICYS0I5xAlaxdM1SXQnDoO0G60WJbnpKqnZ8
qh3yCTwmYW28P+Cx1CmYDlcugt4IFaBhCLL+BNOR0bCqbVzd96avd99C5DdCetd49JQbrQYVddU7
Pe6xrk7q40X4CsTEVmmmnZn3K5AOP8MUNgAy7FpAKp7M2yg6bAdDVHGB9Paf2OVYQwH63VLHyz/m
MMmMDQiPLkOh6o2E+PJT/lKbzGpDTUQX7d42c4XxXOvH99T+0v37C/v6Sxo6BQLESJE1tm1xAgVS
VZFpgy7afS95o6oYR9IATxpSNky/+ygKb94f7/UKMh6ASsB6BLpgdY6nxTXb0kiN2r1oc8TzfIlp
Y4Sojap888v7Q52gOJdNg9AqwRX/BukkT+eWWJVtR3Jq94mbWF40T8LDUafZVQC6GBFU/pYKWn5p
w9ilDG/NG6n3zUUtS/vx/Z/y1ipL08FGhN9D9HvyMdMSqABd4G6PP9hBWMUvlAVe/DQKYAb+g31j
KFdHlQVwF/LmxwtM33QO7MBp9zLwUb/zS2uvZZb+X4LjSIUHv4o3AIevMHEsLdhJZaICAAxTP/mM
tUlE1sZ1SzEK+BQnDb+QXK/PzOWtZbP/IO8sWwI0PFm2MI4JfGBO7eEIGb5XJ67W3E0uBdrLgPJc
sdGsgW7v+9/qdIeC2tR5rZbZGRZC0SdwP1UKctByFB45TfvbtpTCIS8fw2RbTpr/8v5gJ2qvNgWJ
BYMHThXlA8vCr/f4c2HTlNSO04weXT+U4yEA87jbIt62QJMPrhgIjAwhP8umsX6UAaZjU6YM1FGS
eJsbqCRJ4seHMz/qWJb8//8owlQuW7wakSI9+VECvCP1mNELJuzhmrSuHw1EEFAsnKc1mUS5LUOz
vzWx69rYOOTt2ryC/jNF547wG9/C4BLkquXGpet4ct9a8xzb8KVnzxqbwNMjv/gN0H64F61Sd+9P
+nRH8yHQOEX4nSvD1Jn68ZyhumL92cyz59DiQIaik4fUEfKMU8NbE+JD4/DIBShe+XAMcC1w3nNH
L1KCcmTfR9CB5sydAm8iPzhnK/nWcMtgXO+2CfzyZC8nqL7qqd5PHk57APUmdFoJP6+dAF7vh5dP
KbTjJBoUbOhTuPPoarlmz6L1pNMDaDHwStX1bNy9P8ob81G43VI4BXsM8Pvkcst0Yn/S0dYz23T4
XavY2bvwWn+qgv7h+0O9sR/wjOfaQUGbh/HUANwYBrpkJv1VYULjoUL2bGRFsf3wIItcthQmVygq
pSevL4L+OSGM23jVXP6KI0xKJhPdiI8PgrIBNuCCiA3h9uOdbbVyAg9oozWjUeXMTTO8yFP3g14n
y0UGng3bBM4OKGm53OV/xSsOJSLf7szeAxwXb2YnySGAtubHNwAOQi5qPwZWBfTSj0dZHPFKrQ4n
r4H8dx/pWR2tG6m0qxjwQH9mC5w+P0zJMRyFIqyS4KVP3RmMvBWdgT6qRzTfU0cChCg2Mp/keBF0
U/+YVAiDnXny3th2JC+8Ohwi02arH0+Q3Z3UYE9GL47VdKOH2eDFk+lkZ6b21jB4Z+qY10FOME+9
4eeoyKj80stFxVRU9yUdKIUQgsjFB5HfyxryH4lmOs8bJI3j+RSZS/XC9QcPX8D+6yCs9qdOevgj
ghB/xhDv9eWgW5ZpwOrQDdwJ1Mk+p8JNJZCKqJfhl+0ZxiTw3WlLrygpUX30SJGJ4KVEnID7nrBO
HotqEYihI+Z6LqY6yFYDoYVZVfx6f5TXE5KC2Eo3oANAilroLX8fqcgFZVLZE1IYnYi9rMjHS1kp
tU7MrHn6J0NxSXDlOaQ4Jxcrjp4ztqKW7pla2W3cKKNJPKCEahvJB+2f2Q3Myl7uO5ptirLP8ayo
XqDAZsa6V7gUf7te71BUslP5rQ4Bom/7ov2Uoza18mlWnLk9Xu96kgBOs80LTyBunAwNgF7FvvR1
rzbi9NGd/Yn6lZD799fyjVG4miT+kORtFMtO9iFtT2GNemB7GZUgiIK2f4X6zTnKz1ujcKFDM/oz
zuko5qiATqQho6DTupFJ0m4FTIIPR0U8f2C1TAJBIlRxcnzBl/K5RmGzYpEP3ndQKOqgIoasyPuL
9nqvGw5xHq1s2HcCMvDxrgDUmza0ZYUXNkiC15OZbMzRsOGjJPmHvw8PB4ULqSxjeRZPr9gBMY7c
nKyl9xtsajPKd6IT04dvWNwbuDyXC8KW8vRE0X4v8Q+tLc9cWpPB1ILsQEznzLK93gXQoVwFEQvv
cJ6Mk++jiwy4ndtaXqfHmFY1JboZsdh89NtQcREQ7Ux8KSGYnTy6WkJnPHBzywO12t4GRu5cGW7R
kYmkffnxZTNpO5MQce1xRE8+To7lJR0ZtNjFAgNdKyKXaFMbRv/hjW1i7ss2IPfiLnBO9lvU+wMI
TZTCZTYhymCjNFAAND3zeZa/5W+iFa1vC8MTZB9Nm3adOnkn4C13lENKZjM51mVjagG16lCsaejl
+0JgkvP+l3pjO1hcqlKoJZwkczs+RQZymBBVhOlpvJKwdOD308X3z3yj17OyqMVBUqM8RczjnGw6
rjXePzcG1IlsenQYCh9+EAgcXyCO2k/9Fuhpm5zJnJaffryUlNswRWGPcUfwihxPLZNd79CBtzyJ
WE39kDRzRyG/62xESWLwJisnqJvCw8gOTptDUd28y+aib87Mfflipz+DAA2zPbo40BFPvmiXKgfI
Tml5maphfetgAi0NJvyUjOO9qffjbWVUH3+3KETAOuGQu8Twp0FhlTj0VZPU8mJoiGsLPPpaz4du
+/7mkcaruTkKzQ/iGUGFzjCX3fVXCD/njRZXkWjggQ8AN2s0B8cdEOKF4pM7/o3TFAka1AjYmxu0
zovZA+SQ/JhqR9MPyu7B0Ki8lGhLhVaPhL8oEEMuW3s0D1M2tl9aXInG9ZyYSB1bxkKacYMhl+va
jiFs9Nas+oNOAfacM/TrbwYjkMeLf6inkgkfzytpm8pCrr+FENjUG7gFl8FirICsmDiQejvrDtfE
M8Ho6zPCmHDIieQXwuofC62/1nKKxkqVMDk9JOrnB2J5bZ2Lyf2mZ2gSOXVnnMkb3hiPIJHPRp2E
ityr8bCGC+WEQEhHzo8xRa7tsNrStpNAMAtbl/Lx/c3y+r3mIWCGTI7KHA3S4zWNRjNL0tRsvKaO
swOI8WmVgk8GV+mfK8i9nho0Y94fQnvMcJw/Jo5/LSUhPTRRLWVborX0O80DZByRCbnxSXg3UaDM
D8cHFDeJqnjodGVSzzieWmf3NIF9UXsYmKkLOC/KU1aAbvv7K/j6rkauj5oTMTDmnbZ58tKl1PLn
KBpqD4ux9GmEVLPGYC8+c22+GkVJ0gddJxTh6Wb7H08mLcMxkQC3PdEUwSUhCxWTWleH9+fyajcw
CiEv9p8KjjQdkuNRYOQszV909OiipntIcuHexVD4Mk975b0/1FsTol3BPUDyquA/HA+VzkGt8DHp
vdG35Ocks8UBiZJi8/FRlEnci0HvEsuf7oEGmCwsz95Deb6EK9mbX8Yqq9uP7gHWjXyI4qZOpsDd
dDwZEC2dXWpO5wEDMpFVi+CFICH4wWI9SYJhk3pTqVpEAvSTPdAXSTfmfdp7Kiio1SIDvEGyQv2T
uZAkmIwjTfP0RoBjacXKdDtA80XwCFw/WLXDFH//+IdhG1uEbXwcbqDjFZvMCbQk+HGKwWEFaKtu
5G0Qjenuw8MsL7y1RDjEcHLZhX/dOf6sEdWNUe9NVTAWF3meqfEqiLBr+fhAFM64A8hIqTCddlLR
T511kImdNyPqfK0B4NnFoz2eiXaXCP0oaqGKT9uN6hwQU26C0/MpIAo5WdF5GhF3vAuMUI+3YZaX
+fUYFPIuDURvXw9NLxRqxlYZfPzQLtk+dSboIJapTpYTbwsg89DIva4uixtpwU4smvFcNfVPOft0
mkDPFCaEi7rBqcwAHOpxVBPTLFIjvpCBGX1Jck3vdjN+kfehHGluWk74XKAesa1rdL2tJHLPrPWy
lic/gto9IgTUz3B6PK25931CfUZFSH/5M/7mTVPsAM75BzlCRALcUA13NqSXYf3+jn3jCl5KUsSk
1G94JE8OBvP2OZlu7+V5H1wlkKw2wuq16xbq0j8YCl0T0ls+KliQkywDUSAHUpHovdCifwXSZWh+
TPBYr5osSM/Fvm8tJ1VKl+/JznHMkysyn5KSFpPee5XrxPuZh/gqrydECmSrl7sSmeoL2Yj05/ur
uWzI048IwhEVlyUH5f08Pv8OuE7ay31P2TLT72Mfv4HcbcaPX8xLUo1eONE9lamThbSTYDSsOhi8
RRh705eiuQwhSZ/5XMuXfzUXl7+f2j+Z6Gn4y1nooqSuuf7HCqMG9m0MT6vGHdXE5BQ9UC2Pfn98
+UDvCAoSKI1w6o+XbzSmCi7R3Hui8pPPdCzlBqaBev4noxBlMwC59akITUu7Ab0DHukJrjEuZCZy
YWkanEmL3toKNJv+e5ST6keU1bkBMaz3Sh/xwYIwZ90N0t18dC6GQMjIWq4umg6nW2EEkgQGM+pw
LqtxJSzxeUr0Tp4Z5fUlQROVrUCwsQiTn/abcCcQskai0avdYAduF9vDHCUDTNs/XMehDYi5Mpkk
ejYES8sv+esBLZOsrUQy8m1abCrStGsPAlzEmVD99buG4SynR/KG4gJrnFwOaT1ZDUaBSL2Ms8IV
Z6qpXkOIrWArY37y7Pjizs96H4JGWgwfDngMQlAiK4dbnrjqZIpOluEwERIj2A3s6UBDqaGbhvLM
9nuFYkEN6GiYk4s9niTNQStAoxoqNY3IGG1Sh+oOjjH4LwSxtc0StwYnich9OM8hDBqAxTPqGS8f
3qL6gn/iwgKaRHR0/EmjOmDzYjeErH0JCQ6DjntXK9Tn90d5fd+TfEE7Iy8imKT5cTyKU45uLZKp
86jnDMmNLDQUDqbKGV54XcbLeNJ6Z1tbgJfPvNuvzzkFR+oEckk2lz11PHCDH0vrGF3r9UNQ3arW
R7HbSOwzO3ZZpOPLGPww/T1mByaJ+/h4FDSo/UwUzRIJjUiShvBy0jHLPfCt9Zmd89ZQdDTA6FE5
o4F0MlSbzib+Cdz7KFjBV9DajAIx2P+6152PVjuoG9GvBG3EEoLPOzmHvlv3HTU3HAnC4DpKANpr
o/6rINREekyemdcbH4riPVgDQh0TlNPy539dLQOQSUo3svPGpCh3qV/Ch6q6sPny/kZ8426hX0kk
teQZlIlPzh1krjhITXKzCU/DlYjDZguCVm1M9BXRqQxIC0u7v8DqOjrTM31jgpZyHIeKMcUV2rTH
E6TSrnIXSoGHWEe57bN8ejHiGFmn9yf4xv4gJwS8yTLSajtNpdIU5e0cJTcPjv8UHaQGonorYV5X
mwJez9f3R1uW62Tj0+sDl8bV8edsH0/Kymq3T6HIeE1gZEhtznW1tnFJwvLtD1J+7CP/YyboYDZQ
g//Th+POoh98ioXLZYOfHw1Nr6+Bi1LsqT1fc34WYzNcmGOinwm0Xn834mEAEOi46QDIFtXBvzdm
mJZOXVXUGUMkocEboq1aULvavL+Qb2Q5Fnk0rTKTSJ9W98kwUayNtbDJclwn8VA7+ybGOl4jcvAr
CNTWHKLvJkqam4aUb6GifziVW0ankrrsHDA4J6NbSH8PxCjcz3Agf9eubK5QYZqe3p/kW0tJM1qi
1chqGqfoG8ScoFz0HIGYhu1a4WiKAjuI94+PopYeBvEQRe/TVnTetNgNIVWE/YMRXCIq4e7TQT9z
Ny4LcrzxOczEQcjsUcGkbXK8K4bajeI2z2oPxEC4ruLC+on3x7jzMRq6f38+r8/YMhRZC/Ejn+e0
nBS1IrXsuKu9fK6jZl0mY/bJdkph7C3Z2w9ZVZff3h/xzcm53JOErAaV55PdEDViLGgJ11hh2/Gj
G6HWAbmgwxUUEgR6qB8ejeuDvpZDFZ/q7MloqInLORNN49WmVW9HMdUbFRfTym+M+MPvNF1bojra
t/xDwHP81UoEKxzE52ovbjsTtJ4efwYTOmImFFRnZvU64gHMxguNVddyrk57uB3ORbk2UrrvaaGU
6zrL2/pOT2QX7WAcVfFtPkrxcxB+Op8BY79xlVAWpAmK9jZVfALI41lWlR5XgUmwpdtlfSdE1V0N
8cbSvuAYFawhQakNWk04/6GKDw85+HD+y/AOC8zQS2C5PMF/veQSq6YapWOG74pwOzW+8KIwPvPw
vN6iyyDKgUzCDU+0fjxIS28+bFSH9EZIl7CFULPtYhdONT6572/P15cWI1EXQfmV/0ZL9ngk3Rmg
qKsZES/ksnZBQ629KmGgvD/KW/MhcCSH46xTMly201+LBq3SyJKS8GeS+kKkXGiKMWY/btzHZ66u
NyYEApheCGVjhwR7+fO/hqoNrZGVzfsJsCr5GkWdhYVDmm3/TOh/BY7/xeP817d9JXB8ScoURnPU
tN/yvyWO//zf/kvi2BH/lhL8DVV7Dgq9CD7B8Ktp/+Nfyv03R4bYHjk7Sn6kFP+tcWwa/BEbHtQv
UeSRxrHh/htmADBQ9BSWW5R77f/93yPUf3Pyv/8P2qJ3RZS3zX/8izx3iUX/53UjprJ5nAU5DQEr
O/4U5oIRcFKWkJ73TV3n48qO5hmTllQDsybl3igXW2JU47SbsZ27fWLUwwFSBga3RaXthykvLwe0
N36mpdRu06CJ7nQ/eVSYb6B0YGrVto0r/YCA1WCsetUhpIzL1W+8XzGLTGrd31j4av7q+7TB6QSl
5V3XZeanBJHwhbscYlGcjVXtZaPxpXKmks5h6Ud39oix7KqxeJhXrp+bzwGGBz/0ytUuYjjS6IqB
/EXHp9f82zzT8RhSFtKMPSbnWRHshY5MP7rpNzbaD+hAtpZ8QujS/KXjauc1QwigSGYFFV93PFQj
4uVrhb7+dm5sdZ+FNt7zkZxRa7KbJ+oHzcGKhPPsqOE39z/G4GiTlnueQRPzNyMQi4OKCD9ZGGOi
+WYgJ4t0748my9SmRh0QGfrwdgpne+2ak4zwxELrsm2/R7WMVwGm2JsZ1cENkLdoZ2P9bDYq3nV2
fCUMkC8OsqDhAp2NA/XUaj+aKrt1nFGDJJd2X7WUizKGpL5ykMGn7hV8bbTEuolmNOz2dOJ+DW0r
CGr0h8kvvxIDPJetb681ibyHQmVIhXJGpyXSVzK3UeF30O1HQGCVU6kHdVN/H3jxwk6tKjSAMEwt
0pcoQl5vBlPgOWF0bZVGvbVgaCdItNaqaB/tpJq+gJI+JK4FnZHXP5j32PSwisPWFNM+VUT2woku
QoXIfZ4HP4eh3fQx8ATsp1DMq77iW7QNp4Rim6NdVfGCzaJyg9/njAiF86uYMLoy6vtONsW+daxv
XQniojKdFQTxxVES7rph4LHRZdM+GbC5scWX0FKQzyvMaKnDZDgmC2OrQuwFYuh7BxMSNhRpXcId
CxttO8DuWo3QtiFUzLH8UdKNxm/MdyfUXvEa7+8R/oFvPhheTIR6WJR06bs1K7NrIxw9aqQEJ73e
xhLG7MrMJrj2Flp/lMLxNusREFZm8oBHbLbTm54Fq4b4RxoKtbKGsl2LKtYuESDsdprlIxLm15Fx
OVjdQ6QMzFAnA7VBx+1RL2lLdMsxOoZtYl0PtfmoBjk9EwmOHuqnhwi5foxA0bqyVHWw/Ki9cSRH
bG4y/0tHqvfUWg9WCCrXxnd98c92H/sUXYklkJ2wtIhqFEbbeFsmQ3UwzMTAzzdziD60vv48qxEN
3Q7up8jztb64i7Sq7C7qWNd/234fHGI4nJ2wcUF0muBWhALhICQL13obNchaJ/F9KaryApE+JCAG
1/im2XG+0crFxEC/kp2V75Mme4Bli+us7U4HH324azSkAkxry31KM2Vtj/W1VaR0b+JWfEajWIOR
WTXfrADtzdRap0kLtRn+tzTwDuvcmxoL+r3VowDgw8R0g5sEaxNOSQ4yKSnd1ZjepjleYhr6eUZQ
YUXFrrJ6pCgCMXyOJ3BhJOFcOdOBXzpeD27xhFTxZoyc+DaNqxe8MOAk1P1FM0SPesdCBsjCxsiP
oJx0EU7OIcf6OV1cE/37cYhv0mm8aDp7awThF0qhqKRkg38z6SPeE+FXpOLd9RA60LdTpDXjfmOo
9KJV+S/ccy1EwSOVXLvjPO/TqUKDh8t50XquXPGiVBVcxl0UPxjRGuq1znG3W22t1/GmFdq1j9L0
VY8w16VWF82mNZ1tmhSeP3cGkkRzs+a0suNB4/RBdt3i3IU66GZCi2BtqzDzUDnbDA5W8WJGrRjf
tn2GZCdeZXDr5xEZcfEJpbVoj1nqzG0QXSAf+FwKHJPzNuk8evb5qpms58WmV+UJrYK03NBAy/hg
EPNTgeeRmUSXWo59XtY1L4hyvyC6hdULdwtmScFN7FAiNxAkWhuR2aCZHjwYgAbhVi8yWnZwWSQJ
bmE18gpAMD6VUfOUYTp5ZVv1/SieQYdxIVI2bdoSyR1nuljwtH7RbykkXKPJujZqjWfGVbdxX1pr
vIXxnbCCzcQgu1JhvGEi0XORYcVXE4bJdIg4c9WW5GDaUIttvyKKg06ao/9G3df4ijijWiHWcVCV
laxF0z9DFkbAO7G+Olm4dTTEV9suF8+luqwXke1RZajW6QgrAgAf3PxCtb/RgG2+cDq4CCOICCN2
vZs6xsYetcmDjWioZzUDAnauz9tW3ZjA7WZ07vKs9JG6Nj7baJEdmhJJQAnVeQOL3n7yxXA5NwnC
rFHwFA7apRrzLULeqPhMYBL8qsO3pSuHXVNWct1gdfQ5w/fuzmjN7G6udSrgsbXyNb/Zmu20GyaZ
IHXdPsPjRsqKNw87K98+9EptQ5zal493Hfh2si5ceHMSRT1zHZAZI4/e7KPK1hGqClsvbRx0PXJ3
E0Y+8gsCKTs9yBII67bnlOVT6srhCp3yB2NRLqkn41JJCrgwUL4n5SLHhttlP6HGHpYL9z2Zd6h1
3+Q2WpDSuJ00A/m/JJ0AXoRebDd4HFv6f3J0XsuNI0kU/SJEwJtXAqCnKFKupRdEt9RdKHhXcF8/
h7MROzE7G6OmSLAq8+bNe/4NuU+eLnODtFnS2HNHmz/LjzKSichQB9OV5MatZTuXaAJt3LRZ+9YY
2d4QiJ1VT2AfWw3mi9uZ5CHgGwmJL1ZR3QH/MThtQzcDazNX5l2QAHFOppmcjWEgpDlxq/066807
NsV1B+MudsErDoJYCOLV92YJE3w1l7hhawObara1iLoTNbF54J1sUsHW4Jq7gqDxif36YDy6dhkH
mIs2gZav+9ood6amuXExOUzd3Y3WKaKJppRyoDWYNI02uzsi2c3kAeaCmcycr31kD/pH40BTJFJh
ZxJfiIQM18jlZjL95sm25WuiVmg7S3PRgpG3UBAFQGPpE46hEQtVDwilLsRszuqwX5MB3z1EQ9oa
AgOGm0wf+DVCOrjFi8hm5XLjVwUMt6SIyaBKfJHTFFI/eEFyKAhRIlmZ07hoSVpN1jy0e/2l0+az
6+Tgcw3jyRTIsUbVBueGNduNyPUP0niLTYV3Y9MZerFHE6tiknCWi3CpmpT3xDL1xpfBnqRPcfAm
ioVJQRNERH5NKq6sciq/Rqr9Q6+NDsSn9F6kZuytymbbFbfLhnDHcmOmQj80KQlEGFiCqCp644OU
MxCLdffOd2bPSCUay4IQoW7K/pJ7O5COQxoNyYVJ5C5E4KfS/KO8ur6vaXvrWZ8OMYh58SME32DI
zv3L4et5G197oSCFlJUooL5MJO2cFC+R/qs1Zdy00uQmGytCE4nZJANlsh+w4ab/v+xhV2DQlq1e
Ft3WwOe0ZZ30oKXlX/rjIVZpsDdX9VUOpn9KnAQxh35hawVz+ntiRrNVo2sQ2VjD+jIbd9y7rLkS
F6yvX71JShJhQMlOCms4oXktZ22lYBsmHqvVr4y3oHW/rcRkq84ZdOBGEuj8Wskw6/SZR0QTw4ve
JRbAxaBargRSfTrw18CC5YXxZTu1t3GIk9r4dt48S8Of95m77ijADoPRvnjecoYPpMX2mLUvpbRH
wut850dlsPg6wBpnsAdrOBJgFuWYa+K+ES0ZRP26dxZjRYFozb9DBhuQjBosxI5bH5fR+Nf71rex
khDdNuLUF3mUJO2XI2uyW5uiiYnnZtUjsOp94fyzJm4NAITPvr98DEL3w7Ut7T2MeQBs9CZuBeU2
fwTt8WaPW+i0f9K+ZFVyXi8UiTuPmtrLyKjH9wqOI3dPlUasPaa3Mm7h1pAQpJNlJZ/ciTzrqrT+
pmR3bOgR97Mtu4Pua/azphwy/5/HwErJUi0f+ZJFdsty8hPNlOffWe6+tF4Vb/cFNwn/bb58/Te8
qo3tqR8i743nQjlkCOXL+5r1f8igvzMceDJaAdrYM+bnBMgswW8mlxcUzMj1SGxtbYLikkVUYkPO
/XxaDGc6WlQxz6uv1quoxjU2CGk4Eepm7TOP2r7x6jbq/FJ/UpOxbaf2XxKIsDCqS7mSI+WnTcwW
NpUa97lQ6xTZXaoef4YViyKtL5NKpl9W4mthkWrEPjiPnK5aBmAiHPVPkvv0iuXNuDtjNf1YsilC
vJjTk9noJJhgtgSh3iXmOU0s1cSEXSfx0kpF5TU2v9JFtTs0butb4pkG/U2oWEombzQ2QNuKwTys
Mt/WXRFsBUlQxGr+cxvCVGzSQHOHjyA3i/dU1+Qux3/NqdF8ktEUKu0BWUxIaa47QtNgNCbRGChH
2xTZerDg3JOtupLHU05R2SwyrJpsOyx5sfeVOZ4hCxzIecxCvnXqadRFs7UnFwJ9S1hzxulZJcrY
e7L/HuyVqA1DRWbAz1Ou2mht9rZKYwoHy3pk8vaTfllH44l4swMp//2u0UpihgTpSGYiQuLDKE2C
MWYneYicLu0vTaAuZNdv/ckE2soGPFyCz4ro12zjaG57DZI8ONruFDeTZX/4U/aCj6882Cq36Psm
4zCVyx+4hjnho331kyfdi9POW6+1uKxJhRL8q+A55OaRY/5E3DyNAVj6PQSQsM4PrlZciFY6LEx7
fk8BubhOanyknb+30vGJFnUN16L7Syjxlm3U0BvMR2OJEFCRwTXPHqE9xhJPhocNy0tcILfCjGhB
2wgauhVWOTjMmlFA2q7OyQb8HbJlBYMHJNrWUWVYLM0Vg/O24N18aVwElNJ09wQ2ggFYy0PllifC
zOVmWh9BY6nmhJ2mJx+s3WmbcZrxp5DFCEfUIkxqHAbreV58KzRG4R+tgdE7hTNUN0WnmZOvvxuS
5dZ71vTTVxmQcM+po7kJjJegAkGAg5MewRXs9m8ns+5iAZ1iYxA09BIETaWT7usBosOfdZ5bs3kt
BzWc0eVTArzEJLf4c1OQlK0b52s6bekm690U5NXBL+xpn9drErEBSBSdn03quwed05AtwfJP/psQ
HCeJeoGrpzM8wrCSYYTWsPonYbjdwdEHihSr2JppWseEzD7CmvIPyxmfh6ZdwoLoiEtpjN0LCuZ5
tFKKXr7DpO4TqVzOOpFzmjcFJ2dsj6NiMb7RnfWQz3WzAyyKP1EN2VYnbQ2mrCHfk4WO26xriKiu
Pv7Y7A6lcVP4G2+2vgSB5BzxvN8UAXSu+JM/ADpTbrZu3kQNVBACVaqvORG7ILE3FS4HilB19Fxg
hs4kDVp2xbZTr9VbZSg4r6wKHct5DiJhF+ZOW0v/fWmXj3SmUCM0vt5PVGKRYz0SEZX2NTfcNKTk
vNbLcBrMvMJfgDCzdPYGYyDUzJVvJmPZI6uqhGHNWUbLT0wmTaq2JShSksJCedW1JtdqVVyU+Bld
i8tIjFVMzEN10JkURI2HSsJo4k1XjR3xXGOo9Ml3Q8JcDroRYCHlIoBuAw2yMWHSG3ieNkMWPBiJ
OeWbXZ1Bef3qUzFuFzbV6DqUvvGM1tqRV3k2uW7MLCD4zAaXptzgqQbqGfay/DMXerkl04c1R0Eh
lcE31PqAYEwFjHl15KWZtG+RVLdE6/8qbIik9r96TZa+d+QlR0arGSEJTYCTV2ne9Fk8F0xG3n1y
V/kEiumhgoHV0UyHmKdU+6lhqeyYTb553mxs6vLBi9K9rcj8k8Wu9AquIKKiXyJWFWEKBGXInI9a
R4gXYzSvZT1fZJGmseqNO3VqumkMRz81rv/e9uiUs6QttsSZRPmoxKgaycZ/xr37q+3nezYvB25+
SDgAHnt367R11Jj2vseKRABdTZihCU0m33vu9ErmU5ZuPMx9WzJw7l7rPB4pFDC3Ioxx5KLgK57S
z1qUaGIW4NdF+juxZ6TDoZkzAs6l+BSpWqKpB3yMtCK2vdVTkw0llYX7wEaudxLitN9JkaWXdSG4
h785tpPuEeGjvRvoo38bYmvDQUHqHPg3iNSqwtYi3zzJf8q5OtAGGpGAhizWcetmkxN3qngnKnqP
IFP9JU+Wl8dwDTpIIbZFBdJp0KpXJPQReCc4X4pPGctAcYuY1vBEyqIXttIydqU3vzYlGmXVd+MH
v2J9qC37Fxovr64S6AyeU4TaVJPnzkR7a3Z++rdapnuFCBHiHMs23qhtH+9I1CIYbHpIXvthHV+n
BqFK72gHSJYco1rNE8oc0uaDrbElNfhq8XmjUC13cjEQBoHd77A37fKq+0GJSYkxZ/5vOcMY48Bg
davCd72yWP3VchxuOG1eHeLM3L66Z15zK8al2QNnam9guOioFvujXOZnLUGrITxMi9LpEYMzw9JQ
k13eVSnNu5wex2clyatJPutGXBTPL8GS2l0lqXnyiGq+eetwHLDpMSlaDkAoxnBKNHC3dRdmgrBE
yGVoXmUVp8Z47MYhdvhav8Fa8P40k9MjUhXofBZiq62IPNSn7gokrkPL7faN1vxRawJxgTlerbzt
mnB/msFxKohCa0r5hX78RlbNP474fEOH1T7VFSsIHtaPxu7OTD+ITjSa+VaZRbCRAlBsOnktt1ej
tYBkmPV2WTDvnVwNew0tWAbdQIe5TM9sfpzI6xuiWYBRTpxpOATkXR+m6Vjm8vhYRNvYtUaqfUD8
m+GtVEUc9huRIDblyRknXR55ThY6WKOi0Wi/NHBlMUbyAyWtFtpMB478huNTQvfs9I/5LAxqWiE4
4/yC5AKP9b0Y1oFE10qjQm+nNy1p1Cmo16MYk/xU+6V4olAEilXnb+mEjJgyjo+CYPZe+47HRsu1
M/vb3bZf/b0cg691KsQzzuRd0jpPbWCPodaupyU3f6fe8Gwuyz8MHvEsV/CuZXIEdq2zoYeMAdfD
+Vclxq3vjNOApBnoDbzaIdm2D1CT1f+zlRdE8NvbkH69j6xevw+2ea3XSd+SrCS3rJYWAGWpxUaT
KFjgEXBN2uL6WMGKenI2f0qfKYa53AdIza6LcTnIDCr2ZWj6TUPicSR1++JODHMXYbbxOnA82Xnl
x3XbEdvPNqyTw/qUE4GkbV87YZuYeyH00ANZfc0r3nYuVdIFJz0cvM/Bg0ZftaCJs5qg+HneFh7a
uUsd+sIyZvMsUs2KobsZcVmm6lp08qTbzUPoopPJqofqBcmbVdwXkkWfEkrNuUYkp45SzGCKPcng
Nebe/lh5c8l9jnKXczLp6ua519RgWdHodbHFcdhughpsuC2sZ63tylOgArIuJQpIW3mxpC42tX7G
JmauYHYoxJhquFuNnw+Iu9/alrr0gXagR0VlcZa/lZX9tTpYE9A6btyXBQGMYsf2bCQLr937UBIm
691PTf0fulpO2+DnMc2f/Osr7ZP9N2IqW8Mmc9bVibA1VNiPVAy53LFKf9Mc0ews0BDExIMxXsdi
NzbeYc6umeftYVidfbd3IweNfRh0oueFRwNhyGpH/i5MRENeurWoWGjl6w+LPN2bzpicHcS/vVEJ
qe+CpesRnX5VmSmOChGHx3C23ho6eNhe2cllGh7CHt5mfsscYhjaM+3Ft1tYcBcYqPG2voyuH1Gk
QRSIckEOuUiH4Z4awwhGRMi4w0qS+F0XwoyEZE1hQ3QaJZXKkt/lsLjxAkwmbgMeNNMwhz2ERk65
ae7e1VwU6GKT3b7oi1KvzElBfagrkEDvL+3lvS1X46KGSZZPTjv0lHKEcv+WpnOoKZ3mxzRzqdk2
EG5yJzDTjak0oTMmzsohNVfWZpX4Q5LHqKAtC+0+ivbZ6/VvmyW4eAa9htg/7pkU1JuxtV+apDsh
T64cn2rnBCRRwvx2fmu2/kRuaUgMrV/pkV362mEmO5QrtGIANOZ6QJ80/2nSZY2Tef1lrtWyIy/h
jjjLWaDQcOWIFpa2dxbd+21Tls/Eme9J7tgkE1hrnyixOG8seDVvEmQcytidM1EL+5YYh16IV6Bh
cTmDVw1zYxxj0x9+pJ8M9HpW/u64Ng3rmG1HlUc6Ubzcj+WNto+V7weprhFME7TsOc8cvNfa+DLm
Nnmb6sHWLrczEdFaQ9g7qynXhR6I1tcM6wJY25olTD3E+u1Tth1F8U1MrYAZ0RE0XMwTwxO9eVr6
XNtpWqk9ERy4HVd5aas52NvwECJbq0VN3rdDEKca/UPeaVbkJuuT1MduV882/zwFGyYB+WwKiqhN
ySlXOu1T4vcfuo5wZyyOA3HDf1U188fFhvDMMvJyk72Lt65MHoDEzjmmII46/O7vhNgCJ+dCC3Nr
3NbeMwSr40gU0cDEd8OVY8Y98t7GWEc/XBRAh84oL3kSPDW+ec0VunY6Eo9EQwQyKbJ7EPWTBV0u
1de9AXkl8huiYscu6cPVRKJa0xUlQbO0DaMT6yVh8ygiVP+YQr3tR68kkpk00tw2LnT3G4LH3b1L
D8N5o4BqicU4W5X1D9ICksVMhVJUzETcYJuomi3uwAchz64AdBJPAeDEcZfuaopEmxC6Cfisn9vs
i87GoUoodBg/JeSQUtSLyCiL/BlwgBaRtWq+MYA9idzcurMR9l72zJW5733P5yEp53PNhnWOXOLV
xUZiYHkRC1Ef9CL8uiBHSuKmP01HmS+OKH+NzTo9OzpJEFFp+32c1x15ogPu8x2IURDvY0M6sL8Y
ySYLbP8GZeqaEmVH02AOUTbb5nMyNctX59K/9w3sDV8r31Fsm4gSVQtTzZMnS6Yps6cpjeA73XN7
zqLZTX6TRf1EQnA0Vb/4ZPHUPOypwE6yaSx5CUxopXrLuNomM4v1R5a4Kp09leZ5bR8jAXXUXIc5
UAliva/QR6f52iTFfenn5t4qHUGjpF0a5l0NICooHAwH6ybTs0+2jWK9GJ+Ldb4GS57noRrmNlwA
4ijrt3JbxsoyH8GeBxnTzW/Hfpopp0bYIO2y3vwGdSDLrCM+23UfGD3ohna8+K6kWD3K3NumVn9x
suY0qzIuFw/AFAoXLAXzxzfa6aLNGdzBx0vOl59gLSJ4MxHJf9CF6o4TSU3PSVKkHOVj2BBgP2rp
dzPVH8LdQ8vdGQLKT0PnWhrmZxK0adSQeLsuNaATz5iCbcHbwPihos8zUABhT4Warg2EGWmHAC7g
rrI4xoSVM50tgk9SSe9d28Raaz/B4/kqbRsdGydN1+RHOVSg1Op7NiX+0U5UsLFXC8or78e0JNap
sxhy1O21WRk1/i+1AvxDrQycZ7t1GDepDI6B7miRx2puFOgtR2sgLaJrffW+VFMQkQ5q87+T6n3S
JRAjR0tDrOIn6QywUKq97xbfk2PdmgG2QAZa9FQ5PrOp3Kez7zv+MLLAQwLOj8OKmOgBFoBUWVFw
km2cYXEMtQyMbxtAqu1qGu629i4ekPBYh6FogJeSiHVasf7Ak+mivgMAa2FSeF3ZHcRS09XBoW/B
cmyCefIPkq2eD5toDLAD7ih2wjC1y/j/NKJwChdCqLfwoSk/Kz8zEtw+CHwS3LW1+9TZmDx20mh5
kErt3S6kd1sApl6yHklxmxE638yWxVNbm8NT5QzpWShXew5Gs/8syGe8dvUc/CRjBoZznaf8jNig
b5PVZ2SxtConHT2veV3k/x8YPiaxA//21MvEt5iXJPZrT77zjugMj9mvl8fe0mDbgYnIkGRxdyQY
5D+2S7K7RS60viEju9rVmeXTlgbptFP4hJ+UVcw7ncdua1jSvYKvsn4J8zG31WEYkStCZeN1zvc8
y/NsGeM3om0eLkm6LRgPlXoDdtt4ckinPvNuNeehqq0v3VggckHe3A6GVce1JNkwhfhF6nMZwmFl
9THP192yDMPGaRfnDhPX+CldR48N+HMkTCcLxV6/811QzgvN7Tkp3A9CdN5xDACn6pOtLSdid+3R
/tPY9cHTL3owXxY7YZ7hGdlX5ixUEd6zM5cvmEQ/xtI0NzNMid3cUPQHdvMYsLr3pEByzPgPBOax
0P9VYhLXCiwUQKU5ObOfkT8tuh97D45VyBjEa7dJoSis9TfWwMSEXVwjjL+VWYhpq2ddZOzDJWvJ
44aqV+9xiuIycelEipItHGM56aYvQiZDwXMt+sipubpgmsaynh5fq56ZL96tH9tsi5DeH3+MidGA
iwBEcFd8SZN2dpzHiT6uH2Izz6ybv6A3yG4tQzlkeyXFiDqnNY+hoXtArvdjrA4GpT9xya9pjfGR
fS9eNOcx0wBT9hnTOF/+Tdt+uC69YQz7qalRuauOnWfiwh9ltRP1RWp/js484gppmB049vdYeqFX
OuXef0gt6TqKo+tpFXShRz+s+8VxGhiEeR2abkn09BFrmnYY8+VBDBkVeKuWMbW3aMc8h52hW/46
hHapLU/dzDecaUD10IwJGuqpmMXqLqFc6HE2augqcMhQ377ZwStjpbXjyZv6dduYstgVJFmfDICR
sd8v+se6Oj9cS1+eFRxaOTln1Aeu+dbS3N8QIvxTVxCqDGC5uiDuucw3C3nWZuFc1NjOLzVyNB8v
GxG3wjbetAkAeIQ4O55Hwrx/MnZ4WQ/1S4t+wB24lbuTWBWnTaVl9QW87IOAmKifjJW+F8dV6tds
tk4a2Ri+1xBxE72e9H/iyESTeK+z6U57qTq5R67KIk8MdyBs3Q2XrnFq+eIfZmOpDwPH8qnypu4c
SBuzkeMk+dbqy/mSk8T7g5c2i7tciT+69PW9NJuJmZ4+W1y/g8wBdSTzvUrNNpqytRzjop+TKzAu
c1tqOaMJ6D0ATSDWrNhFaLSKqyH55IcGHuuiYppr7300xKMK9MgyyhFoSjdpbl3T4mBx8bvYXmu8
LEaZHpyhHBhR0d9sZheYXoVwslfFsuILGydrY1pgJRoDzQJcbajyqTk4mV184L9rQ3voAl4z7n8N
iLzTtM1FN4zuBAsifbMLNXkwtzWwmiq9YswCK4//BwC94wmgXmKY/niqal4NbJaXul6mUNQXTGt8
3oauhVB9iuc1kOOnqLv6n94MBnY7pyj3Vmuqi4V5B6FBT8dfsverNXS1IA8NI0VSrtS/1FnUE/5y
PUbEneOswzDnlG52J+pz3FgEqV9nQu5vY+HQSg55me0zZdDviylPbubEUdTDwot0iCpnvl89AaC6
B3cGzWshRfpgwQkDDCkKPrF+9vkNAvGpDd5yqQIPWxgayaZzO3nQ0+6BZbe6cJ0rtTUdEJQ+wAgK
whRQF7FdoYD5FbWaN9+g/ozvWivLGz8pP9HZuX8cd+p05kSSCPiiK403XAIZqmNpO9fUd59Tr/+w
swEoDW7bqHBTSYHjB/tUGf5dRy3rdppu5td0DcZLmS3r11AqRr75Wn4GY5YzKrSCJzfHR+EZUHfJ
Ze5uJNHqWxAD5VNT1y5SWCdCshTQ/7yhPpf0FZvaKkUs4dHglMvTZ8svHCxITbr/H7blSlXeoE3O
u0mU2TaDZP7hrmAk4SDKU+EMQTy17L9kMFNnrgcIZ0t67g2f52oenRAsTH40CmZsUANtcW1lM30J
Z0YVXNoWFEc/BH/GZE5eSmF2b5MYi6huW4Ab0nH+keQz3ljaTmAgzO0UM/kq9kwUgmbD0x7s0f4f
xZDvF7eOlwz9oGqKn3IdJWA8C+kcfucpCLr8SWMNLwt02F554f3O1AxyloYmTrrWF1Fi1PPZMtoS
yXtFIXWK5rpYdR72Zcc/0xsQFhpnfWBo5uvqjFLfZJ20YTjMLlmRvYvTip628S9yre19bVpTJCCQ
/Ktsw94u4HcPbPQEDUcgL8EDDL4vKymvapzdqJJlHyVmgUBqYNwrMN1eaV5TuddQoboN1kzvLgxO
r740h2024PKPq4VSTtYoimNK9vBxdAfOa7snvY7HZvgZ/LG1IHtwojU2M88RFfywai4ZmgJ73izY
vGSSsG6sihwmt2iGLQQVcViCVZ1teLI4X5UzMqwbIEpOjf4raYIlZmrG6K2/WezcYqRINhpPT0TO
ya31X4zFElcHLNbr4jr9uU+ngoRyx3748KrythQg2LKxMk4Zk4Z4aHDj2RravARgtK3Z3joZ45Q+
VxKgZZBQ2I06uEM3qdp9XnQNVO/ZEaeSyKw942QN2AyTn0rV04c0Z1AWU6A/hns4nqRe/ViZ69/Y
ciu/5wYneOgVj6PWRkjpS/0ncyYTwQ5+NbnadbfVqurfMqmqBQFSDSPlVFB/m6OrRQ7j2ch2LTwq
cOJ+9XCCnhdHtX9o/nHKYCcUjXnQ5TfUoLC28EQtc579M4a6jGptXC5L67b9pnaD9uZhDXw8UxPw
VBKInrLkuZdiQo+1mpdAJFgOmQ7rbxlDZT6aQQtemerhrQWdFC8TJhpQtI7+AOLKv+BZemp3w1lf
JI7NMCfL7KexMCUYXqb/QftN74x+EIZXCMdiqLUPqThsi2RJMZcUI07TnlqTne2nvBSMA8yl+6tP
pvkmykltRVv456VUFBXQ0E4O7oK93vdM0OoOJ4/OUGczVRwhjMElgkpW5zeN3/CIL8OEa6INzwaM
7LvQfHerwF49rF5QRYOubGA6CScSvqXiAkQhyKFkjicca7D10oEHd5xtrhWtowfKbvMMWcjS2/si
KYKxCWX8yljr4Iy2VtjZeMVPk4DYDQyueU5ofzfdUBh9VFkKVZQnJN0gBaoXU6KJbuqpd26k5Vlx
3y3qTTMH982WQ74b14b5rJMOaAkzFK/NUs17nOz90W666lvZlJ7uMpT0jOzmVeaacy20wVtXKvdH
S6iCk3bZaXVqxAU/MBJq7k/Ud9j7tf4BPdeQhegS0jtESO1ByUFy9yRvFjnrWBR95xfeJXGmGanv
RrGWSJ/Zo+CcyxXS7xzchJ9rt7qTMp487HmiqIu7PrRffo/Vdlkp6zyhFTFf/iCsk3pmlDLIcwaB
6KW2H6PNTn8M8vvGxaaFB55eio0gq5iyX6J3j8ZUdxf6lOzsNJr7OTZAzkZgqX8xeM2QaSiVDtDl
lpesM2CeOAN7UrFAAX3OKjxPGAW0c1Ek8Mg8q8/2Eu79Uz1iZtk4wVpiNnAFGIEeOYyKuTc/7cFN
v9Mk4x2QnvijLTNy3UAbBZgo2fo+JiObr1p3tE0kTaTeSfyyWhxRTuWXF7/2uwPsLp2vnGel0OqF
1e9Z/Z/CmXZvM5UlHZKbute2NorIT4ocq9ai2yGQUB1Lm+T2Y43kbVrn5ktDx7t7Qdqd3B4zcJk7
C25WVvFgTlN2zXPrvxoNMpMmDcYF/L8sCgRBcc2Somd03jFE8RGuXwvmODMDGoMlbDWVlYl+Bv+n
n+YyJjIbw14rRLWzJPFqIYYFhizZZBRvSohPb6Vh3q5QOT6xxSLr1Bnt90oOPJe3WfpRXi/GvvRy
YntrN3XOPOzBu8NK7fNcNga/PL3mRiNE+zX1yaHBUpL5OJITCEuD2dnHcXT7t4Rf/cRCDBDethh+
ISbnuLsURmMLj2ZUtTPyK/sqL5YE0wb2qArJWpwRCzy5a6fyxTeHKzjK5KQmaQHIStYTCJfyo1md
JEyHmr94CIV9ZnrRJGg7aVYhtzJC+a2yVtXhsPiPGb6Z7Tvd6WNjlhn4LNxZObrPKzDjNFQO3JPE
TZto1hIHAqwmDxWm4dMi+dFLuphbteLGTgnaCFePPCP+2vP1bqQ2vwoK6VNjaBp0Kst8s4OGBDPk
tmfht8lZNUH9srRO+VOPbCNtSuiGFzJQGPX2OIhi26/cxwjKxvO0Cv3LwqJ0LSHXYfHgxmB10bll
hq1ClHz9K+snkPd2ySW4KP3qCzJbecbLqxUM1TOh6dmHlYlh22OuOQdVKa8TtcWR8T2qM4uG2sai
Y+PuYKoufDipCAQAsXLHuwaTNwO8MsVrS2H10TQo2AuYzPMoAFlmrev/FNLJPm08x3+nChChwIET
uqsFhzSxy21QsHO0KUTpPllL7325XbFsZjvPWY5ZZJDhb6nTPTzP9E3CjdVQatGFNdIv70SYVCFT
B+uAIpx86kFW3ARgrB2oO/lrdfMyqmoPvFVr1Zga7OGUaZO376uH2cpexYK0POobpSEk6pIXrjla
9g3ub351/EKdx8bojkttNUdZrVQBFrch66bs2HiGHbHHMWOVh9pO+zf8ndI5O022yr6nkSSdOe8w
AdmOw3rhqh7cOzLW83i1MhpuhSfvD5wi0FSwJ9gLCFAM4d1Nv40ikD+dzO8UgPO+Z8H/ERdSf2NK
70/gofNDIj23x9rH95Rb1tdbFjPH9Lff1qRKBRxkQe/XWyS64egjJ4Ucp0yoExYKetZewmrA1pi7
s3WY2FL5opRP/wa4Gt9gYFjpTisD56hDuVg2Qcuk4bGTFGDoK8WryCbm94OhBXuLYNJo8fgTSbry
GQxO844mvb7MJss2cweAPfKUy2KN69W0Q9DPl7xjv7lah5hGxHsx2owZHqtmwpqM370Z2O+N4Q57
EmqtULgyfTVkTfs/9w4yZY4409YpjrNGjLyhyp6fH1ZvvvDjkmN3GOeNks5/7J1Jc9zIsqX/y1tf
dGMeFm/ROTGZTEqiJGrawFgShXme8ev7A6tvKTOIB5h0t21lVotKKzoiwsMjwt3POSMisHgvUkVD
x/vBPRHoVeroqvs2oPnxp2QXZElqdOioNnYAjYoiwLeVfqyHLeyi/o/ASPWjhtrnQaUVmnqMkx6V
0IOXlS3EZdsx+1PBBuUW1CTRbTm9sUisDCejLNrvrqO6j55vpAZZWip2vWUXP0p9RBHYp0NNRaNy
Z8iD8n6MIaDx0fvY5mVfvv1X1lJfHYrRuam1JHzbWa3WIVEqj7uCbOpHq4Ep3yf1fSR3/gPsLzQQ
FoGM/IrKhdJ1fTjf5cDx96PUJkc1lNH0UGlLof+vcIsTB5D6oNk+vxlKoD+aRRN/4f5ibwvZLnf/
ombtlJnse8cGPpJjkmv1TxTmlff0NRMokwyhTkr6tJooUOdCFE+jVuOO+6bo0y1ZFekm9b3qtqJN
e5ejy0xua3wuKe+/MZ2Uds0u6SjnNIhxodCpaJRV9ST+2FAHjfcR1QhQgikV4qTWcwq/lH3UDfQa
6lk2EBseIkk/l930jo6i7hR7Q3oMay3gqe1RfLEhsPo8Wjm1S7yQihXXogduEvd2HTR/BU7UH5I4
KPcIjvkfg5qm5H1uUWnvNdoZQw3YNjJ1gPRoItu1KRukqr3gQ9JLX8yYm2RdxuoJzLJ/yoKyeuxH
vwexkegPHlChU1rq2c6S6/4QhoP/8C+tbnmT61ZwrEYl2mqF5BxyINwHqFLRCc/p8Q2VR84nqvH1
BHNAx5wmrtKYdA2lov7ueW6wi5UItISWJ+OA1CgeZllq+Y3okO55uqD6mw8aPLWJmm/+pRuBDVBR
c4DFNPmBs0t50KhYnlXDt+99yW0/0/WfP3o0yuz+FdB802dyZ96E3H7g0PFpBql4GP8LdXnT9rXY
P/a05L0LXfqPJXOI9ooedjcBDxnocUko/n/8Mv0XP/77vya07//+Nx74FXz5/zRVXT7FwfMVdpn/
5W/osmKANZYhOpoostBrmZic/oYuK4r6vxyq8ZCYQOUJpx+gZlIitf/f/yXx/3BYQEkA7NyCNWMi
dePAfvkNXLMFFQ//3YYAVoEd53fAyxMa/xdymZYYmTYESHbgiaRyCgvBNbjdSzKrpn6gnq23gBdS
n0237b5QJEyjvwHuV7DpS5j0xHa3ZGlC9F/A6EfP1SPLaNWJlZE3894LyARsRhIDb8riTtKNvx3y
f7R3TQPyemQCc1GvcJeKNezV1ttNYd+S63H78A+MwP6sWnDvsSKOQPmU62CxpIL6sswtIoy/qcn3
UgnpztBWDE2zI84eIHcV+RgW3RQJfynbBP3QeuqZBiey3vnWtnmE57sL133399+7XKMZKxAq6Do3
fP6xRAbjuIXcJOOMOHvUJD7WoJm3sRxYuyiutOOyqcmxhAFhykIMkEoQriwQOIBQ4vYUl/q56FR7
a1nxuOt13/0tQvAXJ5g4ZVFqhaxNN0XKVXoSckUxNP2cdkWAzInBUUXL8pjb+f3Q8pJaHtQLuZE4
KohSLHpMJvpfUT+tJXdd2Kqtn01dbkheJFbymHVQgNH5PAHUYooiFP+RnA2QnG1lKiVe+dTQHUDZ
OXMqY+91Bv0WyKOBl2+t3OIN0+XeQTFqacqFh+HHDBIBLrBy+NMvSpTOg1Ql3x1YavOuHTrnGOZR
ZOwjEP9rXH8CC9/f0wlLMzddikvQZQl7qgHFoFMM0c9aIPt7gEBvQI16O1+yydaAve9d6W2iN99y
tx5PcSVVm6K0tRW+FIGv5eUr4OIgnsoThRarex1JzJxO+rplklVNUnZqL09XtPvQHgJArpCtycXe
IIGXOvItefS1LT83CY6tsEUg3DThpRBoPfXMkt1aG40zyKiMHGA+PKTcr8pqBJBZx2c4EHYw+xU7
xwxvI6nU3hoWktLLnjbzFRPLraNyEgAq0UXtqppiUsK1yDirSlR8QQ7ZPcqW/bUlOU95SCV9HcvR
PSUp6I4LcIGKGyjHqo+l2+UPebWPOdM4wiyIcGFPswz1ejFyjUaWzs6AsUZTmdqx+g8jRL8rgen1
mmPGkCGhY9XZzLLAH4WUEc3YVEvvSm9nueOpt/IfTjSllGn680M/R04c0F5RBvfeh98fIWICHJKE
Ed5Pwnr3mRJ1pTdKd7ZyKmHc6MwVbp5XJ9U0tl8GdOEQGSBzl9Gllu5U9SEZTm25bZxb2VgJhdcE
S+waAxJfRBgMW4fylMB7vVBZbCmNUznOXd1qylYJjA+6VB4mfowd9GLR0bNjf788czMDuzIp+EZF
x2JSRZZzZ72Ni6+K+mhHj5X2uGzk1ZkljEvwjC4CRdGS8L4jddKlTwbAp/i3GMVepo7LGxRJ6JAx
eZawQLIGbYWkB/5Zkmhz8eytozbb3nto6X5bHszMbrqyJCxSRz1AUUffPzeKe8gMm76O/vOyiRk/
mG6iJuc8pMR0yl37QWG3ap8UoX/uctrc2rG4hWei2tPgeQeMfrivfApOyybnRsVhD85YsTgWLWFU
bTw0dZHTMkPe/KYYuq+lab37z0wIrtaW3lBkBSZKYFcbzaJjKzfWrpSvrrDQBVt8PjHImeR3BCPK
6DZl7pJXY6O6XnuCnWXgOK9xg9S5s4sPta2tBL6ZLURQJfOiw1ytwrZ9vVqNDIc01NV0G6n3sqdO
Xid1NGau0WDOLtEvO6KLKzmQwNbo/LMZlTd6p1CUosKz4gevHhvT/HGvRA8GtiZZZE2UYwhWDKpu
Z+WtCaBK3zRD/LYNqYpRfCjWLmOzq3VhTXD0hCYUFB4pECcecHwgOUop/0jA9sDMAH6TplRwiwaQ
72VPfDl5r+6AwiiFm61C65kUUfY6l5Repn5IpwEyeoIt2FfVLy1qQBHNwgrd76C2tkl058fPSIUk
lbsNpG9deZ8E5B31zQhk2APxh5JTaEaHxIGpBzRET49RatNcK0E9NPxBpLtcIYG8rZatwk6gAznn
HU1k3CmYQlLi2sZInpanaS4MXVoSHJtsqNkYA77gNw8lLc5AgX545WdQbepGaqrtsjV12pqvFoUU
Kphjk54skSWdlDrp4lHzzy2wLAAmVfbTqb5BsLWB4var1tofPR6kffFFCncJLePxQ5inG78cdtlo
AVmlQ/XBpINCs4AZAYAz1pR2Z44x2AR+faAw827Y+HJpO0R+OHYOMhfMN00v+wDcKL0tT8bcXrep
Gtgww8q8KYWNEcj0EeSN4p8p6JW7BqWKTUNF4XbZylzkurQibIOhhfapNnq2QfBUNeV9J32rB/2U
0CG+bGh2OPCrm1w+eRCI9/EwrtCv6NlvkfzRz7NdC9nWsoW5tbH/sUDO5DoIB3I4ws/GUGqSsRE0
43b58Cf3GDrAUL/R4LOTQcpdG2myGrJy8CBngEveoB0zudhKWr7y7J4dijFd1XkUczkThpIF9IRS
CCAE4/pS+ykfv3X5yttk1oapOeREoKNHpvp6JKqJYlQQmv45TO/pyNpG1U1orPGFvn4AEWZRavvH
ijBfmgYhtV34dLKqqTwlnNUdYmr+7ehCSh2E6r2p5V/yoAPbYXw1Kni/Pa3sV47nuSh2+RGCk9Mi
ormQevrnsa9gi4t1Zzf0tFDT12jAHOLt5Qmns+yNszYhfkUGjFQD3XHX0+sGg1xA4eafb5Oh3bRZ
v7FHfQt8bXi/bGh2B18YmmLqRcbO6M2mbClSn5sWQgPtySAvxCE1Dt3KiNYMCVd4upgNo+1t/5w5
H2rENHu7gXb1BO3QfnlEs55pwcz+8lblaXg9Is42GrVIpJxT6dELUb8ZHiV4UZaNzI7GVnhi0cc4
cX1fG2nUQqNVL6QTQv1peeMmCt84Nnw79ZqkyQvHu3ioQVtu8jImC0Au+doSHfiSVVKqAUNNB9VA
73FyA4gh/QtCp02aHvutHNI2sJPTQwUthrSybDOzaZNVM1Dt4lZMLuTafNTFYWD100Cdx1p79Hl/
rYWSuXf/lQ3BNdRSrtPewIapSzfcgq2TOQT7HJYOyklFdSPFPyT797j1X957Nu3/xK5J4IEM+fXA
GkvtuKh6wdl2u4ewMHYKXYybZS+ZnTyuwZiBvpRU1rUN12pqiZpccHYb48DTWNKifQnmd9mKzl8R
PIScxS8rQqwAoRDWvZYG0K7EmwZwl0OW7vdNkIVSTDCxk6zW9AkXUSKjOb6XwcyeR/seao+D15or
FmY2FA9VsusmeWJqJYIPUBKPvTqtgnMpfwrUe8g93tNMpMnxSmJxbkkIDSoMs3C8soOvRxJobuXH
hYE/m8/gyqXusY7XrnkzjxKKLb9sCHsmq6h+hPRrnXV/bE500RbbJtPzG1L6pyS3PodOFT3IdvHQ
hdHa82ttfMI81qNcSE2L7coGt/IpNL7Wzs9lZ3gRJhEd7nJ8gjeMdqD0kDXQcH8Hp9aNcaRzYoS1
hF5T7Xki2LNQV28AFEIZQ0fjsvU5R7k0Pk3AhSvWdMI2kAME5wj+OIjHCuNzkIAPib7/gR2uzxCW
a0QLS7ir0+lvAwQ2uER9Mfunrt3rxUdZfv8HRij0GAq6zJgRZhLgphnq06GoWUcdGCaNlnfxmkvM
ztiFEWHGTGj1YECyOBAHp9sbVfAeMr2BpjlIhFA3tf9gJyNBwd2FsxegmGDOAuaWFCqB1aJvg6bq
nVmf4iLdBVCoLM/ezCWJCoHzIj8/JZ2E8NrretFMirrnUvE33KjVsNvSXo6cOuzFzQpD+NxBfGVN
iBzKAE1ZE2JtLHfW50QCkR4/QAJKgcmv7ppQ2+T9Y5cRfi06573NMOgrMzsbV6iiyegdQKgopqbS
Po/oASRGQgGR7VWKJ1vImOwNAnU6zEGOu4kLbURSHhHUDHq6FWedDS0X5oXQ4hSqUtMIzLaHUKkJ
LDCAj6tp2Jf7jBhcJvXOlwiqI3d1vb/HxLclGSgNAbqGtoq+4gAvvQ+TL5Bt0+r72XpUsltuRTvq
aSuPmmlPv7KtQBXuUEeEyUdw3UY2SYr5TXD+BM8vXcHwOba0RUZ3sDQc6H76/XfaJJj+j7lp416E
MkCsHqSBmJP7GPDLA1RbY/hpeY/MLdqlDeGi6ukShKY9NvL2lGVPQfMwGCuzNrcNL00IkdKWfB/g
xWRip6v3qbovpKM9PFdrojOz90T0A1kdoHuTYsr1fLmu0mo2QCSAAPA/AIfLvPdeLkPbLf1o/Pws
pxM5SwsLRPR78hF/3xbJavPUdaZbkGg672JNyaYjHdoK7dYcE/r2uqbfBUoOySBoZnhWCtjXoaY4
ayV8sWaSeCvzPHvu8q6hEoi+MbJQwkSHUhwUKG0xfvUhQ/3zAMp+N7bajySgyZoF0KTxdkobarm8
h5i+7W6DVF4pMc061MVHCDk9uQYoHSAYey4A4gP1lauH1WLZ7D7UEfSykcugjiXEANsAjxvXGRco
KMy2qeuYt4bppfsmHo3bKG9QbB+AZRq5vnLoz7oy9MGKTuafG7twHiPFk9Dbh+E6j+WTAlUtHFHQ
aaOPDKrPsHdBAWHV8g6dX1bkEHmEENXll7TmRRhocign4qYgrBsS6OhHqDRUKLjq+qBIMM4M28b+
5Eb6HlQLID55335d/oBpUK+iHryB6CdM13tRzKOrbbcx2+mVErr3Vq3vKE+tnFyzTnNhQnAaOwxM
s+x4osjZpzEvtqN8r5nFynVg1mt+GRHTXqXvIz7uYwRW1y/cTsPoQ281tGsHD23wPY5XfGXuWoVz
2oaNYiaKEIKTjq6rl4OTM6bkNA60RMcnss1+snLqzrokOF9EM+kvoqZ3HfRaZaS/3MQlexs8ouNv
LeMbvOA7JVjfd7NDQgwIrSuyGrjitS0lDsuBVlemrqfxFvaSOvuZQ5FsdGuhbNYhLJ7EwBrJnrxc
ti583unAhwG+Ds5ZXG1694c/HGDot427MXa3t46dbym2QX6w0c2tyw3LTOHVHX4sO/7aR0y/X3xE
CpSygg2A4YZPPk3udXAag7+Wbcw65SSSQxKABjxRyCmxc1+mhSM4O1zPDPvYhwp0mDA5Hawc5oAV
a/Mj+mVNcBbPjUajKHmnG7A0luUuqZRN7j8sD2k2XlwMSbxSpDq80YA1zzWYV9P95sF9umxhbdKm
3y8WxtJob8oqJi1ttrX53ktcWOfHQwwxvfOpHL2V6PSyCK8i4MWIhPDU9FZY9m5Lji10t2r/NkIS
JazeQuM6lYKa4JT3kHsY8vvQSG4MyCL9DAEDPDJaa/lZmVsxqESmAudVwsj9ONyGFkDZaGVuZ13E
pkCvo/hOrXn6gou5HUfJ8a14IEoGzU/IusdbeA+/pL2WrdyZZoPJhSFhd0E+bPSxyaT20ZOSROg1
cKWGeNJtq5UhrVkSvF5xS50eOSylo3Es1OxE6YY2B8AkT8t+Obs6F0MSPN9O04Ze+46AMcKsF5jP
EeCqlcGsrY/g+4OeAJkDBYWgxWPia/u0+kuJ/p8Q1f/YN7tmRHB4eoSBt8m4GZwdm8j9ScfB6iVu
flUMpJlQfOM9J6y/HOpVoiO3eUbL5KZLwRsmPwe5P9fBiqPND+aXIWH5NS/1HR0K3rNVmHcweNsD
hLcw1C2v/ew5jLSaTuusDkpPu943ed1Z2aBy+YZkwqKLS7M2dH5nkIjC7xkHyp0ND/pKYJof2S+b
wl7N4oL2UQObTfsERcsej8v7fMXIbLCly5EWZ0TdFDEg5LLn87IfeVVkwOMnpOxRD55beVuahz6V
b5encW5IhsqBT+u7iaiW4BVpHTYQXDrk+v1UvikyCaUFF8hCFWXxiqmXIowY1ikg6uhdUnWlQf96
yaomKhuEqwNaksZj5QA85NCK4n2FVCjkxw4AOh6RHSzVEfoi1vhgWM0HRBBPlQxbkyRHG4BGN8vj
n9sVhk43OV1ZtJIbwvYGQzQ6WcQ3BUEPHec3Jf0J++umb/bLduZCFWLItBVRPKWfUdgUXTjkdW/H
kPx47wfvJ0Ww5b8/5zWXf18IhaHvknmSkvAM16ydmBtNiRBX/5wPzbbkgEyj3bK92cc/vd20ZyIQ
R6VAMOhHhl6M9TQgBx6hsoj0wxiZ2ibsM+sIYB62DXSLtoUJF3ru9cmXwaFHd/kj5px36m+jNYy0
I7pz1w6lWVGdGSaDVjxY1uQtpTDJ/LRsY27hUIRCGRwkCWFm+v3ifI6g6q1HNQvPaZw8Vrz20ahC
5H3ZyFwwIySbmkoeQaa3+NpIERTDkA1peC6qVN/CwNJuZbqBduCzv1d5y2ENcu4P4gwlWdPm6gEa
Riy4kRcu4a0YwvMg33vVYwtTcZR9VdxkmyT3g5OtDHFaC3HzW1PnNgKBho5Y5fUQg9ihRuE34Rko
6qccxprma6ge+/QY9O47JX/H+3PFO2YtTqrqukYLKU+1a4vo1YFOhE7g3MJlHT1ldjpRktdb0G2k
TCHjL/ovhWEflpdSeb0TdVQJ2RMoi07JRDHKGdD3+r1HoeK7ddAhdkbbJN42f7nPZGjgKHT6MxwC
Oowd8qmNTqNZQQhTbiZG8+Uvee25fAhvOoj1aXGil/p6/B3NhDEKICCShzPoPCVdcaCZ1DAGgMeY
iC/y7NYFrx18udBAQNAE1PHkQBxuPEql+w7mIjqpH7v+GZHFbYfatiah+AVB3PL4ZieayqSiOJQP
NRGSUOSWifhg5Z85a9DBKTcdFflWKbf1vta/Uldcsfd6kwIB4x5B/FZIRxvCcGGeSEskK/1zYVXb
oP1W5f227b7HsF0l4c3y2OZsGUCOEB2GAoVeg+u1i1Gq8DOPNhCtzfdq8mH8KMHfOoHd9d/OH+qU
XekMpS2NBiixBcppfOCcGRcASf8Zgel04hP4yRVXeb0VdSritCWpANunWH09nGTC9o8Q4nDZpDyS
PBY9suFPg/kEKFb97HQrL+IZz8AcIhlTr/VUV742VyZqb1QDNYusi6mKSDvN/ay7BzW6tTOHC9WP
5cWa2whX9tRrexIdKQGS3sEZxZVDjvBimxu3MVR5ttJ+0ugb9vqfY/1Nuo2RoFnLaMzkK6fJ/TVa
YXJL34aHEXLbs+RLR2tigRyherLyUxWcwsid6FmRAkIWsqsPqgyfP6xNvAFWdsfMhYDPmApEYJVk
nVW+ngQAOnZmTJkVE+1RtUYmQP42hGj+BYhdVqhWfh0apMq0tbPz9SWATelAt0p+erpXCnbdBDy1
k8WEOch1wOTDvQXrZbLmwjNJCQoONDtOgATyi6IPk64NjCGm230cfsg3vryDFxkOUdRUdGWDCtQj
snc3Y3tMJbgKVoqdM+GAMEvyHbISKnEvZ87FJWQKEMXgBWStrO8Kgi1x+LEsn53wXRh+X/HlKbJc
n9Os4YUp4U5lW41uSx2miu4pHJ4zJFehlDW999Z4o5sn1z5k2ecVm9P+WLApZllA+Cs5xRT2a1Rt
qje+cQyyuxCptr/q8r1vwESnAzcjg3azYnhusJSQyLqQ9OSRLRyRnlsy3T1bx4/hxHqWi6fouZJh
UEChyq4/6rYHl9/aY//1k2OSHNe4dE0ISR4D1xvFzZSyGXrexz0iqiR2XRsqH6oaaroSBmdK5NeW
hLurHVWj6k15tGRsEIP9KFWf01Ld8+TSHDCzk+DFdpDv/Nx/p6oJ9Bfv3aH/7QYfvmHqUwKJwj59
CRsXrttX7hjK02hbCR2UEqaxjWvRIGJqYbZdWc65UMCbRKZ7mnAI3OZ6ZgcXxYlEGQKgtNlW1+oj
LG8e8szWsdD1CJ3KT4oOutZydxbM+VOVUI2jsx+iiAzzxPLHzBx5jPvXtwhzb6ptCNE9dbmUlGEO
u7HrPEVWuTFRfYHaEn7wYLua3V6bgOn3i8l2gGVNz3lisBI9Oqg6dqmFmNXzHwwNjkJwWbTR8Wq5
tgK3lAGIxGG7jsqxtG+0BkGa2tzZevkc2rtR17ZhIx+Xjc7cZnkaUd4B+cVVU6z4otvRmLKvkHtB
/+jQItG9TTStWTnF5vbmpRXhMFEzCXaSjuSLKsU3ta8em+JBg2lqtQ9g1pBC4AaZTPVcnn6/WKmk
N9rGbSTcg0Tanna+/CYzrJ86GxDZZM9eueXNzh5ZB316C5jke67N1aNhd0Wmg6KCMrQaHwbk/pbX
Z3ZAE/KQ67EB4kNwvahBr6OAyBc+EGerGfeKnO1RklrNLs7dM9SpGvZvQ8LMNQi/jxNj8FmBHctC
VrbwVVgo21uqBDsUp81NMPYHyIy+k3b4+p8NUnCPXjO8En4T9td4DMdDEb/LYVtWvGHFDWeXi3cV
KSnqwLoh2LFhgPVdA+QM96ktYB0tGffLI5m5IoPeAIk4PZ5MHjXXDqHFZRcDFQH5oKKplLx3uSmb
ypcYHZaccrPVrxy10/KLRzxoEYV141+W+BjX4iLiP4McCOv9YNISe6x/v5IC9v/ChOAYyN22ITDO
4DzU78O2R8ANFh948pcnbtbPL6wIS6MZqawirAyu8mfGECzrATjHmD8tW5n+ytJ0CReTnMsujAOM
pVdhxYuLfdHfRf2bHoXgPFxxhbURCa6QOCkFYdrKIU2r7u1wOGX+c198VsPy/fKgZg3Bo0KWlZ4h
+eUZdRHzmkhqlVpm9xTysNOLT9CJ3lcyAkrlykVg1tkuDAkHFG1cJXIOPDcrJeduDkncjqbFb/CM
Giun0uw6gU+lDcqZkKLTRr4YEkSXigNNPlGvDraDdoqoEn5EYzVB+8n/uTx9s1v2wtY06gtbCo2j
KIbRF2Lp1TipYMk3yWC/ha39uYRB+iZFe9KUx2xl586uGqw3NvGIXKuYuVbQXNH9hiYEiJqyPZTQ
+SZL3Q8p5MabwkeUaHmUs6HPIR1hmWD/IXi7HmU1ygNKCZiLLXKtRhZx2APhW/H5OQ8hc23zVtU4
hcUH1Vi6uZXncJRPrX7s4Vp7WI/ia0aEjRVEdtLCv06NQznVBsJLzr2J7vTvz9cEnCDTRwqHi9H1
fLl5QW++Q66jsrTig9JCBAYLX7byAJ2p3ejqpRlhWUKv0WsIMTl1HSc7wu+v0WsXf0MBELLU2Anp
KlaGnVeOzb53GnPvqhGEYK7k71ITVfR2jBLIW03tqPhQjYWQLkI6a65CV6Z7jBg3Lz9zcuaLPdJ7
qvl3E1CJ1I/Z0TVQ73sPogrNONr6qXHvkLzZ8tqrV3Nc86tN05amWzYQMWGGlMJF4SCgolXtAVrb
wyF9XF7puVhDpu4fA8LYNAMim2Aky8SF544WQ3tfomADvVNCesd/q4/Bys6fvWpN91NbIWhPmd7r
2ewGSnbewG3YyHNnnzdStkPHCOGjtIv2kVrCKth46Ta1edTldZZ/LY1sLcs8O61EAm58+ktUuP6G
OOzMxndVTiflG9hJJyw3fvTX8szORVay9cAzaTK2bEPYQynyQZ3qRhQBrZ2sngqt2km8/NNvdCx4
1Up5/CX7+MpHL6wJs6o4KIumGrEnUOUD1KYyPIOSh/JTMezbOj9I5bdEG7iUNXtbrW6XhzoXXplL
KhRAAVSAbNfT6SgB8pg6MSltb0obGt0/CUcXf18YnNsO7A2Jv9+7yU5Rs0mqbMXEFDZfzd+FCWEf
SP0oDRZU2We96A6RGhxU5Q79o2Mof8y0T2jCrl5eZ3fehcXp94uoUhtdKGnouJ9D/XvcS0j5woAI
49OuGvznUDksL9Gsx19YE+5+iSypdjfijSHNy2NRvp0OjcYr/yAxw5mumzBDQIQjiyulwN0avqAX
oqci/CsMT3+CCOHUICls6vTAURATyxixEzXlRFA9+jtKcB9Te1dUHyGaXp6x2S3FS4mG8CkNzMXh
eoEa2ihiH4rfcxw2d3WWbcPk42jSsFubm9hCXlhDI8PwSVEEzQ1aL2vJ4bklI5FH9VYj8OuysGSK
WeiT+gyBUv0Z0+lEEaXB9PIoZ6IUf52l4tZCXU2MxpqWwHqfYaRsKalpk+jVTRxqaENLu8zPoGpf
iRUzGw2DvNXoRuEEEC9JtI0MlqtQlaYFbhu64Vtd5kRVoREcoKQ2glMjo+26Vradtq+wvel0BZVP
Q70KVZ0QoUrJLIvGRA6pdMjdmab0sQqie+g93V0qW/HvPxUIhrS00xAKb4khJEYyPepjHTr/qS8D
2fNNrtx39sPyws2Ejysb6rV3GqgMIzQYhueaAiUSGqcIemC/v++aT2Vg75aNzXrJVKeALY1iiFil
dDuuiprXhmd9fKnjJ/WmgG37oLpyfIC79EkqvIz3vfm8bHdmC9BP+8uusGxoBMYjmqjhGWU16GNl
+wm+7t83wbBMQgmJi1cvkYw3luzAZH92Ovvec6GjTx/afqUVevpO0f0gCAVwQFEFxJwwjsqEydbx
MGKpdOk8Z9YagnzOvwEXAHh1pv5xMe72SmUAkLTC83RLhKIhOJh0YKbu++XJmnO6SzPCKYnmtsvD
je4HxJxQnT2o9q16DBA70cMvy5bmPO7SknA6knYrtHJgQNZwkNoy3cSy/KU3Cop9CoLz+1j7fUij
DnvbrymcvujiPE71Sa9E1sOz5jwZ1j3q3G3hozn5BwH30swUHy/MONZQV9wWw7On3OodzElSdp6S
PdGnqECXIy9X4u3cFrqwJ5ZKwlYzasvV8O+RKu0Lv/7E8dgkP5cXbO64ZP4oJAJcIh0nNuKNkeFE
qeTSGZPSoWUlX1UNgZOufBNm9feiPbTyc/lsoO6C0oy8Ruwy6y50NtCDCh0aTQfXs1q6k8SoJtGp
ZtPkVyEjZSLTU7pwdOcWYLURDqfvywNeMynkgyDackcYsMNzpyhv44a7SAo5YwiTR1Xd6nG+973s
D2L+1L/x71EKYQS+zjRv1Sg6R0gg5r7pHcpEy1AmUWDgRwYh6dpoxeSs+3Cbmx7qcNmIdcV8hDAW
9Q9qF/G+ocwekp6szJVCwqwRMNgTOAqMr8iN1ktVDlCFMozePNGz6TePq2XL2dXi2TnhnyBMMoXd
HaMBDSkuL74AVbdoAFwm/+XmvDppa1SPqrtyqszvhgt7wjaPkHNJ0wJ7eRA+eEW3GfOTPd4rwaFV
q73soh6h3Ubx13ztfT07l78Mi7A6RypkiBw0Etao3OpgFE17T/H/3bLzz1uhtXA6MtlvwnTadeJW
QW/Se0M+3MpOZYyqlX6zbGTu1ISqUZ6QShydInAe+j4rqBOMhIZyjsr4rtXdp2UTc+OYGupItkJ7
AoP2ddwwVQTsoaIim0aP/JA+6c4jrHx/YAMCJTAFfPGrYnVqJFljBAE33vokgfRLhnITkn1ftjJ3
A6Df+B8ryvVIbK+Fq8b0iPPlQ6qN+76GWS45GZKxcqC8QAXFy8ylJSHWmn3swjZec1D6XnkrxUay
QX+D2kvj9/syyEtEzGrrQZZgVCwQ2XwXqvFD1XVfrQ4dMMkbUQtWPIR8dRvBhSEoNvLYjJvel6FV
Lu3PtukBs89A1leahzJkGIDvC2L/xurr5lzTug91Jw+h1qvWWFZm3YH77dQmT71f7Blxcw0qGvLP
5zEMkf6q99zcA2vtsHrpHno1g8Breb8Ccab373qtNHfkPYZQwtmID7Q7nxxt2Np6MuFAUIBXw0c1
/qDqU9czXV7lg2+Gn5Sw2LbmOy39qwn93dhlt1X3Bl7kxH6gqf4go74lqVsj3dfxGwmesw1OfVj2
sLl0rTZdYiEpplTOVen6s5MQhgnZ5zZu5nfojjwELd29Y3aLzvxOHsbzEPr3dUKPeFr4zqb1oVHO
mpuiQsbMCnaqpZ0GBMURu5JXou3ssl18mLCLIw2N28qgZdts+m0f5pvgVOnucXn4a0am3y8vbn3o
aLFGz3YVB1vpU9E/p/ZK9mQ24IFMplt7oisSAZNFMRT4S8ndsH8foostyyvhbjZIXBgQxuBXRTUg
18mdJd5BfYp7qeqHyPu0PFNzrwT1wsr0FRczlYVtllYhj+3evk3bU9ef4HSI34T1ikPOnemXdoQ3
QqnYDs5EIFKNN5a06+m+hhC0lJC7rn/ggcujmktc0w8MMQBtR2wAcXWaEeVio8DLuApp6rjtkINH
Y42Gp/eTPHCp3PHIb6W1B8MUDF4FiwuzwpplrqRkY0fCpPTR1qbGyYV2k6MIqPjWptKcrdmj46IU
a731s6t4YVdYxaBDxCSakhia+1am84mBKQDiDGdfcqNenttZWyCsJxDPRP8oHF5DBdJkMFjJ1jrF
deRuIgVUftweK6RX4I1fWcppyl5N6YU54QRD5Bvt6xIHdbwn6koQDTxmycqpP3sDBAgBtSG9nWg9
CEEevULdyHqwCarbm1sl90+jvVXGJxfEdQKLi1ff5AiUQ5qLnvPjn8znP7bFcywdi6TtO2x38TsX
GeRar7Z0Am1y+9kJ/iTbdTFQVVg8v5XKLLfAfEi8gniWxNlNQ9vsQ4rG7B/05aLRAZfShHii0ioc
QbriIwfckYi6y41iq+YwDsv9Si1l1hkvbAinydjALph0CoFebpCOtrdD8mQi2NlBS0+5b3mlZl3x
wtj0+0WsZDsMGUTa4Tmx8s+KFOxdw/ohO+Zu2cx88AL9DKcKLAOyLexmsym82i+BpOVauRmM+G3u
Gnd5cmoRmZWi8U2ennJnm/y1YnZa+1c7zZ4I3yYKUdoZrofXN3JqJSNmC7faZaG1TfJHOLbq9iOS
UAjYZRuNEuDNWKz13M0epVQJSDDzrgROdm1Y4gKDLBM3OVWZxNCDvr/tXLm6WR7fmhVheC7yulWp
Tlbgq91KVj7s3IjwtWxl1kfoBJloUtEuECuJdH02cV9y8CBB7aDxPZFNjyu1+Gn9Xy3UhQ3BD/UC
dEOCnuJZC311ys0bKLzLHHKDv+3BJP2HQxLcsSbPZpoVQ9Lck43C3i6K1iCv8yOCSItKM9ldc9rm
FzsranrD1wZMyMiZaD8NiMrqjyFKdMuLM+cCUyKefjpq2pYtONpgoizWdZwlKOfSqnA7+Pp+2cLc
8l9aEJxM9UItUtWK14L1PavoeHDfFsXq7WZ+HBAzkguH2U18k0hBL8VSx3FfVieQyL23s8NoR2l3
p/MaG7Z9fK8kR0kuD6n3PknfpG654hNzcReIG8UhaEghypm+8GLBhmhsUXlhwXQcHAZ7+Mcafd+Y
BlrX5m40osc/mNcLe6LLx07t1An2pMS+Bbu+1Zr8XsqGlXfDHJQG6B667AirKFwbhXplgUp8nPQ8
HJo235XWvdMNm7w4kVSDCbCFSNG3NwnvN8Q3pR568o/NmvbArAddfIHgo0Eo58jo8QV2+qkpjcOY
OFs7XOPknfWgCyuCn2ZREPXow/MKMw6BtbHllXN5bRTC2a/lY0mbwTSP5RvQ/5yRnZSu+OD8GOhJ
gzbDIMkh+GCrtpIR1TxxbVf7y/dMe+vnyrj7E8f7ZURwvBBWhtSdgLkkhIJCPdnG99pNV9xufrZ+
GREibIQMq9aN0x03yI+uZ+/yXjmudpzPWnnpEjOorkJXeL1nUYwOM1vm7peZBawfDRR6VQu55YjM
+WF51mbDA6D6SbiD9nVb2Ea5gsSiF2LK/7+kXdeO5DiQ/CIB8pReKVOuS1Xte+ZFaDfy3uvrL9SH
2y2xhBJ2bhuY2cUCnSKZzEymiRBUi7yBvJT22VbpPEv+q71DwxWUeaLnYyF9Yz9TkNYapxo1b6Te
76ntvEpWkt5L/mnq6vo/IcyllORagfNC5KeLAfjLQc+68buB2JKcpMAGk9Y6chf3T5loCpG+mSYE
5kcVEK0EHRgP1VY5AQnIOjQwQePbnBCVZqrLKJkEXbKSmVkaXJYwKf2PVOYVJPtJPtYlyk9jVe7B
32qoAr8ZBEBbZak1tvqODK0pvsutbveB/oXpEIco3p0ansco3Evc/dStNCHK3FamRb3FDCzqDeg/
Fdj8NVoBCnHUNYTdyL5FZFPKnqGhYvr/k8IsXgGN56AUOjwaj7ceKqX6MyiCVwKQRT1Cn8EPNyXG
YBkhnZfyCSLd6C4TNRPojy4P6DV9MMZ2RWGX9+z/BIG0bK5AbobJJDC2hj+58qiV9zypKUgG/8Y6
/rMetKXMxeARyYdVi/Xkem+Knr5V5ciMVyGGJ3VnA96pPeN/tw3D5nMxchVyU+ML0BFc0UZB9oyx
eT0MjKY+TgODmPn4C/cFWEngPQCtAKOsjPsCYzsogCPcd593+gchwZr+Qt0uJTDOK+86vxh5mC2/
e/TH76E9NsFa7npJCTA9MhHmYRwH5d75tolZHmkAu0YwmoZbP5O3mLMOFX9FB5YOB72ZmD9G4D6B
O8ylcBypvAYE03dBNYAKurcidACgmiFwqcEVIw3DlcNZMo7KxGI5zeISRZ6WfRF7Spj2lUa3jjD/
0wQ0bQb3yxsDYmhFqxm5DmoB0RX+xiKjrwt8JNM4DrDK50LdPta1tksisMC/5akNZ7rhXhTfCMp8
xUYs7ueFJEYzlC4t+9Qrozu37expBtV37VJrAV8Bm6cXnbflpTVtXJaJ5xcm0TCgz4LgtEUnZtLY
RXcN+LIpCrPZJq+leDfqETipop638Hi3gihUV7Loi7kOwNb8I5mxiEPm9nkKeNG7oQSXuy546Cge
jk0jgFrQQHeYT0UwOZXhBzq7V/zd0vVAcDLlMAEMhaHn+ZGmMUZjxUyJwHIQvfbpMOzkIXoLBtVb
McaLi8TcnQ6gFVASoxdyLmkofC2LA0SqUpdbmYuQ2zfaKLOVj0pSD23+knS6WWlftz3a0j25kMpC
SIiDq7WJjNA1E45+fUhzDp3Gj723R6PmylYu+bVLUYwfSDoRYJhTFSFBy0iFlraiPFaBh6Lg8+01
/ZCdsq7gUhLjCjisiY+m7qwyo2kQW0WABqM++UaDW+QiQ0VaO+JjKg+oQ7rdW5Nswn6fde9j1jrd
2lWdruLVx6CPBrAHwFdB28P8XBviJcTPkLpVy9wEv1Wf5Pbt9S7pKJhG/pHAbGyA0hjAZCABmKNm
ExELG7v6MFjWT8wBokyIWPNqiIl3CWLKoEcM7SubGBPpGY9hIsScrmt2Y0szqRdp3TQHLl4b2V5U
0gvRzCXUSiHI3BEvhTK2Bdhvr6d6UgI8vjY6dRWaZzqQ6wP7d6GMr9JIoiCUR1zt68/oXzVUL7Dr
KgJ3ochvKnnT9QC01PlTHXIr/n5RVTBsicqpBFLQqwZhNySip0ytXd675v7xvJWLsXgDL34/Y2Ly
AKw0UYmOOPDf5GV5IulG8TML6NArC1kWNFFZotsTlXfGEYZDpPfxgIy7LGZWH48grBM2Y2pz6Me/
rfuLqoEIDIhRE1oc2++hyCEiy6n7rk54Yyrkgn3bCirNKiTFLNdGQBZv2oU0RhF9qYpQoMQGcvrR
1dD5ASx99fftFU2HcKl+aBAHYZA20RMByUNgG5uiJut0qVBBoyLQBM8rxXTBwmDyn81XsJYdYc+J
lcUoBK+WZSmmmnjE+EV494ABHfd0ezVs0MBIYLuXqsobZTXAanLwsooUb3z5S9MpSEfytcnelY1j
p9eVwIsV4hPQix2DhFbHkUeak0qeMWzFtRrulTX8WddkBvGkR/mYnZCR4rivMiWUjkno2i0QmEpT
b1NgA2em7n/pgaPxtSnlazmTq9wjK5fRQLXqUj3RIBetMuMd0LgT9GYCbc7W8CMcq1P3usZqdgVc
9CMTfGagW0JHFeaC5h5M4YH7LES+dOwGK9l2KkWXq25Un0UCbjMKQPlfayIXjxLc1ehzRTiH0YK5
RPQalHITRtJRL0w0HfFAN1do8DU8hc99uGKrruq6P8vDmAKKuiLGPNn3dgZrETdpLh2bP0iEb9st
50hO/xI9RbZMVoQtLuwfWajbzRfWtQ0ouPUUWwme0YwKT8BC9J68r8zUPm5fPNYwzleFZsu5JM6T
UcruIEnTDKW1q8/+D+DXYtG+LeYK8IiVI87lAB9QFaNJDkf5Y/AbJVUVdzuhrRGdh235XH2QXUeo
uuLK1jaS0cmqBJDUKCXSscXQSQBCIXAYjWat7YBkx4WHYg19aE0e8+DyMVSUuzGWmSHuAH9CbgOl
JTqHD+WeO9/e0jVRzBXnAz0G8hn0kXuMHqK9Z7kpzZ4GnmbW/0/Q5B0u3sgu1wIUq85+1gTQm1eX
o0BW5TDjbAjSiuJf+wGVIPWKJjO0f2L6iVF8H6NqMV7M+rFH/T2MeADvA7IuP4EcAwTDX4FXrCnm
pAFzPwqgWqD+osMHEQgqNfPVRUWYA1gtc4+KD47EsrYKF91LAqHdAKRT3DuS7qOypVwYUaE8Nx5n
DqASX1n3dFi3voK5HjkXNl42JqBoEL+HaJOlp4Jsbh/jmgjmKnAiiVpuiN1jI4t2GO/0bt/JjfEX
QiYaOZyfAo4oRlcwzz2ANqp1j5VX0TY/18Vdo6+UrK8VH0ij+EdBGIcMM2scZWXghBiZT0eL9sqb
cMoliw+/Kv0UpyqIr1YiRzbYRk1yJo3RjyErRwEvf9/x0JRqNEkqUK6S10AmrvLlwGLjMW0oA9ME
7adXiKZ+B9jHnAShU4/pLskeA5mCLCEDCxropkO86sGHrvqRpY+0HHedVFCfoN8xik8hQB1DtbXc
4b++xNlvYpZeiDlXR50XOqGs74v0Uer0nRfft+ma9i+EKwAVRdkNaOJAgNJYtYkbBaOYKEI7WlCb
BXnN08wA69fJ8039nqe+Iwa0/9aVFRP686ieXzuUvYHXDLhmZB11tv9MGoOq5rMmdhpr2CBOtyh5
SM3Q9jaeJZicVZma2RsgA9skVDR9GmxUOzJr+1n40lYykT/YmLe+hTEBox7Woda2sROL6KE9jxkN
asDoSC3SkodWAFA8huO/wB8eashPVu1mAIVWvMVgnMi91QGNfgeJqeFdzVkdYBvC1zh9THxTCEPq
ncrCDIvToND4t1QC3MjQ+Fc9XksSX98VJBcQAeJNitYQUWWsdzhGg1iUauwUcfalCRkCo/7xvxqY
uQhGJ/2c1+U6JrHj8XB37a5XzaFc6c1aUsfZOpijkEnrqXEFIfxG+USXUk350AK6sHQcLV1BqYCK
uTWsBX3XBnq+NMZASy0gIcUBUhXOjPhDFViiuPLMWghiYWTQCobxaUx0Aohh7u34zvMUt6oyhysL
uyJnoXyUAU/YBWjeHsxY2U2QCF0VYRZnRfR1oDmXzByc2/WNNGZ15iTa428pKy0tNib17cQVV7rw
5ppLYk6vQl0hzb0mc/LIJoLp4ZEf0oCjnbapjwMF4NttlVxcGQCCMGEMgiWYkvme5hJ6SXTMiTuJ
/ItDjqQlHPTjVwGYvkBcC5AmB8pYCUCT/iuMcbB8LyeBkORYXNMChfEkNe8k25TdGqPzwmsOu4gZ
Zgyv4El3VYohYTGWUYPz8rvCqISd6u8RtBNMl3DhUXAfe/UMyA5/uoQrlnD5ANFSBVQJMGRjdmu+
ofqYNkLGFZnjjrvSBxfgc8zTMtvU1TPhz6V714crjuBqxAGuDtg9KtKjYOnCa53ZVlJFeaf5au4E
76Odnj84ozuj/0mxNNh98WA02/iZmGuR9ZLXn4mdVOsitOaR3m6GkOQAtH6Xv5NWNCaaX66yKu5u
zLZqZ7mfYriRtWN3QrLsGUnNvv9FWktVPeu2FosLxnv2Lcyu171Xyzko1x1uyxuSHdrRs7gLNv1B
t6LYQNcAICYNl/oWpphoRweP8ryhWdmrvFY+/2mRZpR89ilTBHixLeOQewOf4zTCHXDxnGykyHEZ
6RZA9m/6sbgLt3+2KAieNUvY3d6F6/cH9ACEzphRRWwJ6vS55FAsNJ6kae5k6OscFLxOB8+Iehvo
8qKXU08aVqzVokD0CqJdFfEyiOnmAruh9ny8ynOnUt7QtGDw3TF0PTNUnQpAHYA2vb2+BfMxVR4B
YQ9+DjSDMFa4ICPnDo2YO8ngO5Gbbji3QC0fEJv6yktg6RYrqEqLQNtBlQoIi/OVjRKfCEEZFM7v
irpmtEFyhj57J3GlILYUw13KYbkAPFXyhTGEnNaOn+qn8a2AtoQnzirM9iAjiEMwd/RtzXTt3ngf
qPeIeYptYqeb5sN71HelfXuLl+4RbCYqH6iAECCwztfNq2kI45UUTpmHRpaFRrcGXbAkYWqtQdMm
rNUVYbeYN2GvSGnhVEEiHHqCVHZImjW3Jk5+kr2FoKqQ0HmFpo+r2rie5cC/L+rCyXeiUVDJjrao
3VrKoad3nqFuRyt+yI3nziSb59hYy+0tL/Jf6YxFznQuy1OxgXStKq0kzYWz6AfDitVbyEuhm+Fi
kcxpyUqXlE2JRYr79Il7C7Z43vE0NDeCId9pdhDS7NfK+3VxZSj+T9cd1+IKkyRtk7iKhsKJRvSF
Jgd9lSf8Cqt5cmdoY/xHBBOSKJ5SaHXUF46+FffhJ1i73V+qWVrVnWC5B/XDM1c7/heioJlI5rzG
SgBqTYVV+TvlU3rDhr6EZvmRHoLdAD7Vffig2b6lm/rT7eu2aGcwt4mdxLjBlH2e37fAC4PK13H/
lRQ128pAssg1+Xqjb1IPwLEp1TBC+VcyJ0hVDOWDHpLd37TygYcdFk5tyoZo2efYKel+bZZhMSqB
8ZwuH0DpQXI0X1rcNy4nDV3hgLhpE21jm7MQCfmuUd0BFZk2B+mroz79s1phXHoBKReSfzb9wgOX
STokaE3Epp56s9z1VHmID/JpNN51szmQlTOctmtmaQC1hFIWejemCAz5v/k6lTwDWmgKkwns0Mwo
id9sVcDjA5KOtObtoxOnV9QtWYzD9V1BD4HRVjhJ/5SEX9/Db/Dj1CZXHwbdw5zPqUKpJL93UxNg
N0p9Cn/j7+Gj7Pfts7erBjtebR65NkLM+plz7srGEwoN36RKb2jAF8jOFx45/1cx+gbv02jXRpuQ
mF5icMNm7AyyhhJ2/S6cfQGSd/MTACMKmKQlfEHd/XG3rvsnGYy0OI1SZ1ajrZCXbHwRCn3F+l7Z
jJ9eLxRvkPtCLZM9dykHe2arNo2jdYmVq/etsBdJaoCllNbe1+2Dv9IxBU23cMsTQP8E9sK8rgMi
NUUBolqnSOK3PPLsNBeNqmlebouZzNxMvSAGxT4dNEEogyGDPd/ItFc6JR4hpho8K5MeAyXfdBlK
YmvNDkvruRTE2NuoQkIraSAIGE1PYZYbWqIfRzlb2baF9cA/TskxFTOhGKmZr4fIVa4kZYD15E7e
AxfHfwa3aaavlZgXVEFBWyHMNxhW1CsrLgRyFMrdgA7/FxktN0Z5LjADotu3T2dh02ZSmMufq12r
ZfJYOoRPjSo8B9aInPFtGdd3CfOsCHoBxwTkFCTBprjqwnbWYZyjMzqsHEHlhmPWFlJKR6FsTbxr
MAunqEZUuZEBJq7C0EWvoH3FRQBrjNaqwEt7itYK1EvI9AcLr8InbdnlilQ4PAGRiSJv+OAzklPD
xVS+rK8lca8tK9YNZ/VDCIlSCvu2CNOwE2PNK50x/zV6n1khosZtSiIKbahBS1225fJznPnPfW7r
v7va29SJOQiOz28VsTVQi1DB6JzlNG5Pek/WuDd/hl+Zq4nvQ3ryB1fkSpWjMmpTvtMKpyn1bZ2m
hvrpSxhGlH4L+7AyoqecUF/CqNMeFLi2Ju3y/lhNvDuuNcjHUqd+/HJbVeRrY4GRVqRKMUQGuBGN
0ZSmGaO61whi3KF4LXSQFEfySrC5oPEEs/JTrQQQAlclcgwo+X3aFbUzjbOIwb73VBqpK0ZiQdEA
d4qGejTxAPzxKgRrKlKMUVU7WbQXxj+FrpthqBuiP1IixSvZ2QWLNBPG3OE48wBerZa1owByVGxO
fv7Z5t/BWn/N9GsYbcGZwC1h4h/A+ezYCSosfVuiIc9R6w9OmsiASszBi1QRjyL/rKAUc1sXrp9b
eAzwgLackLSAN3AFot95OYZXu8bxQYJRh6g/eImpVG91LVJJd6pdGlP0Iw+f2RN/iHbZk94+69Ee
muqoh0re3v6ca72RJy5GvKwx44gu5Ul1L4wY+u4HLpaDxknSc61+a8ldSNaQBpZkIL044YVKgOBR
GPX35SzmEiltnDJEscM7pRnyTO1/zTtjCVO+A4eIMh1Sp/OF5CmvVmGTN85o13gfpNSTrcCl4tpz
+Vpf5nKmxV5sGGjRlEquIQf9XpLNW1q4CZNNO1KtXLnS11ZjkoQ7jWfrRIHIbpvUyTmKRY3TSKpv
1EJ/EtNszZovLAepbPTEoxsVjyoW1a0qPG8E4UjrpKYdGUg1U3klzTsFtfMLBoDHCwnMMhoVAzK+
AglocbELIzOCnWbfr+XLxWtzAXRkDTVFMGFiqIDtEQqIDsZlKWydWE6O3ZPaIYKvdzqIBP0AHMz3
Y5O/8X2yGyp3H4/W4B7dXrYrFcyZkuU9+bnVSQGNj8CiBiR6FmSg64htMFpyayCLC+eKLyUIUDEn
gnCYicG1oRHwOClax9UqblfHLZAIq+H79r2+anrGkMNMChPQ5WXZl/mAKZdkPDaeAYbQ2Id/lt/9
s5z0hnLyurSgenbu+fQl/6P6NhiNwCe5Yl8WFgugG9z7qeCNRnbmM9pMdXPwUw9OKILAo22osrLQ
n3CD0S9IgE1FRMljno95VLUYg+TzpB2QkEhhQd+ih/CpeQFF9bkyko1qxtQ7B2fNN4FXVO1E+qVa
t7d6uvFXHzABqQCBVkRHC6PgnB91EVeJg1OlqN0nviFkh7iqzdtSFvQbzh2vDoD1wfX+RGUXdkeN
MYk19u7gCGm/VUPULDpipOmruJaQuy5WIAUISGJ0HasqRj7l6UgvJHV1qvJ1VY4OZszMficd8kfP
Ene90ZmpNRwGGpw940+4GR9vr3BpHy/lTv//Qm6QBE3KY/rHeTPPa4mcSc3YM7r83dPuXvxuWQxr
UJPgd+tU3ny0h5rGVDHuI3ut63QhOp7v3hRDXUgaSsJh+hiSBuMDgwRmdtR28i7djpvqrTLfq+2w
4WzVQVaadkZpula2cuMWLgQwMtGvjmoDkJBhYOZfMGojSYsuE51+6CIjJQHYLF9D8GLI3wpvJY2B
4qVB3I7GD5n4UlZ2VmIQIu1OgVtRgiRlDqKiNgNloSVq9PYZX7sb9GCBFgDWCbB7IAiZf1vpJ2j+
9QTZGbl4NEAFJpujqPrbuM9bWgJMzuZUoLLwoaRu/kYyYmTAm+ngEmLOhYDEU5KRvHRK9Jh06L1I
tYTy/cbbZdVboAkrGndt99DggskIQKXLiP1Zq6QRPuQAMic7QakeFS63QWa6EvEsRJIa3mFIpyEg
Rx5YYpYkDCRBTVGXndq38nPoomq7GzWqbZLv2EnuckfkaCTS7g4AvpJs1xE6286CDcQlo12bVVjw
N/OPYbQudPU0iVxNdoZ7vgCD90GQDYIoLACG1q5qtpqdFE/jS49Op3or2nqzu32+10lUoH6irWoa
+SQAwGHT7Rko2AYwJ8pOIXNo+DQk4T44YErlOQ9Fqjb72D+KzT7S9opACaCatNgOlY+weeg+bn/J
daXq50vg4IEvgHQ1mzXmlIIU6hgCtOxTi9H1TeX6IfJOnBGcleCUKFbDbZLiWBzEvb+XnfBePZX7
+GH8FlxLpOKrQLZovdK3gEDOcUdWHMl1PKbBSQEzRQUlMXBHmIOKygpDniG+bqg/mzyltX6fSH/+
yK1ZFmAhzV9v78Z1jQK7cSmP8c+cDGMEunXF6dsN2Xd3jr536fO78/i1sjBpcrRzIw9JKgC4AZIN
G8t2eXlJ3IlpFCmOdMJImVbR+tyPtvcQWJFiqwBf3nQa7foH9PdhEsw7FC+6YIvH9tf4m7RHzh5l
S6ztkdwrKghZeyP3RquwuU0grw3EXLu6+ZcyIUMdlXVL1ERBk0xL1Qk9dtwr8lqzw7XTgxTUntDa
PXFus1Tboi/0Hqk6xXHBOVuOVJfxingIALfW+yWVfSrLNdWjyF6LiK6bSqYzR4yLyTAMSaJAOjfz
ulJlQ8K1oIEtPpUDBxB+wUwrs02oNGzr4DSgKbzhH8ZgZcmL+3ohlwldlMEVGqWqFVg+oOQ/pTjx
/K/ODlgYApY3BZ1M+F7WHaApslFxmqB2RhJtW63eSEq/8vqbjPeVMl+IYTwlioU+OJF7xVFiZaOA
BckgQ/5ZIikb6yDvCeJmDVBpwTdPjgo5c5ydiMT2/NCEBGRE6BFSnDj/FZWHoLarSHko4VdAUrH1
e866bRmWVgiwRRB0AjBfFxQmJsvUiEijpypO16dU9l4VsduE4AjLAPxRrgFVLPnjqeEWKTgEzwrb
eQrmoz7gFQBJYtJKpdyoEytLU7JighaiPzS1orMdT2lYWLzA5nvoN5zSpKooO2qMMXOtM5ToIYlf
ZAUzObKlQlF6S+dpb3WtlQJ4dviIUrvQdzWogwNbl36FaLaqeYU2CcAgV1RqMWBQJzYoPMinaRpm
xxXABTRipMpOGsb7utComyQmh/PFgIavikAqwsPQ5QzXdTNjfI+TkTbVJhEMSXoCUEOuvOoydR/1
kLbNXRyspcau62MwG0C0wbijTuDD2Sn9chhrqcNItCMAQlmRDLGiXVltMcWa03fXRGt0ozwE547T
zIF/BkX6XyjkhXhme3rwpElQdwSnfVLQ2h86KwiLApyQGCDDbqI3Qh+klVuwpJjoPAcCBRju0a3J
uGM+rwGbPMBpuWJVbZDgCk150GN7ZWnTt7PmZCJ7Q3oKA2qwXnPFJDnAEaJOQqz4hAjfsmT6oBt3
Dx61f+vU/twE9MgbO/wncTjTsKy7/av1Td/v3p8fm4Mx0C+f7reP1ubu13Z7v92+Pf25f3zJqHkw
PeftsHeNw/1ay9SSfbj8ZMZJ5lrX1hXw19AqXwP195kMh44UdiucBLRr3N6fxSjlUhjjsdzEGytt
kGVHQot9Xu7R8CiSZzm1hQ+usGXZSp6lvXYX5gdXW6v/L3mtS9mM10JlR6rCFGcjxb9kJC+70mzW
or4rVG+0nAG04F8FYKy75/J5XvdEdg5vGe1tNMFTHu/7jIqbeEdoQUHxbfVUM4lxBmxwva/u8Dwm
pmKuPZGXAlCNECj9lAkHbtpcFSO5kaQ4gp/xht9Zv20nP+3RejwF1YFX7DJdQ6pYumKoiYCoDdYf
ARGj+0WtFVwZoNWucHmqYITKX5nR/XlbsLcLSVrYLmANIeZnloSOghRtXLHq2LsdZ+yeRvqtmjL9
JBYxvl3z+xwYhalSK0QXx+OW7OK3FzCM0+Hha20QbumeX34JY8O0AWCOYzutVTkMjit1eIH9RiPE
iqP7OaRbK2YcXaV6/pASrDihwz6hb286/Th9AGyElndvH/bTTjO/E8NDR6BunD+7t5S6NKdIMPeG
aL/7tDYi+/6QWc3hBWCAK1+3dKF0jJVNOGJgjGW7fEdgZ6RB3qhO60q0GfattM2SdsVkLO70hRBm
BzilLnVfrFSnh63Q0GEpaBTYMiR7v22aFrX3Qg7jICqCbHFdYzGN16dGQyoMihTRsJKvWN4yMg3m
KNPEwPQVF2krvtRSfWx71ZEUEQ+Fu3bYCtJakmApwgSsLyoNiJGA489Y9C7JWg+0GSrg/dAy+YKZ
hPyZ9JgURXIi+7i9bYvHcyGLMegi7yoyeEZVx9MP4ycfmnlRGkK1FjQvGTN9agFFug3eW2FuvtA2
Xan6herk4AsNpV1V8cbgF2bf3yOY6lFM1PWH2ytb8Is4Jzxv4caB0cSS2mt5Gnp5LKmOrgzDQRP8
wqoD4Cnk6rFClsgoxmBF4oIKEsTOaHXlMbeFfuK5cuiDTBKPg1GRSuEVFDj3fFs93V7UwnHNRDBZ
AhJkYso3sCdCJFMJbb0y0iajnfxn+DH4QYJ5AzwCwDyCVjtG0eMx8OpIgKCi+EJniI9p+aFfmSVc
uEwzGYxSjDVPPFJCRh39xloashX6lXboxf1CMlNWkOiYkK2YI1GHNq4HqHcfqyltx+FJVfHEl7kq
phHGOG6fzpLKYdgLjXvguwPGNONBRS9NsmrsVIcTM99q/UwCoKEWUbfyMTqVBP6myfyVC/yDm8q4
GKSJCRExuYdCBNur1uSu3wgJjyXaCT0SSuhLuHkpzc7KEK4EtDBOHv0m1ubhfP511swHCvpcegcI
KNPoqEi3fzq6FrssbsTFNzEbkXBoKgTWA7RHr5/qALA3kdakZoFCjKwPtFXyNZrKJV263AVxftBh
qakCpuFUR8NgZvkQirs4WKnQLoqAOVHRAjGNZjLq2qV9onKoqTsyGMK9R4CKYoZq5X4vmRA0mP0j
Y9LnC/+ie1XJBbUMOzl2n71Qf3JZZd1WUnXaiiuFuZDB3Ila4ssGmXyMVOyH/Utl4U1t1NAdvKbx
E9Hy7aAZzf5NoqWNIPjpG5Dek2JFUC0ML2TGw/fuAddnp2IgKDBkGhjEcH3a419LK9qFL6B6pK+t
UdmUp1vFvP8b9VIlJEQmjhodc1nzXWoreeiHjOCwFU+2RS9WN6DiecsHdSc2YnJSMTNlruzawqYh
Z6pN3VIoz8qMSMTpkdCRmDgKeR7iHV5AGbhxxCz67wEGxv0BnAa0eHSAsgWRZGiGDsBNBGEMRhjA
ZZyZcYvqe1dpHb29pKVL+q8oFEvnuxinSlkoCgd9rsrHUG5f5F58JYFQU9UbFMNv+ta+LfGK8Wfy
KihvA/8ZqbMp5zkX6cUaZAYJcd5qc2qkhq1COseMjRDvLEx7GfGpohxt7drUrM54Ey2BIiW9RTHg
9pcs3WUEV4DjQ9b3erApVZQC3KQlcXRuz6n3PP8NSNgVlVncX7SlgDMXOMpotp0vFqBRytB6GXEK
fwwN1MDOVYYbpijIKUvnMdz8xZKAH4iaN0h6kXGdi0NzwSgGbk0cOQmpgnm0THuvx+fbQsQlh4qq
KfLkGIRBNMdYdgJcdy4YGuKULnhWu0NXY8BzKwx/+voMcLhWs3UNw5H8uVCRoZM3RWPE7iEdwcK5
DbiHvgWvObBwetCoDG539HyAJ8Vm1Zz5tdbj60mISdkmJlAw3qLawWK5dH1dVmU9EMcFcK7BSTaQ
+jo89LydWJuKYKgYzzAqUf+LcwBzEcoJUw8gxgbm51B2kgbUDok4QtfinUPqe44D3L6LZONKZfOn
MsFa8ktRkwZeeIuyw5wAF0JUY7R2jx8FxfLBABUiLlOBP4OHdNebCZ6bBT0hDOhpZHh3rTVidjGm
Z2/z7Vn0LsAuUF83/P39fWPofxHlAZALGA6YZRCBKjr/SCTQUyUGgogTjOoTgqAntSSF4fYiv3Lf
fsKrq+1AsK+ijQqVLbbT2B/jPB4SHTYanireRbQ1BXuwKnpCGWsrmKeAfrf0M6Z32S6nGgVIBKq+
ggVbR7Hw2zfl531x62vY+1ikuZ97+JpYBfxmY+pvQ/bFdRul3rjpQU2c0K8MSUXOTsd8zgcnoP0+
o2W1GzJLBjtjO/Y2QJaoUKAtmzvo0g59y2auHkBkI4UHLcRzOjJqEFFKgP3w96CtoE10qhq74oy8
w+vXUDXKO4GKClZSmZ3qAtZrp4DEQG3XFoszvLXWKay5UEQu7Ot+7AmsAmhpwwC4QmuNAkt2B6Vi
1KunNx3ys3MJFYgxcMc9zSH9uR5FGgdPmpQaWbPiopYyNpgTA7vO1DyEBgzmTqFo4QV+imMrcW8y
+gZMJpMgNkJNjsIrARZDx+yfakCZHtw7z/r+1Ojnp0xVWuBi1ZbBf07hz0A16z4ykYmgJjj0VlR9
IUMwUSjCdaF8CJ4K5qXZFmJNJD/UHMl754f3tK+AaPZepO+6Uliylqx4y2swDpjSS3mMKwuLvpBA
B4Dd1z547+hKdhFvgarmEB9eOy8oXxhJR+XY1A9B2Bl6b7vpzkdQqA73tQiu1LI3YsGSBgkKeMDb
3HCRNU0eq8KMhV+DYIyuB1xAEEI8xO2L1j6CPUYZo220Sm2w6BamfZuGONATwrZy9k2XeYWSaE68
0/pfLjD1wNeo7+RtGx1G2elXaq1LKXOg2/8rj4l5fBKpul9AXlvXxpglr4r+yoMhSj0pmeHp97kG
Sw1whDGwwBYF+EJXWQMiuZ4gx/ldfgNri3wAFUzTCE4PEjPfcNNHIqJBraQAhND1DaY/RPkeEYwh
EbBiGH7XW4R/54PyofS3ue9SYXVqd1IZ1mSgbgtoJJSL0IjMuMma9/kSqMea0+H8HalABij7zHND
Vfexty3CFQu1MIYy1dlRQkX0TqZs59yAFCBD5jIv15xEwVikpZwV9J45Xv+rAA9ZRUfgf2S72y5g
qZB4KZOtgSPLnruql2Hb0QENCB8bJEJbzgJ4Dz1r9DWFnQAcmjlQ18EgtpmsFDKvxxanY/93zWw+
YlCLyq8m+UoPLNYJDrlH52VrYIxNrTb+UBl1dQLDQpIeZNGssrXB0MlWXp/xP3v+04ly4Raa3gtr
pYP8Qs/3EvemSQbhd7yE+UnfX3nNLOoTIl8ZYAUahsAZFQ9lXxk0t8S1HgQK9ChDr8wYEWlIDpx6
FqUCHJ0rVnjZlFzIZNxeLOVSKaFx15EkCwi3JDEINheFYHQ+ULV+zZ8F989tnVp6uKD2juchEIUw
F8EsE5ithcRpneYECm/W6RuPbpwserotZPHckKsFCDjQK9HkML8rQ9kIclZqxAnDxAj+h7Mz640b
SbbwLyLAfXll7YskS7Zk2S+Et+a+7/z196MuMF3FIopw9/QMBtMYRzEzMjIy4sQ58t5BJ9NwNhXy
eYK7ML/y8XK+cRJ8BPgzFTpevdfGdKEBr14SCJj+XgeH4CCumES0B9u1VbpErv3F4h72YIGiCzes
BfsnXbC9fv6Untv1txEj5djx4fza2r+jVUIqBzkKXRR5+/r7/qrMehhvOQoPLMzNe9kTdLlMWgK5
5iWPpoMH9+EprNe8QrZh330Pi9x2k/f7RuduejqSoIyBg4LImKQjopTW9MMxapaKnYRkI+d4V1tQ
r6XkJNLC827Wuy6sTfYir4owyDUcWickZvJPVf7d81q7/0mzb0jyCcYbLUBPjBRd73hvxWEiCx6h
X3iL69KO9J9NeajbL677HlX7qLJrgH3IICvGQ5A8xtK+Q7QxRn0mMX4G1kM/EgXU0FD12aZQsq8V
GpKFv8vMXdbu7//WmZNAhgDrj0Y2iOjvpEYSqsqAGg3L76LAoHffVOeFyUE7bD8VwRLh1Rw2lJIP
QxkjKGxU3Llel9BCBNFC+vkxItEnL8n3nrcbjH1fjCLIHhhle6jCdUiRrrG7gf9RhhL4i9YuHP/Z
uDZiA+EskyiyiZMf4kpDlWdCYz5K7sbTNmm6i1/qYoW0sO0BjZZeyqXrec7NLy1OsgEjVt0g8Maw
5vNWdwfhm5uE8PlXzHj9KsL2vSUlub+1SyYnJ6t2YJePekz2YbgZVPL66ksXPaVMKbtRu1EFbSHS
LRkc//nFbRjzeUPZdKPBo3OMS9TWnd+5+2Ig65b4zf7+581FKzpuPJfADoyUntfWtFpWyoIKzmOs
U/woTpK5bwVbB8UIga75XgsLCdZsbY8J7JFFbRza+8iDLz6vLdoE9AQ4NRmIjHnseDW5++yTsoU5
0P6ubnJbP449Ccn+EkKe1NhfytVg8PTdJNHC1o7eMrlSYDWHIwIwJ1NOxmRrJbfpkaWgPowjbwz3
p5yh/WqYdtoucTPNxYdLS5M9jYQsgmsDS5HzvRILe3wLSWa9jkKqY8LCls5+lioxTY+QLqTLky11
G8/NIW43Hmk+kUEFW1V27VJPV5K4VBv+ADrdLOHHiAb4E1qakxAQZs3g5rlvjOgTPzgwCDAYBz39
Nawb4VuIEo2XrcPXWrCrn7006tOs4IEADlMflO5Lr+/kcEkQaS4qmczu6jq1JILyFJuVh1aRCDHF
47iNaXq+FtKLam48/XsmxAcj/aS46ZuifL1/jGY3+MLo5PUW0lvQuwSjDTFX6P6AXFxX6Z+aORH6
lws347iBN4vOhUjDlRufyvH1mRUFRU/8GmOiH8urKAJBKET5EufHrBtdWJmcjnrwI7EZMgpy0rGP
6cTRDWqYgm9D2++XABNz7y54YbjX4NmCBnNalm4VyAC5uimDvVfi+ufg2ooD6Q6yGy/uW7SAMJr9
NJaOM8KLG5Lt6wUcpDyIkqCkrB98MyuCuPqzLL/KwhKoZW6jdDIygDPjLPRNgmz4kdLEvfHYmV/8
4dGsfv+9140I24982FSnk/CF0TgV0xHGI1zMtpZ/6yCBsJK3XHXtVvtx39YYoqZOx5zNuFyM4tyM
xOdKGwQBY25MhG4GubBT+XM00IN5LilfL0XmufIa0NH/WZtyotIPiWTw08ZjUpoHJX0QU5ilgm+F
cJCSHx6kWs6q0IhsXnQKIm+dFRIcP8Oxi4oNWhb2gJxQ2a7E8mB6b0aH1qL15LTPyHE0zkqA7b6j
yO2fwvwoiYdxDHgoj/BOHOA6NxsO7gsjwrCD2InA5EhyhsS67m0hfjFc35b79f2VnbmCr751UrOE
+tnxIb8wHkvZe2mrHYqDKyDxTFKdGPlpD5W01HKa80uTkzYylACtmLb0WrJHJaRr+hgbwSpIxAdT
yA73P2ruiCHcwMAcp5pCyvjRF9e85dR1D02l8Rimqmo3kWytDAUiADGmopS5rrFw6Snja+DGPy0a
rygNQPQ57RkaohfGdeUYjw/vmr0G6wIU822s8L9/f/gZrH+mFGff+U/XpiW9Guv6Kv/a6dGqeb3/
6TMjn8zLMDPFY4zGM7ze19/uQUuttDI/Re02CipIxjrWT6G31+uDOByaLly1j1UJ0/dRBOw2eLxb
tuTusCRWS/Qd020YObAID/BDcRHS85hswyBbCbmkgVZM8Jm4CmtH4B+DhQ+eOvC1kRvdBcY6dC8T
kIdEWUcoHpS+t2V9E3R/JLfdC0pgM4+4cAXelEs/bMLJyxgqtwWOdL3GgZN4tNAc5G27L632SRgl
QgoKlaa5VYbAJlnpbI/5jo2WKsbKq1Zxkm/G2eljFht/mUd+/BZDJOFiUgHQxyQJcoRACquS38LQ
Lchb/yH9UG4ClLkIbp6e3KmpiWtlfVuHdYhGZiB6u5JMspSk3X33naYyHyZA3o7VCwZUpiL0vZV5
rd6hKKmUD7JnrnXkRBnAW0XAxAX97T8Ys+CZ4LgoI6XL9TZaZt0IVYaxovTeOv1YqcVWcOudEB7M
rF5KV8eNuIwRH5/GTUwzn8xJ+4C8XAQlgiF8QRbWhPjZMcJVkUBeoCy8cGa3yGJWiykEPmvaOIA8
iEEfww/PcSV81wKj/yQasbfQ050711yPhDoAEiMY/XrdPM/PtVDJwrM4JHYQP4BVp8Puekiy1Qum
5hYNdPlIZgzdCIrC16ZKa3AYcEQNUT1Kzir5viT+Medvl3/+5G3UajE6Dm0enmkyiIOyS7jPzag/
ZhRy2ijY3ne4+a8hPjO2AyGIOLlsrTxqtKQmVnWibsMBADrSWjWLIPmbV8joatDT/s/OJMVMxN4V
QsZPzlF0DtOSgki1MsqvOQmE5MRbySzsLvsDgfJCYJx1jHFWFoakcXpzEvCbKIqzyiMWJc2xpBvj
5V+9+Hc0/G0K8fF9/9r5+P6Lo1Q0QlppLoEoiZ8K/6n0Nv9hn0ZtARXcFrfXxMHN0DWc0kfTNJce
spCsLjp6lrC+b2TW9S6MTFwb5GXoyzlHNUzWTvjbs6LPUqiXdi0c20pcwJh+DCpPo49xYW3i6E6c
tG3dj7EOZCUNS08r7RA1mG9ZudNT+dwP5lMkftYZ5XfJVSt1VZb5IbM2gyevffd7XDzH9cEwVxYY
gOhFTBn6NCq7y7WX+8syd58z6EriBlIUMNtkWfxEcvRSZe2TaGUJ32Vd2GgVmATDFoQDgpJu+Hzf
4OyhvDA4WRmzLVVfr0OiWeGsKytbB8AVkn6hsDa72xdWJkfD8EyDqUWsVPWfxE02Asy81hctWEdZ
u+BYc3cA4F4g3vC0wDY8KV0rXu8LXU94bgznl8VQa9n9+i9L9q+F8RdcnL/AAfVp5qi2tlnKhFUc
rOkwreij+QsHcTaggBSDvYSaHVro14a8uDT9Ukbr1wq+Oyg+hwjgOPUqWDgdN4QDHwHlws7kwIup
37qawDUTR8euaVdJc+KFZrb5LiuaTR+tnOinJ7/WdbLqYVdvswcjcJ8rSnZJ36FtXy4s8Ky3XPye
ySEA8yhLlc4CU6H0gn2rGZ9TobTzvN65le8uhO3ZE0A9Ds4bivqktderHDaFQ4cr5chZEeiGYwEF
VpstHIDxGN0EIHp1vI8YGOFuujaSKJnVDt0QnjWjfc899VnxoStBOzVdozq8DQy/WsiFbkbXx12F
nw2CEKT8GEGdnOwh5I2oN5h0aeq2wr6Jj07+LhhMKeUnPU3XKgSGcAskI43ht/tHZM5zScPGFglj
FjdvH5QemZqPEmwLn4ShOVhphVxmvWIyYqGDft/SzQNIZ05AKER2TxpyZh2FrVk8t+ju8HJZ8JMl
S5P0BYnfCuQslqyoOjE/+xS51YMAC43oh93C5s355L/rR1fx2l2gMmAUQYiQFR8ihta/F+anLvnx
H/YITU7GpCAaubUhod4bx5yyqt2pqndyy4cQfEE0lAsRWZ47zxC//8+Scv01WiEIrig3nGcUn5Da
pVtsbCxnLUDnIpX6b7ftH6Ku2Flx/KkP5FVsJM9GlH7yIPKSBnFf/ijr6DUMmq3rSsisG7uw/Yby
2r4XS8uO1O7gCRWSCyY6vYO4lNbNHyRkS6m/Udy4GTanaRLFtc/PT9rhNdAYxPN3Rf9LMr2Vqa2g
Qj2hBvUIXunkuQjvSMpCfJ51PPpACD+RkGlTwp8arumWARoOU+yEOykw9UOTxsqbQjH1sRCybOHa
mXU+cLnAfmgsWtPGAmjpLoDOD+eLynKtirW+rRI4pdssl/f3fXA2V6cVRf0ZiBz07xNHb/ReUQIB
W6nzqREyeqlmiohY9hnQw1E0+1foWTe602yVuFyAfc0lCpemJ15ZeVUHi6kUnuGKSFeG1hirrpGX
VLJnF5NBLRjjeGOjr3Dt+/LgBeR66Kxr9J04yXX1sKxgP+chVAwU/vVRxx//+UVGMjgi+UjqkN4m
ECcZ4PrCYh/WNO5B1i+AheeWjT6wBGyeSQvQPNe20lApcyMReMjL4WeDuSE5LZeG2OcW7dLG+M8v
vkeuhET32vF73BLWpQck5taLOensoo2p1ViOhStkYsTMYznWIouoVHVwpH/PkIj3/HobLMIGZpfs
wtJke3qLrdAcE0vKP2aS2GLzz/1jNLteFwYmTpblqhN6LuvlizvKcXboi6vFFGZpvSb5RO0ZgcPA
LfeF8MDY+8EsHvpmK4vJ9j98DBSIMKqAEL/hkQCNVlVoknLPFs9pHNlF/7oo+j67Ixc2JumY45ph
H3k4cSK8NiU0xl71H7KFURbU4oxAsKNMLDRlBUwkDqNzHqaboqx2lfKch9XG1ZdeCTdkIyR6vHVg
vKcKOmL4J+7FlIOLdFdNiCl9xgU9EjpBCNs1ZKiWZNeyG54a+v4rLyqEtepU7wqcoXUUFCetCf11
KgrxxtBauzAF/e8d8+qnTRzTELou6Ete+WJTrNruWEWILJsLT9j5BWBcDmFxGir0Ma/DheA2cd3V
QnBG9nXtpuo+cF9BUuQKEzbOWzHCgo4CjOKqm618IA7VKWhRpZCXQLwzx1AdKUk0Mg2Q3+okQ/QN
qRGNlCqDUQjQ5G2sUF4p6etfH48rI5Mbs09c80Mb/txT2vKVfuMzvloZ4sLNPHPaketRVO4mkWt5
Ok0XeZ0Pai4mzKPjUCcCEOy1gCsrUOnc/6A5S5ZMvYNSNPmNONk9J9bKQhewxO/Y5AL0pnW2lYyT
1i5lcjN56Ki9zXtIYeyHCfBrP3FBgFcC4xhnKuL+Wq7Uo5E0IBaF8hvFsHTV+NmSSNmcS1yanIQB
K9PjSpOoRvQp6tFO/xJBi+MG0vo/rCFdQ+bBmW6msXj9ZWEhuckg9exWK7d206BHkjd7JBE1LVL/
/m3Cs452C20KWFWn01MOgKzcDYjPav8KFFBDu/z+x8wEZ3hwSUB1GC55p03imZQ0yKtWbnSOPCbC
E7iuRvqBpffxzM5cWZmEJjHKclFK/IicadvVjF0RNqsuXXiezlphV8ZpFXDe02aBlhe5hNhXdHYk
yorDS148mFW+kMmOfjspLgB+/NfI5FPkyPNjE9LAc54a7WZow89iW2hrL6hM24ezfFMJtbkOhmDh
BTn/cdS6TXJ3KIsnGXTgoQfQWFTZRanz12JebtIKXUej/vsHEN/3r51JhIgEBn70hkVMsmAPyMIz
WkYROqDcC0FvJkBgCNwwoU9DdXNyWtsiVwe/KKKzrkh7J64IEuqjHMn7RpAksMTe4b6nzy4gKDEV
COeIy5vYU6y68Iwiic5VLG95GK+F+p8yMhbcY66+x+SVOg72QijOf7mODlHmDXJU8lktWj20RkBn
R9HGCMUHTwrtvnYeW/NnGxjvbuWsquHo6c02DJgf/2JJG6HMXs1k6ctngv7VT5p8uWZ5mkP9JDp3
xabhSRQye8o91tT+wnNldkv//fapPruUNmbfN2V0bpzXzlH3EtgU3UhXCVwM9RJj8VypAGYqlFQA
Io/5+CR0waJTsbRZdE57oXqr4yg45K3krRoGrVcg45JnMzPrl0RxmfAMwmANwPeH2qrBc94k1vt/
8C6dWWMglir9osmx0WMpSoMB74JP6osgQoaQGeI6CZcolD4SzGn8YQxBRJaa+VGgDtf+ZQ5yNVjw
dZydIYKpokNv2LS1BGbO7LmQna0YlDtHrXeNqqwccaeG/8Q0gcPPYfTceQvOPnekLn7LdKBHGZow
6mQcKyh51QFL8Lp0k8YLKeecV11amWR6SMDKaZ+wz2L4VUihH7UbFerMb0td8zmsBe/s/y3tFC6X
dmCS0cajkWkD766K3Z+sXPWww8M+/NnI7NpZ/+MshPW5s3lpcxLWVaWMS8UkXIgI1cd0AWLEZvL4
lQbnQuo3e16AO4ygAMKuOs2Yq0C3XEFkt5r82SjX9EwJSIN2lIKDXK494bNgbEJpFTSf7x+NuboT
D4Z/DU8SpgyQkCT5LevaOVuhObb1ZlDstNvCbDk2BJmJs5s8WkjTZp3zwupkZbO6iFzPrAkPAdSd
DTKjTrj8Hpq1gp4TI926xBDlxDndMkYtYcBnoiFdu8wnW+2r0P6XE0CjexTQGdmUJme+gQWl0EPO
fC1995RiF/LSYSQoE+wuWmLbukGoEla4jyF8HBFVMK9Mdgtucjh41SQ+m2q9qWTpAEpm76KPon+2
xIMDBambb7T8e7CkVTC3lAgE8ZaDLQAVgUlm5ZO/u4Zfxmcne2xdWm/wLkdLRuaCyWiBriV4Pf6+
Dp9aIcV6aVjxuTD033UrfikzuAJi+UsGfqvzl1LSm2yRaAJ6S5XBxzCwNOWU6zsqzULgdicjWtGy
FERp65H/ltLJVdSdW3YLTj9nj0/jkhlB00w7XH+eGVdR0LVde5Jr5kdh8WdMRRLdtUdvb9sk2g/a
V+Y+DcphtXDIR0e/upf4UpRgR2pwxsRhobm2LOa60xVi254gnQs+xUggvXSh/tVXB2sPvfaTqOS/
60qUz0oSNGePqZ+DpSC9cf9n3Gwvv4LYhsTaeFx4U1//ijYp+7oSvO4U1wr12O9JotmRle+s7CTS
6L9v7CZ2834G+ISEEJBkGm+TxS4aLczc0GBzu0elCTahqj0AiNn7ib7wsrm99UcQFFgFYGo8Om/q
dFHiemFvYKp6V4/tgwDFkP/qvoYP6qfgUTgWr+nP8mf/8tffh1EqttRYqBDfXO8CjLaFYXanHrxf
36Yryww3shDaMbLrf28Kp2Eyh9Y72zfxnh4a1TqNq/7UMVdg5ceo8uxMekjCt/t2xi2ZeClM/9Io
4m5Qw5rKQRtxqkt9UPcnOfjq5u/BEvbiNnqOYG6qHSPRDdx30+hp0VqLldDsT2nhbwXjLZBQBspC
UNbJ2YyStZeQ5WfGapDfW93c/f3XWfxFAkqFh0f9tfcrYj1EqW91Jx778qpyY+CgUd4tnLEZtx9n
mOmQwa82jgFeW6k6hLvDCnBCKWobvRKfC198SMsisBlIWbA1E88YiR/FX+H6ZgJg4heyPCRDXros
p54BWG90ZLszmG6TVI5/+oYvnlO2Y08SJW7ur+XNbTQSjPPY/oDPwQI7/rKLtog3GEx/xBC0Z1Fj
e7BA4Y65vvDYnjViMA0iggqFKHpyG4mKkEqR7PUnEYKHMtdWGJHlv00xxy+xgEZzJZBATF+kvVSJ
Slj7/amO/oRhBYNKQJayMhcWbCb0UhSj68Z4EMFwWklKZVct6lzsT5H+yxC2Gl2xKDqiJLkymyUY
yejIk2PM0RqfWYgCAyMZ1/ViczRFqBy/8ocTjYVdnLlfmiE+9so/DG6sZHklFa+13i0kYXN7hWwr
6CBCMAnrxCG6NhFyfgohGBkCR31OUOmgVrLg8HOrSLg1IFaBLAnZpusvs8AceakPaXUGQCYUNlmp
/In67LHOjFMbJQt7NhMOx7aiCPEXU9U8fa6tpaJaFGg8DCfmrApk/KIaYYloMP/+ItENQLUj8AFR
uumoWgnbZBqoWn/yvVKFs8ciZkBf/dSERPtUquSFuae5qGFyJfNvOgS0CK4/S6nU1nKQCThJSbwX
s5PiCb+awi6McFvmw7bU/IXsZ8YfyQXGqhzDnnzlJEwhIWgZoeqJp0GrNp40bJIQCJXyBq1ELG86
dU13asHkTBTGJINd8P+gYPMxVX5xBKo6KIU4wKSXe9vKijdCB8fRHyVfWMsZh2R+TGLyeVRBkPTJ
UesHgyKWXosnp5QgJ+sD9XuaGt4201GiRAQyehIHJ9/dD74zGzi2QYAtj1I4eOb1Bva65peJIQ8n
v3s2oXByolMoabblaDwbPTtO9vftzS3mpb2Jw2S8wVUtwWFQXIg3A9wOu2DpKptbyEsb8uSb+sgs
HOSFT412MKLnlnk8S2Yu5yGrooXlmwlVoCDG/g7IbISmJ6EKOj8jQUoFmt8+2AklqOK42RSts8AA
OrNqPKGIhiPsDWuTVau6vEp6NUPcrZMC23eK507cBDU6adlSb3POFASJjBiC0yXhnnhhHIaFnyA7
f0K/JKzCV0GNmfkt5TWUlwtZ/dziXZoaf8rFwUqNXlZqCVOR9iKFks3N4gwLAXHGF8Dr0YaDSmEE
KE5soAYoilXQ9ScdjjNJfVJ/1Q14CIOJsYXEeibCE9ppGBAoZK7LidfFfIGnwbx4cjLFFkCYysOf
+2fntrzDk5HkDCZrLq0R/3i9YELlyVKnSnyMmz2n/ifH3ZvVl0w8FC0albkHZ8ExFL/ctzq3SwxF
EfvwOwLu5J7EJ4c49mSuFE1gZNEf9ooS+rAZ1n9/7aMdQpuC/YIFdnqWAiVQ3Nbg63AH18nXQcFL
3go29z9nfhHh3/p4vGJncmRNvS16XWCfsjRY98I/ofOj3fpPEKYdGuGxX8JXzgRYWi7kt3jGeCtP
zFUuBTkDMb0TCIe1KwJWjW0hNHaBfCz6/ugpS7I9MwcYg7waTCRuJHBA107iiOngRWU2nNROA4yb
pq++B2DCAWOxzQb518Jyju/8SYLI/Ct4WIlElN2bmEM43TPqrhxOea62R2Uc5u7oGq5QM2n3GSNT
dq8G0EEXnnkK/U7ZK6KfPOlGpBdMfVvVKYyHZOHGnjmKtN5JgoA9q5QLJ0dRlgahl6uKZKv2RHJU
K1g1efa3QlMkcVjBg/6fL3c680r5OHHdvB5O7VF87n879v2Vncl0Rl1hZmrhiuU5MUa2i+hYiaar
imlLauUYu8JhrujFjH5FRnhonUhkzqMKoTxIF077TLy0wEbQqKZyh1j55LQLNaFEN3qWTu+gD0/W
Tf8SJ1wF5YDoyc/7nzj3hr+0Nm1jtUUtq3HS4KtH4z1/g0gy2aId9G7Wq/QgL1mbXVFqOvw9MoVM
5+icLseHS1a0MKpTJot7Jgj3uaN/6etfUfSkOa9MNT0o5doY1nl2ysWN3AbnPCbpgyNQe4mhjtv7
aJDfX4W5A0vp0gBLyb1B9LveaG/QR3YW/EhRXlT5IWjReB4eg3jp88ck4fqkwk7KwAX3kwgKdqqD
65qFAgCWSKS3r6r12aBnn6OnXPyjSdVb4Ksrk5F2/Sg4f/+GxDDtOma3ZWisprL0bjzUoaHl7HL5
M7ca2yW9hfhB1/4U3z3N9sp4YUVvN3pksiD3opQhU+Mer7SLo9OLeheFeUGSKSaPxEgasEgsx9m5
lhm3aA9BJrXrSFuinLi9KUezI4JkTAToSl+bba2hTYyKUKhHXwVlV1mfB38h3N7eJiM8hVg7zoFT
x5gEhaKOmC/zMJEi9dv7675VbNV6s/oB+GW6df4a52tgj4SD4UaKXOo08ayNqBQ0lXAgRrK8T1U6
v7xgvO9S5i8UaG7b+R+m0LejmAzd+c0zqx/UjqtkOGW/kjzZxUK9rtXyXFQdQ+zeum14UroJA1be
qSsf2yp/joezrkZQsboN7f52pUZL5K9zjoTDmpwXQHj8db2jIcUkyYu5S6X4GzMnCBjU9ETlfeme
KwqNf50P867liIJCH2Ev05IpvDemHujicHJSGMr+YUCxXgIV3t6M1yYmH0T7pXBCVWKR26/N8FP5
+/cQw0BM5dCCHDUhpuKlVazrST6+lUGgbzVF4eh59Ztg+H87eISz0OkkaFKyZERevt6YqmYkO3R9
3uSgm/VdDc7kkBWPyAXrC1np7YV4bWnMfy5iyWAaxNIcSzJMgIFUby3LXzN7dOpdb+1YC5nL3Pm+
/K7JXaBSPZT6BmuBcPwjVytXWWn9JhN296+cuUgFwIxpZeoaSElOXkVFr8VaZY5ukARrJ8rWGe2/
rncWvua2ET5uEwMy1E3GjsqUxa7LtIIchuqCQMjQ0XVWajvw+gSB03zder8Tq/gsddlTG7o71IxK
31q4CW6YSMXJL5g4PGc3cUhnuAqqYCt45XmMmpZrHXu0xaGZEau3yM+2vrOWo00IJ7a4BDmdXWuE
jVlnoFfS9AXq1KXaNhVrIGaPJliDVDsL1d9O1I9fibQBaQRVONqg106qCU2UVQ0VD739kQwvzDwt
FtDnIgf7CJoBf6HrMjkHrZhUFfcEWcq62Rev9/3xNgXi91/84RO3j1W5dAeTP7wSjmH6knkPg868
5ua+ldmjDCSNEhs5EAWB61WSXdqVme+Q2xZ7BDQ14dSmdlCs6nZ739DctcH7lT0f53WB5F4bEnsD
SbAMQ/R1HgRveIqc8A+z/W8KlKZO80XmdY8Q2UL9cM7RKHNwrIkgY7/o2mogRE3YiqF4ysJyFRQP
gvyUgI//D592YWSyhhrK72WsBeKpa6y3zK03KWIdUBOsMlNemaG8KQxjG6fhQsCai4u844BLkETC
7TCJ935fUqxvc+J98UU3Pul5bSvqEysbBLwXiq/3P3JuJRnbor1Ca+9WqFqOsh5nxZpVde+l4J6E
rjzHQnC4b2bO6y/NTD4qsbwqz9EOOkESpTWrODgFCfXst/tW5pwRoMDHFAV35TQGu1ao0HEuxJO7
j6RHGTbEfosAgbBOdu4SF/Lswo3PVTqj4N6nPdk+V/W8lbm+NJnasedupOCrxfVy/4tm1w2xBRHo
Ad3XKbLEqpO8ZDRCPJn+vmdKq1GeDDptTbhQdZ37GuhqIOGhXDQq3l4fqMJR3KAoG5IZgoQKsZLE
gknBz7//mksrkxuqSJQ4r71WPLXPdflHMt6Ffif/9dwOFwSZNe96KqGwn0+OrQ98s4lSUTz18rHv
d5W4cuqdXy8s2FyAxcHoyzCzRxN0XNCLXElg97O+V0QmRx8TvkGty1XnrqymhwRt6VU5/uTJcxbG
HeBF/CfE6tNma9LJFLg6oTkNAylz1YWBHSRF9/n+7txybNCTkZl34toYWU2n0BN+u1gEvdOc8viU
G+9tsnXSU5KdTfmbIL0V+doJjv0f9VMb7GAz96H6iPqz+dkXjt4+ZTAJEbaV+lOp1+WSZvBMJfP6
p02WW+zL0uqYIj2lP5pDtH4Zdv32m3jWvt1fgrkc6moJxvN4sa1BaCWO6WGngqlgeGhhCEYdyrA2
iXLwkBT91obPqrL3XhfjyUficrvJ/67+5CYN2XqlbTBdpAdfPCjOTksoPduydNTKfRx8Vf2V9C54
BqI+WwfO8C+p8CnbQlVTCDAXvgw61Vb3HO5hK5etP5W8K/RzMTy4/J/Rqtl6r8FL5tpJle9L4ZiY
DG8PtrOk4fVRcLj3GZMiqWm0TaE0VnMqmXv3j0XwajqSLbevlaTbIZ0Ww7AD6k0obw3tyuv/pA9l
nG5d4cUPdiEI8iBFM+Jdy7yDetLcdyn/lCRrTU3sKlOZiFtHQ7jSahTNXwPhn7J1bR9WiSWu5I8O
5L3PGK+aC0fQvc6w8s5tT2ryieZgl60HRUe0az+Szwx2s0pfvV+xjbyWsx6Il3Vih6PYhM4u5KcI
jIy3h9kVMkL3a2+uG3TVG28dBm+puMr1U/XkP3cH9yhvVBjerHrDotlsS3GU4s/pNv0kIE7bP6nP
pvUcB6+h8NiJO2Q9P3dvuWT74VPziPZTKtsdY3+AXZ0nK17DdmN5C0nQTN2SkweyCUImeeQcnuxn
1ptC2VFyOMGYBeSvj8uNXuTDIc5Td2V2iXwK0ii2XUV/Qhio/RKXdbDqun5p0PyGoxDSMYn3JzVo
ldQc+u7rHZGiJq+b1m9PA+4CBnMlac2Xhno3ldXVUFQn809uoI4HkCLNYbS09I0iHqz+e6hZdtAq
mw6VY2osFXyv/ipqww0cY/ux2Bt5CGaJdg5fc7WrkUIzx8o+c7JmfELSYS/qC+nr4rdMFlWuUznP
LA9co3DsvZXxru0FjkX6pJxcpK9dEwzupuv2Vr32Y6i2PKrFtCbTQyg9BU+Kgbjm3t/4zQ5tPEde
N+nvdOsdKTAayjP6Z1wXtvbXGRzLD/qMZIdmC5fR9fJ7Wdq0ih63p+/q4ZPy6a/j7vWfPlkQX/F4
VEb86U41sBfFNpZ3lQluPV2N3QxBerSaYYPK6LdaOZeZy6PJW7plb6SzPzyM6RpYWnnQkH9ff6IZ
FIEY10ELoqR/EkThE3xg8Fl7n9JQOyb+AFt/AXiZMJbSMOjltYjGlhPtUtl6qc3hs9f0v6jfPXgo
GNtRUz40ubOna/PiuDGbuvIlZe0yuyhsrU7aJ0O7qZStYp6M+gXhy71r6Ct3iTL8NoFkYUGCMTaJ
aNcNiCQT4dCNzKQ9IUAMBjJYj+rTTrlx6Hnc38OPh8l1yLw2NfEQaGTVvHCLltxBfynchKFdMCup
/gwryKui+esoEcB9Q0eu9A9NG703YbZOXirvT1RWNmwz+8YU7Vr50RZHJVZXstbt5Hi/8Ctvcyl+
5YgwIMmhMapNNtlxGzMtvaE9uZFvbHuh2SaJVK5jV4chXqiCcyo4j2DGifmhuoGKOl9XahOshbJH
4Q2RtdVQCioHr663OYASaHSr7uy5CeQTXZJs/Ny0iZIxdZZB58lY6dtSVquX+59xQ5P64avk0qDp
Cc9wRlz7KoMPMHJYZXtKIX00ZEgfa3hChVQ7qEOzK7WDae66/ocqrCzvIbeCrWnZidRuTak/ZGQy
bfhDzpfEWkajEw8AXUMTjyYIM4VTTnjwe9K4tCgWms5LYu2q9FlCPLQu4z2w1Lw5eUO1vb8QM9uJ
SeZAx9YkKevkYdnlzBtboYjJsFgNwRH6yPV9C7MfBRWvpQNo420xqTVkldEKVQT6PSEBQCyikh8N
OVqVzS6i51wf034Blz2ek5tVvDA48VBGJBMtTTGIHIPi2yYjBNqu1zbN0omdudvRMqamPNI00JWb
YrELS+jaqGPxJGMfpMGeHOtBe3TFx/JX8dZEztaVFoLEGMdvv+1fi5MXoBOZTjy4WPSDfblKf4E3
P6BUf3/HZo2QsgCw/ehbT3yidtXQ1FOpRQMN2Zr+u+UIWz9+UbzmUMffm6VGwKyDXJibOEiixkOW
enxTdGgfRH1lPpUHIbCTY7ngGDOxHGrKf79r4hi9rPZ52GOoCV7lNCYb/W0IZ0i6Fs7UzGsLv7gw
NHlt1WWkx4ZJjFTeEcL583+kXdmO3Diy/SIB2iW+Ssq9NmW5XLZfhLJdpvZ9//p76JnpzmQRSdi3
YTS6YSBDJIPB2M6J6GvhG79M4Du9TlLcEKvghSi25gs/O9fXHhhyiEqf2idD9ZTNsC0Ce9se8YA4
kqss20DuhVqRd62dGcIWvzgDxj89gkXitu4JIsjrveM8mdRAbcFp2d49xk9jj9kN4+sQxEd1OxzQ
0Da8SuSxG/PhRl1sIPcQZLHVdhV8iVO/BTigeSl2xk69iz3lYKGjWEb18DFPdLU6vm5XNjOpTGeZ
UGPYj8NDN0MXZU0CorftUv345oVkHHqSqLi/Q+41iV/sy9gr12A96aUPvYi9+KTs3K3qBc64ib9J
bplwidA51HLQCA4Q8LVGKnNSlkoE8ws0wjHvYOlnzStlQEKxnlyI4XSRpEWRKAouMz2tRlC991Uw
I9MwbsdpS2LqLw0sf7wBv5UvcYFkC+Q01FF0LU3Zk2lmGzfdxdbOXRfZNRBeNWSUUQ0D0RRA0Ne7
WBcD5tKNOsKF8mDu0jvjVOWe7aePLUZfD151yDcqhn2EZvvnAStUlGHGMMQUzjWPGevBroIpTwZU
FNmQUV/3wxdiVRunPLnZBNZXoI7qr+BM8yczktiX3z3n/GVkBDZAODJ0CR+j5mvf1X1k4Xlr4tDM
d5396uTjzizvVvXRMkA6S7+DrN5MwYal32tJEpj0NHS7qf20sI8jX1Wypeb+z0liHdZvg65G9Byy
3lDOSkRJNYIiNgfwJDnX0y9l/bZMnyWWSKRX/8ogfJNYqidxj76bGXNHLHsPbr1tfoofMId6D7qp
0H7GNAZjd1umUCRzNsH+hTYRnjdIVUqH1hqWtcxvnf4wVzvTCW+LEDkTaML/RwT7hIsHyjFGvRmA
wDpFL6a/7nuPPMzHWOaKiXyISymc0bFAKoXgI5th8p4dknl2quzWHA0v9q5VD12/l5KBfZhXiggC
18NA6ICcPyaac66YXk9FCVaJ+QSyjE21pxuUFzBH/d46Er/dj8f56Dwl39etvaOPxuH2poqsw6Vs
zjo4Rela61oCU7YbUT0BOu9ov9wW8RF4z9aHqj/rINJBrMPJKJAA0swOMtoA/dZ795Ds+n22c/x6
Z56VbbF1JSUB5n7xl/9SIOcHFmpmzn0NgZM/Y+ro7eUId+xiNZzv1xnF5KR9gR0rJkDcm0dt/h4r
4wNOUHKnPowO/K0YF6I4jZ8xdT6aR6xDed425/pTt6Fv4Fg6jJ57WPfJsQmyo31oDvMu3+tf0gfn
K0arnroniWsovNtoqwGtCuhNgda7vnh6GpmYaowVW2D3fsgxeEarS8muCl9h4GvQ8OVClMqXr130
I9YGOzOyTV76Z/PobkA4vU/u2gdMSxy3tw9R0PgFnbwQxz29RmpnVVXWQDn+6vbkucfNM7bJRjvV
++lp+hI/5G/PyP9KHnyh7lxI5Yx/Vq55YhOmmKDrnzZol/SL5lM2SJJ4EjG/o4oLS1moczlUNsSM
7l5pn8f1EaOeF1lmXpRmutxDvlENRO/A9zgVxDT7oggwkPJgN55XBpi2EWjH7tn0VhAoPlmbxjfC
8agd3f/ffvK+zUIrUKsNDfbT/qLOuzjWvKydQWMrcSeEN+A3hSsAEGg4YRt+saFAi6qk6vr51Kw7
Nj1MCRYZIFVosy5EcF5o4YCAN0KC/zRjDlrcPWjYSonOMzv7wSxeiOB0vkrqMV1crKIIp8Yrv1oY
LF/el+MZXXPvtgrUKBuSfVuozurVt4RyKm871NbyHutC9hzT0L6vd8ubu2v3YMHbOvfqDzi89o90
fzS+IpxQak9G0SBoB2M3ndHvsrNDl/n12Zn9MGeka/EBy2OHqYydb/80a6+bkMzxgHx/G2QE5be1
BRmxa4lL145qUmOfQQnhKrsk2XS95IVj2vBxV6GKmuPgkvFjhAuq2GZrwXy5QHTYnwv63DyBa9iT
1vCFaQHc4n8kceenRs3URR2uWPZ5OoINd6sf6n20r33wlPyVUYbz5QAfy0iMuYcm6tZYtYcBBkUP
Ho3RWyvP+DI9rK+Eevadc5x+2oMf/agCRLollYUrzCv4sKcX0rlLTqO4NBUHmoox0BjiUv0iSPkd
6Hume8gyus/Nz66UFnOEgQrIev5ZM3fvk7bWmxEtP+hTR2WT0DvVCIzukD7OBgaL5q3nLmFJDjR/
je3vBGOYSbaNpkPS/8ho+UrLl3QeH/rF2C8yEBE72Vv7wZmLBuRblVmz02hfTV0BT9JmdTz9R5mE
NMd88b+KVC+3glO1KgEn96qNULVoYzSBhle58Q8ow+O5RKXHK/d3dREkn8jhto0Sm4h/z4DPpWiR
ma5rhJWmzSF/ahcKKN2r3W7p+KnVfjb5t1GDy+WGvbTXQOwbX4jmbMWgEAClUhy/Gkb3dtj5YHP3
680UuF4TzMfW0yWWQ/jOXAhkj8TFU9YTS02iSZ1P1K20oFFmoBIjxZCkboQeyIUUzgNPdC1f9HTC
stJ9q3saYguSHU1ppMu254aO8oVCa6myjA7M1II54qCPXwv1cdAwKzryjNpmZflKeTQW2URMpvq3
xHKGCj6PqS45lgfepMwnD9HW3S+917zeVkzRQwJMNsajoKhiA1hyfVZF1MZp3q/zqVoS3553Yw2v
UUYDIxQCuArAe2C4gqRrIbOiVRgiaiBy14+k1vymD3VLBo6RCeGsXFyBTsWKdIS4xmc6uJ5qH/ry
fHu3RJptXSyEs1dpbY600yHDjZ6j9LuCQW+3BYgM4qUA7jimdgJOQoMA9Fe5iz9g9k69sZsDgCJz
BbCa5EESrge5KwAcUQQHaPH6YNK60watgrj6oPgyagjhgVz8OHcgc2ylWTXgx7M9SoJfFEkE8hux
zd8QBhb638dzh8GykfPc4Pf1+8IL58cZ44m8JkzftJB+6v1f+J/t7dMRmtJLkfzxuK479Y6GCDJ5
AQ8QGvOiY+80/lBYgduBIap7B91ZuTzXTYsWQRXsqu3gLfSr5DvY1nFLBwyFLRxJPgKs9/W5tRE1
+9QxcaHypHD80TLqN9dN4mOqLzndmLllL14yqWgq03K1eI7i2gR7Rapp8yFrHbIfgVPOA8Vs1Ay0
bIV7tKxyvustMlC0idWyPn7R9zJMKU4LtuYDBspN3VzpJ6bWHWDC5VAoP6qmyXc6JYtfRlZ8clZD
BgYRCmXWBlOlAHLiC56zPqsJGN8RUY0v+vRGukNTm4h7ftbm8+3zEGg6w5EjAgBlGtou2N9fPHgj
ZrPkUw5J2WyYgdnE9j7V28pHYEAkWi9YFLi7wJoOwlvEvvzJU6NWBlNFVy1mv6hNBjzneoehXJFy
v9jFp9vLEjxBaHZFMwlSJQzGwGn7Qloz6swIjfej+orMK1qtyAOD5BnVg5quAYg0wtsSBW86IFYY
BchYJwzCE2OPqBQB3q6pQDIQui3WjAQuhtsdBlDAdZhvsvsLcWwjkVAGbJaP7ePSLaupRPcwAWWm
gSKJ0pu7THXfqdPKnifBwQGXxLAsBiDsH1hXE7fATLUp105mFYE8uPXjefUzINltc/3U9rKSk+js
NBDpoWEEUCHg9K9Vsqljx+7R0A4upXWbLPu+a0mQpMrGpc6xc8ovja29//luMoIX7CT6ykEQei1y
dKiqRoWrnrJfRmH8KvoG4yZ+YOrxr7+QgyND04kGLDyf6+2T1sFE20E7ldlLaWY+gOq95nVdI3kc
BbcapgORL4iBNdYNeb0eTW+sMutHEC1W8ReH1NtptQLQn0qUUFSAB3oY8FpwNhiISrmjqrqss9GQ
pJ10pV5Dyyr6oEAUttVmbd64ZHQ2y9x37y5JFdDkjvQwWq6M9VGgnWxEMCPDwnypD+QKg57NNEGt
8OSiPbXPxm3u1luX0vue6Js4+3n7BEUR/5U4zrJoZlyZGF+hnZxU9WsUJWunCcz5O0woybOdjQfI
Nqk/l/Y2xiDSP3eyIB08/2hxRG+jyQVE86JFTQk+1lOlVZ4T4clbo91EXLRL39f1LlfNn7lSS0Cw
gguJ9xpcNwx3g4E8nFAMAO867L52Ksr4Eybqlq/laBwU9VNl5VvDriVdp6IDtdDXCAILCLT4++9q
ZRyREQ27IHYKyhTN5VF9lzTZtugoBqpakSSBL1oeHFegfNmQIZVnsdWzVVcru9BPNPZXFZVQtAPS
5n6kYI5u71I0sNxWIeH6MEYFsDAQsaMKe305+2UZ7Ao151O1Dh4jPiZ3Vp7sC3RlF7qMnEvwLAGR
848wPtltr9PsNk6nn4YR2J9RawBoQlBbJEn81I+yeYqc3XFB6AP8NRKKQJcy1DinKavR56BeLY2w
NXs/Th8dZIem+fPt/ePO67cQsJrgJQJekB3Y9f6hcms4kdkaoTu9OSRcp86jyV0WHUAqNVZqcFsa
d1r/lQYnAgYGxES/SyUXDpLatc3o6LMRZmuieFOabPQh7zZm4gQ1CuhrP0pSENyJ/Ucg8NP4g1GK
aGe/Xh6Z5xajkjUjRFtdOoQtGvXL/EhBJXh7YVwA9V85sJxIXrLwmW3zxcIMTLjLK5j1sE2NwWel
Lc+g2rC7LUW8mn+lcMpeJ5OVJqNuhDGqp1a3Y2SSM208zH6+LUikesBoIrbAfCLrw7blXdGkKTGM
0FRUv0BzeVJZHrgzbksRL+dfKfr1plH0ceKRw3JAI72dsgdASDxbaz0ptle2HE7JlRigy8qEIGgf
QBvnuPnsOhJDK9IAMHyymwp+AyzqejHrsiZWb+AidWghRl43GR8zM5dx9YmuK55mJKxRsAPmkdPn
igwT654zw4E8u/TRUqvxTEDOX+vjM1UM8BDp83y4fUyiSwsUPfwspP/xgnArM5p6SEeg78KybTdu
+x4p5xXFDCDHAowg2t4WJtKJS2HsYy4ukhvNXZ7WCnRCv6+Tr2Z9iFs/siRkHKIluRjt56AdHMaV
HymkjCBPsqvEDEGA89maNysQJfodiD/2vS7jqxLJYtg6hOgOZrvyR2bkTYIhV5MZxp+S8ZuNF5Aa
P4t+3KS1ZO8EKgjVY4TdKGoj2GXX4GLvdJMupjundkijtT2gyRfokhyTwG+fkGA9zMoh+kJrEUwd
d2vb1tXaAWTVIS1BN+OOVjhqrY8aMMjTkAuzEvrltkCBSgASjWG4IKhEkxcPRrJWM7OztHDCGrcv
UDD+z3ca6wTMOTBhi4zOQCgNdXNUhcBCp/NPVJ9NXVV1kLb0Vlz4yPNh7NNs5fPgz/rqfgeBZWxI
Xg/BrQbOE1QVeBRZCyJn14chMRZzxSulNPcGKDFWgPrKQ1q6D1WE5jnaShRFYA8xnwl07YhEgZbl
AcZNAXRU0VlGGIEnyK7einj211mWVBTu5IUU7k0sjX5tmgp2A+14xoh2SjjYU4VS21+8VlfL4bYv
VefMSkEdEWrmikZirXqzJ6QAnaiRAuNEyu/gqJBFgo1HKe36ijXGFFdDSsHZ2887cw2VJXlq6AiY
QI4JAw/EAICv8hrMxWnd8bRYj8YUKNSP4/1agO2vaQyJ/8vWdpEBZI6H7mBoBHiZ0OIH7ufrDyr1
olWjOjLClSBGi34tue4nD6CMWaOw7grMdZno/s/vIwIKRBVI4QGFwp3r3FR6Zhe1Feagv3EwSHLM
novlPUbJ8rYggZoCus8oyOFqoJ+LW1tXLo7aY15FuCgPLrpGwQFpS6IxgY5eieBMZrouNQoSvR3G
65rs3NI+ZGo2AvOcWx6sTSVZkcBCY9qOC4o2x0KGkOdmpOMUp7oLyme9SuiJLHXhGWVUSSy0aN9+
M0uzDic2MOJaJ9wFc736MbNC2qfw5sEc0CbgEJaFz4K7YKAGAqXDfYC55MR0Npz4BZMgwtjcpA7A
l+jYXjFWZzBfVIyFvq0LAj2HMPjXiJrh+fBKBxK9AQzBrRUimt1VtPcnkLi338vlpcvjrYrROtnn
v5AIagQ0CICcEL0P17uIye90NCtIXKj+YsRxdhwK46VrewfN4Zgg7eRJfBgXRQlWML0Gt4ULXgQD
w5VBZ4B31jZVTi/LJaNRklZWaJtbK3ozAsVXh/00HFMZlkp0AwAaQ04eR4mR79wyG7hJkar0uM2K
4RX6t3mIvTzq/IyEt5ckVBe0xQAnhgAQhI/X+2mTaUaKM7JCAKs2vfreG29Oe+5BTjPJarUiUbAZ
qMIYhoMBBpzhIB2ItWCi7BA9Wvcr9WbfJpID4rN1zPCy4a3/yOBOqHedNNey0g7dcdmmU/NCbVAF
tO9VWfh1H2PA+LzraPSUJjKTLzoxVFCRAmcpXYTR1xs5lPNEK7LaYWFjJslqOIE+Rb7Vk0dXS37d
PjS+0vV7mZfCOPXoadKuZbrYoa1HVbJDJUVVNxjAXN85o0Z+aOtkgzIysZ9INh5HgKLulW7Ivi2j
4m5jzUVSJoKOU7/LdPJ6+9uE+2Ba4PEk+Dfc6+t9SONJQz4mt8OoqX4s/TedgiCAFt+KSDqrl/0U
98oiAQOaW7DkMTJsTnfTqGn+80xgQJwH9kxFC6LS2fe94q+aF5eNN1Tdez8XW117u71K0ZOBMabI
cKOqBKpCbpVmUi42SJ3sENj1XT5JngrRHl7+OufMW5GlaHaOXwfnBHhTMj9fd/nL7RWwm8BvHvKd
qoabiPmjNhd99+7aLS5YdEO3eqAAcM/68W+ib2wNLjvCU1jLDxgMK+/zUq2cMCpOFdaCee23FyHa
KLAlgXyMMZniUb1WtmSZqaM1jRO2MeMyWugeAzakBDOircJL40KfLUD+HPb3FxHcYkdV1i2zjUTV
Lgaw61k+dZlZB/40LkVwqrxgkIE7jxChKnTnuOhCIskmcsFZkW70hvrtrB6SdvLBIfrn6R7QNLEw
GIPHcIk4f2HKIyQumN2qok2bkkDrHA/DfPVhlNhm0eN5IYhP05J8VLJx0GGzgHkuR3BG3CkaEnJK
66mF5hFDkmQUnhr4r5EahnnAxJLrUxuMdnG1mthhXVseune31I3QHCxjfZaI4evYWr8aU7pCTNw6
7mPRadMeA7p+YE63xNcSmRywPqIJH2EVKLU4k6NgdmGD5LMT9g71ij71p1bG7SO6ToAfo1MWGRiM
kuHszrICMdmuFDZBqX196jDFKCz01Oulc38EkqBuuLIgd8fh8O2rSz3HqNUpduionyf422t7AjUN
5mtKXHuBz3Elh1OCqJ/XoUixohz0MO4ZMD5vcIrA0cPFGST5AoEm/CsLbcacB0CmIZpKpnBqb3g6
oFZu6rvm/o8tHiP9QLSCPAEqgdyC1iUeiZriaYChMIPKKGtQW66tr7VL57W6I+sZF2gdeNVACwtG
Xrg2fAqd9JobuToSL03/Az1cfqk9316QcNcuBHALSimItCITAhLta5Y/dAYApvRwW4ZQ20DyD25x
pMdQ57s2BVnR065eSie0+oNm/UJTRlKHHdoXbothn8oZcezVv2I4I26Ohqa0A5aS20m0sVrwEYJv
Y/TKSkv8rlvehmqwDo1dkec4ryXmjq/aMp/QRNSMCS7oCAHWilM/zD+OI+C43NBCu4Q+LvtyBKP3
CyJOD0R8+zh+1ou3wTqP5iC5ZHz77AfRnGnSG6VZEweiDcjUjP7YtutOi7PAgZX6UYItmUbzhhrm
viT5YxflEjdAvHYdjRSaDsIYdEteH/CUYTBUM2Zo0AUh0TDTI+ZGHZEEAU3NHbClJ92OT2ldg6vN
rc5V9uX2uYvuCB4ZxtUMRBHIMK+lN7mZjRVem1AfO5C75nrmJ6oqc3cF7ydKgQStMFBhZCqYqbvw
Qta1yquiad0QnqE3t1/B9bSdzHMKXp4p2U7Dr9uLEsUYKCyAgw4+IgNQcBfTAkBKmSPVBW9IMM/P
mRtUFQgc97Ua7TFoNujtNljdT8o4v9SN15IYzFqyworIfCOcw8RLjLthe3u95roboK19QcJ72m8j
dT+2vqsEuawdRyQGdFYoyCOlgP4YzhfO0Dzm0AUpemWyNxMZ9+iV2Qx0U9v2geoSKyEyRkCiIKiH
RBt9vddrcoYGo14n0w7zuQYJTIl6ZN4Z1qHQa3urY0aX5HaKDCxyCA5KU+jwQ9nwWt6yKFTJEgOB
KQG4R7Vqw0NOH6xpqWwsl3BljL0U+Wu0pfFzFVxwPVpkxMqWsUdLkwOKgKnSvIbexYkteQd5WNFv
m2NdCOOuvNVjaG8HjzbEuELQK0xLbu9rqwJrnYIxTAHYGUdvbMwuMGhSbbS52Fh6CjhJr3+qokoF
i0G1bCcj1v0pcrQn9Ic2mzlvjCOionKvLCmA8omMY0NkKdjWoLIJUg+bHxESo2CrtmArD5tqecEI
8AN2S/IOiEXAscJETzgKfCEoi5tycRErh0luv9da821RFxmmS3RfWBcEY/xlY3O4+6LTrJv73sLe
W5OfR9rOHYbT7EY+1VqQ8sR/hiX4fdTIabMgBQU0hHucBudZkYDYyw7XYtLuLYNx3C1k2pmYrPg9
n+cxvG36RHqMsBXdp9BhNK9wyyPD0tkjgXMag2bIWtCh11VeB3JEUm5vSxIdFu4LiP6xMLh0nBIX
ChpXp4q5waOTbBeCa2nbjYwpRLgeOPUGWGUROvAvR90BJWHXzMUqp12mV+A/BE1fjSgslyFphAu6
EMUesYtHyrWSRJttlCHRUDwGCYY4em5hy9AXIpMGZxSE4JZuo+TBuTo6a7egGKcVkqjWPcXuOy92
1hHEWpEsJJKJ4k5omvIRVVXm1Ff2bips1xsSoNLyeZX4waLUJWaFoc0fNSw0YvMzLyPgBTPbTBF8
lU/p+Etx+sDOd/m8TZwMfIPZhiRPVEaTIVQN5O9Rb4ffavDR66KBh46kEGrV1bEYzKfWrZ7MGHSf
dnf+C12HN8GoAFinMKcacRNNy5gjV6Oa+YMRoySo/iG6+rehQHTMiAbYYFe+Ytvn1G5JMTvh2PSH
ibTbNKKf61i9w+iI77dXIzKBF6J4bzuf3KxZXYjKzO5o2e+J8aoPzZb1X0tn6IgOiQ0DwR9Ge8Zz
acNPGJGkcZ1wqjYUNMcFuI03uawhXyaF0/RVU4FJh+MZarpXr+d6DpC/rqvt7X0TSUFjJybIIlZG
jpP9/YWBwBq1Witg8fShuEuSo04Nb5kbX0Fv1h9LQlEKFg9BMov6OEnUXV1FY/FQjWkMPoKuLxgf
s3H7ovBc0siCf4E+wINEfhBZPGggn22KCDUWo41JOHfJrlwJPBCcpr8olT9nw3thRLnEAxKYWgtA
dGi7gRQ4hg1e72SJbr5mmCsSWnb+3iQF2JlmRTYZRBDSoj0V/iBWBFY/l1OKrmitYpp6EraDr+fg
2IVmgLJybbz6W1Vvbp+YwNZa+IexFoKlCL7L9YoKDV6Fmwwk1NK19tRUp15nJ59q09rdFiQ6LCTS
TMQVrFzOvx8RiZs1NloSptp7Vx5Jq2xtCMsr3XeM19uyhIsC3ScTBo4pfmwyXPIaUI2FhHQ4o8mt
1O4zGQG64E6xOO0fEWy5F3cqS+MEMyFG7BsxfRRKthQsyCotg2SKJZdKtHMIhlj8grwqXOxrUfqc
FM3UYDWj831MjWP10gKhvDJ8k6ygJlI99KmgvqyhjPQB4Z63lU1GVLPCMcGEST9uNg/p0e1BvIyK
0u0zEuUPwOr/rywuJlsyt6VLq2IHc784rt/RwUnOySEZvY0CZi4ZxZDowP4VB378612c6FJVCqjz
QwfsJt1Jb+7mV1v9eXtR4v1j7LloQkG9Wr8WAjiD0rmLScJp+tYlnzXzpSDB1A0eoY+6mQWzbHCB
UDfAL/Y/gZxBGq3Jcqm+EnSEUc+1wSqmfcnWp0q9G5tOYvxEt8oGlwMzf3hIfpPJXKh8NaragjIZ
QSU+7KZPY/U0Nb1/ewNFpwTXnF1aMHOignC9gas9L10B6s0Q3Gm+VoZWNQeR+Us6v120FgdQFniz
4Mn8UF4qgZzqtQ6KHsV9FqCZtD6TVi3uS73c/cWKADpAqIFyGepl1yvC7Ma2XM0Iemd8BpDLq5Iz
civxX1RemIFADQHxNwqM3KNRm301EbWNwjYKMssfiFc4n26vhKfMYq4eZGAgHeupZFCj66UURW8C
O6lGgCpb6Ra72x1cre/81ixTH8zP5Z2Wp6+67rYb5NJWfwJ17LGsnHI3FJrymC7aGJhrvO6K2FA3
xpihN8tQl3s9Bn1MD0z25vYHM++Wyw3/buRAMgtTy9HFeP29DZga594hUdiv6n3U0qdSuSuj53wc
dxZKUwv5elue6DKyxpH/yeMsWpTGtBrBnxyixZ6AYxpl6o6+UdlQFFHUcrku3jdVFeyXZkVRGFv6
TxJpmDCUFkGLzAlaW8COryF0ibZpl3mtKcsLiC4OGtBYcQ/Z1w8Xx13zbMmA3QqT6Q38ap7Sf3dr
Wa5DZAVA7gwxiCmQVeEUzQG7s5H0aRQWiwNabGXKdlpmfO0bE4Siii0jFxOcG2BPDM2CgSYY/8E+
58KwaZNOoj6G0bGss578aoaR3VIbg8tK2UxiwQOBaIz1aEAdgS/nXiFSr+gKrnMlzDD00KxAP1ks
vjbeLSMDI/tmFvlrJXvVBWeGnCfYDwmLA/G0X68vKt18yWuH3YMF3WFerFBPppQiGUDLs9lkSFtj
edcymlaZU2UxlTCd9N0IcElU6luSbW7fsI9SWKsgksZsajnGQ3HbR7UGAPcaiqHjftHY9AwMGdXN
PwYwXEv5YEsjjaCTJwrtcvIjswpi2XyyjwrOJKDsawGqjmEznMZFKmtLnMoozEFtaHyJpjhQ+vti
fPqb7fpXDFP8C8UeJrWIjKTCPSqV9pQQcz1qUbmvSiKjFv54ha4XxJnaZO7MZMAAvtABW08XxIG1
I7v5DzGZeIBQaUIZFvkaw0GzNrdtRdLBARl1wiBaReT6qrp10FGVgroxMyTejsA/ZXhryNJYqxOS
Q9eb1xpzX2h1DS3ot8XwqC6jb5l3y1T4Sr61s6dc/0QnZZuTStIdInhnmWSbMchbrMOTOzZELnVX
W9jMqvuupS+t4ZUOpi8U29re6cZ5jbddgw67xH2Mnsp2qyobTM8g86MaZ1/MyP3UFjK02kezhS/C
ZqgG+iMBxOMsCCYCWUaCHD9AXd9KELEntj9WRzw+84s+xD4Nbust+7nrhxuNMUggAD0GvAhu+vXW
I7nY9vCwI1AewSi2oxIHaVWbEl9TYEyYm86meSCYx+jKaymTolKQ9XfY5gXmKtvAJfQaGapQsHOA
oeBtgW9nwS/jdq5ykmxSFBj8tZm3pPPz8TOAzMwRrJdgWX4Uzs/beyfwDjDdAfltNOuCrR9tu9fL
whQlsy/7VgmdqpvbTaNo4ClQAJUBf8raz9/tsU11D3iP4pOCwtTgN2jf7YEW78mfNzIwBSYOnnCM
N0cH9vWnWN3YKG5pKaFWWCjON83bbI4ywCFPYsmsAhhI8CAgNEbd9ENkt4wzWSoDC3ZzT9eLg+lg
YhI8IWNxfdJv8xJUcPeukT0CsrAdFOC1/rx5EJ/AOnnR1gXWfT40skrHpijsKuGkH9P2FRPX3M7H
/I7bRytS2Esp3HbW7ZJZEXGUUKm/dO6Tgemq9SqR8dFnxkpYJggOCipW/KUYlL7VWprRM1InSb7b
OdNLWgXLc/XnkEckZxhlCyN/QBKeU9MVdAXTqhX0nNIdmoeDrL4na+oP2dc/37RLOdyb4XT20PV2
Ts9xisa3pTk2DLtXS14Lwft3tRrOZCdr01HLxral6YriyLEa95Fle2UMKhrZEQkV3tEJLreJpmdb
5fSgmZt60NyOntfqa25sQLyZau7eULQnyzzEdR6k7ZOVN94cdnpzGOZG1n/3m56KM9AA2vz7Bdzh
2Rj4WNOup+fPie2hE8Hw7CkowuGUOF6c+XWC1JHfRv6dXzSS11G003iVWX4AxOofWAMaPWcD6kZ6
ZvP2lk3a/XfE4bxIboLotoH/HqEO0qIIfbnAfQX3AwgZDHrO28e63rjDLp4kuilwA0Ha/a8I7p2b
FEuvotWkZ5ZEVIzWs40HJ493Utiv6BUCgwy6jh3WrsT7MgSE006ctPG5f1qSY5e8z+2prxs/oW9D
+xipiaw5iDnivIJcCOTjnHLFOOhW7eNzadveuL43SooZglhgxMgQ7iot9nRQsedp592+7iL7xfC5
NlLxSKD/9uouXF5Wd8VkeQjO2nqbuRbcpNcJZeTFRE3v3h1k9GSiI7yUx2lJ1Rd4N50uPpMBjCtL
uGaRx5hqZUCO32hLfkfhEiGLhFcd/8EFJQ2oJuaunOKznu2t5bXuTrH9Y3Irr3Xu0HIGV7ii9zqG
UpZnbf02l8+dsm2KcZc0f3EvLj+EW7GTxCoALHp8bsdTTr91+ud4lqiP6OqxUe82ck14UPnpojlJ
5zXWjfhcQ0/6SPdVEFH2o6xaJdIV1MRc0GUAPwK48LV7Mg+6kRKbJpjBFWjVt7luPmvFPj33Tv+W
uZ9uK6ZIUS6FcXfdjc02m3o3hvsOlsnZPGXaU9x6etdv/n+C+Neh0NB51DnxOUmyoF7etbz0zU5D
4kSXSOL3Dwg0vN8MZYCED2ZP8U9rj9tsROkUNuWGpOq204K6AXuTEcTrhkSSJ/ZDQMaL497YQQNh
aLJkEyZLmPDvfL0MtPj76vyg9lm3tcBdfi7J1koknTD8g4OeIUMFZwzAOchaYljAtZbotZVYVmSo
4do221zBwErTnc7trBQ+iIoOfaL+un2AIoGItpAjYtVaQKuuBRZa2452VmjonMXItdLe5+pnp8dr
ZyX+mMjG/omkIdhCkg31KkA6uEPUp8ppJqPWwjlLSt/qnO9RqW6j1v0yjEuYUFMWFPBvERunyYCs
OuIBtNrwDQNuUVddDQhEuKqZ74zWXWmsn1WlOiKv7dN8eDKaaNM3riQXwo7p0n5yYvnmgSUBJ/aS
QSwci18ETgpRu8+3D04mgjPRKTgvEGbGyP9m+rHI+y0KnpIrx1tG1v6ARnQk2HGNwAXAnVZb07ge
nISeCS22q0N2eC72Sft6eyEfj+haCtOZi0fUtEkyRjl8c3XOMXmz8kuD+IX2nOcZxgCjUkfuUYh8
vi1UtjRmbS6EgrYx0sceQo0BmFaKTtBqQxpNcpvZBl2rAZaGHlCQIKJnEqWMaylLZq71bEGKWXae
0Ta+000+0KR5KmvLkknitCEiS6lkS0nPGHKK7MKsbjCfJZOV1YW7hhFDNuNGQvKaW89klcPc1ZBi
YYxSScDr0gTS9/hDTgFqh0Ql6+7BtUXmn5PSKLXqmjN84Wl20FZPFa9zAD7On7ptmcW/Mc8Z0HMB
OCPC21rx8U5BMpQYbiuyYaDnuz6vMi8xxGQgOK9YL+DcpKB9TU1ne1uKYBeRpYDXCF8D7BN89tou
TdpFeM3ORC8P4FDweo0eMvvxthSBRlxJYX9/oeFUifUMHGTxWXPdTVy+1PYx7uut0kig/B8CRHZc
iN8RICL1hLQTW+6FoNmoU8Ms4NgY0Vs2YNRL7AZWGdbzr6b9P9K+rUlOHen2FxHBRdxegbrSV2y3
e/uFaLttEOIOQsCv/xa9z3emS8UpwnNiYvY8zI7OkkilUpkr13oouh9c1bzJPIkRYxlQyyz+lhjl
wz4KwkCxYFMx5nZpH2B6AGGTkuKW1IIU0qfl+G36AoT+Vva99t2WCYDlZganlSmdMT0pnM5N8ZLI
4vlQDpA2GJSjTZ7+/rthEHFRSwX2B2/Py+WMwA46eTrSSDMpmF1sX48fOxX45y0NgzUHQVcAjxew
CWCuWQqBvVW2NncmGpnOASKEJ8SMVIVk+BhvlD7XThX4RFFFB90ZeuDyipImYSX0EqLYSH9Anpd5
mpqw4Pa2XSVsKNGrAM/BFbF78ELp64CkAGrhZc2ign8rpmdug2tf60852Tus2gP+4c9N5uEJszUU
9NHRuozyCw4b/7FUgGZwoi+/mM4n1UkMI4sUe/JMSCnOzkG1MJT+OCrzsbHpwa59TkNid3u1b4I2
f22zLf2S600GgHDRiQBoB0AumS2qpXFcKzRmUfVcRlvENVclGGwuBt9RnUAv/sMtL5dYElErmZ3k
UVJgluHkQhw7jkbO7+jAjq66Y8Df0Qeb1QcnPUD95tFNj1WtPyPibDjT9SHExCe6wXh14yOTDz3D
T9GmJRTkOsNURFP+y6jfgZNsxEZEWzMBTwLMDyhTE/3Ty8VSHQoFLjDoUfva8Eft/q/RadhN8P/8
x4AUMdM0NyvwExdRbJqe0oS1p01IuO8zFOpvn4rVpYBZFxNxuEihOnu5lCmL+4KLpogEH08iPlpV
+ZAT5XTbynUkcZatQjoP3AnAzdK12c5923GiFVE6WWeC/oae/4SqyFMxvd82tJIawBLO2FKZwCNa
LrjYtFaTKdbxafLOp2Am5a99CaIVdq5452sQQLIIksh4CxW3dgAuDEuv9zmxnEnJYNiqo1Q03lB9
o+Rcj+SQF7XPBiWo8T/Mh8K9gYuHT3+QulooF7rR7S2Qn8GL74A6Dc1vUBMsbMaXXxSkVABxz1YR
NQP3kizxEvG1EicLoYfYCwn1hget2vvI/wFOBqRXWjiYtR0bRRGcN236RuoePOZ5XbYotY7WSRha
5s9ame+zigzH2ytdwqYUVvH+QEBHewkphgwnz6tBGcGkA9pAws9WjpeAHThqQB3yfVTGDWNrQRxc
YC4uwqXkBXKny31tcrOFoPpc4qQUSFYAO3kkWU0DXsdBpojaL3ra782C9AEm4ZRD5dj5HZRz2pNW
Fekx6ScWOGOZbwz7rG0/mrM4V4gYoGKSQoXA4GM5NTVCulvekdj8Vlj5ycjj01THD0352GaAL97e
91VfB28toEVLgwsd6cutMKErPnJqlZGtPYyvqTgMBsL72BzQ+G2Sw9CkXjU8WfZZ1zpvAcmwl/xc
bzESrlxoaONh+Ghh8AOmSnL0qgEuJ4nLCur2GGibjcbZaRC32rhO1kIXdN2hv4EmMO4UKWvoNVLo
eDtVkXNAO+gltwN14wuuheDPFqQDZJhTq88qLKRIQaj+ns7PZMPEh3NKRwWFI8z9YNADaHFz8aJP
l2Inel2gvFNGs+p66M4Q5TXe6eIXOTjQLCnrgMRHPVU9Ue5a65znb+BIE2EMetviz1S9lg+gZ5jH
negPAi8uU99zFV2W2261sg/YYg0HDCUuAK2kfegVDtJeDdO5VjYdpn6RAQDnaNpu1VmvZpURIdGN
xjwrmkbOInx5uRlzYXKtJEOJpz0pPLt2wLuu+kCE77h5Vn/W9KVGd7w2fRYHyiZ4YcWhLqwv//+n
T+GW8yzKFHVxFXxVzsMsHhTtzOjbf7GZy2vHRU0UPWmpageFQTYB4IiwECt46DCvhxZBlm69eGR5
SudjL5d3OF4Iy2CydDzUEnLuSopQkMzHroZ6W/I4oPbfud4MuJXI7tv6kM0CL9jKd52opHtgEEGD
5kNM0qPOOftG6WMy7vvR12ruQaPhUDp3WtyeFbHRqluJF3gZoToMuhtkiDK3KO0FuKd0u4zyCjRQ
poOZSF6zLVDQ2ucFFgyERO6i1yODDGp3nMfBImXUiLdkVA8UjM3V7KXOn9sf+Loohp74QvOJKSdw
oclz0aqWM4f1eRU19hcXgFfa/XFi5k8Aork/Rf4sYmvjfK5ctxcWpaifjX2epWh9RA745JoyaKCb
XLM/elMEg0I3jK0eUtA6Ad0N4DWAkJIDaykkCmYiqmia/KyCGnP9UtlPbtcFbdv7CbVeGD+1A0HN
gjw3dKM2svZYREaxkCLhfgF4Xo4RORB3KMMgl6tqrxSjp9L0PnaGfWMrT6KefpRV4hE+fC3GDsLu
3bxx7aw5K04VquCgM0OKIwXsdKLxkAImGZVqrOy7vim/T52ibpQSVqwsjLQAaeO9hMtUOr2uleZZ
3rA6GpvO3glnHk9F1mobqdOKq6IqguQJL/tliE3ay06xGtceSB1x8ponD9BWPsSqdtSotndr27cF
kBDDX4ImEZcAkwOqEQBTXHky01zbVFYL5aQmKljv+JZWGf4wkC3a0ZUjAQPwDjDloFj3oYD0KZbn
c1omitI1EQhSvqr5jibD0U6ET63fm0iDlevxwpZ0b9Qkc5oK1YHInNB+nEmYdtPZdMWG519/LDg9
RIcXBBEKBTKo0SwLlXZN2UYq2XM+GkeiN2Tfjtk5y+oHnbY/+l7V97aTbo1uXmeysAzS2yXVAq5f
huDkOAgT5MnaaCrOVYYnkvuASpCSscBwIzXemvi53s/FHBAIy8Atau/L2fj07dpBB/LMttqosIJu
CJXqAaCZjSi2spn4xQCvoSCBbpY8dt3CtubmZR9pogkBgHt0uh+MhiCQ3KPF96OiO2Mzvbk+0+7i
8ajXAZWPZE+KHKIVOqQQsh5bVpv7SWS6r3AANG9fPyu7hyl8Yxk+RJUFpYrL3Rustsy13OJRa/9S
zOfSrLwie71tY233MHoDAZCFfxl39qUNV7CG2rXJo8zQApUqSFRZeh663D9DIeUPqxOAjbYkh1aq
1cClu2Rhc0EBAf+9tAq9IatjrO8jszAeq94FWtE4uUPiofnTpObdTKnHWPbKWRpYMQ2G7CHLu43A
vFLHWH7FIoK6tHrxurn8FQVEorOYV30EZYTAGne4KD2e77rpH2I8aIrqVdXgN5gJuL3lsmYb8rlL
u8s3+XQqFOY0QoxNH/E/wgkc4jElqkHaMwfmQ/oCpZt0N6I7ZXhu6dtbz5SVW/fCuqxQVCSziUsX
1lWqvrXDuxCHJCHeqHU7RPGpO4JMCxw4AcGle3vh15F86SNpYEMEyHAR1L1c94jypp0NLSyX76Z5
0sWJ1ehocm/uut1tUx8VyMvH2KUt/dIWyEAZwwsAHrZwMh3q+LEnL6UAjQFEMMAMPTWKV//8xxCP
ZZegonFXuL/QhGzFbtxws61VS09oMqGv3yVDH+npcDJdsEFARt58K3TnbiJ0w9jKW2FZN0rhCEvY
T/kRChEGGySHRR/VVq6/O4ZQz6gXuRM0ftX2D5+5aH06xf28YyB34J4TZ6oGOby2rPZkEHw3x1lR
PzU9WlRJYZKfXZnVuUfH3P5SFaVeg5iBCXM3Wzp9JlmrdwEo6ply0NS8Lg5pZXL1NHZWZoSOUqaP
1BDlFmO8rOX7cYBQikEtEEoqKMqolx+34y4bdXPCx/XUXXUYj9mjcbSP8VndQcMRMhCe4Acr/FL9
tBIoCQf2Rm16NX59/gGSJ9PWGFuznPuof62zPfGSZ31XsHAcf83qMWu4Z5/aJmDaRsJ6/e7BxzV0
wFIwm4BhAdmpa5ExnmLdnPLcr6049rheFsfRjofvdhEn0cYpWjby6hR9Mij7Liur1gXNUJSNDZR+
mqMOHI6tn5hdBT2qjsX4UpDZh5z4bcMr9ytaHBg6wD9RYZXJm3BOIb2l6X1EC93wWcKEZw5zsr9t
ZeV+RYECgQi1PaTM8v2qmH3bq3bOo6YIe/pPrP/WjY1Mb6WMhwfGJxvSHWPHia0m0DKKLPNVHaIm
Pw/tTuyq5k6AsqALAYTpvlkeD/Xuvm3eEgCwby9yNd5//gXSbVPqYk64YBxZ+jlN+H3bGQFrf6cM
M9G7PnSMPmwF/9qzLa6GtY+I+g/cdZmZB0/S5Smt0053lbbhkTI76pcqQ/qCyYD42+31rVpBSQGV
eDSJUC+9tAKOmqSp9ZZHplmpp1xvm5OJSeINeOLKUxlVPSSwIIAAIhPtlUszcTtkcc0MHmF2b0/e
nIPlVz4k2l8Mv38oyYb/68vBkg/eZ3PS3qXG0POa6jwSFCO3Jh0ZWGNH/oMIKw3mOuN3davMjxgl
xMi+oZWhYcWoA2kO90HYQ3fznPQBahrqA8a3M3SwC+eUj+WwV9NZ7DsFc7hEj5uXhrn5Q6XOoFdP
6NYI0XWCBaD/gldH9wDIgCsu/glPH9JRZ4gKpU7fjSZP/VK02lMlEu1u7uoYc9hGDmYDaDWAgKee
+7MGNtlftz3k6pjjV+CZ9TEqDaY9+bXFDXvopiwXgI8bJwpekjZNTn2/xZZ05YiLGbghanQQ1cP/
XHqIkk4Aaulc4KSb+Wvi9NYIXheBWYfby7m6BD7soLwMvuelOCXFZEMpWSKmVkQNutBBbhR/ygGM
gCSfoFJFq+C2tdXNA6nd/1pbVv0pV9UzxywTJEyR5Zax71q5sptzsLy3KJT8bTj+WBjaTMuUMUZm
pQ0sWdOOcdOJCC0Hr9Hjc14MgU3njct7/Tv9x4x0iTYA/WQGeLOi1DG/YrQ9PuuDm27E/dVtAwEA
iIT1Jd2XohJVuahpOmDbsvZQQsLSatqzcLTd7a+z6gv/MSODtLhLmDNgrDTq9d/9cBYQEh6yL40+
btjZWI4sbGizuTYVE5/GwaSyjW5G1nHP6vWNsLdEtYuohzoSzhDKkUD3YPhQCrK1y3TK4lFEatak
/1R2DEbTtI0HT6jWsCPAiAcx1acA0mJbVYSVFYIuC909UFEAviS/6PMaKgZ2kY8RVzrfyfEQtNqd
hqnp2x9sbYUgUEWkgLoFmNWWn/HpOKUaxa5p1Yhi1q4mkd5BoTofNb9NsTTuACZebE3urPjIQp2P
SU7ANZA0S5uq1x04BPV5BGrEKLym5ZD7VLPfNK0wmzH20/H2CrfMSTeX0xrGkFlijIQQe9eeO68H
f4BXx8UYmLGzcS+vHGYMuMNhUB3BzO4VfKrX29JI1TEq8+JI1OGA5tbfwkfhlJ9NSEeZcF2AL04f
Iyv/TjoRdMo9I29xvCWPs+qB/1nKx2X6yTXKlgOVrRtjxPLvECXZaayBDsm0EZikDUOpRcecDDIy
lJQA45cbgClehcwmjR6Wtc32qhmDFSPt5+C2E6xbQcMELNBLv3xxkk9rUVkXc5u1eoim6HjQqfXH
KmmxcRHKdZR/14LK2GIB7DSyZ48sm3mP7xNW0JuqvbbP5qdSbacn0tXdLq00to8Lc5fUTgv/69id
UuXCy8Zs3qUj2JtTML2fa3W2PEg2j/7tLZAz///z6xaVlEWkA/jOyz1w6IjpAV3oYZrOmNjRPT11
D8xyT0IrgyIPYxM80ZSHXfusOoeysb1kfmmLg6Oj7mRvnJPlkH+KrB8/BlithfsGEuYo9l3+GEVR
s0JB5x36ED7v3twi89rqEE+TZ7ENU2vf3gJmABU1TAJfVdVS1Je6Sle0sFNMfmTwNT9nY73hxx/a
XvKKMCcPnCF8DK0PKZLmZVsXA0/gYkWuH6tZJ0cRp8PRHLG91CnVaCZ9FlRO8r2K8Z3NVKgHYfAT
idlX0NjxE3eQdLYTxJu0vmn2ELiDAIQYDJ/gL3tZG2PgvmyVwOlzHTVesN12sZbvHKdSAteYreNg
QvKgLBst6IXyYhqsOKWDFmNb1deOj2QPIG66u+1W0gXy8SGB8dIwGQFY6hVJa2NXbBAz0cMG3DNH
7qhxSOqa/SJp948oBucIDVEnGPPW+PNfGMZLHGKOwDhcyfSlzDWqPnH1cFasfRvXD2Va7uuufbTV
6Wgk07nKtzjr1zwJ9HGgUwXQFyIGUqarUN6OKcmNMEUZF1pe57GbtrpL8vP4Y0Mxc4bBFMC40EOQ
00EQx6HQb0DWuDxM3b45pC/dP+7s0dgT79ZPtiUMKNeOrgxKq0JnR+N6DIOZMXpJsdN+KszL36wv
jHrGW/KUGAGPvS1CyHWzqKVoUIzHcuXsmtTM1lroD4cifhrSIH9k99bdQPYq97QHUHe88Ke237gG
ZDzXv2sF/gNRxwbVr0zx25VkHFVM4YUd534y32c0qMTOVL87GUrcmVe5nlG9ZKri5dmfTdTcaggG
lyZ0zgEXB6JMqhOOVQxJbhHroaI4oKDKCOb0QY06+8RJilNRgRh8UK15Nzta96tNlGbfJHZ1rhIC
8LzbfCkVLfEsrQfIgpbtXdeOX24fKunO/3d/MA8FkhOU8xDHLsMydRW0ZBTUSrXamaOq6PhON3rz
UBliqw60FjiW0at/TaHgdWkKSJUScNrECGdjZ9EUEM2Tq6N+mFcnJAV3+tbDUa6YSGsD/eOlQcEm
q9UZ1sZJfZ6a4X4q1L1QmgeQJe2ztvJrPdSMfK9Ykw8wp9+Wb7c3d3XFaFIt73HIFcrq3iiOD2i/
UiMkHQDnfdO91qoa6Pb8o7YYnjBzcigp20jw13wO7TpsNDq8aMTLoAZLjUclyRw1pMaZjc4hNhOf
TPqDO7/33xPoexiBMd4ndh0CPRPM+CGNLQ4Tel/bx2/FvXDecQkjB4GUtcwqEyduXKZzroV2Ueyp
+TXulLABkQvd5cPDBHiZXqtntX5MrGMLUG0ZPyXODzVONq6OleQDWSd6tPgGIEu7evTYSZcbRGhh
XD3gSyP8xLtpjoFj+s1cuhVzpAfI4new5mAuCu1tF4Sdl34HgbhG1LGuhU7SeqY27otyOjg1+y4s
00PPyYjrgEKFL9e5N5qhbSdBWSTPY9s90bLfKdNWYWjtillqABBXQDKMdoX0AhsmKy0qxdbCVm1e
Zv1bSjAwnhdf3AFs+RPoXkcUPNxkPPXGd73cQp+v7f5S/UIYRL0InnC5H5xZFndH5GODouyL6ax1
bFeK3MO8uraFi17SSCkpQ63of22hIHtpy2ir1AEPjRZq3Xl66UtPEM/9bt1Z/ZluNpFX0oOFoghT
YvjHguO/NJbh0zt5zfSQGJBDGSbfBbls+v6ctV8rdPmEldxb/eRPAKK1GFCInycopNwOMWs/ASSF
y3ihCmiKDI91LZ4xwl0cMNT7AqW0UCKz860+hVwN/nBpdLtQVkRxDGmKFLt1MlIMt1A82ob4oCXA
YJtfjbbzrbba2UZ6rsDtMMTB0LOT2pRePIYNn/d1Xf9JJ+3gIgLlgoL54b2CINg4FyetToEgVk8Q
8904ftdBd0mibLBSAhaBZ4AU9XNSQzWSdXrYt1zg1bVrkm+033XGSY0Dmti/b3+AFXPIRUHkhLou
pqjkeX7DyhStHfHIqpPB9cUEPqPWPLZm5dMBMqV9O+ECF1sNyJVkCtEUpMYo85r46nJmqrlpiVCn
6WBDcHel9bOIAU13A9fM7jlg8vZLNv/Km3eS7LSl6ML6LQTk/+MXLPqPmI2B0q20zyBEcRWhTHo4
UpFh4KE6ZXV8x1WIIDs/C+1PqmRfEmGebKX7jZoZ7vnSH8bhcHv7r8/7sg8OHiQA0YGaRYotY5qX
ycJYE1rfCtPepQQK0MWeAw7DXfPYsGdAGW5bXAmmlyalEFO2VVIMBR5ApsJ5QJnR7O15NiK9z8TO
maA6RjJSvncEQ5BtbuR+X1DHU3i9pZW+GLqMdZc/RLpnqsyxKIK6HrpKpuzHPG2eJnfO96Qd1Ofb
i14JALAFVgwgFXH88cUvQ52lZN1QAc0dtinZZwSIaovQF8gIloPpK90jBT254VXjuKvjCiTsD7ni
zS+95VvxYzHunfEXUBaTBpAnyrbMg3zL1me5vnUvf6G0G0mSMnRTdT1MqvidpNSDkhCYGnfT6MXx
eK7zL5hr21P1e+yciuIO6V+iPVC8s/hWTVzuOiFaXv4U6bqdW1AwztjMkAP3+AUCtZrqD8ZJDMe8
8Ys6aLONCqHM3vevRQDqMfSGFAeMeZefB/xLLkhnHT1UjU54QjxawpvFXVs7XmZqJ915b7L6qAGp
gB5o2e9b7esEkpY+hQZks5+SkDPfSTZ+1Ycqp+yg+Dko/i5VGFBpXP6qRq+bSqnxfIa8U/5Vn2i3
K5NhDNRpvm9jQ3mczYwuJLx2lA0dpv3dUt0lvfasxTZY1Yj1j817Ebix5fhNleYBdZ3hmLrdG/6l
0MWz+QkSFK9ab7Nzb+flc8X04oGj2R2MwLT5ZC6m08A77b8IOotY1ZJKApctF0qXK98aBuWjBCIG
D/XB6bnSXGhWkUrxK8d6MtwEpJSVqrke2Cacv7/ikFcuk/eLVOlVK5g4Ra8b4IoKrYEETYv+q+U5
NYUSrqdMlgdpjK2ugYxmWhwMcB7ApPEt0U//iA+f6qmWrdgxyJaNsLA4dH4Htf0yDk4VcJqnv0BF
N90ZZJgyj3asPKIPDj6u2bhLmNYCsUEnwLkT903UvQZQd5P/disoTZZ5k94pTbzFV7ESCXD1o2qz
aORhaky6mdiY5FmjDUYIrsVDQ/TBSxuuBxz6DL5O463O/HUKhtYyvBt60KAMQJZ96eXlOGgZ7wcS
Kv2rTqhXbZEfrdxxCBigZwSKG7N3rhROQL/SkiQXJIxBH5FVTdCgTWNYzxAfXLhLjjnzuu+34/3y
J6WTC+pesK7bmPbApK+0pqqoBrvuMxLOaOEfC0PN7nPegt0wdTRf5Vm2q7lV728bXYubuMrR6kAq
BYiRTAtjIYj1JKdm2M7VK8gNT42Rfo2pe5w5f2yGMEkg6j3TM4n7jVC1ksXhnQoYLd6IKHjIZaLR
Ld3GHBwSuq3unnoQhu8g/w5GbUj17ikDtt3D9MPvtkzajViyxEBpp5drddFDQV6Kp/Kl98S2xR3w
K5phPrgeqwr46ks7bVzfKy66jPCAcQoJMabTpSwJSCYUotDHCFkLTrQEvDSeqzRbo11rmwh0JVou
i+YGaHYulzIWCgDdk2mGaj+Eghi+nb6N8SlN0l09xSjVbkopLZsjbx7elKir4W0JBLG0rgHq2byv
HTMckyCJliYL4o7qQXO+n9DI9Nsff4qt8unK0UAGhDFMx8CQEQLN5SpxK3S8rgordOm3stir7EDB
ZzElhV+ycaPHsGYLpUuQaGNywzVk2Wt9bBKOJpIV2lw/UAstuUbDgJVyMMrCc9PXvz9/H/kdNKJQ
jIaWxOXSuNY1Sk80O+yVe9A2m/2upIeqglKrzp4H7ty5JCiqLe3Ha7cBjyp2FBMwyzTVRwn309XS
Ng5NzSm2wyIWu6TUBn8w8V5wLYgYjiKwjCLz3Xbcktm8PhMffN44FXAdDHFJBw8UHnOF96oT6i2b
9rWWHVuWbQnSrnQIL61ItfZJAVtKRUon5E36aiTMmzUwlChZEDvV3ujiAJKqT+K7AZC7m4ZdrHhD
+j5kdFdvEble+xJ+CWI6MgdVwzTE8hk+bbOtNJmi8sQJ60bdFfQeJe964p7upmhDblQlrm/gS1tS
sy92u2awcFeEZZo9QT0Lz3BrZ+SPdT5vBZ2VS2OxhfIqEiKMelrSuvJRkMZsWyfUli1VBvpGoVoI
9r6aBTxpmQ8EqX5OCgv4BgA+7q2Gie+3D86aK30QHsA+Oq1ydWRk1RQPonNCJQVfoNr3wjNqQg63
rayuFBgKANrgrgAcSr7UiYSoc8mdMMm+jHXtpYXp5cZjAarVUS0OWdwg8jlBRn/dNrz2NVH0QTEN
9QZIeS2e9clzdHsYeZ1gh6umaE6zGMdnM1Hv7XRU7w1LqKe/NwfqFge3IbjGcKFcmmMK5BcHNjsf
N6KiPIr2B03xeNG2iihrn+2zISkCuKNRTU0zOeEA7gY8mTF65d1eypYF6YtBJHHiooAFlYS6+zKl
Gy6xFjoXNTLUH3ETXVGkj8DSE6VXnRAMM178PjzzR2M+gN7J3KqqXeegy1w8+I4wSoWrXe6llAUz
i5ErTuhW/8Slh0yaJ0E+7fxy9IT5dzO8eGwgCcM4JvJPoqLRLIUP6rTYtNxywoJhOJ1UcetD4NTc
CFLXmRfEktC8B7EEursYcbr0s6G3+Ni2nR2WyrdqVP3Jqfx82ljKlhHJmWsGpUqV9naY6anXDapX
a/f/30ZkRzZ46cSg6AvLPPH1+gEjagGIZ2/78spKkGrhBbgQq2PeUsruXA1Pd31K1XCiyRFUiiFt
mN+QNrhtZsWl8YpCqEEBVwVH6nKkPgWbVhfCpJjHDy1KAzepHuvkjhGQJZHvcw7K527cQGOuRDcD
OSvYJXAnLpXcS4NTORczIrYa1vbBMr/afmW0nrtVoVnbPeigYLoRWSPw+Muv+LSsUk1GPhWzGiJ3
Ho4OzQOmlPY+Hbd6PWuGAHtxlscMKDOurvlEUdVex/4B7f6jtRq/TN2noRUbkWfVDFqqQL8g8F7V
XdHwtEAjDTMGxlRT+z7NvnDz29+7Au6dj3oWfEHO7tOaqTVxOzUsmt6b2n05DLuh/j2U36EOt9Wd
Xi6xy6cERNcXaV6QUizKZsuCP38gPIoc9EHVMHno4/u+qYLGslCsO/ONp+bKnYDpGXQHl7CDeork
CRA7nNXM7tVQsX6S+A94om/v2tbfl27rTtMZSQX+/jw9ONXbf/f3kWctBSGk7R9ZyqeNMkYty61m
gDyp03QImmCdYG57vL2INfdCfQvSeOAqR39Dis2NWaRtnWlqyKrfudH44BiDMttGXrP6yT8ZkWJz
bGoK4Dw6VjJQUAcPj/DjxEzfDPUH5gM2UoG1MPN5RVKM1rskYUOvqmE/dAdDfytH7jGLBeaWvOta
AEWIhibSMocPEuFLRzYmYEUHfLoQXPWVF3cv4xxhftaw9sVW7WLV1RBlcCuguAsKh0tTcZ/g4dq5
iNULK9MMJvktMMParplAREPLZJnUlWHfxBTajCe+GmKi8E3vSaRCTMHIvDxh+9set2oJERp3D8BJ
iAGXa0kVc7ZTND5Dy9gXxDMbPEfBb7Q1gbr2dZbojHY8OPjRmLo047BBpAUyn9Dkrscfem2noEas
DTZ0hVI0qzdy6bVzhG44sJ94W4O6V4pqNWVpZaCEENoxtPDQqca/s6u25C5WkDYfgF7cNkgNgS+Q
Lu0iA4zItOnS4W/uy2QMKTMnLyudfW+eLZd7PU08DSNSfZXcjWoexFvS52v7Ci5akNOAHBw5oxQw
Yj1xaasxLZz63iP8pXKeXAZT06G1gip/vu0sW9YkZ5mt2sLoUAGEaZF6Lal3XaIKiJd6TrKflWnX
9Ea1ka2uBSuUZCClsFRmAGW7dBy1ZHmrQaAorOMDAbWcI4aD7v7O2twfyPjz79cHNDse1PAHYIik
g602GRsw2KGG4EABXNkNOWowTjIFWeMBg+mZNN8Ij6vLg8wjSAox+oB35uXyrCwxtLGCo+oAButg
hBhKKHwUR1SdkWRuoSbWjgUgu4iQuIiRzUrfz7GyGa3CTgtr6EFYZz2+N7MNMq6VNjHSiU82pJNe
zLRyTYY+FWQLPOC9cPyI3ztfhaYFE4EYUnlEP2ygv/otzou1vVxyP+QzJsZK5RsaNyrXO0y5LWW8
GeQBVfJLWIoPsRKkmxthc20nwUQBTVOk7MvD8PK7aelg8CmBLQsE6jEzX8qm9vuu2PD+dTMmioMg
S16oDy/N4AoCH4rG0fSrng2OaT3miXyLU3TtCoAzoFMJVDMKgsu+fspsUIdsFPRhtFAkjQ/5x0SZ
vNZ5mseNN+HKtUnwXaCaimK8gZfupZ3SqjuFLG+BMWezN6Jdd9SrbksoYWU1S5hYikWoGBG5ajMT
bRqrclRDhxfjLjFItzNmzRuSMUicWtmIiCsfCG8bFBdBhrWIWkreXonKNFKBXIpkXzL7fu6iTZWo
dRMLVQaCINoM0qGN8WDiMccNDUISF7LX1n05dQNEf7qN77NlSFrL6HSsbrDY0Kr/gK+3Tp8ncyNJ
XzWBTszCkroM9EoXJuahNJ0ua5nm0nOmM+4vr9zSbFr1M7BbLSypOCCynxUKVWgqUi00tBhCj5NL
Tuiafr99Vay6GZ7p6BggDIBm6tKZBeZbTKbVWpgT0Qd1bDJfIWZ87Oe0e6cuoLW37a3F1SXbBGU1
SISu5w/mzhVmxUstVOeGn6BzNwfEbDIfpR4VtSIl3dm0MKHd2sDRhwxjFZpeg7tMbCGg1la+1JtV
VMYgGSO7fO9S5DxKhpSjyrxEv+/c+GUoA0vh0caSl+RFepvi6eAA1oFHlwOG88s91jF8OIH+Uwvn
fYup5XNvHNPcO7CvSBn7Dc9cuTzARb8gypZqH2L6pS1Mr7mDLWALyC/PrI/xhAQD6r52Xe8J+XZ7
ZSt51IIoAHoRVPsYvJQWVmOMeFQ7fMuqCIsyVBxAcq0fM68Dx3jhzkaMWreG5haiuw5s4PL/f4rv
GlrWTdpiaS1u4GIH8sfOJ+9NG2hbJHprroFL6v9akiJ832cI/gUsDRArtn/WxQ9hCt8qN77VWhT5
ZEZOenPhUnDSImnqnO/gavLV9A0y37c/0fJTZd/7bEOKuskI7llIKsIfPOdQ1Qdu7x762efvIt9Y
zZrnIeUEGR/IOnGopM8zu04zsGpEKmHUeuB0c7kjNm1PSFG5XxZ18giJra1b8mp5wEgi2wR2Flga
tJEld+/ACWpnwECE+jx7epycRDK89nw/uu5pILVH53fB0pfbe3r13VBmWsIycgxA5gDSv3REtaVk
aAddCZWielSaU6YWkWt2WxnoVdhYzAALuyBHlgen/GQAHY7iklgJ86IJNPer9Q5dnQZzUhi9S/ac
Nqex3CimrqwMVwEauRhYwliN/F4v2YyhBqKmdwwQpEUmb5g9V2y45JYR6cqZEPyHhunpHVVPKd1B
Q8BwXv/6C12sQ9q6GIK/RmHCRGp10I/7I3CCt4QXrq7n5aH8aa8k11MaF486MaV31rnct399Z+Cv
A1SC04SS8zKtd+ljA83x5218CVE+oKbvmd9d+5983Cfjua/+JFAAd/6HtCvbjRtZsl9EgPvyyq0W
UVuVZFl6ISxLIplM7ju/fk6q71xXZXGKcE8baBgowMHcIiMjTpzT//22Znl7pumEQjMSUOcmK10t
IU03x9ArBvrZqsE4bDhjv+ImLnwrGxjySqyvBB8ucr51iGKUglo9DhBjO4KYAvPR2FK2n/qv63vg
wh+dG+KfUWJu6kIDQbgAxCt4/L5kSRDqGzQeOuIawutyRyMTxEiAkHjCmC4u3VBQwGSpZUGCY1Oh
gkcjO/nr2wL/8KkRbnn6RkWCZIYRIQZPlQULQuNn2V8fTlhBNywLa81LZtxw0kjfEzULZvMXCNyc
nO7zeGVlLlEVbCgnRrihtH2cIl2oZIERATCVDV6fGW5dpj8ns7+1CGish7C25U714gkoRKVGi2FZ
BcApOmNdohlpLX2xtIA6e/+qjJwH7X7nWz+O22Ls8yQJrDgoNQNlqk211tK+YoNXJVLnSSWxFCfB
aL3VouWwM1x1a3nqNSvcfa+msVU0NUZS689aU9pQ4Ork2r5+tNaMcB58yJupTJgRaCwlEJuRptbV
kmjlHffNwnYWuzAJGEAlgPHB4UJu8HxVGjlJCuiSZ0HTUzs14+0URnaqgtbYMbv0VuxKrwAZBZgB
Aql4AZ2rQmu/bzLgtVMnpZ/YPFuxUXdyUtpzPbjXJ+HSkeF9jrIzvhD5c4VfT0uMhxI4riIo1QbQ
YUNI/U7SMyeBvKc3KV2yuW7v8r45t8etLFRZIik14iKALqqrzg3oPv6fFrhlTWkXz+2QFsGYRo6u
fyZr74XLaO18CNy13IvhFGsahoB6Zt/Vdk1gR/iU9Me60F2kRT19XLlI12aNu6VBEoonZUmLQCk0
V9Jue0NcmbWFw3C2D9jvJ88SayjqogtJEXTSZpytm1nba+ka1fWiEQPPRzD+IvdkcEszaUkc0bEs
wPiIlwgKtz/7Ej4kzOvPv99l7P7HEx0HDlX189GkiVigwbUqgiwGzSd65hP1Dt1ha2CohcODchCC
G2SCIDrG9y1LDXDcAlqHgwx6Y4Zj/hwa9FqukckvWUGQAZoDpt5n8k/8pqVWlyCqCVLBy0rxEdTM
X2BDA2Z9DYyysM2wMmibA/sPahh8o2w+oBG51/MisOa8uAn1WPatpPlxfW0WNgErd0rIISA4AvDl
fG0gsmKWaqYWARGjZjdCc/1dGAdit0jfrbn4pak7tcVtuMFMZaSGYSuZn8Wq3mna64g7Wc3XKCkv
YXF4NCJjy9IwiAovuDjbfkLmpNdxQg3Bp4gInDntNmVdO4pC3V6EZGoV3dNY3zXtw/UJXfBHZ6a5
CUVSKWPMEDhVqIrb2PuySxGKxoXX0g+L1LYh0KBLprVq1+LkgpcZjeoIFiH/cL6QUho2UloXRdDY
o/lIRTuOt0a/uz64xd3yxwj/SgVBBLhEepxkERzBYfncEYgI50a/Vtla2vpIlSCtj9Zg5Pe5SQRO
FFom3YRd2cbqXimK0Z1oNdrXR3MZzbMUGshDWGsIZGDZ7ydeVjZrLVXDqET0hLqgkN2MRneHTNjv
BG2ttqXKK6/vxdlDMwj2IzThwBB0bk8pOjUH5X8RmEmRe+k0F55Aa9MvxHiNtGxpAsFvyIowjNeL
94VN2ml6raRlYFXhppEbtL2GWgeMzPUZXBoRYEVwHoCgokeC33SdlOELijJozIdJh+InXkJN1nvX
rSwMBskDBv0CTgr+nVunNqEmRH7aMlDFDXicYeFfxF1IjCAkBCM8KF34qzBuiUDjuq+CNCkfzILe
FPH8qcrxp5Yrf321g+4CTTR4GYD0BNXb803Q0SzNJSvJAkJ+CcULXgWq8Xh9vi5X5dwEF+MyXbeu
L0gWoNg39omNJgspf75u49LNwQb6HZCoBdAUW+B8GHMMmYpahw3aV7tQB0H6czXcmtFBoRsR/DTi
yk5j03Iet5/b46YNrMIom8mwZyFfId5OTpo/D+ZOXJNsXJo7RENQxUNOHakY9vupT0jxHzL4WVBC
ySaP9Bua3KogZ7g+e5dWEA6B+A75MDDBwNC5FZMUkS7kYxaMo+qN06FXc3c1mXS5RDBiKihmK4iK
EEWcG6kqOM9Kx+N+qGanGA1bHdBr0H8l8eig2bLYNAVdGdflJXRukvPb7SS3RtfjpU80wZGGHwZQ
etgQw1rafnH+wDSKVCnSPYAjnA8NwKJEH0UZdgbVy9AhZYFpYBVDuzAaIA8Yo+k3TQVPWz6VuIRS
3cgCuaSOEUp4lWVIGojH1aW69HDw0ieWOD86zZlYthosWd1LMt5aw5pW36UBILKgJoDgAPU4QDHP
J0w2BQkJpSm8qbJtnjb+lKzB8y4ni7UjMfAnYi+AP7nLDbz2ilQ2hXUjdLWXCj+ibEZzd75n7OzX
D88lmw3DYgG8BO4WNCTh+Xc+mGmWShA6ViFgFB9561riDxQ8wNkf2vJkC7O87YU9mp0Fc3ovkUko
2yCqd0qbeNpaA83lPkQ+C/TOgG0xaDrfqVcSq5uVfgbd2WQOQWn01JsHlAlqS8y2K6NmE3juAUEs
x3iyUCAG1NLifEZcE2Bf0zZELaTdlOZnGxNPaYvtKMj7MaMPei4ik9/YPX0HafFzIZOVzrOFwWLS
WY3CAkj1gtlwANVag1eOcFMqvSsrQRI959FarunSz+OBiAZxhEe481EFPF/bsQB/8NAiw1qpoW/p
ow3vGE2WP8VvnfLr+pQuDAgbFYUQhh/Q8WQ8t2VqdaWUfZQE4Gx8p8ZbLj2mufbjupGFkwcHgqsS
dyRaOXmSw6rJ2rTS0ihIxqpzZ5CdgfNEXcOpLEwb+HxxH6OKia3B+3qZdtU8ITkNtN0tWFnulOaO
qI9S1kN09f36gFj0cL4P8epFhRuSahK6HhUuupAzcP3HoYBEndm7WdzskJwOlcaHQrBDy69KX0nu
X64S7KGpnq0SThgviNLFCJnn2EqgcTlt1XgOtFK4sUCkcX1Y/Ayy7DTSE+jaZuRc+Ov5ZkjUcTaS
tEOSM8n6m6oRKpSQstwXCwGxM3hDHYLZ+MsjhdY7JF7QYQDcD/7PS7ZmJKIqXqEkaPK9ID2zklL7
dX1c/P6DCfTCMvVSxtB4UVhswsTI5TRJg9hAe04xRsdIy9batC8nT8NjA1xD2OgyCphsDU+ipmQw
CWQH2zQIAWEzga0IDdmb+uF3AcZCAonU62PitwQbEwBFoA8DWMrAsDhzUB0VNfC4BUaDFC2Y5Al6
W16v2+Cjp28bEA20kFNi6oHcfjA6MyG1NaYBlMOdqQQkp/iljw/gMrDH7imr7b5++3uL6OzFXYKw
E483LpM5Z3KSlWZKwaIv/a67ZH6AdO5wb8Kxu1VTk10c6tNmrIZmk1bNGiMXf6zZeHGrgNEJ6Qsw
hnDjFUeQ1NYioYFqgb+CtOa27LSfrTm43TBulHm/GvQszTAwgjqbYzT6GtyFNtatmkAwhQbmDMEW
dPwqTji0vipWhk2FlDgaVQovq8UQClN9s3LeL6IIDBjvcGCT4caQy+PRs0IndOao0TyYOxPBalLV
G02ivaNCLsY1mqHciG1ZealcdlupBM23HY3E2uXj2Cl2rueTBzXq/lC0Ib1Jsro4UAiorSSTFg4v
+vMhioYQl2HCOF/bRxqEbxSJBlC6ST0qqPUb1YR6JS9xwdv0PRVMUBIEJsBS8p1IoBHLTakyoVr8
XJRf5B54x2KjP4GIMbxNZaeEZsCnImyvb/cFn8Fg9QA9IpzBEeMOsaVAOm+WsPyl9FX3n/GdLOyz
I3m+bmVhW59Z4cJStTOKDPUeGqT5TYTgKIWiuvEEPqxKo7a4RvOjc3fjPxP5Z0zcEdaU1ohKotCg
zbTRGeQ6AneNJnohVWYvatrIvT66BUcIrAjoP3B0QfrCBxd9lKaM/4cGUwG2Rtz3+0xduX6XlgnD
AtMT403Bv3buazWadg1OEA2KroR4qkisWzyK4n0uUeOhkOlsl/VapLm0aACpwBkirGbc9+c2kUFK
2jTDfuzCh8mDoqwtzb/j6ot8Xp++BQ8Efn3kffBiUZG/4uxMZlyJRo1neNMLaCqF4tgBYn7NbRnm
lTcNgrZDujW+mwrhHajZtdLYonXGBMvezGAY4TaLkKI7HbQ4WVCNqR/TAXz01atRAZ9de71QH+cm
fsvTlR2ztEMRXCP/aCFVhhaQ86kd1KECjlVH5iFMbVb7HOPHsD6a3vWZXdqYuKFRi0EwD5pN9vtJ
QJAnWmsMULALaLtvQEajRLflWsl/aWeidfK7kIuOQ57nbVC0bphEZiOxjS3AC5AsMGp7WJOn/G5V
OY142amGbDSgYOxdAvT0+WAg5qMOVlbmwVQ+JBABzCPRAQU3aR4V0RZz8O0VftYBU/BWh60tlPeF
5YaC5dV6ZA/Qs4xDBSDr1kBjdHLfDD+leAuN1305r72Ml2b99EPZjJ3Melfi83vS5IECEl0UrKGN
7s9ptrK2l1sIjxnwPjF5S+T/+GZ8saumYUqBE5P75/Sg4M09S3QLavK1a+lyOEjOMxJLYFzBdsK7
gbbqgGYsxTwYs8KWwNkkSO9VR2xxLhzGCaINwBO18bOUHk1RwDs/BTp1tvtO82Ph4/qGXggXoJsC
gCsuSWSILx6L+YBmsEkPgcep/S73wjtqbdr5I8n2CBD8uB222SyDMxsSc+NHqSWPlVI7k/41JP71
L7mAMODYnn0J57VmvSoFGeJJgW646uQB8XTfeb3f+3QXP5j7fqccit5Oe7uhflnczamN/ovr33BR
YOO/gbtWSwV4EHBTI8Xs/hy82Ek9u/vZ3q0dvW+QzPnROx8r5yOTuhWErLXgI73Ok/w+aHeqJz1Z
frHHXbdPH5P9fNPftFvDewB7rC9swBq8wdnaRPdf2+xY22iL2vabws09sA37xoo7vbyp8H147+As
sPebzvm5aqxJBSLUPKjStPZTZcb5N43akWjXbUSNKF4T66GX5+3aEiycQlhmORIZbwaDf3IpMyW6
TEgepLNgt+Wm6pya2k27u77SS2bA3gRQPev7QsLz3KVkAsICcazyQNQoxcsHqhFqcVtDNCtZS8cs
zaWO1wdksfBghZjguSkLvty0SnivsQZZnwawaNcHSngDJjXgcapXLV1zMOzj+d3FoifGlYteBb4b
YjbpBAhVnAcU+mxi5QvDp4GBkbcQTeyhhIZyCpbYKNCk7bDS8n3Rs8BO0IltPmODZsiwBSo2D+r5
txVvGgkJ7OiVVi3UhOyqeOzG30XvR93Ki2LVLuc9Qui0paSAXcvUfWOw3Kx5KOKdtLewjyCWPXfg
f5zeCmiDXN9JS94cgjgoSbJKHtLE58tL5GLO+6nGURFq4sRpTlCIR85Iaoq1GtvSTkJ5ltGgILSC
mvu5qVidBjRMqnmQaKD5teJY2HRgybGNcJj9wmqJR3SjAx1hXq0cl++Qkd9SJ6YtLqc4ZNVMgWPP
g0jXHCVVny39rR18ySJ+r7Y7qYWsourN4Nk8WpOL9+Uw7hP5ZazpbajXm6l9QKJ+Kz/oFV6Z1xfg
oiWXbbnTb+OW3lATxQDvCJbe2suG20jbKEabCuPy8qPpwfJGvFlwfVkrt8V30exyUlhnG2goIOjC
GR70trKqHJOSHZBI2d2DAz38oRfOZ21LDjIrdutQT7ZL++UVaidO6qLNxCmdxI989vfURTzlhSth
DNsEFx+F3BGy6QwUrXGera1b3RLSAQ4033RJ4RTT/Zz5Bc03sV0Ry67nNZq4yxOATkG2CECqIuXH
V8uh5TLKHdjbAkJnzTbq6Ca0xMgW4mp7faUvnfapIaTsz/c/qZVGVtMWsL7evAlT4yUCnVetmk4t
rkyiejGJzBKDKTOCWzTAnVuCRNGALAqAGlYXvyO71Dk9zeKVS3Zh455b4fZP0+ld3Oo9kF2GhSCw
deTy06oqBy86ZypmO9Ygi9ZB3EDwIKvQ2KWmruTmFpcOWW/G7Y7Oru8vPImsNXWYhZHNqGE9I1Fb
S7ei/Hx90S6dFgaJ3mP4KwUZBP6mTSqzyUNxKILh0Wj3lVNq9hw74c80XvEDl++mc0NsTU/GYspV
Tgzg8YPWQlu8K5SbXve1J7FeOfaLdr7PO8twY0TndqZUUSvSiZizVsNpepHI0Wo6J6n3Johwr0/e
4o4/scXW72RMcdhWZhnBVgt2IMWbpNiJKm81GXLpMzB1J2bYZ5yYIV0tqKE5AtxlOJFuo3Ua+KfI
G9yo9UbZvz6mtfnjXnNmZNZZNklFoCdfZkyQmDxQ5P8EfZXoZm1Y3NU8dWmWl1QGrKsr0M2V3xJj
rG1ZHm0ZaOc+98NJup+UaKUzaG2A7LNOZrMZoJdFdQywntVbGqpbCLG72rBFjsI2lBXk9/IY4XQN
g+XYefraRhoj4Kc1GBu/wuRDk1tby2xsRilLHONhlIaVLbk8uj8GueXLZ8A+pgqTKmnvJLQbs3Ka
Xaje64fr22TZO4Je9X9Hxq2e3iO0ikFcF5Ak6H5ogvk0td5A3qa638zD1kLcbqXdDu90tEit7NHv
NpTzW5SdiD/GuTUEPy+V8AYvA0DXczspm9QWtBSZ/BqwSzvSp5+GNKFYAQym4ZHUApmlUiUvoa4T
V89IvjdbARSfApi8V6aFXT0XX6aDeRGvJGQRVO6sZpHVC+EAtF12l9xUjmDYwnP60B3lzJ4f/o0t
1rPNJKUASOBcnaZkjZVMuB5ic5OoP5XCVsLR0Y/N4LTiq2wixik3/8qmhTQeslOsPfL89FgUt0ij
wRe1/iRqXmj97KujDA1o5SAMz9H8OVYrNxQbBT+jYHkDuBqpQ7SPcddwKUlN2GdwsnOZP8SWddtK
k3d9VEunFPUvYDtYzvmCO2IQKQgMcxN72di2cANDdhN3gzOID1lI7bh9q9S/K8Ey4gBo++Jly4DW
yO1xp8fqiGk0rQHx06h1lPZDap7DeeWIstvnZOIubHCHpOziccgLYTxAKw7kBKkD3mynD39cnzvO
4fxjBZTRQMUwnAYvVJsLZUrDOp4OYTuLxxiZExfpZbKtSinzhDqR7/RwGlYCIy5q+Y9RFH1B7gYO
QY27eCur7TokTsdDXKs64+UXMujFxtU0+XOi1r9BAaS+AL9b+kMshM3u+pD5PNS3eQDAYBn0VXjx
cYe8EuZZyATM7EDKO3PeCkqgAftc9LsebaaDTA6dtrWGv4ts/mMVSVBQaiGw4ZPoulbnMxnIdFC7
gypQr4tdoXsb9P0QP10fIPt+fufABGTYwA0CrSZuepMUCKjYiseDYSHlYoa1HxapbqOoJTpKqK49
EZdWEy90NKsBQg7KTe7OMrJ0GnLgxA5TpDQHqxnGxNZIrfe+FU8zRc3bhD7gFE1g4gn1Ipr/xcQi
yGY5LbT/6xrnYVQ6p1Ley/NhLmvAFhPXzKzt2GafVBhfFaVfk7e9ODLQgUEBBtQGoMRBloubXuQf
qqyv+u4QI9aZNMhkoABc9+9C/DtfU367WEpmC1VuPB80JAr59JakzDVtBLM76Mng56UMokfgMPto
J8srs3h5KmCKcQLDRaOhHNjP86uhSIfeaJS6RzWr8/ThFtt1o4aj34Uf1CjtqCvtLk6eOl1YiXk4
922Cc1mGO8V1xKYUZfVzw0YGpeV0MKGWXkbOmLyb8T6JAQuCfvRrH2qbVV2VhUkFowIQoLgq0Cuj
K+cGKR7qc5En4qEGOhM6UmFcPsojwTO+X7njly2hoAX0G3An/NDMOKnrtCDiQU5eShlIuw2JkLIQ
1gBwC1OIRhzoeEBEhKWuuCmMpGQc49kSD2lt3JVy6yFKCtDSWhm13RISlCN5L7KVIu/S4E6NyufT
KEWxlnTAIByiJnGaeCdGHzj/k/L+l94MlDCAV+G+xfgAJOTuWoJAsasmjC3+ECHxKZMfulw5k7Jy
K1x4se/WSUZVwkgHcDOdj6Zso2aQ0kY6lHH8Kk8qmpncTJXu1LgPAGfoYt27Pi4+qYp9jxw5wy0i
i8ziCG5gUS9FojKq6gGn0Z+h74bOwI1JLSeXqU2gyjKaoB/vymMlphDH+r1i/nL5kJEA7gqzyiBs
MttTJw+pvg6FQtNn89A2HQR87vIi3eQ16uaZV4hHK/kqx1cyP+abStmSJPV0/U1Am8PKLDCvcnZX
IZOG9MU38Q3L43Nn0ZpyJQ+pHh6oUMcMISPcDIglMRfSGm7u0m8DPQ/cH0rLuKrQFHI+4MScqER1
OT5momorgSXcVw2updIJ0+eVuWVfzY0KpXnEFwBaoD2OxwgMeJpkxtQlR6Wh2j6Kqp/DkEh36ZTL
vpYL2YtFZXDHiBD1aqg47ypJv2/SodmneXuj6IK8EnBdzLKGCUZ7MBJE6I9CSu186FqpJEYp4Xt6
877pn4Z88FJD8VdGfXGEYAV6K6yuxaAl/KhT9PVI8feoIzf7Mu57933ckq/EGV4LqOSWjmlTz3At
Yo8Pq8SNl/fXt3W4deCz0LrAw/tLWQqhOd8nx9FM7W5+MrJj3D22ZgI01ldR1p6MYvC0phHEPW8Y
uhptlkDRoPUW9S5+/4oyZHYBpE2OaRV52gRmPi13V+aVee+z3cTZYN9wclIxKtRAYrZ6PxFayQ5x
LS8p7P6rtMtnYyW/sjyPJyPi9oqQ0FzuxTY5dt4weERwdLdzI0fqXIO4a5CPtenjzqSqCWiL7mBM
GIkdKh9JbK1EFzzHw39WCBSKAB6gDP9dGT+ZPSW0si4asC+Q4t2lN9Gj5fV7AAJ6T3Tr22ErPIEz
YA1UceFr2JIpCNpQtoEg8rfm+4nRpGgNPZUxLoKb2AFjlBsbFPdxax6aJH3L5LW02IU35wxyq0Zp
jPxVhD0S5ZGdWdGeyO+1/lMv+5X9seRKEKcx3iEcdLD4n2/GJqlpKmtjckwkFcU4HUojFBGjM5ji
GkXbmilu3xsxlUFsBFMTPU4CBDGs0MZrY22DLB4vPB3QkoEM30X8qWdROs5yiOMlfkaFtNHj9rHJ
lNtk3FNa7pRfg1ztBCrcpcYaiy8Povxnc57Y5mIoGio1up+s5KgazkydxHRLHyxVdfheCbeVbBvp
Luoh7mvjWXPdqyxsGLBig9AXb1HWMsutY1RriS71OBaiUezSajpY6mjZFO0MSteSlTleWElA8xil
Lx5qwKRyxmjRomiWYCVrCHc7eC0eBIBoN72prIxq4dyxqjzERA3Q+uE2Ot+d+WBSfAjWUrrXumOl
eomCdK2X/SWHCls3lh0EOh4xCxoMuNiNauB4zkGLeEREvhWs55TeEVNayTJdRPXMCPrr4UYgKgCY
/PlgUPWr466m5AgG7pkESVu7gnQg0gaql/ZYtq4irATBfGb2n3GdmOTcSKrEMt7pIOEvvgDAjwv7
Z+6ar5/yh2Q4ui1btr5t1trM+Fz0f4wicYCGA/Rn8Q1RUj4jRIwzcpwVJ/sq7rI31Rs28053ynSX
9Y65AqNYntc/9rjd2BCtAn4a9vpub72U9DEWwZLkqBXA2Zs1DNiaMW4R83oSWqKUYDONLWia4vUX
mY4xuoZwzKzdMJp4WqzJJl0+Lb53zp8RcsvYazXpKMEIo3AAdOCpEu0xdUtlcKgyemn4GQ1+jVyN
NqzcDqtryV3oVKeKOE7Ys9LvoiO7XjK3wnMVTUfSBj3U1XrIaZp97FjkrmvWmAbYXHKBEg7Mn2Ez
73By66poKxYz8P0fJ1XIPVr2M+KkKveue86lCAkPNjhPjWnRo0p5bqbOyqnoSU6OeQAfYcvGhha7
RLab2KsFe5hv1qpCi3voxCDn1TJAEcCOj+XUnXlLYhvCuDZaSqaXj+sj44Eo/5zEE0PcdVSF0HCU
JRhKfkxf5dG4MT+zX6CGGjx6L2X2b2or+9dALux5dPKD5EjP1z9gefucfAB/NEV1JFOL7VNMdnSA
5K5yO/iiP7jVU7sxdu6KOXYOLjbMiTn+cAKfOfcjzI0uFJ/f5M8H9b70lNgZN4H14JJPbcXi2kpy
B7OMWy0D/zA51uFtrwIafxyQapAYhiY+FE+ErAE/l655aFEyAlYobaCudb5XBakv0AGCFR3KuxGQ
ovyLvtWFf30el6fxjxHu0FdKRKaoaMgxrGSIZs/6eyzXkpNM45oQ1lLAxKAjBssaAuzPZynzlOQN
ZNrIsdUImjL2kx/ulKBrnjV9H5HfVb2dnqC/B7J50bk+yP/jcPwxzY3SaGQQO0DM9GiO9yH9bPQb
pXUaCDFXkT2JN43s1tVv/an7RTpHbX5EamyHvymI75vqUbNeVNMnADJd/6jl5f3zTZzHy7KhAn8w
piMiQuhqVdr5GUS3XPB1HoV58K5bW50CLuxBjjhLCqPAZdbEfv1NDUB7m1rvkdY/tC1q4uNep05Z
7sevmEi7wdyOkk9SCK8CVZw48oyL9lFRdh1dw/ssn6w/M8F+P/H9ICUEMwtbHTG7kfe6M2a73rae
owdxjVWCOYVLp/FfSzzfmoa6n6YXbBK0WrKnqU7cRs3XmOr/D1f4xwzn9AvVis1ywIAs61k2vDTo
aztV7Mw1X8g+/ry+srwu8z+eHxy2LA8PjAHPBCTEndBGbY8rJvNE6w5szZuif2ISVpPsV9Yz3ZH6
eWicm/LDbG6mzqfCDhV66fX6dyzvsD/fwd+tupWOnajCleT6tpgdDbD5jTrfUn3Cab/P9DtAANqy
sWXNHaHQMRYNK4eA4DdIm0ch3HbCLz2z1cPKZy2kttAs8t/p4d8VpJ9LhQI0cez7+FUw/bzZTjFU
2O/xWGto8ah2lQM1j31dblPrt0xes95OpAMS/pNCvLxT0c+xLSc/r1yqJTsq30ZZ4c61caMMNjUn
CGmulVWWXeXJN3OX+YAu4TRHXeOoPhdv9Jg+VrfZZvSGJ/UlfkyPwlodcPEWOLHH3d2UKQZB6pwc
qzCa/amBXKdaQXIPTT2rcqhLpx3eH4o+Fu4BaB+cn3aaQXZDMnA4cgWQ7wJkh1m0E/uDYrmluG3j
GYnzJ2X29daZzd4Os6cJwjGTrWZOg2DfaO0sWtm6i2Hh6TdxvrhEX6pQthXmG8K6zfyqCvgskriF
MPtK+zulpl32b6hh+Nc35+JCnxrmvPKgyLNatTgzcXRT5EcFvMxKcm9UUAK4LxIf1ckQjbhuaQQQ
+r5ue+m9fWqa87rlUCkGmWG6FAWIz6KpOgqyUrLjn6a81oW25HdPbH3P/4mH18vaIi3+HOtCslUx
sce1I7N0m55a4FyuqhKpQbGJHDN52tJJ3mVVs50L2RGNeAVZtvhEA9gcFNcgKIAAHmcrSvSplEWM
psk93Iqe8Mtwyk3pjLf97bQSJSxvzRNjnCuYZ6Otq36AMRHyuc7Qub1R3pReCEbWtNsK889JX9NF
XswlnI6Q8weCjuJ1o8Bnyn1mT6Wjtdtaduon6x5CFUWU2MhkmJ2DtgVD+AGy1Os7c8kbnVrnQ/ux
oYbcwPuFlVlsIuSEXGtUcW8NCO+vm1q8qk9tsW852Zlxmdd5Aa6VY1Tc6LOTibeSWINP+NbsbGEM
+iFxovq+8M21UGTRDZ6sK+cGpdEY53SC4djYjspXhRSG5Yw2CF82ifFhPF0f59IleDpMzsGlgqXV
JV6+xyS/q8XcIwBZoX8x7JEpimZEw+51e8ujYyxxqNSzIvD5tPYgqRGidoKT32lMLxjNEE45bLLW
NY9KvZqLZSeOj+sABvqvOW6/RkoKjjgTw7PQXl560a10MBzIjyGegF45stBrb7NFh4YMIkqE4DdF
Lv18fHWdd1kdmjAYC5atDMlszxqSCNdncakAIjEGvP81w10PcpIDDZjgXib0PlbQFe0b1T2a2XFA
bZWp7n6CNQcoeD23iym2Fdkx9LW00KJnPfkG7p4YSwvdCwTfMEAzfKPcSJItfha5UzYv9YfyULp6
ekelJ7PcN0KO0vtajpFvx/2Ob/9MAnrFzuc6ivtEoJ2Ey1lEkXUfPfe5rZnPXQq00KaCJEm6bdND
OgTmY/GSlhtL2CcUbYATcXqZbDIDjHjyQ1K9DuaBZNPm/7VGEFY//7wcnX9IvuDzMnFD0fXT3cXt
pmvf59TPobJg+nP4KKRBK/Y7EUI1ZO5ts1pjQF083/9dpAuqyTkc1X6QdaTPNlbsZtBreTyuiXMs
3nsQaYHuOHYkU1o/HymV5a4SIzk5WjcpQcVDnjw1+ciMIG/fSN3ZXSm5telp/evKFDNvwR/vU8Pc
MZiHFKSvw5Qcw/RHF39lT3cAxe/F1o6mD4HY3fvjdYNLWx70NuDoQTmC0aidD7RspxiK6g38hkbQ
onUvZs9NhA4lshZ3L7mRU0PcwBI6t6JiVqg1joNdJoOjmT+uD2VpY5xa4E5v2Fea0TYYSqqVjgzN
7nkIUno/kPcq97V+TXp40RxQ0SBsQ8YKWgPnM5dJiSpobKVaqXKqMnfDlNpZM4EgSCMOCFElVyG1
f32MfK/2t4dgffAwDFYbVKvOrRJJMEpoaMKq2/4WjmCP1UL3IUvsflu56YfiOXLvbP8WBc6b5Zuh
0rGcxbmC2Q65ebu+j96Ug+jPb+KL8G/C25MR8gxIUpLlgz6gOEZo6Oj9jWK4bfSoWythwmK0Cc1C
ZIoZ2ASPvvOZBPJF7SeFpavTTsQLRBjdRE6KZ3R/B7Ke14/1lE52VlVWAJqa9kFNNbK7vppsi/CH
/fQT2OE8icisxlSErCPkaEiuWrd23O36fLJz80ZQV4LrpeMHBOM37AUdbXxGshNbsCBVSAdFZmXu
s7LWbKS+BPf6gBYTNAZeC9ia6HZGb9T5iIymL3CR421iTMc+2g/VD5w7Zf6qPnNANkHb1qV28jFr
PnkPRXewtmHpgQfq/fpnLA329Cu4Q1JMUic0Dd57USTqG70ogUoVITJy3cpiQA0cKqBajDYQXfLn
g507vQ8bguCdxh7YuCH+InvgEBSKBzRS4d52KvNWDPr2Y1zN7n2fc37rnNrmtk47j4NRWwgD9fEe
Shz7sBX2XZHtsvFZFve9yKqSxBmbV7n8nfTUmSQ/7YNJQJ151zfvk+b2ZKtJu6bwsf/dKPwllGSX
SmSrJhnENoQdGVMv6Tf/as7wGAB6F5hvfs50HY1R7YRoecjAH/ReiLfzrG0FWwXF5fwjTncJ8qF1
6RsrlwNbi8v5QpO2ihZVCci687VqZwvS6oiRjk2sAmJDLZBZKHG1mQRIRV8f4+LuA+3i/5piV/z/
kPZdy5HjyrZfxAh680pXjjKlku0XhqRWg6D37uvPgva5u6sg3mLMnBgfilESQAJIZK5c62xX6+kw
p/0wo1yDDgIvast5i/6Sx+tGmAtfGw/3DOjNEJjNVsSztZS2yT6qJ0cniR2R8BSS93AwPYOswaAW
oyLQiv93ZGzkZyPrqxDApQyLZ0pkR6AKoOWxYyh4rnbUJUrhRkBH6nMwNrYYT+71ES+tIKiMGE4J
eGiQCl0aRzdd3g9g4zupoCnz5ELLfSGJBDeJ9fxfnMuM6lVERARSTp7DWIDcF1rpLZaqyuwW9Xfa
u+Cq8sRe90i+EoEtjgsMkIxnA/Io/JGJDGulT3GUnJQwgvpWBIgtHRrqdvm89nhcM8Wdi2o+AdCS
ZcmpalN9k+A57CUJob6YmWvJnMUDitGP/u+wdO4pI3aJEMqxnp7Esk4VrzXrNrWJ1RidX9N+rm7C
WRqyaS9oyGU54qBAfm6gQwgWoVnSvASlQuqVukyVrRKHibTLZoN0h9aSR9mVaYx/J0quVE43GEJ2
NEhB6z+SGFXII+ryuJlCLS5sLa/16WAOMiiviT421bYWS+jP9L3YtDYIMgrTwTZC09ba5bBwCjCh
DgZdQlYAROKX7mpNWUorWUkQMVXex2xX7lfjUPsT3ep2DB6A65tj6eJFVIgnGcDngGvzYhfVnKAp
0WzTU23+lvR6b+BOCtUwAqJCPAnFV1OCrElA6jmdg27KbwbqqcljPoT+oHyNwinUfkOB4/f1r1oI
kRWkYtBWB6QrGM+4Qze3hrQdS5Kd1Ki2ZUG0czH39RS8Z6UPQgW7HN6uG1w6oWDxu1+C1V15gWYE
jmUzCTQ7tX4r2TmEUB37S3mfn7oTtMv/hTHw3jLlPzBbAtB1ucRxlxkFaJxAxbPrT9mmq+z+Od07
2V28r1bAQAs7FxiOv6aYt52dvEUEW3LPxpXieo5M4ysqo3dNytaOvkVHOrfEvuTMkjaEIcTIYGna
D8kWTdOoRITTE4QqQPy1LYSb3IPku4quTLQYP5viC7qa0dscl08rs7vkPDgNLTDxMpZX/sbOTOjp
lVmVncb6ZpS9ZHRScfQskE49ya/1Q1V5+ZHkTKM9Eyc7pQ+5bEfjRisern/IQpDO4DP//Q7u3qmN
ao4rochOWdbaIDaRKqhnMmgJWaOEWjoyzi1x/qSXuT6gqzc75T49FmtF+O8uLC5kuBgI50MGodOU
h5hQOjlG4cb1Jk4eY1BLHfKv6qOI7P5rBiTBEV+mbf5k3g5Y+LWYealyyjoO0FkI+jymbHjpXm2q
RlCvaeFe4X29083bsnNGV2xsq7Prt7p3pOGzfYZsY17bjQLBsvuqt6WNUeOxma9i1he3FQB9kIxk
jDoWt7ZZPvepXOFruv0IgfU5fOuFQ2aiEDWV21Y4ABMQaW+qfjd2rZ/1Dchb6V6L/iFZE3tdK/Aw
EHYDRAniQu6cbOdkFCSlz07PkvoORSTbNCGm03upBnpYV+63oXRShbdEfR+UtYtqcUWg/o6oCoIq
rBnzckXGKqxq0xzh3w9o+fR26m7+qDZ0k+2MY+89gQrOET8sVwQDWnPoVs61JZf/a/xHwlOM+jov
1Tk7gR0YSIXmkImr0Hq2iLzfs7co2HiBYYYo2OUAtXRqQH8twuXmvV46qeo3KHZA69TRnusnC6LS
hlevKVx9Z0SuWeXSQxqaFEE6zEbm9u7g5S4Fg57f3qlOONmj3bnJvbBXvLdde6cF4+Mmf+hvx9to
q/0pXFSAH+jH9WPsO59x7YO4p3mE5v7GLPBBmi3vm/fS/4icxol/31ToOOjdztNO1hZiaV/V9lgc
LHxjfRAePhvX8MjGejJdYAV27ZbcpPYb4rmNhP9vto1N9xjbqXP9Y3kiwO8dcb5mnFO2RdUSucfH
ggATfWbZkepOemodwZVfPOlB87pteCu+dLvW2V43/fPaAZIZwT9DZqPoyee45aYyYlWd6lMqQOAD
RJNW5KNk3OF4QpYtRNL3uj02kstlQcsTvBOIYgYW48srpZLkfVWX7cl8wkD73ScgmvVz5q7lXxfy
XYxOlOnagOgVQu7cIaMNqpmhQw6G6C4CwKB7sORgGFTbGEtXSHZVhzbhFWw421r84AwQc7FsJaio
Re5Ga6yeVEVRtCc11g5SjI5dK/pd94rfy+Wf6/P48ySBnpsIASoJ1tDVxbl3OGYqNQGtOpFGDEAr
gZfUmqTkz0jg0gTnlGY85KU+Ve3JGEY/bUrU+LZV5VJTAkZm5U5YGQ7fD5RPid5pFLbGVn0gaeIr
4RoKes0E5xBiqceF1LHhTBATJJodk5fra/JzL2Hx8VQHWy7+/kOaJWrCouq1FGtSTlAwQXNWE5nu
TAtXSwsvroY/lliv9Puu2eSudOBtVDEMs/aUhbGj6NVuMomdZ/c4T+yuB9ZG3V4f5NI0giwBRAZM
4BoEPJfXS6zERq7mmEZtnnRvMmIwQuni63UjC7lGNpV/rXDXyUBqNa0kuHdlN0+gBXOT4CXs7Hnv
aNQdVxrCl+fwrzH287M3AG3zYtasvD1NzjTZ9N361U6grXu+PqafwdflkLjtlFk12PNDWBn96DF6
XruBl3br3xkDh8blIKQBq0BanD1ao3rCfNKsHgHeCZ0anbpyXS0dc+emuJ00JCUAZzM7w5vPEiQ8
YKd9Ev4pLSruRDZfBnCPkEPBMccdppJaRQ2lsDKPgpuVGyopfq3EH21n2tdXZnk8fy0xlz9bf8uK
4rGQ2/ZU5FZuhzJki6X8ANzRs1AVKxHgohegyRzBL6Df6P69tKW17ZjE2gRfq4ibR0DjSR8zgrLr
I1reP4iswYkORPYPHYABGPpSmmEmqm9IA1C2XHuCle9KEwzbkScb5BZc1k5BlFcQLXsjGd+uf8Hi
OFl4jWZrUNjwioyUZCDpyMX2lCZvhYVhpgGJ1uDFa0a4jat30FXPIgmjtAQ/GqJDKgz3mUBXztiF
pyS0mhBPg4eAsctK3GkUEkvoDDWEg2RfITJLoglG0NQB42NWQ2A1yex0/pIHcDUrkBUbvbjPvK5A
PaKI77SkcGQ8QSv6WM7R9vosLwSOl1/GzQDQKhXtagNXDh6RrlC74UMNoPufcPayW2M7SEAFu8aT
cav1vv7bPJlhY2vqae1d8/PwwWegpo43rgwefL6hoWvV3AzHHs19ieVE8v0oS4c020+ZremrRTd2
pV1GWSxTjdc0QNGsoMmNWRAEbWrUsmNo5JnaU7ark/fC8rRfpHrHG9cG0lPIvsAmtLJ3f159gCGB
UweUL4i7LJ5k2CxHkIQYaGGMjF+afqiTj+uruRCzwgDjJ1BRzkObMhv52UFUd+pcpGrcn9pm6HXb
KhNRuukTVPqDrDMtusG/Wx+SYHaKq2bmDCn6pDK2sgCclnv9W35uLTTQo9bH3gToDuUr4GIyk8QM
o/GEJLVEXbBwiNt40sXShY7fGt/EzwMYxmTolbBHAWOduRx3J2QSAZfleBLSdKdmU+OUEs6MMR7x
dszXQufFoSlQAwKHiYJaJr+bx7nozKYcT4C5iHswweu3Iwhvd7IhxiuRxaIpoNdMnBoQOeIB/CHV
xSRXewxsAnUVelPTrawVCiip0Wx4fcEW55DJvuCxwx4f7FPOfcekfRWF8niKC9rYRN5GCXhHp2n0
Om2avevGFmCkjFcKWUpAQVg3BDeHqLwPiKbL6SSOgnVvEb3p7UIjYLYCoZA1O8SYyuQe+zh1EkJq
38hao97Tykg/yq7Hm88ownSE4LDUP7ZDlmbP1z/w51bF9zEGVrQBM7U2LkSpuw4c1WgJPIUADx8y
Q81ZZ5e8Mg0/5/xb40mE85qMDoe7zI2ZGEKlCNOpQkPXAV34014XhGjXFg19FNWhWkHsLYwKqwtO
HGBw0EbNvZKuz9BP12TcmX9/FzdDSBDJoU7U6aQflY9kp79c//ULpYnL38+dZaB0IZCWw++XoSnw
KzlEp53V2GgCK5+ylP1zxd7PK+jSHrcWWhYrHXhqJ+A2IVVySJuN9BLrv8Z6MwIraqoPo+BJrS3u
yjhyUKSzh/FYR78rda2HfwH5f/kl3Gk2l7pGylFBdy3xlO6gv+vljYx0XPUe+1XuiLkG2leru3tf
mQEW4V/ei5d2uRPAklVhRu1mOnXWa1m5dbJtZj8LfdSqX8hnurlubsn30bnI8KsSS0BwzxmlhyxN
1uTziSYyqu8FnYCtDu8sWoV2LxdrFMSL/qTg0kX0xTi+eYoL2rSM4r+YT50iuzr9SsCt/xju3mZp
2/UmWMep6V8f4dJu08EjA6pzQCjwCLk8USdLaqgyiDOeBXrjx2Jc+pPRriWq2G/hV+3cCjePVWpF
4Tj088msC6eWwk1Rbrob9Pzb4cG04pVQdmmXQMMHlJx4uuN+53Zl2qZ5DAm0+WSZJLsV8U6w09ao
dpLQKJtGLU59HBe7fzGPZza5ndlL9TDgkIZNsY8BEirHTVYV5vbfWEEJHgkxIFl/9Kgh1m6NlqL6
K6vtDXTGXwdglVaMLDk9Ixe0mGShjoD30iXGBNLznYgSs9yO5IZIhi+HykNqmLk7UU1dmbilIxon
NPBWeMFp6K+9tIb0pVCEZSaeZlxx9mB27SemOb/V8q5auckWQk8QmiGTyOgMwaBoco5BenVWm9Cc
T4A9KrtxzCERkjSFA/2HyckTkTz3LeqOxgAdmqqGQLMxWPpKtLQ4u6idK4he8A8+WmKNKZIxIHcx
I2+6jxOI3FOlm9wEmRMnms3f/8JjTKBwWZQAa9xizomcjUYIWjWjHxt/ziTRNutScP65FfQRGEAp
MF5TXmRVywS50oZIPBXGcMyTpLI7q3v4v9ngzxCrEwyawveTTJBs2rfE6a21WuZCqRwYNkQ5Gk5E
ZLh5fl0jMXJTyUZYQQZ/j27b5mCYk7ULx6l96EQk5hKzgVYWAbV/qtbAl5JJt6WQTF4FoLenUcHy
h2aAVEQ1zW4n6PSRlGrqROlEVzq5lrYOOGBQ00A7InSIubsQpfQqtzJZBP4zDN0E19Opb0H41MVp
cro++cumIH0IQBOITnneXCGWc9IklnhqhG5y5DTqn4rGVG1tAhLkuqmlGwlVS5ATMlFlyG9cHgij
plGaNgp8SezI7RzHs6fKrfhvvOnMCncUtHUGcRGc2KCg7lQ/6spip6eduhI/LE4b5KHB+YsnNTJF
l2Mx5XTsE51IJzBbgIGzB3awnOX4FikpfWULLjTbwHP/2uIJtksVIJxYMMVThowCKkBmnfeBBLGL
YUuUWeyCfqIKBMebua9dxaqyaatQS2xsyNM3KNmnWocUWarqtki1hthtraH1uVBjNCpcX+HlWTFA
vSoayNrxb1NoLHRCK4UiGuSSci+1hvY6iUNzDLvCWim5sAnmAw9okQLIh/cLENLcFgEkzihbK5GA
bpSfxln7qCv5IdJOREIDCKJnhi1pV0KqpeGBbIrdMZCBgxDV5aLXkTpXYwObQ11GoJeH1FUpRJEP
8ARZMbUU6YAMHPpqWHvQWSqXpiaEA71UlNIpisFmf2h1dww9aM/Ww0pMsLQpzw2xn589vMMwTOTY
LJgj5/dZRJ2UZCuJp4WLEdcTgBvId4FOlic3HlT21GZeQRqyz9tmE4Pdw9aGDMCWp+sOuBRno0LL
pNuxFwx4x+Vwpr6OrLHHcERwnTsy6V29jVSfjvV4a6q14LS0GIK2VlHZ18wbvTOnl0xQypVZXej8
QLoENQDEqvAViU8glyl6pyHTKwEmodukSG9GFb358nNtQgRBlpxqr7Yg+CGyO5R44U/6bZN2Xpf2
d1lR7IScjCtbc2G/XHyQeTkxZV1YwiCz/RI5ukp9OS0OIWahmwY7geRnNQXqGgh4wbdgE4RwBo4D
vLG4/WKOJYTFaAObJHPV+F7M13rFl0f11wK3TUY8uay2hgW1jkI/RUXPGk/dQJ/qvkYygx7LMQwq
a1h5hywlkC5GxrnZjLRumdatdJry33ryItxC5MEu5ukxFtVNEVO7aN1yoo6lVB46am+TwqbWCgHr
QpUEkwvdahmYZ2C0eJL0fM4RUws4I4DKUoBTKYXBSQzNyQcJYM08Q/Ix3Md664fSqNt5rATKuCY0
zNyGO4YvvoFzK6PBjWJNuAfrIeneRUHEyy/v++5l7BEpzSD7Doakl905y9eEsxePlbPhc1ewPpi5
RNnwDXQjCOYnoldHNT7mdC2ZvHyo/LXEX8BVXcUEkGWckacUMvLQeb9F8jp+rh6HO/VjjTdl4ZbB
lIIVC+UnBcESt2vqkNKoj2vppLeBqpyExlenlUzcwu1yYYLbNn0vp+k0VDid9E+MCCyDcvZOBhPX
2e76gby8SH8Hw22UNhu0QdexUbLZAUJoq5mZXejFXTquBGRL8f3FmLiAADHnBOElHAUd8rNVsqsz
X29UR1G/ZNQphWhwJckRYuUeQrT+aG7KHotH3Vqd/KnXX9RM+dKo+Pv68BfPp7O1ZNNzdrtKeJtJ
mYaJNqW3iLpiWNoqFOzpr0a4y6U7JTpdt7f0EEbdGSlWHbzM6DnkDOZdTGPkKBA39HYNX1XAkvCu
/85k2wRSqXxo1mCwy6fQmUXma2dDzIpZnEY2700UemUFxaTZ2pQQRJ3IRhXeiyQYOnlTFmJhN/2z
1q4cxYt3zJl57gDqsmqCsGnHIJcWBFdNKbYbUsXeyrwubkpIXyCbAfpMMEpejtIoRhDm5TCjm478
tFOx+2dQdAWyjWwNyDWctWfM4hY9M8i5M8SIKCpl2Dgq9EOmtLY7U/YE6S0rI7edX68Pb210nNeQ
ri3pbGENy6L81XRp7pixJNlZmibOdUuLG+JsWJy3DMZkDNMIS7PWepl2TEyvVraNHliTU5azg2TU
isXFE+jMIucgVjZk8WDAotHnGzPcTv1rk6Fprvevj4zfCADMobfwTDKIG5oyV6ocZyF0kLpXNHA6
Ug3IjyGVBxnpIKaTItPGVa3CzumD2TxEU1i71z+BDeXsMv7xBfxQSUVb9DkXAR6+kO5LEi2yEx1l
CyM7QDvcnYXNdYOc3/yvQYAUkaYAbSWPRlbFFkiyEENWU6SxQyfKtqG5piLCLeC3EbAxAW8JzmsA
rrnLapzz3Bz7uAhG7bcyHsKCgBbLJtrKWPhb/j922EDQXYwsLI/YEXsSgfgE2lkWSV1TfrWcVCoc
SbMlx5I38kdfnNqIroTl/EPh2yrsAe0MVDmaJ7goRpzUskbhowjIsyDs4wBUuPGjqPsZ8PPKZpJG
u/odUr+qNtXkjKrbrFI9Mb/kvUbVgMNEVoblxbh4Q5zVMlQEA3qP+7vKtmz2l+Jb9mth+zLwIfvy
nb5WL9c9Z8lVVQMgImC88ZLm7ymlG5VBMiDXliJgbNM7CjqztCycjG5k5aYkax1uS/YQhUA6Gi1u
cCbOibKh0XqBKGVgju1TUT+pBb3J09cc73hDgLRP0x6vD3Bpa+BagiYdUsHI6nOzKpVaWVhFVAVy
bfa3gzx1u3Qw9mk9Sdvrlr5FJvgFRDKfScgiIwL85uXdJEGbSa8NWgVs3ci23ZEt2da7ATrlpLHD
DXBTO3NPDu0u2eLZu62jG5IGogvetiBaa13nI5Bvhz7/Gm6mpXpOcjONq0Ap3gohdkLzNQ5v4tDY
NLrgl5W2h/wKFACfrs/C4kY6t8vd0I1qziFoMapgHEdfzdw+Mx1Q4ITjE9ZYShyzElyLvJLUlx56
9N8WdzWE1rq17bSwm9AAhfL2t/6ZxMti9Hoc5uWAz0iswY2Nm7gebWnsbEUjjlqs5Im/0+/c0kuo
3gMGAoVpBToZl0tvEaNVBb2sgoPBdu4zCJFdIFr9Yqvhv399SDZDnxIv8v/zR+J8AVfpoC/KC23i
aI7oSs7oTRA3Fm1lpSCydCMqSJFCAg4wHHYFX35dMvUAw4yYC7WbbUiuQgiGvs3aeN8Y806MBbQk
3AANtBuSyZu0dNtWxsoELayGguwZYwBHG9OPmkyipnlmDlkTdANEeCD+aNfTLpLuYryOr/vfwgGD
fY7zBd0IAInwDc9UjcR5QNNRMJi3LdgplPSmEVsnn/f1CPLAf/asYpsM1lAKxT2lIaXGbbLYGOQS
wnJN0KS2vJnxvLazNb2JnzsZPgy+exPClQZczOCiQq0poqRBvBmk5Jec9m6yNdF/m3ZuKhs2rdy+
LG/DNbpmLkCEVAKMAvMJgKmGPLLG3YdUSHJLa4coQJ0y8eZezgMBjb+e0dfJTZ7JhdOgT9fplAbq
NjNdSVX+8Bcw8DNpcomh5FiS99JjozTU52Kco2BKoXY1oNLnJGoWehZUr/ZkgNRuMnXZStjGTqaL
TYyWW6a4zKqyaKr67gU6e0HFSJOZaa5EQSGLThVKb2MDXtZ/6J7MBuD0DDUGJ+Xv21BtulE2YCOK
vFzz0CljWH7oq+kvspb7XJjDC1Ps52fDURLTnM1SjwK4yokqla1P91r/IFTqvZQ/XB/Wmi1uvQq5
yzpFU6Mg721SnuRX8jvsIeW6MntLW4GJrwCJxVohoZt3Oaa+EydTyyX4RfxSdzokkG+NapMeSOKm
h6ydt2P5dX1kPA6HbYQLk9x9hoYqQck05hXl+ABA1SHFdUVHzdWn1jEJ9KtpCyG98SiOxAYD/qx+
ZUmyuf4Vi/N7Nm7ufumbtjY0AeMuDLdo/GSb3RgCWuGuW2G/5ccGYJkuMH2g/YhP2vdNPJeTDI9p
IvQGI1NEjeOczGuLKK+Y4QYzJW2eo0QMx2w2gPhs6FzYliJsJHqk7g36XfLioZ7t1dbzHw8YtpJn
w+PO0ULOBsEKYTeSvyJz9uZRdQYK8HW7cnr9vHC/LRmQAwWwCSVWboTWjB6KfKY0SEyVeLRUgS+W
RqSh5+IkxRJ1siR/QzHms2jRmA7ajNKZovxRARJ95e5fGjNgEEj8q7idUCa93DBJHY35VGHMiVzu
NeqZZo9u8NkWVuwsnZ1QyUKzBao9CLu4ue2siupNYUaBlpTNpivkF2NQq5UD+sfdjmk9N8KdaHFW
SLEyaRhMnXzpg1N8lmriEAnd1xQ0g2UXO9c3xOLsgfiJ1XOhYMlH9F2TKHSUMSpLvE+mN8sowZ/o
tPLpupmfT14MTJYRnYHMBFGSyF22pkZ0M0aTflD0EJPaSK3uxDH4iNBcCCQNaLod4R5EBisbcWk6
ZSCKLQCL8aznvZSoNM+1eoSXitto9GnhGB916CBBOBRr5P5L/nFui/OPoYvChGawhWKqM2T4q1w5
vNYscM5BwlGexgkWQLUIruLaTrt/luL8vgmAKjcUFThz9F9zuAkTwZ6cNjMN0NHqriXol87e81/O
Ds2z2zrtpxgoGLiAWNXOqP/SQMeXN79WHI1td/6EP7fC3Z+mpEW53rMhoCj0Qr1++2n6qafb2+uG
1kbDFutsNKJca4IoYDEi8gT+9E0lVraprBW9lpf874Jwx2waWmk+qRMN5kSzaXfM1P/jinNeG6p6
YcYFpgvdXE4eHRspXdmDa0PgvFapW2ApJwyhA6f3BPnElq4ANJbOMBmhPK4A3OkIqy+XQpCkCNBa
LEUFnacKlJx5bHpW86sqvetrvnicsOyZyMimgFW7NNRrfQP15Bxb3FR3WkyfLeWuUR5wN+F1zxpQ
phUnW7xm5TOL7IvOvGyW1UorCSxG9wKyKmpql6f0MLmaYUsOKG/7YuU+WHTrM4PcXA4iGlV1pKwC
yXgiSeZVEBnU14zw3BLf5wxyCADJoSGbgcEuh5XUeVNXjUgD+agD+XYQU1t9Ip6+6bzkkP3Sjqqf
2sNj/G7sY2LvqtjXV3yGhzr95xNkFRz8LJ+BbqXLT2gqIRvlRqdBOvnDcf7MXL06WOF+Lo9aqgaT
8twgi3UnfJKotI1/qPT2wzo3AU2UkmECeiwQm3cFqGzaio5Y3ZjDVzb9m4sJaXO8NdFdaAESfjlS
KyoiLQ9VtsV1y2YqKC6YT9ZK10vbHNEXcqwiJLiBEri0ooWM7glKrQEgH1vLivcTWoSvb7+lfQ7M
K1q/gMJiWfpLE8DzdIDBmDjawZuoFj551afncVxJpzIP5y8QDRRRTBReA9UDd4EMpkLlloSwgpb0
3EZ46bdq57QAgIMUYZ56R4nWeC0WX33nRrmhJQq2uarDaDb9Qt1mCEW73mgvuvSlk8nXu2gX9s/X
Z3NpnJB9BUEt6ozIynPXcQvuND2MLRog6hKQzCXeHJj3Veb/q8GBDhPpaQR+LE99uW6JFppF0URx
YIwjnkIbFP2Mido68vFCdIxGxY4pVLrW8qN8nf57k+mI/ZAp+5Y/4Y7romkqHVKmNFBw61C1gbBu
BnpwDfRvxKnI7fQiSHegudnL4RHat/IHRHcqv/6K9UdD0Vacl+9A/c/XfNevQIOqQ6n+chYE00ob
9IDRYPLGk/qcH82P2e8eyHF40Heoom0xMeje7481+PY/UKC4vtwyW0/erwEZR9npP/a5q4SaqJYL
CuynhR3eaK72Od4DemwPxxa4v1/SZj5YnuBlg92Ht8QB+9Mu3epP179i0enOPoK7XuQGPMxiBT+X
h6dKR6ORYtr17NTZVjb8CDWEFGSV100uXdqMxAhHE6jm8Ai4nPeSxAno4yEjn87KXocWutHd9Llb
RZZP7rOP68bYIv6c5L/GuHDKooMVkQTGpj3dxqdOxtZaOwYX31I64MDAhbGp5MMQKnWdUEAhMegZ
uDEDX5He/iEh9KFVZV8m1T0LSxUruSHhGwUK9/oQl7cVCojAi6IKjb9dTmhRkjpsoFIWTA7Ox+RY
xG5+il/n1h42w31NfHonOtZbcRLehLfBclfMszfIjykGFw9AniCnQlL60rwhd9JM0MUW6MdxRxM3
fE4Su3oN70O7yl9/r1hb3DXYu6y4APofvj8yaspEGEEMENTtuBWH43BjftLOlgvTFoantnY092mt
SXxxk8BRIRuBuiWIAbgRIu1c5uDwDbp3Y9s9JQ5ATNRBE8HKVC7ujDM73GsPnU952cdDHGjaszWj
Wme6uRWo6ruw6+tx5fxZvOLYG/z/jYrN9Fkoq8twWprDWuv+QVrqMXS7YL5FwXI1hco84IeHGAyD
Cu9gXnJpKZtbK0wEzF8BFYAx8iv0GDhVtKWmp+/651HZpIldPDfGjYwyabiWAF8KU4Ck/q957qDP
oVwXlgkG6o8fCljSyMoZs+wef38/d5AnhhXOGsXvl2/UybaYwEd+YxiPePGgo9KuVsz9fxburz3u
zI5HE03tgEUEeaN8xbGxycts15r3YaED2YyulluigIxr7bG1sop8Sa+XRlHWM5hV/CTY6971jb18
Hf5dJZ72qshpHDYVZrH3Jy98b30V7Ta75ll4tVxzQ/ZRaqeiPX2Gb8YvVbLFm8kH7Z5cba5/x9oo
uV0h93059w0+g6BPUxR+9f1dXa3lRFj0+GNDIGxGyUlC9pKfSiGOcGSyrTe7ZP9mbCdHO7Qv1AkP
9ZGeKi9eGdTiwXJmjztYRLUQTbBKxkFSbDL1ODO2tOZBGW606a5Ap/v1KVy+D8/McXOoCXWP+hrM
AfZuxz1Y4dTNXLpVYCSOVt7Xq5hs9gS4Np/s52dHWdlZAF8TzOfgZN50RCCxb4LfaOa3R6/Z/UPk
+X8Cx7PhsdU9s1Yoeo874ttaGciOComk/o/m/Lk+i4un1pkV5qhnVpTOIJNZj3GQbc37yVUPq/DN
NQvs52cWQIaS55ECC937eEAsfjMeMq/0YoCPEh96MS7ImR8gDHx9XN+6ENcWizuOAQfHsziCd6gb
qUeHvQr638YFVA24hGRveU2J/ujJjdwXYSNulbfIqTbFVjwgFbHVXHQXO5P/D6GkP5aUO8LnodLz
1MSShmoGO5oB0GXWrQEFlrY9YhagIr7jJL7A3ZQRkE+RAO110E1EYYkMw8pGX5xcoKosGSUEphTD
DQQpHtQnqIWnnd9DPHqj7od9tel/p5s0GE/kkAcWMjmNU2+boNy0f4rXZpM9gibS63adW96Sz3Kz
mtph+51f8fOP4i4sJZQpSUd8lHBX+7JXuo2DBlkPvMhO6aj+df9arJ6eWeMJYCaZlk2KlzQuEtWh
oPKu7M/czpwc5AVolVuJ2ZSls+fcHHe2zjLKl3qGwXXgDh224+tvyY/g0NHd8K7ciR5Ul15qL9tr
G2kb3pW4tuIbhDuyjRa+Tftk2uNW2GSA7Vyfhm/qmSuTzheS0FXbKaGI73LFG+FO2AEPv1M6BxQW
NQS3HynECKZnZZu/49G31w/AxxjHyINq4Jde2g2eoY/kU3HEezGI7fA2WnFUvo3me8edTxt3ZDdz
pglFglVSgFZ6rtifhvM225Kz/1olXV9xQJ6mxyRlWqkxjIl7y6a2svFfoflox9772ltwKXw4HxZ3
amsaAQyD7b9U/erSe6X8k62lKn/C3ZC4O7fBndudIMYqKI7g4Dg1ozvB7m1wxvuTT9wRhPXI3mye
/1z3psU35rlN7tCGcq+gWQ1sEnPyy650aA6oWZhuWjJty3DeC12zpUN7HJPuzrSi2x6M9WUKZq95
2ihS5RHJfJq7O2GtmrE6G9yJN05dbDUTvsw6JQDATZ6y7SAKl0LWXnB6T3Cn13xfruz6xRj8fD64
I60bhioaZqyzuKEP8xaQjKPqZn7ltiux4tLj4swQX00Hw0eoix2GN3haMB9U29rE3mBHx+sLvOi3
IEVCPZ1RFvLl4CZpxEnISBIktHZrCQp1hROvNep83z4/zqS/Vr5n9SziUCHDoxVClARSvaPxH2mM
toa5tfBqGqf+fqSlHekWhLFKJ847p1eGbSQ5WTg5LSBu6Zw9DoJh5127UcLCB48jinzqNqkEj8S1
1xrKHaMpDav0ZCXgcmnWuCbYxuI+H8g79Hwjn46KE58HKKUBqN6sjQIV7QplW9sqxD9l8pQPK6ux
5F6QK0NOB9lBYOv5EkHWjhBPSQxA4dpqW5jpXVP7NPEscSMnT+BQa3qChv21/MOCEyB0MCCPCf4p
AO45p/4f0q5rR3Jcyf7QCpA3r5SUvlyX6+oXoU21DOUoyn/9HtXdnc5kCUlM35nGYAYDZIhkMEhG
nDiHo9cELzyenmKA35oefMo2bs+VTKRMYkbMV02xSXlXtEh8tge0uwWTlvitmku26JoVQBgXWjqw
ggAyeXm7xUJCn9FE4o3Df8JOfZeWalfcAQjJPxaWLzjzZqZ4VWtyFFLzuTwOlXUo3HHTNNPL3Kmb
69tzCWKC57nYlxA3QKkT6MTlU85MRc3M5klHVVjPQ9qngTtpRpiP4KLIwtHm+bZPXAmiaInon01a
hg4CECATHSHplQ59hscr5m8YQ+h+k4YOkGi1Se6VO+Ad/OsDXF0tSJD8vzXhFqU5fHS0ClgEcwha
+zuNfkSyG5FsQMKrFFhOl3eKnp5aZx63Ecg+AqUA16xVjO+dlaCr0zRlSf5Vm+jkXHod0AJvCU6o
JQ1XlBylPg3k/MnNpnO2bIZsu+RNtXJIoC72x4zgibw2az2uUDtljf6lHEBLEEe+0iq7cdZCVivp
gu1RRple8OoGMJHA8PSPxnth0XIderMWtwCGyIafozVvPT0JBppXPkUby3UHWd0ByHADrYToCwGG
yx0AzhZ9YC2GmGp75htAyxo+aO3ZJqq3/50lYVSKaU8GL1GXQQuVFj83MdGNUxZO7bGUWFr1jrMx
CR6JtoS26jTUT5dmrTLk6cEt/Yg+D9HfxMIzQ8JlG8RtjenSxVCmbrPqACGLsGASNNQaNsKFetA/
SyQ4+8B6T6Ezligxuy3k6zfV96Tf2u5JM77lxbZ0UE6zExLzyeeNZCqX3/4UrWyQc4Dh9IPcUXAP
M1Nsi6EIYczvc/wwynpMZL8vOIVjRLzt0U54itPflvpNepas/T64DEBF60D4QrcXVzkL8L3LHW9q
C5xWNahgE2M+jLon61Nc26/nRoSrcmsVeWXV2cceAt6LogMoM+/d7vf1DbQWy9ESuIALkYD4VA4z
p3ZIbY2mp8a7ofS90WXKo2v7BglEkFOhXm5bpjCOyXI5JI4xWchd2c20VWOFIDoQrTgo0Mm5Ppq1
lypuQ3+sCbeihDpd5FIgcLJkGChooUDwMCUx2mjy1oPevd6HhUrbpyrjD7MDZRzs6+G260oL5LMF
D4ZyeHbpnEsC4qrH/PkskZnAnZvKSYYF+5TGij+YqrmhjSrTsV1dSySsQN0CQBeSSpd+2XA2tb3N
ANg0Rh+hUL6Ya2cX2vP+sSDsrL4rx7btYAGY5ccKAgrKGJFUH4gNkVXTJLVuHtp/qRCxZB/AFWeg
6m98UBgKRrU20ZbSPE4uG7wwPT1yXt93nepr7dIrlMS76060Mo0X9oRI77jFyBiDPfgRgZYO2pFu
JvYX5/GFFSHMJ0mOB4oGK7V3Y443efc7T286W/IiXR0LoixaKkExCbjYpUuAvMKgKthHT2DO3uXQ
2kUD2b9ksPzP+oCXzHJ00NyhP/XCxvW5X0sIeqDq+ufHhMnvAHyzqYlziWddtinjdM+VJL7nbRVO
WQraOVpWm8qpftOe0lNmM+DOjPh1aox5z8dO1qr9ASwRzip8j7PobDgL1dvl4P7Hjq3ULHKcxrGX
H0ubHdT4e02j1zSlGy+xiV0jAW+gdXMmGdS+kHEhbr6pqL51KD3m5vCmZvaP65O0ElLxLl90qoF3
BxWlsKhG7LVFbmCOFCVI59A6sv4JmatEloqT2RGCaRaxGmyMuFwldXWAptdOnXvCEmuvVdqxyart
9WGtnHjnwxJf7GpuF9bQAXEEnV/A7PooiKID45LHi8yKsKDcgf7dlGBBC6JG91+p8xIZkgCybsKE
YiIa4xa868WG+B8ts9pobDBvOhiGhvEwBLnx1egf/ma6/lhZVu/sFsISJ6F9DiupQ0aoYJ48Gkqj
1MrBhTXBm3Lhx8JbVjTCTTPrZqDPmOt2JBstx5/oKIN3LQ77aZOdWREcGjgZtzR1ZbmEHBx38E3Q
xEbzPVczYkEQt5XxNq479p9RCY5tODxDPiBFUd5qj5ldP9P8W53fqzYHilvGKXx1cODAE07lQmtA
ebpAqDJDB9UfpLrznKhfu+qOgrRamo5ajfgW2ueXBkm0ZgpziWSRg9QQxjbUPs5J/jZkz9cdz1y2
yKflQo8dbsDQ5wFa49LzetMdK3AtIYvbxmmYFQ4LYjep/IlRhUx9mT11pWoRs6N5yDJGN5BH/zoa
fCAeuLqJVnNo0NtYXLNlv8EyEhOIdhj+nPaFj73j+dDh/m7lvCOtVr4kyUQDp8gi8IBqLuGJEcdo
7wSRljen04vX1ZHfa3FyNw+xFlQVuk5rlrukZH0TIikCdtnRHk9aAsoIUy2dUIsHhZRmY4OqwTA2
1ydnffr/zI0w/YnL6FxncXaqwWRUJ32gxJKn22p0QeMYwE3oxPtEnYeo43ZIyyKbbT1o8cmYdrna
E0t261pLa+J8+WNnGelZfLG73MkqFXbsQ+GFoJ9SLD8ycVc+pD+VvVFJJm410pyZE4JmNWeoRDhw
quSedBIeLdmUCQ4LmupWjzT8dgXEqHnXHOa366suMyCsut23jV1NmKs4i0CU89wMjh9DoCR7+e/s
CIGrzA2jbhnsRPmhbbYuEMH8RtUlG1wyGk+IWF3VqVphYLqi5+7WvU+fRknfzGpI/LPWwo3xfxwF
QgYMSE+UYbWUcBV9srvkx9CGnmzCViP9mSXhOgnsgqHPBSxp+QZtpB1ojGKCdktV1k29vu//2S0i
zbMeGxNK5zAE3SNnTEmf3GDzkOvLvzoalDKsD3YrqMNcbkmTDx1Wf1n+5osHgJVid9iVLnHebRll
xep4luc6/kKeQ7zDcCUuq3IsAfxQt7j+EmMsCJPhyFbH44CBdsn5Q9Z8iQlnISYHm4GSWiw7uUNg
oPGv5A4pnISg+Y/ZkuvSqs8h+YmsNbil8cC4tOUx6NdVFZJCvAizNBz7DRB4VYHG2rCWYZxWY9mZ
rWWDnY0L6fghUzrYguIskGmJ5ASQ/bwQzvS5LyJzAIS565AV4tR0gi6OJEFg1QHOxiCENCiOFI2j
YgzleNta71Z1qNNEchdfXX8QjkBDBc9TwMsv5ylGiQGvViSGkHFPZrQc5hpp8oRU6mnIJeu/ep7p
ED2yTQCDoQEkLEpcd0o349py0lEsCad+vnUGpm5jXmpBPHWpj+a0G9OdzGDqxpqMrlZLovfalC4l
WzQMA+4D9tvL4UKJdyEtqDCl868sfhr/okcUelV/fl84HWw3qUvaAG7N4jYoqU2c8gczJH6x1vsF
BRCsloHEPvqShUUzGLhaEgMVwXo45ipjPrLVp7a9HztIyuoMajspCIOBYMGC0uIh69zNYLVktO6d
VKbHsjajuCmi9epDfk4VZhTqZ3Y0JvgWDdI5AXJCzK/y/K7nsqfwqqGFZAWQfRAWi7xUvPIi3QWB
/Kmf9fc5Kr3QSJUuSLHvwusxflkk8XINonJDB3UMFBnEum5atWNSOx0azir63NfdqZ7uSnWfzLrP
+dcKrYxzIdmGa6ERMwjiX+hwIUIKs2iNHR0bPuIlSeNNsWsgT5hk/hTrUFWOSSSjP1i7XpybE9w0
KdpKbzQN+bXU2Wte8ZTXBUAGGiONmu7/Yjb/DE1EZEAiBowAPYbmVi9o1yfJ0JDSm8n4xdAfjGQO
VFn/wRqgFuQjeByh+gVqGtEny5al2ZyiPbMcN5ZGjxXYkvIvLgT7XA8SflmQHO30jqWD5HKwdio4
aHe1wDRsLSwBl9Gl1HS7t00kNhKWxr+Rj4ew81BpfxHDzq0IVxA182acbhid1We72sATJ9vMbb25
vmxrLnJuRbi2Fbk3qV0OK44+fdM5wSXuAFoyPzVlMJe1jY1uHBBf4f6BNJ9wlnI4R2KqeC5HSBfs
wDj5A43Kqp8m41/UAMBvhWcb+jtxsRF1/UbmFn20vBHs2QWn5kyTIOdMJvSz6gV/rIhIAH2CWJhh
ImGjGO8m3uSghZH42WpKFMgTEJcA7+KCQ+jS0doSzY9Gi8qUxUIPaP92Uz2ryi2LCTTnvPa9G/fT
L3TDW9PXLC79fPaLaq/z++susnZ3cNETiV5TtMwCpXv5FcasdK3DajQB0306xJuk2rP0trenjZHI
2nPX3HERwoAwlAF8irh0itM0bd0A0dFHxbbn/luRx34K7cTrQ1qLw2dmxLVLNLeoHXXBVTx3lNgD
cX+pb1F2R2VNPmtnzLkhYROPvWGxvsNpRn83bzBFR/JlVkI7CmTtBWvbC2VmRCVbRWXgo5Hk7Cbs
glUeVyHE+rvmEQRy/x724p3/ulBDaYAxyCMLv14A4zKrJ+hY0Ab1GuutiXbX12ZtICDvs5B2x2UV
Tb+X7lYoBVjWlg7tcmy+2Mz6klTtzlLe/8IKKg1ombMsE3ybl1amBL/aggDoVLQZqFOJOTw6Uy9x
s9UaC2q+QFuBJhlUpsJ53w1U5WMOcM3YhAxFC4N1geU9UXAmFyVUdaadV2ztZAuWE1IaB0V1NteH
ubafPNe28ccAAkHknKBqk+n9hMl0mqxDk7i3qYHNCmhRNiRW4uRfp3+QdkU3+kcPP7rahFmdOyUq
ag9PmXZkft+C6JENuyVxYtWS68bngcESDi44patDSmvxojN3nzvPiVmDtis8AFMwzIBmRk2bEKoW
SJ1tr0/iZ4+8tCV45My1jtcZbBUvdk5mLKMusbA+Glyvl/ZzcKQKgb5wlbrkFp5ndADaM9OMbFdW
BSe9nXrEdaj7X9oTtvMMonSL9x1wIQo6XLzfRvkbO0zKeLI+cUiOg4wKz0FHcP+2YXHVmxNe50r9
HdjV+5Lnt0qcy/iTVjA2H8LY+GzAM1GnW46wM2+ISrdwyxjj0fKS6HHiO4VKbLxNWJzhGt8S28t2
OUdrCf/e1fu2dsLrLrK2gOha++cDhJEqhT7Y84wHYeY9a9YNVW6McJBB9VYuvBgmXkWo/6KnGJII
l8NUS24qHI/qU56GbVMTlECTIQtiViCyoAXITPzeKonJQkuGvV1byjPT4p0XKk6Qml56yUr04uVb
gDc0WbJl5b2LsraOW9tC2gt9FGEXQDGvUOuxxSR2Smg1O/etRh88Kh0gBgmS6ec4BczqffB2G1jR
joJsDHIehf56fS1XUP2X3yHsDjuvB9ZwfAd9eee+fWgC6/Qjeks29Yt3YBvlYN8Xj85THEjsLtHx
8kF6aVd47zM2aZNVwokg/l2GpekvOI96kTjVD2oboueslOU5V3I1sIl8EEgvFlJYVbCpekU1RBBJ
OMVliy580+fQaR5puGDh7OjQ9YwY3SmZJQ/hlf6ES7uLv53tWLtpIX6hYY4rolTkrre3SWDes2eg
MXHba78wl9gxSSgZXqcfknle/OjTPINKEvkwGwwtYt9LnVIwcSiItqZiEbX56XVJmCTjVvfGTZdU
N1lb3ucQBNJ6DDz/ZpWT7Fq4xKNPXwBNS1zuF2yvSDXS1H3EskRF/mgabtUG7V8e/4E71ivjyg3v
zTfJiFc9C8lYwBAhEgrt08vZ7uaCzR6dQQ+gVgGQ7odUGSDWULtfrGc387n62ox7C5yuhKqS2V6L
jPAte+FBwDkgsuE0DkNRu9NRwryDL5d3RhnmkiLH6myemRB8ycE9JoocDdE/CdyCkrIB/5RNlLTz
mQws+PnVB789syXcBQp7NuLJMZHc7tyfrWcSiFJ8ub5ay2J8cg5IXhlAnGC9xFz9VDY9kl1wDsiE
EqNVQhSfqh68atp7qty4Skcq2cmyFt0NrJANCTeQI4kZW8OeJzWZbdymLGx/+xs4njS9k8S31WU6
M7L8/7MtnzVVDWZ9Bw/mwqvCzLPjsPdUMvNFRNppE9KwIpHYXPU+dIp88GIg6Sacy03m4vworOw0
6i+lmhCXvjjjtwogxOtrtjY2EDTjiQWhmYXN4XJsKYjjar3BBhsxkgC4yf40RVYfmHOf+vpAf4Ht
QZPYXI3dS2EaPGjL3ePTHThK+qnwcCYP9pG9jtO9DV2fJo19o/T8MT+47KFwJHttbUJNYABBqg83
gXdeDpSWWd8bLrZzAjomxY8ypKCVewjaSQ6I1Qk9syM4y0zt0cpt2OnH5odaPXKabL1XkFduJiXy
yPXVM1d2HEh2gbZc0sG4gFwOis11RZU2pSfnVQO9gow3fHEycUOf/7zgHEat62M5FPTE5m9DHJEa
DPi18tgpB71N/Gl8vz6atc18bk5Yohq3J4BfS7STDRaphgcXVG1Sks+1IHVuRFgf7rUJy5sFGNh7
4Km6j4Y80MYHaww8N6QxIF9SIP2SVr02jcJeLpV2HBso7p7ials2uyx+Aaku6ZFjVppXiChq1tds
Nh+uT+aqv5+5hnBy1qC2HIs2p0h8gI9L+4KOHKJpdzNyOdcNrd6IkLhxHBPSpniqC1nljus0ameo
Q6XqtrHBO9bmJB48iI90yd2kpNvUssNxgKg43fdqtNGKOaweLVCFzWp1VKNOsgPX3AiUkBB4Whqs
UMu93BSjlreWYjX0NKk3jvmMJ6K0fWBtcj9SiiilQdFTHDIEqsx0zC16Qk6CaP3vhek65jbRNdns
rrkrSmlIgEHNBm8LYYereukpbLbpqQKFY7KPe+3YlvExX/q+y4Mx06e+kQCC14IK6gPITSCBC7pr
4RXRO8akcsOkp8YYSYY3qRSAtoLBX+hvl6sCQGgIx0JgaRovGlKGoqAb36Hb3s+Um6VLdAiG4tt8
1Gp0VxkoTeBFqoZ82HT2vy6Pwz7uDR/qAEvT36WLsEQZ62J5FNLOLTdJrTyXXvTvE5uXRoQdaCbQ
TQM/Hl6FUbkxGkoaZ/Tl/K9r7n42lo/D9ux2EnPmta6Bh1DO9X08PiA3uZP74aoVgCwXQnJ0tIh3
u7r2BndB/JyyGY0apQYALiu174rXyeid1g4dpJLQLAuS5KXR7nJtaq9D4dPFzadWcn/IvS1kYKG1
B9phgii07XisQiAgubsexVZ3NJjWQeMJd7RUwWqcWihRqcv1oNlPinNkaP7osFzsr4a3iDeAjlIF
Y5B+OTwDy9WUy/AAut9lhrMDh5aV4XGTGpuimqBHILturS7dmUVhP6tom00qC3dkRqe9wbbdBMkW
S3K9Wl01Bw8MNJtDdENk6bAaZkRtD/+g9lf0zvCNFe214YXVOHwaSV1nNUAtlSUDGWoXYfFyCtsk
hzK46yGl4wztfVzoyl1VsC687hGrI3IBncezE84opoQhK+8ApYW7VYcs41L/gLzubcfBoXPdzury
nNkRHELlDk0nF030evimEslZuOrWaCJZaEhxTIkwut6Ku4olLvLaOros9dlvR8iOK/dVIbluGGsH
Fbh+IRUO4YeFEedyUVTs2hk67QjpfHDfWoVawRSNng/sTHKIlmbVbI6RNojnU8Yy3QexRkJMs7OP
da+EyL3bgZoX5o6N2nOiaBBBKvV8U3tZvtcmA73yUT0HvMn4a9qO1gY8FSpxU2RIqzn/0hfNQBza
IRWT6PVdn+E74rHTIFhSp7sxH1K/sgG5Uyt7CoH+odu+KpJjjF8mRgZwFBSPZGLvS8QQb32LdhSe
3aDIw73ockJA8szcyprpaVTo49Saj0hl2A85NfKA1XHyliiNJVnt1XMVCGfANPC4gnSRcOQ0sV3b
qTHiXjKRBiqpxPS9V+3JeaXv6s/il+YEWeMDQXfdg9dH+o9VsSiZFhpVjQxW66Dy+GF03uLmXTHi
/WA9X7e0tvNB8u6hpRJFFBAqXM4ptdDvzSvMqckAOGxU+tRETDaJa9d1lI0/qABADCHeH5HjarRO
mSgaovTd2L5Sr7lXAU/yxi3zdkU5EDVnpEufro9tpeaGc+3MrrB4KX5V6T3cu5JKqcmg0udZS9ld
bUXqsRjj8iEu4wxtL8MUDK6l7CNd+1rGmhGMU1HvARlIJOu6+k4/+yKR184FCo4paA+DhhKpT86P
WNvoP/vvKumqwOUSa2uhCvU36G6iBow3ujB8hXOt7RIYizO07DX7vEDzbwEhdVl3/bohIH6QBEAp
QqxZpYk5UQ9R9wSpHRXVB61tifNdpv28uimAWQTdB+SvIAd56ap84mD/bBCHHPIDhHL+Id9K/GV1
M5xZEA6OqWu6vgQwC9U9Axo0D+0OLCY7I/yVkClQAhf8Qf+lRSHG55ZDs37oQaLs/GxCJPlys3tT
ynanJTtAp5G6nNwbq6+IAX0AJyd9KVP+WTuUFyTo/8/qMidnl9087qxpXGYV5BUB6FT3dJs+JTIP
+Ugrf4rdZ2aWM/vMzKSwIso4zIyIosSC8iK0r7Ypib8hxU82/ISGrTR4RR4wRBkgYPv4rg+f3+dQ
BvVbGy+SbihI40KDtg1hvL3Rg7BEj3CqstnPwJrTgE28Zi+TGRbcxsuskuzCtdsIrsBIkoEJHq9O
4W6FNGFqakWWow0Zihiemv5Cg+VtQWVpslU7Fu4JwHajPV48HacGMAIATGCHP4z1wXT3oFe97q4r
JhZaYcyavaQDxCyjw+c8Z9UAfczQes2PiYxxd2WHa7jBW1C0RVM8TqNLJ0HJq6vTasyXvIcJ1MCO
9dCI9PXo3y/JhR1hSbjZO6Xt9fmpqH8DYw06BCkafSUkAk6CnngMBJ3AomBunFLqKvaUn+rcgYb6
zdK2ytV3KcJ6dUlsbwE3o9pti03uSewpat7Z+WnQtha/GbIQQJy/WPUzE0Lcjd3cHZsMJoBc4eUB
JsCBf93EWtV+wXgBFqMv9FFikwVyvK2Sd8DgRFvrGG2yDY5r0vrT7tezLP+zdiu4sCVEeaTReyPh
sJVlz85wMAawggMk6hkVUZOgtANQVzdVOORfjPynLIVhrDrG2UiFiJ/GXamwZaRKQryfbk6mY3zb
n9TneYMUrZ8ff2i7NhiPbZhuuqB7zPx8x4LqudtC8/g4bcxdE6KQkC7ErY9gmpNG6pXL2sX0CAGy
tJvaKJbpedECNRzJvNdhzfFt0vhR8Frdq6B5efFIEl73gVVPPpsYYfNDdGfOatzPTvkQbRsrHFR9
686b60ZWI8yZEWHnjx30q+0aRqz6CdfrQvmijq+aP3kSh/5AUwnn3cUsLh9ydt6NqVuZ1jIaLegI
u+0O2sbd276B90PlJ36213b0tt7MgXO0A+Zrt9/4odknYOTbGgGo0wM1MDegcPO7R2h/6Zv8QYM2
bbKbiI2ZNwgN0o2cE3NZW/Grl1LjknrG+ShmEWsvmpi+AFmhI97spjm4PvtrqBVA+XDoIs1ogQJY
2HpJpHZOrkBMoUZDv0HmYhNRdB63LzwPY0bqnDh2cVc4knNrbc+dmxX2nG4rPLdSDMvJnE07otmF
jvpJs7vvdp/IFEtXLhgYI9S0l+z9Quh+ufI23Dg2LIyR6vY+41tk2bQy3uQ7z9pwR3JlXfNnvE2R
1MMNA2IRQmw20yiy6qUvlTeNn6nlEbntkFcPqTqCx/rfZ6SWfoV/jAmrV+RQboh6wLaNZLq1HH4T
d2+20wdpw4iq0c1gysTEVhfOg24Vum7hka4QE9wYOb+6RNNVxgHtm2oG0mUb/UplY2okQ2/I7rqD
rttDQtaCWAUA/cKu9TJQkXk92pVibf9tn2W4r4217DW8eJu4yZDCQDEFdVokkoQYpKZjrPOlI6nW
XtS63vRI2+jpo86+JuZ+6PaxnpAcrb8OfWfmrmher49xLc6emxfGOJXpNOdRDQ2FyAZst0L2Kpof
Y9Z8uW5neV1+HiYq4EvaGdkeYdPV4D6KgaxF65fxZqrW0cjaXVM86u53pt3nWRH2rYxmYn1of0wK
Wy8GWhgAEKCm0C/BA1CsvZstMH6FzSRjW9t2KEX8MzbBL2OjUGatwBJOWbNtbS+op/6hdevEN2xG
FGgMXJ/Ltbh8bk9wmTlVIjSFLX4JJqPU/NK5v64bkM2c4BTq0HlatBion6wu8evq0bQkQVjmD0vc
PDsRWYYWjZ7B78oO8mQ56GA7nHLqPYj3DJpDV+m3AYzX9WGtrpOGFhNsZRVqocI6TchuKroBEHJ9
P+IWE/t02FGDtPX363ZWpw8JQqSD8TL6xGIYMZVG8wJhy7jzY4p66kdadDOOMsrOVT8w8J5YSNyW
nuTLObRYbrllu8DVxme72ynW41+MA/QSqulCcwGy25e/nyZdhZQY8EYDqKYKC8gV4ErVXkY7sFbg
RmfUHzuLr5z5QqROVLEH1DYUDaaiTUHBNInm/d9Iw20HRwdshpl+3rhv6K5qScnvLQpUtz6eCixm
jO7Y6+Nei/s6gjGyyvqCuhbGbSgjm+iwVMiQK7T2SOfPlLgyIaB1K7h9QsAMNHyiDpACTWHFmjFq
IIN5/aPFk9Ac7k0quXuuOiOo5f7fjBAsitgeWtAqoXAExkQIHNMR/UC5DLe4TMlZeMfj38MoENc/
2uLx75dLaDa6BmdstUezKUjyOGRbtTVJbIImJGWBVnSSrSyMSrQnZk6j0cxoa3HtcbT33AGzcFSS
WZX0tsiMCNcpADvSaEoxKH3wws70KRAlkfp83dnEx+6noeiXU6cr0HYYGlhRH/h36Hptv0S/mt3P
7JYhbkhOKsHnFlvooUPyCZheyAOKHfjF4Bkg51O1x6pprJMXRdqXqLLUHwme9AEwJZakkrhuD7iK
pb3cM8QkrZkZLuBAsNc728k6jpVGFL0EUsvZSWZReKf+38j+WBJmcfDUqhlwDD/GVWjne+bhWlje
ZIHJ3nh+h6vbMOgSHxSOsP+YxKVtAQvjP8RCuolK3VgZk/ZYl/OwV5sadbKmLDcewLZh26nzFytr
8okUpjnu4tE09pIxL/4nbDoUUXToJaCXEZ1Ei/+exU20M2TtUgJ/LF6yX4yT8cm6Hb4WkCBob8tR
MtqVzXBhTIgjSp+3dgVrjzytj4XahHlL/WlqQ8mgZHaEu0fhOVVtVLAz9HZgJfFdx1xwG80HBm24
VvNpBzUsiCEQOy/v6sHbu5Qe1IRuaawH2tRvr3/P6iKfzbFwFqDNHrxGg4Vhx/NTbB60ar5JKfMn
zTimOVDxpRoqGZfMwuq+ObMqhFMo/pXQaofVIe82rR1voigNaKlv2n6SmJLMtwhvGZUq85wBTtSC
B2Yw568Ov51NR5ZIEvNs/9ktf4b0kQw4c9YeQm2Ao2BIavG7cL72TX7oNJfMWhWmlU5YruwSHBmq
PW8qxSToTPBtKtPkkqzmRyw++wiLV30V93AuBan+dLAOyGXempl9tNo+sFi3z3MQ4xuyOV6L8dg8
C40biNRQUVgW4cxuzKipOKmCUPE2tiiIkZ7M/qHflg81GhlI/3bdacXMyv9N9h97wmZlGThIkVnF
oiburoaQbZ0aYVX0/lij1clE8gjlpAJMciOYobmXbiT2V50KRBjO0u8HkKQQjT2PWi3rXe2x7IAb
mLKbYcoAOetvZxRVem/YWhNyWZN95DMgfijfZ1CmTXe2MpPOkCCPVtf87FuEl2czau0IPkDt0cg3
g4qeBtCfBc4UotQ7I29K/+bIA+8bZheoeSRILpca3LosR5+89jiNb+DcHuaNBsUmmdD9R8vTp9h/
ZkYYFXp6eTk4lf5Y5tA6AGYMbI11A6y8qWZQMupqtH762cA9wnkW+YUFjBdv6yE03MoLuDvTg87H
aJt0yhj2+vSWOiM7OtAsOUDIyQxnHdAPh1ZzgN6f/jYu6mx/3UmE18uHj4LSEDkxFfJLmliPHmIP
t3kz1h9pxO7apnqMO1fWKL/mh6hDgyB6KbxAKPhyMVI363r0f2CW7GnapUbs7F2uoSU/gv7l9eGs
Bjg8Y3DLgewlKqjCSVENk4k8ea0/OtT4RjN7Y+fbQb/VDTAoQmsl1YNc/Z6w1M8pD60ROdWy8sLr
HyG8cPFMA44G1Ch43uIPtt/leJ2xnqPU4fwJfbV4qeU+UoJBZPyu7TiI9S/XjX2680NiAZ22uAHh
rW4BWHBpTEmVydSUnj/1tH5UmP6QjtC0rtuO1Oq8V+Yafq8OquRAFpsBlzEiqCxMAEtKFT2xl2Zj
sEXPhTHyJz5PG7ftt3V+augDNprC5007fW1QZlOf4jbstX478P0MWS+rDa4PXtSx+vgMlD/BL4Kn
lQZE4+VnUA5668n1+NOcPs93peED/pT3W6cjEZrGw2kbK6FTAtxWLf1Ux9TeFFrYPdR1mFiHdoIW
K2GnRNumBkEdPKrAxh1041HLSafc8UdZ7kMsuf/ne3UDfILoQsGdUYhLicMMTlnEn+q986N4T8Pe
Z1D/m3dR0B7V+yY0cB7xXbNpN8OuO0GC63E4tsF8p95Ou0zip9qnoLzIc5x9jRC+lMqkipti9vRt
FyJH7XdhTBQf93UcjBH5+T4FGfkdB5Jnwsr+0MHXCwYQEFBByXX5/2fncNHNLPZKtX3S0mC0K7/T
Xxc5ba1CxETsvO4inyMCRCagcozUBmho4bSCizA+DVHbwlOzvt45ZfNU0jevqbc0aaEDFZ8qqgWz
BjEDe/jdKu+d+zrkMnDq56vH8hHmAh5Dxhx/C7s0i1q9V2qbP1Fod1R2A4Rq9hA/WFWQmbo/tUGl
xIR5fRixYeny075KZmElTCAXBpISYAVAveoKcx6lZaq6Zdo+mdlrBLHcoXrPYn1vFCXpHJU49V1N
k/34wpv9UN/UebxrktbnRmDFX1MNTKK6KbkRiDC+ZS8YGrLeJvIi6GxzhGNBGXSrY4XRPhkcbGfG
qWp8Jd6OuI2OGak8Kxi73+m4tbN7po4ElCAhNXRJcmGZ94sDHN+Afink/UHwh38I32APZVNGOJ+e
4oqheuEBKekOugxD8fkmuJix0JW1aCMZziehhCaZwCzcd09oAeexX9CQui+pceuwTT48RVWAvs+u
+yVZ8yWYXA5uEWFasOygL0RwFNa89wAQVbPEenTnHcp60+00+uYIilTr6E0ENwLULcdxN0tfM5/3
HMAPIH9w8RxHTg24sMsdroAfWXeY7j4Gym6z/5GG6Fgmmu/bR0ko+XwACJaEjZXrVmtpDSxN2/rU
7MtgJO8lcYMZRV3Th+aBv9EgM9fuehRq+zDduoENwTktTIPkUGzUY7yZ72Xthh8tyhczL3zVciM6
i3CVZXSWhTjw2PmTPwbZL/dQ7ktoO0LugRhHbZdv8qDy3wGzAn4jQEcIasv2RtnqG2erkwmij3RT
b3NJQ8ineC98lvAgmXND5UuX3ePggyDYd8KS1AB2yRS5xA59yHFdLr/geBpY4qoq+7BTvUDFHYMu
g6eY/Hz93pCI8FNEVCLx9g9W9E9zjkw/ksXAOwLjcznnnqoMhVVa7uO8GTDnxs7azbvU1w7Z7RQU
wf+SdmU7jiNJ8osIBG/yNXjpTIlK5flCVFZV8r5vfv0ac3YxUkgromeQjUZXVaOccXl4uJuboRRr
zKqD5gbz6jw+afN4GNOzIANiEGB+wKzImM6EshGGsNOfg/ysCfsSeoFR9REW+wQV0sem7iwhUrxo
8BRwd85pr+tR9mKnBFWE9sRwpHlpAHDuoyGrQNyCfIxJliQD5y9nRnZpjlXSmPhgwlYuuWcVBdAy
+krrfzx1c/UaOhogHhPxUGOmTi4Hka8A9zuLTUFFuaZaYYMZwEAAYfD+UtPc7ULNqGrQuM5qTMiU
MwdA4vw6QgIE1gAj9kQQdX0Ib1K9HZdEc+8a+hHCwynHzpj//MIBJNLY5VkjhmdBKwGpsNJzgfxZ
uSrDhVv0dj9gzoASBzEN0eFumQusRe5TVrkwOqvPiQIYipRYudfQkjOSnIZEsMD083gH3j560fug
zMQ+PEDM8s2SIdOXF1HsR+cGmuft/kvajMY3R6NDaqAl0omhX/lBzMYp8BNYSwUbFq4N5wLzYGhE
XwzoeOForqdWkxrSDGISnZWX0phMCHauatto3xZGefNoZcwwV1jPl1EVBWl0ToGLlYGOHa2SBsbX
RIV1ZfmORIOn1qwAkE2AIPp4KQzfXLpHhHk/Xh+/67EypyNBwKLWIT6iePdXHIVgkNHRFq57giCs
ZA7WcYJGMPjVaeFoFM4VXVYHQrOFJb+3my+nnLnOlCjlfYVgylU68gdRNSRItxbbuHp+POk3QSrm
fNZOQbZcRTTGOoNaGhUli5voLCMxqGUBJJ8lIlCVd/s11IcfG/t5G7KTe2mNGVXZtiHIVeroXP+K
rcTobJ1iOxmaJRiCodoAQ9DWLiyeDuZkfp0APHcUQNxDJ99BaBJwsIbWHwpt14RWDjQundb4rmi0
4szIgFS9OZiNya21hbVgwYo/+1+def4IOvhw1zGfHURRV8WCFJ07WzS77Xqi/kqlrTtBpFoAUHs0
yKYxi3XpRLbvnlq7txWar4ktJrh7f6VmthkG+hya3HFJH/nu+uF2gndQJQBtmaM59A1ui3D+tFYH
FGjVtJPZlPxKQZwRiTQlp8dLeO94oHdFISC+RS+WxNgTtFhPua6M0YmnrLMpMXJvrXDqjltK9N0G
8NiZl5YYb1C1JR51AyyRkYq2X9pla3vqNikdyeSQW3gn+fq/Gxtz9INKL0QuKzC2Foo6wbEdnrpw
oM0Cfowt+2M7oRdlvnxBw4yqJKuhG6ZxxoNeIToLqlm12zQ5+whGpzV6VKgIGH4rIR6dth236p34
mQcXyN96yaffriO+AZoqM+MO4igW4kimPpB5LozPyriq1IMXbr1yL/Bfj2f07lAhQvPTqAK0hs7E
ToMw4OVN4vg82PpB/Cit9Ls4Rqawji3VARDKghxJTsuFVPSC2ZsERI8WNh+aCPG52bWO5OZubba2
bk2b1iZ2sVFNeJ6DsDDYW5eNABGncM7TIb/LYt2TxO+TWBjic8DZ3l56quPV6CHFwC+gNFh15Hn/
IPLA6VMUkMbetEyTEO/ewifJedrV7rtKS4pAH2IoNriF6ck57nZvzt/j37/ee3+ID1xBuyXu6ztD
RW4ZIgDIX4Ow6adn8yLWSiFjDwKtMjt7n5nN/eItKGqbC1vnNsxCfReNuID3iKAnYMPuseBLr6uG
7DxupNf2Mzj4n8BXOPKKO41/Gqt/9t7gWPcxoXlhRktndPYu1zcVrM/8TGgYA6Exm0CverFJy0DM
zoU57FAV2PoOANJQdsFNn+yXAJc/udtH5hi3yo+QU4plBebW6Sp1B6hZG2StP1VbZQ01zJVoli/y
U21DpsJpnPA5e9HPnkVW7ZsaUe2J+0heFhdgaQoYB0z0MOIKff4mAOALWzFKJ7ABSDcFM7e9pyWR
07vrfTHjjPctii6swlzNzhzX0ElzxWQvjwepNfTqRewNkFc/3mC30eb1CjOXesF16gAe1OxMvCeh
S0yx3IbSP6REno8qOrzR9S+juIhsKLOuoeKPolqR4FyDs4d/K5bSXHcGAdIEhG2QNMUjWGQG0WU6
6CQFPjjL6p+hOXKZE3pLkKM7hx1RP6qZ4GdAnMhStg5yqg+Skkfng2hK1kmg9cKD6jYtibfFpQXm
lkBaMuO8AhZ4/4S+J6pFRz7Zk9HJ5T+aYOdnyd9KO/mXDpEm1HAf74M7qZNL6zeXBSpSqSCMsC59
+qXRv8Z/ZXvaJl+96e+puBojS1qHxbp4EamyJGd95xrGrAqg48ImAYSMyZRLWSa2YlXiyZPSHo+d
VeUqSxC1+eBc+haEGMjFwwgoMmWIjzDnuJ76sFZyPz/7I0dj+UlDRnRhCtmzy5pgzm7WemrjpzCR
7fpv7jeG81q+Cr/STfAc4q0kb2KPTt/JU3rsz2QhH3mT6P+XcfT7YSYxRjbD0FV9lWtjBONncVu8
BUbwrOwSizviMAR06WZgTxxrbT4tF1dfnA9lMczWQA9gDs0uCZDW6F4fTygb1c9GEPvy0MBCvukG
IgkGqalsJZLD9WqKXb7EqTFMaJFaIrG+edmzhub9eTGasm/StCin/CxSbzT8bf6SbPlN8aStlq64
RVPMxCkTKTQBxExnbuvti3Vy8B1/F5wiukR+eG+FLidvntzLMekx3K4CQ6qMF7v3p0T/Sew8XqC7
mw6lHQlVYARAEHW5NsIrnBh7PJ+f+40EqkzafRVv+gsodV/UoxzRdKFocvMawkIh2QnBOyQikbiT
mIWqcNMUc0hyFg9CQvtT7WoHRJpb8Ts8LDmlO7vvyhazUg3o7f2AS8pzvA03DfVWpd2+LREszn8J
45WujDCrFCjaAJ5/GAnWyVFckYOwW9pyd8cBdCCkMPGWRNHreo1CANCFuCjL8/S7/yU+BV9iRYU3
79fjrfDTlMmMBFc8irrQw0NPMFsQF+Q4AUw9L8/Je2AM25Nj28OWIlJ88uib4a4i2q4em7wzd7Co
8QTebq7nMrc+GA7j1id1eU5PfkmFQ+Ng2y0Ql985RbMKBl4y2GxzH9z15PkZF5c5x1Vnwu+jRKcE
wHTfX7g47hlBeQ7oaaA3CPQhr42AsiTluyKozyG/joAOA6WhBiDB49m6vf/wXJqz9ygG4sXEovnl
RK/KosyADVELFBwTaHnkbZJY/50VZiik5dAzDz5q1BufOSGn+TAujOMGAIJpwkB0+ACUPvAgYi5y
OdfCqPZgouU3k/SLcLqtCIaiIB11LEY62o3R5YbubzgRHFrrLFvYEncnUoIKAfYenkVszYWPlVgW
/bQ+Dx0EzSG9mRptNfJLw7xvBph6QItRS2VxLnLQeuPoA15TofNWBqW3kU9G1hnQYgFEUngn8Wc3
faJrBgqX/BLTDRuQzXMMlM3s2NGCDSDh9Y6cuBTQPg/4jGKsVjJ585TIGoVXKEIvDPN2618bYkIm
HhA2wN/V+gzWPSNFH19XoLvDebwpb6qi7HDmr7i4CzmZz5UgBwhCpqALsev98OX/zUDhvc5WQCmh
JhiahbNSezrYlekKdBPQlsrmnH33kWh/bvHLx990b3mhLQUqlpna/6ZQHUy5nKZg4jvXahiceJ3o
5jQF9YKLvCmZ/IwciH5cImAb1FmvrE7jFGga16CYoG34bXoybWJkNr9VkXkCBjVZKVvUfAXT0NcL
l/UPAOz6RsDaXthmfGdbdgRwWNgGh8fbHsVoozCrtbLpDrWNjLCdr3/ldmq+EnCpJNbzn8cT/NPM
8Mi8cL3oSVeIfOv77RkQTFtzioOMFBFxirWXUOTYbdkZVqrR2yhinITd8JRtlqreNxgBdvbZY9Sn
Q09EzICvGXnzpb4N9cZT35vAVt8iyeADPPJqOy5pzTsZNzlpA1Uzk2R/RhHUrPkOZKKKmkMUjDPz
OgIPgaFwZqrjd6dT6zv58FeGNkkPMvx8pRP78QTeCVWRGgBkG5cSGIxR97yeQLmPlCBsgR3xCyMs
drVvKdyWW9Vv2V7fLV3m984Dbj7QQSHdNfuea2NFy5Oq5Eh7Ju2vToop34fm4/Hc82kIS1C4AO4G
rXlM7BhGoaQOUdye0ROabIYmz9ZgCqwM0uo6BQS+XLB3J1gF9Av4G6C/0GvDs5C7eozR3p6kLZ4v
Mt1Hz/J+9QxI2/fjYf3UGth9fmmG3WRqomZcBDOjg/bajfws/+a3tr3nTeVYrbydI39Sh9JTR09r
3Yp+WdzadQkNPt0WeI/nwhjp98LQxflsPfqmebUvHC6p6knWW3yTMtJY20YqoGUnEtg6qhioJiKT
6KYvqGoV50m223fIF4DeCIhs1SxXI1jmaqt5EaMt/93w61r40k1BptXOG81gKf91U+mcz+jl9DF3
Q5XWTdbUSXsW4m3d7cXCAK3Ct29nhm4aPe23+BXkNGhkRVblGMLJdBN+4aj9oBkezRezN4WhI5zg
5e25T50xdgBMz8kX8Fp+ZegrTndreaOnbtofymKiYr9NinVIvgolMRKVol6SpobIvU+aEe/VytQV
c9RPHfDusSXhwSxtesFOezC+fhfrqgcDAeU5p4oPeWwNmgHVer59CoqnwTtGNSiha6gOguCjpwmU
Zv7GqdPutMKaFFtch78jP9xqPjDN1B8WqXhuMyiCClph/IOi2lxkv943tV53oJtv6/P75+ELoBmO
NmvoWR45+gWVYpSe5/IzsvscqEh8UFTNP7mB/8ZvcgAVPT1trA2hm1/J6kW0wImIq/0ZIg4AXY1I
Wf/rp19lBs7A42N477RDmgQdvxLCUrASMt6yrao0HdQRYaG6Tgj5HSrtXnqLfqncStHtrGrOWvsa
RdXS1rk9aSgLCHNHMzg08B66njExDxMPWbvm3MvdROup/JQi/Z1E/l4PJ7Jwru9dCSAhBas8SkdI
57IlYDGqwqxVZtyumGzT8VzLtVkQyVSRmVbeI/GQdrQul3KT9yKJK7PM8SjFklTCDBfWD+CaKY5S
SZPneOO/KGYP3Jpo8YZAuTUxeaTZuHUNTppyFfzTYgg8Bco5c4J5xtfcyIP0alhIHLgvzwLZhFTX
bCHyzeZlfAbJ3SACoGDhgXiQioXodfaVjG9ANU2A+A3wQxB7ZVY4HaNUqgjiGE7e54JPa2EJM3SD
mvwZ2YUJZn65oEROavCac8k7BZYSLCWdEDidb8fcpjDyAuFv/9U5fv/6+NTcyRpgTi8sM8kJpYgE
PQ0wODxi7GoNOmqc5L8d/f0b+AYsJ29UuKR8U8fPEg7jpj7KDpuJOQTJz6Y2CACO3UubDn2c8Cn+
JoBPAR5eeEdvFigp7XGJz/MGMMjaZR7JvepVvsZhumurAlQjMBSDB2Qw3slAwYspHiQeze3MjU0d
wBdhoXB6U2dgzLNvAj31/C4HnTBSkMWOe1Kf9NPwpj6p+8Fpv/RjsF9K2/0/q4wULuDWaBRhUciV
L3SKP+DkeANNX+NT8RzY00o38t8BBh/QFJoRH+L5ubaIT1PTe9Ksx/vsTqJy3mf//gJmqYkIREEq
YakL0VITw3MgOJauYjB/RtQTqHcgpUX6PwtW711naFJB7XTutgMr27Vz1jjiZWKNMIj/PawV9LNC
+f6TWJJoh/4a7d3kyI87DY/LZyk5tzUQsYLRxAvrPfuHW//x749gYrG+lhMSKJh8LWl7K+Dhq/tQ
zI1OKd4ej/eup5rVmfFW0MBRzVjS/UEX8kJGe8X0V8j3pGqMxwbmVboZyoUBxhXqYtGCtIk052HH
vcsrGQ+h7fSiLEzY3VvuR2X6f8fBuEN+qjJV7PnmHH+Lv7n3+K/+ou2k5/KQ5QsDur8vL0bE+L9p
zIopFGFqaqnwCQnBdJ8ERgm48Jbshr0O3ruPx3PIz38lO4lgGkIZDOrhyNQy3kclIKsB/2ZzLkDx
+wHc0ke6kWUwbg6vENypt+o5ffMzqOQtZDzu3jIXhlmpOKkmHMIKHZ0geIRXO8XR3/UtBIXwJPhO
7fC4pBh+z+3MKSxcmoiLsCmZdYwydKFmAl58TbnHozpQKkeOXirppSqnVTNYOSpLkNFIAFod6UBW
kmRUmUih2dvmmyr1jCzOVnlm50vURPem4urLmGVv+0rkvRGPDilaCeVWRvdJdwyEjyyGMtCTx9nl
R7OfNkn09XjxbxwSj745gJBnmg7EqmwjcqUFfdMinHLRj6YD6K8YuARP7Xgsvcriew8d/Uu48dt8
LTCVM+EwVkADcxfL1RH6tYTCeVG7AXfwR9fTOXOQDlkDxE61Gd8C8OApu7y1RRA/62Y0OqT9+3jU
t1kwfAJgAeh8m9nDAPa69sN5oQVBqDe126poO6YcuCTJZyI0VpATm5c5Q1Hx1noKx3VSrtXALNOj
wH1P44jWrfKgQ1Xmj8+BdddouYUFufFo85ehA2mmgMElxFalJ7lpK/SN1q5YB2Yn7Uruu6nP/fje
KPpKxHX5eCZu7oLZnALSbUTwCAN+TszFu7zJUw7sIH3tKn4MKYStDkYYpV7Cnc3X2pWHYawIzHTL
WpqMylC7ffqtNh1tGjDAd6VZE2SQyCmO7UhYZV5qlO0qm16gArDgVu8v+MU45y+8GCdpA1n20f7s
tqURBZmjco0VlRkkqcZ1PeUmHxpSXNAJJcr442Mod1L82TQvoJSxvMD08o2k1lSPjug94/1s9R8s
ApKx2JAEzLls/JULGQmVaIICBiAIrb8avNpIuvU/N4JkF5q+AJaH8DPzkm41Lawa1avdTuO+6jqs
VrE6JQ5q6kvUDrdZTiw3BEXwXJ8PFyDU15Ndi20AYjW+cTvSfCqhZ/nDfgqBUpYcwa8NsEnMnUfi
KkvNWjx17UkcNnK7Co/lNvLQPZU2uyl5DgQbFEjBZ2hEVo9+2NQ7dOU675xcpT14P0qjLJcQG3f3
yRyazQBQaCuwFCr5AMXlSVcbN+b4LTifLK7v6BiMpxDNLVIuGal25OrvWUA1qBGaql94h9M6PPYh
kMUQCYoTW3hv8T5pCjORiAmd44W9fBsiYHp1aAuqaPJBJeYngXWxl6VxjMpU7hu37E2Il8S4kXbo
IvesrqLls/oHEM7RfLx57lwTVyYZf9nwkS8rFUxCNzbdt8AbccNJHN0OD5XsV7/YLzhvRtZhzGhg
1KdRapXYWlcIB4mMk9+67XfToDleofop9U7jsR8qijh1FcoLDWl3HCHYEyCmgnaSuQ2TeQ8MIlCq
mdwPLrI5k5kWPfpFfCGG4qW6JF87RxnM4Gbvjhw6Wo/RZcBExSTXq4Afp8EF5sosBAha6b6Rl6vW
X+DUuzumC0Pzn19sFL4T/KpoyOB2jaMmBW2iTTsusR7dxPgIIC5Hw8RUWl3jjq0xmj5+86Ovwnt9
vPVu82iMAWbvjR6vhJEPAzJPeXXVtUYw2miLQNkT3LjTU/faLcT7twsEHoPZgxEBlXEM7nreJKFN
YtULBjfPw9wJ5CLeNj0ZTW0acyDThSWe/9s7H+UNNNAgYYfeX6jrXtubPDkCJKMaXD9UV80hkXzq
ebWVjq05xdjwfrTUBX67aAAwAJshwCzSd2wPdieBpgrFuMFNNB1p0xAt33GmLlm5fVmACeHnYQHZ
dTgt9iIYE7BFaqGMiexKdV0lqWYDxyAYPSlis63SYjVwXLxKKrwt6jH77rR2tMJB7agPAQ4LLE4+
RYtJZwOi51taPCSO6FdLSeZ5eq/PI74ScqPinMnT0Jx/Pf1hJ4d6CdJaVy96quuhQYA65HvN1Ho7
0pdYAO5N/aU1ZrFrXa9lYUTc25W56dfySqqzBeDovQEJAlpP0dg+qwow+xcKo1LbS/HoigB7eS+h
jG20V8RXwp8en03hNrCDd8ZBkdDNj9iFVU2NEy+UpbQd3aDI7SD5JJUNBXcaNcZwqI6qj/YG7S3Q
ehMqQzi2n2F0Sn0n0rdgOijQe9z9lj+yUKXazMkxLITSt+4PPBw/1XQZmXCUEa7XtYdKuD6W/eiW
sb8LZUBB9HKkZZAtsbbfW1Kg4TU8LJGSxRG+NqTkrSr0XDO6k9Y8+VK1EtLg5fFM3zWB/klMM+oJ
MHRtQuVAhyr1GEvAB3iyZDy4h0uyKLY9B+LsUZixsLiU5kZYFho25gpfVoo8urkHKREPfsHxVb4x
KzlvjKDVxjc5rLtVxgWVkY5jbUF8Nd00VVUbaRMJ5uNB31tAvM+gYY8XOw4m82xIkj4vqogfXblW
DzI2TtKmB9AbOY/N3HH3syAvr4CNC5VtFtKVJCr2hkJGN+yDUwZWjHjKrKr6NS6xjd07lwrUlHC5
zEV0Ns6f5FoRSjGe3LqL/laxbmb4F0WdyBQm/Vw29VJ55jZsw5v+wiBzAppG8EWt92GwbZyejwy+
+C1l54QAuE0F7bfYWY+n8k5sCouoPoFTBah7OP3rfTqB4DFNAVRy02jDt6Ip8BtPScBo1lAfz2pf
+jO2kj1O/kEl0brO/IWn1L1zgmZEUCrOmSPEydf2+4gvRXBZTi4wlJNRiX7hgOJ3SYzgNmGPi00F
3gyOT1fxomKO41gFXFqGKpIXarziC7MbzSqkQmN6qUKjZ1F10LQMFi6n4HSnaEtTnIQtmH1qlGbD
+LNXVlFabqpGfF6Y/9vAGR+GvhxQeYIPHSf5evypUDdVJuPDBu6gAMYiiEbAWUJ54F/Ewg7lz34p
x3vvkGIiACgCNBudT8y7UpBQKo8lccLp8S3OE21gKtZZsvQCuXdI545ckGiK4M9ni14CdFmHhEyT
OwxdgubyCOwVWllRJQCBUh/8eTyPdyIyBN/gckKGChuZFddrgiLWh8YnLp83xMnD+EVLONkgvtjs
0ixKnbTiVauThqXGlTsnFobBIArJZGRj2VgEcGdNGusAhp+FTXXuHaE3pmzTfPPtx+Mh3lm3K0tM
HJKSVOSLCEPU02xdyqD8ALVkMKrHx2buDQjFjpkIbe6nZB2ClCaT3mT56Gr7xMAZKV9PuWyIgZET
+tjSvTW7tMTcFmMG4hsvh6UqtnXlL2CERkXcGP3bRDvXnf3Y2r1xATWETQ/g+S2zmh8UpI/0anRV
klhq4AOIxZuiZo4aFK3JKStQIPXOj23eGyEeJTMUE5Q4N11TkI0HJW8qYIToSJDcES3dYI7LQFBp
d9ECWG/JFpMwS3xN8xIddy8xyFMOHD9oKoRtvmDlniNFqwCw1AIBlQI4gq79ldTkaqqV0uiOOgCI
bX7I+8yUh8j2ImUdJ7uIsyogUPqjHPZONjWvHDIO3h9deSIyqO6Nyh21P+30+/FE33E2V181//nF
w3ng+J7jQoRBg4+OZ61bCxGIccAPFoM4+LGpu/N8MQHMMfQ0HEJoeY6uL0gJrTNUfQQfwpF4iWDn
Rj2WeEkR904YgpIrxOvRHg8nw8Y7Y+bHUTKF8NgNcT3fKTxi6cG6S76gG/54dPeczEy0CDEL3Azo
jb2eSI+f4q4S88kFuK5d9Z422pyEp2AkTuX6sak7ZQXAZzGmWXl1dp/Mjs1HBX5zKiY3Tp4r4TWN
/ybq7+agRWY4PTXVa8K9ZcW2SU1gKsFkFzmP7d8bKgIPIBXRHwtcBnMPEo2r+yAZMavSEDtpVv+G
WqpvTTXUCx5buud6frTDcEVouA+Z3SmAuk8fedy4/WCkJ/E5Hw/idhJCEBzYfrC0Qe+Oa1Yq+19r
zAathqnwuVyZXLlE7bEDSFgLrbL1F96st7C7ORuBix0tFXhRooPjeqs0IwJ0X+ImV+pMqLsTpNsL
V9c/sqqgaQ2gV2FF8qrjKqOP/lS16SE7Eh89kUbxpqzXpRBRcP8nhSFMT/JwDguNxr26V7KFR8m9
A4vsKxBpaF1FBwizzt5QSoMme5MLxDahYiUeW1DPG11c8YYehJ1ZgwzbyLXmP8gSoccAGRvkRaGa
wqZ9y7EuahXcea76DrUDSahNzQdEfJ2Wg5m+Pd5idxYdURZK3oglgUVnewdjdDqNePwRNwCRoMUH
KU+LJg+tqk2K1WNTP9kI5s2JMhfUufEoQtJNmSf8wtlGkd73itrzrqb6ZyUhqZl7iJyTgReMaawg
JgiucXOoODTyTwoYKuWJt9uKpCsfjuxUhUMGEeywolOrxFsN0a+tdl1vi2Ho0yrR230kSJmpJXwF
AYdcs7KqhZTUpHj8u9gNrYVss2gBC5Eek5EEpyHwNSjOdrmZoN9rwUvduVnAbTE/aJFyQuGN2eVF
25RR0Gaim7e7tKn26XjUapQMNG1hm95zh5eWWH+UBmFeTl0iuqlqA78AAOmESKiygixf8eGTmoAZ
DEpxcUBzybejz9HbttlI1YH7eLzAEtaPWd+ZhRZvQgJlb9SDrte3Re2v0nV8COEzs5aQYF8CxN3i
tnAsLk3M2/liCzVcOg16FotuLG+V/Emt0GCAWKJvBUcddkP9pAIJiKRqMu4aZTQEsBNFlgjUT3T6
T8aK5xBudFx6bE8VH9dx3Sil6MqE24lcZ0BrfOmJNz+hb+fz3zaYLRRVLeGbphDd0chEM1Gc1MgT
Q3WqTVxZpWcm7//VmNiNJHRor0pSjClE6l0GMgsQ7McWbvE1wAahJQVHAnQ9aEVjhiQOVTFpGSe5
9bAelO9aemuoNP5tIf3yuxQszn5s79a7wRxaxlB+mb0OYS7QuhGmKgBBn4udaYfZYUhXJKkXjNxu
eyi6EqhbKXCRKLwyoQ/k7WolBoun2wdoXR+zBqzcqCotHPN5Zq43A6gH4DznWhL+pTD5Fq5OVT/n
FNltbKUEjfy04wwudCv5/YWPlvCRd+YNbZXoAUEHNrKdKhMKJHHn13Hoy65SprsS0DHOzMTuH6Nq
oVanInk0C2HjlmP3WzWopBfVGkPyisqGSHUF3YwGLLCQBdplQxBaijRpdhn3/KovVFC9tWrwpIpN
7pSCn696OY4W1nIeGDvL6LpDQgmXPq5E5oqqpgjMRF0hu7Wlqe8coaX0uwfcjHMeb8x5413bQX8d
doaCHBqo9G5YpJpJASV5zbtTYMpEpPlvZbDlcanF4XYdJSDE8eaa9QfQW8MMJ5jpj8ZU4fGCLBMH
dGqQkKxE3UI+rVo9HtGdB95saz7XIuqAgNpgyBeuWccVSuRa5l1+egtr/U0cIktAaT0mZl9bnRoa
rVpTtCw22gTYlRMqwiqWaJ6vQw4ArXMlmTHwN92fx991w26BwhfaeLGR55lGGM34gFIB7XuI2pXb
g0SrARNo2x+L8r0up6+u4Y0SOcukA1mtTwwxOkR5iMLfoSrfctKfSyBFlEz4I07awsPz9jgDDyVh
ouANkelnnQbf9X0FokPB5bmNmua0H3PIWxlaFdj59DpwtBgXvPudOGE2CWvzppuv0esFGno/4yP8
iZuexi4FWN8zozyJqE9ig2sQN5BIo91TqVMlFg9BbxE5MrxOXftVu3DMfpJB1/sftEbgB56bvsBN
zO5/rczjrh8Dye0rT7cENU7t0uOHVTeWtZtLBaFFznlAi0kd9bRcWXFAbKMPte++F7bH7J1vvgTH
nZ/12gBcZR6TcVWnis+FkqvyA5UDS+U+GnRg11pEeTAIJ0+NQbYlhIhV67Hl2x2AKbgwzERLpIlV
sZYwBbFegFNyzNHxkuIla6T6houPdbDw7rqTsQcvM6oegjxLdhM2le1pHA8QVKW4wS4Pzu3YgwDc
4dwIKUiup1mTUbmntS7apFiAXNzxDTANdwfBh7mjmUVDx2LqcX7XKq6ohjRMRapLn70HEAucAwmg
YpyAZtKuCkusqf8bbiKvrAJKqV6xGqV9GK19P7F0bVj4rltvP38WnD2YUyD4xuIzBC1sskjqFZeT
hZVYrwsflNgTb2a5bHv/HATLyyIPOQq04kvYaiyvbRfwUi/Ko+q2aIEtdxV4UudsYjTaUfQ8Av97
qPp9Lq2DaNyq/FIweXvjyCJgNgSZE6z/TXq27TOUSPROdRvR6kFzqXjPHRTo2uek+5OUJ/V1AF12
NkTONPeBvQG5NQ4L7fPzbcMctatPYAIlgj7sagh71VUKg+dsIX4F9hTJ073WbCNwhD8+X7d33/WA
mYMtavyUcdykunj+KkZfQLJJLUZgSbR86cF+C+rF0qJAhDgQUSYSt0xw1mfNFDSppLpDgKbK4jVA
6U3Z8hOw3FLerJGdiAC8UM3E28ft8fE47y7shW1mVqHtE4GdVlRdXXXC4ph7Jx8q8AvO4+eEMmsH
ZIeIYwLSRHR2z7N9cbsDwiBndSJGJ4kj2CFl4kmh6ateBx6ErI5KU494FJKbUgSmI2zA17sva354
Cwu/KGmETmhvNZA6/FVCsOaN03WoyqDIkj1F6QA2hy4foVWk43/2zYwk6MvowiDzVk0cEc0opmTS
IJYBLK/Z+b36F63JYWGArTdPjXDgqxdN7tN3KRi5X/k0ZwNwCibVicQUt7vcT6qyAWEI19qSVCBN
yIfABBpcJs1/KQTnjT5ukl/NVEObCIwfICsVPcgkJRWASEoQD289ab3ezEKlQ5umyKdGFono1smb
Us2MWEnz90gdWrzI5Jw7pqDzAkcYCqSyMUJHUDsOFWL3v6AoF7EJ+gEZDCDAx68q7euMDqknZ08T
fN1bW7cJSOTRtrGL+SQpjaLyUhPMYz3oBVstGUCR1XC7iYg+xKOQYatNBXMTm7089V+KEtSpUacd
ii+tIOS6w02y5P9K9QIeh7RyXtphLoFfc0zzTnwZaynZjR4Qagu5fubkAf2D6iAu9v8TnmReD+og
jVmQQ99STFAuDTnFbcOso1q7cHczN+i/7Mzc5xqEbwDyZ+yAc8abJojF7vL/Ie06e+vGge0vEqBe
vqrcZl2X2E77IjgbW4XqXfr179D7NtFl+C4Rv10gu0CAOxpyOBxOOaeInJtscWxPK2bDb0iRAuFk
avet09nHSm18SWn/ElXsf6WD5QBvGFoRZc48WQoSxY2VhWPo/EC19/qpZnzl+6+DIgJPZERrNGF2
ed6yRCWRVqxZmOdL0Fr9MTV6b0Jxq6if1G5fmX/XQfiHPMZbOnNsN5YEeRZsVJcIJv8qVzgmxFy4
f0hhYp6q7pRSUhQMq5szdsg5r51zZ/b9aXTqQ0YEnpH+2sZn/SsNLxEd2XPAFrMlcoqJtIBeIwtb
fZW9qohnT5uV1b++U2xO418xQEvBixFtfWgrvdyquqqKHmO/WdgY1U6XDxJaB1Wvtaf9ipz0kuc+
ptD9LhMlNxjH/4dc+vcbl1zXiSZpJrbMLG6dcd8X3c6p74dapCB3GTf6McfMyImiVg0lA57d5XES
vBt5zgKDB79Wjx6EjRaSg8tzpKundshTSi9yLKP/T4Spw5WCBkjKGgU6HJk5TlNtZM1sSDisTr2f
1M41Cx1hzt/Fk//uyEYKe4gcI8GMVYxpTuWzGdVer8JN53JQLa+d9nzd7LhHybFRr0HyBD2s1Dlu
103u4GaBLBwiCW24mgGAQY2ksq+2cbYHJznA42siYk7gLSMAMKnDBXQCXq6XQuMyUmBmKQkV/bUH
Pzhy55imeLiuGVcIsP+QtsPY8x+zhBHULWq7JOGsK7ejId/GvXE7A9bguhjeAoKrDzR0aJzGQ5TZ
rLEoxkUlDQmtZUfaF0sPy9gHeKRPRDNffIV+S2K83jRiIERSQSkNuzsCKg+vyeuqcAWglY/yCiHC
Z6+ieNLmoe4hoJGLwJ738oKpm1hg3Dx3g3LULyHMETJzQLTIQ0XCGpMyJKjik1XuV1FSkKsKrlRk
H+ljVWZ2RUPD8krkCZvfBnKD6LD0Etzm19eLpwqCdDp4hdcfulkvzZisVQSEaYOEbRLoGLWMPAfP
cDW4LoV99b67g60Y5ojKCLA6S0vzUG4xYI4k0+S1q/JNWSrUPNfIjEB2XuQ+MlRJMEcDZsx6CyP3
ujS4cg82xmqpPc1ayj3eqFLQtyaAN9I59kdtHT1jHsE1t2jr0/Wv5m3A5qPZV2qr1DU6NbE20xgq
zV5bA8UU3Mu82Ia2pBuwVTyH/ygAj1kWj22PIq55MwzPjZ7eqd3o4nEKuszXSWsFG8FVCX2KDp4u
yFGyEx+NHFfVoExZWDh95o+9Id9oLYBnnDYz9tdXj3dXUpq5/0QxW962ejZn2ZCFXWAFIvw7vh5o
i0MHjQ1EL+bCX/NpUFq6bjlm5VEP8JJ69ZxJ4H65hwMlmv+kMNd9qy3xmuuQ0qmopZL6ZCy55wwv
AGd5vL5YXH1gBpi8wKWCe+zyGHZo1q8XwGqEffpiWA9r/DDlH1EGzVu0NoMBBbYtxcyHZsl7hICY
/l0m3bVWjDc7D8LwmfcUoayC/8lh3JbudERSV8RixaAFRo0ZQwlTa9LidUDZARGb5yiAxkwEC8gN
PdEljp5mC30ifwwYLSjRgGoQwdNi1F6S3yGnvAdk1zxO4L9IvST6R40tz+4w+Xp967h2jncJ+hfR
NIAE7uXW1ZWazdqEQCDPMq+J3pxKND3BNY6NBPr3m/gGWSy9TTo87uboeZpPSA670/D5uhZcR0QL
uBjGNEyNxZNMUtOczAxPOLvcy6kXYdBXCZxul4FATdQ1xAs33ovF/yuLWbFuGgkaLSCL1OgXroA3
qN+hJcvS251qiBqHuNtD05rox0TFg81HJeaaYvAEIZQdyzKQS8v7qsoF2TyWyfP9esNP0yk6RGso
ZVzukDXTOcE2IyHqhI7ducjldelpN9svkhr01Wf9EUB3cv4F8+UZqP86zQXC1jz79URcopa763vJ
W1+KCorWMzoMwz6YB6lflzkvSDjKZVAWDyraOhbg5dkFuqccQQDBM06M0IMNik63I1l0qXoVIcWb
yogd82MlF27jnAuwlFxXiOdS6MGmTNrA7mVfr4vi1NEMDo9w6KVTlhWAh8mDupVdMiot1AJgf9G7
lSGJJsV5xoMmDnRxoOUVUzVMoNebpFcaGekbeSofS+zZNJPjdd24m7URwbhLMujmIAFZNERyz7T0
R8U4Z1q7K5vBmy1NsFkiYczJK+h4rWQYNB21IxMYG4G006a7WJ/DUbcFwnguZbt4jNuShlkB6zaE
kXq5M/LVN1PdzacisKLbLi+DXBWGmVxj1DAHgVCKokQxMUdBp0zVuiNh0SHP4ZbI7g1eBxxXEL4n
KnohzbIFyLhdlIA7HRRMgWdKB/bXpVJ/6EVvNW6aNGhBRRg6/FO0VndfLCTNAmNa0h1NvYLiqJ1e
Y6dFS4jVRfJTMltp5JoDie6HXLEjHG4kHc8SyWdBqMjXzcGrBmUjwCkyIY9iz4QMYH5Dvx/yQ4ob
9wegswhOGlcIZq3Q0Yl/MCV5eZqjGLXfBem8UIqIq657zDC6sv5y3eS5pwoFoHeScPhO1gqlvMSL
g+AROIFrKAU8a1DNaMa/LoWuB5vygr/HatmYiwHb4KUqmb0OrQ1upRADE8OEIRU00Z2EbTxcXdBX
bFlovpVxAVxKSeau7CwL7g9ohY43PF3XgbsddNYGJRrggrJtIZkN/PrOxq8bzjPJbq2kdfvk83UZ
XA02MhgHLuvgoS5TvJg7EHgeo6qU3Ca1O/+6FBZv698rEm9Z2uyEIj+bGlx7KUITI30zr7sld7/a
58UdYzSuHpCjz8kn4yAXmScPe+P5umSez0NbGsqMePAAtY7ZoXkBkoGZm7ig0mIJungAzoRVgpt9
XKsbaZJD1ShFFPS8fdvKpH+/idiUQS6zrtdhe+W0A9nBGVAgQdfOgkXlqwaiNwNpcVQaWJeQdl07
TRYJE13zwaPsN5nuq3J57wyyW7SCWgbbqfC+hehUM3Adwtj/aIUCj/2o1/EIWwel7HibgIjo1JZA
MzkN5r7/enCeru8cbxWRSUalmE6dgUj5chWtuUStu0fSoKnuc1NFShTQFFkVXJfCW0SwhKI3Dm3l
iJcYKXWqlUYxStgrY/Exe710wJ5zbka5COuq/IB/pRNjABJG5wGKJZcqoSKHp+Sqges+A9Zfs+9B
Nz6IBhC4Gm2EMFGLZJoRsi0qwqVq9rIRjZ/pbtVmL4psXxseri8fd5N0tIehQZsebMYGq6XMxiaB
DY5y61bTAy3pjaLuBJEQqvHmPGWVQya5hBCC8l22RnvMr6NZLBWcJ5EY5hXuaDnKmBKObT+4c7In
0llE5SmSwFxKY7EuXdzSlBIaiuoRiPag9E0tQTshdWns1QeKpv/2hE1cLbExx1qD5bKNzhsBqdeu
H6iR0QALSStUEeB9LjfEmCKjiix6aDLTtZwfWUb8EsBpH7AtEwwHdCqRoq1eSlHKpnc0CXoY8lvZ
nuN0AEzBh47kRgizJXWaD5Gd2yRMO6CSGOhOB+q4qBzCC0YwtvKfJjpTLSB1OjUJ9dS2cmpe8uhG
yQNR6wVXhgWsIwqkT2mkLlcrQxuC3RURgt/kiza8ldp+SsJGF+y8SArjwZTFThPMnsIpK+fSx6Q6
wun7cRR4Fb4UzMZR5HU6aXupSzviBatmWR52RnlQkxPpHRCo7p3q5bqF0c3946SAYvs/OYwdx3YK
6ooaM3focXBUx5PrDk+UxbVBpZdqP/JR9oQBl0g3JsauBlS6e1IgF/49c56HWws4JEA/ua4Y2+L2
flkjoY+gAG1utLH2cgXRgoPrEmsRluv9aquHWQM4cHfMe0/r8V6R3U5/rdenZkXrmaYH16Xz3BwG
l3Fvo0ObQt5dCtfXEq90Z0Y7AoiRAR/bnq3083UR3IQfnRlWkXIB6Ac7RWkSWemcDFW/Wo8ST5Xz
vZ4ut9YIDJn8k7bcDcAZLdHTaXR/OQ1Fl1ZFaQn5APo/CGgvtQO1i4YpGTi/tfomoV+1cY381Mse
yttv15XkmAooLxXk5SAKY1eMea4AvljmucFIKDqvkfrTh2aXk0Mpysjx5UATG1S0usUywDarVGeN
0uahrUvPs969jJN1LJf4VOE5KrBMjm1Ap9+y6Lds7vJYrhqQ3vZ5aPUnIw2gVTIKfBQnALoQwWyQ
2hBjqSyoMza4AIsU6Huqlt23OXkAnM7BAVnN9X3iXLhoYAfcuU7rjuhVudSp0LSmq3TYopx8WdEy
a4vKmhw/dSGA0Si3806be8SNq4SAMWjUZR8XR/s+rpKd2Xb7v8Xb/tfGKdQD+G9QL2DBiuu2N5Qc
dFbhFJuvkmrcgzZcEN5zjY6yDmDgDnBabJQyO6slzQt06gev/Fn3N7FziGtBSMfdGbTpAfkJhFzo
H7rcmbmTIxBqwMGXGHgZbWOXzH8fbOGK+i2BfsHGnlc5dqImzXF2EtNF7QYTHB85MRsJ9ERtJCA3
rxXLCgmm+tCgfSdvf6KY+gEhqAoBcEZHCQpmfCnEyCylinPcF4V1U/8YnGMkuBN4O7EVwGhhTvWi
kxICtMrFBOtEBGeQd0RQ18KUDipPMnAMLxWQW3nUUSaGAvJYu7oRY5DSOeSq5VqAc9WnB2WRHw01
OVw/+jwr3oplTua89PlU1mUeJtFZ7l4lHflvjGXGojIT777Du/G3fsydOiMFlZkq9MtyOw2jUpW8
vp9yH0he97lxly/K3ZI638tJN1FMj0Tw5fTnmUjpQjwTJsfKOOhqDfFtdLfmTxjaAA3FALigxai8
LhLkGvirioICMjYo27xjcG1MPh27JK81SAMJToImWxU87/mpNESwnVw5qkYlvPNLM1aPl7KS6A52
Dz0W63AyqlOZn0AFct1GqGn/sXYA40ILz3uihtk6ydKzNl5xjUNEND1AE2GpWiSC2Z48sTogj0GE
rg+4f4j1BR3ed3YpGjvlL9gvVViQSmI5mJC2cbWSkra+gE9lbXbOh5wRhvwQ8eAdi3Q0c5ZrNBE2
7ZiHvf1sx7YPdzTVjcBhcB0SzQiibxYj2O/0PRsbUxapjaQeS6ZJUukXDYohUmb8Jf7V+0WK2w1R
sIUTilTdpSpLX6qVUkNKp5g+Nh9w940CXO3RVxWBmfEUwlWEGg5wdSkb+6UoNFuXVtEreejUFfhv
rFz2kP9eBMvGszQKbQE54ED5oy1JWlVjRCs3/FCKLmwt+kZRGHJHFlW9eZaG1wuOJWodaOBmbu56
7O3KyDVYNPp99mRybc1LLcE7k6sMUsPv1QgaZl8uWa5UbR+rKk4mwpDxM8DI7E7gynjBKLDr/hPB
YicsWm4mvYpdKUCm22aHZTyb8V6RLVAOiXKZPAvQaOcF5ukwXyKz6mgpaVZjLMKuiXd4eNG083VX
xpWAPCn2XkVfmM08K3NVwps5QSyiScSVAC9YfqC5DvOgvyUwT/+iHmdDe38edy8dKU7l8Cbnz7GV
Cy5u7oW6FcQ8rpLYSoGRAFXQ7BjFJ0ycag/GM/LMy7jTgW02fSDC2spjDDobNGdqaRhHl472cbSA
KRC8fHiHBpiUmDcAJBpOKLM9NhmWgZh4XKmRtpda0yUdSEb671ElAtThSgIsB7r9cT4xRHl5cpqi
aq1BgYvW5M9Vc+8gq5BqqIEVIqIY3hHV0VqB15WGXjK2ZS1x+gjoKfP7e7FLtSOMgQivNZ5Zb4Uw
BwdegNRZD6cWmwayBicAGnxg94GxrNC6Kl48FlVzc9tk+hCNwwgJU9FhNggNIsarbAjeIty12ghh
7k0tViRTLbBWelr4zvBGDyiQRvzrPkAkhQl5J32MSZdCSl1iSjAfbcub7QZ8aYA1EVw2dN3ZyAlQ
dPCeDqYSkXS5XLVm0UsgcMI/j1/Nt/yxXIl7kMDP0X4RFZt4bhrQ24AoQfsT3qTM/uQyKBnKNStC
pwXE8lq2088uBp5OksjSw1KWL6M5iGCkuWcINg1OHvStYwjqUjslnsBdnpMCV2mE0ufstaRztXL0
zen1+pbxJBkmMvUKukwRTzFblkqJ1FRlXoSKEXZ16dfJA8CBXakVDMfxTAOtXRQ2ANQa4ES/1Gie
2np04rIIhyBqvB+tCOFF9PvMitXlKNltAT1k62aoQrRdx+P99aXimdxWBeYMYU5rLmvQ0tJczjzd
kJdqukGPrjdorygNYHrydF0ez/UAKAANk2AnAn88c98pKAmVQHUscGYXAPTo7vCB3j5EgzRVis4Y
RCLMpaB2bTfHIOYLSRNhyq8JSvNr+q0FbLFVeQUREdVxL1Y0/tAWHHT6w+NdGkGxIvKsiwryou6+
K5KHCiWCWMZka2ZK7pz/iMu3Kd0p0SrYOp6VbwUzS9mOkaoUHQR3SYuJP9Bgp+MuKh5yUWMwzwyB
R0iT2xTxlYX36VPDKBcHZi4Ne6s6RcP+IyVPCnn4SwRj6YVcr3OHearwfbFSbxlOY/x23fREajCm
DsyeLJ4B/B2CemXKgjw9W/P+/yeCcTxmnkROC3hculKYk8BK6ZXgAPG1oN0xyJRTTK1Lc9OMDIBd
bV+EqhavOzzDQJenWW/GosTBdWV4rgHvRKQLcFOg9MlECVlc1ko5QpI998CEaJQRDzkDHcVOO8ug
VYn78xCZzWFteuX7Oqqiwj5X09/y2XagOgdjigGq9dCUv2O/IvL8sf2yASaI4wunwZ7dPpZyWsfE
EbJrz67Atrx6umg0gHtON0KYcyrZE65gyy7CNJ72cTz70/iQ2up9PX0gHkJv1i9tmBA/jxzZXAoD
ngiAoZhAQ+bF6gQhNy9wAM4r+r8BJ4JgmJVBAFTUGFERaokMXOtzZ7duKUtuIIi6eAk43BG0HCrj
WfxHSqwERUsnae+6SKoL9s/k0X4ak7PwRuJptJXEXOJGb3alPeq4AcH6kJTPUfOm5+Ou7yK3HkWv
MLrXbIRnUWpAA43nwHllTu+Ejm+wNEEYeasAUIdRixvNv7cHb4nc/LspZPnknaGtPEa5sUjHVMlg
Eto6hNZoziDgqjy7NF2zT4IF4wPoKJ73k/MKXLNdMqmnfjC+OursNcQUeC7uQiPDQREgQZfL8l7J
0Qi0NjAzhYN8mhJtN3SRZ5U3vfEYTfrxuu/iyMLDgM4rUYj7P5ouQUix2JhcTUOpdsy7ZpFNV4vB
+SBNGMiyuqIC51qVCxwmS4ZBs18abYmnYQBgZVhsH6Ow+hTsFWmI4RYv+gwwEWCFz47bqHdL3QSO
lt4r2TmXRoAPfp8nZJSVL0o1BH3yppUiqB2O28HH0ESvbAEmnG2+MidHGoyxTkPV6XflzugA/QHw
paYSPPX4cmg2CVcErnAm/ikNI5FLdUgxr5E1O0zddK6up3OAeazpgDG3RuAZqMkyRwikaTL9FwE+
ppUuL0AJIKyUvgmLPGBSfSVR6Q+z8ZfEBP9u5UYK47TBLJpaWgYpGiafy3aXpLvSzAVWyjmdyPch
s4juJUw9skUcQJt1id5OaQhE972l3he1dIzSj+zPRgg9KpuneF2UeN7bI4oomA3NniLtFXiQmuBa
4BoBXTS89pGOYbPLBPCMtWJBk1HVTkQOXtcFkFZEkFx8fx38sfcbMYz7TBdjUddoTsOYJB5RTsS8
S3VpXxuLN/X6IwDtXDV+UMrnRT46nek53exHTefr6m2Px3QbOHNoZS9AHLHsQ6sdcJZDiXTHagK0
rHJnHNE9Gwy1FETd2RZFbjyfhEZSjPBpaBSx2enHUZ2aKlG0NAQYWyvdNEfybXytP9BFhlP/Swqb
sixAFz32OqQgBEVs5xFArQ29LshUcHVBngLdnRiFkdk071woqDJTKaXmRSjwrKsX30c90IOe/t6R
47pAFzVyxGi/oIa3sV5ltqShH1ACNNBOfZ/b8c+2T1V/jQppb8QLMtg1rpHrMnnHciuTOTFrIk15
N0A5XBmeWbzMyikdBHcF78Bgmh4jVMhbGhj1udTL6GdgxeRpFqL4A/ivc2f9qKx9vLuuic5zlphX
wg2APBwSpYwqSpbXalxATBPo+zGUDsBaKP3oCLggD2jrwIBzLVdxKy93i12yI8G35y+tp52ex8A4
xPet16nudLT2ALtxW48cif+5dEsv2+fH8VXwrdCYPdvbT2VSrOMyJFFqJVmYloiFuh+Jtr8ugNck
pm0lMA8aaR67XI2wGJpJ9qjH7cwZeJryU642wQxsMjs7tQYFp7YsYPKJBtxZCNv3K2Uj/n1qfGPK
0UTiUh+goAp8Z8ChDavbfUf7JZgn7saX6Gv/Mt+CVj55QMrvuuZ8KwAgMVrHOGiQ4Csa5SyvgPHS
gOU3z8vaTyzFEBwbFnDxXwXRnW/jKsMgisPcmWZUNriwW4CLSTsj+x5NaWCZ2aEeXAJso9QF34qL
gmC5+P2cf9KnA2qQJqi/MOEZA+BpERY9eF4KWYVfH8QcMqcAzWYcY6LZArt9i7kHUFTNquXpEXJP
s+Ay56tPoStw0gA7azKuykiSQgbwM8yrW7w6Iv6qJi6JviaAKR/O2rn8MauVq407dcx281n5JC+7
WLmvkLEB2+L1HedqvvkW5tw3GdjUKuBHhWAgt9Z/JgnYT9WhMt2aiKrXvFkXTD0aaNlBVpeGgZeu
LAf5g2NMmLKP5IcSSJJ90rtEOUvNKVqsXRSnbtT7lgPu6WCmsH5gmZhGQSaWG3pvP4K1vTpFNUDB
SDle8NPNCK/lrd05dtPKjZ/6N2f2le+Zu2Dg4al7Es3+8S6MrXDGzhL0v+iFhuH/JS782fyOkpUn
5LCi3ukP/4jsOYXOxSKzwaKTtkszr9CwPeYIfFX11JWnqfgha+E4vqC14wM3FOZQ0GsK/GSgf1Cn
snFXxlqXDugycXj6U5OiMomuz7RC3kfUmcDLoIKEUQOrEZK2eBZol5LirI4ktOBlYUlGr0w+NYrl
0WpeBKg3Z8QQB7w0Homfrh8R3oAPoOgBNkOR2pHYZOy20EhmFQnGXefa2TVr7q35Lmp/Tq2rhCRz
zs76DGS7UyYIlVnMwH/dJCIZND4jTkM15FJdRU5qLZ/ULHTUfzJ1RiGxCgwjdafqpkxiv0109HIt
bg862nxdXTPtDnhjCTIRvPgDVvTrIxhnNUdlmnUGAARk6ws67rwJMAUY+Txmf4l2+q4tTAhtaugU
VbDHl9pqc2HY4NMk0Na3+9360uduPHrpPzbOouB9wLvnUFLAKAj64hyTrfsos1lIIBDAUyc1XkEs
N4EZK7MErpV+MHsOLcyaY8gOSQzMoV0q1JFpLXCnwGyMAPSaSRNoL1USDoAUFBWDeV58K4rxK2iA
Q522hqjJqz4rYf5Yo2vU/cAx2AphTp9eJSshE4RYqv99mEBx7I5etroqMIDRjvZwXRx39cBxJQN6
SQV7NCPNyio7s2NIiyz5uOi0/OyCFXVWgNABxN9OYOY8z2w5aBJB0R5HnX0NWQC2pz1CcJqTlnpl
E52dPH+L2kh0+fO2Ctwm4DJGVRX+mbEKMBnHDpGBN9Jr7cFQQHBS3Kz9HlzkSnIDUoK4Kd3UvFWd
z+AXaqddLpuHbvSS9SlWRD1LvGNgA5MUzcb4D8hqLi10ria5BfoVMM+0mhxtq8+CNO4UwWHj3Uc4
ZOigBZIzpi4YD1JWq7bUs56F6xjtk1wKyhTt+knng2De7ctT14wPmVULLnrehmLYRwXiA+IK/HGp
G6BwMPyBIkiYjLYHtAcLNLPCq5a3gFshzNWnKJWuTOihD9f2oV4/68kqOHQqz1y2EpgtilYkbIwK
i5c4d5U5+BEG9Y2iOskAlSit1S1i+qwuBumUFHcZOUuIWInhZg2h3OkTRtx0F6/8YMpTtHFat9kU
xPm607V9p7il0h56dWelonl50VczW06WVsLwNN1yEi4VON9tEG58T3MPkNaCFeLvMwjagSeKVnaV
Wt8m+gBIhEEqB5ckkADQr5S6ElKKubK77o24G41meVRNEAVgoOFSCjgi1JFEkJK0NhrNUw/429cl
cPXYSGA2WuqUdZ57LFmloFF1Mj0bINylqD2JL8VCDxzysJQV8lKPIdbzYuhwKqzZ8keUfmgOa172
13Xh+W4QBPySwuhSpFGTAHwAWEfrWY0M35leUfQb2xzBKMB747/j6H6PHMAQD7YvdMQgi89YWzUt
s144wApJy1vk84qZnAegbKJTL/6IsaGtCulrFROFBqNY2kak7KL5XyjKBRGDMz2rigjZlX4vGzhg
2OCXFEYfqLqCCm+FsQ11kA/gSwR5jBSf1k703ue5ZppiBL8E5pTR83tpDpZJ2t6KsFG5mcKdVF5j
eEb+FaMatU4CZQyQIb1uGlzPsJFITWdzXNPSiqUkxUHqqtGPVHW3OE3s2mN8qPrkSxuJSi1cUzTQ
WUbJNDD9xO5YRYqGrNCQlK2D6eXWOMxmdyxL8DY0eZz6E+wJBFOZ6LFCf/iPTdwIZjYxARLmnJa4
5006Yj6cVf0Vg1YfsUdw3OpooaM4hSqzmmiai9YIaLmRo+3REUqQRelMQSTG3TIgh6GGC+9nsiMw
cQTQ6LSHz0AB1B207Dh/cUYAeevV3iGDIGhmOSjoYQYJB8o1FBCDzjdfqqSX0dj1EvygXaduoqwH
4FU6eGmNqIiD7LXykrN8KtxgyPO9ZQZW8+m6gXIOH2UvB48vCmLgm2Yee0msSYqR5wS5KaTfgYj/
tUkAs11NlhfFlSBI4QpDshUTWEhayzZzeVlDO+dEAuTLJC8leM3y0av6QgPbfEoCBKQi4CauPBvt
yRT0A9Vy9jQQ25iMqQcEwqxhwHVUTsXSeTI4rtU0+ef6QnIOADqtQSMADh/cm2xGuWhstZZx+FAu
x/RAnM9IK2E43tfrKBMYjUgU41S6pcoSCdA5oRIhA5AOrjJnbgtyjusa8RKzsEz4EgqpC+RZ5kxP
cVovKC9gttb8BJYKr/LJEznKbnRXhbU37oyT5FVH6XhdLOf8XUhlnDTCgkwqZBpJeYlnua/WnvjX
JdAzxfgqMEehaEJh7lBhZCRIOdheBgtzmu00An5GBqNSMn27LoNz1eBKw3Sw7uCd5bCv4QTcMlZt
YHJSb5IZNLzWjRyTYK1A6KEEVVp8o2xi0tt1oTzDQGeIDsgHTMyj7nzpTJYpz6pKsxGHYi6LtN9z
5PEl0f5wrhgUtzCBhiwNBibYZtzCbK2sxwMq7OPOI466k+NPximxPFl6FqLf8owBHb9wFkA+ApkE
83wslsEEvQKEVeXnwjF26Xcti9wpKzw09H1g8TAFhI55isP6B8pbXbcy4EWgV1ZpbhxJ8h5NWIVX
t4uI0Zur1UYU81iTVtAi6DUOcIqmALn/Pk2fFvuuRZ6kqUUXM8/YMXgCZ4usFooXjIMfxnrIiwlq
OfGnETy+RaULbmVenhJXF0X7tJH+wUD8pdllZEqsScMdgiliN3YaxLwL+mkWj4DFJu3WfVr8NJD8
duQPzMRSrEU85XUbw72swWuSSaY4w/BwDYL5b2Pj4Ul/3Sp4VwiYaeDQYXyg+6BHbhPAoXafZMio
ARdryZ/yYQY9V3VKMydIRWVw3uHdSmK87ZikywA2KiC79S3oYFITHMjRrHq2kcsCBygSxThAkHdl
c1UBh6RJ3uribWy/27qgqYm/bnDkOLpIzpvMwW3NwskrC9rIeuZVUuGhQbas4l06CK4Lvi5oGqMv
Ykz8svbd1Pna1tBlmoOxOlCOEEFimq/KbwmMKrZWx50OSwvtxfuBnqHo5iPTLehI+i2CCWyjdQCt
MIVPitRvSe2248squvRE68T4HECplAmwDIEdUB/1nQHKu8P1k8JzagCooyDlIDL+o2xg1kviLCnQ
PsAq0Q41GJ3OJDpO9sPP63J4Dm0rh9mOViNgHS4hZwSRAPBVpazY/70EgGIjweIgOwq3dnnm7chw
KmsGclar+OiHWbTP13//vUmTDUC2ApgAzqknSY0IhVUA77nWBWpQVR4KdPHBWh+n9G0tjxnK78Ua
TGPt1V/ARGauIOb7vhSOm52y+Fj7wBeWRAAgPBsB8DTGRhHvoZmMUXxZpL7tbHyXZQORVnqd4wdh
My5v+1DNQgENICO4axk3NzXabI2Wg7sPlLs1xg50Q3BeeQVnRF6/RTBqRLFaOJUE0qe+yA6xel6y
yTNnH536d1GG7nMtkl0FTY9z89S3tts8ksoHDdm+UoivJZ+M9KatRX0tvKiJ9rTArNAFgMfWpU0t
Wj2SccA3xVZ1Vs3HZPmpZM2NWmq3raYfQdgialOnWv5hZGhvoe8eOmvGLHQur+oIQEfgRVT3itLs
auvnQDPSxY1ZPF83aF7/GajU6Bwg+vZgPUwEUIMcqqpVoGfZZ/NUhvLBPmt+vzNuxoPqGw/EKwLz
MT33d+sPwBT6ugtSMF9CW0/v6X6xs/ayK6ZG5lra749i6++zVIBWneCjIhWHSM8OCLu90dEPqWzv
ydL5PUAo9eE8L7pnp+lD2c33dm9/Qafv7vr68FoBtuvDVkFQGemjTscVIt0VB+lAbotTtFO+RAfg
TobZfjiKqJLp5rKbj13HQCam2oGWzDhJPSK1OtM7a8A0azK56vxlrAEbLsge8Kx6K4a5twpYuiol
WOJ5fFQbL60CXMLkAP/UCyTxqtI6ihuAlkbeDnES9V3bQKzVRy2zUMMcGv3RMdqfTtzf6LnRu2v6
ZIMqlQQl2hqi1vKV1hTcbTzHiKc9HiJ40Sm4FS6Fd4NUqA0wfkOi7aPV8po+2c2VqCudd2LRmo1W
BjRCIkXJrGasLZrRZOjpg6twzayR0I0JFlIHIxL1qP+TdJKgVMUViHotgLvfmVAZp4TMVN/PJtY0
OdpHI90VXvtQitII3LXbCGHWTlGnGEDNOroGUasZAUPYON9VW3DCeGcdo4a/NGGsY01GNGCbRhru
XMHWv0MzsEdp+9OMHx3qziI1/eklyP3CJTfaPqvRoab7fSi/dg/l/XqjfNV22VH38Fq8BxrCXpmf
+/Rki1pPNLoh176FudkcucVjx8G3OIkf3yQ/E8/4auzQNYVKeB5EJy1UdrjYyt0UJv3NvEdPEbnX
b4pvc1DdRf8Ud/0t2RF3fnbQbOBfd3LcqGa7UNRZbE7omKxylMSwJri3AKiw8AdBDFS7YEm9Aknv
U/3N6V0bBu0tx/Q4S7fTzz5IQSd7sASPApFhM/eRpS5qulLDLpCiyj+nfnZMBENFPA/7W1vcs5fa
SnLdJ2Chgln7w9nctWfBcl63aNTgLn8/NfJKNiRstRwEsXd9q64vD+YFLn+71KOpMuhOIar8p/JX
T/ZF86zXTz0Yuy9FOBKJEODh803zRi5Ok3lQ7PvrWohWiP79xt4kcx2mnLYjS+MJZ9TtFBFrhGid
/vAqUYIKDl2n3B014IKCPeEnAXoP8hvXdeEVvgG4/p8Dg6+6VEbBtRePNkT5UXWrem9otP2W+eRW
DZ7im+k5bdxXYDSqO3Kv3ix4Te/J1/E5P4imdkVryjiYTI50naAlJFztczUjSktEwTm12//bhSF4
uFR0VeS4bQZcBzr6rTWX+Mrnfo8K5h0ol627cn99XUVmyDiCCWxqWpvj4i7D3fxlENQzuNWbza6x
yQcNBKNtTJXpfy63kjc/kn2OTNTiql79iMddemjr26k6L6JQgZub30pm3IOatNWiNFCscmvfwR9h
NrrxQf3WHZvjtHduMco2gTBOYKd0va7s3nsr+ebM6WOC0dAIZroCG9l2q3TXGe7ol8ubZj8mg8BY
RNIYJ9JYsyQB8DkNWx9Tm1/HAznGnuIlwf/LSNhuhzmR9DlVqSOR/Capd0TLg8YU3BdcXcAeghkg
FPowRnFp97k1ODUSb9AFV3dyQjeZFiSzV3xZbkSwaXyz3MhijKNNysSMM6ybLKETZf4fzr5rx3Fd
ifaLBCiHVyrYcmqnji9CT8+0cs76+rvU594zNu1jYi72BgbYs+ESyWKxWFy1lkiMSSTDoC06A3CZ
aoRIypuQkyBJD2GrAQidLFRdWehq2pEmZgHA78aUi6+hTht9EINm1HEUaGEXmdOgHeVCYqKt51+5
8cwLK5SvaPLYe/zsmd42sSZHW/KOtNE3SDdCp3NYDe13T4YLa9TZo4/SoKJajNM/JCl6Plyttwrt
/yepvTBCHT95HwvGwM97PBPssXweU47h+ayloU6dVlaaMjVgwcg+0n6d8yzExf1r28UYqAMFXUiB
0rewwEkvUSvbXuSOUeuksQ0sSdivhKCzckg+6KgYPt7VrA1HHTR5okZ8PTtE+h2u0kVhC2vuWUbl
x31s53/sth+M4wyvpWNiFQ7VYPgt0KhiDP7frFVU0QzbuA3NYkgzwdL5fFRwoYvHnkD8uT9Egg5B
4XLSJkjN5FKxbEUhCxdelqrohm1CHIdGJrGo1OYB3+6Qv99J7ZCgwysvqhSIQJ4jD8jHq4LYvrgf
esaM3E2NwWMyK5agXYh+clKFSVSluZ+oij0THTYQ93a8vrQ67g9j6u9u+gtLVKDju1DS/dEHWrtO
zEhF24wBYfnzcGzQyfgsQ6BCRUSD2JYknB6bvjtGiGwrMq7qIEul/FqpjYTLpBSSjWJKwkgSSKcb
tupJK6wzK1+/u3IXxihXliY+79oBXStBOH2MvS+5WjbMz2sBb5YdWqVG6Js5+lixCsJ39xD0cqFt
i2dsdOBfH1pQP62UIAVMuPF+GaiOhv3TKG783qn8pwhoIoBSHk/r3ZFeGJw/6CK/SBSB84IOBse6
X4DtGHil3QA2nEDAK5KiWMG0emxwjqE3m0JHmwXAPuizotdxKqH8AWgPNu93JGWrUahfVAH9QI+t
3D0uoKsqyeA4nkn5roeVhxDW04c62jgaNPWGBTSvIpn4LB7Duy+xAGvMC4ZOe4h8X9vpgRcctRyj
ycBoMKFzUfzKw8XIJUSo9mhMJXkJKC0Lk/rD8kZPIqRn4B9ofMUTHDW8sA3yDoIpcwffsBmX6ipY
9Fv/oz9qPWkP6UF1cQr/EjkyrYtldhidHOXf9lS2pHpG6X3Buk3dDcmXH0TNQ9NHeuzPHzSammPY
sa2Z+aJaR078LDvxk/QeHSbmUTfHz0ezQB2mQTJKvefBKI/xR/tfnlXZ3GIyhc1XumddbO551OUI
qfijgelGq7ifKc+cP2guI5n92Gd/BAIfjYfa/FMtK2HYwwQem3YGVJp3Rm1uUGldi/vqWC4Ls10i
CDnCynv33WrVuvzr40+4788XjkWHgxTKsWqLT0hcxZIX8aohFfFw62VdAe6F84vppC9yXiV6aWzA
EGh8quZQFCvwYEMw7OXxgO5Fm0sz1HkFYOEEtTOENxTKeSKZLLipxHALOhfp/KnS1QzjkJ7KZWsP
eITxzOJdXhFtl+9k17en1bCQTorZO6MVLpKMyHb2K3Km3WgNu2DTv+LPlUjiX8EyMxVGZnCvxwsg
w/9GCrrNJZqiADVMfN+YvVQA/m1lswhImEByyQx3mcVrvzxjreKa8nji7+ahl4apEDXUvpqCRwsh
yuxNnkSmtpaJbqWuSHTGxrl3hl2aooLPlHVlmhazL9mKW+1RFrDniidjQCxXoqKNLzcStJZgZTv8
3sfuQGrS2R186g9kNlzjKWXUOlijogJOJzRjGQaw11iqbTitNY+LpQrB2oZUyJH5Qg+NDkYmgXC7
aRXDxuN5+wG0PohqNFhJAe8PhoFuZLRvoipdgC7dzFeirVrKS/HEu21ndttsN7zkCN/t709IwDz+
grtjRFPn/CwL2JJEuYcxhXykTTijjeqAnlhj+KilZ61llBvuBgLQp6C9EG2xYFK5zgRGNDr5XtoA
eK6QMmtNyLNFhjX5JlNR+v5hiwYBtNAj4wCk8tpUDibJLJXQJSCdNLDf606Pzhc9fBkEwel00cQT
LGnRe6G1MniG0Dy3VdLPFAwkj+f17iMrGvbQvYkGOki1zpeFi9wx4lN1iDwMWWjMvvjtq05Z2B1U
Jd5C/qMClZI6DcSIUjtVNpO0YuEi79EoyKD2niUa0OuGKs+1fQT3RFeGGZ1eyGYbf8njQGRwRWb9
sv9OI6eHFGnvCsNqMH4zhn53tcE9NjcOAmtKMz7zeqDIRQAUuah3BHF1yN9DUCagF4mTl3nLO026
wCP03NyPtNFs5APflGQaCzKro7C0tOZT+WaLAXEAXTAwRINi43oiMiioKUUy96LFmU6Siju1uXEK
G+jpGWiptKMkCkgP9DcotuJ3xlTMR+gj49QRGzdFVXEFOi4gRGYFlXCWpffO36D7xJ0ieVe3YExL
fTv/Dv4/VARkYH3xggu8uQKSzetho8rh502LvhxIvzT6NtQ3ffE0sNga703u3MCiz1y42HGUl2d5
WKmNauB0qbq1H2YrsWgxsvJcBiJuS83nVAlvIIj7ejyv9zzs0ixVPPDqCf1FE8yKiwaNCX6R2pyX
EU8rt83YMrbyvbMNoH14sgG6WqDpr2dyVCWuaCbMZFx8Q0wwR78tUznq3nkG3iNQrc57VqSvtrWc
BAGHghc8wzdz6R1Zn5xnVhzZYwt2oFxghP27FXsQsuOtHfVfdApQYZIXy/w/rTmFgpfR+tMvQf5f
1iSrDsayTTinCPDKhK5p3sALQrgsRRRum8nWC/2zCHjG49ndKUYnDYhXoHoApMj1FLccn8hcgPWU
5IpwwnMsoSNXY/Xf3U27wOajoBAEYkTcr6/N9GNUiLHOYU+A10Vy2yYmfKyhL7KzusgG6YpcmGFm
4u3nsbveHR74VmY2XeDUf96qL84Cb5qUNGgiqOB1+qy3oAyq1XsMN707OjBOKJAUgh8BcX89OlFo
xEQqWqDTwzBf6xkvmbFUB7bh8ZHbTGLjoP4prccC/ynX36W+VNctqu2MWtQ9kg+gr4C0naF7wMlT
uWBTdZHBoeK46ca9H1tV2BOoJhJJWWqanU+2wklbCEWVU235WfAuyktP3nIoQuSzlnXjL/998i8/
h/J0aGMrFRpuADXVomUL0pdpeM44lm/dC4TgwUQLO9ga0DNPBXpICWd9X+KUSWvN1oyPcajWuYbm
YBUkjrW/08SSlDmLRZlyLKDMUeSYW5iwkw1QVFFxEP3edSCmUXgUfHUPrI7tx5+cNjAO9Hn3XRxi
sxVUi/D7M/3qzJx47VjgKi2N2DeiI2TaXzmv2aFDilWTovLQ/9jQ0fsF4n4wAdB96p4kdL48cNER
lwizC9Zpv9JBB1N158fecNcOuH8M1JYhS0LLd3KS12SAIcbHJkqswQ8cPVzLXulqIQPNdHfSLgxR
u3EY/EzwII1+5JtfXvY8Vc+PB8L4fVq9E2BKVZ3GPD4aWvzLALerobIePOkc9j+L8ncMMrXwIOzL
gbBM4yOQBtsKPAj4R1hD3Q2XVneAsphZyriXPx4YXWa5sUrlFF6pJJzEYWTqx+CMf7y97AI5uPFe
p/fHlu7sHvjAf32BJmn2Va5TcfLGx0GvHT7R0VYZts5g8KzOPyo4/N8RAUg3s/GiL4CaR1RHgbjs
qvgYJSZaKCJQK5EqJfImW7ALf/dH9dcYNX1doGQobMBYoT+ln/2O80ldQgzHygi05s1hm6HCabX/
FmVvhkhFIj+UR7HnyvjYysVmnFCPA0YRjFosCg8qUfqxI6gGkjGwZsxA4utY5JWFGhSeph8ST9xP
uMd5hYKzXF2NzaFJ30NmP/i9fSaCwgJtlMiVcKxdGwwjEN1BWdM4SP1J0FcjlDUfe+FdA/P9RDZA
THJDfiLyXa2CDdI41MZG1p8mn3XFvzdlSD7wpoDgCtYBKhK1YDFMKs3zDnkjmp7wNJPQh3XqAKwE
7J1c8ozLPp0A/KwRrt4ioLH/6Vu4njKhgJq4WAbcAcLY6UjURLba8KXqX4pudFNANUqrbU9Gjjei
Fz4kuZwSz3CUsjCjnBElbzcDYP14GAIzAc4wsFNef0qed3FeFgN3QB+3KVWDnUJ3z4gYHAh0IREj
hkQpWjfx2oFGbdyFrs0kXKmVXhb5x/Wv8Ri9KepqWihAObrhl+yZdcF8U7iNKCqU2zAg3GgxKrpy
CXxBJgdKEh7VBiVwxJJyWmT75DsIBcfPnJBVCrsTlMG+jdRmRnBDsZLOATSOHwbcYcNjLilmHaQL
2Xg1vpTAUgSzFZLVpAXbCQ12j/fGPbMgNQNkHHUMtJDSbQORJuUgXunCY43roKXqeEVKjU6zPanq
j1FaZq5m9KijFH3gxmEpPBu45DuPP+LWh3An02V02+H+N4tHXC8u16WQHqun8FiEo25C+xvbp8k5
t1A8Fmsyda+FH0FyY06zRGByjBume60b+07go+yonfyaOMMqOtabx6O59ZxrE9RopFbxkqybTQhE
5+ymJRqKcpl+mKZknfhLNOfb/24RoRNckyi+zIRc1/PX+WGqh3ySHStwi/lkMkgmbXzDyluzk2Wi
sh4A743w0h4V7yQlE6RYgT0ZFXV+IkFhi4o9xasZMJmcxePj4dEVx59Fu7BHkxZ4STGFcQh7nGDq
zadaEaVdB2jrb4plmpsdUAeh25Q54o9sBocG+GOWoB9dR56/AYrkIs4oJOjoeJl9+OKGmdYJ38Wa
lx3VsiHKphp3Hffp+VuhPaf5ui2+6uKXkRL9exAOTa7bWS6YdZgQaQjXcZ6TxE9XU8Uzds6dk2D+
LCw94iOa8eg2iRakGyH62vBZqcX5G1XfpO/Cp2QGGuF/+ac6JdVC2fZu7YhQEWYEjzt+AOPoXwBr
EEo3tBpY1CSAJKpRfhRaA6ULq0XwXwwFUga0miZbjbGxbm8WGCuuLvPdG1iTn+v5xRJkLR4HK4nL
joGcneOjqCMNSp/9Il4w/O1OkJi7+EHwg6sfhjYnFBeG6rpqxkhM8mPffMpyTwxv3VvYV6n9/g3A
zncIzJl+rhVUOXLATdYl42bzwxZwdR9EezXYkKGziFVFoYH6gLGV+FCteflY2sUm3yWufFAP4ipy
/ZXuTgfjIzj2Z2UBXI9VmYbLUhyhCx06ToIr+5SzKzrkx1MUPo8ZOFG6+hSWIcgKLVCb4489FPSA
bnoyRrQpdizB4J976KOxz15wMflV4WcDIrh8FM3MBTgTWK5mnS2bJdoe1sMyXPiu6qDPDyzl4kHa
x07uiEtxkSxYItK3R+M8C6hHgncL7G483cXVlzwosH3Mgips5eJTFle4NBGJdxVuIeXHRnF6ULwx
fE/E8Ojho3UfTe4zhxU6Za6HX6pFMZRhqRwVIn6D3xQapVt/A0GgvUfyJxb+5nalkWggj0SCgyxH
hobktTl+1NW6FTn1+JY8+R9yZrYRUZ+KLa5qU2TxjDTuZmMBI4Y8EaStAKzMTU/X1mK8Fcd+EhtH
0bDbzk3A/i6bI+EkhTWNdy2BnmBWLMXo6B1Ud2VdtXliHLtlt+5es1O5Fd899Mnoy/gpWtR2sMn+
yDXDLMsqtW/iMcFzlQerY/DtHbj+GwpcpFloQcWK+/MvXbnJPJMX46N2SdpWfj3UmMmiQgfBq8+B
p7xUSXuseKDATWN8EYMPvBLBXZctupgyVn375s6DqzaERX6e9tG6Rt+4vQKvmkDFesdWAexdWsem
7y926vPj7XBnmFdW5t1yEQyExCvSfuq9Y0qc138ug1BDoC6eeptzPA8Y8bHdAa+pPZ37vdeSgqAM
v3g8jNvry2xKQyhXwNSF45oaR5mA4JbrJe/IH3jU378MJzt577wLx49C03s19ixVNPr9AaSsuEeA
2Be8S+DdA5fK9dR5I+/LrSL4J27pr8POGtYGiL9XqXNql/yvaqvv8lfFUizGSOctTDmmCn+AYBY4
aXjUp6/NKijRToEcBKdUdnBbqU1ISkjgz5egOlE6LJndO14IwmnU/REwZ61dasOVlW6UfRYGJ6jp
LLSU9OjGePJSwjM6E25SD6wc0izcOwEaROCiMl41j7NwApMVLg1op/uddyf0zpOxYWF2bx0FPMg6
TGjzK8bMYnU9fVUOJTG/DpITHt30hfqn4knwGrxyOA02oRP8UX4P/wb0AAb42iK1YIPo+UA5+8lJ
+MoK0r1CsaTGYyrpWG80N8GRMkQ5pNwPpc/7GFrok4EoRw0C79LysfvdxAvKBp04iZ2WCDhiTt3e
sJGIPv515upQ7gYCS72MJPx8cM53tRlZ2i5Wl+2blVoKh0yQAIrAMDl/8dV+okZEBfoO7AV+PcFk
b//qnxPRBHDlYOvNyjN/HyD3+9jcTUZPWZvX8CLeGnw3adU8wBLulxBvD+w+sr1pa+xlVrvDPVsG
IgU4uUQ8rtDgVUFsjVKoRaxVTgC+41Bi+RpbU1/OnWEsjMLtNAKuAiNgiQD216CFeYJBiqfej/uT
zgXRUxv1NR5jNRbRzq2LIzTgaQXPkLAFYMr19AV8w5V9kMmnOLU6xVZwKVw3+X6SD4+X6dbNYQfX
PZwmyNpuBFdlZUySiGvlE/hdhAZPrZwZ6u+PbdymhoC6XxqhnD1NJ7ks+0E+vcWfcIfwGDjJa/ai
fnWf8etjW7cXnh9b4ItG6whWiI7jGSA+4Nqb5FPjDPGH/JF1BBdrQ/pKvX0cu0oxkCRe95ChQc1b
OMzUp9VLXbkG+ixaUm8SFrHm3ZUE4+7/+yBq2/XKJERjIsin8iUd7RzyRJEM+hawn0kuY+yzU1zv
cMwzEER4VZ5LjnRpUyqmtuahJ3ha9+abgaa+D9meIEUTWKE5mO/1+fPzeySnlrB6qG4Oz3nSLwzP
G/Ris/ulmsVNIEEv6jlWAY6MPn2Xxa9Po6RwvFwaAdfztRFeziZNm0QY2Ranwv3lufHCABjLWICN
23k8lbeFIsoYdXriBQDlWWS9p65a8igMPWlHyScL0qzQ00v8fbdTPYtjzeP9nfLfibzZ9kk+GRMf
YSLjF+ksmjIa4YWDtuW2KKjaj4d4k4hQI6QOUaMoEyFCVDhZ5cHtXjhGieU2a6R+nzpANWFo48aD
34uHtDQj0Qr2Y2q14Coiml1jV6YWWl6+ptGWmVffeXWojYDDwAAFJdpPUMui/LGQuB5vuoFyqjag
wlh7m8b2nuAni3rNonC+t2SXtuhni8jI01JVPPnEL4ZNZJGvvWJWdr4Z9o/XiyYnmv3/yhDlkjVa
eGQu1BCqT9XZkRrSrPl3eZ+ta6u1dOB3q2egRQrC7Wv/39OVa9vUcdSVgwRBFkM+VYHtr739nkwL
7kNZTN+S6QeEafBOQLkaK+WcYMX247jCpCpkcni7WxqLCh3fjBm9PcqvR0W5aFrkY1oOnHzqzcjN
9uXWLwl6LzChktk9B6v2tWZklXcOg6txUSchoL1VBs5v5aQvcrIZbMaevhkQ2B5wJYQslYzqiEAj
JuS4GQCnlUESBVYDoXgFaxRjym6OmNmCJgCxNCNV8e91EA6NJJ1viNqpeOO/NSeKsJm5moxOglTc
jq2AlSnfeAKk7SF2gnsZ6hTQ3pz//uJoqcJcSUNJ8M9gQRLO6F2H7hQ2N1RttMjRKyAdFPCAHzsj
YAXjmwA5W0auB2QwCsUa3XoVSKHfTengn7Xc1XHTLZG69u1vxoTe3HJ/rKA0DNoxXHPpdNLz/AB6
JBifUgaOFNoV+o6bGsCDhVxPrqrFVrIQGn/x2Oy9WUWrF14kUUsA1yK1jBKANQ2U0P0zAEPmpG7x
amYWEK/Lg4UQfUnJRB7bu/H7mW8eLV6ofyIcQ5roehUbSQoqaRSD87jibX/lu4LdM0rdt0XW2Qa8
f+aGA4U5/faXckNohJ0cnANXXg2bYa269UZ2AMtkbOLbo42yRM2eJ5WjFstKcK4cDqRcoOBeldtq
GZuFjRajQ+gKKwjfsbABtwkQZZaaxBjqu20/wWy/CvbhUjazvXB4j3alqztMTPodv7yaTSo2ZkE7
cVyuBud4d/ahNneCjrcTbctlzprNebauDmtqWFRMLEXe92IPw+KW+kJzQLP3GxeelWDzy2DLMRK7
u4544STzpr8IJ32qS0GSYVjh7kl4zT5zhzWeObe4HQ64ELGzgMOjgauZZCRKzEvBmTd7W135y2EJ
6q8n1EEeb6nbfADzhpcywGvmm++Nv6Pon6uxWoXn3J4c0ZysxAJt3lq1YncyJROb2QodtFEuXxiG
b11jVv7BAxqaQ/DgT1+3AclXNQ9A+R/3B4UzXlKSb20hr1l05Xe29LUlarXkQaj8pIOlxurciXhO
Yb9Kdr3OGefmLXoO/TSXQ5rd5sItgj4PvWkekoRr0+6j2385uqVsRyc4+u94GGMdo6wppE61Yowm
ANVhb0Sk4kzNbtEXhYoqk2LgriFwTAFCraKjhwarh0kqlyDxj84oa+J53RJ2+pNgoyXzJB8fuwVN
d6YDrgRQ6F9TVNKdh5OWAHITnUu72iROaSbWR+ekJF1CpnDZF2Tci0/6U+kqP7xd43H4+o0OEpbW
LOs71HlKLtYySnGqlw2+o18lroCd0Wz0A96/eHO0M8e3/UXo9k77FrvJS7QzFpLZoBdVc5lONXvn
dSS4mhCayTjQSx0ZJj6ksBqrJlNtcsfm9esdlPvbahE6nu3Z0T8DuubOMKiozShgESoU1JaJUzHv
FGjhnTsH6AZpE5jTevJM3eKfyk3zuTKjQ7EtXwUWacZtYL22S+2gNMnmYhbs+p/ySliLAt6TeYaL
3YbWaxvUrhmKIATO6mfXoCOc/FIt75Q6rCNiPm/oZUMbDrjwFYCykc1e+w8nhs1YQ2DonCmbOtqP
ym9vZAVvmvLuZ7NcGqGO18ITiqodYYRfyCtvwa/6nzf52gkBsGgX3qJeVEthNdnaQnVyK3f6Jatc
dHtZgM7YTLc802Iqokx5ymg0vgQa+eSsgk93kDoSx+bjkDCvBz2TlxYon0jaKCojsUrOHRr5xmKX
6pnZjTYXQ7P1KDX5v5+IEIAGU/3s+aB2p1+MIlGLoNkkx+daOgyt2XCA2tl+f+QkcIYJtgIIgpfy
bt6Kiwrkh2DbgnywlaObstioAaiwcufxBNxzJdwgIBKM78JjHeVKlZi22IoiptgrWgv11clKIZli
x131+djSbRkC+34mFMHFDOKw2CfXXttPup6rfZGe2+96J6xTc+O75ZfwHG2FPcPUPccB+hW9E3ga
BPm4eG2qiKOmaMIyPU/JNIrmmPvFH7lvQ85s0Rj1R2uaXIMccjNt0EFVv43iMKpm4nv9VhWaHG3T
nBHholNzyVetqG25YHzfPFTa7S6/j5qKUI1G3y+b9Bzn6yEbNwaYM4IJLex8aInJ7xxngqxkkK4t
Lek5GADE6A+PP+HuDKkgbQZEGMSztEiiwodcn05Jei50ZWWA4parQaj5zzbAlzwL9kHRCJdH6pgr
0rT1UQdOzzpfALQaib5p5J3B8OB7mRH4eLQZQoSgpShUlEBfBhpapjQ7V1ZnTZaAdFZ3VUsGRN1Y
4cF7qTKQHbdPYwi9kD+EVBMenSGqQd0HMiGVObAaZWcQvs5EoOiB39ufxWKp7VkJ5p11gikNfWYA
SOHAnP/+IlVQtK4sGi8HBszcs+qr92fu4sepcRjeoGVjVWRnr277J4OrxDdljKoDV7StGcwrSwS+
U3VQLGsFfLKoBQg5AxgrmYOKmsCi0VMhMesimbHggVEHjLW9fStRcCUHQljCuxlCFI1EbDxt9Atd
6858YerAlwTo/wK51KH0/zToOgYcyjj2nRuJ4Qkdf6RsISlen/02MEeoTHmWxNmGBJxDualYNGk/
7nu9ifFtqGLhtRxYRLTjXS8NP/FlonJVf+bKZekLTuH9anmE6OjoB2gFn5ZjVtuxUpJUc0IudL0O
uC0oNaYl4aBV8jYYbw23AWwlTxxVsYN0mQTfLTSB9ScdbGL4v9tqCyqdsAPIfCoIGPXUsSF5YXOo
aPF41CveOBkkhduyqC3e+8r43A524Z+0W1TxLzV6M3pSAw7/eFffHpkKSKJ/8OKQAhXp2Iog2kSd
oPTnFGgEkqmdavNtwjtyFH7XcgmSbFH/3bUci2v557Sn5hvFUAmNBygHoa5HndVCCMKzhtcBBhxe
PWVwB97JfTfPjmN+5MO9pIEh+8UYXkIO+XJACkOwiyfpl+qK3Crd8KdIsyJdN6Md6KUK31SEp6AG
ktOV17LuKKolbMcQBNvDQRvtwg73ouFADYgUFRm2ubroQrOUno0/omE9ntBbuC3SAWDCscfBmIDy
E5U0Zkrda17F9Wc+DgDwBXOQ/AQq91o1NXkRTNu2LKAIbWkHxVTXin9StW1ZDUSLFvouDUgQs7Cu
0hwy6am+/CLKtYdKHuIx8PpzF2ZEcPrSict9bJi135iFkS5GFbLnFl5F8o3qqsFn9+IFpOL2Cm+m
zRvXWdAf9PQlnHE7BvakWWK6zcBJwlkCgMveMk5KeI45NmvfagLW6X/ztgJ4PTSaIdcBpW3gtqhz
J+7jYpjEIT4rxPJGexxwc7VPI1H2LKLkm+yJskQ9eMSiFspF1sfnyOMUd4DmuFlNg271Ani9HnvJ
zc1iNgVcFdpPULjBHriONqWnd0k5TVApI5Y2Op0JmAzYLll35JvzZjajIJ5JOE5VkNFfm6n1NkqA
wIYZA4h6ZEitKeoN61T7qRlfORjMIHRgmWZFKtC/XZsRDLFINbHOz3U1cMvMl3OwyvKhFy+EUs0V
Mx819PIkjVwtpqRtKzORk1A3+3iMK9KVPLBP3BTqhZlBH2o0M2+ETJwHqSZgv4qwjhZR23b+LuS4
ICADWnYEIkmeeCoLyYBrQnaoM1N1rBNStFCPMfkg7hFlK89AQSpQ+8/E4CLPaacskMwp47qPMAdp
vclXo8Yiqrw9hjEZElCpqFMBv4au7uvJ4OUq61NDSM6D07jlTrLqReCEeKKLdp/yMhlIy/Cl2wSG
skitstq13dT5yPobp9hsQ2mV9mboIsBNUK3gLO/IxBffZLzzUYlu35mKDmwcNFqkHau4kACIwj1j
1zh97QBdDCG31qk7u8le5HX9O0ArA/Lgx9vmtkAHw2hlRjeDjGMDBHXXkysUujcKYZqea1sj8mob
mKrb2OOZEcTnw4dy6Csz1IwmWjCmDdTIzq2ZPr+fvlmAMuY4qNOvNkCh4Bcw4C20dUM2O8mOiPnv
kEZquqiziNe6qSjqeRx2SSKEGZ3sAgAyTMay3POHy2WhThglnLzaSLEsAME4GJLj+ER2deKb2ioi
/0qRBVF0eAHuOnj4A+4EwvDXXtBVvF6F0mzO6u3GFf/UFuleKqK+/n48sJvsiDJEuVswTNHYF2F6
fgMHzdonkZ06DFe7fWWZbeDShiCNwjq8+nowyJHwuDPmsOE8YdrcTbw5HZh12bsrdGFFvLYS6WWJ
njJYQdlBII6wRH8noCXPz4X5zbiM3ps0YAdm6mjQ/OBN4trUIOhxIoR+duYC8pYPYICPfLJcPl6Z
OwcoqntoceHxYGogbb82kleGVMpSi5sU8T6kp8ztCN8szJpBunl3o17amef14sbWIvXluAx23iaP
GFvin5uErE46qw383qRd2qFcOk+kQTJC2PEOolmb6hMeVGyGq93kgfC0SxuUN0Pfs20LtcnOa08h
6Ov6PbC4Hm+rQpQJKq5xtYaSQFtjuhJXXPAmZ3MfknliPb3Os0HH58uRzLN5sSr81EhKKGAkkauu
nGozNym6WnWUM3IKnlnF03unwaU1yqEFoROMscag0I3wGYfE/GYszDzxD4ZD6z8lKBaqlYqbe+PK
VrRi/Pq9/OBy3eluoCKDJCW0AbOzuoKAuGKrZFeZy9+jKZHy9fG2ZDkAXRLVKtXvqqDMzqOJhJPM
qiallW4E9Mow64Jz5v9o2qi9Ccbxrsu7al4XJAKOGJHYCR3OYngbY2vSRZuoVweumuBsjTWcIPi+
qMzQYmnS3AIAr3cOXRvJk2HsxxgTV35Hjuz+MdYumjIVOz6NS3Et4mr18nipWMOicpw+4hS/GGHQ
Co9/0s1qyRoSY9vQhMW5l/CexMPAm2wKS/krMVkvCiwLVBjoi5JrJx4bU9+uJ2cguGyz9j7jnKEP
s0D2pyRWsPg92DnKRWWvcEUnjBPzbg7wN8Kgg+46no0g1RK1ups9eTS7DWiyf/fOaqmbnPv78aoz
gsENYU/lT3JaSdg0VmBGxmFjP/M86Yn8WgckM1ldLozz8/amINW+wHNzaHMsBTIcZvGZWsmqMFlT
eC/BuZxCKhj4oi94fvETDGadD92snMlSltUa3OqNaSYmYx7ntOx/Bx908VwvmV/rcl5J8/aJyYe0
jizV2jzHT6xN9PjMRlvvtZnGK6O+GTF/KBvKbg1N8yVjII+jqEzr+UBJehDDCr6Hi2pz0vfB2rRN
ndV4z3SEeS9fHNlZUTc9B/qPM/9NSO1MpgnWR8I66h5HBE2mIkKXSUI2qkijehPPnLoJBPBTYIam
TLrPDPdT7bvdcIvMZl3o7tudsYqoVKEJgAqmsV8NPqoTiN52ZW1rAs10Rri+H4j+WqDmL1XCnufz
JDsLp/zImc1KwkMti0WfNQxq+oRS6SseHBDIqj9QineW0v6xt7EMUKkUrw4hqiYwkE4kIRnRv6Ln
xxb+h6P9d6JoOIbRol1mHGFi2+uWak47W8rslTmyMMrzXNwGgL925gBx4dAg/0delcUZagT8S2Tp
T8+JzdibjDVXqUvOrKokQ8Bx9maDcOhwG+xVsWUY+R8p29+BUJEzKjplrLQIIcbRFynwzxyJF7UV
7ZIla3vOH/xozqigmfRVKqUNrobRZg3OaUeXSGe+T9vMXLKqYvcD599RUYFTKJuuj5QQr3qrt5Co
J8ZQblE/P/na39+ndnxm1KFQtVgboV5pRBAtQSHCjtvh7YakTkXsBOin4zH+E5raQERkV4yAcN/R
JRSPZw4+IHmpiCAqnVIE7fyYCBGvwRWItgTYCOxhJuusmz3gZtkuLFFhAd2ebVIoeJMV/5S+WaGk
ExDDWg/bwlwyku175dP5Ofa/o6IihJZmSRp2GNWItheQQG8+TTtZrr5fJGQpIsP37168/hqjKQtQ
G+tRDoaxwA1OZuk8DkV3g93Fr1MRQi//D2nftdw4smz7QwcR8CBeC4aglaMo84KQWhK89/j6u6B7
YgssYbPidL/0xETPMJFV6SrNSj1zYSDS0/l19Ml98ufh+u8vmgekQifIhSn5Tl1Lga5gIEAg/DV7
00yc4TFMCCKr60SmH/l19zMi1H3keVHmQo84Z7WGI10/Yubj3yhIVPBbchhB8j2E2P7zSLBABTPs
vMMIDxcv+ocLesswoE//N+q9X98xJHbxlmc/TRlpcQjQx1nhgMRzt1awkEB2GPfMoiBdepq8zvUI
w60wZeitq60H9/4fWaDMsosuN/TIgEB82xqdaTGf0Mu2anZIlDUGQlo3+BpEFUA79++ZcduZ/L40
GHwwZJUud8V6CagpGVSGu+d3/Q0R5sc/KQNtcn2dq4VGBAH/NDrRep/Z5fo6hUW3NTsoSqeHoU4y
BSWkU7zxHnlshGP4rWVvPyNA6fMqy7kint5J8vpcmtJu5U82A3tnGVrNYIQ2rZrcjWFUQC2KIzbr
nlKD9TJfuGy0GylYUYSmJx4dhZdakRQuHhS1lCFswcsce3psknosiVo6rgsqE5uzKC/HSLmOP1Da
tCT7XSAbLLBAqWZghfcLOn5BZ/r7GR0hK9Ken7jB+38zHdjAkt2FC1HQ3IQWegDnqALdRR/JEnYt
qkqGl7gtxmhn7QvGlS/lsC5IUIcFlH6grXAg4b42Vne+ye3qMbd4Uzgb0YdPGNq+4P4uqFFHpueZ
MNa5mp2e3YPNF4YMBA3sFDDKz+sqyaJDqWQprro6riY66DHHzuyj4R5ZDy8WDUor4UM4RW1xcoOh
rt07ZBpN9M6XpDhd52XBD87PjM40R7XWadFEB+jJJGuZyYSFrIgioMt3agxFOx29M1evO0HgRpxV
cO6siqywPZtIiBfZ6r+UyLogRR2Zy3XAbxNBSsEUrIZHi+1jqzkkwLcGwj+xEj6LN/TD2beHmylo
FUpNFE6cKUS3OaM1sJ/8i+Felq3NjAgVMYqy1zdNDyIRCTe7wRqPyJM8MmIhJhUqYhmUWtd8HlQK
S14fol1heI/C1+PwxCDEOjIqbunzMUKbxPeRNW+Coz5Y6evXdXn+3W0FEBh0XvMY1ATaORYWXNrN
rBO6stPk6YnsHqJjvhm2ydFdn1wzOAQHtELsX/rzsM9M9EFY12l//zYVGl/QpjyQh3ZlHiv/kMzw
jfijNAOzwhoXs/TXieXJTgOU9wKT/GW3bU20gmOPTCsZvDUYwAzpX7JkwgoJdhjTkL+SrWYVW8mO
M7IqSXJYHcRthL17n0VEypAk76WEDS0kfO72qWd6rtN4iSEd4gSLIx3+zV2tsTlPflpFht+/oesw
KE/1uG5TbDDZ1CppPUZddMH5AtVCwWwlxhbQ80PF7G2aAgC8FPD6Fcx8NyrkMTAZkQqLBKULrYan
raR3U05cNGx1//bAGrxYikovuKAUQeJEdRBrPj1lJXkuLNGQPJIqOMc71mzvkrW6IEXpQoPNjSu1
BDeVFW7y2HgGGmJpFLEx1V20TcLwjQt2/oIcpRa6LwIzPwG5Hf+JVijh5broL5mQi9+nRF9eyXE9
omP0NN6gyq+ho8s3UuKcM0e8v05qITC6oETFFAU6FyRPAKVhLRqHar364/wbASqMkCOlDCV1nIpI
vPGu3pYMBhas4AUDVPjQC1WWpiFUBanhjWyVMXlzvhjXzdKV6RtmzqnoArFrIghygJk7e2isQXJY
+abrF4GuwUsa2JBbqpkGGs3XIVvLZn52GZ34108K4NyXFCJprFcuj5twHzPSnjqdGJlpMHwsiw1K
591CxXbhAmzsWiTqH7v/KybZhJrxH8P4awInFqpeKnhUUzJyCEho3mOnJ2sSg8UCpdxA0U+9vhqQ
9+FRlIxN7CtmTPUtvBUuuKDU2+VStRPiyXwEW/QJ2yKr7ZxhQFS66tRHQSW6LihwO357mKomgNLq
7UfPZM2+XtcNlaf0m0eOfqw03EhRkBUxPHQiFA7Tvk/ST8UCFydGaXmeaYoU1biTZ7ytRHh5zSj2
2nnLCKmu23WVBprBCFompTKYOW1qwnqEME6KDnEh1bIexvhxvjXtkSSfwaEumMlkxkl9S8bMVmVJ
IledD3vYGZL9Os1VqiS4DVnPXYYx+S65z8i4suYrbgYBU4ht8w/GR2YxjO4iBSz+AtyHjBUNv946
6gr4CK0EJdHQTZWNRLkj3QcjClrqrcZcxg8VyrRXqTQGni5CURyNmFXsFMg+2FiiawIwOyMuitvt
mkdTcYbAIjqqa6fGKH7z9GW98TdbVh510fT8fA0tIojFA4njwXNEstfCfEF/NeNUF4VwRoFyApmY
ZV7hgkJdE93gbncd1PW6x1+0bjMSlAvAMGSeiilInHFtKqhkLrlOgcUEFe2FKA5xcg0Zj0vTDshq
76skNxiiwZC/70rKTMLjxi/ErgMRhfgtqfDy0G9sjMVkp+vMsOhQzkBuVlVQ1DiuwXgtR1vHUIRh
KY/XibBOjArzyn4VVCpu5bQr9zZ6E83yXDLSUyzZpRxB0HZ9lHUgod3Y7S50WJaNJVYTi7P7qFQt
04sK94FBY6wzBrjww/UzYhGgTIGejqhrw/6fxodn5b6xmX3Vi6b5RzG+H9szDuSw96NkgqgH9v5G
J8/RsScoa8Zbz77OCeMqvgcFZ4SaXsJALwdC6Z+M3EDTgw+Gjn9vx/3lkGe8UEpecU2jNgJuu7Bq
U7B5Q0FdCfv7UGgOMFPaloZ2Z5Xk4YPVDM+QZHqhnyL7zTQDOR2iYFYhedp2RPm4fn4MlaQxwrFD
KR/yAjTCTWetzn+EtbYeP//NvnxXwGeX1K8aPU81EOkMJQPslikYL+XxH4lQei+5xRADdgV6X5xh
wI7JBkNXBqs9Z6mqPPei9LQhHGw9tJPAmb2+xjhsa2zqU/Ec2fL7TnZY5H6jLUyvgJnwUaYgrNy2
aysI33O7F1Qr2B9OmEK8jXpMF/db6WwYfW+CTyGyvjA9+peZjdkHUKYibLxYARDAJIQHz/G28sOK
PGjm6m9ebD9k6NKt3PZd6k/O+plf74bvJhVMEmbv16V9OU8zI0PFBKOvpXnh4vZ6uAb0wX28uUa6
ZujUUvVifmnfkdhM3nkYi0HzcWboJe0srC9ysZATSKYA5REPIclhPVjYMUzOqEAhcAMNw3E4QLNO
SRaSN+TRAtvB8pN/PEL50jn5XVgMcoAjxKs0eQzWT2+pod2yMmoM20fX5GKec7VEUL5bfnvibVqL
v/9HRiiDgXHKPlF6kDgkjm2HH2llG/HzdSKLbGCQceqswVZoeoQXm92LvsxWiBQA6vySATxOdYK/
MXwzGpSG5lGgckIMGth8hOXxhrCVn4cdK4m66Ch+qPzy6IWioGCtTrFb+CLdoQ9/avbVGLwsv+Zn
ZCgFVVdAn9AQv53MwfBvdYLF3UTY1kfn+r18d7T8cuozOpRTx+aGlVdnoBPla6xSfXXJhDpGDAsY
mpvtsTrtwg1nr7YV0fAiygHUi4lqxhN8OZU7+whKZzNghap5MDErZjvvDguE1Af4kCefcOvEZPmS
ZRMxI0dp7ui7GHgdICi7g4hpWVNopyYZcc1iazH4m9Ghwvwgybokq7TpaYfKBHluTW87fn1dv0GG
ZtGrXMukjQOPBxGMoRXnndgRvIwwjHKdymQDrokJHen3uu8CvBktOQAaIh1W0fxVrD87rInPma8Y
0sQfinYSRJXIJoabP/6NA8o6BGKN8aYOv99jFuSYMtsaJkW5ckK048YQ+DBECk7ou0xrv3tWsDHe
QouFhrA02QCYh/+YUrrxyu9EZMU4MDL1NYjGzUjQ9Yt1b8z+f4Zk0d677VU3cz1wlBAAPxsN8e/O
DYaEuRv/Nt+U/LpFVRhjO9rp+k0xLCw9+86tunQqQ0+vcP2Bu2lPwAuwVd9kiPQiewAbm3r90GRO
nyPmz0rYVx1GpznXu2jzGJlMK75oAWY0KOs6dEHEdR1o7NR1uue3gtmTQTLe/u6ducL8LvAqAR1F
ox8ANisKPCwix12d4xMAl88eCYCZAtd0/XIW35kzQpRNU9ukqQo+nAhp2OeC6UBWm/GygM9IUPEI
NjmPQjxGUxuSgOh0sCrjszfgy02fsLLMi7I2o0XZtb7uB+zYwrm1kXEEqh9eEIGps2KGZY8zI0MZ
N31cjbkWgszzaI77W/Wm2d9ljDTf8rlhayem+CHNWFdwaUGrdhywCCKdWh1aO3vr3hCXGpU5ZES2
RZMpclME8svg/ZDTJtmfGewqxLowjs8zPGZHezgDpZDcjob7LFgMD7d8ejNKVCxU6Knehgoo8diI
feObMvYyJWCIJQyLsj2jQ2krVq42nITVkScTqxc4+DmOUeNf5ERDhwYWgkwj6nSRv+nkNuqSEuIG
NEnVmOKOKd3M7mRf8tdzQtSRpa7bq4lbT2oaHQNszGpLs96/96QwxT+QiGpfnGrjby5qTpU6QJ6r
XXkccIASGZ8TvCtrgMy3yAmxCE0/RMvenBAVMPZCy/VD0mQnDXnB+EU2KnKfktEqj/mWkSJcVKs5
LSpajEPeS+sCd1bbiOAGS5i0yq7MHNaCtbRiyRzNaVHWVRkaCKGKa2sntFwHkxyZCbh+87oNF1jS
Mf39THW1StKx2BtkctQ7J9Rh4JreYFMFRL41agtbyDyYQSYsHIssZWzRIytotV5NBmq0yw1ADk35
TbbQu1xb8bF/Fc4qe7/9klLPj5QyvVGM9uUIeIbQhDEjzXmwNFuz9efuzTc8FMq0lcErVnLLHDVi
Cg5lj4NW6ldKCXZLnDIG2Ix8BwgZYMfmayYYxSSE/10hfm1WkZJYFWN5EhxbnJDT97awV41Escjw
wJKepaDm50QBtnQpPXhmh1yNMRkIafwhWh7505nNxt3dMaR0+p1rPFHWpOvyrlZj0AEK0Xti+fZn
baVHEUskmDE1iyXKnuhjlHtdBlKjLaP8jwVDKGyn6HpkBjfTL11jirImCieLvF/gorRVSJSutSXp
c5DvdBQfU94sEVeXpto6Xb3Wm7cib//PsNXIo2JhqvyNowZwY0ooYy0ISr8apqZLDTUhCc7UyvHi
T43rt7esdv+h8+0JZyYGEbfCec03neq1swUrXf9F/yhgM4GQBQD1FQacKFa4lczVsdZPcojZx+nO
uIPyxt5iuCSH2PmqoVbPixgLoyyI1+lc5QHrFmgFvGGnkI5bZf0Y2R/XT2zRXszpUPwoQjX4rQY6
wNH/g1W7JNgMtr4WUHz2TFav//cF0II4o0ZfUB/IcuKKoIalwuS93/0Zz1sWWtJ31eQaEcpUjG5X
Fv5kljqsqEuI9AfPOVMdCLCMzJv70bTxer31NrJs9V+hs9U3rG0ti2WKOZuUEYkDXkxaHl8wtlsl
2z3u7rxjQ3hy7DYIu1YMqV/ycHNqlB1xxybSuBHUFKAOIJHRPNdv16VkSa/mFCj70ctDDyGFU/He
0FvX+oa2uU7g985lWIg5BSoG0cSBr5UKPJSmOIHajGaKPnCNKJuEPB+8u8CISWffyp7ZP1rm2zY1
vlhWculpPv8EKj5pOE0fPWUKuYA3ECGRK5IvFrY7iwYVjGhBgl0uU6jVnDe5VVtvnsliYzGvOeeD
shxFldbDSvkWBw3bT0/oIrZcs0W3ySO/02+vXxyLIcp8+DEvZMlkPqQbeyLTGwMKH9dpTL9xRZ/p
5HftZW411PCTSASJbzJJsLoNuxUYEQZDxulatjiMYtAHoNJB7ADuPPrG8evfGKHMQir31YrjcFhm
gGCXRMZoROiYYvUVLtoD4EWuVEAXygr9JNfDXMiyls9Or5I9bqJb2bnOhrB4VD8E6Ed4zmGZc1CM
4CP1LVvdqkYPEIiQiBkp4dWPaWkw16VNJuaXEMxoUkY9lGIv1Ar4XSDCGxlRMaw9Rbeq2Rq8bRQ3
/8ojdVdikeVllOAQEb/LBoeliOJjbEeGemqNN9/iNvw04NquGVK47CEBri+K0GFJooW97XIJYJsC
0g7r1gxfKsPnSXbahj2z/rEUfgLa9j+UqBPlZBijQQIlRYTE17ZCDn1mjutGZI4TsUhRh9lpatYL
vjh5KDs0o8N+Cwh9dhV2+pnfMvLDEeUIAecbrBIJd1ZFDtLF2P0sE/mPYBndaLPkg0WLcokIaNM8
jMHSaLdAHA99QMpJRnVzF2BEhZUjWqxpz++Kco9Vp6QJkDQx6gMEJslK9nqJREC9nl4laBncZQ7K
ZYa/vq7oi4Z3JiGURwQqa5/xLahKq3VVnfPmdlWvlUc+fuQbO+HJdWqL1UekK7HvC5jLSI5TRxrl
Gs/xkYRXys3GRrtdd9j36B77m4rtnAx1lliBlwPaUJ7e5jppZCLs8lf1naXHk/b8lsUfZqizi2pA
xwsemEFPX0H852kYdO8S7Qx0w+vntnxLP5SomKLByt+x0vHo4a3E+ozJfnpCsmJM5uVMgcDsaVXq
eeMV0+WY8f6QmkDYh6eXLJZaLfuuH2boeMLVZE71QSa9Ne3ebKzqsdjwD/1bR0KjNBtG+nr66iu3
RNfPuBgrJzIXWvw8piQ/5ujuTJkYU982+xcVGTvMgXY6rZmezOPs7AQO4KN+AYmboPQE+zkwjXMT
GJEjOb4tntCZv2nvY8tlCeGiZMzoUhYe7Q+ymsegW6Ki8Vo83ha3d9dlb/H8ZhQow56jizFUKlDY
uQcMHxqw64wbYvFA2fQBS+9RLgMFbF1JHO/Yu4CHu+kqx+v+ZnoXKfKfe6IMkJKW3lDwoIUBPlO4
50m6vmNNG07W5VIWAOItY0ZcwM4r7dfEnSx7dZzpcnMyNyw3O33etZ++vO7rF/s7xLv8TOpilbEZ
fG+UGiCqVHZy6GyDVXBlHQR1sR0goDtPxkG839+y+lJZv01dpNrXidpo+O3EYO4JW3hfXR4N7T88
nWsApt2cJPO+MgHXY+09ON+Hj4fz9TtYmBm4pET5kByWkGunI4rIBqjFHdnBYDyoJrGNh/t0vXs1
oW+WaWH00GJ0BH4Xoq8JE+VVXExURmULATjYr91j8LiyEuMT4NMHs725902se98YTvBgGY354BwT
0zU8W998XD8B1j1STgdbY0O+LfER9j1yowy/+dvVXJ4u5WqadjXwwwo/3pNPlpYvpNXmP/5rym7V
KErleUpzOkcWd0zW+XtMgOEePpoca4PadbWnx+3+5cCx7/LSU4mCO5aKOB34LeMqWV9JqXvBVa4b
FJDlf/7lifLMu7ZjI+nuZKqAHc1q7LwugCoN2zhwfBJ0A75aIYQwsuILecpLGaHUO42SOtAnGQH6
/X2lW2L2eBff1zZSyub+Y98AN3TY7aVzrRjawX/3exLuQxYUvzhd6X9X9F9zdZ3gDtpq0jEsszYk
EmHror2f8toVSZ3Cfn4cyNqxvv5RHCjNHjQtbTkeB9sTg/HTEkvUKMXuczR+Rip+G4+yqCDRXbbe
Wjf7gdwb5l1D9s6b8fHQ7Iy1OWG7baXQLFhxLOMTqDz3dZ38vW5pdSEn36H5TMADX8A4xwh+dq8N
QYU7NO2DuymJSKxPbAG4Tg179q4LxLdpm5HrRH3UuhhiWZCNqZNNb3LvEfmIUDKtHI5sShtjhQnJ
CiLLZnQ8oEFG2XDWxrd3mwHpbdEj0vuNcnyuU6MRd6ceoP7YlptYB4XwHiksL7ec0WnWz9X6ZsVb
0h/1TsB2t7WMFb5rfS9hnx7xVyTA8sl+WwDZgqwOwj1QQYjnoy013jQxqW/VLwFdlBvAL+A/GM1g
12NTJ1Z/reP905cUokS/Opam8FClZnjbuljhcZ/u89rKzpqdGTU+l/uzelPC746IMCXdWrKxW7Qy
sr2L5FKyFrDv43CbTXhpnwd+U9vr3P7UiYIJ1w0qZga/LaxDB6JB5PRm2KCmjZSG8s5b466/KUj7
cLOyfAOJbGwiUw3fzO1wRZ43BcGCaXizzOhv0MNrczXZ2MoakqonBp6jBmCDJfK2XzvAgrjX1oFl
aRYy0gf9ztvlKcoYd6ttYgHas7NzlM7jdwUb9EYymL1g6J/aTtzINVESVHyPt76Z9WSjBlPflLpD
gu6uxnrNzjU/FExnrEjRGfs3/j1Zb5+K3bEwlfON2FotecD6tNRMgPckbTjzzt3mj9pJyQkQVwFp
jKVBFofQeA3AYQF1DfXYdubg8Nam2T5m70llKGvfNFYNcGMCWzvC91m1oeVA8sJcG1o0ICNYJhCN
yN65Gyt3HjoiARM3/froTPHG+XjsnhSJEH9rqtths7rHwMUW3bIOKT/Vjqy3KoR/5Eh9MEiKyMOQ
Ybr+YEXTSZOIXWJ1RfipGfomPKLV5YZYDyWJrcKMTCB9tdhx/NQaLfY4bSPzqxEAA+WUZLOVDsZ4
dwxsngj35aMPC3hC4Iv7aI/HDf5nuyN5j0ND5qrFt5iegdN31I+jgs4gY4UfxUlwxrNvpu/j2gY6
e4p/FaxdQmzsWnriUOz/cK3svQPEdYzmXJl0ZpBbemwdnScj/pTXN9nu2BjgFIASGkrC6wD7UU75
Wr8VhF1MGjN6/ISXGyD5e3cP8Nj88IFBUSLn5IN3RFI5o2Zv1/E2I/f6h5cS/yswh2fXftRusbI6
f2xQc91mGDk2oWg86S3k6x0irbcbLjVdD1LpW42RHlDwXhvKx1tkAD1Wup9gf7aNWVUGcWKCo/2D
TCi3OcY1GW6qXWyVESHOxioAEq+bmJn2LPGWQ7wT3eTEGQwXZ/MFWwU8UlLvHj+ek5tzYvd3/iF8
M9PeHh0eytDEh60K/q8btCU3qwDISNZkScaQL20+VT/UOC5wW/TgSjZUvyevwXFqyIjNOiGrG9We
YOD1Da5qG6Dvm+GOmPSpmEoYK6mMZb0FfKSQGMIuOJ3sAHj6jY3eodtskyNylm51mNH0wHhBfPNG
OfcL3qmoS038kE9XoF0M5PWkA8UgMFyCLKVz/ZAXmnswgTA75MkhzpwGz3saxsG59vRsBtYBqDfS
sXiGsihY56uxa1y/s2uX5Kg3mLeq41Etcad5Tp5ehHNIdoINBWCxtRD/gS0JK1UkUVIBUXfJlpi3
vti6XnfSCar9KW/DQmKUPrtFr3sIPKzilokgt1ABmHj7oUkdZVSETeKtQBPI7qkPN4jdLoH91TF4
Y4Uol6xdv37Wb1Gf3EuZGLY5IhTznvGVv9M/l7EPddG+Vwkl1rlNAbhOIks5KgDu70jGICOy6FCx
OCDIMq6KQefZBqAaIYcbzng9nDwLro44WLZ03lk8eTg7LHzFBQmb5YPU71rbTHG8qCqEZHq9oJjF
er2wImF6AEpb9XnHTc+X8661bd88hegjScnTCQGIfU8ca6Ost2efGICK/xiMrWey2mW+e8ApC3TB
HxWMu7IYF3UP/p5N83D/cXPjFOQFoaW9y0hioYnStiHnmbFrd66JVVPAf/OIOaI4anyt73rDerC2
8u4BroHcBub9F5z1ZvvpfB55eKgniRwOPkIwZ2Vdl+jvSdIr303X4Ti9rQDYgChYsG9c87A5mB0+
9dVWnArPBgyrJbZE9thgmN2wKvgMbfp+D8xEIhwFLKOe0j6JYbHETf5dirtQqO/n4OzH1c5P+2J6
TJgnjxw200mvDev9hJYYnyBMS83GND8CvAUH5HSmaE0xDYRWKsHTiZHb/Ybxv3bIlzbof6RcjblI
xMdg74K5eb5/8u7kzfP6YG4KY3VbE8tZG+QB/8TkDNoKVMvCBxpr5wFLNgGT4bCklaGMdAWK87WV
2k6XDkRFliueeKF51ZH+l7AsFSMTv1yJP3hJnWBpLh4spYAwqHteORgT5cxqx7rlJWs2p0XZY8VH
Xxkg7VpYzcBqnT8ueZju8rqKLAUXWFX9wxFlmwc3SKJeVYDwZByi+/fEiN8wzcBEgF+AAIA3nNGh
bLMer6pMV0BHw4Ovs16l9xIrQYB2mwK4nENLPracEuvxq7SvM8g6RSoF2lQhKrzx9ynylveqwfc8
aB1hNcWxyKwuYww/1IcxyMGeGbtESoj7J4FQxNDA6+wsZnowqIMdoqL+veXvkpDia1Hm9ivEaAcB
w1vwB6XD4cXpozmoxCsiMT27c7RN/DkhLBQMZV+qKMypU7ou5FI+BMVEvbm/rzap9XGdvcWU65wA
JfRDXJVCJYGAkNjJYGaaJbrGi7fhK0s/D66Jq2MtLvovNIEPqYmagF3n1N3xoxtxgw6lPuiAJ1K3
IRLjtTVaRvr4V9z9UKL8KIdtrY0UgjvTPYejWZl4vEZm4/C4MI6RmVxMAU2zfv/LFu38ACGelm0A
tnJTIR12TgrE3fCYVAKEvwZUIsJgbskpzeldVq7+J5L70UsEMBe/jI5yXBsiCrH+1nu4TmfpKQZL
8sMX/RRz/cqVAzyHkEjJHNmUWpuz8h1aKcRdggVd8cFFXIF3/TZEDV09FhphGZWl8P7iGyg98LH9
pfKnixyQMIqs2lntBeuheP/nQ6X0wQ05DtPpuMQBO3QwP4JVOvbj6vgXk/yTef45VMoNhKJY6O3w
zdCEYpcAaKGzsV1rzeRo0qbfLvSHEuUIAnUlD3EPjqZ9oTqgs1qMp2N67jhNz7mIlULkKQIMVDIp
swSUcgUpz5W6Lkx6bgO68lY1ubUHisLtdQFddgU/DFLmJJT9lPM9PP0SzIxE6xiYy28Bs5tInETs
2jlStqSRVjpWLuHG5LsOGVXs/DUAIIwCY47AVjdcOwDU6LqF9dzGB27j3VQOq5+PcZV040XMVYno
yvCtg1E9Ng0wY1QvN1Xfat2v//OZAt9WlUURgRdAbqmrS7ohLzMOzLb2cwWQsBKTBw8s37qc/5hR
oW5ObfRx9LAN/HTWiW9EPemB2OqRyhTRJBNbge09DO9MqgsXecEbdZFyEktyIkMsW/s7psRbVbCQ
i7S3zM0bCxc2I/Vr1qdyxcArJt1LCI/ZWMUSzQdWC67EIkL5AUFVC88DyCOGK/Rd+pIiT1Y7slXc
6ffjXbyaRpjR72bkCFQy56u8E509rHdKto/IkZomRlBNoNeYvKMzm+yXotCLA6B9R5YMaTrdMM6a
XxmFoaOX593d337mu6ccHYBEdQbCbQYXVbTrIrzkMxQBzaC6jOEZrH+naKcK70VhCLswGJgFdPf7
t5wZHn5PuFNW4YII5ZiSLuzQDwoihZUc9aN80zx6W3VTrBUruIsw0zv5xGNqObseqfCvBg1ZX+kd
hxQ6GTBowUpeLD0vLr6H8l96pPRFpeF7SvsgWrxM1r3VHms0aLHGy5nnS7mwhNPyRq1AynSnOkwE
DOTHB/2F9WJaMO8XHFH+i0e/baz4IHN497a3K4hMR1TruqwsqtBMVChzJzYFX8gDaOS37r60ZPsO
b3hGKM/igzJ2kSqEHl8j+3oIbwPrD7cu8QT7G597cVqUccMYjxiWPDgprMrKrMZCEzbce8JeqLwU
xs9J0Q3tsSf0Chxvd8KMMtF20s5Dye2Y2fVjfmDxtZT0uCBGGTl9RC+0zOH0hBvhmYchOWw0VD8F
08aw4au8HQ7eNjZV2BPzpdkY6ZviZAZn7C1JJjBtLjGKzdY/SKhDoQhmufZx67Qv16VoKf118ZG0
xfFbMY+nE1n1GFZ4CiQUvzDrrHV21jq+um4kkklmUK6BGR8KN8FARsXwR6PkjTix3BDFIzTOD7kV
+mY4bsv8rirWfP7A+MzpM67YLI2yWSFOUq1rlB14w90qT96u/658ri1+B4BgJyQGDuj9owAgSmCf
GcSXVU3VJAxZyNheQ11kr6qDkvm4yMHo3p5Rq+xIjYJ5agbb7hCvUN8bjXwkVnCSb+C5GvxtRLqd
buYm40smSr+OATtgVYQ5K/HXukxe5CSPw2ZJBMZhi0S5gDI4qrefxea2dwKMMr2g9vYQEnmHKTiT
NdS0bKl/ij88ZalTqXR1v8WzSmqM6BOLR5MNlPSBweWi1ZlRoYy0F+WqkHo4bt4oPzgjekFWnoWL
u+wJZkQoEx0DEkpchSCCSOKsYkgnwGuwO/Hk7vqVLWRD5vUyGs264Qu+lHPQAebwvfgg4QXoXKew
bNRmrFBWeiyTVVJP4gmn1t58vsROZjJia+ZxUTZaUjDaW6agMWBzhuDku3ZbfRjhmrUHYVHVfnj5
/o5Z1trzW9TMviUM0t1vuHvVbpGjun5iy0ZP0SRZRYJMRo4WajajEsh8kDZ51CFtCmwR96xHhrRD
rwjC6pUdO8bL9B4T0Z0lI0ugnMv1B0PEl4PM2RdQMi77sVePkt+dnvuUAErQ27Y7HZ0L01hdSPhd
elgdgUOJzcvpmvmaWDSmM+KU7A+6JHN9BOJ9gyHtTUrcvUVay2IY7aW2VvQ/a6oiY/GprssUk0Ho
N5KvlB10TEanQhvgTgGmYfQpdrEdAkfeFkQZzfqpCUl1whbBXV7AbPEhwCLVp+gBfzo5q2ts0brM
PopiHqUebVTjFnETdjbFkSGfHgH4Xz1dF7FlhVkJEgZcBFkSvnfRzEQMu2bSIMYCkdOwHVFJejEe
mYWG6fh+OYMV3ADPq5g2oFedu1iK0PtuP3GSPquvO/kuvlE3/X2fkBS7el/vWI20S/kEBSPxEq4T
eSBZoy40w/y6wrlxdwq+ovO0d3bKLAfG3n76c0QVxyPaQbgb0Xfz4K/zkDCOdPLxNL8AFUUdYiWq
iiRREe+Q8Vkf8kkHUzpgvqI8RRYwK/c8lrf26wfWpLIwGYFr5CizGmRCHqyiogPcDHZDFEe7B4S/
i+4rg1srLDi071rfL2oi9ioomgZ1obF7vLTsinQFeSnN3g5PdWJ4mqGCWuxYxv7lZUQwmL3wmIj+
YBzrkhiJM8pUdFO7o5sFbdX9f1h8dFTtp8wGVuB+iLZICmT4GC5xSQPnBKmQ0xskN+MasOq75CDt
Y6LEhLdrlpFfsnIQVV3StElqVEpc2mgc4xIA4uhmWxEJ6wCL1KjkuyTHDmP+rV/ZKqcbGLUzdGA9
ZUc3fkk4Z9DeQl8kbb7NBLQ3pm1L1MwRfAzz84wPXJj1U9Bi/fOBlIBVYhZI+aRNUCXNjrYe8Q6f
LiAzXjyDd+KCDfu5FIzMKVJeXA3TVlp5OHkJyHfFNq5glStp6kLk3GdV3RzHg46CkG+0iPGBR8FE
tV2KX0XYRF5XVV1RNeoD/ICTtCHEByjAq9zf6xgq6I0jx8zjLluqH0KrKc87M7+rrhzGepKxM5Dd
MRT1HBHZ0u30QQB2+VaGJJjHN3GXG01Kwq1+Wx9YOa6lKhyu9z+80q8GqRXbiC/wCbsJz7zddJ/F
IX9Kd+M62bxhihTr7R0rtJxw7R5ZiaSlMEqUVRXTlYIm/gLEHWNXjON8wJO6mLJm6PVj9rMsDIdD
fGc0qLuUVzF68DLQONS3aWRMuZQtApf1I/KSBC00nPn/SLuu5chxJftFjAAI2leacmLJtVzrhaFW
S/Te8+v3ULN3uwriFqLnTsc8KaKSABKJNCdPilIe6zfmj0i+XOXTqhymYR5QiFavMkRhC1jWvQVh
e3iUHLqvfgkLf6uPzolIzjr6flJOfoxH1lnGmjV3mNgNzjG0GkNrxGQwq9JUhiGpqqaYisHtKZnT
HlNKFDzp+01E7NwB/ZF2M3jta3yYBMmd1WgOufL/COOfHL/LwJ/SQNiTjlwLasMU45tkEBOlIk9w
NWt+KorbRS1KE3DVysODv21/g0AqvJb1fVNs8K9yQ5Tjxkd1OyPtOHSCSstaiRPTc/+sknttzC6d
tCGD6HajWzex7LatBZxEetcCkwFUuMhJWvX8TgUuZ3xierK8yhLMK1lyTDFFihEGDjRrlgTo4r95
uVVtGejHDF3WOFc2QUw2Zaa6OICgMgGcaokhRvtddnahK8YVrAaacBQUGTEY/lc57WSJJklgoIFV
GRmAwEYn9bNF6mS+0TLMQLb6rjBbp8x0kJD2fhVVVpvWtMYgRKPTXL+T208m6fT98jawRew31wkt
t8YyJdmUvyB/JxtO5kQq6JCMDylCNsWm3cskH1Jmjd1gmWGxMcApk74SELBSdNYY9/H83iVWxe5S
lIjSF/XNTIFpV6tfKb2Tc0uenpG6c5v6WLDPTK7sFLBM+VdSWgkBMNxKclurt1OzB1WDrgkq8quG
GwQ58LLBCWXyaynUmOgDi8cHjByMtY/+R16AlvQt+cEeL+/a+mH+kcQX5iqdBrUsQ1K8N0H/jU6M
4Nc0HhLMwsLpvUbhNkZWa9gLxK4UWFVU5/6zwK92xJPDWry1AORkI1odKTB2qNMx+9AKM/1rns4y
NhlQDRPzWXXOt4pHNhMJNeSHCINM5+vmVpQL+4o2eK07lcBdBoNJRYL2mfFBL4BXlXxLm9zJrXO0
g0SH2RtNq9/nN6Viqy9yuE/DrV+irwXDWSKrG3egZ2tsmTmEYbTocCTIp8XQ1tmeyr0RbKUDhkD2
2nVqOF25M4Wh1JpvDJvICFMoEFUqbxTZQJKsxENaO9nnsZdsbV9i3oprlx/9Uez2rWn1qTjOJM65
MtSSMiw2eIncjg85KMF093mpixju5w8kTYVJjjUNOJXJ5XgmXx0bINUHzE1HHvEGbGAF5rto+wzk
HV7iFA58v50qouRZdTxPxXIhcl52WTTPEFuAyxp8EDegUIApspQB3r3iLJ4R2Q0ANFZXxVXtxMfC
RZVTkF5as4hL0gUYME3H+HBONwu18zOjIQu84Ffq6O5sv6VbUb/Fag7rRAqfq8tjBHFBxQZc5cr6
dSNZKKHYGNXXWu2PxIuv9ErUYrHqAJ6K5PyIopVTUERhYZOrfMwPzubV6T3FCW77rbJL3kNXYK3W
/LFTedw9GaWcAMkJeccS85Wi0v6YrxMM+kZBZonPfovSn2uxuAomJ0pxMQkGc5/7Dq2UlNnUwyVT
ej91Qh0R6hi1qS3NoG+8vLZ1HfkjiguPh8knMu0MpLy37KVRrUp3dDRpSSDzlTezIpC2+tyooDhU
dJBHG4DQnK8saLXIDxWszIFr29wXB9/B83KvXcVCfOD6Jv4Rxdn+rp8kOsRwiyZM2xz3U2X5DtAF
KKHlrtP8kPYADYgUZS2wPV0ed+NINY8RAM5LYEvs7jpw3ztnBnQiF5bvlUUH+IfnRBQfBNXV0DCJ
QVSaQS9amyqhk2o2BQ5rPiSdU+apm/4es2NRRHbXOa07zC+xMVsDOMjyA1OO5uAMPjKEh6jZq0EA
VbbrbuN3tvnamQ9pceVrbp++t+FLUx7N8PcMApN8NyWbEBxjgVsg8qp91RuUG9Jcx+POTwXjTFdj
SyAtdaqbqsLAEnSuLUgcG0YKFuaHl6tXotkFEJ2ufWc6nyXa5xwhSOnL6+D39FQed3w+YUXTM38E
N/cEFKQJ7pEnlPac/f3+Xrdv3eef+mTZqp3uDu0W/CQYnRzcoBfh9+U7+eV0ffsOYD8As5OZqivc
dxQJxt3mxjA9vLwgZzGDQBW8fvMOUIURbSOWZ7lvMdAE/fZHaZfbT0wWRy3y6u7yV3CvNRjeZQVE
pCAvIZqmyjpn9ICETqdkUGOv1OH/9jZOwp6f9JFZWTbb8mzal+VxCv2/8kDHQjEsgUHq+WFPzWi0
AWYMeGbyCGLZTRwfDOSgOkOwLs4u/COHYXcNTH41VIU3QVHjB8Zkxp6kfIYSPCsgXFtZEpiCVSmg
Xzc1A4UloirnqwmUZGj7Nk+8okmPavcBNrtNMH9c3jLOuflnKSdClo848aKnKquqbi4TT0G771R9
ErRsK7dz5uRDLbDcy/eeqOQ3UdyTJElZNTYj1gNqYYww7UghEMA9RN8EcMeSN0nUYeRD4mkDe6Zg
wQOlizvWyl5H4BUSZW/4oxvFem1d3sNVtTvZQ87G+GNhjkGOhQWN/7vVE0uNxt+zJl3NhFUCFecT
IP8sUoXSEV1HqM7reA2GID3AZGOvb10lvCOjTbTbPNsY/U0evBkUeYj5qOuhVWrHgLwEGZrTpMEe
U9HM4FX1PPkQzoNSS1MelAEfUkaxTeVHWUusct5e3tpVnUFNStd0xOSw4ufqaSZlMQQ91JMGGOCC
kU5hqgm0ZvX0TkRwpzfN/aRJPbQmaMLrWlMdvW42oa78zhpNcHirW3YiijPKflUoQ7+sJmo+SQnq
sPCj1N3LO7YuQ1XANw1wKeWjcbVU6ECGNvFqktuG9FEb6J4X1b1FQrizT802KzvcN8+Y7yQ/sUh/
7CddsFurpgkl3/+shHs9hmzC3DoTQuQMg3rLbSk9gKXUnvvCLoKf/2bXUIk0UAOVUVM61zOZ9FPQ
1lCCJctU1Y+lrlh1ItC01V0zZBW1TYTKGLdzLqSPsqEPyy7x9MYfrBys6jtjLPxNWyaimoFI1PL3
E7M+FCmlfoG98/OnvMNssuoOU58Edm/1chqg/DGQOgSgnxMy1cA++GxIvKbWH4fZ+ABjj0AH+Djt
H3OH7BUhKtWJyQ9ZyvRQU7JmSrxMDzorCftrqmRXeZY6Qdttoqy9bXFN5T4+onXBrnpXy4PIbaLQ
SVjgDZovcChXN/bke7gzlGnS+6E2LmuerGK4a9SPMnm6rIwrFkklaB8nBiBiYH3jjF6d91hnBz3J
u243EiPeanKJzG8K13EgokiRz2svW3wmjjOApWwWfTDiGLNy2OQ1zMXwi87k0SDDc16DbDjdJ+gY
QnmPZZmbl0CrUcExrziKKsbNEINgwUDSsHN1lUYA+/Oph6sT1xZpMkuVOgADZzeUEWqA9WH8+3fl
TCB3jIkWksms58RrZQbu5kpHGsDPDYGUFQt2JoW7IA3GXSg5Rul4U/FpxGBzoep20AKrTNzLGsMH
xf+c4ckGcvYLfkYXtwXOcOruQ+2ujDDqgh3h76u3Ce6KgnHx9bHFTICuFxiB/0c0Az6HgbTMNLiz
U0hqkKRheNS0Hwle56Dc6JFFkm1CI9dQJ4wQ9o8GeHI0+RoeoED8yn3EFqMELDPGgOfgXP4cOI4p
T+TEm/vMSVqErRiHlN5f3t4Vx1IlTFdRBdU1aCf3bhtlajBqdLEXfWYYWnjnK1dAZVvp7Mnw9jLt
47I4vunsn9P8I++rI/vEeldNEdSk72MvzDZDvg+9ZBfedanTDTcoklgpOHHG10Z+mIDOoYUbKB91
85uqN35q56oTLKwzLr2RtqCA+S+/jHv4ZVOlbaJiJ7TUmmWL/fS3eMqiXeiZP8qHABnprXFHQXZt
WmSpd1hq6BJym/uZvQM27ae5v/xBK08QMH5QfAVUIgjxue8Z9bg1ewABvFL5HLXXwhAcxeoNVvAf
ZgAD48cDz6S4g/KFJPYwqfoqHJ6i3pLB46N+YtbHzeWlfHV+cvHRglc0dA23SMGLem4ESzmgrRwh
WqYo9knPQ+ZQ5UluQdNUNzC9Dxim5qSK7hlFAC6iTT7ehOqmqjtHgvuvaa+jqOC5apUR3aKDRNGo
onIfFOFDw9HEB3XkYPZbrQR3FzjON4H82uX3aXpV6ahNGE5ebiPlUXbK7nVWdmEag5YqFdzz1YNW
DWrgJEzTVJeDOrkSOgmTGcyusTdqha2qP81I8Oiu3vETAdwrONeM5uYITfKbp86YtkM17plxUKv3
WjF+juwpBYH25RNftV0nIjmzQmPoQdlDZJ4+KtEhABA7SplzWQhfRf7HmKB4JesmOGLkLw/rZOdg
MwsaZwaklHHhpu2suQmmM24w3wdvrdm2Gz/KZysgY+JE6DLY9jTqBQ/h6uYuNQSGlAkw59w1zbSh
GsJQggEt39gztMhF3JqTBJih2Tb0u8tLXtVb3CMTBbulsCaf60pPmB9kPlY8KeoNrJUzTpPVDDu1
zw/J7UhaYYMGfvDbzT0RyF0UnxRhzUbkg/r2GMwIIKhI/Vc3ELVOphpMM5DHPF9SEpVUTYwo8ZiU
WHH6lnU2bez8l5a4fg5KA1Xk268LBLBqSaYB5Mq9q+AxQKDEcPd1NYQdV7x4nF0lTt0gk+xYdRTi
hkpgXz44Hkjyj64iPEKmFgsF9/X5MqsW+do4CBMvbIfUqTIa2fpYak6Has0261AKBdZ5dqRU39aq
Ge9kfarvJzOIBPq6djNROaGqCXJUPC+ce8hys42SDt8BSjw8W7b8fHmh/PCar4WeClg+4ORSBkwa
6FjgPLUtc7K3wB229CXb6ZvwvQVNzUNhxwCxeODEu1dtxkCBmFzHeyAHmpv0L4c9fvsWznfUSdqk
cYhvgUujbWlBXMo+e3XYZPVd3b1S3wtTgbFddRpP188d9Dj3Uu6DpNI7TqlVvhzn2plQVQGZGuI5
mAXgqEUF1bUXhKKOj9AbuSQgB863fPDNVhlJipxFolth9SlrPy8fKo/z/d+N/COBu6RFLTEtWTay
s0NgfFEwwUwgj0XoSY12pst2jW9FUyR4RQRiGeGuajuRrjaaBIm43oqV/E0eXLQSd/3PvOj3Y3sj
p1YwPgX5Y5A21kzQi6sJDO76ccqaiaS7CZPBd8MpVYMnBmkMT2vLj6TPS0uf6CaN0YXWjjepnm7R
qq2GkS0FuyaQD3Iu7wSbvzwhvA2m8NMMxnACMg/SneJ0LNEIjJw8DZ/yOLO0GLZxluxMk3cymsyI
PFrga7e7WNqMyr+xl6fiOe1Ke4INMPAEqCawwH5pV2oF4DMNlQUFQ2qH6bHgZV81Uicr5tSNxrFa
jeXyqHZveYSeTSTiAiKan7v2EICbHORysqErlHcforwtyET92AtmcKgSIBZDtx5eWPBKCi9Tqw1T
akGOZdVlYQT3FPnLZeI1Z36TBJ28YUNgkfQGLsJLO5pOEr9EGUq9OWb31kd/mO+yfhC8P2smgsHR
VzSoEQZGcnJ1tDBW4BlGKjjRLGOEVysKVxdbymupooPHn4CyATUq7q72A52aRIIRKs0jA5Avi566
ETW54PPydVjs5yU5vMMVym0oBUjOY4KUk7Z+ZLOUwXGWOzwreGERTySinug1t+t0bZzb1c5lTYwS
OdQ52RjV0/jbKF47R64HK+2bf3FScA+YjuZFA2kjbh+DGkN7hriGqS0+JR/8uOrr5Q1cu1yIe/DP
QMABVpvz18Icx1rSZ6TR5x9xc5TGwInaRmC5vwrs307JRFHagNEkWMm5EBBtBoGZInnRRq28i3xj
cqaoaB3MkZbsRmJ0Nw2B5I55BHBbn3YgJGqpXauVaslGXb6mfXKXmIZTBL5vh/qweEtT7Y5Fbdh+
I2W2mQZMsPNrGwOnCD4hvhqQL25jEjRixRGR4Bq1o500e8OwtF4T7MyqEKDNUfjBHVG/AEMn7pGE
Wn4fJVXqzZFVZgh1X5X29vIBr911PFi4gzKBT8DDB6POR/E8jFIvRcaf9p95IWLpWrsPiOJhSQA+
gIryPk7TlEpIsAjkimwJsUfWBHajHWGuOxm1skFgNlc37UQep01KjvjVQErIC+S7OlM2fTHYwtz0
2qLg+cPXQVlGQfL/XGVDtVdzWW9SL5bRU5TApNDZVcnomqTedEW8UxoR0+baSZ2K5GyZ2ktNEfd1
6pXBG/LUDjEKgU6v+i+nIjilNkmqtrU/pF5X9foWzXayHZEQjddVFWxzRHZ2XbTztiR6cZCiEskX
BnXJQuB8q9ZEm+Hf6+bp57DzTU7nVOp0FSsOEe0lBlrARQiGtVcd43Xpwuq3POyLLp1cMNUYlEov
2tRrizs8P75D46PmFZ6k2r5gLsiaWsIlxBB5E706aIA4F9Vqhp9mfZl6an8ly3e0Cy1Zery8YWvP
qg6YM2oHaKunJvdwJ+gNrX26nF9h2n2OyU9s31G0zYvu2Oq+4dEBnEVHsYK3fl0NSro+V1IPV8Se
x3mrkNdYfQ1z9eCHhVNPuhsmouB/VT3xTJClTrPM+OOWB5APiLmonnoyRkyTQb0r8sGOUrTCsoeh
n102PWd6Yusx6qTh4PhmJQqe1vwJjKEC3gXhk4ke3PNDxDPU+3T2l3WHs7WUiyxtzmO7HY3DpOeu
BM78y0e6Ymg0DJKjC3hR1mSDs2azMhSFPGaoyEroWEyv9NLplZtpxjzF9DUSPfcr69OwMFwJzMDU
tK8+75P74OddFQ4pzjWUPTl5zsf3+q0srmdRaW9Njr4AosAygVbeL6aPEzlJnugoA2upN+RXiu8l
mnozNc2jCjJ+TaZvl7dwLZ0Cx0IBe6iC0ik6Qs9PLTEjQ+8XaY2egfijp6VTNmDYSOrYRHkbCD0z
6w9Dqrc2BkxpNgmVYZuktbS9/CEr1xPoYUVjYCRa3BzuLKuS1oR2WeZJdWX35fvcOQa80U7UFbhy
O8GtgUoAw7BtFKQ4LW1pkeTjWGZerSDJObRWY+yrPTNtOluK8pGDZOvywlaP849APu4diiavQroI
rJyocFFhn59Je6Cpe1nOWm1Ag9Ys0731pUTKvYG4635f+9jBJt7lGIbwCa4exWlD2wB++D5AquF5
3o6fmNqg2rsUnM0Cb2n1BE/kcw9kGUfZGKmQH2uIHcgPqYwcavZWG8+CLV2795i1iFuvYMUoq53r
LAvogEEvauoVviuReJPE6KRRtXAzFOYujyuQiZmy6KIsDyrniGt4BA3k+gC3A/v0uVB54dAz/Dbz
dOB9r8eG/KS+BvCE6YemNaRFaRtlkm381FCvu2Aut7Ix5o9jkoeOGQ+ziwmsCL4vn/nKu6mhigS2
AwKgIfu63CemQhn8XDb8JPPyoM82c5Z2dhTCIOm9LILzrKkxnNQv4wcoB4+yqpOyjkEqm3r6/KHV
06Enh8FBMLftJREwZQ2/hjdEwdA89KdjviGnySVlEe2jPPNoXQ/Xfaj7rk8IBfYwDFxwBkS7Ii8M
NwIiwJ7oAMwHXgl3HLrSTYe6cemQ94BCkOFqnDEHgjRVIdj41d3QYKFNDH9gqJucK0PL8oxMU52h
+loU26Qo2VbNQ3OTFFrqzqoS3Sq+n+8vn/baBQPQc8HT6bDXfOqhaSM2t0BjerMO0LfObqfppdZI
YRFftL5FmXllx1sONg2myApKtufro2kUBUMOZS/rg6rdpYXoCq+sRScoVSwDC1E05XsPcoZhC3OA
Iy7V+z66R0fTQDGjRjRUeuWcwEsMl5Ig86hDC87X0UYBEil0wjmFeE8NtDjNljpK1iS3+2p8v3w+
K5umA0xH4GIqwFMTTm1pnpmBFlLcxvwmbo9ZLppluyYAFN8IrGHdYWmXTT257mOTJymNsZqmKA03
YRSzappW315extrRgKwGnShLzIsqy7mUBI37au9DyiuQdCbayGIrFXVorJ3LqQxuJVpeLryPy0qA
FkKKK3EzdMkDByAC969YyIV55/8Ww13UCWo8pR0EdSgZsHG26fiIBObfm4MzKdyDRJp+yvwCUqRu
O5aHOrAUYz8XdlQICjGifeO8F1/WKmlQIGiYtjOx2Wf5OkyOJrqdq4oGKIuKvIqGtMTy9xNF66eK
MTU3MBBaQaW+RpDoooomC3ZtTdFUWACmoVrPUBY4l9JkY1egXF94pPHfTP/WD/XNkBi7IC0FKr2i
BYDlIJuKMIHpGHl9LqlldcQwngDnU1b6Va004OMLlWwXKQFz//r2AIEAEQvqH3kpLi6vamME3a6Z
eYaERt/qscw+WYMmilqQfFwL+FDsXQjCTQyRAbDqfE1qlpd6UsqZt+Qd7yXlqdPAYO+B1dMapCvD
npk9tLdS61xe31riHe0iDMYb85SxRs7KhaO/eBcs80jR7qYwcZX+3syHqwEUJtoYHAu1RgbrStck
geQVdQEwFpGRCvOHvnD5fMFBZ/ooYUEplwi3VZgVFD9HjGeTHy+vcFUOaHHQqYpEv8zHX6VUa2NF
cYJBhZbR0SqaQ1cfcxEeb00nZWwh5v+g7eXb0xQ0gGaXXZR7qfxZDUdzfKWhwFqsiwDGwVTAYYRG
gPMd62b4q0TPcm+UXnP9NQQubEjvLu/WiqkwZBMBJLoNFpQVp4ZhNhphrBVfy1BRRmyyf3McJwI4
C16UZKy1uMq92jwC4T3PaACtj8JqyNqpLxUs3CmAUDBG/XyvyoCWeczK3KvoEZhdpjuI0HyRIVqT
ghyCgqIVcAMAo51LycnU1+A5zT3aX2GgpKUkv/rgJSpeLh/KqhikeZGDR1YZWLFzMdIkk7rqutwD
enibuQ0YTiu5tc1KYMH51rmlnG2ofwR9GYuTh2LSk6SWih4a1pkWM1oXAjdpEt3BaWz6qyXuiYbK
StWHOAVX5hxontGYhxmEmv0HMR/+etmA83y5x8AxwRE7X7Y603JqQ1TO8vxV6X/62r2k3Ubq3z8m
Z1K4xz4ou6GgOQrZqTkcTFdNwFJaihpm18ysiXATHfPArKI3l3tH0FkmR7qC6hUQF8WkY5Ak9rIi
YCRNDyroSyIMK2S5gBBixWBAqGEslg+oKJ4QIs5KWsVgEvIisg1BjxdLt7QVPFwrurnQxyFLQVXM
heWn4aBciymt3YQWL2Vy+gGEqkWxSdBw5aPX+bI+LGrORTFnorjbZtaAp1cGRE3kqMX9VYTJgjXZ
I+dlS/lH2OS7gLqXRS4qdknksvqTC+GznDRjC+y/MT5WTl5c6bpmNeAdpJNoQrNodZy2h/UMhlYd
okrV9Z+mqriNtau8e6212yr56ZulYDfXUoUmEsyodEIzwIzHPcC4FH49UQDi5+YuJrJVSyG4eCt3
VpgzhaGlRNZQ2LKOgCGrjL8vEZwJ5+4DYtSMyiXOUs4/B5lalN1p3e/Lh7fmU50JUc5PT29DNTSM
ZYXIn8WO9iZRWwczG7GM0DKJNUkgO9xWqi6wo8vv8lpzurOcoiJIDqYhx+JoXzh92TmBVgn2b7FK
l0Rwijm1sx8QH3iJJrSHLQCIGljJmr2owC9aCaeUOtWAEwto4g2HzShwZ9Z/e5mXiMGJSHFyrxo6
KJvCN7FLyNHKnujxWHvLcPj/9/M8Q1XRaD31l0p7up8elW32kR1MO/0BBMtN7R4KyZ5cc78QxV9W
OsGqTM7xiLOuKQcFmUSprZvrJvAb16eSkGByyXR8P/8/q+Mub2Y2aZ1mWB1w4qCMXmbFFraCAbai
aWdrZmnB76oUtSikKTgNAIlFS4NERWb0iIKPdBWCVLlxUP5H9kWwdSJR3EuMMg3L6w6iBowgZuZg
B6Hh0BppZ/mlafdJd59PosyYSCanhBKZ6rqpILNALbseNgC1WXW8aaZul5tXHfkwpf2/UJA/G8rn
sAI5lGCUFaySbpN2i0bdy7+/lm4FDBqOBgKRhUCW28awLBo/99GdozPb9O7Lq+QgufqvYttY7wy0
Wvdkp2Ca7WWpa67GqVBuH418kLpeh9DaCdx7ER/n2jOMqbxIXSpAG6IP+tyQyxEiZ0kxATaUf9Li
SAjZadkjgp80/vuqB+KrP5K4zfP1kNIwBtZFr5wiGq1fFWyrkm0u79aq1p1I4XYLAVaPp8FfHiYM
ix5Ke1Sv5uYqSB7lHFO06gVnIUpqfTdMyGUu/j3iO8SiKreyXA4iA/TvqAwC8LChdLgbaiJSgxWn
YpGC3CyRv3A2nPnTphT8bmmaojw2alYqbeLerpi6lXtqNcH7BFq1fIyu+idfFdyr744oJCON/pVM
BYSd21P411pn5MDe9BRj1mRUTFjshALAjUAIz5+iNWUEfxrIBkU+Dmm6hK4Ne/QVgZiVHtizxfDF
v3SMSDrLAPakFdkVwUvclQguEzcBrLRun+XqkSJrYo7e9BBn2z7XgX+g5W6SSkH716rWIKOHmjxB
r9W3PjipZlqdYcFads1QfFTnx8tXQSCAb3xjmVmXVVoAxwHKJz9/jUV9nyuhF/ZyIQdZIJ5LWfzc
eCQG67Jax17KIXieGnVTNrc5Ofb5bTxhGnx+SEdiBZOIJ225T+cvNMQuuHOk3fFy8mZ4Us3FAxkh
NnURgtW/Zek2izK3JYYjxC6u7qKGhAcgI8v1467dGNM86cdFWKhbunSLYFrg03438FjOUnxBoxpC
yi/uspNIKPZVOZxDSEhCDR40JlWgD7IoRCkIkZhloSdikEADzHMRkwFitRAmNPlxUrt/tZgFuWqA
6AwpyHMpcY3+6M6fUUPKmqWlG+2UUiBwb1earEGRB5VTl+wmoB9ciBOnKHsqJMFSrpXMQtOD2SBs
vI67rSK/qg2zA7+1wykBPwk4m0Vpz1UTciqe28kEwOPIz3CxDExP0/XrTPshR5FtkKOUYtBf70gl
6FK6VyNW3VaudjrIIjNwiFmakNLj+/ONnaDI2CODpS0ERefbjcmshp8puIHKtqrfg6hGO/lHjM5y
8aZ/94vPRXGv3BikqhRXWHVc51sfBOTB9RQlm2KY7CxyCiOz6GDn739vw07Xx1mY0tfafpqydEnM
6spj0Yve7uUHeFsCXAS6HOD94A3nVlXVpCBkBjqQEJyg7lbRfRA8BspO246PkiS4HWuWi8ky7D0Y
NcHDwi0nnUmZKxOkRUEfbmgJ9g1/kiYIbpK91ukpyFrRoK/rqXN5HwWCeWyNXrNcBcU4bsxS79gF
g5PS91HdqsmPECjQy8IW/f+2p39WyZtMo5bLWEsgbIh+G9nRnwS/v+YqnOwiDyePUwBJm2zxRwrD
UpXHQA0sDIezaC5wJtcNjQyg3pLq0wCEOr9eOthrdDL2qTchizi0n1nQXpfhsXkvpIPM3iW2lZnv
EjAQ9uwARvrL+7h6aGzx9pA6VpA1Ope+oPayroPFZuhlDfZIptD7xmntavi4LGjVipwI4pbZx5JS
JioQn/X40Su25sW522AICVrQ/ztBy4pP3qA4m8ZubrGi+Ge4CSfMUYjQhCII09YeOoAxkDZFIROU
bYt6ngiRKz0uWYnVjNkr2tij5piHn5fXsaqBKFoukHo8QDxNg1GEY2lmMjx+TEXLbGqLXJzVEzkR
wK2hB1gmGWUIKPcUFOCBHdlE4H9+tcd8u6YnMrinWiJ6OhYMMoqDZj0qVnIAUPtwa7rl7qO2UtvH
yKzGre3fOaJb2zbsF7ap3E9lJwm+ZPXATj6E03Myx2nMJnwIU/dxe02GDal+XD4wnhUVyoDX60QG
p+KgvqrjpoCM2pPRv3xVXSVv4Tv7bDAq1AXh9Ka31doq76Ufxq5yOgEdAT/c8Zt4TvG7xAgzOkN8
5+ob6L09W9kBpARZac9XiiVZul1sgJgLrPipdGtM0Y2c2sFgtw3d5m/zk/wr+0Vdupfxl8s7s2pk
AMFZaAAAYeC5ALosYXEnMRjrN+aogDx6dKft9Wj334nhNkCLSSCDlRZObnrIMD1v+KxBFZPvWPUb
qNp/YwFO1sQ9s/NYG7O/AMvVMbBaHyOOkMplgvLMqtZiGCg47BUVfEqc1iq+mUpGByF6+Ii2PUuT
npq631zetpVEO/T2RAqntzRD23YsA62u42yizun8HVO8Qf3Z668ovVatYYMWLwFsNRQVhVaNnEkM
NCwCYA2qgXM7ygo/jyQfRxbRbtwGM1OsyaipQ7O6yq3KYCIA8ErzLRaLEjyi4a/3lrN6ihG0Q5Qb
iM2V2ekw9rzHICxwp6rsOJQYeFoVdg1nX71LAhRvEqAoFIHmrN6Gky/gbCIFSVogdfgCYg/qc53g
Pubb9ADwhh6LnMH1/f2zWk6BTC0cEEn4MEkzOErCjzH5IfngAImfLuvQmosLog8MiEI3LyIm/jbo
KrB9bZx56kuIaUW60+jPeTTdqsGN3LauXEmbywJXGvIxkxGvIqDjwPWgs+1cc0ZZBU9SGgKAYtbK
oRlYZrWsjd2o7wfQiSUZ+KG0eYMQP9p3UxG6aN6TdmbbdDdDUjKbFpj0M7S+9FCY/luuZx3K5chY
q9UEngb0lVo5iB3cPuvQX5R3xiEJawUYpdE8GjQyrwBjDfaX17R2WAt1N0rM4P//xhSZBoXUAEKa
epLRbJCNtco2sluSuLXx90wm2D1FRb4BMQmiXPl893oMkkw0sL16Kh4nuXaDvLIkIjij1dzNgoxc
unwYGCE5rViaAv0mhGEZ37tX9NYXWxQoR3iY4JRtBKZydfP+yOJ5pYo2VkDDjFuFxHxeHdTioNI9
UUWpvbUIFRBZ+GSI59C0zi2JKLOmBwuufg5k356HKXBKo/+p5HNkm8XwFidduqF1aitKBkLKfnIv
68hqivbkA76ts+xb9IUAZV46SOOg/+VBts3n/lfQW9Lg9P8mowNqIwNDR1Fn/jb3TTYqpQgI1pth
tmRhTxvVFK1odUuBoQYfC9pqUfQ718VI0cqmGiTYqNoBo9t81WabVDmG7M54TjBU4eflHVxzexfI
9n/Eca9dPKYR8NwwiSjS/67TR+r320AuXS2LnbYVOGWLOvD+L7rc0NMDRhbtG8nB2LZlbeo4LSbZ
c76R3tNmvI6NvWrEN0CpPo+FKrh0q8tDmyzqbcA2wRs9383J16u+CfvMS7LWCaorrUN7GVpAUP0L
E8FLtuaeKAAcodUI9BzkK4l1EgXVXSJPNAEGvqjqTSWVLinMw/+QdqW9cePK9hcJ0L58JbX07q2d
2P4iJONY+77r178j37mTblqvicmdGSADBOgSyapiserUqQKDUv7gxC7EMAqCoY2qmcXdIgYdQkXo
9eA5AbLIlv15F81my5G3amMLYmlpGgQTNzvBUQx9cH0a6BKSi29ju4lBYFnn9UYNgFfHRIm88FC8
CquXtlE5otdig0vJTGwgpyFKqHqRHfrAbrQUc9hsLRi9thF2UDtqDQ+3t3btBMFhJqM6jIBI/kxO
XJyglAqxXKlonZCah1yPaB4do4JHgbymkpdCmJBLH0XMqvChJqmxCQuJxHFhD6CcT7wu42H6VheE
61NFrx46DdhuFUmvC7ULNSB+9UylvTTldBZAf2loIm9Zq6J0/ZMbAitg6d+MuZGMrh+glkqPYQbS
PNmFaG5lAPY5Nr0oOOtF0MawdCDiJYBC7bVNF8qkz1PpA+VrlkToRrsLv4mgIEtK59+rA5Qea4Eu
wGsp14IwPwD0+wqaJqZkV4BQV9xGf7KUCwmMLrRd3pqTAqB02ByLxOlrmvnbnJe9XzOjy3UsR3eh
1nEiYpiahHVEmivMiT30j6JKqmfTzx2z68+3d231eC7WtPz9hbQQjPCdsQDa8RQcnTlS0CjZGXQs
jdBVDTyobotbWRz0QJLxnkYbDUD01+L0eNDyWMWd0oQjmebdoP8EyaXc7vLqlCUcB7GyNiT9gd8E
dg+pa5aEySq6ohy6xSFVm6k5oB881H3a86ZorNgSKjm4/YGv/PRG12tK0P4Q5ECVHUR0Q2smrbqd
JvAMdsUPXQlhNg7FhVFTlm6AJHe6mk79EVTbeQXKFY4XXxOEOhuGMC70feAkuV6NMmnzZCWwV1QO
w0B1hPFNF1LS6W9AG3O0Ye2AALIF4BvFPQCmGVWX5SkTYsxuWeJeP3HiYgeCx7nnxL08KczWGaWW
SM0MKZm00zC2WiRy9RDzgs0V8MtSJ0FTJ4aEYfPYSkknVOBKqZP8kMko6ipn00TGqlNx6xvFwWrU
g9J8CACciahlB6r5kYiqh/FaKGmE0l7JeUWAtcwIuGSAtwC50EK6IF8fZJtPba6igRH1KCccQ2Ka
gJEK9VEqAgxNu1dTqlh2178EFiZpp9Kv24b+SSfD+H2IBy4XOGD0Y2uMs1SFdhqDBoDuPIm80t8N
w7YS9nUooOTXP+DWcYNmQn6mofXYiVTLnwexwvSA46iDVGGvCb98w+0Sb+hOOTC9g7TrlV85khqC
vI9kL2u3Jo/nZ4UiB3QOC9gAnZEiMMXMltWZKHTh3AC6b9hphNqJHmxSjJlDg09IMTZJI2UwOYI0
U0PoCb6qF0kRnZLhKI2YjDYbHp6rd0PDe/Eue/VlLzEBF5wBqgaqqMWrXjhpcdR7vHkB0hbkInBG
BMleqVYtp2y8YvmmiHw9WtmVpdFj+fsLKcGo1qFVRgCkpTsRxMbKD7yXLOOeVwJf6S9HQwESZ8s7
ZuHfZgR1kt+oWg22BespHHZ9+JeRv+YgximUmKaiXQ/zfmyCO+tHXP9qs19h1D91ck1w9xliskFr
OucpsOIglkIIWpIBHkJbF/M9A1TBAJR84eNPaJt2H90se3NsPA4lz42viQLDI/phUTLDhDPGu/Z+
NPvVMssgixLbDLcyRnliPDi1ch5qYl0SHjZo2MGRfiGtUufIVEvA/l9ayxuqU6m/TDzg01rVAIyd
v4UwwR1KuEI+dBVg/rJpp75FhfSnYOZUC7STMb43XqwhmzD1rqm0T6Hf2KG/aZXeDZAPxnECCSYc
2n8PpMOk9aWrFaWtpW2FOc5YMPW6nAEInOsXyXejYaeXryOvfW3FJq+kMDaZi6XWokcQLQFeueEo
5PKFjL2baAdHDLvMmwZNwLUlalLfzK0PiG3b7NAImu00a1+b+4/bLnolboGbQ/c3HonozmXz1xPo
lVDbBwEd6oDmXBJguYj/+AcycB1aqC2ZQFozQbleA+mPeTXIkctnbT5kAbqAee0Ea5q+dJf+VwZz
00ximvlVDRlI7gIwqdI4cWHrYL+07NurWTvzZbIUyPpwOWB8x/W5wFH0pR4CDBoVJzUC/3jAY99Z
iY8xD/a3BEarfAv4/SyDhGneiCMAVZYLFii0DaAxQtM4y1ndOLRlg64FTa3oo7lejjLW2LgeMKHo
UYucSUUyFTO3b2/ZmiqDZQC/v2S7QfB7LQOonlqefMiQXgzzZ/VodM9VgI5PTtS6um8XYpjUppHj
6Wl0C9LuTQDak+g+2ODFs2g8NrwoYSUthhgBg48W3A0wn4y6FXIemHMO3HaeNneG2jxZgXhKddRf
zFg/S4LooXcfDSzZyLHXleO6EsxEywKYQdKohMeRg9FuVBn5/YaAg5aoYs1xQGtrXGbdLjMIAOVm
M8WBOhuB0IPfdEbMOEtba3gv7zBUQnpWxIamuuze1pK1kABVg38Esq8O5FK6JG0REvhFJd1rRhu4
sZInp2BsMyeru9itU7klXSKhe8LHDCgFqBNqjfVEIxCBkaGPendCwv6cDWmko0FRywtXBkmki6Fj
I6cgv5Zku/pc1nJAvqqYAQhYzUw5hNZzWEX3sQ/WXX8fWaRB7SbOArsbJ2Jq//5Ray2uBwoNUNaX
8RAJOhMTOcROaXgJttJEeumnKaK8qgsc3y0vzpm5hpbpQQiJTLCxovv32nb9PK+MUkawojSgGK4c
M27JqJk2yFI3SrNXsn2AWXSoCdLGzL04JJLh5tVfebRpfcsWS8/CDMQR6WOQlE8tia3yRel4lr/2
zrn4yi/snO3UBKlfdOhHyZy+eUXGjEzTXa90rgCSXADBv4eYJJnX26Y/KV1yf1tzVxwPMO2YPAj4
ETi8WeCYPJdCFSYIs9KFOexB93MqlFTqJxL4mJNsSP+jPEbz0nJIhHnAmbTRAT1GRBnUbWBtyxYD
UFH8E/5IHNB4YEhHDf/z0XvxJoiE0BwTA5sLilIimM+C0hDdGIiAoR+CfO6ChnMnfeLLvyjdJ/HJ
0p6Pe/1a6Uo4s1ybMFxGG1D17RO0JMYRCZV2Vws6poRipiaGeubPdVxv0kF0I9+gZjU/Z5O/9aXH
bD6UigJS5PiuLdzCcgPF/Hb7yNf8MObcLtc0ihSYrXX9haZeBUYdoY1G7nvgMwQ09stG65by5Oiz
MnHa7dZcMbZ+2X6E2sCgXEsLS6OTC4xLOCRF4aiYD58Dh6Ojp0wJ7isMwG0a+dec65vba1yJDZcz
B0AZibOllnAttW1zsDEBIQzipLNg5GQeN8b8clvG6j6ibXfp7wI2nk2YFGKFfvwK8acR/2hbfelo
WKhKI96EhjU5eAiAEm7BiQAseL0WPwvq/5DIyvGutCaC4eU071w94KWzlh9iVfdSEOMvBblR8kBH
INqEnZtVwXk0HzDBpFdbb6x9R2kC7/YOrgRX4LQCeAq96gsAn9ENgFuKvv1E//rPY6Aec/Uo9rQ0
jV0m8+juVmWBhRUVcRAtgbzsehcLceiDVkI7hhmp4HgfOqcAXWlpndok2mByF4+vePWORRLiH4GM
CtZ+m06ZDjx1lL3PgpuG6rMk/sTEBrvo6Bg8zLFq+zBzsBH/wa7qKEEudBQYYsK8WfLU6puxQ4uU
mtspURU6hXbGe0qsQWctvL6QzEHPHfhKmbMDFbPWxCqgnrVhBZteWGDxTTXbxtypKC+ZgpfrfrrP
kyrY63o1OrHZP4RSYD1FlawdJXAjcFzvms1jdu6SjgWkCo0j1yfcGH1oVekArHyDHgvrw6wfxoAX
Wa4eK8p1SzILf6Dh7VpK1Rp63ykSEETqcBowkLAYDVvrs50U6Piz9eTIshtB3WndQ9LO7u2zXd92
sOks/RfwpmxTaT4ruTEOBh4KQYrJb77c29UUpY5Yhng8DlVP4fpaqia5b8fdaKLnacxpq+Ph2nel
cBBnjBa+/U2r+w4MG3JMOnLg7KtSzMYijbQFR9alJIkNMk9vScdjuV6zX5ysKYFwcBn2x9ivaeVN
VwwL6WhT2TPAH44Ylxbxoy72qi47NdnD7WWtCUSSC3q00LjiJr8+aEsHWXHfox+vifVjNrxKIlqf
j+pc7/Qo2d6WtXw863kvZTFKNVu6P85Lo1UTLoNhZV9wgkk1OJfiqu5iLiSwjHj/49W83DQX0VCh
mukQWLDZ2KpKF4Q1sROGpu+CEw6TXKdh3GhiNznKKOWOns6WRPLcrw+Tmene7QWvXTVLSxTmB6Dq
hPO8/hKlqCe9Rx/2QZ1L8PD2ABwGIMZ2+yAZaaqELUYYWOchanuOk1i7TBEGggALvbAGXiHXgvOg
CtXYx073ykeNhL2lHpsuts0/wDwj/2VBDHIT+pdJEKWcNKPqY4GADCHIMdVkgzpBZbdTwHvQry4J
mTYdUEMRLJGMv596XAJNiZtNUwDvrdtjomD0b/KB5z/H+6xZOpKlgCIt46ng9a83Ty1Vf2iWhoWs
fkSTPokw5UvOpj/wJxjcpID5F5qBXPO1FLSUgyi2R421QJR+xHPhuVVCYzNbgU9ua+HaziFGRC5b
/oTkMSYuF6EVaCYKrPHizitiFKcx/UsLOc/t1W27EMNY9zTnfZSaoHhEBVeOPoJBIxav6r66lKUK
gOIPBg2wnUcA+iftJ37Rqh9Cv7RBu2dgrlyY/bi9Zatr+S2HfS+iWJfXZo7rL2rqZZB1iOEfZcLx
DmvuEE92lHEXiKTGstTBMZUJLhK4Q0kBVVJm+1C22+tY36/fIpa/v3CFwyTkQpsDhFn6Xu6btirf
o5FQ/AMQOR4Gv8Uwumwi/qvlGitJgbSQnjtrW/u/bq+Et1mMKx3ruisCdJQdpNAkQlXRQDQ4TnP9
0H+vgrF7H8gUQa0WamzJAJdjHdomms3AG/8nDsZCcIMrV0fLIzvjA+hzKzB8COrUxFXkH0qC/hjz
4/aGrR09yoPgNwOjI9Iey4ZeHH2hh3mQDIBEwRwt463RBIJ2H3uMW44aL9vC3uoL6xgevxaQ0qy7
jPRy8mcLBIE6IsP0Iep/oL++wKSRUPhej4Ejjf86ZAEOHKz3AM7hvy94hCoBysMYYJzJiBaP6X42
GyIGwPLLyXaoX//tNqJxDT03n5SVSB4xepeMFQhHcuAFmhyDLj+m4lAObwG4sm6L+RopgNIZqYqF
X1jCaTHOU0jleZZrJKhkL3Kg3E7pSDTl2NDXk4IQhPNog8AMG5VlFhELI7OsGoiRAfweumibYubW
fYkLbgLtkU5xg2DK8rS5vbSVeGyhqwaTI2hZDWSPGbvSlGEashCpeFDXxpGnKR/K4McE4DYqgAIn
URMyRgVN5ukg+v/apiEbiUdYNbYWXdvXVhClIrJAKSo1uFy3pQKa6GFE6yjPBr4a27UYxs+qRdSq
Zrk8RquGxJnbIuevS4+66d7ey8WRXtvatRzG0epaJeUzmrAP5pA5SQX47XAclJaO03kQeWNCv/rD
Rdgy7RAKg9iBibikao5jYQgRceV3aXonNS1YEDgMdOxLz1zI57SF/UBB1zKmNzHBidZ0ZmHF/nDe
i7QKSHcKXczTdQOKkWIPo/dxe/8+x2JcbOAXcYydteIs5noFcQMt0HhDjhhanNW0dtCu8U08OPLr
qUZ6tib0YFDnOXI/BpK5ib3jpS/YWsqXL2F2tygKIIAnYTgfTcN+M38lD5Y7+uTRKPf0+aP9MR1o
iNbF2+vnSmVuBSvt2j4rIdUOHt2MNBsNXXyyEwIE/0EA7JB7knvh0eAcM1uk+LJaxg77VKsr0cS+
T88I21thq2NoDubY0LEnuvhS3I8VjV7bb+1HNQUUMwsi1zrP6vf4pGOANa3jn7c3gnGFX76HMdgw
NsKkabAPGRLVxBNdc1PSknJC4s/n+i11Y+y1QdWm6WuI6e1kpvlW3BkdCU7fYvKjd8hTR7S7ATWI
R5mO2xndk8Zb5GVH+eUkut6r9aMmtecTSvsP0R3s06voKvSBV19me2j+3guMcFlKJMjmM5qIUTxJ
kovBeE4I/CMF7s0BJ882oP+WlOyLJEb7In/IinKCpNm1x3OMvF1y39LE5Ww7e+N8kcNom6GOZoR6
xHjuavLWb0v0pjYR2SX2hjeRgbt5jCIpU9OVWool6cfk1J2643yyvLIhqcezXRb39mVVjDLVup5Z
cY1VlbaAeoshYuhOT0Z5Kxkk/3gaww1arMpdllFUgSqTVPo2jmiNIdJAJ3AuIrYA9PfHoPqggY16
ASZcX6xWjmyAbECzy8PRnCnK+Y9SSJLjvTGRwv0wN3R2mm28r4/DhnOn/z93xm/ZTEymzx0e1RU2
Yqxt88fY7ev7WqVVTVtHPxcPmtsCFY2U4W2XsS4Wc4AQRqBOgeTr9ZLHRFd6EFIP5yTBxNIHo32K
37NA8RRw2veYQQLq1r8UAKm0cstromDCw//s9oVoZsVmmUe1Oi3XlnUSOmrGZJxsS9tPJaZ0cda5
LktfqMaRPUJkf71MLQD52djjZFu3282YFEmqbWa/395MnhDm2lctv8VYQixI3vmetU/Jq/Qt4yxk
3TbRGvjflTCXfdIVhT4v3lcezrjbRsAG79TJa7PdNB2M4tkMONfrYuxf3P2FQMaTzlYdKkWHVVVO
+a7sJMpjm+cuSb0+nHa25BqzO4ezRuzqEbEmfOjojF7CsW+WHehvjfu9d4wL9UulQRkTgkxPQ7u+
gy6XLqevMtnFaN/+PhDTMeltnWAbp/+WCSAIxiehv8ZkzitDrw0S+pA5UKOj/gd6xcPXxLlPf+Tl
PrNT5+m2wMVgvx7Xb3nMcU2hmPh9CHmt9o5y+XP5hkmy/bPVVhxB/4/r+C2JObYQzatJ3ofj+eVn
gEI0vVft13QzbJoNbyoTb03MuVl5FIdmbCHA075HBZCCPm04COT/Rwl/r4a980S1UNslYBA/kuew
JTkR7W4f2ALHSazf40iS/FchGI+bxbXczhO2Lfp4gZN1txjsM9ky2f+RpwB0BqMPF8VjWRAmUQRN
gF8sVyvQTJs7g37PzjHZ3Na39UvzQgyznl4J1DY2IabTwDBMtdQVSOHp5+/Je+tkL41A9APohkjv
CbsPtFRWe97kxdW49+ILmIukn2s5qDV8QYznDx1JA2YOk/wIeBu6+O8vpnUhh3nzx3FQtmZVLhsa
0tj175F73L6mD8OGB7XhrIi9riQziRW/gaTCCU4hffQ3yRbk4hzfxJPC3FdzkcZxV0OK8hSedRrb
lS2688fHbQVZ94C/t431gGgLjcs5gRj/l3JXEICKf1mOafuu8JA65XHHo29ed0wXAhkXWGRlE+gZ
BPauQe6KY7sJPGV3moi13Uvb26vj7SHjBMVEHKQugCxrA9YaKJ/mHNQX3tAknhTGAWoRKLCMxZTl
o9ARiwREfDKOJik4Kr78DqvhaFvD8BewGywZkuubeJDaRlGnZDq3Yq+Ad9Ov7T6KCq8vB4sTVqy+
2lHxR3sO6uHgDFvWfJHLzbW5T0WM3jgbJNj39+UdyN5jWyWGJzmFT3yiuyHZmxj4/PZHD5wL2Wy3
N4YqqqqaQrab3oV3fnjfO9130bJNxy+c2wqyqv6Xshgr0/QpaqwSsrpir85vqU/SyJ66beqYvp2I
9zpQrcm2sWVYn+r9j8KZ6KP1UZkGazYcyYd/3Ns6aNMDPMmX+ArIIMd64MhbCxYvF8uY3iTGaa9m
kFfbyJK/RI5Axa32kO9TH/mo14B+FD7lkbGtxnVLqwn6TcDXiTfUtSpV5gIlSJcr6PHoRpiBSR91
EvVUtp+ePngjfFYjhUtpTKQQYaQ80oaQhtlIpzKhjRcgobGbJ15IsmzWF2u8WBZzs9ZFECe6no9n
W5nt2pGJTDabD9/RT7xnOItk/YxSL9fEGH4pgh00arCml/xgkOSk/lAy2yS9w1MQ3poYq0/0KISX
gaC9G9L+u7GPtu3bxvYpMOz0tjKuOc2LNbEku5g5j3kVE0QF34KKNAfBtrn7xpPBGPfUhGmUDpDx
baAv++T0pthuaEfPmpOVhD4hGfbt9qI+c8c3lEJlLHoOTD3teriT/V1DE+fnz4psj+6bEjpn1Y4n
pzuAju4psDd0PNJNjtTa9p03t5tncCpj5j5A4IovLad4LN0koMEWeHO62QTu+6bnkQauRsyXB8nc
sXVVK3U3Y8kTfTFIeqfbOll4/QybB43jHSfjSDQ/bcWqgqSE2NFJtYOtSd4Vzs3H9qf+x9gMHRyI
S9VKZZlbzKFM06qWYNfqj/YulZ3utf+JVvQDHqCPCtGdjf3U3D3RYY/kEyjpBoJ95aUTV6/6i49g
nEs71lIB3ndorn2sD+G95Lrdj4r028fvSLYFPITfalCmX8hjPExS9HVjxJBX2t9egHyj1V8nSh94
61p+5ot5oL0RhWgL3G/s3mbT1ChlpmFvEVg4wzYklFdSX9f+CxnM1pVJHE0FuuLPdvYjM5x+Yzm6
fZCedx3ZHwvkZDhI+NWMO2C2/yyK2TurtepRjCBQfHsziLxLAjcgj4+PM0FVdZd5d9tzaFegVNpV
Tx+bh+LnwyZ06DN1xo/eCejzhj49wPfxFHlZ5629Znx5mpgAFlQqLg0w8u6n7W1Pt34n/V715z18
ESCmYaEZWYmfRwNu4KlPu93m4eGBE/GuWvyFEMaBZ70hYdwhhNhZRVUbHHYUWnl7JYt/YvfJEEHT
DyJoULawka5YS+g90WeofvioJJJdJjLnqlsLuzAxGwhwdLohdmdCkqBISjUes+mcD7GL2V5UqzBI
RAc4mnfjsdSkn87LwED3hUIDA2LZejsY3rpGR5HvfPyp6F5EjJZkvx4BjHAtR733POo8id8/6rfk
L1p7sfOBoYqYyO68c87tsyX8y6ZefAdzcF0b9l3Vo0b8Yh8LUpG7ZIcCm0rwKYJIiUdr8oTRTvj3
Iz0OZOydPedYpa+7rqN5FaP20BuP2JO9BQfMCO9Vvx3OmCEFVO+uP4A9LyblPjq0joXwGojiDfqw
OIf9VWWvxTLXoa/X/TxoEKsRHwdgbg9oNXJ4V+HnDLPrDYYYWAacNpL0GtsjIYFLQPG7aTjrHsZx
+rsgdyySP802ygEWsX7GmNBlq7Q85Jatg8vzR/BXHpC6IWp17L/FvMFJK+7g+nsYbyO0c4vxEDGe
Moml9XZhVNZW6rThoxRLFZT5kjEWpJaq6mxNvQmqWsWIiDh0ckR8tUAjyaBmOc8FsgOXYA7LV+mA
08O0l1FwsP0LJ5UZseyD2QC5eFIQwQJTb42O2ZN819inj5w+98en+Fh8v+1Qvl5y10KZ8EtUwGHh
GxJqAF713Lj+3RNCoc1tGWta9jk2GyN1FqNnKiaWbA4CWmQWLZucxAltzcOYO8JTs5XgTv/PeO6/
5TB2nGZt1FQl5HS0daNvs1t/l07ZtiQt5SWG1K8xz7Us5rCkZDJiq4CsYZcfzhgLfVcBMWHY4BBV
ti9wH7t9QDTwK3eYPdva+k7O7MkpHrdeENrxj9lR3Zk60cFyYt82HobDRAC+tjEZ92hzcxRfb43r
j2UOuRsTNZ2g39CsdFs5x7NpG4681cmu9HzKcadrGnV52oxPqcVZS4EbXk77BRZ+/JFT7oKW3WUd
yqUMJrj24262BBW7v5wzyEZRkm83BhWOwq6k/z63eb17zI1YGVMVDsPn7hXkrt37rgNqOE4QvXYB
XK6ICQT9Si8AVYSQ6ih5QBbwUAzrNggAEVqBgKNjgV5pMLQDeIoWQMdd8Mv58dHsv/2Jlf+WwGxT
14zClIyQYMDKY7vcmCSzA5vrJhdl/Xr2v+UwOzV1ulELC1RGc+9eUvpSENd87b9lLjc4X/zFLUlM
rBz4oVaP6eeK7iIvtjOaEzyDhw33EbxuoL/XxFxIjSjGioVR5ufGic8VQTA+EPVJJ4DcxF5gV3se
28RK5mlR6n8ksmnLqcpKLbawi9+ah4r+mukpuwtsTnixetFeSmE8chyqSW/pqIRpZHZ/hrb46h8k
CtiYYSeci4y7IsYjR3oeiv5yWhnpHBcV2feTYHebP9u5ZRgSwrWFt5FxprooBI0mf8JM3oIH3M8l
AeIa6VfCQ4WtvA5xSBeiGFc65KNRJdKnKGQr3IKG39HP5QqnYEtzL2toxbmp16/QC4mMY2108LeX
OSqK8Xa0fybHcTcDZhe4D7zgf9UfXQhivIXhN3mjJsjuVs4LGEJIYoPJa3vbIy2e4Iv9XshgPYXQ
11FsJSPq5S8prCndcbaLtwjGQWgFQP1+iazqPt3Om54kW1SGeMR8n529t5bBOAdJmbVO6LBV+Uvt
TvQtfDo2FIA5RBtA1exEKm0xc9EuSAmMnPyuvhpUJ6prus6r3uF/Gnu6T7Y7bTvw8BzL+m58Gfus
7iQ9LKoK2nJUdzMe1sugD95Qy88n7S0hjA+xxrZrMxVCvvU5Ob75NEXMomFuwtG891V7pCIJndPu
kVhO5IlnO/+Velyj55z0p6O7iM1rI/LTxPp0ZBYRj0fUzdCht3nNtqdnWoCjU3/kReYrIpeJA2ir
XZjnvvI+pmODcQrdcH6ZXSS4201jF0+cqGPNwyw1M/yDEdcLAxZO+GJdBkiNIn+BsWCuk4t0gtvv
cRdQwUudkHz49P22RbJUW8sbB9xvEAagPWbJfen1TnJVmHLo8r7RaYYn59EtgKpEQBqA8MKVaGbn
nvmYtUR8vC36k3eW0aMr0cxSBTmPtFyFM60+0KSMdNd4ABfM8gUv4bG03wCwJcKpIvif0Dbo4Mr3
6tNIfyRP40ndU1ocdtZ20bzATT3jnhM9rdQwr3eGuVZkra9Bao6dAc6bSng6gCPwpDlDTDr3yTw5
J/+kbXkl5xXExSIVJCxoG0RD5GfF8eL8c63BlIcIHkyBREwtQb3GTTGBFHAwg6KAunvCvMmdYIMz
EC82njashD1X0pnbRsvw0K595MhFT/aOsiNtEMU7464kxlvuFd8LnrovZ8zqgI72OAxMBkoP2P1r
dU/8su98FcvVSI2RO52HdwPRdsJuueN47wZ5ucO+SAOdysLNjYtcYxx3nXZjnxgobeDJZexdV3Hl
nUHiu3of0fgkeKXjbB4AJycOfZ0I5ouQ2yq/at0Ln8vfH8AuF0FlEbZLbaXF21NC5JB5mGZ7LAZy
AlUtWFcI6n9/EPOhYw9waSSzMEuR7ZgeZz0LS8VEGlTeoYvYdZHYO92jqhn8dXt5K8UP/UoSY9EN
WmriSPFRYtmMwIKkuAJnt8KkJiUgEQ3OOeDTM72PHEd4i2lgywHJSEw3xlm659bmF9VhD/ty2Yz9
apM45WpfT2fLH8ddDoarNzWpVFJWfbivYyOivpmheUPMak8tS3XjD4C8c3aE9xFMwIgO9qgPKuy9
8hRb2xQt/z3BqK/e7TQ71Vz/1cAUOtKltASa1AK83AURkgin1m9vf8mqo7/cDsa0O1kx0q4zUDmp
bOGgjrRQPKPYqAnVbXHcHeOQTtPJCLZRu0+p7Il0+mkoNucrViLAKw1hosy6lUFBIFkIUKCJtm6j
qeDgY9JWT/U9IogHXnll7c6+XDUTceZZrcYmqBlgcAUiou+vvTcR3qJWoq6rRTFRZ458LV4FWJQi
EzDpyFIJ4jAn2jYGxZDMLEuIOt9L1vfOeo97V48eo/YsinbVPmRax5musJI7v7ZBxsclaEXX0nyx
9rkgx4zMHX2LTvH2mG/jbf0eOIZTGna0NbzOzskrBhnbjplRm5ffWEH/40Mw4wSkHCB/1b50CPqt
6GtRMJ2/jS9v5vENtXPrR+qdbIJoeImII5uXBFzL2F7JZGy+9GOjF2PIFB80OBbp6RhtVAdzcO5D
u90MOB50S/mUly5YC4mv5DJmLgzT32ptgHjVaDaCtTGejPwNHKkqqOlrF8jJHiBJN0tole7N3FVM
UsvPirQTYqJk39FAFDauNRBx3htlQ6r22CbbsqbB020LXDXAhaYELWzWQpN7feE2oo7KShVNZ8VV
qUCt3YmXpeFJYKxhLpteGIdwOmeb2LZoeqLW++01rF3jKE79swZGxSWQYVhivayBKD/p6PHUaNVp
/PP7QB1d75Efi4XcTliBPWOTyruWvFL/5+01fAZyzPUEWoildAjaD3A+Mv44rVCbwUNgOjc72VMd
DZIeQV1Mf+mAx/UP3NBj5Viu5DGed1ZbTZUFyLOelmw8suMNUKH6NvAG1/JAMe2KgEOcb69yxTOC
hguTmwDxwFODbbpJJPC+1xMKeZ38kAtoMrJOai2Rrt3kAfLrJWfg0crBXYljVK9qgsJqY4hTYIaC
aRA1f+hMk8ZSQazsu291tIy+3V7iWkrtSiijjYFU6SEgHxPAD8W3zuuOGZ6GfzUH5TkC5vC2sMWP
sEpzsZ+fPvfidTAJbWalCQq0YVCfkyK06ync/G8imNe92k0yZkJCRNZh9kn9M063fyAAcyHRugfd
h25cW5dlFE3QLTphJghEjQLja+zbEhbT+bJLFxKYW8AUIiOK/Gk6BwCrh/bAMV3ezy+HdHEIqWJ2
yqhgARFYYeXEtnDRRgbPYNfsVbpYBOMfGqErA2M5By0FD06XE9lHO1BuUQtUKA0nalhpMwaT0oU0
xjukUmpEcyZN5/3++FlyR877nP51LijZkr8OvXNIDuQVLZ00d3ZP9TGn+fEdOWPyv50cczv5gjwW
cYTPEOeeNMpfAwZPtxXvHbhqRReLZdxEk2poqU7F6Qy0NCqCweCOusxRks9xcbeUkHELsRVhxB7e
IIDRHd3hMcJIxYBYp5HET4+PSoP30CEnO/IU5SS7e/owHz/21vl9P3m3d3QtC39xsl94TA2hTfox
g7aKD+H9uM0e+ztpk70HSJLzOFNX9xWjDhbsGxglP7fkwjDUKOtEWcbp+XVOTOU97LiB1uqFciGC
MW0tNiM9myACIRWK8se7eXvO3fO4R+7P85zDYJdA0rZ4wj9Z2493jq9ftfwL6Yzlh6An0WIDZ2rV
L1r1Pc+drOGc1+oCsXtIAALxg3GK185lnGJtjPpoPmOKyV9yHNmdNdJgbN67SmwdKcE8CB+j328r
yeq6MOtaR25CXwi4roWqFYBec5TM57o6+smpbu8lkOv+bzKYhXVFK0VFk87n2PxZdD2x5J0Q8OY3
8xbCGJ1qpX4qWjFcV91TRdn2peRUCP9vL2U1dsM4C5C5gOsPzF7y9X7NRjl30lzMn1W0vekJRCIC
9d2cCF5hg+WQI3AtcbWMuv3kh8NLiuVNRWJiMsyxnBHxHnukcTCu9FD/H2nXtdu4km2/SADFzNdi
ECUqWJKD7Beiu20ziUlMIr/+rtKcadPVbNXFmTkY4AwG0PYu7hzWfhSff+7yvUNKa61dyOvlkD5c
SL88Zqa7v8/xVGXn2x/A+AdZudZleq6GR+90jUiASO6htzc/C8dJzUNklpbdWEVpZj/slWhd0KGK
dmjK8mo6t6b4H0Z19A6MoFbyEKgS4Cwfn583xfqtIj/73AzIYmYusNQXPGxFrKIlVoix2hhpAUf9
J3VzRJ0RYX2YzXBT5jI8tsVeDo4d7iQJxZOvFLbYIqj15zbn1emr3mOXEeerYPi9UINdD6Mbvf22
M5yf1eZKlh+RubBj1KAvZn487mfWnueJpUlV+mKWRRRTmqRJRYPS9k764i1+f5OfBsRTS7KwW7uz
Xlc/jqvO/VwJxHxtbfspJrxmyKQ/uQFE42gjAB8Zc1vLXRCmfYb3Fj/y2eEiP95/X97v0ycY+asg
6uRZ0UKN4/Qt0Z9UHtjg1O+LAvCm6REYQKYxofQlFqv5tVaHR03NT1J4ORn59V9YbmBYUWQ5DPMB
tfE7C13SDkMZCsOjX0bE6JeN8pz31v1nmqqq4P2/iFA+R+80yEYVx8oArVMc1RTOWMS8HB9fUtEK
Hmq7czCN2aREe+SQpVaUlX4KiI22vmwAh4lRdkGLUzFv4Ou7+DqLzc7A/LcZBEadA1FVLn0ypFXk
m6kEY+ypvWFsoniunUl9xeQmaaLi7JTnHEee7/9d4sTfBaBKXMumR7mw4s38XZHaXTKMUMxh/Wei
GWKEyyk36eZxQCdh9oSWa0xWxgpQKCvXbdxn9z75qXwTQ8A4dgcsXfwLC18m6VGaBvEwf7ROG9mM
VjilYK8+9xxbNzV4MCbDnhQq9eSiKwO4LO2UYKYnfcNJ5Ff+pA21YcxX/kaHURJfOYd92oHOzEU8
t9n9vAJSyBwWNowbOe5dng+Zct4YFcEYB3VouHTAqIwUBGXflsr8EWOjOQl3ywWM6Vpw7BVHN/90
FxqkAzuQmAvHrTSBURsd9yzKqMHCpeVUpH9dmwMv3JkI7r+TYCyYr/fZtbucEdyvBo/Y69X22HPE
fUIQvtNgXH9QRsMMcOrYG0VnuDSXZN1bNuepJoT6OxFGp8QI4UUIZO5Hb0bk1y1GCEwLIy48r8Z9
MMaFzwQMKSIKRVF6I2FPJTvwNvN5H51x2X5f50VzoR+92veno3rgGGPO798YHNliAzfbhiHH71dI
JTNi1osjx75Q+f+ukN8+xU0eRhQiqcVEQAsKCqGb8JEZuq77zvsSPD6okR1RCYohLVsFHyL5YfwA
ahlv92Oi1fqdDcrmiEAY40zHgKlg5N+Kmy/wVCtIVU/2PHSfiWH675QYPVfiHPVoGZSG3ebUmKfT
W2i6u9z8uds4BZZ5rti23CFK48TkPJ1hK8hCEVwqhSr//PT20BKytu2YPHE080/zTJnDFgQAX+lR
PUZhslitI/+SYyUEwxgwzEgwyPB6X+QmwNa+E2GUZjBKcVbNs5ulfDrsALR1dQ+HYNPU1mG9TwbL
KEiA0VVUdTmUOezJTKk/bOkevAjK4bo5YOZlXZUkdKJF7ep40vlhTV7sfIn13CfMmWqvn8GAXSvd
lLj6MNEu+/YGt2mZkbwWM+A4XQQ89LP+9LyBx3CW5EEz1xf7xd6aPKH9iyH8/V3ZVdNKr4wgzECu
LNHdQCvO21v/ylR9kWA08Cqr2GyjhXGrJEluvgAWL+adlZ1oa39/Nkb5jBrHgDscJX3cWI7jfIgP
i4e1Tde8YvM55UyrcL8R426vWqhpfYFHQ01vcHbOHB9pcXEzd42eTYEJUD7G0J9p2Hf+GO/bCudL
V6CH8jh4jWMaj/fl/y9W8usbMX5XaTOciE0rcHRKthtsHT+iNUtCt9ha3DmUP7PZ76wwpiTBbF0s
5ng9a3MFGkTsYOnBJPYxwoSZYfEcwEQj/Ds5xqjksVz5ggzJ8LyUWBt8ruXyoTUXH7V7QHS5woKx
gQUPnmP7S7z0+0nZ5ZpeqLCLNAObaWAqbyuIoo5BscrlCOO0A/0iw8TNOW6uKljTRiU0J8JS3Vlu
xxtsEOlv/BkKfNFgnHSf9tHFCKm8WyenMjHNilqLahHbNo/FAhubvKSDxxRjMpQ+7JK+LPtH9UlB
luksU/NDthZYgnvFyivvCbmfijEekjqvtVyBiGQ5gMmCTXVaYbt+v+d8qolRwm+iyF43mIdSEQSU
DsQQNgN9AEzGLmzTdo0ljiXz6lQ8f6owRiPWysEQzgV8SYoB3Zsvefwgv1AfR05luoFlvXPsyJ9z
Tt85ZOyIEcpypAagmJCN1W0qBz5lZ3GIcJw1eyEr9lGKbQpIx8nCDNsjWaLmj5Ve7A57us3T44ma
63eWGPtRJZXYzXWw5IHcG+iFzoF8+M7CzjAfCL3+3L+/C5yzXJPmXhR1HCgTcDPnlryOogAsUVWI
7yEpWkPyE6BU7z/htEaPfp/xYEXXZz7us9LRiWdsMLy97ZYo6MkEw0A6ntJ1eRpNNfYPEzIiyIji
FagBcxT+oWJofwGljCb2pqPb7et9zqiq3qPDCOBZwVmetsHDKa5sdS/3f3yiAgZZGHHBuK5CvaQa
DmXSZwOAJ1ah1/OVZK5c46Ej3FBw0giOiDGC12h9peJwE9rXZ5QN0CTkFSam7dEXBXaMIGiCWa7F
YKdADWkHs/5BzRGKB4AU4dm+ScswosX4qVbqMQTp48MYTrwrXHQ7Q7J/5wUXHL251exGelOf//v5
pSMA2xf3P/9E9+Pb57/Z29GvB5XQNmcaLD97/5lofUtc57FcLBcoxK8Hs7Ps7Ta1UsdFlsdjbaLe
+J0646U0va9r0cALehhaHpbnObbQL1h+d2rTrH4CLtF9d49PgsddCaI6c0en2BXF9HzB1XKaHMWN
efZfa3LBAUzRCSWO0eMI/M0Sj57XyGZZEgBn+VHb6UsFVVOODE7H7SMZZIzDZT7MkjqnL2ihl4Eo
d4fcqkYjo7PMVe/y+hY8c3GTpxFDlxbo1ICopiUzDesMzn+MrGUr5sr6V1WAEW+MtVCMTNYyncJD
YEtAM+eLV3O139cc8zqdL36RYdcTL7iUUCT0CaMrESAKHRALsQMvapyMfAJL5pu0s/j6nVH+I3Se
JdiK66925empfcMaE9fDT4a3I56Y8PYazfN5WlKxSMlzSeq1o6wRVWgoBwPgyU5OK27aTX/yjkqx
xeceULiAD8XXQlWKWBW5epejgeuK9Lj0faM1nRmPuGPMRlWKTarE0CpkPzT5+QCaGYIX23Q/vT0P
UWC6CDaixgQWgh4PouKDMQu9go2T2hgdWh4qa/G6slc9ObpIT7z3+yxOx7moSgGsRNZx057xLWJ7
VetijuxVAm7irjg+LpGfiEti4/O5WAv+/OxuFT8O2Wln80WWkZsilGaFLt7Ink47HCPGFQIbQb2p
bGlQb35ijrfAnLngoi3DaypO9C+ognxRZ3KkCEP8Z/FSoy1m1uv48W2zJFcT9B+3Wx4611/CxS9a
jAzFuF4VKANoec9ebdHJsIg4h0WNVgNsp43A+/7T/kVovwgyYlQGcilcaPJMM06YTcCwqtYC9a+9
uuXQ4koPE5pKqVHhgAz16sLihJ2+DQ2GfedlYW9/2IiGbcvlcEd/8U/t/+KO8UOt3sbxlUbf8OQk
hchgdGPx47Lgovz/JWb4osQErGUq4PTcDKbtuf6lEQnasVxk7oBI/wV3QgZTdgAbxWHvL272iyjj
irSw+qeYWtm15YWYUNHXZIFd18Y035XlPrDen3kTYRx1QJ8dbz7ytXUdyq1BY9mLZZ0Ec6O5O8xR
V9Z10XD4+4tb/y9/GntbVQy1NE1pLvNm7HxrSWTU3M1bRs0bNJPoU/1dUjSBMTF11AHqIKTJp+VY
OxqiH9KFE3lvKHKiAgP+1mvbnZvm0bWAs+ZG1v78xCuhTVcHf5sajd2sh0nX0otGHSR033mMCOox
ZFihfsB922lf/PW2jKVpZ9pM0i5UYIFMgEXLzEWCrW85HkPlkWHsiy4FUnfpQEZPiBFi++zUm9Kv
lNTWOcL/oquvWFiryDLT8Wcsfy0W69fVCnnR0bbJMnR869evFyywnDAPa+zztfnuI2lerWykz7hB
z0nXpwtUow/AmKiZ6lexT6vbFmD1iiW2nGcIG/YcszSdon29PWOWImxhXn1adMixcmvO3gTH3Ls8
UC9qce5JNGORtHmW6wFNoYdlafmEYp3eZ2O6YDN6LMb8tIFYi9UVbCQExcP9CbMqFDvvgC0zUkNV
t7YZPQBa8rj3uCi102WO30/ItmXjQvENgWaIG1CtTMMWfpmroObEdByzjgvd341doldJjCuM0BJU
EhFjIVpdtGSNguzFPAIUgtfC4Zh0nIb9TjDvr8h8Y5TcvLeSrmIjwDo8qEBwEsnnCrcVjvHi/lfk
ifwtPxjZ86a4Ypzp1gtUV35H5nvYAaVDvmH9j4QYi1OHQtHXNK3OF/4r3D2uG7hHrmDcjxU1tkkb
C9dEl64QjGevAAaKsRVeo+PZ3N9iw/sc3fLxOyp2w7QbPV07E4NImVHpeN5s5nD5OKxDFomZuegN
H01XetV4AsLxUzeXOSKZKHo3NzI8ohdipNesrOBxzzNP96MmHHn5LoMBkOzrJAVbGytyUfrYpafP
8gXHNZBScOFvb0dx7j0iY0XCWuqyeQaJvzrWm4e9yc3ucXmINh+P590Bs0m9RD4+CDErjJgDScxY
e8fk2Lsu72U5obDGFuniCtlpRlXvYnmnt53z+ICbPXD6x722PJucYJindrdMYPQheykaziVle+Y6
RUh8V7JNik3L+ZgcL8DW6ZQoxj1p2uUGFG5ryRu9IMPZEni6zSPD5Ehx4//TcHEcxUUj3TAPxPyx
Qg8fuscLQTk6cEuNR083BP81JN4GnW7/AYBx9xWbF3iyhbi2RpWnUqFl/cJCQWm3jJ3a+wWrTxcd
eLPeHIvFVuOu50IZ9CskIVp9YFX8ncML79MwwYZSpFJQ0h66hfFt6k4wPr6w6ZdB5+2ZQ4z+2B1l
Zgtx4fXcwVuCFyARvD2ibuqv17c2h5f+5JWT/lK5+h0DsFCwfWFEUkFlu0ktQSGZ6saKe76uz8ZR
KiHrpbzI6kOPhTfeqXHOm7LFuaxN5kI7B5te9ym+XrafHK2d2G8e1xz+OHrZNNE5zmjYnP7YYPo8
MRdLZyMvHIjiIVig/Uy2NhaZOvKJASuO9HOJMzFIMcPs86UCd7l9Qrvi8c2xPHkzL63OHArbb/b6
zuxfrL37eTxv4hxmy/sfrSNbtqubWB10TErQ/g9AmRElY9zjjH84vP6lzPpbhm57eiNbcsmk+bWS
6ZeMfmCMTDPFE6bWOFR44sIkQcjq4hwHbDH7k5uFq5L8sefNjHNsosQkLn2o6ZGQYGwFWXm00hYu
z0rx8n72uN08M2IlqEDhtEm3gvlGCtSkAAi+mC05RoRjENkRuEaS60alQCKdicsX64Aki8PiYXs5
oHPPIUXj9zv26lYWGH3+IGmSroM7ebSsTiUDZsjJD1QyQ06QzREAmamZnGdlU0cDOEIymQPWFsmK
zOnpcKprAFH+HrVJM6HQzz2KpJ0JYBtrh4utAflAPk2wRbqNb2MIFc6y8UDip1MWCRfZDAVLdPpN
cEZvKAZzXwuoGTbcZyexH1XrA4UaG117Wi3hzxRPhqcjeow2+ddZWMUZvplCvKtrPCU/7wvFdNI3
IsDoUo3ViDM2zCHp2AJy3n4i6UPX8UzI6xa9sr3376RwRJBx0ZmkJXrj0xcky+XCdzA1RXy7P9zn
a1KtRlSokI6+k16k2TWPaFg/WMCJ45nsyaLG6OfZOD44n0OjpKqk7qPFmdxaAhxDypM1NkbHRYl/
koWTB5QuOhz/gXR8bV5M94jKEI+nySrDF09skN4Nkh52tDoern/i02i4A+2pwHIxrPlrxevETZrw
ETHG7SqCkYnif4hZm7Mj/HItHj+T5m5EggnTz2piGNGtyimb88MLqvxIUHnh+S3t/cOojqjI3wWt
ObdVGkl4tbP1hnM+H1fAXxHA82CEJyjs+0LNJcZYgzLo+l7SQcw6nS7rlHidKWMy1JFfBX1XLt2q
cTgU6Z9/jz3WPJSZCBg9UEyAlJ8vCKrDBA0TV1nypJ33uRi7gHtfCKXpQC+a6FjUwUjUQkHLeY1m
CdJSY9lh8fX5Pnc8IWSMxAzDI1leUy2WL2SWYPeE23LivR9jKKTIKFqDCmG2jDZXzzCvmB/+pMFd
jP9yRH66RvMljGyo3gxXtTQMUHveoK6PJwSGrHUAABb+QeeJIizgrEBDBLSk7z/ldIt2RJrxyImY
zOLegKBcAFNKgUo11Ek70zgWu4D0D786p10NK2kTJAihXfc+9elthRF11pwkZd6mdF7Ve0s/KkeB
hO51+5kHmzFdyBjRYWyKPPSBmA94YIn4gLTfph2O76zcY8Qrxk4XaEaUGLsSibXRxTKVzQ0dDwSS
fAJdWKGv5vJwX6Yntka0GLMip1KqCCFigIt1amy0ueCYa4JTFFiTQwuI8604WvdH9J4HOABLTb+F
0cefAQK35QGNEIwO4OI81z5zPDUbySuq4s/qHtQac1OSwJ4vcOCGo3fTrazRAzKGRANDTUkr583q
vMbZg0/JU1IS4GDfFjd0PrkxFI8pxqpcG18QIg30btvTZ8t4mz3c/0q8uJCN4odEokyBhLNLbRS5
WvILI7462aLUu3elx/vkODLBxvPAkc10yacMbc7WfJsR9cCtoHBCQnYppYm6Xqzpo2HKjhw+6CqC
jWlle3/hOE0eIcZI5KpRaVoBQhtcsF1GHDQd3q8zhqGIJVHSacHaU4FnWi3vfwieJb1dwhgFzmfR
KLJKxM83ZreyrvTg+a9hVS5NjxeiU6X4M7RQkUnJBj1wzdjsSMGEVBkjh9M/GsvMLdxy4F1cnKzQ
SV8kmC/hz1Qx1zOQcOae+HAmIte88JhgvkY1YN839RG1YOR5s2neYksCYMNLT7IFLrFhGgr1Is4X
mg6UvphirLWuJ91F6kFSfDvjjPD6wX5dmRyHOp17yDgKBTRZAOeyeybzQQ/nbdHQuC8lvblBPIZ5
mZpg/wl7gHBDnPhh0gCM6DHhw7yT0pquOj4Ov85Y3JFWsJucd+ORYORNurRR2Rot/VTAE8AY2Q67
EktUG1Fvg2NNeN2I6WgM930kQzIAtsxikSlVL+cDhQdtzJREFRlcCidCo7K30NIjz/+1OmJHI3Ky
jRR7e94A26Rojsgzwt+rftY2Icjvgj1ClM+A48inizAjAozsz0JVb+c+RSYl4XoTmjsntpqnJTkI
75gEvC6OWL46P/FKMNNVzBFZRv7x2FrQD+r18WoNJH2KFpizrWpEtRz+JuVlREf9ntllxnUmpDpu
5z0/a/hqutXvyheOTE468hENJumhI4a1VoIXz/KBWITxF7S9ldd3Dhn6Jf4wtSMyVFRGRh33WS+h
TO8OlocIx1oOtxlGtKyOPY8hqkT3KNFHHVFCu6o7aykYiltgktWVSZzkI1gEypKXWt1aRX8nJbKz
WaKih6U6QPw8DIWqH4kIvGs5WlwCVM/zkOByC0X5Dh1h+27ttRi72Z7CEZHpwO/3w4rs0FYW1VXV
z/GwlnUuCMGAX0ayw/HIPbfDkXqRndkqgMWSGD7ODXpF66FzlsJ2uNpyz5GUyehixBBjNLr43M0S
oII9xmcnyAJStWcSA8a3XcoCmc9XkSWpnl+fnmbDQy05nb7k/AH3RfVPXAupDocspl91I5jFaxVt
z8Af6TXUCH1bK3h563T3c8QwY00GNAwvcwPvKkdLXcjIPDGbhfjr8txIpiCTqCTXxUp8v3qDrYQn
lZfnTUYoI/KMkTE6zVc7GYDK6WeUkOhhFfBc+XQmOSLB2JgAd6K1KoaMYq8YME+JB1dOcMRGW/2Q
7KPFXcriscQYm0TJAkE70y9odT9wY5iWxzvral+Ia3IMm8ijxZibNsDRHD0CrWeL3nnIbdx+sfLt
5q0ZTP1I8uV6XdiNo+6UC8ALEotXeODQZyezoosKkO0K0pNZ9c+tDTd0Xx14DLIzWU1aFp2RUCd0
OvmrZWTDfjviEo07WuKwctdzV6rjmha31EEl7455ZYezrgC7jnKqGNameF9eyWPzERCncH3ZBLS2
qzze53Q68fgSU3Y0S09iTBhdb/Ry0tkh7mIka9XJUCbjULrv2EW2h1NECu62UhtH47LexAnadeH+
OhM6cbv9keMAtsWJbqfrRiPmGCuT52peyBHUPLef5c96VZzJirvLdT/gE2/V45HvPRtR1cgDAj5s
wM9+yeZ1lba4C33/9TgO4mZPR0SurT4UMdVu5/B5/5enRxxGj8QYjqLpzmVBzxlcrEaz+shMDpq8
uPh2W5Li2dhgKKpxcx4OHlfwGBuil7M8a2s8WxgiyCMLmCvMfqGwx1ua4WgU289ppMv1mtDvk/yI
j8MP9/7zcUwR276RMjWShB4fZuMvHM1JOaaWI1zsbJWuJWUk01fC3F+Cxv4rQNnuM8CRrFu6MZIs
pZ/NgyIHA/4S2x/V6v6vc7IxAKB+j0znbdP2Wke147TpVnQau15nkVOdTQBKYtR0fzRN+3V7WBQK
z+BMZuxfgs1OWOEMkWgoNTU4q5O+R6ZUdNY7bxd2OmUfUaHiN3o/uWix/pWCQaAsz503CnCwAKgy
2ie4d2NyJwjpe93xDzfPNSIH6JCoixL6nmfrUhNTJHhHVIvRmOSG2bwHZCzDfBZgD2sGy9BcyOmU
p8fCjZ8H/xjycj6eoWbHrJKZWl8aat4uTrXxUey4LPhAFPezPlz3/v6lxHnuBxK9ltLj0NJLuSlb
Yu75ZDgqyy47ZtdK1BsRuVi32qim/pCYLfp32OfqLbycJz1w51t5+RCLXSskknBOZZDUXFSMbYJt
BtcMnHfe2BbPV7AzU4YixPOKqlSnWDnO6G6P78o7Gmq0T/g/5kTs2JTSScJQ1pC+BA2t6LnFVb7W
anFKrAfG24Xo9coWnPvW6haD3NGuG4DqSLuSKMkD/wyaUgPwkMOZ/KoB1QToIY7X4BhdthmTN5Io
z2IcVTJqEvmk4hn1v+RXmCLBpRbdkNktnzJq20w0cDQFaCFW5swOyebVxN231TFyLC7+4nTbAqCe
/yXHWPlGy/UGF95pI4FuFO4T71Ffyr8inCo0LHcVE/fo7jmu8S8f64soE901hTA3UnqUZNh5ztKZ
mcMBx+w/uRaeJt9/CsUXHcbCV33aSu2MvqUHcM7d0rcwMk4RqS641gYcPS7B6WrOF0Eac4yksAaU
ZRH6IHjBOCTdf8OCJgXQpJEy/ArcCtbpLY7oTwcyX0QZYy9gJ6mRdIjksweSzqbrcGvzwT+KlgA4
fXNferzLoX+x+l8kmRCwFMo67AR8QADMVER/WFOoO4B8cTibdpm/ybDZYghEveFCE4/n83rTm4OD
elG+6SN6Zpi7DsoRlhvPo29nVDNJEeMZPQ7mOG/Zo/wjSYjv/Mgbm8MXT+nYVDFIhDqT6Ykq7A0F
nuI4WD13l2SFWYPj07ZZSogMeOM908H011tS9kfszYq5L+s5pCTVLB/np8OIwxXPcrFpoubj9LTW
UlOCW6siOckLdHafO32hOiinWxwvw5MNxobkRhJ0aL7BEHtY9Yte7ovezdffMR1sbtj6UpAlys1E
WSdxhSvaODL6k0JuXbFxEpk11svX6RKzPWfAb1nnBfY+7/8J3PdkjElRy0WUXMFhsU63PzMLNqRa
r1/WcAcub6x2MsXXNB1XLnUcOmWD/RJnVsWiiDEfWgG/DJcUHECaoAJ8n6XJAGtEhflm52snp50I
jMxZbZ4Vu8xtBUfA4mVceGnNEcfJQXVFlTR67QhX1liUfiARlKHa0215Czaq/ZmbgC+D/Te2H6r1
gPHkwGm8wFG37wEAT3Wb8/mm9G1MnvE9mVLq6HOBPG6o5pjMCj/uv+VkN2lMgBGPuR/1ABtHB9Db
OD+dD3VZu3SgF63NDML4/jxz7hOcrKiPCTJ+Zq6lmdql6AcCp8iT7cKNHlzv+T6RKQkZ02Acy/Va
y4YQgcbp5FhX4FPFJSdrnixfjEiwUPpJfeliiX4Yb1Mc45fyF+Yzgsp85x5FnvLLY0I0SRtZ3LaZ
t3pE4RqwpuCvfOsBA0JnsqYxqavanIej4sTaqzExGpmMiOnX5ipFVxCrbKxr2zzvMZmoaJKiAPh/
jv42Wy2ZB80csNMCHXPQsJE9r4kO4LULeNnPCoLVCw4/U4Iwpsfw04oY4+4i0JMiEr+cSbjPgIt6
X9gmVWhMhPGJwfzSXVsRRC7OyUO01thv2Wtki6+VQaJlraDo34G3T9cXzHhRcoEhbl6E/WrjP4A6
udFX64I6UpXZACORoL6y+VkuCNLA+YIMtuvOOSNK3G/ImN+qmylobIBdELM3FrDd1UdavOvBJcf6
TYb4miyitzxXNUnUmZRdEuezoezo9wNjp/k/RjDekv6FZzNu6f8frziixShajwWD1K9A69nTiPNW
PGhuvLuiF2ddANdmHX0bQ4BHU3WAEwinxq0jTz/s6A9ghDVJsEHXzfEHWKc3HziIyDBcRMMaL+aZ
UvLxozLyqgZpLqUF6HjAfileguN9fZjUuREbjDTmyezqXy/4+TPyJGHZWLZ74WI8T9VyxjwwQtiE
eQ4wjTneCtNeb0sSLVpTttYvGbZpzYbMlx0nUJwsfYwp0lcdKdkQ5Hnp56BIyxEnx5nZlUOOR+4O
FI8zxiFfI7kTcSGGQjxh39sAFXMlH+5/oknvNWaGccKy1l/nZ9StaVSDlU0cpJeJ+MIxjJOh55gK
44a7Yj4EGCAAlQLTyQPEITUzb2E/rdzA4ZkKqh1/qC9iNAxN6TrWhBhiap5hz0qRQKymRzTsORqf
Lgwi5+WoYN0hwxYRDd+IZWEugwydZzpdLW0rE0yXozf3r57viyO2kFhdz4qvDxrlyNlkFnrhF/PB
JCFC6vfr/2Muf9rajggyBigIxURUApGud2GF7PRTsmTrjMnTTx5rk2Pr2ogSY4LSsxAbSYJXhCqh
2hA+VEA1GDBC4j0I6FzDvkZHwQPdd9XmKTJHUNi6Yq4Xle6XKiD2Lf9hWKyPK/dTWeom7/NRf3FP
UhgTBQR6Ixla0PG6leFgJeBl2M/NvYKRxfsyOR2AjF6TMU1RJCZVaeA1nxPU6TFg51yxz2iYi8Vi
C1373Lu6eZ8kV1QYK1WodX4tE4iKdbGU22Df1ZEscZk9i9aK95KTJnHEH2OtpFAM9LCGIlgtxTGQ
tvlppsDKcwe8ecrN2BB5UMss1mHjBRQd2uVse/aqX9vPDrXLknslh/fZZCa4aWfzIk6veMPyTXrB
3pcskdomT/aiQIBfAwrD1eXFHoV2mJqSWyGedNNfj8rOfhfXWI7mF1B/rmycFA+2zqZZSCnBzalh
/yq87J95k8fTXmdEkrEvPiBBMwHng+noGIzm4RVW8xNnIJ65H5Kj4zJjX84pdkXLSsHT2hTetajJ
zJZf3Pf7WjCVmo2smCx/DwkwEjnL/Q56V0qLqF7MsE+5FF6MenOfzGS8hnltHBzDJUdFYNQbgbGu
D6KOyePFsHX5q6HTj/X1+4wuJ7Ugqq2K3y9tC/jR9FhG4/QW9lDv8zEd4I4YYfQ4AghF6xsghCF3
00oOwSrYDIKpNuSy2aPzv1Uer5yx/b8Yqi/mGJXW2ss5nkugqQB8mwg2DjmjCf1LJ6uwJO/vXFSB
SZlQJYixMMe76cxjyjjk3PpU8i6ITH9mu/RJwV5FjVJs/VSYAWCs+SuXlIc/PI1q6Dom+lF7uwGk
jUJTEWsJteHjvijAFID/PSOKG85NcXm94EBOTxLH3Z9NUfhXPmBEllHn8DK0RiTGAyJV6Ng8Nl+e
TLfxXIlrmBWqr/c4ZPRZqnGLR4xBylLfciI5mYXjI84BSxIvH2iwPtgvr70zN33ytFqtMHF6oqkN
Qhh0v97fgeVmbl+RS+1haDi+d1q+Ro/A2IAABf9Ez/GXbSRXgUXb4oAi4DLmS47u0N+59wJMNNEI
gFkT6DcGa5t8I0okWJqF+Sk95J5qc4hN+sERU4zF6eRWLcUzmELkecLVIxQTtnM84NnklacnQRFx
su237DL64g9hq6s9JQUUHH1xknCTIkhsf+1SZB/XNQFuWxO1w6I/Vv1pXIjDUljvaDzk49z61KSp
Hf01rIXSwkA5Cziae7LeBk9qHMO8uf/wSQ4Id2PpFmre+6iMcapnWj0XJZCjXdrBCp3lYRnu9MxE
VSyKLRdG0Td10S2ASgExPq7oxan9My8ingwFvrhma5lCJ4XzJIJs4RN09luFC2H+Wlpgux79TXrH
6/3fpVEjkjR4HpmsoYr1/tyDcz8hTrkSYjJDDLKwI1zrcJXXhjtNwPmyGmOsAj/Eus0MBD15geBj
nqLnshK8CBeogFfxzqsmTZcLRgwyFkuOcSl0aCk9jMnHx37nugDz5FgfjuHXGOOTFNE1VzQQQQM1
BYQo2rTc+jPH9GqM4UGpXoybOqBnij3HcBTBtOHIgPvKw8TgmVKNsTrNDL5zVoGbZ8SjuKlyJQFw
+OnSO+fZbmXmO3rH3sZOO63FdK9PJwc6M15r2EuC1UHFdr4VAN1dLT/3aOX4pmpzI1OOHdcYC6P4
TSXMLnjOBMc6rGgvHejeJdZPzGxG/jczrjHmJZbVAIpNaV2Id9qImSm8F2ix44QpUax/lxN+iTxb
rC2yrNayhDrpt2qRPAUbADAeAd/UkdmaV+2ZDrN+uw2dsR9RFqZFl8NkbWCznJ8ZMt7MA8ZpdHS9
fxkhjzhjjAd2cvtkBnQdOsQY7gak1HhB3uIYT/51xmRcr4ao5wE1w1ayv2roi2BA0kK9gHd9gkuJ
sRtNJ+pic4H8Y8XqVmYE/tEazQKPa+fpy9zRNJ2xHloSJFIshwMaSpidATQVBeFG3MKbmeHZW50x
HmJWnGexBFn3TtWmJZlbEOARidx95smpi1HAwgb4vpxnWdri7fpFmBMEY5E9szXD9NdZTYreKi5E
JdUa0dK7F0ZbozXva/VtmO/ekzIWZKYZuR/3EBMUe7AiqpqSh0vKZyuyAaO29EvTB9ix02EwVIzs
wNRdeNQAsQTNd/hISVxZYoxMMxfTRC2h9f3KcUrT6HEqHtjKsyU6JLiqeJ/56ZLylyayF4yTYT7k
kgB5QoFyg4NRSyA8bw4vOsHtMmP5zqFGhYZ9al3GGQxV0nGH+5bQjqKUshGVdtDOCAclK99IWBRc
uNEuM9/jzTvSHA61KV0ZU2NEeEARL28NUMNWDcmsyHzpEZ1wM9SpuuSYDBNxD+e8xVRKegsaZiQB
HqTb/+T1mCbFYkyFkdIszKKsU27xDwb8I2C4AZwe3Sxug3xyAHtMiRHAvoznSeuDnwvag/WAk2/Y
azfpoCPyh0/kLAbOjfK+1VSGNCJ6+6NGknFWMr8PFfqtTlYrgL91SHESkSC984SQR4pxdYo+ZIBY
ASla3D1ZBsoXHalOcgpqz+/n0/8mhezGgTZH9eJCP5y/CI/SQNQUfV3abYh5+B2T01HjR2Qc3gUo
6IFegbN+UWKFzHOwWazj8gVmHQOiGFaJKXpT8Ch5balhxNi/FX25+DKT8eD4D2H8YRKKbVhTzbM2
Vl0TUMeZcvznEzUDFGDfnzkB6OQQjC7rBrI7RcU0HaMdYTpTollRIajGBjWk9b9IS5xvSf/uP+3X
FxlGNQKjbmZ6m8F+YbcLC/eAy3ui7RxeNMahw2qDPB/mtU5VEHlIsA9wrigC2CHBw91naNL5jt7t
9iFHaqeFGAgIJDAEv+tQpKWrewUOPKp51OegLODxaryTe5xjktRqj0gWCu5Y6WeQxGAzoGzeNpKT
rpRNsxTQiYvgV637PE5OxY4JMlohte1M7zrK43lXAkbZ3fcLDgne96L//4inrpeHc9MU4Ok0rJOS
GPsY0RKdG7XeeVeE5tNO9LcQsms4Z1lNBKGFrD+fYLIsFRMBgDdygbzA4YpK8x1pv22uj7hSdCFQ
xaik+aMlmLvQzEtyceVHbfV51F7pXdj/x2VYHneMN50pogocJxAdds+450BLzLFVeP/H2ncsR67s
2n4RI+jNlLasTFXJThhSq0XvPb/+rdS5Z4vK5q2M2/uNNFBEgUAikbALySG5AFeF1fq4ihm1VA7K
cARtEeWpQLTx2e3PsW/DzcPKLtSEnz4+P5nA/esuyffZUQaEbwJUoGWQI3gkzzZ8zY1mDRemAVn1
SXRJBCK6AX+LpxRyarJRrWUdqWSglw33iqPsrFh0U48Zf69ytKBEBSSdmMiBDqYgQOUpxgAVhqe4
LXAKGKZqrdiloANWkLHoRdCxqvLnHRPDLG/9VsY1lr1L+W6chpe6QtvQPni/rvdrdcQflCgHYaxV
jst1BZT2z7fu+6V9OhnO718mIn2A2KfWYCpMz3jlrmHmTeAF3VBJcYU6MJ8Pi6oIjPmiIlfzyJmF
VQ2WDjBdp7IfzuWx9P5nlvODZbzW/D3UwAAOIGqSzKOR8Kdgo2nKhEQueBhk199dyHpr82Wyb96w
BYSJ7fc10UQZlR/UKPMflHmdTmPHf6VoC6wkww1/M9zGfA/M2D0Bxyb92jn48lbf6C5G/koL+Cub
PUKt68e8FvqoIhgXgUIhaOqXGizMW9QrZZcPIY/q2f4oOpWMQji8ah4UN5/GlixiYlAkxoTi/QdF
6pBbforGEas7LukdCsOaBrxVpIPR8zQ93cOvfmQnWlZ83R8Uqds59VwczH7Mk1LkUbL9C0E+Q7qF
udx4zZP4QYnY9YU08zSbAfKbQIt65Gdv59kWP542VrcxLh94B0UCMGihW5T1SskrD4YqCqKB6jAg
nqDCPwnXhSghzEuhUIo5uj2UeD4ATsfBqnvNxAsZW6Q6iqwMJgUqT3/R0RXwnj4ZnhWP1rDfYNkN
ILGt8LE8Wdnt2e5ZacO1lvcfX0gdQh9mQ42VWPjCbofCBFZVHKFvc+21DrACIRrLtPRDJpsK2bWp
vwORsWf1va+Zzx8fQZ1PlchJFvIQE+CsFRPDu6hJuLoZM90tIu8/lHxxHtQDHseBUdRGDm4Rdfdn
8SW7OA+f1TsrvF+rdP3giHq6h3mGaxeCo25n2xujBfA4qrX+/XGvmJIZYrCxdJOjgakCeLQeVjgf
sacECsE9asnGYlaN14KeH99Dve1igpdY7ckx2/a7/DK/qzZwWIB22Zo9Rh5JzmjvG4wEzlrMt6RK
N71wjS82qUCo7o/TTXQvVoAFDO07eesFhxFpAmzmCp3JxOIItO81+4/AnvbdO8u0rRqa71Onu19i
LQhHQ8dnTCgiIgvi1RvfHbFl1cDqNYYZJQ77FQ2jEfeGoEgNNa14vM+47n5s96cNEhPMQbd1m7Zg
ioocxC6Ua677IuQiLZ5KphAgLT5aHMY5MNBhgbkgZ+4a+xLWNQYpk5YAjIkv+hIMFubkJLvCmjeB
+X7rhqWpoPXmJk3NwoaTWnrn3ehZN8BssroIcFjEwpKgHiV73Uqe/qZ49UPbKFNWNsVshCruHOzp
M6pXmPHCbj32u8UwIl9Gf/GaaHESAGUCkvfvJ6E0Mz8wdf8zs4PYDYu3wTeD2eZiE+s0jN0kvzIU
bMWn/cElZcKK0pB73of8kYziLS5y5Q85QpfoXLise8N4vWTKiGHgMM0FjRy1TRaHOgGm9Q8knOs2
occymeS7/9ArSVJ5QxdERaMbn7iO65pBg1TTyTXMdLhR/Td+r2nO38hvQYeSnzYKPqQHOo+u7ccm
siQ8eoeJXjIIrVqCBSFKeoM0DkbY1ER65IFPdp37EuI1uE5mrbsW7uG33CjLjoxhq/g+yHRWa7vT
jbT3Ae54MH9t8bLk5qY9fmUu0iMzWbKqid+U6VHbWNaDvu9AecRatKffvht8xOY8WikMEHMN2+ql
WxCjAoFOBRaGYBBzJzqNFeHd8mFmsDzpzKzmr8SnS4l+eSuL+52WfYj1KuBLMo97AY3sivNSe6wE
Bkt6lP1WNF9R5BJUuFt4Vy+Yhka/C9ovrOv6sZbS+sENba+NGgiwRN9VzbLF374NPG25xJRyt+Xs
zQdpdYlu7+8ZVFef3MVxUbZYF/MqHSIiw95Kb/VD54rP7Y1dPnxy9kfoMddXr5UgfrBJuZCZngl1
qYEgQAkEuzl2nXn+7N5hq5hrx4VVu7hgjjIhTZPzeqYQWlhK9VqZ7jYwU2C9nZn5wTUAxh9sUUaE
n2MMIWQgVdqtS7acRpWFwWLDVK3E4U5ZtJ+t+v5zfticc+9TI61DjFeAULhil7/0a3EbsGUoNAyi
PyQOLSz11yOrA20tyF8y+fX/BQkdKBxZ1YJEZ31tAEa0zc0Ybf/cAD/T+mBB3ay7Tsg76YiseUHQ
qSuRJQrXDJhVuai7ujSHY/E7OWYPv8LNrk3sc3eLmHdPCpoMSa61xKrigi51KUati4WyBd3wsH+u
L0hISTskMqwzmggZF3AlZfODFHUd+GCso4YDqcRML8INyv3nD8YVX7XIC26oW5D4QV3qOkiU9vG2
f9IcjMqdN6nHyheuh6gLQtQd0Cs+VTp5gmdQb5CYzMzkE1UhzO2RHkLRqXVTONVOZycXxykxg+5y
9wPCfPOB1dO8dhUkQeWxPg0FJKRmcFUWehppIe8r6kySUWViSZVps5yg1byPJIqIxgT8kWko/SZJ
goZvdXLb3JPfOz6aemvP+rwf0ISCEWDGGa45XUtylGglpYinqQC5xLRfX2fz1gP6dGrePGyYHUOr
IeiSFuWocBOHR7whrCEGPj7fXlzAXXv+RgbCCZLnTP9r9bS+RUkHnykSv7qS/keUqjVmcIYQaV8C
b3QAsfpxH7JyKV+xHW0qFxzScWYq+TNiAw33OzKl92TecYITYVf7Tt/vHA/jfb/Ng2/e7EyCMqSq
u3sbqbwP9QRYtLcA6CQ243TXjMDye4gLstBXUa+5SiAS5zOnbvaedwqB3/vrxZrQCvlptaL7V0O8
6pIm5dZwkxQraQMZ7J+fQySJzaebnbjxbxjuE4s1yoTrEpfVVQoyuP2dgNVW0Xjfim8BZ/G1Z2iH
65Jk6S6N2K9JahCgww43/xKYZBGaY8TW1vNMtIAj1Mut+DdseMXE6VnzNCQRDSmCQJLBKiXNHrVI
7A3xEaxwQFY2nwE6h2nHYjTHykJphqUwaz7pkhwl1azH69Q0IAcnqj+MsRVvrHsfY2zb6/Jcv5rf
bFEPoa8VRd8QxdROZzQoYmL0+u+vvrRLRqjnT/TTCIBbHBixR9EKz4KnPu/kd+y93wS3zOGuVR97
SY56CoNWVGOdmBosxU1tu5Q3kxtYzuS+VNtd+7phjo+vIS3imn1LkDLcWTzoGJEAgyhU5zbW/2AH
EYGM9O7I7gCLVMcHU3c6U3VYsl0Lj5akKTs+iUkg6mkoXB4nD88xljcmg6myVJ+hInSbel3ojVSU
EGl7HmyAU6DBgGFCViPnBSMaYXRhHqtmKKcZa17gwBCoSgCcW2SY8qQfAB6B3XxvZ6xq/mCe3VrN
f3l2dHe61EfTWOgBBGh3DoeTQ9bOY7nta8XjH1Qo05HPolL3OTTk0X5NYxN7moM73nzgTfROBDbZ
jsVyb8kv/vn8/aOTdJlw1MdSqg3Is6tNwfS3c0Z6NVBBQM31k3F4qyUDCXszUFeR0VlDQ/XEc61W
o5IJl26ybP5BIPWqm+LO0l0WfN9at6m6JEUZk75txV41UoE8aTYfbCMMTTrd7W4SHGar2aoFXrBF
WRJdTFvsz8ihG8924tQbybKBW8YIDla9vgURyniowziITQcitl6Z/C91c86eGAaYvBR/6MKCBGUk
ermc06TG8QzQhU3gXBqzsvSt9ipYu1ZlQr+sa/s3PdpcVCUv1oOOM0I9TdoLm/KuzKyyKh3OsMNs
P85OP5i1ayQ2gPXFEpObUuwU3d11tr/c8yts0yYlz7EzQ0LS9LJvHIy6lz2sCpmY7gLz0fcw42Dm
76cTisl27CqAl1Iv0TNmyLY7p9qqhdlt4eUze3JWDfZCNpQbqGZ52SlTLFxK3UyGzTxbSDVN5qea
MZ511k3RKJtjVAquCodTyEU7NDBWugnvN7uHXVWaTOw9okHXRE35KkraaVk0QdQkL3I8bmOAnfWm
dzi87HZMlMa1Hr6lDaAHYyJuzpDKBbXjGJnYdRlb8rP/xIKQW81MSIomITcBbAuVXneudkErdXGB
a2MFN5Jdef5WOuWb8SSTpbs1glrUy1A/kT4SU324rrzr7+GCOHVno7hXfTmvBHgxgDc+3qrWLbzd
U4vcVu2MFqnOb2z59FfPxjdZGmSjTIWqxTYs4aKUm3xzY42BJe/RVkGWi/xVAXgh4K+K5eLNH32h
lXwBAkYjy7F3CxPrt4zeRv5/zwQ/W9VQVUaSCfh4aNqh5KlIAJ/wp5q8G67oqBYC3tMvE+vEdudP
AKVeP731B/GbGi3GSPTLLpsaAcklUpQLduM7GVFNSht9BAxaqw/IghblORmZUc6KBM6Oxziw1cGR
RTTRVu5D+3pOsBbGY71Y63mRBUXKhsW1nytzDe4ks3dz0TrsAG/rjI5ooHhjf8zn6xwyjk6iDFlc
l34xS4NwcQcv38jumWds12YeF2W+oiyZuXQAhZqzp7sW+LIJNuhs96ypwXWbvJAcFWvlYSxLXQ7J
2UjTRQ6KxBiDRLc8Gxx91WVfUKL8pLYBdoHSjAKSSc82iVQvgnmpHgprqx+8N8tKbjfn1DnD+2T1
2azbzQVp2m3qlCERhxZM7l+Pr+5lqkxsUjStdBOaPOnVv9+wzBbrDlBO1JxkpS+34BZyVQSLr8zo
Id+T6f/z1JrneNe9F+/XtXK18ABUiP9aFHq7fChooVQaoMl7iNDRnjY40dGoLc6zmnKXWuwk2qo/
+k2RTqJ10pBroQI1fQR4T2ihX372qm3zrrPCyq8r9cd7vqBE2ZS4/q88lQKoFKhwuMQ6P/Yv6Eo6
5q5xUk6/Txdslewexg0XokGo2KoDqles+Jao6bUPoUyNWLRyPQpEl4DqUN+mbg5Iv+evQyUQp+jl
YJwq497Q+CVaUNdFGuOGtujcd1/brWE2SNvvB3ga7k59R5WOQXE1UlvImjI+ad1FhjR25KYKt1hw
PX21oMmXuWZG2RJLnJT9EZvQ4PUZtCqndslSiOf8MFk6sJkLE0N0ggcQt5fRcZ48GZBCmK3BQlyU
fgzb3rMEzVJmykApoqyqYYDrkx+Ijr03lnpb48IyI0bC0zUVosyRgBb4zDfAM4DsZQ+wiUBdi59K
vJG5Y/1bfaUMUesLQi5pIBan1nHvvleKVZaefmOjKzW2or9B2FYXRkim3JqCYDeqPNR1D+8QcV1k
GhZeyI2PbNN1Pf1yd6/Ikd6QWTaTrBQReVEe7WIX3jYxpr6229vcrixOMVvPgpO4T63wCMTN9PjB
7Ir92rBx7QsoqxRkfqyq3YRn2j3usfXleNtY75GZ7LYEFN5JN7vSFN2XhzNz6ozhgiiUGQqyUc/7
AGboaKMft3liPWBrMCvLc/z6/8IV9nsBq1uFHufYu0f0qklu6RYPg+EYDjqnELWdh/fcsnpvhxZQ
71dv3Z3uMq9DR+pDCAwfIHR4s8ff3vQONp6n1uZxHLyREVCvZlaxhlUl0RAa+emuoKhpNa6aeGKp
uA0GmNPtaDeJrUQul5rD1njc1Vi3vr9n5ZdWa9JLwtQVHvvQaIXgizB/r5h5ZGLg4/nITwBf2HUv
fHXEaD0rJbnqFS6pUne5ClJDqAA2dEFm8Pn2mJ2SwBIydNPJjKu16hYuKVG3OItaFUhJhJKBPnfZ
ylurhyx3kiMctZfr93i1D3RBjO4UAq52JxcJiO0xghRUbvIa3qqXLLS7rVVoeHMqZ4OVYJl949xI
1i53NrjYqmay3j1SoKVv8/I7qNvMhwi8i5owXYc2d0on0yp3BMXoOr+rkfSSDnV3hSCvxsyYwS/G
yG5vK+uErVeeZjnmDm8bmc+OLVbpeM1eLGlSIUvXFn1YzeBt7Kx3N0YxAA3bOyZGOktFvxpxFmaj
kpP/UdF9e5a8F0AO3usW66UmDsi1g6KchiyeAxWHBQEat8djgllsdOyGBmlr/WDXLMlxXKNG+QVx
X1Rq6IOaX5uYrt/teu+t3N0ztG/NzVseEGVRjKhv8zYQhIuYbLkT6tFzaPkca+J7bUBIXZKhTIjS
GWKf60T3HtGadIvWpO3JvHtyAK0ERKE9G5CadVaUJZlHIW7ilJzVvrVtBcAPD+ivvq3cUEH/LTOr
sua7LvijmzDGIU0xAQ5yQFEy3HyPEQnsm0FzxPU7vFpCVFVMPamKLAoK7XsIsxIKEhAML8W80Uga
N7bm9yG0H3Yo4cfwPZgZnDVPeUmRsk6tUHBhIUjwGvc1mog5NCwgmEQm7P6eYxS0V3VxwRxtoMpw
7rqBKAmkKOeWAiE+Xhfgqj1akKDsUa32HLYNiMKF68zqqDwBcaezIiy8/auXbEGI6OfCIOUzn8ZR
D14Gy07vCquuTTJHu2eisq159cvzoYxSG4Ra70c4n33vm/CydzfY7pzc3p8JehCzErSq5wu2KKPE
SVwbj5yMt0r7Vb4IWAiRCXbC20ieMHETWZpHmaYw7FtZ+1KHvft6O5sV1AEVZMAbMKMHFluUear4
wgDAAYRY2kApmu3C0x64HcwEq0BIbssfRn0hP8os8QCILvRWIRnDY38RTjvRfiAv73UtX808LZRC
pXrCijKq9SgHGSSUZe/5+Pp6u8UYBladHhxUJB+sfehdJ8myTDQCZJ9wec8n0AwgQB5rhLKiE9Zu
fLMvYxPB0L8UpErZikGvO8ngQe7xmTPlLboL0LFxnSWGOaLbXEKtGlshBokwNoffPLomrF5kacT6
y4iKsUZmqjXFoCxSMGGRTALEX0RUvoe3cetuf99FloeHEeBLFhaSsvNnqx7ngiZlnLDBUW7DQMUt
xvjXa3+YbjhA/LN8vy+n609l/2aNMk1jO4ph1RAyGN0ErN9sli6WayNX5Vus5hpiDK7RogxTVg+9
niF6uACMXzj55o4Z9K2rwzc3lDmKxFoRwkojpg+xyfOxco5jCFBf6Sg/Z7el97lhezHrxv2bJmWX
sOOoBn49uEK68bkWzTY0NSd9C0rzjHw1421ct7ffxCjbNIutGrYpGCTEjtH2+m1aTROr/yidylM2
aeyGOE4k8KK572ilPp22+YZkw9H3V2C/m8Ugt+o+L8hRfkupy4M/KyDHwZt4HpzynO7rR2C52AxC
ayZdQ3GUgCPLaN6k9IIfwjyd0I2BMV7bf7nLbCT2MbfIoLL2Qi2pUJowYoogyTpQQSnBQFJfNh3J
wT48BjerPYVLOpQSxGk1SFMFOl97ZAA2ctmiHxbzvm9vWKTOagZdbU5dkKMfqkScAcOfgRywd2w3
gD9xcW81s0MPy3G6R7OCZt6SUQbz1LxMd6Vi3jnTocbSVIwEb/LjffUEvKProl5Nsiy/idKcDCuh
q7AhBzraxwsm7E2sg0XTECwywEg/jAPj3slrtmtJkHrLlFFLJNTYRXgfopdMpvwK7yD7RIVhcI63
ZnQ8FVbqXranE+D0Ryt+RI5PsYDQnhloZHUEx8nNGwu1MxZK35pFWH4Y9TaVysiJdYEPe6zRBmKw
8QbX7NuSAPUQTXlXdGNJRO0eGyvlTcn7D7Kh8MJ6jVbTH0ta1GvUG2Pe8OSeomkVg4PIgOT29gLA
W/7lV/ykmsW2xLj9Y+WzWtBYUiT/X4QCcjuMSk90XMLOeeMmda7r62o2cskYZYDELA2b6euU9s+v
IZY/nzTnAG2NsWmemZZYewU1zTBEA9vogB5ASVFrBX4a4bJc6m4HPCfRbcmh6clB1xhO7KpHuSRF
ya3nu3bKMRJz2QNj8PU1t4Fq4xheZmNymWFeWVxRIgT0cDgqOUjx3uPxXb4kLsOurrbqLJmh7Pes
tBg7T0GhPPcOJgsIoARDD9afiO+joUy3QQD6tQAkbGI3sLB1iwYddg/sanCxYIXuahvnUpZioyf6
7LrT8RLe/jZ/kQ4nzKx+TptN7LGO538xyf+wRnewzcAAGvm5w6v0fHSBuQhb6N3BRSaDe6yMx2p9
Z8kfZY59Ue/VUQB/AMa4FPeBGezSEM31JmqBHtYtWueyMj8BfM7dkW7mD4YuruYyl/Qpq0umfOJZ
BP3JQ8cCjCKaVREFsN5eog60x7wkQ9leTWk1f26hLph7aczg2JJ6CUMn/xej+31wlLlIdaBNxBV4
QRoEW7PNpAOoZGxmrl16rbX7xBjd/WeE7QCMu7Dm/S2Zo2xHCV+97grQhbrAxusv/YZ/b95ZZFgy
pOzGNP7X9O5t/f7ZMI/dW7uRW3SlxTg1IA97pHuGwdta9LbkjTIlmTCGqRiBNyw9OGLZX2GGbyzG
WPKjbImq+klZkseyMNM7GRWQr8E1lnasOz7/aAcN16zUddLpElQQeq642/dkh6mB+QB3z7BwvcPT
zc7q9vJe3GNGgiFFBoc0fLOaKxwsPkzK3hX2wc6wKjdy94BaZNBZf/2/eaSsCUrFYifMkOQelcyx
NQeONFHYyGUBQvM9a1ENZ+9jXJ3EWOgIDeQ8GyPPGx24I6hp6D36AirE7jOMY/y68w4vTuh8DWM0
zECFcSXoMVa+VCaUpolcx9l2t2gtBOrGmbsj/f1ArGZW41nnSFmYZJgnrZAgX7RmYH+stMEe9sZC
l/8L2dUQuOjswg7q64fKeo9oqOdU1EpkN8AkZoMBA4m39vLbA2TOwcFIPkukq9R0gdcVSRYQ0aoy
5UAaccb5CWHxOLtIEaHbwKzsJ8XbgUO03ZoM7tZEuqT3h0hbXU5JAAQkvB2Sh415QWu4PUmmYt3w
7s7CoKKBRhhWDmfNC8P0syYqEnEuFeEnn2Jahv2Enc5QWrd71dCgXrKu/Zp2LklQt1GJq0iQGgHa
adu374N7ZhjnVedoSYB+vGcjEJUUBJDzIkEG2jIQP2P+ycHMCfYZMeitWdAlOUo1uKKvWi6CyPTa
7AP0mv9mEFjtcV1SoJShU8IR4x+ggKoxKnfvZkY8IIAIXlc6Jh3qxQYcWe93Peggsn8GcmZoXTzt
Hq4P8AsYpMgn057PkiXq1Q6jKUWa64slG4YxdQUPqHm4SqyM2mpotqREPdVdXYXYKzsT44RuQaEB
RLvcEssfmjsg+9pstPs152BJkXq4da0vaiRVcFyVKV/g0LFfNMY1pXM2RVuGiTKAREca9OA7whtH
xvoJPRL3n4/Xz4qh33RVIS8rKdaiEQKcnDBydYG9EHrd2v1jdehKQsFlTZH5OCOldfj6MYk9bTRD
zqojqxKAJqmltmiX4+U6YwxDRBcXinoy8oEIEWgdMWCpdhuLtc1hNZe30AX63UhzTCPjXpGMx/Oz
asmAqYQpOjjR5QZbmZnavlrKWNKjTIXcJYneE2NkPwvP/Gdh1ttbdKpmnjxYM8aLNrtCMB+q0Lw/
fzCvGusYKfuhNLM8DxMhbg/Y3UQQG1l2Y82VW/JH242xmlKRh6ZgdKI5NRZZq5bd3WywShZdzgzN
ZxlElbId/eRPYhoSDXk+joBmdC+6ffLM0Xv4YLgzq8mJJWOU0WjKHFtrJdwyoLtLm+aX8vJxXdtX
/dEFBTpnMPdYmYDd0mDmiHdX2kQmhoPPJzJ5grYFdO555wHLVvesyi7D1NOJg1wZ51mIIcTIu2c2
Q7LMOz0zK0h9UvEdfv3RVn7twy3y1ahG9hdZsdIUcHdI8zCrav+LN/iPvaLH2cLU1xUu+HpTkBfD
ShMAwb4HzgswW94cq9myXmaGCaYHaCVAj49aTDya+i66O7PwpFlWih5iSwStTtGoQ/S8gH+RONmm
MY9mFJhSYMo98OK7BE4A6zYz5UgZjDJJRgmQEEQlseV63oQ2Wdz9hmXDm3t07vzL60wvfOL7MVPn
EjcA/s3RFexLhX3DCjaFb2GqPlimivFG0zuefGVQqlj8um+Ke3wNP4L75C65FFvYqv8PF4EyIKUq
Blk1EnI2nMTn4yPvPRtuLFhBYfonFMQibJ28blJYl49OHmi1PwMi9ssaI/Pi3p48+eI5u93XgB4T
6Y3xvNDpgkqPpCnXwOGApprn49FHmblwNkbs3LP2XzBcA52KUaqsbWdZ+jo7/644ID3AquusVuYX
5phOD/R6gZYDEgYBLR7BMhDVX1DbOqNcwHpbVrOpS1JUhJJkVTnJOa4ZeroATIbYHOnbAEtQ7/SD
aR5esCcF23qwq4csBmJBCbGMC738Cd3EYSAKYBSAEG5q1xvPsxx0SCGCIZ0VjCDmCzn5SmRB5wV6
Je6VZAK5zkKiGqlxbIgeTYxY3nnm0yF/g991np7O6X1JkPmZE2erIA5LYVMeSppp6qhpoJ+YOTpw
ZNuPzE8EAQw+WQ6DTvkmQJ2JOE4ithO19cwJ0WvPSk8zdZSyKZPKadiyRHQUIca8kbwHdI7YzEec
5ZrQ+5wEpDojoQKd2n1G8wjizkuKSrRvn7atKdsmiquWY20SzmIlI1jqYlAJjx6Yo3MigfQz6cNx
37dYgoZXYdyQzbLeeO+7nmqO2JlysG4w+GA2e+7wkQ4mK+NDWRxNEABkZgDei5dlEduRqePM/HTk
4yBMD3JxI84W9vtwbzHnFJk1XWTNvG64KZfsD2L0ufL1XOpCkB7KmD9JlWHqbXUUh4bh1DJ4oqPU
rNYLXS7Ak6+YxWzOvDlhe09qBbFZFxZG9P4VV3SgWvWcn/E8uFK71EybYyncqxrDi6bijy/JYWJb
1zEkp8o8/ah3mEcZwjlLD3y84d+aV6NDw8T0+zojLCLU8bQNVu+mEohkUo+ltychSyxVTqzJ+IsD
UmVNMABcpwFVlMqUVWCn7NMiPQxZY6rJdtRNpf89CMpO4xS3zEQrzTIGzTXmVEVTsLMB3YHIMf7M
MAq1qo1zX6YHLUbLkb8t9cCN+thuVMbC9DUlXxKiDLGkDuIgZk16wHIpK+F3RfTBqxKDm1UiKuD4
0AeGFU60o2AoM68phIgYhhDW71b0jGB3XR1WaAiAFhSxukaT0OREmahG0ruYb/jsoMmxm1e7yUBF
YVYYt2flXARRkAVQ4AEp9mUoFy0S9RClk2LI2SEfuHt1LGy90S1NeYlH7zo78s/UH7lCIKRhbMvQ
ZFmmuy39Xu9yrC/MDm03EnYqrWRQICe7cAH+Q0HEMKVsyDp2LFD3R/fbOh5KITsIzX0ylJYe1FYa
HSsjcBuFAbu9djjif2kR0f1U53FSkz7mcTh5ajhD7LSybJfD/12VsfADwuIN0BIk8hGLswkAqtX7
pZQdGlVrD7lUpC5X9/xBbvrAvX46q/zgFcJCMmT/ZRrQLs75nBP7ND9EvNe2md0Z2wiN8/93Igp8
E/LSSYpBCy3SFV1q8zg/BNF9WwEIiKxbEyTrL6jImgzJqaKm01gNcpCpIR62/GBzzeZdSLZ/8fMY
ATFkWeCBokOdfG8MdVcWRX6oQ0dQjlruycVf3HyY5X9IUDe/1WJ5SmJwMMyOPD/n6U7vPv+CC1UQ
0Kqu6ILEU1YyAVQcX0ogEZWzxfGwLLJq8QpDgdeMi6ICBxGA5IKh0s5qnAtwcHpQaQTVHiLJ5MR7
RXnR4uhvztzA/ihkK0QV+4F+3hSAgZdaEwj5YSocQyaH0udv1yW2Zl2UbxJfSY3FZdT6ppLTRMwP
RnBS5IdGUrw5Uk0eE6AcVzrXia0JjkjN0OEXCgZtlVNNr5GcMfLDGOXbWI4t3EehyO1w7hkXf80s
LylRNqYTuHIOOjU/CObLwLjvLC7I/xcii9RslsNSyw8K1uTKxyZ0muw41gxZrRwMdmxBhbEWCYPm
X4ADCyqxkOtGWHLpYU5fsaxpK+SbmY82WaqYscAIv1Y4+kGLujb8pOpcyIHWsJOnyG55qzmkAkub
16jgbVEwaQbUX0Oh5FaLDVdwfZ4deOzINCsuwGrT6hdmp0Rb4zOfIT86HUfeTfKU/UOOYmqe4jDR
1ALkXpuwMRsk2LPalQPfbGtPri7K+KHUpjSZWezqwUH2VM5uhoMhBRbMiM1PG44lAaJ11FP+45Po
sCgo4iw2IIGw33f5YR5uQ3Vz/YqtKD5IaPDh0PmOlgzxp3LOaS0Zs15mB3ECgnRwEuqH6wTWefgm
QHnZRdorQ0gIaFpjxtI2r+8Gw/13NAiTC92vtFqaGq7ODp1+7oOHQfdNXLHrNOh0wP/oxzcjhNEF
EaGTeyzmghsiKmpniULUnvXG0G1VATTXWFTtrVQGhZuoQugA5Q/ZD44X3Ehuk207GimKbKJidXmf
nK5/GOsEqWsSZIGuJUTAun7Opw+uf/93v0/di4hvJxmg5tlBTWfHUJp9FyaMuctVHdHJ5kMdOJkK
3bIzc02idjw8orH1+jMn7O7/ggVdFQhYAoYkFOro+jHRAi7B7wshmhnD3diwburqISwoUIfQS1Gu
+VMEBJWutrIIYwOswGFVRvDm+f+EQbQXLOF5ClTg7R24+C0ad3z+2uQMW0A+8g9zsyBBMYECnJpP
NUh0GJnLSqsTXf486Q3jPVyTlcRL2BSBdTaGQMM1yXzTx1WHACXq3vj2tZFGBoE1US0I0OhMk98N
Ah8hmDPk0uOG7pipPBDZks/rWsUiQ/mnjZoE8aCCjNxrZqsdBdTsNfs6DYas6L1Z0yBL3DiLYCXo
TEG/iPrHdQJrZy4JAK5BlKAjJUHd7rzvFL4nskLz+UYwxN8qd1NqwYwt4qzuqlVeRETwyEuouOlU
yCDkshainIw4rnwce8w7KKzpYPIe0goMNJR/KFAnwpWKMWohmPHn6jPXkgSLVLdF1Vw0+XlMjrMW
siiyeBJ/Pgp11s+dJhKe0sTk04e0Yz075Jv/5EkyFFGRDR2rRn9S6LIY0CeDlh36IO3tWgh/G2Jt
z0kjmRK2nSAXy+t2PCvPBT9teV93r+sHOf8/yQOiDutbJQ0x8U/y+VTO0yjrGdzKEunLMNxVvbzT
8sd5kL2aH3NGCLMu0G96lKkO5hLxk4pXtlce4vJ33zOeglV9x9bU//JDibMRu7lQOfy+K37Kzy+M
X181CRA4shUYpdW/Bq0WPoLStbKEjFV2GDlX0bF/jN+nBUvnVo+EZCd4svsVivHzSKQAAVehBfkh
m+L3KkVqORgdtdmkKLewMr40gvCX1yMpwF3FzDhy8zRap5B0wdBGyIgMaR96vjwFZj8F82bWp94S
FM63+ERRzxgpRxeFVMRu3FT3ZRy/9DqH9Y7lLFt9EAS2YMTGJvHbVLeqMoosoxtZMdyq8FX4sroI
hCaMQ/6US6aWdVe1CeKsXjGb3zHfQTL/97SHiN5QjEBgaz2eSsojH9NC1uoshycR+JYwG1YBWmP8
eP3SrSrpggoVx2NlvZSJMqiUgd1iyEm+mesH/dd1Iuvi+g8rGIal01CxYAgTtlDmB63dtYYbDec2
ZpC4xgchQdljXo2HJCDSSnJnLHe5fCxLi5mSYDFC3wfkQbkgBJWqe5/Kh76+6Wrv38mKCmKUmJM0
7KMHI+I9ajmGsJtn5y9I6Aa0C2UBzLdRspLzooj1sM4Pvu7fSJMSmRrHhybyX/Z1QquHYiDYwxIi
XobP/fOaBP7/I+3KliS1ge0XEcEqiVeg1qZ677anX4hZAbGLna+/h3Zcu0rFLWLmhu2nGVciKZWZ
yjx50qgmJcdzsjfFVgNvcx5pDvotMD9jJayf1VT2HfPTnVGGRj3k7y8lqbzRVa2B7aBN7irhlvUe
C34o4/ee8X2UfR1psLK2Je9xLlG6nikb+6mss9xnKgaa2u9BVazElmtrkq4m60oMBlYgQemHvege
QbHuNORYMd2pBbC1m4R/uX1eS+b+09pY1NbwhJF2MQ25mic27umg4v3ijGjFZV7+YQavt+Us6QWS
7Miwg9Jbu1JAoy8mWlZQwIntS/6Q3rXTNklWhCwdkAWlA7mliRZO2Z2MWcazdjJh2ehPgwMyzv/g
GiEBxpgOJ09smSq8bjXCaQnnOER59oWmlQBjWhb5vGunFVWQQQifvpFgBDxFycg0bCrpAjUw3F6Z
YBUsTFh1iicMwNuGPN6oul+q2tOUNo6wfmZs7bG5ZPCwOHS/IveOyVvzn59FGRUvaFlHPe5VNW5K
Hrl2/JNPv599N1CQR+UNI98YkaN1GvEe7BlD4lMrJS+iDIetMRjDsWy6YC3GXYjbEeAS1Zzz1iZK
PJcLAllM24dsTPwiDrZVFD8YEcaC6403VbuBHoNiQKih9k5jvOkDcandPZGudfITsyunSbTM0W3A
9YqgffjtO3HxYbM6n+006btGTewu8TXN/hLZnROj85LEfM/piq2UmQdnZboQJR0qOo3BKNy2iZ+0
4zZXnSo6xtNby2zHMB40Yx+UPhlSj8SbIeFwP7H3J0u1TTzNbFygT8rPs6UWVqemATIl8NW1M4a/
9ETFC+2gr4HLFpQX6/xPjmSiUS8c7ZpYiZ/1Y/DQ9Fl2sOLxte7Aent7RYuSiI4xKCpuKFUlScya
FKsvp8Q3wtyzrI8oEk4xkO1tKTKtyD8HdyZGsgJdRYK01PXEJ5NrUDt2kW1wpjzYTlr3LelM2IBq
kzTi1IXmvVr0W2o3O1MfMCJZnTYsbF21p4fbH7W4dFxdmHEbLkMmoxWETBXtcaHArufohyBIHL5S
+l1wSzB54NQDDallIG65vBpTqhTAmWm4syqL9yIXXmoNb0RUT5navmPqjbqioIsCmTEHR3Olzpbu
4hD0VYSXW+KHyl9RYXnq5BRfQGflJcOv27u3aI7OJElX0bAQG5MKksbxVQd/CwcfNMaZEYZkP8Yo
9q+3xS1llg0k9vAfkiIUVvdyK3li86jiSuL3XJ1AmZ7xjVWCUy811NBthjTAXLOk8bQoGNC/nHYH
MOBWe7PMgRqOkm9B2QxehKmTf3J/bAMbwQzTsuWsLOv1obNUfFadH1FndqpJOHr7cnvxi5p6JkTe
67FtI20KIMRBNGj6vebeFrAQ1pgIdCkKY4gJrggLc5Z2Jddo4vNR2J45PrVzJi0snyLULDe3Zc0H
JQW8kGXCkgPggQBbCtVyzC5WhxK2zcqNDyGafdTWj7dFyF0Zs7mBDIpgEFEUnKb0TuBF16k0x4Y1
U3XIWeYEHR7dxLHrxM11YH2q9yJ5nzJQeZP0i95zNxwGj6IA0WuFm48oWzVr37RwiBffpF8qcKVb
KNQxcHDYifH3FE/7FKAJM0P/kuH0w0umgylY67yuuReihjKrX7lefJiwlYkZrwQTC2bi4lsku9QE
QJ2rIXBwgBOaB9Kl1FGTsTzStgycdFKy7ZBN/e72qSwevG6CPQ1JARAES4eSx1HZNz0OpbJ47ZZR
jdeHpk6/b9VNwEb+lSJtM6bXlqwNbYRk0c7mD6Q+5MH77YUsxbQXMqTt6+PaTlmJ7cv6txgxlY7Y
SxW/WPgrUJkrxtqNqLFXQFJzW/DiNdWZZlvzzBtd7s9JWl3kLVBYvqnuSHaMuq/Nm1qvCFmytFjd
f1KkcyoLcAGjTSv1ldjSAcMYmk2axslelI2WenGnTXeU2OIv3nNxKNtBuUd2CxOllQqE00rAXcbr
1il4EKyEf8sK9N+HSUeb1kWU9wVP/XrTPSor/mzxep6tWjpT0tZjACMI2KaaO7VVeePwM15jy1k7
QMmJ9WZi1IJBcdow3IQhKLTGXzW4bm0WrfilNUmSy1Dzxo5yBcDaadiG+mnad9NeGL///LnQlPkj
zsLhpk76lofQx6E9VmHpkeDA0mRFHxdtFR5whmaZKE0yKXRM2gq57hmz2/DAtdotzCWvv9npMS++
3r5ei/r1nyQZrqVnzYTDhy/XaH+c2mcekz8xTmcSpKtFQuTtRx3GycvVe617LNYGcc2bceVczwRI
VyTMOs4bjs3SegvW9ZihjzOjj1x9nQOT0BQOBszc3rXl87FUQi1w7Gtypp0UWsCjEfjWqcvq3VQH
4VOdBbvQDpwMxgpRfMvfbotcvKsYom2iRGEjYJG2sYAZhELgNVGZXxL7ribcsZQ1BKLcKPtPEHEm
RdrLiTBwaA0EnqSPfHNwC+71eeoMpuqU+pA7k1lj1nz90iIABdNp5PRJ7SQ53iwd8rh2Vm8MC9wM
FmaSicEzAMlqLC9vA+Ra2heqofXj9q4sROQodczlewPDGSw5OdoN3YwGwvfGZeSQevT66LthHFP1
7+ZE6NpTePEMCGJFy0AuAuT3l3c/bjiW0s7xOBMnFW5p17S6W5m9vYKjWhM0//mZkenooDZZgbgJ
0AHXok+0wUsjHFc2b/Huny1HMmWRjuAsJVhOou4BpW9XYh+55+cfZcKh4KHNUHr97G85W4VSA3nG
BVZR5Uetyl0tPyR56zYZSjCveUy8sNm80HztPbi8LNsEbAQgWtTbLjevSLOyRtyZ+Lr+ZNLwRDt7
xSkvah2SbP8rQUogpJQO6EWAD2jtwhkM6uix+hGHd0pZpQ6L/MFcC6Tn231l484kSg5hzIO4HOfW
lDRS9iWJMqfrNrTNEdmHDkYG7Ul/4JrqTVH6V12tZYBv76h1VREy9VRNKNYrSH7Qm2xfVCteddF1
/7s+Sy4ICV4j9BuwPpB8Ou0UPrLYfGhM4ph8rTdhbTGSiWujdrCTeStj1GtOa8/WtV+XQqpWadQp
HbBV1XHY7W8bu+ULhXYKDCpG8QQ1kkvN7mKl6KcEn15UrSt4t+sK4kXjdMgn7e+4MNABGjQvwm5f
IhH5UbuG6l9cHCYII6dqYsaMnNdmvUIVbW6Mqce0dnS0qzznlRi+3V7mEuAS+WugI3RQkGCVkvWz
9SgzUp6nPjKf7oRq+QAq98nCqzHU3aK8A4SuGbljHs3+NW6mTdKp2yCN9k1iOAB0bUetOgiubYcq
9vuIfL39eUubcP51ktUsmzzj8YCvU+vUCWvmlMn7bQlLAQ1e8+o8qZkh0JMMmNFSIykr9AJl6SEU
9YbH1bbrR0fdIzrAe77b5yb3bstcimjOZUomLSEsLxQ673n4lXemGybgUClfA2xnUv+6LWtRjzX0
ugAQYetwE9Il6cxUcKohfKLGewYAYVbZhyIcviSd5U45OZndRhPhZoisjzgp1oI3uT/70y+di59P
+MwvsYJHGQvH1EcfmUlZskPpHu1q1a6r1FPTPIdK5A0EwF1xV6FClPdR5wgkD7w28qJWbAHi3NqI
vaZgcs18bdbEku/X5sYMxmbgsVzE0aKmjzILm6ON2yK+z16TeiW6WHzLYzCGTrE6BqSIVOlNEmKI
wsZrt6gw2DyI3K5+1qzCzUL1uWaglgmCDQMlkNKtRBxLxQyUYf+TLFkwLQXXaKerML795MT16ET9
fd78HMqf1fDTMCZHzYEwq+4UhJVaYG7qNePyf6wd3X0qRR8Eat2Xh6/qISs6EDv4rVq6tHoqWD4D
ct1unNxJB2bdzo5hcyfibsV6L94wZIBMDHwDzk3OizeZ1Xdd2GPTA93PLPTF1IbbFsKhrN5V8VoT
46IanYmTlBwAjlSAOxYRQ/ic9NVOiZ7s1b6StTVJlnqKBdEKs0XaxMA828o+Ce2rlh0x7/agJdnm
ttlYFIYeLLQUIu9sysRErOgrdMlBd3Rhu3G/ERgxw9WPEom8KV7xQWuypN0DeRnLxZwPivMNr/Ge
q7+NitPi9UPMqly5FUvBj3a2MGkXy2SAT5mFRVm3VegRzddbwH3dFHfh9hYuW94zUZLzMuJODVVF
R2KBfMtEcZfod4GlbEJeuCP9htC148DKV35ZdisR3qI+mmCINYHy1K8aXCeFCGLnMLoaw1zU/peI
K7cvV4Qsek68znSUpU0b9crLy81Su9CaFjupRWzHwmPNMy/pYMyDbdO9IpXoNJq6kqtZPL0zmbMq
nXkTCnQZAddj6tvikOkfuYkuayPbgY7/+fbhLQrC1gFTQFEL/7RsZ4LQ9IYJh00FF50O464Yuw5h
UDl5tRraTtMWK2+OxQNjyA7+U36WmTiiJhRV08MPpWHmaPpbFwuHrCUHP2M5+WGjAbyKmNZETHvV
maZimlhTwir2duo1rG4PAUU51io1N2uZU5P0TXC1cKbvvE53JeAUnbaNsmQ/hV4xsrXS1uIe23BQ
Olq/scfSYYpGTdvWhpaK9r6qs8lhReuY5rQxOIKA2+e5tMG6hv4aphEVz2NJWUMrKNpANxEFAXEK
UV331q3e+NlQyft7LkRakKmrTR0PFrr/o9IT+TEDpuv2MpZM5bkEKXLUet7rTURwgkXq6u0Prdth
Fp3ToM6ro/nvtrCl89FNpmIoDeqOgNJeXrbRxks7RPgG8EnhVjk/lsN4qKN7o8VtuC1q8XgszTIM
RoFw/uTTPLtuJSAkCAJY6ieEu0L38hroqrUWwDUhUiSc0WbMIoLNs+y3vMNw2HiTZun/cyWSMzMD
raexQcFr0R2ZorkkPyli7eYsKtrZdkknkydoBioFtkvtXbavspU1zFp0pccAuhMcO+I2S1rD1HJu
2RM6CztSvSK96oopeWtb8zjo6q4uyu9hZK+IXFRsYLVVC09tFQi7S13r9E5JDLxF/TiufIsAWmMc
4hKVQyCdkeS8rW2L20cAH9Yoit5wJ5fCSsMMqrpJ0JyvNvDFKu13jBvliq9aVDcw2FI0g6LfSdbp
LjPySBky9A0mdu5yvTJdk7Qa/HGf724vaPGmEob+dDgrdGtLGatB4bYlVLQo2r25Lc13EYXboU0c
yu9vC1pe07+C5MGDDRCrNCjQ5lZiDojoho3dvyUtWTmfleXIbBNVU+PNNFWZb9HA6TP2TbDHKK02
GQk3t9ezpAmGOnPeIL9oXTXQJ2OR1iYJMz9sJiCuCMgrv6MzYU3hlrTbhGtHSIZUiypvW9oZZtsS
eJ9+7O5GBS62DMufUas9mwKV8Sx4ub2spQ2ExTbsudUdKGNJwVmfhSGm2WV+JYSbs59cR/ZEqbd5
/3Rb0GIt91ySZCoyijaEXq0zn4Nox9XHCIhpu7aeapORbagyjHodRXMww6RDH4b9syVB6LaGqoB7
x/a5UhG3zozwD+7D+VdJ1kSJMXRxGHAfSuOdsh+a+hXlvChbI1Bbug3MQjCBCButGaa0eL3Pswjg
RNiRpNyQ5jh7k75Z4xRassagqABOFzivGcN9aa1IyhhIOdEQqBd16LDWC9vigzbVsdaVDW+Rk461
lWuxpD+4E+gWsBigUJ8zk8/csbDCJkcdMUMj5WQ4UfeoG8zVWgyhGNo1M7kmS79cHgBlDbPmdjGg
bf7O402bci9EQiAIJu+2si7dQqT50JUPwI6uyaAdRE6FqoxW5hv64HNL8wOwW2l1s0tTsi3TZAUD
s/Q+ApYMk8EBggaiWzLKpibMMmsAgh4zUGmRltzXw99Ga99F1p0BCBD+r6M9kBULLc8N+Uy4Acem
E/Q/UdCOSHffjFIyKBHabK0IWaWoeQri+iFHkiBjxs6wkLGdcjcr+Emt+jsyBU7c139gfmwbiGyk
1DTVls2dPvJ41Cn6cO2xOvYV/Svjhlsm3Z5Wa9WhRe1B5hqgZRwtIF+X2gOdTArNQndDPo3+YPf3
FODAbrRObDX2XhCFagz4ghjA+XjWS+eZNzlY+UcAzVn+joF8rmgHr8op8AJvt/V0URBeggiEQPGF
LrbLNelaaeUVxQlW2sli1mOe/crHo0Lo7z86LRWdBiAS0TTkOaTsnFWzBGkxdFGYinoIAWvM1Bqs
1yu2eMFIXkiRspCVOUQ169A5USJtxelTbIEDuviDkPVCimRFjKmJMDcYh9N1ykMHTCZRXnSlmQuE
eRN7AW3c24e0dM8gcab1sT99gHRK5dj3VlzOHTyUtE5KUtdOnoj1PhJ49HJTYFZaEXZOpf4VgmYO
DTqH2x+wtK9QDqT0kbfGfZc0v7BzpesLFffcHJwy+4WHxp+Q/1jnMqTnZk1QGdFbyMjM0kFp3GCm
Y2UrNZ7FhaDGbyILAJ8j4zviNEUtsgSZDdd/0RypCPHE7TWwxdKd0lUQmDCUxlEil3arnSq1q4q0
8KfYLHbtSEonyIyfpVo9gFFLrHiaRWmaqoHlABVEiLu8wS03B8tOGHpDwukg9MYJq+qlNSIvz9cm
n8wfLr3VLFCHwNQCHYMOUUnxVQukjbEZFn5kv2Ey95QdOLmj/d7gK0H50jHp8GPI1iCFZMutKJWq
lyUJlNwnVbHJg+aI/PAp6Yzn31frczGSuRg4sVGQTQq/nvBS2mH8h92v9JPMN/Nqy85WIm2ZzuoB
TOe88PsudbTuV1tVf7RXYC9jQMrgBTjrx1n81NaRWtAWiyDVOwQQ+03tft3ep4XoYu4F/1eEpNB0
aNgUoxPW19CA7MRjJxy7mQBP2CTxcEcH01Oq8k7JyPttuUsRP3K+6BHSUFqxkBq6XBtI4sOmoRZI
Ngph7OwyK3dlbLROHDTgwVcZTC8Crd0w6NZ7b1C0IJfUTXJubBin5gGlT+6q5QjSytsftnTn0IpN
gfpGpyPA5tJ3iT7qbWRtfb0ad5ZN8RiZtqNxKqa1vNgS+huzacCBN4d1cNHzVTk73kHrajwIcBU0
bh1GVm2n5GBUbEN722WNq6KU2sf2Hkw/bvhoN9Y2oL03FvFjzwZXFy/EXANLLak0iAkoOkBAD4Bs
6uUXiRHsEWFcFH5eWZXDhBm6kRl0Kz5vyQScS5Eujuh7vegM6Nww1AL2U1iuHoEJkgVjub19movu
Ff4VTYQGJmIjU3O5IqMo9Fib8gLJoF8UEzh6wMzKeC5S9ioYjO5KbT/od5gM6ZY2PZBq+AMTDmwe
mynP0Gjy2ZJ/dsZlmHGS5aJA6fI46sfsoy5LZ+UOL+0n3nUUTxED85zkPMfY52D5biucWq14cbqb
ROBFw8ozZE2IdGjWkIE6gmIhBeBtiL8Y5u/pa+R6i0KQbIArAm0n3iCXp2WrQW2kdICQ6Ak5AbcS
p7zr/+BIgIcBCBTVJuyXZHnsPpsKhDwlGvLrwqHpqez4T91CR2L6J+ECEFLERA+rwVAwuFxPzUFD
1zRV6XNR73iufBv171oW3+Hy3tbzBfcND2EauFaoomF+66WgkasxeJeaAiw5TeDYpbJVmvDIKJ4W
vPes7K/b4hbO6ULcbEfOtJo2QYY8WF34rB2doPiqJagzFdXv2wl05H4WmhgCOxk+GwxZpUaBCr0G
Jjhv6l24j61kxYsvwRsIQw/jfD4mOibntZ6tJVAjaPRQln6tsF1vm49R+Fa28YmgfXWqS68ovgJK
6+ZcOHWA6TO54iZps3K7Fgwvymlgkf1kEQXA4/Ij0EiRp3Fblz4rykMhxDFfo95d0BA0+CEnDmjn
bI2kq4WqRZu2PC19UVtOFdxH5i4Mc8fIIicY1lzbwnKQrEZYgTqZQZncAEJJmDOajiVSI5oxedD+
6sOKIjzZbuvh0qJQVbdwdhByhenuzTaYplGHvbAbjAaq9PxA+pxvu9zUnKBEnx+bInNFLRcWh1gc
FSasDsTZMi1/hrpf34GkzbfScpNMLWamcP0PWt+xdSaOam6PNORnWaNhLIs92CU6MGy2a0olOcaR
rRzNYqhXbsDCJs6nRPS5mYZaMk9uLtQWSV3US2L8hS2mSxtHs2pjh0zE2OZ5bDu0aIyVpMHSJkIg
smgUxSHwqV4q/NDYrZIFeeWngfiqRDNE3Q52t7VjwUoBdI+Gd2Tq0Pko0yHGgaWKITIrP6pPDNQb
wsagBLR//L4U5MjYJ8ASKCnp6iZWwPOCcuEbYM+l0xtKwkLZ/P9kSJeXh4NeGzwRfloY7q5C/5+W
rMAwlg4EyAG8ahEt2UTOgDXdqNesjwW8It+zSfzM+J80cYOqCT1hgMnhTORHptFolmiNUqCTmexC
qnhaFW7aNtjf3q1Zdy4fZliEOme5TTwtQGh8qVt5IeoJTJ54pJPQF+YH0YQjMBu1i9cIN9ckzVfr
zHc0vEzh3aMCrRcvlH/JAvTYkYdE+XJ7QddngwXBDuBo8Fi7OpuaU9KMRgfv/k0bnWbtSb7281Ka
oQSvU9giIvKVhHoW9fKErNyRNQlSyGVWJA6jFgvoNzVmFN3enetrjqcK+O4RXsHpgC338hAAWBib
kuDzRbCjdu40zTuLVmzkogzkapE1MKBYMopbrXIkhkOKExBPLH4HdbGqv91extIewYb8K0IOsHVR
h9VAoLVsdPLuHQR0twVcKytYqGBw52sBhylfC4zNicbU1Ao/qQfhRERtfaGVqMqXJXcHpZ9W/ORn
SHF5Dy8FSrejHHq0JYGKxhedy8ZdWXr1W1dtRLhVjnF+0roVRVhboKTHYZ6bg4p6pU+KwHCZWQWH
IVO+5CqAqYbIxIrFnJX2enlggUAPN0WIPx/o2eXPAiXKW2PC8hSj9/IGrVYm4gCtFxu9+1EZjTdo
heIEY79i364d9ryvALioCK8stI9fCu6CKaZGgFcSYDtZuc3y0MNMgKCO3Dh5uq0zS2uc6wczpzoa
qGS2c7SO8TbXEWDZVPgZ2O9ocQwwu4FlWz3gTsGoQ9aCuuuLgO5CUArBS8BpE3lEXJEUBoIctfYN
42czU2yvQKkXtu/i96Xty3VO+8TA7/dDjMTDfeDw8KGInYStbN6CPsLRYdsQgQArJlNBzBSdtjHp
NYL6H316D12w0JOXrSaSFhc0iwG5NuIcefZJltUWnYag9iNi7UsKXpTXVincqeqOqbVSF5w3R1J6
uHAIQqCAt5IMQy9GvJ51NW7gW2OnAK2NGeE18eW21i0KwRySOe85c71IIZUolClkJoSE2K+Cv3ft
Nq3fb8tY0GzGzmRIIZWCufd5G6YNCGVUl6X8WAHcOmBMxBirm6j8afSJMzR6vPJiWVRuRhHyItbC
zZKUT3RmQMYxa8A+8pznT32/ljNeVDq8Zg38PDJ58vSllBVopivqxlerx3QIkKMZPFikQdc3tzdw
YSWoD1OUZedMoXG1krxSjbEfWj8GhcPG6KvuUDexveZEZu8tKRxwNXizovINBJTstRqliQK7NVt/
zCc3tdP3ImKnTtO2fdI4JOufxzZ7Nqf8aMU7khw19k66j9srvVYVwK4A75nZaPHukw09/CMqm8To
wJ0S5JsIyIItV3RkhfU+cISepJsoRGkeo00O1jBmh9vSrw8U0pE4tDDUArkk+XY3JcLCpmKdj4Y7
t7MnJ1V3cO9OSVaeZNdm5FKQ5M+0juVBGNDOT/g+T7d9ue3R2hOeFLJ2pvP9vTxTVNrhuFBtBFcx
gvRLB1bHgWA16Xq/6XmVgMQ7rY6qkbNNDuJcN57AYGnbWeACfS6ccgi1raLWxe72vl4bGXwEumnw
4MVrBHXDy4+ItYzwBhrsZ1PgDSEYJPjgKMJcufALx4e8LNA9uCgoGsoJ6CEI8tHqQcfI+g1/rMO5
VdKPynxFzLWOzm93EIBiagQeP9b8GWfBSI3aSUoTAVZBq1LvSqOdTpGCXiejS782FKzcZFTrvZmO
LwCiGysBiTwYEYla0LSiOwcUcwCFU3mR5dRNbCio5lsgLhpNDMOaXsv0lP7ouZfc2dPzqHNH7dyg
3VrJsXnGD+3G4LX7lZsvSXBQSeyucbBd7zub25jBsoi+RGT+5w0725BMzy10FEe6Hw91uRmFKuiT
nfOucq3IKtCYV6Kis2ISFxqVQK4HIp+5YQJHLZeHu1ZPuyadMM6Ido6B1rPMxiBKyhyQmjpmZXtF
SjfjxDeC/L45RtEWM0PQeohEGLr0Ltcbajwt6lTTfCNTMAUvIZZfx031evvSLOwqwEBAcuH5AG5T
OVdUpaID/j3EruaxdlA7IhSnQDue0xp4aPegIlgxSte3FD4M8SBAZDP3qJwHq/g0MIpBtz66K3VQ
9hFwaX1LhSWyEx+KmK1o8sKbBdUv+5MvDBX+q/JfIVDX4EWt+Srxsso1Kaa5OaXhgT4fA97s+wxt
OMNvW/hLmVIoovLAEj0rtE8yjLJ/bL3CqlxwkN8+uwUTAZZYaCWweGApYfqlhiQVHhXI9Gk+zcxO
uJPVaJmbFiLHuyVNqsIFXhdzQ1jZTF4YTWhByxRQN97+iGsng9j7n+YRcEBc8TpjcBlTBqXDRyia
vkOOiXkDOM+2Ghf0YE3xtm/NeOVaLsmcY3CQsiF/gmrc5cJBlD8NoNfT/GFk/kii04gKoFMYtsCo
D9UPbb6yyKWdBloDBT8K+Bwo7i4FpopRmw24DP08779HEZoVwTapZ4BYgnZyn/PEVYraqRKxor0L
lwVeANcf3hUwGBmvq4lIF/EAmweUoLJhQ998LfTMdhted+OKE1+wBCDwgBNH/w8wsjI7up1lCDQx
zQAcT+Fz06GNPak2LQEXEWKT2zpzHWnCq6F+irQL+giuSHOTXilFB0I4TAIwo68VEd1WV4S6snnL
UpAoBqgT917G5YUWxj9rsEA+cNWxk41lu0/Kfg0pvnREeL3jh6AWKAzO23rmlvq+KfqUcsNnaTb5
qtH+MqOwcSsgKVesyrKkuVUY0FuURuZbcSapxE1LeJIafpBa34beehmt5l7pgp+3D2dRDLw+gg+E
6OBMuxSDcjTKp2lmAGijg8BnCO3dnC3Zl5U6rSThZhd2GTZiziJ4gMHlgjFiV+o9Raql1CHRwQmf
HgGMco3qr0qobtY9Goqyw7+/vTRU5GA1NHQtUVNeWkWpHrUA4vvt8CWfUsdGc5u+RhtzrXaoQkPj
gMBE7pLKM6VVM40tEIQTkCibaFEvxy+cDMmKQVoUAsQVCi3zKAMmGaQiFtDnIYQQs25Vr6oKlP16
VrL4TwSBHByX3EI1SW6JsdukLHKrIjO5ZuXqeYa4J5zy5sfvngyOH/VSjDqBWUff36XSqZMwOYZ8
EgxErTN1U9u0q/bdiBDIafNK48+/Lw56p6IWh8oIHtaX4tomEOB0i6ifUtE6He1ezIjtye9TdQB3
80/wMXeLGpKYqa16kFDH1I+Uyp+lgITtt9M3NrCeyKxhWg9ACTK9j51mpEiVkPpdE7/h0RKgykd/
VClb68S7dg+zILDWfiYpYbQvt8zkKP8GLKEoKn7UifJaYMRRZm5jbS1BsCTIQj0bnsHEtCl5Qqro
WzUoI1A4k8J2wx4MvSHa2lUwO68dz21JV6M+e0A01VbF8YA2a6M3HwYrvb4FGyZb863XAQsClX/X
hAGQl5sXNZWNBykkGcFJK8Q9uJhKpb7XwgqP1JVs6PKqYBQwag903fJbvK9wjacK+6fzOHLzUI+2
oowfi6zI73JWr1zcBUMEcBlwFkCZAuYjr6wFcXubqT2ihgiVeUfRwncKpPP32/d1UcpcKQN2BBGY
3HUdJ7oV5Hqlg5mIl5WTG7rYaQj+ftv1gSb+E7aN7UNsKel4VWpNWGYgiG9omnrcRttOqqiGWxFt
2PzBitACAuoV9IEAa3+pEUWsa3lfN4jszLhzwRHcgf+DspWKxuK+fQ5/hnmAAZ///CxkAO3uxFjU
geqCZ/YzOiz5luQR826v5Uq7wdwLo40GNqoigSgjLJUeRHwhSI/8NgsdEZjPGBjn1QbcOTVfjKJe
2TqZHw9VhFkH4KwBtkSHlQwDQOU+EWmn6a+J451O3aFyvh1eD07lOaXz5d5y3b3iPa2sUc4EXAmd
05pnW6kYWmnrBYRGh8bz4qP4ddzf/bi9kdLVvZIhHdcAdApHMkZ/9T7+WgmGZdzk1W9LYZ3W0DgJ
Uvz29jQcHsIDd47uPtisiJETR1dipCvUKXpQ2wDav76fLKdwHgbnsPv+6Dvu/f5l763s16efPgsg
r6RJIXETTELQ+VDuvL+17cepf344PH/fbZTdfeOC+stdU4NPf3pL4hzSnqnBiDxMUs3b6J20rThM
3kfkHg4Hp9xvnNzpNob7xp2XX/ZhZalyHuNqqZLBmEx1TFQxCwZV818TlLzfr65u9kP/9+qubnJA
/nd1d+C9crztqzPsD9x7fvz+17h1XeXLD++2xi+fIFC885B6ZMOJFCIBct9Ogij669+Nd9rWzsNz
5D3vvjub0tHcwDk+ee/KdkXm4irPZEpXuQW+Ngh4oL/mB3Xa3Y/+F+bcbwqvfji6vfPyojov+/fb
MmVo+D/HdyZTutpx2g+GjUzbqxcdgE91J8f8oR2LH1CWfeg9Pa21fyzbqzOB0n0P+habPtn6a++G
pqN73j5wf/CVnMH8I1f6ciZEuu08NPq5aqW/mq76GDz/fzdNut60IDnHo0F/LT1oYzJtutfh28j9
fbrbv7ni7Sl110RKT9Krc5Lut9FnStwgNHgd3SJFZv/v766bn+jhaX8ErmL7tKqNkvO8Eijd68Ru
keSJQ+PVIz/2v961laSBzO0i/76MZqPTKEw1huLdnRSndgv8s/uie8fI2Xtr6vDZv3RDH67aDZJQ
tboJtxmzHd1T5pweHh5eD8/k8PPx0XE3X79C7LF3vB9rqdBlv/OfJspItEiJakPRIPnu78E7Re72
cHh0fOZ8CV3X/bGiJTI54tWmShZEq9t6sFQcWuTfeR8ftRs6g/NIXnfN6Lj7/yHty3YbV5Jtv4gA
xZmvmSRFzZZN27JfCLu8TYrzII5ffxd9G6ekNFt5uk8VdqM3NqBgZEZExrji+BV8co+WY7TYJoqq
wuRDK2pgcOPgXW2fEqtehhbKMIvvgXQbN34aSGBFS+6jwFFytjulMnI5Qdu95F2cl90ufNjFruME
ZPWoWMutvtzSBZWsirpfx/s2k6MZ7LBUAIS8PE6hip/emQSE16HNvUTGuqAdoUqy6enZWb3lOCN5
XD4Q27bXT99cT2Xe/bqST8au6EZ6DrIOErN5r49YTPhgBZbL8RH+jRLAS0T+ycTkM2Pzx3O0iORF
LIOjdyexRgjl6gFv6ToiBT26x6NM7l8RO/T1L0X4S5F5ADAk3y+GieImWb23KyWjcLza3UDcIw9U
4d+4Cn9pMfdVnZugXwBe1EvJi/W+sDznEZblz5LQxH5+Oh6/OMf50yH725r9Jcjcma8ssqDUIphm
67N5PIyAFbew6p6WPRnJCpt7yJb09sf5tHafgpB8hyQ5TqGHOz7EBG8UJ7Cff5r+fg7zUphdoSzi
GvxbsTt0JF2lTxZv/9O/kdP/IcLOfl/KzE/bC3jOY7d4VSuHuM9r96Uh/zdmfkT5yo82pEa/jDmY
UT9jj/q0ISrHtWTnQFjZ/JGnKxKFUmH7ehrK3ot10CK7s9ZrqyNu2xGOoMz75gAu+ZfesaiSaZKF
Y4FJRk8mKv6eOhsx1qKzLM67w70d5Tb6aLPsEoUFCG2Ep/DJb2yfuMHT8SySDYfUv3nK//LE2JKi
B8z9OZqEf3fCwnQyULCVk3fRfk+fk03gHQs4y5Qm+zf6FHGmZ34SE3dUj83EdI2R+mJ9nlTv5Lw7
K+/Hli0JsRG2PuO9w1+evMy/c385ZuxLqwf1qE80G/qirWvF2q/hrggPmy+X664wDTO/ZJMxLfnQ
lFFcQDY3m4HuHIE4zmrZkqWNAHKNQPm+meZYDnavY1d25RCZoGaFPlkcLy/uN48jnmjKE8dX2oZG
FiDOiBNHWD2w3k194V6xwQBepvBsB5fW5Ctd08pR/+0Xk2bvHA0Y3BT21xE8XgzFe0/Z/P1w8bVC
+7ml00C15e79k3jk4fXtrbM+EIBzbonLFuNVAkMEMHTxJPQLuHgGYkN6thJqcfyqn0LhHeWSGSvS
mGGSiT8PyWlXrN4/BYIYHw4d0e0lMchHRJ5DOAwDgcvAMfuzPh2S+ioQEKYJL4ZFFdNpsqzkMgKE
2h6P1obz+9Mb+Iu1q99nWNOwBDMFLjoccxMRCFL5FyJ+DSveTc2q7xUZxjgqsMG+OrHxAmdY3+3t
Kbi+r7PzgdsVDca1ao2zX8cmWEnJxYGR2Dln0m6MsxV70S5cFlbP6czhUmQMYB8HfpCl2XQ50vJi
nUyCGe6eIqJxec/LvON4xR1jAM/NRcdmvVT2Kqeyppvqt1ViPT+5x29eVvVnKPeeUDCOkzEGaaco
OMkGdCwntLStDfU98pjiCB9bpZAUURkVDTxFGIzwnr47EnxyhIIjeD+eyLXlKzK9K1KQeNkptHxu
SYKZasPhWvNJT+4c2Y+puqIjxSW2QAegMyw3J235nq6FnmR71y15hzbvPP2VBLbHxTSqNPdV3M5u
F6EJ1oZX0ZESTy4378c7PMY4JL5QAs4WlEr7ZB0cpyeP2eZPQmx4uHTzkrv3L2v++bjijLES2EiE
JaMFDlEmKTkhvbl6fNTpw4U8bN/chBqUe21TtvTetTE2Iy7H/uKjd8M7v2jCsqe26x5NL31FOx8n
8uMyxxiLPAmCCLP9k7GAx6sTcLdaPipTFcama1gMzqv1A6xwjzfGYpS5fx4EDQSxgu59szs4qwsZ
9/Uf6n4fj//FSaLZAQUz9KdMZVQ2Dmp9Ez18ygXuzARz7OhEOYal1UprDBQYr/cF5afYd8vaLTHG
n+kwRNAu4hJavTkhfYXEzmq5NI+omeAP54WcyUTfEptk6Eq1TaEtATo+EUOKk4xb7I8KrRWx93Uz
lYR45CaRu8cb8+KXtVK1YwdyWMB+sQYqrUsC1GBL320xrOOpPWIYynmfeTQZRQ+UbIijcyV76NhL
MzvH7HgnPqFbl3Nvv72Z26NkFDzMzmnSL8CbdUJkBJCXs10Pzjqzn1x3FLhu72/7dUuO0e5FJJiL
rgFbm9NO1Ej2IW6haPd5+v2G3dJg1Dqr2nPQYQrOKzvLOYVUeRCxLIrS+1Rmnv9bMowyD1WfGwAf
kVGd2IhAAbLzgKR0OCgNbRZwOHhSOEnZPSlkXADdiC6aUIOeJR92lRcLZNwhH8a1UhzJY6OgYUSL
bCX9XFH6T/XME7jpWO6wwbZJFXAxRq3E7cQDOUEIoMDwnP6cWkux0/BR59DjyDcb/wimKY3FdGq7
l/NH6HQPGc+oc+5FZqxDG8Q1JlbB0HA8bSJP6SxNcJKXAomFDUeyZ9zbG5ljwx5BPevpaIDWy84S
yI74q5YixHrqCC9lPlN8uyXFGAY9lC6a4ePg0LkfXUjzEIIOLxs0k5+8pcLYgzDNlUtugMrL7tS8
vA+2ScZi3ViVNgWOTzbVyFtCyF542+w2wmG3sWh5QN0YlZ//63vJog1o5xzw5v0k+GeNNMt/AHwF
x8rl92HwJIaxHLGYGM044GHuKGqCXbTSKTC9Mo1Y1OKIP8cWyozRaBZRUF+CFjlKsrGKlqDX/E/8
xDNNHCVTJqt/9R6PNQAQu24SS5XsLGNpkvf3g0eWS6yNDskLx/BOknfHgiiMq5FVfhgD11D2Tn1g
q6TaWiYJgKJhq8c23PHrHgqHHuNt1FJeSSHAwVCSOITleotqqk6txYNpNbwE3kyB4EYf2ME6sZRq
MZlOEo+K/w6XOyfOYYWyTrA6r7boDeK+lrx3jIVk1Rv/EpQd2LNgjg87ku66FeW6vjwRYcxJUJeG
fxlBpaHdOh0Ikl6XlBDhWV3CUqLQwDPLHE+DbWqvh8EENjmkZDy8GMcSpaqGmwqaCfxur4txNaow
v/hdV08O/ckakfHqLX+5i0P7vsjzDo8xGCOWM146c7KSKRk3GefXeab+11haEVZi24KL9CXXiLE+
F7Q2VgpmqR3zzeS9YZyLYRGUs7oegOj/c2atJb6YjvTVSERya5dXcOaJNgtCFxkJYIxkkLJ2cG4X
liPuaqd8w0vGSwrOZPtvJIFFem2G6oxuepDS0DNw0oBYib8HVLlqsgrW4lOV2f2yhPp+c8MhntFg
G9zLTKvlocB7IqPMsXMkG/1cZ0RE6U63zWXTEiqRZ9rQwsp2HGPMeV/YdRpSFjdxOj1lycVWRuoJ
NDEsdeRFQ9ybZMzHwodL2lSgM0yKFloIvxIHOUu4WByOZlJttzfJuCSLehxSuS9kdOy87DBC3Tyq
+/EdybYApTduwm2mxHdLjjEhUovJs3IKwNAUsSs+DTI5cxtulXv66juPJjuCj+n/NBVVkOnoy0k/
OJZkd42NYtRo2+5FpfcN1kym45Yrxu+opHyItSlkflEX8O83Y0HEZUeBPmJjwoySiLiubhk8stPT
f4dLFsg3SJQUmFHTYWLLUuFTKpLY+g4cnnc8b5CBi4f5T9QB2HbhOO+jqosHOMcNxeYA4ajUlOdU
zfPylwbj5rTmohmww3EyXpv+1UaKg3zz6ij/Jm3zlwjj25RGWvWjDyKnqQu0pquUouloj46jdbZ0
/8v45S85JlbS4w4YJwO8gM3utEt3tLboE9KInKObjMFvKfhLZXLortxRTctkbcQCYO+lEAngr3gW
YjqUe7/PGKP2IhnxosLvx+RlJ1uL/R4xmMvt0JpX2b9sMIaozNve7/sfAag/TGfc7Bz8QZPp5cuk
2b48k25LBxevmeHQ7+iZo8Lz7/Rf8oxhGvTUV6oG5J2Dgw5oGxPAHFdgphN5shJ/STB+zTkrtVBR
Jw5PeKDRiHzwPDS9BUsbTfBoK11/m9Y3RzjmDS6QTibcjJ8Ff7fSIcRKB5DnESFRSKJtvE/exH+U
Q7PKbOwD9p8il9u/OHOSGGLBEpUJwg5glwybvZqagd+Oojf49Yi9XHLwFsQXLJqPChE1vvEsbXPD
HNyzKWEZHUZB9/CR/sMpK5TrsRMKA/LqNBSJTfeMpqNPbKEKgiR6RX2MkoDImW3kr/dlZiZSmlpI
AImCIYppP+nt0epnfxDzupS8Pva0hUbOwKG8T+Fn9IfRPZCYBoP+/7AYw4ahYsJAKisJbn1MTskK
Wfv3oKKHBDXGYH9YLTaPAl1m7vZVI51VEHAqOc223u7t53b5xBGmWYaBcYxNchPsFQuGHwPIWc2a
As3DIVIGcmmpNQ+rY84fUUXA1QDKAlucAAxye6hJinnn4BLAu7vQE3BLQ2LqpCtI3BEkatfooe8j
S9v7nJOeMaIAfpuwe2VZBxw684IHhhQoTSWBrCKTvHXbHih5XA99kgjmOgEjCKBoYDdhiS7bdoSZ
oSQocxMW4FC+t6/+Vlivv4Hvrz5Y9wVnTu1vKDGPQqx2wViEoFQ5G51EnmnHCyu23E1DDFo596nN
hQOYEFFNLEqY1pCwG87zpFTgIMCyxSQmuzKzW4mMARIjMrpkHluqYNKiHvfCrtdIu3xGicviiOZc
kQQdK+IEUzHhb7EXOAR9Xym+AJd5Le0/e/dyJmcXDrouLtMVPTsZtcYDDwZupgHEAFUseFlMWJoA
f7mV1kgVL+MgpoonV6vIdJtOoyLA/Wj0WCxNbdsMtNEBO0Dun/dcII6zxvQXZBWziewsmtgBF0L3
F6aHxLjdbqRVuQqJ9Hrk2fKfPiNGYKcx3wleCog2mGO/5S8VIi3rSxmErGGgVvkhTv0F1UtCDtoq
QFOlQNKPFv9P3i1C+opNyaUlr0WCdlLg0i0eeG/onKd980GMeYgWZnZJBMn0ajvY7xLnvK7pe+AK
RN8nCWn3kZ2H5MjrTJx+9d4xMNbB70JfDTCl7iVnYj7GWyjSk3v/Tmd87CvGgBJ9e9KLBsCJCbCp
vaG1shAY8pt+o6zOKs+bm3GzbugwEms0Zl0vAtDZRKvGHkzado65V0jtUTvJLAz0kzXWGt9nbiZu
viHKPGPRRUmDBiP+HmiONgB5WtHK/Y9Ljz5S1btPiyMiv8BIsyBWlbLQJpmV1t2HbHU1iZyUqhrZ
r2Vqa6fc4qZp70uIJjL2NuwSIRpTHKtVrQS7p/uMBhybPqOMWA6EgXtgZqlAmmenKIW6FpK8801P
tmSSLbHLp7fG5UiDZ+FwWbWv6rJ+jhB5qkRXd0GMhaVOHNMABbrV+Fi8J6S6kDjxAnXJQ6D4zT1A
TUUsrQHykQjmGaESL32QYjrf98bS0moM46arXDGxkQVtwkni6Dww29/yBHrYJgH0jglaSmNihT4T
sZikjH3vJNqeF1JULk68x1qbruxW6W+JMLZPQ8unWVQg8nI6/OM4G4NukOtyFtaiJambL3eOtdlh
DOGwwkxr4IaHh7f12g73H/v9Xl6nD4jGj0A/J+v12aHr9RP94CVvfsp59z5xuper0C84j4Hmq/hE
Cx32n58msuetlaOdeVcSb7lfo2lqXK8XdLRdtApgkwjvIZoU99cHAM3CBI4BWgTZV3c8B6pUVb6P
auDoYJew6o5u91YMJHHzg/DG62GZvZK/5NiERwqQsXisTN9TjIJG2kktOeAMM+4nLv2KAiPJQSkD
HaYFhcrJVueavJdEtMt1SU0a7oO3gvQvFZU4tv+nOZo9RuCbYKk1YMtEHObtPZ7LwuizPFOmqdic
lEShhzNxHskSfUdbiNMzOmZ4wjMzTQMfAr7oBEgC7JOf6uu18NSJH9XnTvEQVCwsNJSiPae0/MP+
oyO53dg6fLmnj/vG+adky3B6Q5TRXMyy+wvlAqKVBa2pCcaSzv/41srZnTZfpvX1lbtW17plDrVZ
Z5QeNayNKsjxP38Gb5lnlBv7nFvhUuI7FCSCnHydWOdjcPQfVmQ4Zbb2qnwK3n3WZ2zkDeeMrkqi
oQ5R2ShedibvhUy0FVCYeV7wjD7eEGEclSCS6iRXQcQyD+/aP4+AzOmXKKId7/Py21m5OT221yqs
M72vpFbxjGV4eHyQ18LXfQI84WSnTYZzofuiCQrjQXy/IBEkW5goWC2JYm37dXdKCH3uONZsZoIC
bGnY9ADgMEAjsBN78ZAC9jYZcHoYFccMQ2B79c4jwjQsuHlc6nRJVfokbgZyzsj3UV5xmJ491iv6
TKZNUHrszVb7STlSNCBOVRynpB6cl90qpg+v04z1/vkpXIc2suacO51Jjt5yz6gmPLTsHGEfudee
zh/aGprZu2i4hFG3H163+WoPoIaQ14YwZ/puzpxRRMT6+M/TmU8DqJZzUF1vpQmYg3vUbRtNJevv
4XM68cCyuFWsWW25Om9GJeWh1pDOAG20YwQoBb4kTysyHm07ffhQthFS0NT8b/ohbs+Z0VFsPm31
EWvdEMI4meXB+C0VtGC+6Tx5nomJQQkpOCw6RUYFMFm3z4pmnqMsMBa4UajP52KzWiZkCyACG/WI
szUQXvfRDM7HLcEp/3H1pOTnQL8sRhDcWLt3lAIhQ4+G9ahZS7SYSpPPSpGA4FZ7Zk3rFZ+T23BN
Fu0KaO4HWfSX7ApnoaySvbT90r3NMXmfhp54BZE5x+vmZBlN1cc0180eFBu6sZzYLZet27/m1Hz8
B91DywsqTR/Pz9Uuximbq6N60FeGndjKnmPw59XninVGaaVLqC7CFB8So+Nl57Qr4E1jMGR53m63
8rog69xCZ5H4v6jDzrlKN2fAaG6JrWoLNQbp0n5BPxvmKvJlNcDhFd0jd/5qxuO/IcaoquLLbd/W
4sRn9NBmXpNTVSeVaMfaQYs54epM9uxWjhkVlQRZyItiojbSNoMdFJ/e1jXaHI9TVdS6b/Z5B8li
rQMMVwiwIxtas0N4YZAWFTZM9EzzPEAM4Zj5mTbwG95YIDqjwsZjuYLRM3blGigvhCwxTYRhNowd
08w+WzrnWZtpuLilyJihPIzjc3wBRRUFpHdnGa9czgnOPpx/tcBg7E49XlIj6UChsBzVxY7evW3v
1wh34Pnwkp3z7+QVMcbanGW1ktUM19VaxromErW8H//gwbCWwjJxU0ewBIu342jeObkiy5ic0Ewj
aRGDbEo2ux2GSeAPOSvDIuQP2XYWQr21GzhfLm8Yh2diDMbEJFgflQw5CL+cNnBJHGcBC5M/CzZZ
/tnaiCrXT4KV0YRGlCer0739ihaueGZMTHRJ6k7pQDon4YNGFwQTC3hMtmiTtD9s+oRU39H4L0LA
a1PDLtxIByNCLhtExWmkCnfrpfRxtfSd5V5CVxVHdHksMqYmCuPEVBqYms1G62iFAvFUif5vxiNu
lJDdGnFRKyMOAazvhW/hk/SloYYqvHVkc+QJ6k/7451LY6F3e3MhaGIsQ17CrXqI95it3jUv1XZh
fa6m/Q7k8RHv43YvYRR/rxG481tbX74Bx/88IX/En/+3E2bTZlHQLcZm0lfJXhBcJ4npcoup3dBW
Hu+TmmlNuj1kxg5dMnWh9Q0OGRoqEPHDWfWEkDOFuD73S8xoHr95KvK72npLkrFGLfq9EjFTEbMU
TnIAvqy4Qj+DSwXLtLrNE3B3Ast8E7Y1rwjx0yl5754ZgxRFgVolFzCLzZMWNqXTi2A9OkhONsvS
J+jvRd/yVA9Clyz0aGNtntwn+vb2CtdkpG97tBjdP/2ZdvHbo2AMFdbMVWEh4hXQdqX9KSByWS2W
rU2RPWnI131iPA+QrYwYYlGHQ41zj7+BeGoj4eYAC2t1Xi5SIv15m8YV9S2SGZZLP5APhqG8/wHT
6d47fcYh0sK4yYZIwaP6+SfmrTKYKTDdHiVjlWo5l7ugw91GUFsCfDZ7/2HfZ4ATLGBjwq3X3o+X
cy+OsHxqsHFKEmOtxkNIMVYioGwokK5ZIgi7PEbELk1XJNkzR3WmE/p1gkA/1EQU2IFQubilL/pN
cI6w+MTbZFv1U/kD1CgOhVm35IoC4/hUg3xBTwAoxOFRSrdtYw0CVQXycv8k5x3IKzqM2QGitB7K
I2RRpKg/2suH19cFnZov4avyAvZ50bgixhic9IJ9zlO45V1MUhUH47tNn7HemfSZXXvDpkFDLQ99
fFLcezfFWBrTGNqsXuAcz9+nGutnhHXDWxQ1HytfscUYjyqMan+RGqjkktMEgzXhVzw+P08gSZzr
4skd49SI/SXQ6gEHuDln1rhRrNGwLK6XypM9xj5kUhxhG44+uYsnzBr1Ikk+exvwGGfru3NNgBm9
cPsR52nqyKhgFaBisKgVYmTiKVJCFTNbVnKAIcRD9N1tEMS4X9yC/6Q8v4Xif4ixg1uV2gp5F0cq
ogprZyVY8GEZhAK7gktp9onFHoF/scXOcJXGsJCC4KwiusAgkknyExfHcT7ivKLBmIqhwgprVfJ/
UhjvbUjQPLGUyBrgRMmSI38zTQsw7le0GHORj1htO/igZbo7S0ZfliOtejt92ze8UXF5XnP/Hh1j
LNASgh1VkgALiEuaSlPvh11jFyurpo73+Pi4NGlhb5fbt2a7B4rF+vsbCIHcOZP5CPSKY8aA9KYf
Bn4FwTSdbJoi91dOs5I2vCbCmQ6/25NljEh8Vpom8gMowKa1gBSNAG1C6cg2yAehdrSmTxk9Hi0e
0Na853PFH2NSFl2b+PIA/l5Ou5PuNLvxuH+exIdyo6M56zW1+WBXtqgAz5650bZpS9nvEtWr1yiH
5lhqhPSI8HJeKSc4WnA2vzbW/edt+kVW0bHBAysUJORGFRbZIBDLoqpSWfUULccutTPpeW08kzfD
UsCaQ3QJov4GgHlGPNQs8HNdnHgixYJUhH4s/uG9YbPuzjURRjbaJkwEo81VzKcT673+iPciPW3S
790J651lpHqsYfu/gL+dM5PXZBnRUJRc84txIru7WOF5GvyvMfXsexdSW0uAQdkXuoZQft2/tNks
yTVd5v1R8mYUuiGdjKYOfn/AkoApubWfgWvHc0rmhPKaGOOuirlxuVRpoXpjQ41yn/rr8SNMlqbF
Q6SY1bS/lH45rZdabX0s48RxntALLb/G23X7DPRBHkezabprQox32qaxGjYToRiVICAIO8inA913
+YApBslR+VhG0w/+eyVAHx/++1USPVKMi9JMFxYTIBGiy5t+f/FRKLgHyDw+WADeJjUCVpCprJOx
1FHu1tHGVWzCxyAilsU7yZ+hz3uMMRZrjIJGlbGLzEOu/rRTkao+Ca5YktG0tD/Ucl8mrNphjX+W
R0zaPj+v7ZG+ZgmasingbXjfM/vUX98sY21kuezbQcb3oOrkpHa+7B9b25U7blgwd6PYiQvcJlSA
sOKEudEKeHBNn3YgJGRkZ54kwMk6AeoDTzxln3P8rikxl6q0gmFGDSiNT3CfhYTqxHRaWBq0gcKc
TolsAmHimJg5rb+mylysKQ2p3pe96kUmGWIrXYoXpM7GB9R7JjQsCdnfL169ZfpNVpiw58JAY7IK
XHe206nFqvRLNaiqdzotALeUo+GRLEjoqKZVuGVl+cRWkYk90sZNfeCFDksO07wPYC4Vy0vhJkqK
6qEf0//A7mHJa10xpEH6oYgU/bU5JgmGcimfOZRnH7Br1plLjqpeEPoErGe1Vb6gQiu+mXS7bZB6
hqtB9OUrFdEXGR5H3nb02QD3mjRz00jIBloSgnTxR7L7ylOklYZW98ZHH1xnSW/Gm2lS0d/E6BZP
1jlmyjinPifg+tRVjEtfYLkiw7toZmB8DHUkogHqddi95I/BMUzI83P3GqKu+XWf3gzgm4nY7C89
huE0xTxHo4PeJirgn4cLqlkt8TEIWLyinRn578HZApfZ3KpALs3tcDlg9MuV/4vJNhMth5KiSFjl
OHlht69C0ImxCvA+3UswtyQqJNSPnaOuL1NtZXC7z+NRGQkad3h6NqPbN3QZ9yGt9NDHdJuOcBy4
1ADNOJUYafU+R+jao7JSvD8ZkH/X4/v6snOF1bfOnRXjfQHjU5TYHjdkEr4gcNVXjCF/Yqb1+HJS
1qdNvf4KnMHlXPqclE+TATp28mF/E2Z2bs96KICrkaJNzOvih7MnWSjoDJvUmdI4x3oTLtW3+1L2
g9XBGLMbggyLQ5Kdg6QVIGXo7cYmwpAeeuvsiq0tPKerj/WTv39a2yR8+akvoWkALQMXAFbHmCHg
fMr06DGfomBdJ2aGMJuJNSHMp9TYYNmbXS14RuDEfUoU3TM+K2FZnR9UzCktinUnv+WjTtTuO82d
uDlGnXU2e3IWC1JIH2WxU6OKRDCBCZBA3Tjadlghlx1ag7b9SkgaKhleJezD0S4B+/tPyusXnQur
r1n4qYtcOVBDkQ+XAts4vcVT/S1fVpIZAvK3MXf+wi6Owqr0adt4989tzk28Icq4icOoLTojLQVP
EK0KvpMTfQkLW92McGccSowDXexE71lEL8uR1405F1bfEGfeoiRM9TAxwXHWoNn4KU5EK3jQ5Meh
sPISa4OFRynjpL1nuruhIn8FhYWMKGWjVHqjEDxVomXt+AZdSFgL90+7+QRksPxPWa2aPz75o6tk
VGATy2jBeww4sqowxnlMBEy+SThzWaKRRP95PEylycLuBRtjpNhH4XIueTrHG+WAVmAuycDCUGyx
/wVtZjSGKIhV73uBQZ1dvi+eFDtydJ0kqBfubdra6Oih6YGjlD8Se48uI1xVYURqKIFuvVhdXqsN
FskBRL6msotEiuXtRBTUEocsa2fpZZazDJYR3OcoXD0ltqmheTNbJlR+uH8avxPQP6eBaRscBMCZ
WDOpinmvab7ke+WLeSZGHZP2E8WnzzK1KvNJEBuiFRzf57ekMzQZ82S0Fz8LFRmN1vofeWMeVbp+
5kFe/S4p3RL5ldHMgR2KyTvfQ5IsdfHo6eS0Kaw2tLWHeIlhG+NB920Vi5MBC+TgBUaR7xswEtL4
H0v49CVorcdGaVVe4F9uXyKzHNpEyjSwK/so+B8+DxOgdFRbmY8Jm3XYcyTtd/adIcicr1iqVZi2
qu/1lXu5oNm6/Wp2+m60q/0+9WCynTOyg5LLofvbz7qly+7ayNoi83HivreJvzeneJ+T1May2Pjd
d17j89Qshy6DKXoxH45PyfHpyJHlWc3+e9A6o2FGkicLuTZ8L1eJWJOLSC62cEwf4NXAYN8n9nt+
ZGIW86rY42pqWELMZKCaoDEvohIK3kZZ+sfoIdv69kAiGz1NVFkDJhx9pliKESxHzAO9pe1Un8cs
19P3/e/47ecw38H4lNida+T5QvABJ7CMSyyvtqUtja2zdXa+I/tSku+NZt+n+XuQlqHJSLQRCgus
Cw4Ez8KCSsvpt07yx3POMfFWO9K9KzL50BxX2qyH16PrJrb+8TFYH8/wcnme7STKrFHFxnu0F2P7
HuIJ5vUwgzKo/QGeDmZHXgIkAUevPYSndK/QeG0su123IOvErhFKKq65vrxH64quywWxeFNts1bt
+lOYTMQg95XgN/iUOnHVy2svUlXedE/BgkQ9pu2F1f1LWEysMaybgOZE7DLxjkGHW7NSGN0F64eg
5fBTmj3sqN1j0QVqUiEKRF/3if2K2EysGcJrqesa1h1iqectrVTU09zUIGTqhQ7Ap8s2goFZqL3p
3afzO9H5QwgTklhtJ+NWGUKXc9RUpR7BISFW+ti8tzHSq9pB/f6QrMRun12k/HUumMDvLNItWbZp
sI31HClPrPUskDLDWSoR2ZaO5sBp561YmjMc09puBGT4HwkOyO1Zxn1n5lEOWu3U23FsXUd2u+f4
3ZvsBUEzD1Z/2U/Ka35AvQptNZ9Qm27TUF5/8dzTf/Mh8u2H5EapN3mGDyk1ouwjc635tkR749jo
fy40bUjRcfYa/M4eTud8xTujrnExiP0Yg+TLZtdbxZfjvL/vNpuNWwDNrj5k0GKNHoZ/vLokzbOd
eospK1C+4XnO+EnaWQ1COU1RZexExqTS7QEsFnmMAowqeElgNwXwqzZicCguWGruNObSSKjW789v
Zk+7dlmbDkfUJyP5S3/xhCBdiqYJzB8z1AtTCZumgxHVib/LMKN0pkFkdY4ETN+vfNoJwoM4n2UY
V6BhCllayD8m5SqoyiIhjvNGx/baxaHF0Yp5xvMBfpV38fOqiSQHQk+sZtbYMy38oB+aJnyWjD2a
DGgareT4WAgnTQH4beYINLU1wAH4wUsmvxkbeaQ44KFYq9JGjezR9Dne5qy+YZ5clzFZDkiCH5Nz
xTTW1lf5GT0dz6NwDC+rvjwq3XPfv9bI7hXUyKlUvkjDhcj1qZWsaNTtdiTjS9R96DptMaOsB7kl
j6RI/hE6ejbPdMydTtvpsoUt8dX5wvMXJ8+BFYxpKThWxCtYKsq20gR64WOJdhs8y47uYxdCclJ0
OIyXjIwNUXJqyHZWLcuADgjR0ock4LgUPw4p+wEAVFCx61wCQATbc6hfurROSjV8TjPU8B4MIPBb
8OOyVfdxUazuYwTytFW/jMVuUb5dCgBlaECW1z/znKJ1JSojS3VSoBQ4xoU28pTbVOxc+Bgfy+fU
pIuAiNqjYpKz3Q62qNqp7mDJ7GLpb02Dmk4fr7TXYqTj/rxqfIIJ9IVp5etQc3xMqH/5SER4l51P
sXIoSokskOZshR8ddn/5X/dVdNZcmbKpGGhpmqSa8a3CuvFV0dfCZyGi4aEk0UmixjqkieUAEZ5C
gSwb/YgZeTgoVuLGll08rmPnQ/9w9ZVqXRzT7QJuemfmkdRRKwOKyRSzAcuEMdypFCp6MCjQsXG3
KMh5pMVDo4tErQK3LHft7pxSISH5k5FbmeCq/lPVk/bxotFG4WnXb5OCb5GwhRBuMLL4rBs8oMqV
jUN0fr5gMrlYDQsr+cANl/+okTPEPSlirwqotLAEdT35QR2po5YMKCkEZ1tKHGFlqjSL7UX72gk8
7/C3MUKCGX+gS/BbUI2+NbFpEZVx3qXn53AlnEIn9x/qyBW/a4Tee78kBYaqcxILf8Z/0vg9Endm
hGEB0ZX+4yZoE9+hQIQwXo21ZDLjL+d9r1WXrjo//z/Ovmu5cSSJ9osQAW9eUTAErUQjqfsFIXWL
8Ch49/X3QHtjlwRxiTsTM7O7sR3DRFVlZaU5eTLuX7QTro+0TS4oM9T9K1MHYPGxim8ZGfjBYFU7
PynNwrs7E5mBaAYVFm585jAZbbIRAZMMBecz4SUHwKAh5UCoQuh36b5Tk+k3bQ5GkW2jF/Ue7ipT
HDtq5Z7Zqjr98g6RtHMZuH1WGR7CY1UQaSEJMTp19/bm/utGHbux0EXnl4Mwfl2Fdl2fhAEeJpjg
YafRo8vqTWU8v9czAbKCFwEVAQGTlEdml3uBeTHUfTX4ySXktxnmYXyyrlmHRs5u6M51LZiY4MwW
K07Q/QsNyZDr3hKC4THBiUnbGBkOYh4WFTBu6ga6aRGyjRCll9pOMe3mxf0FiBesq9G+1058Yb2F
Z2Xmot7Jm6hAImPIthtCXspeNTx3QE4+39VHf2ZckAjfHZ6UjAHi95vaJSmneFqaXsBe6WEg8LX9
+v/oThu9oomu3EmZ6ArnoqtS9or00qhO/dptBKvaaGskq71iRQ1xw9QLd2fUhalAQVMVDEEAooWf
JhWA96gYQfDpxS2ulW911VtDt893biZ0BJfojYxx0TcXgAbjbNwcMjLno+J1NtzIZ8ZmN0WPqtRz
WXOnJCK4grlWREnRJvvnaonHV01FL/Al6t5EtisF73hpcm/MYifh3Fndyppcs6zJw1gaSnpR/rQF
7I7Obnx/G4VvTHWQP8qalI0VU/P5AmfyrHA84d/K6PzHq/TDRHGzmWGdC6kWKNnFx0z5AQ6E8hGl
TsNYGDvsC9umNJLIZF+Eax4POvLZVXT26hXz6mlbRvodcKHOc3rurVTAsVpdCg0+IXG6UpSPinmr
S2coTbV0mgDZlnUPzwQtej38xJDQ+uQu5UoftQ85Sjxe47WCOz2Nh7NUaPygbfOLHxiS9JumO7Fe
CEQerS9EIIeADILMI+Ie3dGb/YrT0mVcbcgvYPvWu+5UAGYQHNlWWvVO+iofnx/PY8lBU0HwJshg
l4LfgMzFvTig4YSeZcv8gmRoU+sKRxrHL2y/3stOaRRH7iihMVuLIvibf+XcZpYu22iH7i80PgC3
WUP2Dv7KlPYiDJM24YIO6+0AtgMlmof0P5DDrd7s3JJoL/UqExdenEdOr3HVN0InqUmla1mgNyF0
1535y5f1FZ7iwYg3HBhn1hUaOyyTKDZITk6SQ8Jm9XzT545YG6MJ3HvMHZte+qxsXIFrq/wiDUbm
6m2n2lEHVLGmGelnUBGpZMlziT9MzA+7LPNYNAhAOPAG3h9zrAmVm9c9ZjQZQmdR1BXTlNM53lSv
+VsNqqJc18yUIS5rxKnJBVZN9VYkwxE4Gz3Y9DJJUXn7zEPkcPnegGcWo9WowNAgnxQxGTxSvnTf
aUY6QEZqJwP7bUDqYdf5qyJZyV98SRpmlWdmhthkkTnrcfYAAsmRdA4LU0DSNlUiruMDdWik4uIL
OlvFJC7ew4R4uVVEPRHa3wG1WfdN863oVy8dO9EQ25PwjSKTJIG0n6QaGNwsQTW1ZBWivFMCcF04
DWBUvMEiFEUpTFlpneErm5ozqGbh/5SQz35+SD/Nd5NDulvFRCu5PM5kVpKLC1raA81QADhSdgJY
uYZteR2+gJZACci102/MAvd+DaoThhan2G5PFHVVhiQa1jxr90YvG2G1alNbG15idisyJs2swiX+
URIO9EX5HRyFzAyEd6/FREkUlnvTO4h/KtdU6BYzEt33jtkUtiCvZe1VQVD3nYd2kRhM8BZpdhkd
Is4amJUbWbxEij1FzJ3t+zAzoyYnoq8PNholfPyKv2YkPZSJAPHbMjfZwuIa0rcv/lftG7nGI5WD
v19aYF99aWE7H3s7J0oxvoc3ljSoSkEuVLG48OvQ2TEfh9pOcj1GLs1mDZB3+roM11YfvjOM7EX0
aqZ2YQfWUvlfGo9teqwymgbgXYIIhfuJBm6+I28YH8RkanERDu1V+UP3+b5yfIsDCYR3TrZWilkz
h54MVrT3dGUn2eEeE1SRnr/E+jsB2yVGErGYQYZeQ5a8YZbvZSXZvBUcwoXocSYFqXK3XzoJjPqC
ClHJKMWFVUqSltexXVs+pUfJxqlGlr8k79H7uZc3SS/nWScIhYed4Q6FVaJeM06sHUALohq+5Tqu
xe3FQ4zZxfWCBZ4p09xJnpYjhZSVE9gM6MZr9OZtGuk4/BJ3rUrKUpfrX0PvwO+gRhitqQTV4E/P
rzo/8+rd7rQwueptJLtQf+y0tuJJ4JEOSWeggT483AQ9sFCTMwSHblIi/XJJuaYm3QjOCE55/h3/
D92UQSaLZjAQ801OQEIltE2S8Ts2+af8WpJukxrFYPEyos8Nrgs7znuMnSzV6yv7nr10uZEj0bKv
/rIh0f4oqyRJdGmd27Qxw0h3dabUtZwwYDaqrVFrokN7Zji7HbYuqYzEaPYer9df4WsDI7KODFdZ
WNOM+46zVQRgCoCm4JWfUvTNfePaPtYSJSgvfWv4HZzHq0w1oqbxqua3LJuTMGf2hfKPo2ZIhQ+F
nIKqIfkyOVGVbRIpkFzosmi6sV6/dZ2vK7/9jdec5CVG15lq0yhNQZpaRdCs/Ni+mzXmIg9IDhOW
Fx/ZnfLbr3hLrnYFfQcwSMxWQ/hHagK9EuwAEwtqksb8gkcxe3VvPmCSiwv92m9ZGpUXMXJigETh
djtV5KjlpluwEjNpv/u1TqySPKSFL6hYK7veMYfwPFjs5wHUQTJJVtXYyoaMXzW27ZP3GlQ+iYNY
TY9JSirzM9Nz6xo7K0xOwFNFPGspqpqJCO4OYnKB0DEo9Ik4flzkcNkqCUVd7o7Pb+kjYRReMgXp
RQQE6E15uKVyKiPtWXk/Gh2Wv3LpHEsr6ZBE4F9VLnK/yWubySwFTEIMEBO7vEKe1qy6Xx14EXub
DQ7PP2gmYzN+kIKYDp+Dis2Y6btVP9WL+0bG6St4wmt/31kt/D54TRVmgDLbASN8JJaoGkA8OuO+
xET6G6/TJQDnnA4itAQro4x7B2bl+68AWlnOcqmCDoKzv84t138b6B+3BMDA7RbilDlZ6KNVFGUc
FyxOc5d5FkVtK/vVBXjs6g8cGQYZbiQLUX9A5nthe/kZj0EdkakAqShwaicxoK+UTUeHvLoI7Ubl
PtQrA85hRQH5jx55tiCVRPXMvIzWfLSQXpmLB7lb0ZN7zclZkgVpVl2KP9xXJAhE6A1RIrRSQR4V
kFKvRYOeZMnu9qUYkBQoA1ps1KVAe6YEDETYzRZMLj1NW4qhxmV1wWRh5xyeJJi5X4p9UpEsPigG
v3DFZg3qrbzJPW7EzMtYDvJcdo1hgxG/yzFjNgtRcXmtWketCRfpLEeUZqWctWbBms56XhonjLj7
nwdkcuKaMLiUqerqUicoqGSbTDTFnLjdLqsks9BCUnJoA8h1Vz4v6Nr4y1Pv9Fby5MD7tJa5Ei1G
l7Bs9TqFU6wkJBlMj0Ul8DsqjaH6TPM/SX8q6w2vOV7/nlSk+/X8Mx4ZYMZSIDxkATaFZYUfh+nG
okSc30mxgg3o4QS/gAVdNPiU5Ls+1LVL9vuq7l8l1HACiyMXyUk2qhmatV6uJIdfugLjih92BGU2
EZngkbVyvJ03n+JHQS3kFCa9iX73uyY3kWZUx8xI32KY5vDJ0E0kOopPgg/uoLYGzVbPN+PH+3v4
ArCOIkGg4nVXJmfCj2PX+TIpL9wHNaWXFgnBio91kTXZYIM4BRCn0gZeuOysfgNuEduNUZIPvytE
W+uiQB0s+MDA3Z3vEakjSmADPti0r8+/cs4iIqf334+c3NDMzXktlLBNBdX7nAR4XZNNnqFM6xF4
jc+FPbZWjfqh8Zh8ACp7HMvEvZK4BPNNywJPIAFBlqw7A/oFEGga/Ud07h3fROpvoV41ezNuRE70
oFbSCOxVZXmpImQTEbj67j4NjVBZCAZmCoj3axuDhRuFK+qQYvb4z9o0UI1k2xptcYKBrL2JvggH
zKVbAURnsZmCUvr5vs4e4ojo/WlpBzHkveg4jRslq5vyoq65Q+vFpBggJawPsbLwgI6P8YNO30ia
HCA3tJkW+5BUpSCSb1NGsrwyf3++nJkyzriV/1vP5Mw8IeQaEWRqF6TULsyXfA3zVQoMh7CVU52l
jr8r3YVk4owHCK56keNkTpN4zOW438K6DTxRaSTQU1e+GcI2RtkvSVjQkZ+AdLJ9d1ImJqF2OzUA
SVZ5adc9Ec36Ox+5sDOjXuVmZcQv3kb46pCU4whrNSTAfwqkdRqTdTr0wXb76LSEkJ9RHWgNCH3H
apmKHrz7dWuFhMxtyJSXuH0PFIzabl4btKUGloAYum26f7PNN+Im+tMGfpwPjFte8vS7phiuon5l
UbBwHWbPUkRD0HicMuas3K8JHng4VBjNe6k1ErnXREA3RbQECJ4TwqkqXhaWQ4JfmhxlxnU104dh
ffFc0xMxMbcC2flSW9mswgD2g3YulF94dfqGMIUsMvAU60thxE5ncIb47YODdEBbaoE2SVN1ApI4
6iFyEDL6R7CMg96QCAdAK0xxxRuFfn1+N2eQP4D4I8/PItWAKu80D6a1rqrllNYXLtVzO79wX2xt
eKZGSqtCjkshSEqj4VhkQeNhSNsNGq8USySbBo1hnZ5v4qWHfk6Dbz9octpKNGh1Kqb1ReGOgUxo
vGHadRAFhhrqnujpgKMhnWElqs4L7Xr44G0Zwzbe5H7BNM49ABhgpKEtDgUQ+SGQ6biuUJumqC+b
BIV2cIc5zWFYKcf+0KMbGsn12Ez0Zmtka25XLDzjM3b5TvaorTePjyvkahOxOJUORfWB21UdXXi7
R32emi6MTBqBbpheoigTm9wPYpklQ11fhARAs25XZRu3XsXli+haCyo2GoFbUdqIw0EPI2ocQPHh
f9wvJmg4ValFr714rVF9AM4ESJYNYEUK8scdGjn7rQc2GpW0xgqFxefCH/JOqD+I6NsAMgkoUlWZ
olaHjopDFufNmYbOx4ArVn25B5B9t1u68BpMFfdHkowqIYayIAc0nfLZxLVL45Cvz3Ws822yzlp2
54eYJOZXr2HvADm7sLFTJfmPQJAVjrAZNO9NTJYcsHxYFWp9Znjkg9E32Ijlgn2fFTHixlF6ByZn
CsrBKPE4jbSgOccJKr28j+aXf2jcfxaB5kPAjyQNhfBJiCdrPpMmQdGcuUG2GO0lFyLd8/KFdTyU
HUYxgJDgaMY+R1YT7nWwlmuuGUYxhSHbxVa11bW6bt/UtbfijNRgTMUMMNMmdzii2dTJ9rXjr3i9
hb1bUMjpQzN+CdByIiuiLAbW78mCuUEtBzhLzRmFlmCFiEoFHYGeMBiXtPHZFbvlqVN/0U2J6sc/
F61qyMtgiAUSM/iOySawcagWWtSdZVQSArPfUUyHD/f1MRJPUnkWa6fhdzL/IqVmuAfT3oL8qcnB
ylVgq5AeFfCIY3bRRLyW+XlI8+4cBD7JGeAe1QuqUaXolMpC5CqM53lvc0ZZAho7gOMAPnRy3mor
Mq3n1ZClsDqeVi18FZudiGIdg55m2HNUv5QmMUJEcLJiJ6JPmuqvW5qyUOh98e6X6yh7a8tNjF53
YRNxNk1NN9SzisjcGjDcE1etZWpyEdCOubj09jyazPvPn5yUVLgtUyjYqkpxePTAcjoqft4x0q5x
pGuCHmsk/v1vtIMDqFYEmAIKOlHMwBfdyPeb7hypRlWuSlOoN9mmWfOimb1T7tSDJ0lzmmgv/aqB
Dvw30jFlBsE1PBFt6rii179S2KHqznVxFLuaFOg/7l0d11l3AXsUOJ3PVqlaIA/jMKHJUULbN07t
Fr5j3Nh7vdHQC40nEVYC3qY40VEZiBkElh17ZrOIIRkvJvA1+3TBCIzRx50UIDgAtAbjP4s+EVQh
729CTnmm79CSfY7VSBfiXd9bLfvChebzTX3o1cVtgxzU4H/kwIrfy4EauVGAPz53B+1EC71cd05J
UA4+u1uV0QtPb9bJdvurdfqNvw64Bdv+8CL+iFfw8AJINaZM78U3SoPJehTipa3X7YLWzIJfDYdy
IjcCcoeF1T6UD39WK8KLhX2VRCA478X1tdwhGoE4Ljvn3ErJV2VqJgLmMIV6UCqkGrKVjyHKZZLt
wrr+DPLyE/OvSNjb+ZKZnz1h4CZlGYqEQH6y88IQpZQbv6UrQF7cxfYQ7grmJRIWVz1u4lSXAI8U
ZB59djDvk00epFxE4TTgzlJpiv1rehZTojLH5MiP9X0fMUzRG1596BhOB4jJiKJkwWWfO2Y0IgE7
wyNXATqB+32XVTdT2izmznF7HTS7il/5GiJZsM/HZylnF9yeh6zkeM7YVxVNIZgzID88Y7RPo85V
WBANgg9Ff9tggs3vw8E5Ow2oqbfvtQGwt37y0US5en17fqXmzvVW9mS3E6HkNc8fb263r8u3YpMD
9F8N9nMpD/i8nyWqEmBtcO7GGtP9ltZhErSVknLnHdYGdkjRRpyD8Xa6RYkNsn/bjsAQ7Zw5PTIH
HWx2F8HE359j132vXxcphB4C1/98EHwosPrgqKfoqEZxwziXXfZsNKBUpuT8e/f742MXkYHUVmvn
Rrwv7M3qdNrvX8G29f58Px4KD6N42DBMJdVUjD586JptAUbuopI7K6VZXhLQNcRyQQTk38M0x7hD
QefhQb42w69ESdfay4L4uTumAJGHRxFkbQ8cXEnfeHAtC+4sIKUZA95drAo/Bl7pVWt+d22CRuVL
x0tmJWFYYWQI7TlPxklozz9jtBnTmz5yx/KwboIIYMC9UihoS4p8sePOvGzR2MxbVLU/szc+spr2
EsCZeS7upyQ/lQcoPowYWihRzZvYsKKW1DKLOO4s033EYQqqPXQaXuM95sNXLToABmklxEbnWppr
lNklfBMx8U6O7E4+C4kue1tZIh2GD4WDyTYE8+GS4gvYrtih3W4oU71PzGxp8N9DzWhUFTiXOCxY
JMTv/P0u9V0FZo8CVwe+gv8xbAIUxcQVB4at0xVMiM/3aEYxFFQCgUsep/8+EKgA9xbFDGbSnoUP
INPBQf39/Pdnjvzu9ydHMMhengpBBQ71v0h/SOjVdZqNKtmr52IePPOxhvq/ZUz9EQ2llbDpsYzf
iEGM3qgX7u/CNk2BNYnSe3nO4Pc5wzW0Hffr+ec/FOpw5nffPznzSuobVm7w+yM/pIJ/2r24bhzd
DwhdkDXzANyJmgQWmtBmSqZBlLv7CkxpF74+X8vSVo0O6k3mJwtcSejH3+evvoVa/WKfzZKA8c9v
BAR9VNfSqFKRjn40fdiqaDcy6i367q8j78AyK9yCEv9Qtt5IHFw/bYFdEzF+qMSUN00/cDoiMIBD
/gBLZ/ZWt19dl0BUM07J3TmNKn8jFC2KQpEkWCaGV8iE+Vypx7/PT2ruUYKNQXoJ6UFETNMYM2Lk
MurG4Vk7dpeeOELXjV6/hBgit2kXql4zF/RO1EQrwiDoFDHtMcrtV7RRTDHQ+c0S0eqSjIliaA2y
Fb4AGWxOSqL7+3ppw8YHavKgqIiuEBCg8wUx+eTu+LHCVkzMjaoHRB0BaMAGRW2vL8l5iJ7HFrIb
OZPdwiQIXmTwjJ49lK3FT8dzBDt6AYR2v8TyMP7SsxVN9oyJMrdIA6wIbPzuQig6ex43q5j4gAiQ
JBqF+O2k1IGNbbeL+aClfZrcEZFKRVaO85TOmOt6BHRctAT0FaTHpcs4YwHuDmS8rDeXUQasvRh8
CNp4R+srIoLZGgvO0cx9vxMxfsKNCE9Ct0LIgNtfXu+8jWs0ZuuwC8/kjO2/lTEFWIVgR5VDUCGe
g2Ntx2+asTSWc1YAXGxQDcHHVqZurhJ6vAtgFdwJnTM8AJ+fW6yln58EyJhZlFExwc+X1/CF2kOP
0ejPJcx5X8Ce/W8Fk5dYdTm+cmEAxoZ9qkOrjp3+vdbs0ypeOPClxUyMidLTtOmQ6TwbErInNaHn
haXM3g4MmEXlEf0gD0maOEr8pubAZw8OV6oH+ndp8Itz3WZe4zH5/V8hkyOp0j5v4hZCfCMztX+c
RhwN4c2vT06DVXIp72v8OkWkzBMLdDsShlQtecEPBX74X3dyJmfhhUETlSn43Q1MBX59Sx3J4lZc
u0iGPGtHbtYzMeztILQwWljP6LskmAh/zmxj4dhnze6NjIlJx3mwNAixlrc3pOWB/IC/glnelafz
29fX1yWo6gO2b7p3o57fGC5NDiq3w+t+DlbOTjmSywkzkjYfe2N7uT5f2qyJvFnZxNzTISvaINLg
Wr7GluhsB3C4LS1nafcmll70IxqqFVYTOqUebNfX1+drmHP171RtYud7tCVjjC6OZ7fx9qlzPh8r
8D3oC2LmFU0D+RmoIXng8O8PZYjUtKgkaZxMmqI78huNMRe6xLI3J4STUFbDIw9WuSm6rgHLSKhS
H8S6RLV7k0NkBBYAvVjwI+YM5a2Y6aXJ0GHW15iIoNrBCrG67S0Aj+f06lbA5Ma4pacw1QABQMFc
8wv/8Sdc90vXcs4a3wqZXBOXtlXfsRDCxpjHWOrCK3XkA7f2jHJF/8U7fytrclHCHFxHcgdZvM1t
3RV1ltz5+SNBDVBBLQzIi4nVB+8RWJ07zPcYNPSR6qITDvCJFm7KnHqB+EJCBhEZHO2nPe/GsFRy
E0aFKwiIgD4Eo3hPN8jGkIwgJwortsFY1Ld/IxE5FxXYc6Tfp/n+gfX6imKswjnQ6U731rSzu3Wz
JysgD18l4y9j1aQ7LJ3WwwyM0YKCqee/Yieq0VM3dJlQFTCLwpBYPTylaH0Du51xfQW/2/WKzkP8
Va5UYFMlcJotebc/2dhpFHD7ARN9YTETtVEoPgA7PVh4At/eKiPaKab+8nI8cvvT1Td987r6+3y/
+fH5fpA7QlTQNTt2nUxudtq4bcJm4fgcQjJ6K5OLDM7cDNTM6z0xORy3ew5RrwOGWF9c9Vw09wNS
+b/SJ9deavggrHhIf3uD9I3FRcR1ZMezf63RJncC521gpPYSwG3W17gVOzltTLXgKrmEWBe0YOrf
dI2BpeMEl+d7O3t5brZ2cqRdkImsV0AKKxuHkYW00xFGcv6CEzubQ7hdzeS9VMqqZuIGcso1OBGp
vmuP9U6KDWCrXv8u2FBx7nG+FTZ51aIqqhgphjBxNybK2lgXVu6LdvwCw9jv1gzfXQPu+tjx3WHF
zSaRXyg3cjBnJMgwxKnSmZf0GxSgnnG6ri+fF5QaFh5eaXQVH3Qa9VeUgVHgkeSJaazcVpYitf2P
i/fxETsKklSKrtojH2i3Go/i7DjiS88Bgs6SKDH1P38ikJVjDHCxyswKcMvSCE0V6r9e/b2OCS3P
Ssk1s6/Xv4s2b974IPkPSIMERMcUhCPwXkz7BEmg0uRfs22HYThnavuW/144VmmXuue4f1JbIOvg
AH5Fgxpo2XaeK+sDDvvHAt58xESLwi6h0RDjI4RDvBXQzBqfkl100XY5pHmWv8lflqgVR9vycE4A
KaDmiG43hEj3HlLeKoWQ5QNSulmTkZEYisCRyhau4ay7J3ACCx8M46hAB3gvJmtViia+HJOjPtD8
6gxOKwKeYQBcZS5o3qwjfitqYlj4lhHkRKHiGRC1wZHeU8cnXG5rv69KCBAmr4Nm56paniEvUB/N
+U+3gie2plFByCoMmXgutoGJ20dkNAwsGbRHIBwmcOGR4gFO01hgoSYxWlGGAbBHynDOylyX+vew
OvWhnYuS/d7FgCZzhS6mSyWrmaWhXQj1bwDw8N9T6G7aiX3YVA173miSWdruH9AG0cMSQ/fMS3Qn
ZWLXYrHKGh5x2zmUrt4nU5MGU14GK+7+9n8r0FUo/mKV6fHpxW0fe1HAWixJvDK5cVHSxIqAcPSc
YdyIGwuWNryVPmrtaLfzUpI1xQlg61IkrnTxeWvhvj8u+F76ZMFZlddd3nDtmW2MAd0PeSVYLg30
THSySiSysioifgNKpgW5jw8I5KoSqMwEsDGy4sThaOO+VnuVApbUW3GzZpRSH+gA1GZmitHe76+F
ZoUe6MO6jSRhZoemHAHltStK3OZvVS+8ZzOuAD4HJIBjRzFwrD9vyY2HK3oer0Ra0Z2VP6X4OhSv
+bCizO/mKjegXTjhDa1XS/SQM2biXuhkDwIRfi8nAprFsJWpcqVZ1HrTbXMFwynDVd9/MBVoghyV
tl/U6MNDy4GWkAn0If3sxV2VXhbOZHwQ7w3x/fdMLCSbN20A7e/OQ2706UaJ8DBSU07R7PnqcS+9
zofUWMRJ/fiWj2JBUgP6BKSYpq2XQ9zSnGva7syueY8o4lEpO9vjJbvMfofqL0GxcjnZhzE4+U8a
+hE7ustKJxocodkJMUnyl45r9co/C70tiwc1yBdcq3Hdzz5wck6Nj5a2kgUCMGyFj0xjfDuo/Q2T
8sPCbXxoBAYyFmr4v62YnIAS9T4DOs/u7BVvkXtSwPeMLCj68KPMYuSzgubB3hAAe8IWJOsiJ7y7
Y8pjyL0W8YnjLdb7taATc9ZJAYwPDRMohqNh7f7VlIIhUwWP685aHKidmSZZRDwxEj+1Xh2sVMq/
K2DDD4WUuybLdRsmBEoSZezPNlaThSTkaItuzgFtDuDNHzsqQCSHUXc/KIPbS+qXflnQotrGsSXl
q999ZLurEn0wohn8w5zwjyz0KwI3AyASIMXTdWPQZNe7Vb2NWEaPOY1oqUYSS/T6BeUalWeyKNg/
QEJAQDpmcCaPqduVaErh+Hpb1c2bp/aJpWmMsCBEm9k6cN7K2EHs3Nh2fH+M9Ugn4NXlsC0kyjRE
FvoYXQdpI37FbpxVhhQyqbDvMOQv3oToXTlqgq9qdtTIsbKjLkUbi1oI6qCLGka74TXq5L9ClUmZ
6UpK8FuVQu5MXZYDzVCnVejZL2txL7RtVBs5w+XHpEjR3VplVHujnS9caU/zP1LFDwcAiaNzGvHF
a1z1jBl7LqabiIqQnRq+awS9FmhMjWyo22PY18kBPUlgdAwVjanNRmjzP3xKo6+kd4Nz6Ppxqktp
Rl/daBBjkg2SvBMyNvfNvgHJAMmLwP/wI55Fja1BJRlt9G1v8UPZaDYQcTGIVBsaBWeRpj4FnFLr
d4VYMKLlBzyzBi5H+JLdkAVnMa0EFnysQfzaJMyQ7tOAwRCage29yvSRVARDQQKyYY8Noo9Baejv
VikVJ2Tz/gN2MALFRlinlAhpoX6mYRznZpnQBrydQP4HZoxZXScv5xsWranoeTMSictDUlUpnubY
r8pEz2tevoDIsavNMg0p8K1onPv0AypFq7rr0S3g1qDgbdgwT8DZmlfU0EoEvGaUh5qrg02p/RWk
Hh2cGnsn61LTYu5L33nJEnZzGiyOdwldruPcTQyrBvniaGNu7m3Ah37Jt127BVFy2hGub2iJTKvc
+hY7aG1suDAax7qgYAdLYi04VbRSAmyIgIm4TU1xFFyuNZjd0XPJp5vFwA4pEcgkeQxIASaTA7kj
dkUSZYPPZLUxY7DtRiSTgwRAt0ipdmqkIHEU9KAZIK6gjDRGeIx2YLVLzCIb8j+1OxS5oXFD9c1k
XhoZaaMG4JJtwSQ4IrP9DdobYZCDJGFWXB0ntYUm/qKzK60AQlGI4y7Vgd9Ujl3ZsqzB9JIHAvVu
6DETXCq9IdNBlKegob4o1H7B6x8v78SEoLEI2eWxNwa0chMTEvZN5qdy325bOSNVa8uCbzX5NxMv
gY2nOYbxJEGBgoQcB/pEUZiGqCqDQlnNet1WDT3uODByp2taKVsgh2LxNuQA49ZdFep5qiLIBi+S
UbsKY1Glz9HOqIHjVMzDpWaAGQsKLgEJeW8w9sF5m7iwndBFciUm3VZAdpoICkb4xbJ8ff4QTvxV
rByRKbYXLaBoPwJL170Od3Vd0joQh62sSBZGoRJfqdZ1KSP70X9jRO+CwZ4TN/ZVwBuVNYWfYtiH
QW5EOnjslgIZfKhdESNzMihvUvTNC00GhQgYQG8+X+OjHuEJGssUiETQfDR9JGK1VNqyY4ZtkIWa
KdV1ssJ7W6/xnFODoiFmIQgY39B7vR3l4cgQQ2KwhzLR26bsKA7VZ7d+GCjE88RspzVMgypswywE
dpPo8ef40MHBsjDR6JRhJy6c0iJBV/Ahu2Ult3ckOf3kK7W1uwDUC6I7DPtU5ioSc0xuPd/TmSsz
0qCjGxQv/Jg9HwOwG+PHMphTRnlh2HZdTrScN1m1WbW19oqucNKL4Lvszk0F9KvgBLTETLABo7cy
dwkMNs0sjzswUu+i0oSqP/K8k++Az1lqTZVyW9Dzs6ShcK90pZUbjMtIQYGAyYEg5S9kAlMJgvgh
QCYmbNAcGdQR/pXO05O2+c4DRSQ1V6WbpGaZHcsOw6VqSzRg+0lhoBgRO2nRaas097MTCtKV3qe9
a6VJmO9Vj1an55v7ePOxppECStDg1KD9cLK3WcBnJV+zW6Hr9xmfv1eZIP5zJZWhphq2DeEJCi33
MrI+KDB6Zui2g1dVOx4TpQzoc/Cl8LW2er6cx/sA5BdyARzwn8iqTHssEqEJqC9k/JZGuahr/4e0
K22OFFe2v4gIVgFfgVpchdd2u7v9hWj3AggQOwJ+/TvyfXHHqIgiPHdmeiZiHOFEUiqVy8mTVjcd
22IufHPsxo37sCYKeTAk08CfhRdD3jlGSjrCewiRTCHcb6MDoMfXV3PpcmLLRDUFHcECbS2ZZYzL
S0SsY4SNmtZnvWvRrjlY5IkB+X6GRwB8b09AhjmS2HfnCXPjr8uXY3povPgAtMaJf8BkJCXDGjdv
LANVq1Ab91bGJy9yMe8he1NMM3CnXQtSG3MG/4vK90Nc+my6+TcfAJp2JDWR3MSI86XqOIVjuAUR
O2AWQT/GO4y09XO1Ptnm/KKpX2utvmG2EVLFuVd56w1pu2HRV44ZrhfCN8i3xYDw5RfUPeRPgwaz
VxbD10YzyxO1c8cE1UWELN319a4cuPAO0Conrovxnu74YOm4YdOOmp0aFqrRlHDRZ0z9Gkxzb2ct
f+FKGu1afcj2zEZ9yZiRWrgu//L5QluuYcCPECNzgDJfLtZJRiWCNqngHNbcszWlww5a3sKnJfkr
Y8onu3SFfunvhD4aSpQO2BuW8iJNUefatdQwZZQcbY2xUxw5+d6J9eEhz6LiTok48hGlXW8lmMVS
li8n9hf7rJtIxArO0KVoPY8c7gxYaq4nflS6jxOdXkpB9dlz9Ci5j0mZPLcUveXmVubu8iUVoh0H
4aR40OSXFGQYyeiA/SusVSacAuTjfpQ0NEnmAc7sp+3h+qnK2WaxzQuBQsc/qJWRYma52UOgW3NP
qX9kTrZvjeIecxQ9ELOd0iQ9sRqU+tzWNmSvXB8w0RCcL3wxBAT6UvSc5UZClFoPSeEUgZ7FGqpE
QwGttrINUZdPmWnaJkH3tSizI+uwFDWhkRXQeaaHe4w+2XAm5bSS2MKPv1x+w9IK/WyI+PVwLEsE
4R4b+5PDyO0c5b/VtL3r0JaoZPVNVadPfE52+hvnwzfqtmCJUnZRhl4gFTBr+levQSXLycP1I165
uCZcd3hlwunEE7hcuzMRu6Jjp4eWgd5ZUvpp/UoZ9zNQHV2XJEy+dG8WkiRd6ue4iBiHJDvZVQqo
flCGTPLz1+tSttYj3U6AvgiGAnI9zLIhUIfbjnT7yLqp3K2ZUquCkDOEhUdJBiTzy40DO57bjlGj
h6x173jzSrtq73ALXZEboPE1QXhAMdkDrCboD5TcBYuOI9qjHT3MaR4w8rOsyNEw+E7J7A1dXbsH
CC0Ry6FyC1y3ZFTdyAbXjhkboUU7dozt4iv8iC2C7hXXAKN2sB7QEYCRDHPBlhunAXCvxXmmhUYb
xT53en7T5lo8ew3RewxGt+YdwdikY+OIISsYbbyb4IaCP9btvrqmPWxs7+WiUdISlhy1arybsh/b
JYo5JE2mhm2rz97Qzu0BRagsuK6Wl9YMo4kxWAHRHajgQay4XHSW2Xg9cZBhMdCbmUS3XdffxGTD
s7x8H+DAwlQaGN6ArITMftNNhZKpyayFmQ5WM4w7risLWbz5jFlkP8Ep9mhsEYheKifKZhiXB4p7
DFiA/VyuqzBd7g7IX4cmY/OjBvr1IGMROTmkn0OFky1+n5XTQnXegGOHGihWKd06BQkfp5wbuHWd
zs5JSTDLhSToib5+XJdiCMpiiMXFSB0gcyR3hjYoIKfqaIZlYWK4kZm1B17Gn79vAI7BTQfUFZVV
6MVy83KlyYakhZTELIBnGpHRKfvC2bjVl6oHKYJXEzZK0JpI9222CxaNnWGGzhjVIUJHcAPBaX2s
23YLrHZp4qHGkCYGaqGdRvbK2kKbU5pTK1Sqjh6sqsCLpTL1WOS6cUAJeXpJlH7r9V5bn+jcwzuL
LDsIs5a7iBbiqGBlZ4VpY6J7MukpxaRbZJhNz2zL2Pq0aqAFHozOsPkwkghuluJKNvXVzGsrnIva
8p1h7vd9222RwqwtSgxKQSiKfMEFY4tbZcNco78gtGPmlfO9m4HhhOobVmntvBC9g1wDV0nX5Vb7
wgQDpt4VJEydFEMEBjO/IbnBj05UJke3QzEABEbx7vrdWlkaGgsEGScqShY6gaUNNMk4uL1phRmp
hsBJElSZM155k+Z2G6JW/FegJATdJFYnKESkwzImK2vMyLXC2rHzQ1lMyhlMOORItKYPe7uJb1ie
9MdJIYZvcp2ei3HSNjEb4oYtPR9MElVBFWYikQl2MukGpuMQq0PESOiqDFHBeOrMeGeyHyQHc57m
lRoYlgkqF55RfLE3g4a1/cZ7DtIkUBgg7yB+/sGHrxpXjaNZtcIks9HE2yZjYCaYSgbfu9rY71VR
iLVRKwTBLGKUpah4VGyl7x0SOgTN9WfLaEf+QKc0x6R1ZRiNjZrkpZXGOBckxE3QJhHTlrEwRZ4n
tYlBBKFSYhJzk9vtn2qM1I3o4HJRQgq8Awu1QvgskkfZzkSBdVVJqDdO81MfXGOfGyh3eWnWbmEh
VlcEP08HdwpMqEx0XtoA9uUK+CHdLuHgGjVajgGMmEdrbjwKq4JAaoFiLpi8wMKwPCmtdizWDjgp
PNbsJY/s4ohR8dUGpYTMXILgR7xugpzsHd3hSDDAlqLgU5I0Cq3YLb+7VeF6IBtX7hveDKeeW+o5
HmftxEZl2lHwzu8zqhaHtij6p1rLb0xKc1/NIoxVpnV0cJTBfFUBf/xGq6m6txNOgqHpst82Sosb
Zn7l1DFFE22hOAoQn8nzEG3eIPRP2yi0izjyyxjpVFJYX6x8ExJ/mU/A5XyfJwi4JPIKktfd2yMq
sJYehR2eL8yNUZPkO8FbDUpSpqS/6pLUzxifWmO6DBkSTJrMePkyZJa2tWQZfyhOCw4q3GFoBEri
cjGnzHXw59HECSOH0qCi6vjcKInbBU6c7WtqR8cB07eDrIBb14DZaNdN0V1auM09T3h2m2fOi9lQ
45zD8G+EqSvHAfcF/hh6dKGw8sQ1VesHt+tjJ3R6Mj2TGGXJsoirxxnJlo2rcfkoIprDlEdM7wWR
EZr4llej60WWi1XZLXcLnxS/DPQMNT16XTFD8bNDr7DlLjqPQVEE6j6gI2UmycmI294q7eK2dO6I
23jaDB6r188+uKLkgOwgsuiwU3IyGEtBdS0DnfnMUJktRu23CRY1n8TIWV2XdBENoB0Y9Um0QuDe
gEdBMpVG5jIjicv8NsJjep9nqUi9JrafRxY94eoM++vyxPO9eFgFEAUESzgwVAdhy5ZHlYhZ3T2q
67esUM0vE9IswWD26IZP+J856iygU7o50BLDfdLVkW1Iv4i2IB2OOxLdsA+oTkir7euoM5puKG+H
LDZvKQMVUqWP46FNuj+ZkqT3ZaI2fuJm2pfry77QUCEYjq5ABuGtkGt3Rl8Y8Vy45S3Qg+7sGUaM
KV5KFMXgMQfryLgv5q75Q6tx+uwthGAYKGSaEeuh7iOZqhRDMQamJdVtPzPgTOBR7qBOqefkvNt4
dS9dNyELLK6AKcICA3a0PFtqMZC6GeB4smoeBayp3LAb4aZppaY9zIma/HUAuD9F3Qh0mh2n+oPm
jux4fadlmCB8CnyFmMaAIqKYtCeO4oPzxJ04AZShqm5nrSFfTAWwFdUaBXrBxrRfHVO4KJ/YXgXJ
55fC6i3upSAae5zKLvdmNyMnQPXtfRe5b3o8s/3sgiaBNJgFlnXVz+vfemEi3z8VFQcUXpBok613
lQ6WW6VNdZtF1NzlGErN4GUfKuYYb9clXTgPkAQ7jGomcIOouUvRMco+mUYU4OBmV0uDmgzgt1XH
YsMOi+uzvNzidonePUBVRRlwufWp00Z1SmoDFdCoy4J6YDqyvw0pHrtWpdwnrLPGm+sru9xDMECA
j0o4sCKtIdl+xOJTjltNwtqc4/kLqzMMmmHAF9X31VhiltdnxZkoC6vQLNznS9Ivqzf43PW5E2a8
B9DKRtXWuQUrtGp5qZrE7afRGgJ+hhslJvThFZNzXZXZtLUyOXYY6xlmn0WqQ4c9A3lnvOGZX+4j
SHsEyxIYXQSmV7q8UJm5yVjqhCMgfj7aLZLUA1Qs+8KjxNoilr5Ux6Uw6RVABi+xGKidwh74Hg8R
FThOR+p82tojdAOIDykhoG8ADl6qo9OWyVwMih2m9aAfjLnBaGdo0eClJgDjnGOyA7E69LA2Bsk2
QEaXBh9uKDJeqPzAWYBLvZTdRnRquJW44eyMQTVE53RMgQ5on+dBO9TK83WtXNlPcIOBHg2E62jS
lXOVcTeVnMJDDPs6n2xvstRc8TuHZO6Gu3ChJWC/QowDGlWAMEXKaLks06k1xCBVGaokO6Y23mu9
15Sdq2/VzbYESS81qR0jYlaJAXxkwOiLvyV/tKt046242DasBhGiaoFvEmWB9x6YD09FFE1tkkZj
CdhQR/e0LJ+Z2hcbGd5VIe9wKyTO0dgsfv5BSJMouRI5GCXYDymAjFbcp3dqzBjbML6rcsBf+5+B
8Ji9vpRjuTlSRq5ThmOcRje8wCge1JW3WINlvcarDp2GGwNQF/oQ5Bpf0hWOoCezzmTyKzQe9j31
Irpr7Okwxp807ZAFmB6I13TB2Q5s/3JFnEy2VVmRdc7VB6cb/Tqwuy64fnMu3IV3IUQU/FwkQAAj
WQqZ8klkKlxyVilRgGFN6Mts2uxlQEh0qic3/t4hVj3NwOgdYmNOfcdozW9qT+JHMjaYxac4zGvM
uD2xKm/8sTB/laVrYG4eNWOy4TDI/qv4WHRdIDh/p+OXQ1zEdxF1ZkbO8Ytd7fbWQdsNt8OP61si
d9YBAILaFDINmMiKggTys8stqYx5apwid84A9xV+ZLIS/Zeu4qPm0xxQERwDNjWYszDWTkCdNLsj
LVoQlI6wGCnBPjqVulPvIrtM7uy2jW5tJS2fG7XsnvLCqQI+ceUwz0lEg6aN1aDrNLf3yNQLHk0b
+G4v0YDo3bBcsm+CRYHB0Aa0DJhP5E0lgwJwdTGPM3HOZj4hMDxoenuj9K8Z8hvXt29LkOR/VuoE
XEdrO+dhPgPagHmrhlek99nw8i/k4BlFhhBZbRQ1l6c066zrUhNybGvylJnsXJa+Vma9G2d7f13U
yqVHePiPKMm0TKQv1SJxnHPn9g9RQV7set9Nt52lerrON+zlljDpoBQbNGk6mATPGZYVB7dK83Ts
ttgy1g7JxYMIsgFECkhTLTdPz/vUGID6Bsv0zHxuFOymLRvn6Ez9nWlP2sZZybZZKB/gHzb65UVH
pUyCrg5GEmklxPHGHb2MsD5o9JRtaJ7cGoQIAqOA4MBpNvriQG0hqUSGnBd17ToJuZ5WmEFkxRFm
5iTd8K2NBxuDbGyu/2x5K2zplCejP7Zon/HVUe8mPyvd/rl3VJYETQwKbw95dSM2vKnMTMMz4ml+
G0iRPxKGIdk7lpl6BPcpNrRfatVgXoY69Q13AhR9EM6melxvVcUujB/RUBJDty9MkkCGSherMMxx
tqilnAHhr78OtkeOmECmUEx/2tjIi0gWGwkPF0Tpov/DRrpiqR5VSyhznD4OQWXZ7eu72mNvovm1
uK+23p8L1QCYF4VLHakyBN8XcGxt6tPI1sY4dCkwOYPzCET/0WwwZlVlitdpr0ON6S4GRWWs+Dbj
f1Fcd7MfdpOyhd28uHnLT7GlVRdI12hlyuOwU04F5pnqfX3IwX7LMe5LYYdP2pR3YeiQwth4QNDk
ei3vyslKuikO0/xbaii7Yfo7JM85po4M4/fromRfEqdpq6JwZeM0RVPP8jSVLjMAR5/jUKN1oEen
EX0OU7LBxXJhUdCRiqwHnhfEv8KlXApxrXLQ1dJOw6ZwbvvoJdKyA09AINxvRBYX8CQsB5KwFrTe
wnY5koEcXDeKEozICU1NOVt2yXcG4oyuNsovvEZTXzaW4y7XrHhPYi17GBOn3U8J+M554gwH9OPo
jyoHbL3U4FrX8FweIrj19z0znsoBjaMAKPNNlvmV7cGwdfi/aNoSRyDygh+8YDNC70jKUxomaL0x
b7Q4HK0b1HuLB/ekZYH1s/0dRcE+emR/8M3Xz1/87o9pCQiEbETQsL84HDmbSliUtBoKE2GPod2Y
H1yG8yPoFVx6GDkG6VwXdgGWWUq7oCyeUkDYawPSavo7ieubtJoCfTYPMDN720Un0nQeQPTPvsGW
5va8sdZV8SgOoxNATOBCPma50TXaf5pJtWioFYNn1iVAaRHKl9bgoVXJq9URz4L1YFk/4uZb35pB
QoHQu74FK3bE/fgJ0lUotSyzMotgv6efMX2xpw7858HQqb6xhbRaeRMEVxQQGajziTB/udpktE1w
a2G10XTk9d8xArnp8Fqgy1GPv1pZvxFjXWoxWIOws6ICAM/hvXXrgxZzZnR5o/dJqKXh4BC/ccC0
Aky4Vbxd38KVFwiSdIQ/gHYBqi+HJU6UxjqFBx0OewsEcvVt7tV+QjDirN1Q2EvriKyZmIUASAve
Vjlry5VKdUrTSJDR0kXHBSaifC22hMh0EnBNIAVWWORikKSTS7JUa2dUEOM05LsxjE7EfyLmLg6U
oAm25ravHdJHUZKfQHOG3tAcouryj6L48SNzz12zEYldNKqIBQFQDBopHT6XIdecCJ3atGRtGuqH
+sn4ru7Qjec19v6xfstHQdfy9bpGrB3TR3mSx5rVk6XTHvJKrfXzKsgTlJ6mrfTmpalcrkq6T5k1
tZhhBynpvEt3e2CctF3z6P7ZnLNy6fYAX48wExbZRgJXdsAVOzbsiFgpelG+2UbxoMblobSTJ6fJ
9tXs+ilr/cb87sbgEnC65n6elL81+lCV/nh9X1cMJiIoBIYIrQFLwPKXJqSGG13ZRUFD+167Jy/O
bxL8KgP1iAGe+Pu6sDXV/ChLHPIH+zGPU+UKuFXYslOlo6HJfmvq3uPjFkfUmrbgPsNDQMCBYFfY
zQ+C8rRO6tzhNCQK9RlG2vUWmIXohs9zUX4WlwCtEkj4YyqriDyWYgQcIGbtTEMUnB/pAzkBE1o8
FU8YCRBiXm9QZuCaP/YbFmttF8VUE7QTIO2PlOdSamKWSjKbJg1jtfcwbchDu7OHHM1gbrhaq1ZL
4P3E5ANw4MhOqo04XoOapuF3a08mbz5zDO/Od+0NAqANf3hVDz/Kkl7NaqajliuQxUF86XqvrfcN
XgJICTufbzzQa5fvoyjJIW4bEKchO5yG7c7a/atfDuAUKspA4OD1Wp6Oqg16EkfocWhpBxargnvC
MQs+f5GAyf2vEGkFiA41Mo8N3ElMwiZVd18ZpZe5j3GzRc69ulfI4tsuwjRk3iRl00E44rpZT0Nq
F2CZUei9qoCP6/pyVp97gK/gVGBoFtL4kpSxLqumyXFfJ30YD02i4Zl0ZytoABBGecL5NSmGipqp
le86Nrq7iLtbA/suvTb4yID4gSoCVxkxzPLcEM6PBPVD2MHUSgLFdc4N2tB3iWr8ndrKCkYTscX1
Za9ZKRfWAx3C4NEDkmYpMprNZowycZGpe0CyZj4i+M18ClbbjQ1eMRnwbgBzAJ4PvdhyGZxUal9z
FmehZv0tsX9wCYys8UUj7aeXtBAkHWSc9H1lUoWGlp7vgFE/RdwKQYixuy5m5Z0WsSbaX8AyIlog
lzsXo0t/KNIsC1Pu1rsqYjH3ptl9IxRDJVGMxPhrMEJ7HXN4jC5/vgmBWjm6xQdIRzcraYPgpszC
VlO/64p66FXrPp+UY6QS7o2OeUeJ8a2O6+MkZpahxAn8JK3BP0NB6TrmBcaaApkcXN+Wta9Cjg1m
B2Vu9O5KX8VKYPHA7pCFSYMRCyPd5fOTXVkbGco1ZUK5DVVnpPWQJJJi2ZoaSQ8Mm1h7e1vXPxPj
XtPTo4tEzeeXg3loSEUBmQmDLV3JFHmoVHVzLMdodpqJ9mD7ra0/XdIBIf9HKbLB7g2bR22Rhf2O
AAORsK9a+6dEj/XX66sROrkMw8UwG8wEdIGtBX5KWg03BpfyZs5DRXeZ3wxViZCU764LWdOAj0Kk
xUxWV5lxqeZhkoPYVWfev7jfNtJ1SIWhBxzuz/LiFXGDec5Wheeg/a7nL1Q/NvTv9SWsqRcqUYgx
wSELGgUpftHqIgKhRA0R8V0RPY3ZTR8FpLi5LmXtNACCxWMDUAGm9kgbVfeR1YwWLKIBeuo/aF5r
fctCn/OG4V2LkwCM/UeO9FI3bVUqXEuysPqewxtUEi/CwONoiDw17vymVg9RkZ/yqvbmKczt5I5p
5sZ9XXtdF98gHVrZ5n1lq/gGJMHYb1StyB/nR3VunCApd8nj9Y1deUfFBAHRxgy8PPJzSw1BVJi2
FqdZWCrhlBb3Y47Jle2RZ6CirbZas1bUHQlUpAownRuPqIzM75vUjG2qZRiZPXsd+RtjuFNuWxuX
akUj0cID9Cxq/sigaZJGDkqd8KiZcIbOm4rppEq8Bw8NDnELz7q6HCSD0R0GxNrF4CsaO33djjqe
6b7x9DL25/k0sS3M44rqiyKq6H4SfZSGtBxes7Sltg2z6hBoY+yrbfMvdgxHj5o1sDsm0PVLJch5
S+OuJVlYN7/S+XEYwEQGVsCs+XJd2dZOBo15aJuGqsFxk54iDMXA4DjLxVLgBxs8AU9Q7Bv5AVRd
Gxd57WhgKAR2EwEf6DGWK0KhB4NC+zgPLQwk7s1vLph6bPr5yE6YCoHjFUQnMsY9G+ohKoYWQkjq
xc7Oje+15LbOt9AlK+4TSkkCySWKSUDYSotBV8nYFpDTZpGXptmuadKbjNQYvxoOZXxKeueERojD
9cNaC/EgD50tUAu86BfdY0XfTDPX8DiF+iM6BnpPPbB7B+wqQf97yADJ2zi0y/SowE/8I1BSj0ql
aLDKhMBnfZcHytd5x3bGxkuyJkSg04CGQ5CEtsLlZmbWrBbFMOXhrD1kIwbX6xXwfvvfZvVtY/+E
hyB5EBZeReQPgfNHvle6VRSk/YAuGjmaVbxi52Bczh5Tee2X+Q9G3E1bNYu1u/VRmqTxTK1qBXlT
KOMQA1X+Zsbgm1Rbfzs5Kn7TtXUJg/UhWzOXsZZYiokd7M+znR/HVzyNjO864peZP2TnlO7bKujr
U7a/vqXC1F2TLG79B8kVMYxidHV0Nd1WSTju2t9t7zlv/5sQ6bYN8TynsY1jG9vDK/2Z/ZhBS/p0
XcaaeUIjNEJnOP+ArMgy1Cbp3Skvwrajv0s037QzuplIG/xvYqSnQ2nVMZmUogir1joyltzM+fRq
m3TLbVpbDlzAd7A6ogzZEALqFhlszoqQowva69Fes894LAoN1lY2be01xPsBkJPgVYRrvlQBoEYA
gNJYEboGJb4WoVGXYOb19X1buUuA3CMiA44UiSHZgxjjxnX5DBuB3LKfWCASaHUfpVFg4jYkvYe+
kkqjExhGT0PxHkUa6draTu3kvTPmIe1PfZt4Vnen59/q8tBXQF78UofTlL4V8U+UnmvN8qduy71Y
Xasg8UEyR/DoSJ41jZrSGDnUvVSPNoK2Kt3zKPXjLWfpXacvVoqaCtw/ANfQM7k8uaQFtyP+FCG4
F/emPwdvxQlDnzwDeWu2s/wM5ZXrx7i+uR9ESsoyZ/GUmTwtUPUY9uqJ79Rd6iWd96Cd6pvxwHxr
Q+LKRSCqje5xF8EQMB9Cez8YKE0rLXdQYRqjvDiU4ANDdUpJHq4va8UKgp/FFORx4rxk5qGeVOj7
6KI8xAA7tO4e5lzzG+Oxi16UdiNlvvJYwq0Fc4eJ/hPwPEkGtwMzc21luG0M5DfeUMQUlIC0OBST
Od5UPeLJAj2Ytyk6MP/FTorpzaLnQCQUpGcayRpdL/BXaJvhMPzpQzp8HkCCdjPg1VHjhykBcdry
sIwhKqskTpKw794qwPBVC62Q/alA66qLQvT1Q1vRDGRkARwB/k20l0n3HBxmLVHmKQ3npPJZfWpj
EwO3N4K5lbsM7xAuNAC8CMflvCxIPgs9s0zUw8zHYu4D1fpLXNQ0Po8eEX1e/8iR1CK1EziGJsph
tvVEIjvolZ+0fAKoe8M6rmg6bDzqbsI0Qgclh9DRrLEBbW0agvJ05yBgCFJLQ2leg/NZZK/zUGkb
x7S6g/+VCMzwUifMVjMq9B2kYWXnvonwX6dPDByrBOOE/oVCfJAkm8O8okxjEUqKbQQoFVexQPJz
7O2NIGVV8T7IkWyg29ejoAxMw6JGBc+ggVUgjNwiBhF3RTLucGSQnjEBHUSCTrpL6F+LMsthAFE0
1nhwtew4GHwrTF0XAmQimnWASpQPJ+OtpXKKbBaqsDOJ/4JR+/f1Q1mxd1jGPxKkQxniOOtzDRIy
td3l5k8w+PqNah8V7Ra8BQFCO/+6wLUlIRJGVf49xJcJEnqXogWYQCBKvfcMzAjq1LxcF3GpAIZ4
bQFkEhANbN5SpcH5E41aARuuVI5fJpnXdW/jVm3kcuOEEFDDCTZgYNMlIUNrZ3OPPHlYVtE+d607
anxNiXlOxvE+KTrQtdjH68u6vKmA9uOBQC0Xxgg2dbmsJlJMFxjuIkSTtjfgIRofYud5oJ82CEsx
0vUxezfvlL4sQnQQgF/Z7u/m6o5soeS2FiO9DmkVdUnDKryzZJfnVuqlLTKMRZ17jfvn+r5d2lQs
SBSWUL2zUSaWFqS7Su5QlRdABN1HafXSgdumGlssCxjahATXpa3pBagGkEAX48vQmLA8pUjtFRQK
4EknFJX9FMkxZXypzc6vm+4v+p22kzIX6i5uL0pm8GZFk6LMnqfEdjeqc9WHZk6boAVEMwBTV3k0
+nGLK2hFFHwHMDcAtwAHXg4TbGCryinRhjBLI4xKGvPvIyaz7mfb6g/Xt/HCTOBJByxCUHyIViZV
egibiOhKXQ9DiJJqoNhVkOQbaRHxGxYGfClBxkYUUU7apsJacFsVr+/VfgeJzX5mWXcEeI/6itro
e9Nq3WDMRu3r9QVeJpuEfDzxqJsC+IppHUtFSZxSY3BCh3D4ZeqPpn+j2RiJxIDxBHOm3/jtxnov
FPNdHhImiLlQ3JH7nJyiJFntYL1j65d/EqChwEPfB7Oy8cxfXDdJjrSuoY4StHzqkDPuY6v2bP05
DhrjTt8syq9qo/3PiqSrZvQm1SMXK4LG1y8glr1J/7iYc9XsUv/rXzXI9htntrU08fMPwU4cpwmG
6UDg7fzrIQkwY3HjcbywimLvwP6NzCeqxnjClgLgscctr7F3868y9We/1IPddbXbkiAZw7JCxrEQ
WtCScw5a06i1QG0KhuRf1+VcRqLSUiQDj+7tXq8tA9crfaJtkDYPpul1xzAavCr3MBvi24jZ4xZG
H/6PgoVl+XBIlVXHcx5DsHWvuxXG1PJ9Uvvf+N5Qj9bpR/Oz8jb2dFUPP5ya+PkHiXNXZ1qi4dQ6
9SUzbs34JTc2aF+2REiqXkapOqXUxG4aD8P4xp3b0njd2LiL7K10YpJ2A7c4F4VQviwpAtB+uYlv
fq9aLwu6J5cdIn3DUKyZeDAioiEd/jNiUmlNYEmnBrhXh1BNR0+N8BgbW1PS1rbtowhpSW2Cdmoa
pzzUR4/fkHO68dhvLUHY3A8nj2EMDDKwhI6+6t09HZ42zmRLgPQMJoamtLWZ8DBC9qG6QeNAndwZ
P/nzcOvcqeev6T3188frQjc2TaZ4z7sY0Fk75mHO6qDUar8EPpFtzXZblQK+DRAdimyLI37+Yeuq
FNwDOcPRRKOvewACNBu2dO29A8nUfwVI6gUSHZ63XcZD9hvYDZ9az21xGIZdkx7MrVLEqrVDiIa5
IA6KfSCHWa4mYXmkg0mIh5P2qgoa8j0yVF7iYcSq45uvOKSN1a15L/8VKHqkJYFDNnaNLQT6leGr
qW+/dWBp4RgtgwzZhpqvb+X/rw7CLp6lPuMOLTkSmdNf1/PGvz83kJwr2gAiJMS46MeAeyz76E5v
czSzQeeq5pHR5zy5nejzdbVeWcRChPQglWVV2RnITkNd+1Hmv3Fd6/K+Rf//g1ZuXFuhWpJruRAl
bvUH3db7Cl3HGPESFnmLRMdPw/kxYoKIthWDrstBsRel2PcZF0s5wrjxwcAdggq43PGZg0QeJsOY
7pYGrHg+WNE/kiRDJxgwtMnGZepK6meY12MyZZcZvhKNHtnYvRWbB9JoBykVDNF0geVZripWJ31y
qpwD4957zJw9juzXdV1Y3TjM7nkPo8FnKBkfSzPmLqug0Fw9FXW8B2WiZ5KjORbH64LW9g0Ja1SU
0QWDurykCU49WtzM+xFN/72Xjjd59c1hP0R+Tes/798jPY7yvJgfIXAgy23LS8rT1ChH4OSH51bx
mLarah94k+zT0CQQ6X2UJC0KY/NirprtGGLiAZioDJr4fcO2AulLVJAQA6gB/qByCMd4uSDQPcW2
lWKCYGf4VajuovKgKseReHN+qG/Kre7cNfvwUZykdtzBiFNlxFElRnYmvxU9DtLpmx7vNO0AlPEn
6VwQ7y0WJ53WhLykO2ZYnDXQoChVr8DU5k9yHwKkhoIeXiXghQGkQTvHcgepq4yMtvP4DGQX5gla
zLxxYrJVuJA27kKK9PaxLMlTI8dMPes75QdQqXANNItPGKqn8O/Xr5Pc0CDLkrvnCG2MQmkhK1NC
pfjhFCAleyWvOgtTVNW6wUuyI70rxy/6dIfIdqvaJaPl/iMfxViQWCFyvyheJqlTG+B8G5/RHw5m
uaAYdh445qwbeouuX2f/cn297zikDy/JhTzpqjHC7BSHPD6bh7z7Ys3BgEGae0xsZqjlsQM/Tm/4
c0z3E/6t3OSHgOyuf8L7GMJrnyDZykHknFoLY30c9Ufu3Hdo8inZsCvpsUXLKj3baLzgWnrfZ13Q
lD9I93MCaG9mNygY+k55zpI/Zb0jGDY4nruqg3fyNLND1lp3joJ5hw73K+Wh7eqbjmgnbnJ/2qgH
rCsNEEsOsv7AH8jWPuoI6fvEHp8xXUL1o4P4u7nBYFj8N/HHZj/qh+QUXN83yfL/5+QAyXtnqUVJ
R7Je1eSix1JXxucRMDczqMoaBZ14MlOPg8k5iOxpBucbmtavi13XmA9yJTM21nFHzIyMz62O6H4I
Usb3FvwDM3pAgSczsz1XvmnVIR5ue/eGxyAAc71U9wi3goR8LzKgfi3up5jEyc7lxtfJDTv/2RUb
lVywYhIEfZLbmjsYvjUPOIrGpB5Jf+fVHfJ7uYOq0w04imyueM0p2iw6yKyp/5ErmHdEKhGQXSkQ
zBUTTagxTsNKhj0lYH8B0wiJMMDdYUHkTl4c5xh7t1Oic4OcgXZbVc/IWmjggJj71Ctm42xjWDp5
mMpTBWbl64e2ti2IggA6Q1oVTCGyyzMQzkhUOf1zM94VGF1UpU/Q1dFM/WxgmBP4HFcen8Kt8egr
OooWLQN8gGhrAW2QvCt2zTAlTRmeZ/Wl1crDTA5tWe9HVuwM/rmARZwAZIG4DDwlKO3IQAHXLf6P
s+/qcRxZmv1FBOjNa9HKtdTdYpt5IdrMkCx6b379F+y9d49E8YiYgwVmBxhAybKZlRkZgVYHUW3P
Yn/MxYC03UvEWDKPrPwOvTLi08qUzrIZ/9ib8KOAs4B3bk5v2opMKo2c0J6HqMme+97nzRx20eIt
6izahEwhhpBNiMV85v1O2cYp9Cvvf8OCYwRJLwBAYNLEw2YuCp2LccyXodaen9SAR4ZZJCyaKJnv
eCz1eK2r9qfgOLunAQEGJgl3HAsqyZmriEetYdJE7s6RPKQPoygxT7FSM1AvjHwZFCp1tu0b7Hgh
LwfDr8G2nKLunw5aY4bDyO+ZUYXIoiwM+uCBZAvhcW41ClX1pi6aXROqLnQjBUPhB1kfFTB+t16e
6oWGywwit7UpQPqz5KrcZpqAs5gOup/iUIukAXu3JbIDUsFVI+C+kYRiXLnilzYy7jxQgaAGAkDv
bCP3AVv4YRIhLRKnr+BffxSZT6V7bIuHSnDvL+o8b/+zsQAYBuIA9UVIjc0it1itO3CzZN1Z9ExN
3ECrdKNx0NsKcpJ3f1qQDgIN9jpUnZ4oDFDFa2X0Oazo/30AwmLI66IYOEdZ5m3jjwpTdOdCtLxe
tZsisCYJ2DwzQH64K8dNGm4TVPJl8YttnrMGBMeFDLqYt5T6p/uzsbTFZfA5Q6sSqg54Bl5HmFI6
Sq0o5d2Z8X4VzdegHaOclDJRsofVAH2W8vhn3Cg8oRYO4DYQ1de2QDaWdEHadGe+pp+AYZJIkRGD
hUf5q2VyHQrADb+CBlpe7AubM2/qlz2fZ3zbnQWP+RJUm3p2lsOF+tssrmzAW4yhAZsO1xMvHQ2+
XkXLTRN4c6rRx6JNpWYWLNLXgx7zGmyWXN2dE3En0k3R7KX4EDVHqPXWZtjrGbp0ynzHUVyho5Ee
xjUmpsUVvviA2dEqm6QQh2m3CQFjSnFCeim1vJMI8vAG1GJKKq7E+Gsjnj7oInkCFy5TKmOZ6cA9
9Fy1KRJtLzVr+cdFn4sD/O/Mzp4tTAcJNY1iZgemcrioMFi8ynN5EzI9gYwdsjWT3ltgUYkkkn3/
2PyXffWv8XmO1et5pRtEDLKOrYMs67mJbLv6Zo7uc+WsBF3LKwhlRLj6SbJhtocZr0SSvYItJXkv
WKeOnlPgO4cnwXvRVkwtT+pEPChM1vDuvF68MPB7PmTL7tylv7vwIIOp2sPrPTXQvoZcWOZZf7L6
z/8ymejEAl/1RI5/Ez1ldcrWLQ5pA9+lgm7HkvBcyqG1rDMaaSVHbepNUzvB7/uGf6iKbw7nheGZ
K4BelRpnUofDOYKB7wlUle7IAm6S4w7EPRhM+sUZJWwIMTsfMhmbrjvktepoCO66muqQJd1Q8RwU
p4J95r0G9Mc2cl09kmoN35JIdNR25UU53Rf3PnkWJVRFV/dNhrkCt1C8UZFh8zunZtZ6FpemBmk1
sFxOnJoI92b3VtB3WTNCrOJMtYNkBWba6EKVk+TFk2zZh7y1EYMXAMzD8WflauWZSdH4MHok07wT
zxzwgpezA4jMtiWwJ6d+tDvB6fG+v7+CC0cD+B0WTUDgWMdrZPaV6EQOuJyZZsNOxm3vPUrCBiLo
xiAeC2mN4XDZGIQJQDcMbznvw/DCsY+YRMI5TEGA7PhCB2UCIkdfLHrw05auRJ8LK42x/cfc7H4D
ZJwDlbvYnTVS7j3bUob/afL+NTAHUNBekqA1znbnPK70gpXNIf3wt74tjehx69aI6aeNOdu4l8P5
uXku3ELB5J1YDRjOTiLtylT94Fbu/fjsihRzoY7SFj/O02cPQDheqZBvETepXxilWBtVfWRqotQb
FSfF61kQNYlA8pTH0iu3fFgfomEtRT1Pf07hDgaMPjug89CLNG/HBf8y76N/DXuTzU6a4uUPwRBP
CvI1r+hqN0TvLSf9RnCvbCValSmRmvQvgdf/fAP6JPEBQL9CC+r6Om/FvNECAVs2Lx4D/gm1dEiD
y76vi/zm/klc8ogTucu/pmZxBi36TCsFGaejUI5F6tRvBfKhQ1jtWWYbfpWSQQ8eeFi8NRX4xY2F
l8NPdgDFrdmNKESeV5YcA8NNphJG66BV3NN6bYsthDXTs/dfM9O/X+zfqk9zOqhed2YHRw0Hq612
md7nJWne/cYum2OzU0cCaqJ4APlk+sGtTPBP89rNHr/4gNla1jlHy1gKkAze9FZ7hvxGSCKzsSu9
Ph0lS7B+MWQ0DpQlg/HQxk6t93at4xWROY8raz2t5c2niCK6zdUp9TCnbfG9IWlQTUJCLn7ooVMO
DAoLMtHSiMs3Sm3Ef6QSn4q3uqqJMOre+KA1T7XeeO/3P2ROyPnP/r74kNmTooiybEzCDGmhY5uR
N8w/91QlTq1AnMBOoCwaY0WeFKq3eLfy3X6MnrjSqke9ihqjLiwwgETHAB2q6V/SSf3zZcje44E3
JZrnRN4VQmBNDcP+LLTZW6gV30O9C5KP++NfXAf0Y02U8mCMnj8uVKEeJI5iHdKeY5DVBXmyx4aG
XKZm5tVgvFzDDy6etamQCNw0HO78rKWoeHRJQ/szyD7oVqjG6GMIaLrST7541C6szI5arwlerHAF
5i5qxD1Ei/1dLgSBlUm19nx/Bn+khG62MkorCHY0SJzPKVLUhk3LsMYUIp5qrdoatrzN22iadxkr
sPM37Bar/zLoht1W5jAcM9vfv0abwdJ+NZa/yc3G4uzOSv8EH5KiV80Gf7bmc2jF+lpAsBSca3io
//utsxsA/KxAFOS4ASgfkGwgPYesgHeA5k/E80QtHM9/qg//SybuyuzsZvfAxxHKNbYykx9C9lfm
PbfCRk2PEmBgySnncMvcX5TF9b8Y5+wFmUUqFwVq3J+VNhy2Wd+XZta05UZWw7Wu66VkDAaHFNak
zohzOhtcCZbnxA/L/pyZ3ba2eDs9cQbzJT9Pqwta/L1spXbl3B/g4rm9MDobYMv0U1tCivuT6bwd
FMFCPS8zcV9WgUSCTPAJAMDKSri37KEvrM4CygRsemoaYKh8l5m9I9UjoM3H0oGeWpkewHzEe8jq
mkyydmssr+e/czx/VHINIk0Ple0zK9VHHu8GFJhUplu5DP/L8fiPmbkziKEU19Q5Cl0a0vynSFP1
lt2GHuGVb/+9TQOicM/MWuy5VJpA2p+fuCTROi3NAeOJx0dcAxq9c8g6fqLpCnKmdQjF3NDAZbyR
+lGvPQvwZLtMfQMIJEPkTlX6rlUfhbJhPnzmD9/vwLmmy+Lak2WpdHb1cbPtzZVMm0YCjlLimT61
q+axpmdVNIZuk6A1QId4eWZI0Y42KqlBcaT9fWL3yv5spzOhBn1rBkufp74emkm2jxSzzktdydfq
/4vvJfhdARJ1YGCai8YxQtq2Ygmv4Ylv/ODIzbvMgG3Hvn90/8ty/8fMLNz0ZD8dJ/DEmTKWCJoG
lEJE9blOjmj1MQs0KyHk4QEVUY0Ye03ChlABV8sQfySKw2bHnslJHO64qNX5kFs542tzMPOcISMW
Kt/W/RkccboYBXrqWRKTPTarBIjLF+fFdM+cUe9lSsuxDbxClFk03EfaQ1HQ91w7adRJ/Xw3su/C
+JSwW1o7XtMY4L3cMuq+0NYA60uDBl0BHMYkRXmj5huqQd1L2YDrRSn6DzFsJztib/S5zO3bJJHW
ZnnatPOY4dKgMHsK1JpIgwIgAv+hkk8CWxMQ4TahFWbbhF8rFyz5CpQWWZA6TyyJcwYSdagFvs88
nOAPP/usgg0LuvCmUOzu8/7OXjKEGjuSPbyGluB515XHSJ06MZmd+6IwxhyXGNO4edk5YxYeVXHt
tl6o7wHlhKQm5PcmfanZzTBEeJ97LUqjY6bYUeN2fQKRtlZXm62g7bSc2wrhHy39y67Wn7j80uzM
CfpcLURSoAznEAwh1TYs3qI1zoel7XFhYl4jH6V+yFIGmoxt9da1x7LsobdnhbFI1OhcRmvedWnd
kDXlgEIAIgMcANe7kQm9QmAyZjjXAdI4EZ59yiPfOGrXOAEqhX+7SdB4D+o33H8odkNp79qYr5Y9
DQKoYIoArJRWy38IvzKeKNGK37g909d25kdMjWgc+rDDaNta+TUqbzl6QZ/uD+b2NXNtZHaV120M
AUYKZAyQDoXOix67ZbKBte5bWXi4wwzE06bqD7Kp8/Q2xA4HtgVU/iz1nN6rn4h+eh6ctObIGH4F
aZF2k73x4TczvCTSThm+B2QQ8oAxJKAGCpE6Qf0VhL9FQBuGbarmDi9u+Mzw4Wm6poPSxMq03O7f
6++dzT3Q4qGkdECdJdlpGB9rpzJamaCVRfZXUMNrlmYLkACognYZWCqVTaBuIqkwI/8VfXk6S1mg
NVYwewvYGowMDgLpMPSXokv7evdiUEwQ9RpGFsUHoQ2cKjfL9rkXelJ0zXMKtiDV6iqWdNFIACqh
IqujwZaEnl2zm6bVufSDpuAj7FBS2vBrTeq3cbKMax71D3CAqSgPzz6va0GT2lf8gDoI55lqWQwk
ysEv3Eb098qeXDhfk0tRgIQDN/QNr5WQcWoFmA9/Fku46F7n0OuVmcrwrElPkLrJi2MrByRinktf
QhckkbLHnHmsATMK/1BpRwP6lajfCvreoNndvEGEkml8K6tXNsjKZ851QnwuxxXmify5FSPeAiWt
WStFuEXCNToFQ73WDvLDaXDt2eH/AHCZqEynYtvsCQEKtjiJgGU97zKCdFpBjrL++fkp6p+n/evr
6/v7+8PDx9ZFio386Uisf//1ssA+8jjo75t4duatoHkgyx1oWqVzsAfOgsh2b0kWGJEOvh3a9U6w
PUt4SuzRkTecmR1lk7UVSuItdVdpu2/986RCpkz865DduGldDzVflWNonp0lABOIVUNwyge5FfNe
OWsQxYVUOcqa8CdgIJmgwnPlGS6gSlg2inxmt8G7Zo0OSF0eUlMGR/j9CeYm9z5f4IluB/SS6Fm5
ScsNrECFodHkc0aOgw5mcP3t6JPfIimM0/59G5COvNw3+YNduTGJNilwyEzx25yUTEFrRA4ucvls
7A7l6Xy0flkHI9YHXQvJp7U5onWanC2Ca+WpOjmOoztb07QJxeCNx92KX114EGKqL75mFv8EI8rm
bJbLZ4WEZtYalQsgX3imjq4X+34bI5u0XYM2rRkVZlVl7GgI0faYAjw4X/Rfw2cRm8KrsB8foGjW
vtRQkn72n1fmfXJTd+Z9DuBkQ4oneFBg3o2D8etwtI7H1LCOgc6QXwX5nCbdSqA2R7JN+WBg3p8p
0T94kh2dR+nUEGdlI8x1ZRB6TlMPYhi8UrSJG+/a+5RpLPtDX8ln79A8HaxyH4fW/pW3NNNG34/O
/X4EvvPPsFXW4ImLm/7C8HTLXpQuoAKE9DAPwyNn8Hp20J7L1i4ivP+tWni7P+0LWSaMEgRRP33R
IlqCro31oO/IQrbGCUvIuG81txtB3nHq/YP3qoQ6fQogPLYytbchMKDBkHgCIxTaDKBDdG0TRMRM
F/a+es6xopLp5nbmrAzr1jdfm5hCmYs5TEMoKXeep5xZW9wCcGtSKzQZvSWvr6imOaKzCsVYszg7
qQAiNELsM8q5N1qj032HeSh3kcs98UZmYYM66cFbuR5/qhKzMwMiVwA9NUgMg3NhtkVlrhh4P64w
SnDkt7tA18xC/wwM8JXrMUH538qslDwVdrEt7OoANIQ1zUFi+4S1nmIjdKjRk5Nkl4Sa9BEs2SQi
09c3+Ftuh0ZMGP0V8EW920mb+MBsat23PD3YFODJf2YsdWVEizvjYkCz3SgnZRIySqmcjdzyH93s
uNbH91MgmE0ZEOkq6BlBEDop0l5vDAVl+jppFeVcG6Iu7LwT85Rb1MKMmaMT/QqM0fG3lc29VlZJ
1F1mBbuA1HZtR1hE74nHPIDc2/EeunW/unAFolaD1wuwlQt0D1Rtw1SNQ/UMlTmzMX+VG8Ua97xJ
/HMc6t7r/TOykBoDNuLC3OyMwFwSjylVz42J/nRA8y3FRB6IaOZHZoQWtQMTMTVRjPt2582b08V6
ZXd2UnyvCsRSwDBlW93Wm+whJD1pQSPwWmxau33wzPsGF+7TH7S1BtEKsJLMezfHEkLcNO7Vs2dT
Q3DqHRbWYp1i5c5ZMzMLRgWIhiFrCjMIA51+4z9qNnVyXXm/P5oF8AS0WQAe///DmT07Ykg8K0XX
qee3dIMGHCt6BCL2yT/I+9FuoJChwEUiqfnOrRmefnh+dMA8B910tFKBr3U2QBmhfBZLg3qu98VW
/pC3sVGaoqHYw3P0JZ3uD3PafHNjkF5A9kIE5leZs++w1Cu4rg20s1CYoUhwQ6GI5qM9YE2fYyma
Rfb5P5Zm8+nXQgAxPKqdtcDsdCkArnVfCUbUPMtmx+n8Skg3XWG3A5OhbgF2IVzb0za68EwVWlfq
MUm1c7qnz/Izb6xJni3P3L8G5tV+CAlygzcZkA+MA2T4k79nLXFlsy/PGh4a0MqSwBI4T98DlKIp
rVxoZ/HAfhRb/rv8AyIzk3/iV96Ui5YQJUzgHDSpIol1PWFN4omNUnfaGfQZxRP9UiCfZqGYCXbn
8UNZ2XaLl9OltVmOo47kNpS8RkN6boKLoUkme/QfuUO5Ux7YSC9/QXqST8jaC3/B8U2h0L+DnHly
igZmj+dgVjuC1+BZ/OZ+N2vsx0sX1KWNmXPVslzhwqjVENAGLek+0BF2LP9kVr1CnrFQa1Dhw9H7
g9coGo/msAMu9KDClKTe2YgqEp86d8OfBkOX9GrPmdvwGLv374qFRBEMAsDFIReDJuM5i2TMtimj
1jDIbhVS2AGepNKugf8MUBUGzzzhrQQYAEGHYKne7LrPVRaUxbm9+ILZ3EJ72IeYFb6gNNDQ9UgU
M7CEz8qWN68PvAFyj/fYpfaauOLtXQIcxFQ8A6YEzE3i7KE2qGXCgQzKOyvsaHn8pii57fiHqTvr
/gQv2YFaOuYWTImTRML1ESzloqqavGLOrJZvEYd+FaOvOKB8a82c79mVAGH6tasbUkRygUMWAy8E
sFHNm8cGIYLMRx7x55jBJRx1ZWpkUGcweaERVuJN8WbdkIYHZR3KUVDPmhC01yPjA8BjhlGQzsz4
wBVbNt+pdJNrREEnmse8et53CCUTemABM/Gfx/4kZUTiXURpuiLY/TfrfzSO4j3nsT66HCrY+P/v
8iPLHE197kqdRc+Tvxt6KI55lucbTWXUaF6QIZ0E/r+ENK9RTOrWlAsE5glqYG4f7QR/BaFz4xIw
SrhQxJWTsOGNzxEhz5Kk04syDVTPLKoBQqcK0ogUxAlmHNLCCfjcN4tm8FZ2zpJlVZyY/6FBA7Lj
aWddeDtR6sEOyJTyWe4Z9HX34Jf3BT7fVD0mOZS0xFaqKH2UtGGt0L+0tFOHEhKzCJVQbJn5jY4p
Cx8KCjLgN8BJcITxoLERbaXUFTiSH5LAarItiNJlehj9LVWPqRbpBXdgO53lnIDRR5Alf2rDbhyt
qiS+fOIaoDHzX7zvRKopgKq5spjsJf4TFoek9tDDaTfxu5/orUSaSFd3/Fu6lcRHVh2tkBKvs0p1
L+Bv9w/nbRz/s4PBaiYh9YfmwtlAZRGcpfWIdBykbE94P5XAHoNLsily38mrejDKNuaNqBTaTSFV
j3Usg6trKJ59OWkMnvNUXdI8o0vSP8k0QujFZHotJEpIeCERSAE+PNKmSr+5/923AJAJa6cBmYZ4
FkOYx5NCwHfy6KuxK1RqvAHFX/LAM/ImiKFvEALA3vZQzBO83tJynDWExLklJfRvxa1xXSmSBJli
PAanTPL8cmszAOVpOXrnnELKoeayR4ojK5YdAYUJKbCSkVyfAuUl5FZun9vkC0yreLmDahyiGOw8
FhQ9WSjYkvXdJLO9ThecjrNa1u5qI3S7egs4puT9Fle7rKYNcX3BwizGDNkcvIOluSSLHGUCG1Wp
79JGU02WQbmo81jPHLI2sKuQgyhvW1XOGHjilg+Y1kJfCWnomBsqhNtNrSvqtXDy5m0hglGF1yRo
u0IfBFH/7J5oa/Cu08p3y0hEpo1WusxGkj6JZVulkA1WA0ihEdWFams+O0ITrUqtOqR0ow78GkLh
NkmArwHZPMrqEK7B1THzdz5lwxwUG77LPauBnkSH4Q8LYq5RR0MpxTtLNLrOTENT8I6caFa+BWhO
JhaETY5x9sXvefR/504Cva2YUFTHvofWlug2k0yF20mCoWkviuuLusKszeMUns6WdkpWojcHfhrE
1pO/u7hvEwniDFnSYUe9eDIJfLx3hX3y2CgPhaiRqn7Lut/Djo52Io8r99BPhvbGNl6fqFDhTzCJ
XNsehI6HtkHuu7z6gMvDM/yngQE0jgT5tlF1vnUi8VRLFusZvFF+xI/sU/cimkNvSHTH6Yop8kQ4
SedENTrPaBlTA//+2qVz6/CxtBcfOXdITSEpQZH5LugStSNT2b1gCsrWP0ioG9ZHzhR30JV/E3xH
eWRw65cGp7PSyjL9FIZmUwVmBJzCCcQ64Teup0pAZ2jXSKrvVl1kZo9D8ZIWZu/bXqbL3u+a2be5
XTTv6UiJIO6D4atkDZmzFeCCeolwqY0cQ2tCHxHK2oTNzbg1RMYeB7QmPMSxSb0ThDLE0mQip9EI
F5vSo/CNCqn3rD3VdFOCSqJGcpf5LcqPASgIGu7QbMf6XdFID5nXcBM+RwPkWNJtLa1hOH9oz+8N
fpZHEJmkFRMINbnyoZItNDuSqn8K/YPW6tE2pK9FQVIniV7R0gSnjeb89/REMyeSjDHY+7UlS698
bwzfsr/xmScRyPBsqwxGgxtbq46yFxOhfMJtQ9LeRRv6MHWP6GF3UmQLfPbKL0/cKK0bR5siPQJl
GEwa5HtZscTxkOa7GLjSkLTMxlf1HIXj7CUtjVwxi35X2qHymL+hSeW+J1zw4Cg0yQDoI0RDbkWa
JcQHpap9lpF9t44sudCBjS/8DZjwWwNgrZjwoa3W+nDIarSrmWh/q/QU/VxbWdXl4SCuiXosuaWr
z5mCuotLJE4hZtRVnu8Oh0RE269VRUaHInrAkix4qQddFE2RjQyVX6PTWDidV5Zn11cT8/2YiIzv
MilJkhg8R7muVQqRZAvMSmWaEHScr8z+7ZMfsTGif1z2E4cw6Kmuh4v2bkEsSz9wa/aBgeehY38I
fJVUOfAU6USTaEbVQMCctOUQNLcqjmMwbDR1ldbu5p2FLxH+aUSa8mvzluuE5nwhNkLgZqrUgaQv
1B6khu/tolU4vRuqdF8psXrOuO7k12y9SzW/N7JkAClYwPFvmdxo+sDGkcEXXPadM94a1Pv2aY8v
hDApVAZ4kOCBfu96rtCPpIRJFYRu4wlOGVJDU0odUPZKsfPKCprWrJhNSlsoyT1R5iUu91ppRQrg
yp/3z8xtkRLFbjBvISzEwqmKPLvI5VwUBjnJIle2I0CauFfFGg64rCJR570NLzkl4d+jI6iC3PuW
bwFCk2Wo+QrwsIAwSrNYpQUWg6+0IHbl4iHVrNIHJ4+TRSfFcwX5iyqHpCIe2i3Yh1o2K7UyUo99
y/lzD8aAIJ2kNDIATd86Fsjq2NPVPNzCFLQAa12QvgMVXDHBygPwJr00++QpbLg40ZwYiwzirsjl
5URwe1xDFu2qCiieGBIiJU11sc+CFV+7sJtRhEMkAn0NJHHn2QkmBcY3ZMvYLQGJ2Fdr5DbTVpu5
kaufn7mRkO9K4NTx89zwoAwv3bcibPOHVtXXEvs/NaFrS8hCoF8HYCTkvpFjup49pUy8TAii2B3i
cevTgzhsuVI5eM2+cItRNLvsPR+cVkdsYTCid76/324ToEjvAOECLheIDnJQZr82n/CM2HiBF7gl
N9Fg0Y5EAzo+rTY+pCUlSWmza70rt/vl2uTscMUDuKK4VgvcSUwk4hsSCxwasN7HUfrNIMl0f4TT
AGbzi+SugpoXyIJAqTc7UH2S9WCqVEJXCLrYCJqxImzG6kynRPp9S7dFfcwlZCGB7NME3BrzyD4r
Kr/nFErdLN0N8qPfjqD9Qa8Z/xsZHekDfKVxahYWR0m3l9WjVlvjAfw8pKlIyu+itQruLcAF3wPe
SKTQwT49CRder61S55TyTEzdmjl0E70EryfMk/ToWcxI8nSTHFWUJAdSnQRXk09l7/g50nyQlUtX
pua2rjR9ioj0AeCiE0H67DzlbJ+UGbiy3FL8zvNzWz5WzElIIAkVmH5IZA9N/dSVekNArVjcepDr
Q3jJNzyUKc37y7S0/aYLA/hL1H7gbK5nJcqKvuOgxOE2goBwSGtSuxRoDVxuNjpUKWIDQcLa+2XJ
KMiZwOmDtYBnmRmVoirgkiCM3DhQVUdsK3bTNe9c3e6AQhrxxKPayotpIQPyw5+AlYfA+MQVcT3O
ofAgzjFgVkfxSxw2g8JBkwHvDbEiyXOPYLwKTa4x1TVY8NKBk8DbgxZ8dsqOzcIsvmtyikc4dRW5
HQ8cGE6iBL0udTmu3F2TX5mfbAUEVBwSLCDxmzfbCE3HDooaREhwQP5ICHF5rTiZpcuZvzQxLeuF
a/NwN6PLn0ZuUHGEUyPSjIjbvwVAF17Y9H0QCDSlqmhPe9KvlKaWdsyl6VkwJPuChnCoiFw1lxRQ
s/SMTmMOkKRcwXNXyVTQTiWJ/fdnQ8ELH71LMhCP8whsDAJuZLUqcuuBomH27AmFEQi+Tvsc5zFZ
26K3XnYSRxIR8EjACcGTz6Y3a6NgzDBGtKtyVtapPFTU+2I7cuMTRM8nJQclMnzEqg7X5ECGUbTq
ikETGjVTggpBHVMzAsbeair5W6GDAGorJtwlI7/a0j5dUDebDeUmJLrR3gUGn+tPrUGMkScjh+VI
do2EtCta9YgqPFTQgxu3aE1lKzta4+tZ3H+YIvCqQ8EMmY/ZDc5m0iCIgxS5WlIZoPKG7vkzM+pJ
ekauWyitBi/0Xt1VrIGeX9Zfi4KmozofNHroptqoBlKNOdtMzXp8PvJ57LJZGx6YTEULtRrHJyoG
bgQa+2M6QsFNUr1EH/Lu/a/3IvIXqLsBoQl1+Z8Y/eLsSYIf5X1exy6oidBtuxMkoytMMQUly6/7
lm5bx7EFL03Nrkowq0IASqhilz+g53LzpsRW7ZmvzVuog0DAjC00YW7zSFcg9ZccKfS7HP8or1aj
b2NaIH5VXGaQopwErWdHHnK8whiFceIiPV0ZGc+BcSyCxPTfO8ArM7MLulCzOKFdlLjJSNGlvAXX
VMDvwB7Tr+U6F95RVyOaB7d84Qdso8KU8MzbY0aUV/Ud4skqVGD02kQKLLT6jqD29byyovztzgVW
GSBARGKTkvIs3gCPP23LME9cwM1MJNw/Brc6UOs3PVbEooYKcElnVCd5B/HXYQf/sRZ8LTinqw+Y
PvBy9w5yCJhimrglm2pkkLXY9KMhte6PcyGbggm+GOcsrvDFDMj9PEvc3JC9U9MZoI7jodYLLkyL
4Z3qzJdbOXVWrC74piurs8tQVqsSiicYnHL8Lr8SgtpUZIhvvY5M8KbUha1uDp+P940u+ArYBBU2
qOnw4PtJtFxMKOvzPjgM6sRlIrwoQY36CacBJYumjfSwDRm76fheF9NsDVC6kHqenuPA1ABYhpzq
XPcdFRwfhaImdmOw8x1p3eccXLEvNrqfMxzAWFIxqs9T7u3FZ6OhJn2cldI+z7I608MhSl4Cn7bf
EaNV7Tfee9WAVHTbMKDk0NQyQPtIASbZkhPz0mCprIwHXxrBIxKWVS6jGNFpXwykgyWrjzIxQ0pR
k0wu7oNPoQ/90Gh6WkYHCHn3qZ6lMjyCKNVpZ9yf/sWjPJGAwUvDAaKodL2h+ayVpCIvYheZhJpp
DbUinA96BO9R0fRuL6FgrepRCDaoTkd/Lzpb738Av+CMoNL2nw+YHWlRZFMKUSw8lKnTSCwgpE0I
aepoW0GNXdAjMM5+gZ2yt1TAS1EasYKKSDumAcNy/adk3oIXzHJcP9U+ZjwkWvJcyAdUW/6HzwTU
GfSoYJ5HBmd2iXdofB1yOsZgD/sdfrAO3TOBCFLe0gobo+0suSStSvBI0gu/0UvpjfEeEiCxW10r
Y71HcB5tPM9EmTLi9TLatP2mDOHxSaEQdk1H4ZbaC55PRPkcGF+gNfEyu17VBglyZuy52M0Gp5B3
TRGRKLCQHxTQy0yF300XmjVy+y3lSBu9DWCg97YhFFgitP+ggFlsVOFFG3S5Qzfb60CfBsAbEqMs
GNKtFd2XbgC8ofCQx3t+erpdfysTlGE3UC12UdVvDb+Rc6NIBo9omHIT5VSZxHGSOWXJrLFjLTxp
JqQgeJOmhhwo3FxbhraSV0SyiFmSWd+peqEC0GAYH6SkyFec81IMgMIjpEcQfYOzbBYS50rhS+UY
4kIXOBF81s1gUi17QZlny0bFWrlk0X8gqIWKNzD6+G92qBjEl2EDHheXTdDmxGkWbUgNWqz6LA8W
6gHhazQaQ7DmtqbLYhZYCpdmZ97RU4PQo0WTuIVM5OKkSIeG3akWDigT7fLeHsr/I+27liNHlmS/
CGbQ4jUTogSKRa1eYGSThEZCJOTXX0fP3p0qVC1hZ9dG9UzbMJAqMjIi3H3lYXPZxYWNDvJeZJZR
dEUD2WIJB61qpAiSfU9jhxwEOouglvUpo1m9Ia38gmKIeRshGkocYbS7hhquiJsUTf0WuKynH2nc
BerKJ13zZ+iXAc2tgdYZVKjPN5VYSULcCgJio8jqduChResI1x5kodEOEKGO9hKrQioKeUxbdOyu
PC+vpQcUuCgLDy+UxsGVdW4+NYIInOZp8QRRIqInr8aI6p66EYydonjFwL0svKvNxonXpN6uRtsw
KquzDgRyjwsPqUo5uog6WO41MlR3jVjYFoRBgsRJu5zWIqON/tJxH1h+EuaupjdwjXgLlg5g9pOE
Ql4EkU7wit0M8bOZ2WJAwcL3uxu/cgyh04oQHKlB5KyWx1AYuZZIuVQ8QamaCso2bDpwYhystf6a
K/UhdDDhxW3N6UkdTSLny1BVrW6WqVI8ZX79IGxz0lCIZ5H7e+n+T03kNS7HaznBM3uLXddPRcfr
CPYYOUSu+jODNu6/p5vb1NfJSwk986cGaomrt/eVE39md3HRFIXUmFMiF0/dH7wDUnVfRB+F4Wms
BGUGVJxqkwTaARxd4vDQCPsAn1PaWeoMgA61e1Y6LFvpJL1y/s6+aN4CJwGlMKl6gGdn8YQi+YwS
KO1OzLHrByJF382wShZy1R5a1UTwUwLUuWQXGscsNpoS9sYB8MkNkq1ky7zoYcCao7OeioSWhxkl
43QVpZue2F/5PmjI8+87+2+nxML3zrHJf3/H4vjlHSDHkYUdsAcNCbGIgoIwAZ0r9t13++Y1tl+g
pbUku6eH/vPubi39ei0VfGZ/cY03RadUUjXPO0E7KzgIax+vFpZ4w44FGH6ER2Fs34Wfv4/7WqXj
1O6SeSgeW7BMxBh3S0eNAGSPRzbNAshbeLay/d3YlQfSma3ltar2cWZGGKNp7DuwwCb8Nhifh/B7
tTHmWorozNTiKs3NVGWjgmEpxxzwGmRigAzu9k2Ppy2p1ZvkvUeL4iFYy2hf91z/7qNlYUULQwQV
EU70KG1YRVpGxYP4LE679BudOVNqC6BdYU71IOsr+ZqrzvnE8sKHYfv0fTZhdkXlTpfQSpe4A4Tn
VoPjqz5rTmWD5BWNE0s2jbrXBVUP0dOpCfu551FzcwlgBzDgbwXoDhtzbSd16w/5RdRaKpquldwg
P5mjSGjVa+zl85a5PLb/fszCXRWtlEWDhHVOykMXOQPeNQKF6gJg8Bn6dva5Lazlxa7v4n9Nzr9/
4iHnRy/IZTDPiuZLicvBi6q+oq9YWqUSWR5OVITA9n+iD7VY0noYemtU+ODL9Q1aanSKR2V3I+YH
POKEzhFWcDJLJ3Rhb3Ed9YGk970GgSjmdADVJ0f2hNyFHRBOJKAPI/KV29HB2vzuFhZXwH9ZRU8o
+HuQTFgemVpCA13D68Efq30c1CAKRi6seqsrogRfZuaqbbQSxyyWcLZoAH0Etvm5AxQh9/kSTlWd
Zm3RQ3fLrg4l+ditYR7nhTnZlhcGFrdJo+idIMTD4PfKgWkRqYP/fM7ORrC4LhQknUW1xQj0dHD6
NKFtScA+kGoKyWQD90UZlvbvy7R47i3H9Heznuz7ATQkaSvApFRBi0874GEAMY6VlVk67gsrizti
DLPAKlWohqEL0FVeFZd/+tpufOVOgGwke/l9TMtr/7/M4cEBkU4k9JeqlhzUx7naY8f3NLqFtNcW
spZEJZrXuJqn2jGypI0HckX/Zhog0SYAi5oDXPz1+2dcO+hYzv//Gdby2ZEA9GWWEDP302TbjSGZ
FJ1WgCt0rU7SxBbDlhgTVUR9JeyZ9+HlPv3X7nK2M7FOww7Dz7blY+8Eb61f3osre3V5Jy4m2RIX
lzEIVpIpt6CmZzagyLellsh9PCu4v1ftqxIzR0SHJbM+1VQjI9JAKHj16VoK4fr2/XeoiydFAKZe
EJ5jqI+3dI1EcGUbIW107lACVtRgucYPD2WVCNAuBhmLrUcHjqEmAm0Qx0+GHeT3VeSA5mgq3AZa
KhXJ0KkMZe/W6yqXdcFWTUs6TR7QC9y6aaC58fs+u+73kEVDAWkWp1rcluhP70Zu4Qi3otegjQ2w
awu1RSeQnP+boYWDrfXErEGUhlPsQu9qu2s3a8JO/8Om+ncsCxcrDNAsSSMcGQ7GhgSnVnINItnR
RwdKwzsbmt/09zFdP6TIlaD4Bm089I+cL7Ipha0aJOLgxxJaFKG+UPOaZN13i4YNA3Dq4Cbhbhuv
tSws4rp/Ts+J2YWrn0CJoeUR5nIQH6yQkewlVAMihGun9OoB+W87F6mPyNJNsVZhR7E+zMzLboXO
G58AJ5x3cPTWhe+NXXYKmbiMf8Z0DRV8JQxADlNEAIBkFBq/FqkXudTCBDgZeIlYBGZHcPryBxoc
7gRCejnuXGF4EoLtyprOp/7CAZ4YXTjArO05GqBgFFrNd6aALsEIGC22Qy+Dpu1DkO3Jz6qRbUWc
16jAq4itxFzL9qh/lhfuHckrA/iHZQldgiZVL08SXL+WF57CH1sldXjQvEuVq4qd0xrjtuorpFbt
CNR1BaRwUumhA1hKjtg2DaGG9G5YhzYLdnm4cj0s02EXHzfvmZM7v6+hKAeeO/g1XXO1ILe5dRu0
njLYQX3oMSX30rgtIXj/+7LMJ+liVWYuODhlRGrLR2mRszyY+tlsENIp9LhCszw81IL1MQ2aY5rC
f5j3+2egJxYX+0AZI7meWljUHoTNY3Ar7YadfFvZ1jZeCTmuO64TU8vbMI+zqBpgqskdyX0MbN3W
vBsHoq9eduOvMTFc91on5hb3XlHFRYK258EXJHucKBQ9dV/4EXK7vCvoWjpn2ax8MY+LizAyrTQG
3H7wy0LbTlO7CSt02MpE83WQW0SHRpXwW88K0pkFMgAhxBBRzJlwHdXK/yZenfGPIM2yoLy9WFId
CmKsDGV8SuvJ3UGTH0tlZdtc7lMdSDqI8ph4DQPItnDNrCkHJWTS6L+iNcKBR1wLLC59IgygUo8c
KH6Beuv5+ZvGRonHEgaMsHgUatqAhA75jFh1qopBOfpNLruVWPTqmGatM/hggMOWOJkATIx8Qh3H
V1579G8lFLIFt+3c3vH7Gf+LLzs/5BjSiaHF+sgih2TeCEM43TLln0gxKpvxWbElEu8MZ3DibeN+
1w4k0CoAEWzrtv98WNPIuj5aIPNQ6MNl8rcSdOLgAAjQB63GBMs6DWlN1b1grzU9XF7gGCiUIWcs
MH7ekrfBCqqm0DN99HOTBlD8MCtHSuxmlXD46lhO7CzOXgppvKlWtdFPHkWdFLUn5KR+qcW7VmYr
sdCy+o9zfj6mxcUgSFlcctEY/cFNielwF9w+HsRydyYdb8gEiilr/oPWDthRaOqV8G+7guxqOrPb
BKsR+GXwcv49i8i2Si2WSrmJ78FTKUvcQG+g0Lcy6utGQDGJgAEkC8ve0WroMiXsYURXXY4y7zhh
FfmK27risOeh/GtlETtbaP0rdQFW1OSlMO57r4CwMGKgTHnvQ8cycqoM2srILh8GQA9C7BmUfzgK
OAfnfkaNzBFaPLBppG5i/ekTz+A3pUUtgJF/P/ZXNinKazOJ8jyNqPCcWxqlXFXKphr8ICX1YwBq
xn1wrHfW7e9mriwVKNb0mRYa73poxZ+b4ZI5WmmTTn6ZiJiz9lha/hRXzu9WrsRHSFqh92O+Y2Bk
eQG0JedDPyWTb7Aju6/9EqPKy43SErQBDiCMB8F5hn9bMXu5XDOzAAgosAkl/aIcbiBgNNICozMP
AjkWW+6KDnMmPIIE57t1lYiOoP1YS2pdLt251fn3T3wlkD9TX2qw2qgaldm+QE/NQDXlMUwSyuPN
yiDnwOT8fjg3t9gp6gwL0TjMTakbRAe1Bv9M/dj1u+A+zbzWEBxVcYSZZTmCnGH3+X8zv9xBYapD
P5Hnk8//mE89Oo4YqsAuNINqL3RBKBEjAF+rHqys65JclVfAfrCimPwiLqkqvlb6y/gqIhfU9z+/
D++6Jci7AnGN3hFz4S/Vps1wWwjYJu1DIjyJwXtU/yjBN1tjwLmS0MMyzprk6C/AZv0r6nuya0yr
a+NyjCY/aQ27SmInrWKCC1dAIrHp3IrRMsgAPfZHSbgr3zverHAaS5f37/wFkKWStblHedkRP2Vo
1h15NvnRljk8slm0Qa9a7QQP0b21C+gDeI3vou/05fcpvozdZrMz5gUt/+BbWEyxnItctELs3xHd
HDr6KTxpgh4C4TyjlbGT7383d+XeOLc3L/nJRMt5y/PahC8axYMwPTQfjCJ/ChBzbJJy2iJfsnJp
XJ9YTCjY6dEHdMHbCoqInBklA4elC8IC51Af0XQ4/7FVSUC+EhRvw5Xb8aoPOjG5cApmqwxN2JeT
L1JpDyK0nbY1yFomYtkWg72CqfzXypKNtTbCtIsmWGmd4ijTx4lEdNoc7z878hYCnY53Os08MPbZ
Cl0Jv69u1hPTi5vYAJaUpyJcAJ8qGquoQU81SEGOQL+u7JfLK/J8kPJiv1g6lzQGSyoIO+XQ1vPJ
1iY3FR9Z9gpapTLSQP3tyWJIy1La4qVAx2bL2xVHO0elF27+ZMDzNXCybeumMJvBwiaygrfY+kyH
lXNx1dOd/PzZ/snPNyegmKKomtcyL+/N4DlTjnJlp+ra2/dKJgfIFLSo4y+wGOPdeW6pqLWgyWrs
msEFpcvztBlIueGbzDbcY0GUnUThCFzw0wAc87Jq/dp1eWp9MY992DadkMC6vtNcVA9oTiGpcKg3
hhPTgeIDaEBrWz0k4BRV90ixk5VU1rKL5u+xQSvZHEfi0apbCw8E+jGJhQ2mmruNIxzRc+qErmY3
TrmVR+Rm0Q7JDYKUs5y50ANldDXZcc09gK8OsDqI3KA0vZgElL/Gpou6yWfPvKXpff1Y3MofRmcX
N/2LvAfaF9Jj0Cbd98c1nLZ+dQFObC82mqFlZqGK7eRXTkVG9ADX2/p22AY/YPq8Q9pFtdFH5IX0
462kzxpeQS39Atmn8+TdPD2ZJKYWvc/IR0jfvMeGbEF1RAT0PTkffkgHx7+pb2RXo9x7eOr3+v1a
THnN75zO3OwtTo5JO2WGzHLMHFjVfb7PfYhxrDicef8vTzraRdGvDj5LPCAX8WPZFNmYNRN8d5gd
NBbloDxqzI0gihk6DyfhkPfAfCpF01Gmg2DDYNU2r9sE5aFQcX//mGteB9g4vEDQXQZ0yeJy5mIn
jVUsT35c/TGiY5GteNdLr4NBgnUVTRLoWhWXMUeGBr9AjTTT5ypFE1nrFyAO/30IV6r1aPyXQdCI
7Y7s0zLAiOVGzYw+CXzzqXoWwX6HFkGauQMVXXk72joBC1/m9C+/m73i5mAW3H/od5ekmbP9fKdo
Eaj/GrkOfLeMnOklr8i2+1QfEVJBJNcrybhVX9DuD8oZUKkIt8PKy+7K5Qz7OiIrHHC4mSV9tpCH
St+C/MvfWxnVd/KzcJO+F18DkbfWu3XobfZY3XIQwTYbjSq34s0abPfSyYCJAFT8qimi61pZtqyh
gykISlkP/DAHIQc0EMZbTbhFggwJzV5eeWL+TVOen5pza4tTI/FSsphmBKhQMyIc4w+BzDQ6stc7
mhvfg+3RTT3dHgjSguTxXrdDcnvzgq7FG4nmt/12cERbdjtPRFPA5ECIxv59P1yeJGg9I3UGjDc6
dtGweb4drGhKDZaGgR8VFVEBWF4TW1liLHCtnFtYbDgQE2YBHwTLVz3B1V4bjz2VTvPUvVhP9Q17
KDzpNlrLTl6Jps+NLi7zIAfIFYTpgd/c8/0EXubJKWhKCrrWVnHFUyAdAko2EGBBLnR5aZp9GeWD
ifcPZOWhWnWTO0p6p0opPP3vC3Xt4Foi9DthDOsk/w3nT1x8wHjPoQYu+DlYiQ7RbbdV9tkDO5Qi
UbfiNthEN6OvPan78BjcCP4ac+ZyoKgozsByQGgt0O4AQHy+UaRc74aqVARfQIoujL+KsiMZNDpr
paGsWhnsNWMIApClw1iRyl4YC8RR1tmUhAfebItb3C6bPJyIWQC4O61QKSzdwTyuU1OLncLHugYY
NA0PShBsoWoHjH4luFWDRF0ITbsEWQIxXHuiLB+XS6OLQGcYwxLUPBhf/Xg0Ezs+6NsU3hZb9PP3
XXMR1P1jSZ3dPWqU6NA9XzakIpUCUkvYDxAz9WVaupmd2PUeKd0MQQv0VZ2aMDc/WrdrIqAXh3Bp
e17lkx2rN62atEAD+Bb0h9rwUZ+8vt+Eh3g7lD/hBE7J+Ov34V6dV4Tv6DpHPQfg63OLI5MDoxEw
rxL3ZM2uBpGIrwkLiRHcj1sj/k9D5r8jhNNExRs+FNfKuT2W9nI2pdg8U5w9ZAOzq64gUhMirbZV
nqL8QY6fwmBGM1fsmGR3mVHSBoztM4kW8EfltzzF5PcpuIgrFt+0JJHJpKGGPAfmwIoIEozHYNce
0qexh5dIfeYDEHHTbmehW7LagHjtLIF7AuU6BEhzTvV8OiLeF22UlqCGQzvlIflTvgRv5bH1DBpC
emVS3CYigq88ja6wXdNgWVKC4faC5RPji7WX+qodzRLGKygB5M6w58f8Q6eMpofY1yKK4Hzcd474
cCPcdkByrQH/lyE47KsyOgFmmgEL8fEiBGcq3GMLKedDWHh5e2yiuyG4laU12NaamcWBVop+lKoW
ZpqfbjfRFW+4DAf+DgLUt4Dnz2Dtv6+kkyMralJcIECC4zW7tyCut2GbriT0/qZfTkOi2YaigckU
JQSwdy3hWRF0TvDO7qIDqCi90jV3k53vmoO2OQiO/tUcGBCNO8ueDuUdOGCPAbI0mw3KDShSZQcL
Nf3//MCcfc/iBsgKE3gV8Lgemvq5M99RByQMFHngLHszq6exsbF5asgG11+Nn7akA9dq/qQht/P7
d1w5PGefsbgTTCs2hFjGtGSg3bXQ2m4pd6oAVv2dknqJtmLton6LVdBQYIFaz6wShWf/+Vmt8wio
PDbEh4hBJCql0gsvyDgScPhCPWDK0TRcOupxcJBw+Bn3oh1VhAG6QTe/D/uiCPPPhyC9CwpOpF/+
xj0nW643slGJ9D4+WMODrJFCuelDyOfGA4k26RHJz4O29gT4i8ZabEENIRSYwOc+eOR8zgcvDUCQ
DdYYg3jMN9xqAIjfrY1dorrx3VBsFMtVK2DPISLyFbo5iUwf7yFmrqzBRXJ9HvrpZ8yn8WToArTY
+lCf4oMSfvRSQ0v0iwbNMb8NQHY27NvyUS7tEjphgGUL2svvE3/lrgTyc+6hBms4amwLfznUEbgo
QiM5pPqLCbraAOSxUkDSdwbFtRj6fEW5yqJzEdehLwGuBZBcGRnaC7gQlI2qMs2q4ZAThgQJOGtp
Q3QqO92tTqdX/Of3z9u30QaDMJ3IS01SG1oyyJ+U6GOYEK18/1UkmuhE0VC8aYll93gYUVtEcL8P
7RKJMhBRQZPn97laJlvxVDbxVEfdE4kpHSTZ5ws1lVbatmiBPXTlYyyEBPrOWrRyEC5c72wDEf6M
yAeL0xJBmEVRFwasGw6tUZIe5I0pYKu/D0NawhSNeSDI7YkWIKMKxrFY9JYLfWZF0XgY6fth39kb
+lrb0x/QSWyQ9ZTp50BeYvKeYwZfVYcc3cIGIz/6eunx8QheVEK274/bP1BRsV9mAZqHuzuF2Du/
o28/Odn1rkp0covUEB6wGd3MTTU3kodf1vZPRz9+WieF7F9Ge/qjH1VAshT861fnavh/ae0+mGSg
Jkm3GblBkk07IkXv+Yr30ttvBXnyM+K09Pc5uTgGixlZhHBmLaITdQwxI97UPGqCLf4ZCmxNERwl
W6tYyQco8wSfeZ5zc8u6pNCxvlUNmNsf3g8itVPyzMj28PW+9e4P9uG4rR386Tu73Yfnf9fe68b+
fbx/dYd/+4LF2yqPhyTvJXyB/s7t2tfp9v3ofrvurWM78PnkwemIpxOPOBvnxqfPG98h5JbsiPdh
m3RtS17zCCcbcqlYqo+qGhoTviYllfNq0FVq1pX1XXK9d5EeJ1YPAxziFuhXwCX3034Lf/TWAQqz
wKbfTk6zV49ZfAeEqGgXr5Az/33OL2PyxaovHH1jmuAIr/ARrLwV0ZyLXmd5BtARxOjQUY6+hGDP
wN8AkGiI3h+UjtMC2OC14G5tshchatEFQVio+Az3ucChPrweGRHpPiUHsLnQR4LDR7EHXl33nuP+
9z3nduf5Dy8KpfunO5zAr7Xlv7yJQakOKneUG5BYBm5cPvesQddZYxmDmDGX0R+zbZqnhhV29R4X
L2BVZ01i56IPQpBiPPQBFRt02zcA8xMAEaxkTYp8KY86u0eIWM586ug8BLnt4mwYgpH0mjBlh1cB
qm4234b7whZusuNgFybRIP4GwQNb8uqNucUEcQ+MtgGcpQ3ea7tyf5IDfyrW2v6vzJGMVwXiNHDu
osn4b0r1NEyohKKRiqg5xAVDEzMQ9AdcRqkdlIHoWXLAHVkLK08aB+6AkY7/UQvZ2oKTOL9JjSyz
s7GI3MKUY6ewxtzrGyYcREMPnSkW19AilzclvlUFQ/6cXkW2arHTB1mdDCYnzaFkb60CYeX8IRnW
AN+XTnQ2gpWaiWx1PFXON01lWFHVWTCiz1nbRwDtJ5DSmERf4woDecD8s87dJeoL2BO6gsbXeX+c
2xqYzCqlFoZHRDXgPMnQojdBmgTq6mobSh+h2iV/pmjIRApZH0BSBYF/jyOkZT1AkwLorY554dc9
+FLtGOIz73VRSTfjKMQ/LEv1WXu2t/A0VoB9zEqE473FguOEVN9zXfQlOLp6DbQkXd2hi7KrhS7c
KCiqeL0gh4MntVPxGIEwTaOJHg2QnggyNNpokFb0xgl7iQQDE6RtpnXZS9X1JliwlXoAILtX+Vc1
JOZzzapI2Zagnm0pqBtBUCwb2fQsVk3TgBysytlY+lrZgJyIgNBOTH4ixQhCYPzMAIJWaDFt+sll
qlawbdxa+ejGqdnLgDy3bfI5toKGYE5Ram4nWjchkohHkO3oIZ/GmoypEoM6pkxVEO/okV7ZWRMn
2o3KTJZvG6sAIE4qY7DkBUoLIihdy6aAjlOC7su0axTR6WbNMKpUqZl78qS38QafgvYbIWT8i4fY
PehSVllGUd0FZXsmoiXONPCDwf6i8xdmBgMOtcZjfa/2AvjMc1BqbIFyHu6rLK2B02da6UeZzju7
K6XmbsjF8GVKcv5Zq7ksUgZS3YOcpBZHFxMokypDtiovEUUmkGxUeW9LY6fZGkvB6RSWTQIC/dJM
QT/Y9vX3ALIvydYMVmc29KEqXFDKmCTuGCtpgLefqG1LnsvfFQRHBK9QCwH150IAhwkzh8ktjHm5
B6U1NGJmOY9AfSbw0IMIRP4YGCLwSHKshaBmSqJasDnA+hMytmmvUm4VYu7MkI5D1szM3H2dlsei
iLIHjWcsIyFw5bGb12XAyTRm9R0LYinZT5AixJjKiHtxXwYSZYIojxujsvi+H8RxVoCXwu9UZ7Gw
VRjYJrdxzeXGZUCeJGRkovaVsNqAcEjPMsuRBSVTSD0A9lwr4MugUacFw6aFXHJL6qoRJdtS0+gP
y832j6V0ACQlQsOBzdYGwGlYYfJnoZE6cAbqE9YrDHkLUXNdrkF/YE5d7mQlCHJtXe0sZKrVtH5K
U9kQodJigQNfyJtYsWtLDyHw1SFDCM4saaTj2IEjJInE6EcDTBKUJfWoeWUSSRJVBIPBpIhGKDPG
arhMAuLBbmMTnfLKJLXjrofas3AwgI01D40A3JojFTFDBkObVJmiEtN9DH1tPQ6BqN/1mMa7VuSW
lxXoZaYgAx++OhAjQjctRoqcSuKEWlzMuPI8qXHylAugEw81PQqIPFjIZbVdiPGzAFuMGEOrv4h5
b2BFIXv4DWxEgTdSDULHMIlx9Dluv5QoHFgidO/zBvpLAVi9wFpSWhkxmowBMzT06bPUpjylyFXX
n0MxDFtJyMcY5CVatC+MyKqc0uxCi85Ytc3ALLA8YRZZjy8YU2wQMZdJa5bGq1ApRb2RkjbrkIdN
gsmegjxyxKqeb3imCYcxkZB8AKVq9VSWWt76nSlnmK00FmY1HTn/ynhfgTKmbfGh8aRnJuVaLsXg
9IhlyNMyEXROHIpwj+jsqFAQCQAeANGmhrcaEO3al1YHPQgp+sjCoHU9RzNiUEtPBuCLo40UhP5Z
Gxxx39QwiJZEYpw+FnE+fJR9lUZA5yYG1EmieVEzK0ZN0khKkFr1IB2ZNxkcgiXzeicEQKGQtNDh
sLicaYUzGZOobBLgND9bCDgZAH4FouYoUhXGPhpgGxAgjQFqN3gP9qQXlVSCVsCIheh6q9cdSUpG
DZJDVo93sjrxkoogVHzVJc5U0KK3rCNWPYqWUwyhDObBuDHv2qRAjJmkYbst9Ch5jvLKEDyjLfIX
q1CEemtaDfMmcWhLDzRtTCJYEyF1M5Zb5iGKrDi5g8JLKNtCk4PJGoWYfj+0YTLnhwDlInWmZ4dm
qpjuTYPAH6wyFW6QEk6zhx5MPyAHE1smoVNQnUWIlBAwO3j9VxSk+5Eo0sQ/m9awuIMUQfwxoC31
YWRJoxC5M7U7sKPyipqFUT9OPENVRCkHTaNAFSvALxm52HkmgsbJyawWGeU4HNp8q6pBA94dMywL
T4gzvSNJWLHHOkXhfSPpraB7jTYGx0HCTUP1tMOgBTU3PoemqNLjpFUdp3kGjMGDqNWoVqhKUJWH
oSnNQ6lD5gieyGCRrbBMTmlvVry15V4Lxz2k4yLIB4sSJIGaUSkKpwi5hWJ6gK+nEvZnSXV0MGEa
kyQDm+EAiWVEGpDXgm6tNu3zqIIagVqrJijKZR6WVJKRRaaRUjdvaIQ27lncR294s/UJLmgJlMCa
FQ+13/RB1W7SXBjuUjRpJm4Vi4iBMs1iqOpMo+CIYgt5DHBu9aBBj0wZZzw1ta0c8hLSSXIiWs+A
ikwCMUPo0NhaUbcdMQU+vYeaiEkIMNHgZxN69UPpSkGhBdD/UEIsc9mNCuRxSSCJwbDVqhpKJCgP
xjEi9HYMH5CGt1I7bxvw5nURuIjgFJie7cIxDY27Lrawi8pcNDjtSrED8djcnW3Dn2tochKNqABa
D5ubBlZTPpuhLoJTvRkEtEhnIU88lZdq4YhhHf4MWjqUTp5oxhENRXPmRDH61M56IeOk0fsKBzRG
t5gdIBla20LP5BZCz4YgQphZgRWvDSv0O8gCQpqhriO+w1qIR0FPxmDfSG0ebaAoIYTeEFid7nUS
449GbBYJ7YKyEd1Kz9NqH8axsBeCsPwqEi27H7UOIj08ytBWoIdlGztWyHtwgVVMbbbWpKq5z4Rx
ZkcIC7BCgAYAqU+myJ3kgm69u8tU3oUPTEmr+miWTRQ+apzLTzlnJjiuUTtr9jqXxw63+QiyJ6Ds
KjF+LvggIpurBigzIfKAu+FDNfZQukGUSkc+cTR28LJ9YSAL/5m6rCxAG6PK/QZdsHFIELhbkhvw
KkOshxgUnTy50kV4JTO9c9tUiqFuA+pPhxmVWQJ6zHttE8pgRL2fCkuObLOsCrzVUvB6PARDIIW2
OAagahcN1tuhGGSqb3TGlNhT05ahN0U1QwcoSBCtLR40eARLQ9oVH0JoGeFDgDOUE0FAW5jdt2Yv
IsJKET8hWjCNfnxgKevkmwJfxezOGJQXjt3xLge6VLrBhL/1EQ/zOxbjiUkstPO+KpIwRFQBoOa+
EcLpj8ZFM3Kg55bf5agc7lhn4q3SxVn6EAZaAtrPNhfvlcFEEXi+dBFWZrL5hYRC9I5C1zje50Fq
hm6RhxXCh7bWIleMiqmkUStFoMcvWZjQuOiqiDBEDAcocQ1/1KwzTdLHTWVBnysO0Gyn11jDGpeY
QqDCp+J35TD/iqAoULk5a+ufPGPBU2V0UuNUcI0ZVWLNhGaxCbweqk11GDtBbigR6aYcZd6x6MAx
VitiQ+PECG8SdBshcBEr+RZ3iJ6R1ByLNzYizCGN1eFRMcY9ztGQTqDOz0PMMjH7OLLw/si68Vvi
RnInpcEEsB/P/1jwarMqYgfHCC1E0Jkg1LBe5ELTEXUIetECWqCMBytuIrxdRGXKHTnBbVDyyLpr
ByN/Lgcp8NJCRkVHsDQvnUTzJQQbt98JRXcHibcgoJkaQCxM6Wrp3YpEZG6itkqwHNxUwSmqqekG
6moGFpS1euQZoVhxJ6raodjJrVh2TqxBpI0M4gQGEtT5VdVuVF73N5gixN+xWSOtnoGFDdWmqhR2
oYaHsaMNafUcyC2S4JGJMJ9MGUQIiBANwNM1XDYHhw+pZThpzSI87ypwTyEYCdT4/1F0Jstx40AQ
/SJGENx5JXuTZFmyZMuWLwxvwxUACS4g+PXzdJqDY+zuJlioyszKPMWr9vWJYeZQtO4HRBGAOltc
Q9qMTel1aT79czblNw/nusEns2tld926fF4oW1w/j4xf2lxNF8u7uDZtfwu9LQpOgW/G+UuKNlPy
YnJnDdeo9rbuxL43Ti/pEA6l8lcMX7YIKMWvPzqNIBzo0fydxMeSgPg0K7TIiNXk7kx+rErF38Ol
Y+AYI0tmr5d1E/qYZbOfvdXksrBJ38dwAEjt0PtvuymdJnqw0PV4nGMqNUHPBsKdIJ1YAb9bgiKK
JAjXhzpm41rGkm+VR1Z/CtZW5nRWIruf2nVHKZkgtC2OzBuPovfzHbKxTX/UQYtr16zcivB2d7j6
x5HKn/ZQR2MxTHUCMbXGfVJEs+wJixw+HDthRtyfqk4HH/fZfOhOzZJsmm2PUX3Rfe/99bM1BWPL
N4kF4mIGVeJNh3nxxnnSZd62eJXFJvoyD3bJztFs0rmYvHqvCyOD9NFr8rgtXQRRUrC0DT8yLS2d
qEXG/p+BusEHItqih4k/I+xui4cndswY22XYy39bYPvPom9qdc5GwyvZJSpry4GuqS6Htg9TfODT
mB2KTvGZ4mhzz77fdObiBxQaKsqUfuXkNa+bbTKwOr+pvZPIB7ydBxWYp33XtTkPBxvJ2FLxA/B3
aPss68jvzvXUt4xQW0ayzhH0Q+kno7JlYlf1eU0gF2rRYYpK43bUjLH7hk34Zn0yPNlF+L6EQ/eC
rX4CztTSDvu6J8tPfgSFEE/nT8Q78TYQWhcJfiwZjP2/ThpBcHZcUwabLcvdOU+O5o9b5+NlaW3k
TmEFxMH/0nUP/LIGj1uR6M8yZmjlV0+9VxcM0S+hQ+2ffdMl7FmKPkxOAZqDuhCE5b1RrXd56uuu
X25V2rjklDHZvWdDFfnkuyXySbbHnpxzb2jeHdMqsNAaL3ExjbRDOPkO2ROLuQpHgsFRdQPjtfmL
jddQX6O2b7BeTGJ/Pds1bsnXowTfJEwqynqjB1EEUVa/iyja1D3DhBa0hCu4ZZt5jKsIKw/CDKph
0ufUiVqc6zDpb6PtXHrG3qv5Mw2bfNbg0c0tmPpwuk1ynsbXMa8HLuvVn3VpN4WIZJikrMmtUqa9
ZM2xRKdM93K7W4Q0P/BMzrgZ5xhzZinHo/y4QtMiOvyRMZgk4KasZTSK2zHsU38lC3gJL6Kh381a
fHFLjWnMweURChKmPSGekrqjcu/Kn59MIDTNde8FvPekReFmp72g+aSNMOtDbFYGRlYE4UcQyOb0
+gD4N9aOmwOfFLF+VMqALdmxiTBMbhYZjkXCEQRq37uKnyuIxu00N3uUlaZlDjiBDb/x1+1Xlm1A
nJo6Xr8fmdZ7uUxGM4x5UJVP0vNnEJgFOKrId7Y77sNY7C0d1WKyE0EaKTtdnISgFCaqBfkV7CUU
adqRZVAzPk9UqDlQD0kXVP5J+3b4HOYyHwuGI6rd4asoLG1YR10ZpjV6936udXqu9NHjsSLVhD6T
4BFB6WvDsxVdf7wqq+kl1cdSS+HCypvKeUjgEEDYIe4zxpN//qG992OKF3FJ6K4XLs0+CglKZru9
UMm65E9jU+cVYH+fPo2mtjkw4S4U3WXP1yBFCUcSbeoguw1hLH/mYjreAi9wbHxs3v5fII+dWSZc
BWblEW7VWeWql3zyOPE26Ln/0rDmGl9RFHz3umxjvoh74K8cyGriTVbuMmaUaIb39aPqHexZXpin
R8RhQzQnjysGX3ihuyElICRoqbErke/Zeeg8EkIal65zabvdz8quwv+jbPZkeQ9nhU1e09UmKhiv
QXsaux6/MruGf5ULE+AbFQev2+RmjMlmeiPsTiNeZp02OsRaXvfcoXko/2x9kqsy+ejwAQeNpIDP
dfghx9CrKpdFsA0w5AN1zLYMT5V0nsfctaVs+AS9fqqsy45z5u9jfSJcJAyfxF7tS9lTDv4NY5/7
xRb5+lEbFQINtnr+Hoh4wC7WP5bHLJt0e3IanKZoG1xdH/O+T5pbkm6zuATOhsGl8zb44KaXipdM
VOF2geuxeJHEH95vfWD8+uRtIuxuG7X9OY+7wTsFbQLABJSUtuV0xLp9ip3XtQ827FRdzELgoGIs
6UZEV2VtVLppXf6EzSLGUwy0kp3zAEFoOQrZZnhrRsHvjEVXns3RTxsG7SYKzkdYz6bcTGC/Z1u6
fZbE1XILYK2/lkE9mZ/e6uV0r/Ma4+KtBgI9VdMR62TFmPyw8QcEuaOEvNO5p+3dqP1mKkcnQn32
1BrfctAcd5KsBYhC1VLc0pUB5Jzng2yvykmZFVA/ObW09rLP0+IRgDQ1dFW62HZKw4l8wZD9UMeF
7TnwmbU2w8sk+wHI2OokvXYLrp5lR2OVFZvLdgPcr0MWdFh9IqOki7KqFLL2AZclzOolnwzI8MRc
1hD3iF8h7tJef0LMKcH0TBM9zNGUmltdf4wWU7/zilVcEYjdATTRy6XSLKWY9nQ6rSrYf3acMk1G
+dDT9I5ZC66VN+PJbkF3762J9BDLeCEgDD8ipu09NyBtVjQ+kAIDlLMDln7GWJ1c85yp7WbIjJ+J
qNx9C/Yt9aelWX0+QrwiKMBEAnueQ7d/siajBtbOfwPU6d1JYIZJw6RY+qSVmTRBl6xbLsT20bWB
FC3Zf6LNMWH39Db712BMuVo7h9T/hImHr240IlKXgjP6Z+Nx0RW4qEmvqQMX/rGGpvpFR+aasun2
lnTPcRqD+aZ3QZR7OvnSu++Emuzl2PhPAZMEB5eF6xTg7gM29eF3kwELudWlJ9T9mbnEak5e+0n0
97YeEtaMx2iKSadkR/at3vZ+/OINWy38wh5+GxRZl5P9svcIqKd9dw7Kaq0I3QVVKcFXwrjwB70d
J9NXWNqmQMQ/XLvTIWnd2RdiuasfcXPEf6aqO9SPXtFmPs9cIfHXgEvb3R1VL5pnPuVONpg/x1xt
+NQFD35cBdVPq83BA1PT+EmMVm6lyodal7xfG+ZmYToR14NTyLthcYrDEKns62Qz1gUqf5M0J/5e
qVc39payJiUuu7RGrs5sOSxaYp6QzQl2lpWfRfrJRvus7+pg0QKjK51M6nVwnuBZjFvSPvVd13mn
mDaXJ210+zIMukWFxbS0/R1Ut2QA5JAFjPmIPGTyyYSKqKCqOXx5qarGy0vuPYu7yLrF9Xq/dF4a
ULBV4508ulV7jz2I+AY6vjxOKQPctaeLIK7MbF386A5rftdDZhwL4SpaPoeDj0tC2DgJgs20yOid
6wyWnr9J3sl+26bbkuz7cFrndN/uN9gqyvSHvwSdm1gf5Wzc+Da7ZGhBHnTC+i4IPJuf8xjdhn31
5W3ZNPrkIs72pboi7O3FeeqqDB8/zBIaEmoOHte6ef47vW7SFV3W+zh9ZDKGDxLh8fGZSGAv7ehj
sSK15eOtMkkfAOzm+UxnGmOErtZkLiJhUHd5AZBH2S9bMr4YZqTh3GbU0RPZPNV0wSK7rq7sh4Tf
opQuhZ8ta71TuwzuZ0OiKT3kOlbVdj7QkBEva7ehu1vyOVIPu8jW5NR0pOWdkn6R7Xd7UBLvuor2
pgLjc6IRBdfEEv8L/cRHVXeI5G6poyUpch1m72z5ih/Sm0f3t13qtPoDUrenX7heQ4YQpz6UiUbS
JDWCQKlI6xTuqh3oYhVIDa19493mKNIAXabR+JtWQFuwAogV3Q44ZqL8uFGpjF8eOaki/5lNH/LB
ixtpL82YqifCzCdkcd4R0qWZ+cBRsDHBULbTqI6Xnj7kzeto8EqXJMNXSHSoHBxbtfPu8zbfsu/j
EOCENB30EgfGWMOdO3g85Zj5cjzVs6/TayKtjp9yK1q8RMZ+/i3aMEGR6+zQFyNBXsktw9f4KbVz
lxRuXsQ56cgaroJWBeexouU7h1oeD7v2TVLUVY48MiLZ8W/Q9H76uOlp9cGiAMJoUpM9KSk4c4MH
/GbMS6yDHZ5DS58Fy66n2a17GQFJ75kE4VyyhlEkYKtiU/K4C6as+9p8mFyfBy9B/rluxG1Mq3Yv
G911e4ekAXhBcTcmxThqJqKm8oM3fszsmQljf+wXm/zcch5WoaNmu6btUWVFmsj5/YjzJSxkPNBy
NVMS1pyCdEKkP7YLAKk1yRcBjinBC5KUrY9pyvYCEMCRamAT72sP5O4VqDgryr0ifADjxZrxOR8d
eRWwGJHh02i2UVLuaN6iKXDnlGr91bpR/TLAd8/dttCHeb7RZURY5V07gD2dR8ekV4p+4TO10WAm
8gM3/z8lRbgU0TiJH0Pj6V910HtrMW67fIlosKLTytC9n+fAmC8W9xHyvMjL+74OilZtzFR8Pho3
kdr40WDCXyT9W5McDOUyaaB6kqCp3vqBrIBWfQD1C4P3eUf00NLLTp09NfvW2tPWD0nO+xCZ1xwO
GoxqaR1KQoAUVc7NmP9wDcrKu4Hm//PBEuFr3W5weJWYSGeq7OaeBs8AQQvXbL/qKqXdb9oB4YYA
ObufVdcnFytUd1fNFn9gFqQOPCqAMnmODPKcUS/Kb1BAMQ1NJ5NnBwbwxuUQ/kHnAzOUwYbDsVVH
9NXruN2ZmNbxLeSHxAtecqcXnpGEMsSqDX4l65x9nodphMEQ09SXXrZsFLEwMG9L7ldfRIT/QrYc
+VeXVb0PtbNhRi1aA9A/rAOI3d4K84W1trg7Ux3pSmRdx9/XwDbtdUqxfW+i2CeOBx7q024VAVxe
7wjR3fMFdkZH3WbKhA7wbs8jqTG7zJe/dQoHUgB+ym9JLRRAGKDhC1YQyp6R/s952WvnY2snmjks
44Emmhliq3jSjQvvUyzfumLa2+1P4yv2KLmUAWpFbCd7o4fcIkB6qOySbXkJaTZGe3cZ58p/nqrJ
Twu7g3OVmd55vmvk2+VqRuJ6SGFnJ2i3gYRL3ob9W79V3X92zCdV1mpJYZG6JfmqPKVDLNpC/Qbb
TyZ1bpmBSzUPmb7yrYPPdRO1RzHbNr92IR0DHETF4rNs2xczHcF8N/ULhyoi60gzJOL6xkvu9G2c
OuKiiWjpX5tpPiQRm/muzvGKSVTphy77c3Qhi2errOwLAoH+WfIxn9Y6tpyI+YPVYChefmhv0Z8A
Buq/bmtmRke6tl/LFB6Psg+AcDKX3EvxsbuyLXn8GjZNzMaGGpL/1H4E+Xnr1kS97iFUG2fQjXfr
wrEyfhR8Z7b4gMy3FI3ZViv9MK3NMAO4BTP9kB/cNYOr0vMcxg4lWtI3v/JhX76QTMdXXZiW3QV8
cq/K3Yb7Ly9SSl3casYfqCToerI6bpMTbaWHdzh4wL0NHJaa1tZ4/Cu/JT+nl86Ol46W9zVtwmN6
R3K6kmBjYj3La+ihoS1l6k0Xb6/N9LDOOUxzErqPU9ZN23FLbNBEN/iKoIEu96W8W8eNpLE92Uny
aBbvCG7dkMvvHa9aBFJr4vA3WOwivrFUG5p3essadYXFxQf+O2wugddpUVK4xTsAvEquyz63/nnQ
duEHNHviMUbxTwPmp4jL1lXg3IAEeomffXQBtINtNU738UEnewpghN8TBTV+qqhR/lkNfYRkAnof
KTnTR3tjLqtsme22yi/HseDMFPXAU9e8E8PEfpmbAClSq/9lOQQUyFu3vKUMZRmnPeGH3BAu9iUv
xPJnyDIpEYcfrDPlq/XE/URvby6hXAHBC9lN6puqIWn+ZPxx+jC2vteWZiRl9ExiW7ZCR9QyPB2E
x3lt4aA+0pM5+As/UdOi/GGs5o4gMPBz6kmVPscuif5bJ+dX5yUToyhq16Y/M+IuwCL81YcNhom/
JHHn2VvXsCeCHJqBFDGTjwWym6ONXE2zaCADsky9+RzbnSK7e8CTF9aTk/nMsQMVgKuO0NEdTrFQ
v3m8qMp58jnUfds+zbEGG01AT1BCRKhr7ulbIwzCWl1h2NpGKIgqrlxZDnHUqjI0gaNznbL41Rf5
QfjU6Bgl43nq4e1lOlmGvbwBSgv9frggg2FL3kVIjmA9UwVVt2biWx+ID55jwGPnbne2SgudbYmg
bufxUg5NzvCz0tFnhZcCkdocjrcEjs9+8x7viEbGdYGR3Je5PuFSkrlvQW+48TNpF++MdGrs7k3r
dxzMo4EW25BRJOctYWotKajpypZU7cITvuktP5DrpD71Mgj3p9rOAobXwM8dZy+Yu+O8jtI1z7up
E1yNZhio5zhE+NdQT7d0fbagafakYn0093rcZP9kEr/xr1s0BPYuNxa4Xs6d7z0jqdqbW5sMecq4
uavHbNb1QhPu5Vv3DQCv3xh0RqNfQuNa38H4RGP7VVRxn99lOoV0WQcvjvmFgZm/180opqsSEow+
P3z7NWQ8S4oGl/0P891mHk67y6275pVOwe86j+1z7Y37X7RiwGEECKfbBZkfGXiglaG+9P2RzZfK
QbbqyNnfW+it60V4ldInpTO3l95hCN6wkUag5/hcECxMd8+y2db6tmHgyv2kbLU/ILxbiJTIYGbL
Jt6AI3wgKJBLaVVerh/hiyX9h2UPSQbsycnlAJHNFjOOL7VsQOq5aO1xFn3M3sTU5h/CIt8m7tpP
2fLOlFN/SfcaPiRI2zkoZ3QME8gH9lvnpVfbo4HnPy7Sm+oaEwUaix/dli5s6LVjVl14yAjh1AD7
S27aWC+n0Y46R1URHDnQh6qmT3lH7nJBPJTtzu2uOUxyCXdEZWbS+48BqSLJcSaYt7eDb6m/zBXK
vPMay7B52VbY8x915vURIrQKA+9Y6IGeex/k9mRYG3icCGhavovg2Eb8lpKJt23j8i2rqcU8thYz
VrZjjTdpXlQEw7WvUsLQlFXEegEwMOQuoFZzVI9O6Qi6KE37poDHSNQdWsk9ulczMtszgHW7X8Y1
Zxd0G/NdXOhQs+QMiKNYMeCRV3eurc2TB4mlb451lu51zQGz3vxsbIJ7xdXT/F1Vmi0PwrG2XHSp
H+83Z/vkk9Dp0lzrapdHqRoncClNEKI8VvvAjjaqSryq1uMAnWu87GDehlRov3l+Gs4kNqQ6/7zk
Xra+R2PYcbqi2gb3B30Ohq9VZExp+LLydCy2g45EMLLiCzUIbq2+SrNPuCul+XXd4Rdvw7DkPVhp
QjdXLjPvzxUmeF6LUAaRuGBj2bnzFMZVzilbUgQZ8Rw19yqznEqLyGq/TtpP1D8x+UeLXitE6LaM
eS7hxGa9e9+yqJfxuVu9qrui0tj7kxdvYnyiKg/PoxRcg1qko30e+Hr5TZl9qN4UcY3bi4+/Ox+d
66p67G1Fe7vLrf4jPPayP4k+pTInYNTeA+whMQUDeC8mDWMjur92TwJCH2YdmnO96wj2FBy+uuta
gAEUG8cOI0Xh3ofzsdtBkD+WxctXD0pn+aBt4PvoNzM0iYDUVXO3kof5ByTCKq9AdBO6kzKuSooN
Dm+4W2ECYJNzaYKLp3LPXmI/xoLdBV1W3yeeXoJrTMry11RV7XHzXBc0122D/y5mE1V/+qRGnrOy
dT7AknBt6wIsBmAXyQvDBvPxyppV6o3rCWYcNb63LQnXR85ljTjNBB9Skjldbp5ePfPAa46QITtk
1P9WA/NY4YJJxGebb0FyirY1BiYSwZhgm7ar7iHR6faQTx0joFs8bJmW6Ih2ohA70l584tnbi+d6
BCNhrKOoDOYYxS+3JNeqPzrGAlPRS089LOxVoz3eC0nTYwp/yxbvJJXC9HqtggZmG9AHGgOBFhs2
OdTnuVNT0r33evF/qmjaJjAHgw4P3UVuCmPT9B2GOCK5KtPilfkIjyM3dRGlr5un9jOkibTXXUH1
3HUq/HiXF3/n3e/knkBbJTvXtImSqZx6Y8inPHx/YXBjA/zeq72AQ3DEgNtB3HdHMUYf85VZg9Ch
W1Eiu1MsALibd+gOSlbWNGReFIcfHcTMLMr6dZyfVIVsgjFwyLAjWo+a+Mlxnv+TmiS7Oum65Czh
Vr4cOgGtyVflswZcpccblYNNo4k59EuYQ4Zep2rev1mvYcE/12p+AdAfn/JsaitGoNm9thh62Gs7
KXNcBob7AzXhFP5TnKa4AOahs2lF6CIo0yOBXEysQF2UZ8t/sTe76FYnq+DL4/nRgw65Ft+ONPZ+
QaIsLaq7MXmZHUxbueadkWWlFhRlpva3RzwyNtxX6FDETbg8x6twcY7IzH1pvvttHrwznY2fN4nG
u1ht7vflhtpY3Ay0218viLoR4XgiTemTrl2f4F1ndgrTbnrE5LhmsarpEPk4iINvKUJAfUsdGqHf
Brh7RRqYcmzRj8v2HpgimnC+lJtfrLvOUJXVnPkzmjG70AEGHLjeTD7owpzs/9JtOAgWJNnVuyz1
hqpiJ1r+uKIk8z9tvD39SeWxpYXlWcA8xSHNq5nb4IoBaI40QGUyOKsQbO20ItnlnolC194qXxsN
/NAv6qp0i/cfryub1WmydEA6WePfHWHmcW+m4bBh15DFD76fo1M0I0Ek3AVcWigM9qa+JGuXBeUW
0HTwgs1qPC9+gBxxTyBwGbE+9INJsO6spml0S7AKVjiSOyoOeLU5Bh56I3+/zbLbPjcoxRVQHB0E
ZlgdThgGaNmeaY27m5fnYnyEQs+/5vD/wzmNVg+d/CyTuFy94QjvOuSo+z3MAW+DdyCrPsvW0gvY
cFLoWDtgoTJp64ngwDHdv2UJ81EJykk2rU0GOPx+zk17NomMROkfmw/LJ9fpxXTEaRZxmql3m8Qj
klq3VcktWDM+s9nnz+HSZ/9i3XmvSHLS560yaA3GGbXfPR8G/GvvgmEox8RuqM2nDC8nxgD3Z0mn
WP3YzeiPRapcMBd90tXxM2RF2GCkJz0ZQLPUkQjuBjg6jh3kskCFj9b4bPw5Pr41GfBtAQLVYkm9
hLic9tG4Dpc5OeLPgqeTlzo27fTpQ0vzC0hcDqU8pnYuQ6Xrl6ozdPSSk3UPUcLZD2Nmyotq5/m1
IaSH1BcHmXhdltoD7Zz96gf1/sgutKBHdZLVCDRnZt7wMj1U7z+qNHS38JhrtLZuUbTa7QK8zDfv
vR9pehgmz75laWazYVT9XGCCbh8hEjFCDY6wu8a+nNH4m35/9bxoceWWAXn8VEtomFfGCQM+fGw9
gfs+lRgoo3dfZOUUGq/EkD+RjuyVXEIRmP1eUuK+wsNkf0yMuvFuyOb154SGojlNccTbFaAvtrfW
pJIV6XR22xdNTBHRUo2bm+9pZBt74bdVlMEl9N62eUqTc1dTh8tpWOL93uq6Minajij8ZNnm2BBj
mZAVxzZO8wIU4dguaV/lyWVre/0By/T5z3QU2W+1BvuICliFXz1p5h/R5JFuSQiT684qqVZXru2R
fZnHvuO+pdKYy5B0wmOBvcZjCgHHCD2rsj6sPiPIbOfTsmVYldF2xNMrbEqCx56mES1Tm2Ap748j
iPbipP9zjbbmuZubkPis0AE1DgPj2ucgP4iVHut2Rw1jvQl3cbVkwelj02MCwdjNW2BVMJXoQ6qv
lmCsEQFs29ZcCRSyM5OxfJDpknGpRTUoNH0VCxjAycN35Y/LX/rnfn/UvQGzSe22ZmfPBLq5a3kK
/5Z47Pufkc86CJgUlee0rRa0IjSGKzQfyR4+zXHdLOekmev+Fw+wQZrNhLqedlbgcb/lNpanJIz6
XyPX45Nv/f0nGtw+LrMjRr80iS2ey2P2k1/rHk7xZaFytgyGyeR9E/3HlhzUM7e00lXufofsMDz1
I1qz38Z0u3c3o4r2T+j12umhw1fweD1qqMyyTTpQBVhe8OAzSzRyuANNrua/tEGRf1myZA/u+31X
45MnjKGu7YcNiy208COxMaFA6SCqPnxYXDxXJwSCa4I/zrJFL/G4R9h6dBSB28G9QPhGbVu0eGOw
NVdzzLa/NNE8Dbd4rmV6v3FFe3dgxBCgpMLCwyciWsSJ27HxL3UQw4/XDGNgHlm9vLRzzrTux9H0
ZpsxccWYZDC+As3Ua5IvrThxGQ6YpgastSOtaKBDF5lNFPcjGT+Pjoh12ikTbRck2IJPXTlk8aRw
7AjsjpCiARm+qetkPB194jim9XlfmOPLWgCEFxObFtGVOnispWR/1rvlvkDFt6AK4+ftR6LTfev9
xMRheh3MYtYv+TyE0Vlbv/qdzChO2iEeqpNVVfO33qMqLOolbNvHPXUegAwrWc2nAEvk3yAb+e9N
p4zA/e7H2cvAtO8jNUHR1l976DIkxjCF62vF/hNSjEbOtJ9xvPMuHmnlX+Z2cc2djZH/Uqf8xp58
E07uMtg5qz75fhVwc9ksGJ+JR2nIWzfzh36vS9I5+xl5zAoc0sF9t3rpxVUIg+A9q8ZcfNqSA/Zn
V4cLH6sIAcxFpMFBoyFEsKXjWbFkMa0ofAYEbqBgah+ba9y6eETQoMUIHhDFKe6O3eH4lzxExkrm
kfcoBLBszdsrYtaQIaLHrxLKUV0kgMBRTnMVUBty2f9tOW/oKeFOU8Yfsaxn6ane4577CGHq/M6G
v9I+nFkGykPL9hoZ7zP+FXNzgD/Ti1m7md8jPNi/3EWKJcIAY8MXb3eqborRywZgjNGZr323+DlN
uBd4+mHx+54SNdTjd8PSG+TR5uv3Y9y3r8Z3a/iS7zVRUHpc1Y/AyDUqN7lYv4iJiU1+kCwwohxt
UfMWQbNLDuBhJ6DEjmYqKO0eu+wSZhhhsKuTHvqyu3l/CCLD+INM7WieLEiVYGRuQWhWXIj1n2g8
AI6XTC8Eq7O9EcrzbLPjzTV59ixZVjL0y0GXPvrAlZKw52qpP21B02VnVFxt/xj5RtVf9lAdoaF9
yluJkoH2yiGg1Hv2xSFx3r5BjIv32YchOuPh4Q3nZkHrQpluUi5a8AVb1GrFN0SJuPmK21y/3TaB
yhqaZ9/lU1gFH/s27NxZBkCyMs7V4HFrVEPT/YFY94H3EA2s+XNiMIt7HTIMI0tOIvcL8ursfZk7
+bVP4XjYpJESWJb5VVzmPk84TVWzBCVC2OUT1C/T66wj+Rn988dq9T4HtgiEi99N6h/yGf6T7mnH
aLk+pWKWP8GtQm4xuEi0P2us2ZwQAO9b0pGKHB9tws6E+hA4+62w2Sf0CFBtw5rOqKMYwoay7ts+
514e4f6rmD/9D/i3ru8SUCR9aROkSnQdCO2pYouYTix+CvlYkXspzi0dLyKYbNgQRQ5+KO1TTcfY
3tm0O9ar7yvzs4O9xnr1CN3G3C+2tki7Zvq3x3vys/GnkTKhxP+kndly20rSrZ8IEZiBuiVAiqTE
SYNl+QZhyzbmecbTnw8+EeeXIB0xuv+bjt07upUsVFVWDmutjJyos+Nz7vX2dwUqyA9LiiqAiD5s
Z1ex7NpwszaHHlopefyj6ltJuQ0NBZ4EUPawW6u+qHdx3xjMKwYrZ9xpTR+236PKaL0VV9hipgfN
1Mq1zBCEc6tLoH8LoaHIH2WJRi+8HOxnwmoGiJqQElB58nx4aSD+wUMKbxzYIav1hpmzMQYrPj3x
Vhc3RulA/25kgnSD+ZtFnSr9S1trlAeZej/4W1svdDijYmbe0UwioHckWkgB/McRfpkKiPtiVJ12
oFrRtNRYk+Y1G2wLvo1BJZRyEzSa6Q/x0vBtoNnWbvyiIBzd+Bb42WxFLtW7qhkkqLyR35F86/HQ
OnboMX6iLvNMdb2ggmaR6UH6kAszKICOpGblNF1UItuvdFIOXsPLLvA2OWxC7eQ9gbpnu7JUBg9M
ONCl20lNlcqNhtYbj7UZpMS+VSF0V1Dk9wnBTHwVlwJwR1UpzTOjtGrTaS06fh5SNR0dOnt49sI2
6J+nYaIYXalm2ALtmo9p78f6H8o17EME/9Lbykw4JfbmWrNLw6SpDs1Dg53UO6aK6CCzXKvUJbQ2
+rnA4U1zqFT6GkzdWtDVBFAfyrdjKKC2q2moP5Z+WTK/0VYB4pi+X1NP8yWpZSBR2z7S+M3A5CRw
EKj/h57nWmrV3zIeJqIsypc8kZ3HJ7PxoBRRicpTx8jbvl0zOlvuVm09s6QNSaalG0L31Fe0NdVb
aiPtjy5Wun41dNF4SEn6Qh5Azxtusm6GbNKFli+DzEc5dg0dix1tta5AJLDOXgHPF6TphpEd+YDR
QJUObCttkFCrNoqIc/oMna5AMALWCEcin6pzLbVF4vpJTsYvCX7E2tAr+6emtdANKIWCQk91tSUU
9xGfZXLnBOeb65CWoBNmaGcvpaSPsp3J0HcBCTqUNcWzaQnzVyZHOf+dqvZzk8jyHWlsODk5Xadv
vkfI7Oj9lEMdaL34UkNiU1Y2qEWqvBTnVsDJqa/wKIH5LSgzv+J9S38Dkh7KIFsyaJsh9AZlZWjJ
yH33BVLgREutdQgnuTn7oTSeA1XJZJcWdVremKkY/qYljJRVZDT0D21S1Cf6GMUTFCSeKVtLYmOr
1KDwbys6l69p7MFamGKtM9aBGcT3yKp2pPyl1h6Ngjb9DAfgGR7qMn3QhypR16ikgZz0pyHae8xp
g5GXyei6mIVhkfwrmpdluOCwEAd8sAT4yzNUGyyBIoXFDx08Ego4sHzq6GcIIhLAIici3Su6VPZu
ZRgC4ojPvIWLLJOHn/Uys6s9vqv7i+qAXt6RaLXBTZka2fPAFDQDfFeU149RoefSJswS+xhSn+Rt
DWU2loUAqutkSiNICWhAEYpIp6FHmtrotwqcyBK6UzLo/TrNqGR+m1LDP/cDjb07Sp3yfSzbSXUb
CZOqdqMVWnjsrdqobr1Mm4HZrVCCdTIQvUNEiqdXaMT0j8hzCGxIA2k80yj2X+ya2In/hWf81Szq
uuxukDMWETO0dhtAh9tq6m3hZInqnRCXCtt1N4j60ktMUd4ZdIuV717laY96E9U/J13pS3BKbRGs
9KQgZQWwIBoLAEUaS8GqjQVzCC3LM8ddJSfydAsbJrcv8KvHBy2LAUQMUQntfg7Mmn1dWMHANibQ
/GB70E0bksiW3KioSgCUYa95a1VOeSwAUnlbWgXdU6Nm2jOll4i5QW0TIaxem7bt+IFf/ZhsWwPk
3cmjvIL0Ef6sJtG8CCI5LuCgQ0cZAJ/+VomQaCPW1HEc4NFD99xLcUsrr8Urbuj8aPpdrQzkxXCK
mrsE8isUOeHjjkjiY1eM+aCvfDsFMt1RiMh5EyZahK2my7AmUMc0N7pMnH8RfS/E2YI1BMrP6v17
iaphdxrMXiDOoJHaZFTdJQC3EDo9ZKmkDFBNCkm1ceQyr7StrgUg0WJyCssdaewJp9T9+jGLjQ7+
XAtNiM6v5a07XZP1XVnnBS2bwKpeikqq65suTeCyBm2buEoVmibe28tK0PnMEyTckl+KbpLpR2dF
TsE10tKtQr13prFV6ZrKhFFzf4YpdbpIJY9rdTXY9gnOYg8f3gPfHsZS/51oJ0V2iWZXeIwB0DR/
SOMyRDQSD3GgFTXSxOJdD8ZjAYvgW682gGezhlhipalqXz6MutDB801gSvm5tpF8IyZtwx3aXt3v
OICgtAKwVOIfCkt7MTJpPMbyyCHMw7yIN13ZFk9DNKQPVphMlCT6cvzR8lj/7oCpmDNRqj1nQSgV
Lhrdowq6XwbVa9mD8WB4IxhCo7K15yQoZlcwWl7qQLrLEvaDUA8cINjKVVg2KOk0OrAwV/A7rdWI
L/pmoDUB4qoK/W+NF8Thgwaei/4/fjV5KNUheIpTexjBKjbtmepwVXAUJ8g0rS/b3ZaGEIV4w29S
YyMr0HVXBQXIP9ZInOnW2hQdm9GDoQvjrAbxAjXuMUGDzgOjqyLdwqjREZLNGCY/mqmwIVz2EnBV
nsafMte7cgGRZj8s6u+oT8FF7FzIHOgYZL1sObSo+2cU4kYdLmIUndDrFwzfs2VJvmkIMQ9gI4Jn
0Egg6o1iipBXRbrjGYpXV22QKPbLGw/Ukw9QvI7LnxPvODGYHGsP5Jl24KRaBrZfDuvqAvZkCPfg
lnz+tdkP2c5EXCa/m5K03ZZTVXFKaCmFnF3dBAhNY+AZ5X62wKqb7hhPuf6jUgGdrixmHyOiW/WU
uiUBoQdAkQlqitJw/aiTpL/C9Eibm9SrlL/odpTqemD2E1OB6NEzNbPz591o1RCEPaJmU0uHT54M
yCJFQYO3LNRcc6y4GJFPZwHS0aqm/BsFMlo/vtdnzzjd7DgQE8gOdVqbaKkO23nMfRC+4gFaZQUp
bBB3I6oVNIzVSOypF2vGFihsGt/rqAJ0LDOnGli1jU2YKOL+YOmgs3B5BSqiYUlItQrjBIfTJUZt
PnXosgU/oa34wU1mdtEd8ClNUF9E2YhDCzajoGA5bCmulOW2DlpkFYwIEKVjqhEztUZdtlRnKqwe
boCRid8zwurQ0UWQb6ba7g0C9nKsbuda8s8QwYoYiIKlPcWGKqidD31gn3Klr8t7ulVwzFJ7ljaQ
wlipjomWNfG6tTLjexP5I6LDRGcnj84TsTzAp++FMkJq6dRsomkuhWPGiOORFFl0cUcHIPeTjMrR
jN2gCs9B4CqUUBzlriLet8pROWb15J9Q7onuWsWEh73CwVXxQwptTxxNq88UorQmgvntyLosKfIR
ERbSiE0elYZnA+1tjfrXlDKPr3Kp3gKXXaW2bvXDhnmvndRegOMrpXK2xxZ+1Y0SqGEKpwc+YOrf
ixGFhfLW1kAGkymSb2n+2oRRb1gQVGCHhzum+dkSc5sNJZGIU6ug/GkW5iSTAYJ6cuOwKyCmZ6bl
bUKP8TmZm1eqiixpZBN9owDVydnfovZLkJl0rfv+IOVCFw9g1Cd7reZ9T+Qlh8goaHljeatWU8Y/
Gtot+X7yCDhoMehF9tiHXlrsAzyh4bZMn/ghEG+SzzX9/JmtjZO3f0td2vtn1RoFnRtbjQUKlUOY
tLtYSq3pJtN65j/PeiIUXno/9X9Oo1mlu7HoA23bUPP0D6JH/HOP6h8+U62nIHV7ObKGh4Y7zSDi
zDJNuBkoInwrWzWabms7NrwDDCP4VioJKiwueqKAIRRuf6OuAORBy1pl3C6DuBUKyZrKRyXdUzyB
ujPENHD3EhKbw0pGA4bbM6FRgI5RAjjHb8TIn6WV3q3IvPu50FcyD7NPMyBxQlHOiPjGIOvbQZmg
EgvaBOAuoiejq8yfKiQa3ouiF/dKMWUMNFYpeY40GCELJWlEZMO7k5GIC89YxZY3nnXP0LsTDSre
MG6k/lRrNiM4fe74sZO6DsEDtlvsJaMSr0NQ+r9iPsC0DgCGyxQaqOys28qsX9OgJ3zs9ZBCqJXS
RfK0nr8ZelMPc05Xp5di8iVvq8aFVG1p4g3fuszqN5lpqvVNU3tDd8yGCukVG1TBQyco9AGegAm8
HbwC1inqPz1nxYpRP+04gccp54W9DSwAQIAn8Q4IBkXemnZ3tZ3SqSnXeVPm9+P4773TlOGp1GjF
uZUa0MuEQJOZToBdywl6oQxUyo0YrknZ6sPWy+PgGdGRkKyhTcUddFYUT3o9ydeJrhjWCrwFWNXQ
AIy+ooDb5lvce4HP0jvUf6YguFDsUqoVaTvlulomA5sLV4q2rmFiPtDIp0GtlYl0GoOAwm3lp1DX
vU60f/vebEhPuUDFOgJVQapOvTinSAgv7ehDEfUQfsiVdjdQQ7m1pwbo9MCMdgaoouGj3rZaYQO2
9msQFDIN2pILlQ7ROtCKmqX5XjPdqRbFUMjpldc5fU1tGnURZSIhqZEfPieVNoQ3dm0HM02rLOU7
tYNdQANBom5XVEM3uHJKxuWQ/8ogKMYIRJaV1xBK/A6hBfpy0cqvVS131djv/wCgJ/fzgJ0ikhlY
rX6T15YPkYT3+iZHWnRaow5m3Aclmgkuyh3dRe5tGt2t55E4gdLjnCWg3p4ar9RpGYu6di2dijMA
Orm6IAATUs+CuFDdWQiNfRvzfvCOOVNnn215rNxYVdvuZdRofFNNH0VE3EvXnvtNtxa6LIKgoByr
Tqxo7siZg0woAi9KRClyDfIEpKuGxACwC1IzBcZmZTwXc9rjegY6wfxis0h3Qp+8p0q2YD3TvjUe
rEIeXajl3ansqmQzAXf1QdObzW9I/CB44IdQhUenj2Rjovgrr8ni5RNyM2LmK9MtXVGBjGGsQ+FW
1hIsJ6Q7QCODJAQ5Abm0mGi3q2mVPMdpn3i3dpJIA0jvRHbTyEQuQCg2/ywKA5Wz3uinQ0nS/ppD
NoCqLvXRfTBVhgqVDnLMChxyq9GtBGG8iRT6/JwzUd/msuKpTD4RVXZf6D51lEzO6r+Z0hW/ckrD
/IIqs0nSqRiMvzojray1LcrhlFLa6ldh5mnijylLNJI0OvQ3vhILxjeNSvOAiIRZwBy3U7KipshS
8AKlth/0ik5KnRmBv8vN2p5cQSOqWNutylwdG+z9rTILDa3HPOhOONYuXtNuAoum4A6km3lym3Ys
0nbsb+EDQJvoUSBRdmUIQ0yQVIMGlOv6l2lZYriDNyLMM/VrocOOhdhhDQJBqU5KuHJwDQMp2ppp
CxUs1K3gJ7yBCFxwLfrmFPiDWR+0dpjRaZ0SHnQ4FMEpbtNUP8idN9A2gdASxhvQDDYHt48hBipw
gF9DasA/BcyLM+ghMN8EFJ2FTJCA8cg/q/nBguAg7chaOhV2cJMn65JeVI4iBEQaihIhSLWVRywl
OYIZY/GmSkicuFkhvUEnrDRJdc3Es709Xg4lT0OTZigR4nqo0XRT356B5SNkzsEvbCRN/AncX+MY
od5qJ7+mZxCs4BOHPY9aAEOjchScdXpPDWiCocnoMWPTN8LPt8KIoSfScmu1zYQ2p3479rTe5kqw
yuHl+XVJTafACROl+d23pXZOdXStE0e0VHkOI4MGkaLKTNnDZfpjU94CtUn17wqCErSCDUnqL5So
guobmMkAQrUFlkB3I0AvYGJUmoTUBtFVyb6FVme+JjgaMCAaPQpr6nS6Pr2J+CPANitx+wowOphw
2q+btIgbb5f0ZmfdoNVT1TeiJ2DhQQTJIRw5quICxLMpUNQcqqjd51kKJznoKu0wDL7sC6rUgaL9
mjK9ulMzqvvfLWBdyrkBgCg71TQ29n1UNKV3J6BKUr0oJAmd9AkzNyW0W+m7otddzjxf/tpDYlHv
34qyoqUPB0YFhAdJPNZTV/X88tJITabuWmoLNhJMqvoQqaGPFLysElyXcQ++R5oJkRnNCHlPzOtH
u8Hnxm4DduW+qRSyTFE1SA2klh38IMEc6htkM9tzp1plvQ57s+0AKzeSv4NZ7MtO0eUjnC6oCIp0
a1O8R7TLE4F38eJCfY0KyS93hV0WNvh0QRYCwdf8gUtp0BdqaNmh5uTbXUyxwdJsWmg1wJjyez7x
ABaw6NIg3gdBJDc/bJl4m9oAPPh1Ho6ldjRQpwu2eQQeAWE01KNWBoU8BgQnkR8/I9TS+zNS15Dv
87Iu8hMzgBkxUWl6XZ9rUQJ6m9gyeQdbyCdmVyVDKx/1tjBpVLc1RY+uR/HNTetAT8+UzYdhr5mA
f6ROM+EDWHruQWZrO51IcTD6A6LT02/d7owQcG4T/boigvtR4FpFwhAsiSGrPL/qQlw17lLFBv/U
HEAPt+GDmqTrFCQeBoE4yatJ8h/9Kdm0ubKzt43jsFNX1JeVz9RJbRWQkcxwEKaELH5CaWZWMQh+
AlPtRuSu/TVCIi7okEO6Y2CF42+uTheYBWyX+qGMSzZmSW8NyuJCEFViWV1i+e2hT8px3VVMQKkA
YtEV7hkvCJsAaIXAq8VD2W4k03rJIK7t5C5QTz5EBe+KFPGH8RGKKsCUMu/ekpFQXSqZGy1qOkGe
twfaH+tu3EbpH+F/R6brymZ/lBqe7SD2zsdG+8defOmpV1oVhlJ7sC9D85g747CzDoa0bhxLeQyz
Q+Vq/k2KHIOTM83xlF6bzPLJTr+zv9AVpgASqGgswED9SUZdNEw0NdaQ+sbfxqHfADDf0jkJlE0g
rnxg5dOVU8QUTMdWWfty5VbIKD65aZm/UjhTe5xQzSDZ8eUbFAgED6VRwCv4S9pJ2XldzMDjZjdq
f9Ve2hR5fOXIf/wOFOBked7uedL0v0nwb7SDqwaaZ4dy2YHuzskvN7TQDlF5//Vuf2pEYXgD59sy
leWhokerDQk0hoOipxcQfbdaex/pD/+FEVJV2gBEZupy9Hic+Vpj6l53QMz2mzCVP3DXL3agXRHJ
Xq6Fa0EIAinQEtQVDXtxX01J1LJtFGgphc+Vcq9aT3Z5xcTyhGBCkYGYoCZsEDMqi5lrStEJJour
0Qk0atGsK0il5rZKtmAsvv5ky8u+NLQ4ioTQRmMTlZ2i4tLE97H3VxW/qvb0tZVPvti75SyuWsjM
gimplOhUV7/U8LctTtO1IV3XvthC8NkI4oReJV8s0Z26PWk8XuMaGLhZXfEb19ay2P1CGrxgCLXo
ZIVPnnH09N96fmXOw7VNmX/CmxuJFNugi47P1Xtnwz+yKXJ0P9b/4W1Zbv1ivEvQaVCtZKygJOgk
CmIZ9nfdvPzvdn7etjdLCWEL6MBAo5MGASWW/iAiCP3yyvGaP/nbB/T/roTAUlNklZuzWAn4gEIq
ZDM6zVpkKxpne7mBjvv1Sj7dFJtmvMGjaIJ1e78SEjlQzQxEOQXFyUZRNkJyVAl/V31xxdCH52Fe
jmrgYDSLQoqmLW6L1WWKHIxxcgqbO6obYX1nt8g5gyKcipfRoGpHnwuVzM2knjzre4zAt5bazkBn
JgCBKRAD+3rpSzH15Q9a3K2hmfRR8vhBwaSuE0TQQkOl1eu7lVRArGOYyvPXBj/71m+/wOKOMQLD
M2uKQqdO3Kg/M/QlU5u+5tUvPe/Z8uC8tbO4aJNVUjQt/eQUo2KaglyGbwc6CNE3cYOonoCAGQ8b
CwbE1+v7dyKXhm3N4tXTFMDeyxPb2rEiww5JTiKTTtAnwdWdkdiDD4B8n/QQ31u/yBS7u3Rv3qWI
NlEGvzZn5LNvbOv2PM2AYE83F9840gKjHUHwnQo3aNeBxCwV+P1Gdm2p8wvyYamGYqrwDAwm+yy+
8ajYHtDDJjmVzT0l3xWaaQlJmvLirayLvkFWC0Bf4lz5wMuZHpbK5CbCGVMmwDJVc+ESYiBeFQWm
8awi5yGTx9ZoQzCgOeruzf5RyW8pDEYUbFrrxlZ/DWVynvcCAMyISFixpeqxMbr0yq/68EYtftTC
GTZhOA4Iv43nFvrlODyGyCEIBMZaqhdKvvn6E3xwirMxYmsNeR2hMjvjvb8q0AA1Uo8vYPn3VH5W
VfXnPzdg8vfn0VDIMC0zJUqWQIyMYjz3dPE0DaFu6eVrC//CnHdnhzW8NbFYg9QNhk1qPp6Jh1am
fRfov1nzUY/XPeLdtMV3CIF0pbiyT/8fu2RilmUQgInF3aDmiwJi1o3nODt2xQuiiK40k/fESbIR
Q/o1tIhOXpvu9uFCslg+o8WEQAadEMK+37AaQktJT386S0hKNykECe4kyJWDHly5k59ZYjS2QrbJ
iAwGh7y3ZJeeV/V+KZ91HwF2hKW8aId6OECpKxOsrxlafkeRDbHuJ/K5RWPgiNqvRLkS/VwubrJr
RmG7Xx+YT+1ZKvX5f8mMvXijR4oLZMSDfFbreJU0D4L4CY38Mt19befDg6iac41AV1XKo5aqLrbK
8MEmgXuRocFbp8aIb5ry0S8rhJV02jPqucvlh68tqh99ByYtYhuqEiQdS4eWwnCv9X6Uz1aOumqi
S79qz7Sf0olWT4rq162ha/m+pm231+tJ+U21r9zqVEFdFGPrYxrR0poUWMIrz4/S26EB646Gm7FH
T2TVNsWPBt4LBG2j2XbIU6waWh+O1EvH1DaiHcqewQtE8+DKTfvsQ2pwYZDF4sSrxuIkAqbJoaGo
8lnpH7KXKMYPOlPnNtWxuHIUP7nT5LYoRVJnwR0qy0GstGOkvC4E1wvt8LhQNoVprsNpr9mDU6Cx
M8DU6SfUnaZx/fXefdy62Y0w09zGSVoEdu+vW17HKmM7hulsmdIGDQQ0QKRNl+4D8Gu19uNrY/+G
Ib73me+tLT4pZH+Fl6+bztUrwPTmZfqtPMh7sYk2nqvv1F3no4O4Ej/TO/+xfSz21ebrH/Bv3M2H
H6CSfpO3Gob5b8Dcm5BflxDwAYw6nfu9f0874ZZhkdLRuDfd6ab4dgzPKbNdxa7eRgcQWVeMf4g2
VFavazYjxQ3+Q509xBvjMeJIIISt6ezXSDjBsLoNTGOrR+l3JaX3i9ozCnHNL2ZR3MAccxtt+v7f
/AJBoZVzrWoUCd7/gkE1QMOjPnKua4nLVX2jbrvzBrePjB109R+QpcHim3a8aolrvzb+2Ukj4mH0
tqHM2qwLv9SG/hTVdP3PWlY/2vvackSWPaTTX7u4+V9Z+ncK33zngK479BXz35nOVzrMefrx+3RK
dlIPz8nOvn1t76Nnn8tGxOoUOg2ex8W+ZhqwJxH78pkV7lvT2yAFjTJEcW93Vyx96igo/8L65THm
8V+YougcTLqc4pNOpZlD/HiN6kfmwkVQ3iSvWJWJvC5z65p/+nSFb8wuzg0Kg1oaV5iVrHpTdTdh
U0FgKQ5J5D16ngqmfB349cEvKpSiXbS+WqnfhyJeF1Tnq2vjx+eofHmJeW2oUFoGEm3m4iQNat7l
qLTK56xPwhvRDX8ZN9RvhxiZgK939rMzSwZkyEJhkJGxPEmpmhmgWVm3Tv8tnpBp3gKcLPonAw7z
16b+lTKXq3pra1HtmqqhKPUkls+90cL6YrKMQ/t5q0vZE6CKY69qkhPpw91UVheaWrfppD+kyXQX
oWnloDMdresUMLSByP7KEmh2ZYoGpUs++YhFB1Nz8UMFFUOpmtycCiIKFzRmPOV3YBs3KvBGp1S9
tdn1gLLV+orjVz4G/LRq0b6whaxS/RSLxVllFAI/rQhKVANdY605tnH7LBtT5KRJVjjgJ38hiLzL
S/0HvcFDaAf7pMpVeMTaFlz2dOVt//T3aLwAFEsZIiwWwRihJxVwr5XPDbHEqjfUyAFbq1+x8sl1
tQkQDKbfaKR71Crf+9uiFczbiiXlnK/Qdd33N3m/jk7ggaNyg/Td1yfo4yV9b2yRzFYw+SVN89Wz
XcGfKNS71DpOjFgDuS1vvzb1+cIYHGDSF9JkVSwcgoYUpFZA6DnDC+nNTeRaP4IjclwQ5p+G/2ph
hiZUVSZ4FvJiYQCip7ClIs3NIB9FUzFAPxWgAVScr5f10bHwBQlh8eSCjtcy4kNaKJnMEUNTW6Pa
opbTTcN0qxs/1/wrUfqnpkyZxrlANsVU5+DzzRslKWNatCRA54r+918oY6Hjh332aobm69eL+ujD
WNScDgD1U4VsL7cKWWpD+FjKAGQA2XCSbg+cIkVJK0+utAaUOYB778QwJtBqFqatkIgsXHOc6HHN
2BIV0ESBJDCoO+uJ4VJb3XpsrB8pIIIw/AYLEsHVbQzPUwuujGf/eLFpm5tkIbhrmxbh4qxkAQzC
smdQiD0CZSfESem2p+Z/cVDI4iydUEYBu7mwgsSZQmu6V88E9TLIGB08oZo56v3XW/fZjX5rZvHa
6xWEfEY3q+c8wQnupfCCqitYsK+tKB/jUr7ZHMKwIs79ssdb1FMheUjSnSPtzwg2UoofGwRVs3Qb
J38ALK30lOnqYLwvXxv+7A68tbv4imNB/V2zRvXs08DVU/3W6rdK0Wy+tqKon5zJt2YWX1EzC62f
UkU9ZznKBranuTmzyNZ1RfV/RoUy0aPpdmRB1REx73CPAGV6iK04vBuRKLjya2ZjiwvCyHqh67w9
PAvm4jbqTQbtv/et8whyh1oDmS8qOyu/srQ1EsTt+uvFz/dtYU5Y5OaC54edXZrzaKOYsY4IYBf9
0FAVp1bm+MNFLTixDcwev70NyvrKHfxoVMgQ7g3dNinvkWbwo974Nqg0HTS22DqHpbKVstX0kGjn
flTu4ujeNvfCvGLvkx1GsUIXhIIaiSxjW98b1LxoAFPZi7OqtOsSBZA6vJTxDiF3JOmqVdkBO2mf
dE1xLDi/OI8rX/mTvBaQsg0lc/Z8xKXzEXyzYgGFxo70Mbik7U9DnKCsrvToRgESFw9OC7xnQIWR
T86UAym9gF+cxoMFawpBqBLxsNZMGUz5Wxil+/X2f/ZlLJusRGgMEiXnXZz9HOY0UB7FO8dQboBS
yTXx4x5gegcwPmCyKoUhyMbfzU14bVzzB7TK/BAgCq7MmTbx1HJYezdpDchb37/0rfqtqHZF7DTt
hgIjKvgHqx3WAoHWSkKESkw3eXowwrMibf2wvnLlPnmUAHAQxJOcEbKQhL/fHdg3kKSU2L/AmXQ1
45s8UVWpHvJXFezGAQCvnPsOWjtuX7xY/pXn92MV6b3xxUNfZEbToZ3hX+LM3pQjMueILgj9B6Lv
TgHqT/GuTf2dT/v7O8/HRmxf432SURxf3IaQYSbQyTT/goQTxMMQVBtykmKLaMq1Ps0nN30OLrh2
IAt1a9mnYX7XNFqj5V/MA+KSerjLhqPVi1Vixuu8fJHsKxftmr3F0vSIWSqMavMvRTs3o1CXye5a
BvXB5neREv368nwsa2oAT8AaUawh3ybKfX9uwPKpJjoo0WUaj/420Xejf9Cjvx0bGEePrU6XHV38
YjOa/jHpKSE7yvAauWgzSY4q3QjptkYU2UNHtSwkp+xvYAoGKJonUXgt0fiw5+9/qrbIZxipiD5/
3EaX/Fvwwobb5/JP+TSs212yB4325AFVv/J5PkRaC5MLL98zPJbphX10qfsXjZHe7Z+vP/+Hl3Lx
9xc+FXE5qzY9/r7eITpilw5E4TL82bUv/7kdWzWp8pq8j9oyZLW7qsnGaYwuTf+sV/XRLnBJqTle
Qr+XruzTh1icNdk694XAkXdZXmxTVhp9I8Uea7LS7EYe8gQJ0pIceCrybT223Q7e55Uo62OupgEH
ItrAHeCNKdG/P8bySGKKgNx0aB1mmaz7G07nDu5DeBW29uF6YoniqjYn1BRolmFxakBUDDtfPlCx
doeddAwdeyNvwyuv2seT8d7M4lEbhRWkkcS063Y/uPEW8Kp6Lb/9eLhnE4KmBqiKOX56/81EaKWy
pIfyodlRnXYhL61q99U/O3skp+5+/6cn8J2xZWeIeiVz8yY+W7wNXOGod8ruawMfj917A4urmszx
0Sj/25d+HTj2HfCBK3uifvRA720srmspCySS+kA+WA/wQlJILfBv7oc7Pt+zdwodj5X1bnim6H3s
X8XFW/U7OCgb6669csk+vLj/TuH/2ztbe793DaN/y7SP5EO9FvQVhCP2oWtdWe/HpGlhZT5Bb0K+
HnZNjdAoJ8Tt16jWbWxXf12pK2pZV9bz+a36n/UsHj2Ez9K2i1gP/LPbyJUc66JuJfeamU/9xJsz
by+uFRLGsI0zdrBeg+ZxKQjiJ7Kf3c2146hc26GFR0IXAy3hDkveRWzb9XyJ4Zdc4qfiVhzVneaU
G/WZ2V/C1a48WtduwiIaY4A9OmoqllUncIpbbe1f/47XVrfwHVPZxSV8LvkwbcQmHbbaL8JvJ7vV
V4qDXKljHsUZwVbRuv7V9X1+LKloEpABZiVqeX8syyzSQyNI5mPZrr194qq70gVHsmH20xWv8jG5
mK/AG1sLt6KqHoMIGdhwmDdxXMdba+u52TbYauvcTdZf+7BP/csbYwv/khm2Ns3EqcPufnvthZz/
v+8i5sVCFh6jomhVakABDh0nMVynnPveHdYOebkbPn+9js+vmWlaoEcoAtAJe79D6OGkkpSVMhjy
eItiy7q4jc/FwXOiK37jqqWFi9IlFOkDDUvzBatXnov+1z7be861W3XV0sJFKYgdy+W8pn7d7epV
uCYedPW76ia/AnD91Be++XgLH1Uwmybxx2L2UYOrO/Nzae2b//2nW3qorB1z22BBqCPuhl3kNivl
r4Og1/3/8jQsHBJ6IEKJNBZUbdBxWNUrcYwdxWG61JXTcO3LLbxSy9D7zItZUcurmEAaIQZ0mot8
ZUGfOr//2aBlY8UrpFYzBesZ3PnxVXc08Z1rnucTLw4qkIBdwcnRy17sDlB92qMQnDESOBFGxrv0
v7im72wsNmaKdAaQ2f+ONDpD7qpZrfKdtLv26n7yvd6ZWWxLIRiABdFk3hYm9zoyjx8zKa7s/cf2
G0C7Nx/MXLwKPhoI4RQywbtcQd93mjvmjLoRvjpEfhwySeLY10xqH33qO5OLx4EhXTpyUyxMO5mX
2a9KToaS/Kp1ZXf/95pf+Ozdox0syG6oeYAaW3xHBW3AKO+s+d0bdsVLcTtwi6yfocvUvitL+1jt
m7/m/9haoq17Zo9aRfPPVnrsUG6+7/FGNeUIZondqQ/eSXHy3+oq2cu33v8h7bp2G1e27BcRYA6v
xaAsWbbo9EI4MufMr59F9eC0VOKIc8/tFwPtRm9W2nmv9TirbEe1TVmrK/HUzoKir8Bs5Fn8qNYj
A+2j59ecW+Bm0D3EeTNKavwfbySi2RGdmthftAbj9xe+Ls/JXASIPmyuTzBfvslMkXQ6KN91YBzP
aPjJu4poFX2hSCBKokQZ+qpE+r0qQ24Xxxiy9lDWl48SQrDXoT1K7rqMjzw6lIQTKHJJi5FvhZHn
1jsRYI4B8z+fMN7ti/VyXu6HwJrlYM54PTK0ffKJAev2zVmirqqre2br6Okny87IPY8Q0vt8KZcy
2EMnMYDEgNzSZA5AFi8M31D1YdvuYVe3/LOvx4DQBnmd4RyqD2BSGeVcAW/CTKBwpsmIe1EKvcmG
APsFe49eT8TWErh9De/kP/qPo5YF45IVb8HdBuYx7zHZFyQ05hTV5NO6EE+bD6aMkHAD9ejO20qH
ytgVW3Fdbf2lZXH7Bch5P8Dq9jvg6iWLmTs+9aokTRYx4onhBvykzlxqU57tS5z5sTalZbnzYPOd
5ahGeMJv5uOEc07u5rQvJFIqi5Wb3hX8itsBWw88xWarK0/tYnRpkmWp9yYCSyRsgFq16VbtYgxk
neWgawB0/wKzYkRyaz4+4idcYbS6/LMNEmUpAsbHcPGAbdCW0kE9orp/rNeDBRYYOFugqU8+yy9Q
0S8yHbwWCOhzBBYzJzHh6V99AqXfWscPgI2GT+iMyAA3gZHunAd+NejBMtmBmFpnTnMOxVQocyWT
UjoI10qZAT82jiHLSLgUzoE2ZuYNtKu0T9pyZo3jNt45e7rTQCkEqRXUgtu9CxsPfnmHS5bpmjEr
aO48KZVSgSs+jlgsTMBzSvelzujAhNUBjtIa4NJezaxr5hVJVCBQAIzFGcZ1teYY1ztwMuJ1g+XF
Dw70hfuvgtCrk6MiAsRZShEH48nhsYxhaLctdeUxWfYGetPnvOjZi0K5niM/jMg4uJzetjHiPQiN
zqfXGsAiWmdzBmFuOyml1FUjarwCFVHDEDUrjKmBjc2oDGBVmfzKWTpQAsxRgoud6QouDzjCkeua
PdVJo3ChFChNpbqAMShknCoYec95IaBM6c1hVFaiAehrvXwY9YBmMLPJPGG0tXdeCu26ymAuBPcT
zlc9Out8D1Vogmlz775UBtqksesHpPkOaHlbauCVJc06epYLY9DBVd8QZV0b0T7ag8D1X+YAL++e
TGkq0KSrmtTgMqTmc2mWyHE+LKQjS+bM4qR3i65hjZMx7wG3mrrkmLIPgzpsuZ28G76Us8YAW7EJ
jpDlbCJ3ytm7lEXd8IKpW7kE+sk5Dcg9dVa7aFZg04X+T5buQ0WURbQfzWKABw3IGHJfhYxX+va8
/y6VuvLADq/BdADx9Ro4mDoSxzB6wVxD69wiqRsdyILjA+odekqH564nB/84qkXQGBz+VSR0saG0
SYWu54A3D1mouiOv2pwcoxmtJ46PJ+K/C/bQZomRBbTIormMupWRECHB1HN/XmuwVXeAjYe+wOGt
GrwH1fLM+0c26bXBZZSBxyAC01KmzixuFTdOQOy4A3nib2fwz0K1OuUGt8i3TG8CbmmZ7VLL26UI
NJmFNOezTh0mtBOgIRQewHz0Btc9YJBi8KntNLwMFTcUfa86sLIMeOlz0cmU4b6URW1uXqtsVAF7
atcvELHvNL17rEiy/n/EQeM7ox/CpSTKJQEoYFeKAValHAAW/9GclGUAg6puq9/iI9nnlogigKP3
j/cP87ZtYxzKu9hNKviBngFoboMVghz0mO4b+KTSxjGKX2Xt6sIPSyogjczInDxB9NGNXVGg9aSV
vOM4XFhINQ87x5DmkK5dE6e4wJw0u/k3Cka7kEWdIAcIGT8fKtyW5VgM9X/KFRraZ5zYKYt5KYQ6
vEaSCi4EIOH5zY+qE279QoKDd3/j5sRQZyUVZTsywoz7FiL33qyBBk/QxT3zwCftz+VyRj/lIiAu
+oxHwbrhUdhtDuVR2LhmikxVsxBf/Jl5+bklUR5kxbe8MoDE+1xDBrV2aYAvGbd97oRm10TZVB82
TkU5nodNHf191xzVcqc7hNvlL/ePaSo/jhmrv/ebsqkhuDJTzsWiCgPDNnvf9FBe8JZw3v7LC0Fp
4jQZgLQ0Xm7A9W/HnNSo97GoOTU4nsKNcrpYEGU/05Qr5ZFRElZ6tGnhUvzo92OQCjBFA8j6xpAu
tO//bhcVKjYVGoerSg9Cx5Iri8RMrA9rIPjpzow+Oo+BUcsDVAsrIFWtghaA7plWYiAgR2LPo0zY
7sMlmhm2gvFVoQugNTAb/mHjoZn505NrHI9zWzvhAF3Jpo6wBLBmjMEIfrd5zR54M9wMBJjceqND
sKQDvdaMrWgxt7ejpri3YupAKyUXMr7Dioctyr7Ay0XyHjQ42/ih28twMoXTzGFO5Ngul0lnekoA
2/FShGUqZMcZ7iazDqsHM9uXD/bye2ZPJ3TKlSxK5QcD+p/FAIurTXDGImALtwGpl9LM45vyg67k
UFpf6zofeLxY0yvAw99YnUFbwLBa/aDRl7y98RbQNkHuh+s616omTpwed27ykRV0+tNtnqUfVrzW
5dhMsd7HeWGHUbiYObAJG81z6F4SMa2AaTdx/IYLG+Cj74cT+nJ88n/KLuEu21T7sUo/21wxvZ6/
sigjAIRvATDLoyz9nIL1CKCvR89uTD2hJmtozGyQNXUh0as6Nkpr6PdjqfXVfl/UNVfwu0AuMQJp
MuybEv/KyizoxJQgnkVrLLomhRFW7Xoj67gOYy4Q+Z24aBDJo4qJ5NrqEd2xJm8h12iwMOEzhzel
VC5lUouTQhEMMBFkcgfnGD/Wz8mKNQXjBMIkvTCT52gfn6q9YLbL+4KnDvJSLnWQCEVSBkxD/A4o
oyBssErp576AKXcVc0F/d5My42CMcRUxhAQGWIwjHrJiONmGdUDNkppJsy+bRZF91gmzyqQXNTcK
UADP9Z9P6ZfLb6DMOwA0uaTChMGO1Z11uPkMTddkd6N9Angn1GhroIwB2k10m8y9/Klemqv1U+ai
4WuQyjUCvwNhrBnum5Ww5TDS3JCGRAQYwr0hW4JZ6FB3p5mtn7tUlM0QuYzHEMFoqT53nwCmJafH
xeIBhYFu8dSSuSrUVHXkcqVn7XuhgOIUFwncMgi9dHkxGJ85ObxHxgqYKDCOMixzMcbTm5Z8/7eb
fP60C9FeBWRqrscmg8wJdVqGDKvDafEwZkE+wJ+E5O1xLm0wc6fOifoLkWLBKx3Kp6O6bSEysAAs
imz7XARxC+gEHFKgbYwYABg1EmikQ6VgfPBESeP9AZNEsG2sg3Xwyc9PYRYmqJo+XP135t6MZpD2
NS5FUmZSqICD7rvYTdRq0V6RrnOkeap18SgvM322ojWpgi4WSKlbEKJVtZdjgZ6HjLS1O7nnp8G/
sl/SmjEy4/7q5sSNv784N15kFD/2IU4KUzKwezENZiScrfm9/aOUqtYEYJ1w/vc2irpo+maq47zG
FxAtC/0XPEQzMiefOqZYNdCtiRguoDQcgxQLcANkfpe8uuAlbIzsBW23uWCCQvj+/lGSMBqFBmlJ
4scyPqYwJUqf8TxAYbWET2wLoPg2B416AHPc8r4Q2lP7I2VEmUFJG4NvdEK1ZaOMCzMxsZ/RdhMc
PNTQgVAGQgR9DVxNAgKPZbt80lvCJXOxBeVH3YimtlJjFNeNFCGxN4ZV/3jGgHapxBqI2qwSoEzr
+m+0Sz/bzHStsNRnzpEGwLiRTm2vXLdtmFRYePFVmpmPUdqY1CddeEZXhlabhXVsyXEs1CznJIvX
r/6PZHS9ocCNAXBBpl69LzAeaKL92I6EL7BVdcCel3OPBIOPPmFVfS49oElGADdeAdC6GDnC56D4
zkO1Fw/n/AnQcUAWknmUeOk0kyJGLcDEi9juwOelLkqQVQO0wOTNHhjpev8Th1YPDplwMYgrbRHu
ikORo9IsWjJI3rfczxCb/LKsNoG/TKSH+1eS8gr/fBsmMFVVAt6MJlLXog3cBuSJbGxrHJjCmVTl
MS2UQHSQ6aAanKvpjDriZiswmg4/HnP5LA3Z0xecmMuaFNtx14OOIUqIWIA5R+UW95d1Bk+lBUFl
4ElDFsZLKf9M6MNUbOQqsWWUqD7BcJcyDxjdAZYO+wyctZywP2UGTPwWdEvrcFV4FlNYA+zBV9ct
MNajBEbkmEMMYP2164Mxah2+8FvxESO+IKR3UDj9dWNzCA2vPd7/dHpu7Hwkl59OHQnYVkKYjjqx
VdlouxgTPGDNJFG7Y+FObZhgleQkXbaHuSTzGQjmZs+UcRxXwMDGDUqNH4IVylWgAx1ZV8ARQE4h
mjcb4wEgeDpwt/pFBep6kn/7i9IeGXfAgVkhOfAFWOxy64urWpo5Rrov4M9eXHwSZXPQ8ed5TYdP
qiyjN0Wz/7FW8sMigS39yn7FJSx3bGG8aYGJs8f75yBMaQ5MtP2zHdQV8rhK8XJuSOxgJR/Dj1fx
9+A/Kht5FW99vdi4waIyf5Eo1Nfxk29Jqz1mXA/oEcHfW7wxl6CkE4fnrYD+0jBLjzHeG4Atlkn7
qs/j1BYBhJmvQPcFwH7QQ8avTcOxz5UPuk5DAEQ6In3eT57qIWafgTMfv6aCFrkz9mRKbyBJJQmY
dUcMQvuJvYffgYEhtevKGyy2TBMQ08dfZcVKT03Bzg2Lj3eeuprAYwaKjyggnYkxe/z+wr3ROgW0
56WS2pgoF1eqz/FWxuacoTDgbhJycDxGRSTO3D46yBm3HKjriJbR8SkChp1K4PA9F3JZXaU2Hxmy
RIrAxJMs0qXwWKBJZ8H1j6KR7wp5I3BLBf0bBYojcw457Sn/+QjUt0TAuCoCcIyuly70Xs9LWZ3a
zFLmdjzYiUWSb3OAMfYEu47GxlUpmgkolGoLcKDZl7K6/xCmbh6UKKaRgBuJiiIN1iV6Lq94Up7a
nwgxcz1+T08VZiX8zxk5E3cKckYgWRFEvzfGIUt4YWA9rNRBnwgWWg6n3AMzPW5THoILF6QZIKfj
JAC9MqQuXH0YTOk5BOhMLv2no43nbUcnGgcwhxH26GbRoOqMXDHB2RdWla7t9RNjrMWtR+CkfD/P
ZAqndD4mhAFSwwqsDLS+URdd3O+i8fzOlfrUDgkcE7gAmwKkJ4ku7UEhWxMlsTKGzLlGVFHxzxKh
TgD7DQhyjEtfCwX/AsPVYAK1WzZrDSbvFcLXnLjMwBdImDTpidKABizy1FOruc5iaNi5Ehw/8bDx
uHDYcD1U9gZZv+HywMHLxzc4DvvS+S7znXSCJhgJqBeBk1CkwJqHA9WewDOJkq6WqqWyd0JJA0+p
04ShEWI0F9R4XeSC7ryv62CLwbYyNNg+5F+STBBfQJWKeXjWK1vMxys+B5uhpNzWbSNWIxrfes9O
xkvPRVI26DVUGNEWmiSbGyKesmWY8wQ/JrAYMSZNt/pFIEItHG2ki0Vfo2yCz01pAIoUEjDc6Ez+
yb/hc5g1L5D0oc1BcsTp8mf7mluyo6ucDrA0IrPVTNxD972OlwBgCfgeDKjDDaQB4nkQXxa1x7n2
yMGjoO8v5NH0KCuLDhxiaxcTKS3I2KLOHIT9/fd+jt6ulTrmNSVg06PpE7DOZ813cenz2hXVEPzS
tvH63pvJCh0D1Yoh7yl5x0aQQ4lRsFxPUcZUV7D3hOhPxu/xqK8xxGdst1CDKJ1F5E3Xl0f8Wfbk
6SnRnzIdpOroTFqv1/rTXDxxq6PwYAT0xKBHFd9O2z2gQsa5oDnOicvfwB1HymoVeg9eN2N6bp/F
tRgqe+A5qaTWAJg+Ic1mutG+BIQIAIQwsbsRQOV+/yDoIUrcgWtplPZx0xyGJ4Q0tzV6PVspBI03
v9l2t9tZYKFY/Xz1GunWnU62w2/4MNdJMfEyruVTiohrqqIFXpVzMuQFer131mepg3iIrMSHhxfW
yogMhwpsRzow/2f8mNuA5Fo05eSpfKgq4SgatIVi9suFhxBkqvf399aRvJYxHvbFPQeljRtDrTgn
L7LzOid+NfOS6NTMnwOUhBFOB6kSoKtcS2DAatYOQsqc4qXz8LPo1s16D0DLb1SzN5LRz9yX21wJ
1iPBM4a4kZOB2jM2l91GKGrmBOgs0lWrkXqtB4lo/lnJL600U5mfPCHoptFMKaDB4K/X5vCFODB9
A2kSpg7KRaw8C2gHv39EEz6OxgLiC0oQj5uFW3stpR9Q/1cThjmlZmjGC3WrkvWvi67fuaTulALB
vojocweEBQKta0EymveUsnOYU+fGVpetg1IgZbnLq//cZcaKLgRR+yaUYgpqWAjSkhaxG1ooRBY8
sgrx2a8oGuY2cEpjXYqjNFZZ1mLpFBpz2oBDEpMp/BHdogTx9Renm4mpr+XNTKA89azgkgJ4B/4S
AMaonSyEXIgGEQuMtMaUQZYnIW6/fy0m7h4cQG7MDaLCCVzv68PKorICi27s2pFcvBR+sQVrbU08
Pzbvy5l4UaijgjwFy0HIcW7/vdAQqhK0QTOUrp2U6RrAOQdHCl+1xP8U8p7kcWNxPDvzrCayUtqV
TOrAOrHzPEFNXXtnHYC1D7AB/OiQgV+RxYrA2OrrpbOPENM+zXi750klyvBfiabUFVdIclm1EP36
yurPsvnc6uB7XErEsKyVZuITPpEudwnyDQX43zaiIWOAS68WyBKWy01mGL8zmdmJ23v1ReNFuDgA
hRG0QKpy1/Z9bSkP4BqX2G3ecUZcVHpZ8jObPykOSmaMqkAqJVP3KuAy1eFj17VDkCrzpl9LwORa
htUmS+OZhzllXFFf5kQBo8pIf56N/8XS+CYsq05UXbte56peuthQgSQqwXjpoXpIDMnRS4dUGNkm
LmZBHSI6J8DXfrR5QdI3p5z5HrqVfbRVV99DWQ+w9QJem+FdG5Pi3OsuQGuEBdq83wBdQ7ozYxmp
ctaNMMr0gmFXChvQ2tvlsMgfmy3LbT4kJJKkXf+fAk/9kQWwUcxwoYaArOP1HWK6io3zMPLsTUx2
A+E4s//+3jxHyE19t0thDp5yymtDIeGvPCqnHjie1LDoU7fbYNVUG0AehhuvsRQwLrPEd5bID/gD
sOwjI/IEQxA3jX/g2NdYW/HVBp1MLMmYtZKYYMg2umQbOsqM33MOIOl3fvmFVNam96LBYZvAszEz
DY5DC0UPIMUSuJff7lrfc+/8OOFcmT+nw8F63DLo8NafjsbrbrN8Ej/9g28k+tIxvxWjJS1ZzvXH
TT+NvztId/AmgpINohd6Ni9tAp5ULyUIYDFHLuuBsgY2dbruAXLMFyveiI69vMtPJUe6j+qRSfRe
OWbeTDJ+IuGEt3HxQZReQG7E99sSRyqB7sB54xjOlLSl4GRGW2m2lFopUGMF5J7YApjd6zIzwK+r
/RTqDkz1JHLmqmIT0SE+CDAFIAxBVgJw+9d3GiA+XQ4gS89mdXUtmuVieOEffJ19bY3YcBwMYrIz
L3bKFF5KpMxSn/BaXHmpZyvFUs71vsTUeNK/IzXvzeUwp7cbhQgBhBYjWCH1gmpkeBupx3bnoiUA
fiE2xKdi72HeUTPbfUQSQ/EOJYtiwGIAbTSJMAd3um/5p9WhJI88cCC/g0t4vcP1yDwODlAcebUY
5AL9P8I6cD9aV8955HeTYBWr4YJ3FLDFl7o0V5KccnxRpQaQISDbBJgiSmtJjQyK6gTy+4VE8l8Q
1AcEzNGcrofWjN2nm2bOGhKbjVwPyAYADkhd72YAMW6e9J6NWVvLLZ/BGB47ntGwR97fBPLId637
4PPk3/KMuIzBKrqkPM9s+JRPd/kR1JUeMm0Eqhs8u1aealXX1CWHaYWOqKnRH0Pv2PelwaU+gN2s
fsUjxJcLfsYGnhs3aMWI/k5QVkB9A86N+oYwG7hoqPANKIVacWRwFXnDcOk+2du2HVuhgbEF8guV
d/w3ix8zycBPBp0nPUPelZJauawMjafHpgKIKQaDLovGND8k/Tv9lGZSx5M2Ck7OP/KoE/dLRcw7
CfLqNZpZi1PyEJrVVlmmO9nwPoqlsB/WzGIP1gewZq09Un9ilkyfO/JxO+ntRgMB0GkQr0oAx71+
Y4Vb1HwclT44XJ/Ae+0flcIEuRvvrhVtH4db95tZC3NMWpNe7qVUyvr5ngTcwAZSPUG3Xt933le9
KPWSWKMdfEVknqx6XUFnj+ybDzKRSe+jmLa39+D1IgWxn/qXTT1z86a0q4r5dvBB4OLdYAtqIDbW
YsXxbD9beNWpqDcJ/6ZgGLRLydyuj5qa3vVRqSC3p3AgnqB8alBPZkMksEjvtaZP3HW/84kKhto9
TxTwxP0b2wnFMvLFYp4DSLDXh6wVaEAVQsa309o1JfHLVYjAm1kHbBPNquUHNtV9DLinvxUwCrdx
YIDAW5dFPS4WkTYXfI/CqLVjd8GMJ6qoH94AuaEMlue+ywe2Vi3kaMmxx9ZZBNKMgzURRmBoHJkY
CBiBRqkb1gmBIIAvO7Cbas0IeiUYodl7D+rwfV9tjP8PtRq0qygiLg08Afi311vLi7WqVhIT2WGd
Geg2BsosEeuVvyuEpc+7BF3OM4H3xP4JKCqKGCUDAARCs2uJPtfIXthpEfTUoVr31uy40cTlvBJA
aeCiDHonqSEg3Q+bxOB/sg16P+Dvoa9YO7WfjHV/C6cXhEw3PCm0gtCgnnkCF6ASIU/sSVO+SMo+
GdZB8nFfykQ5BYlpWZCh24GjcMPSxcVxwZd5ENsYDE0LUhkKCU7VttkCjHWLmHogjw3JzIcEqDJJ
YlbPHNLkT8v7XzGG7/R1ufwI6uF7aHBymxofAcZ4U8Q0Vep+3pcwsZuoEaJ7kIVvKkDDXF+Plq8V
ri1zNGp1MNzDygciapsf3ZlbOLEQGA0RvgpgWEHYMn7GRehcJE6U9SkWUjTxs8JWqsUVRWbeX8uU
B3YlhVoMkJhETwTnuR1ph6ZZC1vHj3Sw80Tcrk9fhWFRdmBgnPPFbot/qPxcrI2yiXUBKuUh82J4
9qHyJA2/5XAM8n3inrgS8dAqaGd8gQklAg9XhBIBxCWaS6gMa5H6WpOEYWy3EqmrkAThY9+9FZXV
8Wgc9I5z8fjNHYFChCCAEiNpjMiFOrxG4cErKKeJ7fcBEHKjDGXjBWiSfD0K+ZmLcqOIKVnUEYpq
EXdcECY2VypGAGI+j7VitID7IDmq2a/7F+bmVkIYnOgxLQkYKizu+lamidKXio/+IHAlaW7z2RTl
930Jt2HfKGJsfMCcAHL9dKkyG3F3OK5BnyIaKzzUhJrXVw5QcZLlPvCbDTN3GW98csw94HmhxQJ0
dGCTpc5KyEDUAhKHDOVvKCyMfTOAJHPJj4yp7wFwH3CG76/wNvSnJFInhjq83IWMkNmbrNt8gh9i
0aAb+CewGgKyM/1Yk++lHn4Z6dxrnzi9MekHowZUQRYdgdTp+Y4fBq6f24hujHdtAyghxyIub3xU
Cy0wZpvIb54dFopmCiDEw5BKCDau5bl+KqtO1+a2uEhR7DY9C1wcQ0iyn24mqXnjW1KSRpN7oS2D
WEOaUYGk2v+OZOOpZslT38+8tLnljNt7IUQKGD5pRiExEXs9EZeyRmzVMWYCpTkxtAmTmZAvHC63
c3NsPA6QiNbM0CPcm3Tyfev+Zbzt/hh3DljxKDKoUFhnq36xKPiJEshv5RzXX35X3634XSv39QoY
qE8tiZq5K3jj+0CciHo/i6FnEQwG1OLkyiurDH2XNvpeFbLxP/LUKkXjRU4IRgvleHbG6TbRMkoc
aZt5Ho4kFMv1qbGOmJXAtS5sVNd6MiDaA2cPCHUOCrJWGDIQTxgxTA3F0ZvoqWIeo59hzqO8TbRQ
30DdnMYHE1sJBjEb0xT1CBxuZDGpPB0YHet1J83c03EPr3wgShq1x5miNE6udYVdWMBw38zBkk5p
6KsdpTQmW3qqkMplYef+Cu+aGDtLzQlbvnWhsRQelNMsh+Hoct9bEaUxMRwX8qlbF3ai7SR50bwy
PG5PEB9zZ62VaJslc6nA2WtD+SiBkklhJeDaCOmOY4whRvvpi2hmsRV8ZRi6wcg+QPhjHt3SaAwk
HBPqwhtaZaTZJ3PjLeE4xwm9kUERmVCJsrlVG6IDkYlLm3MfYwBEqQlRuPXg6BVgE9vjYM7V2G87
5mEFwdZ85k/C2z/n0i50Anz4vvZDp7S74jVEO5wdvUhIScZjm3qwV4mySzYgTRvWqiUgUXRfI034
MyCJgj4C/ZwIfHrqrbBsIwSRppV2Vr8Gtd4YcvMUZ0QVZ+RMmAxQoY2tBAo8Ggx5UHrBq2OVS+PK
DoLHQVgqtlvscJFa4nUzaB3C+CCo6wtaGA51GQ3VGXCeXotCTiQHO6BQ2axZIwfziT4jxXLXvn3a
BQUmrD/WPLIvQJcB2NjCPSS6bj4+FT8bzNRiem5uQHHK/8DnIBcFJjhAptA9FEPea5LTypUd1boH
9k8rzs1k62+U7hcnuwRg5WLQNmG1koYl75EW+XbGEPfqb/RahDMG4TYdibt2+THU03YHP2jaQq1g
VJtvDBIC9g9trgRA0nDDUPEgJERfmmcqpAUi3WYudTPeJvpoJB53AI4mWHBY6mi4MpMbJutru5DB
+uRowqDHGQit799pfsLsyeh0RFQ8dhrCwbu+AUUbC04NtDW7GAoChiD+OSpWI5EjKWMzAGzn0gN0
k0LcwRTbRY5m6hL87wFpPtT2xVM3gbipaz313u5/1znrfb18Dg3NmPcfQ0z8pEwFgvmgVmK+swuO
yI8O+KAXTWEKX4A5WoKtb3AXnkj6TG/z7cAbbWpywiEKSMwulcRoww2awetFzxlZ+e0YoJMWNfBy
ms7wHfKDfv9bJ/bw+lupPYyjMA05l+3skuxwK5FgeEfVYOwcGOECfPOUbLK9pD9FOjyJ7xnht07Z
tXDqmiLL6KtpPnQIWd8jfdebyFmGoHz4HJOnp51G3l988vYhLTjd1vcvHzPybzuxR9q1kZkBwdEY
flFJKUYTu0TNpQ5uGlgGQnNYxmg/DAsjAaGAa0ikxYy9o8+IvVVc11Kp1xELWqWKktbZVbfvJfhn
UQkmzWXMzXUmCbfv8FoS5aXxYKIU/RLrs2JiHYz3Xu+s2hwwKlah/cLUt8hSfwKSkcQLjG9jYrwg
OrvRoa3JXJ76dhaF2uvxWy/Mn5bEnZxzTmfHz8lWeBEBIz4sHyOI8qCPcr3ChXO/tYAYR5QNgIox
Y5lo7BQgqF1vBvUqBw5tR1yND3Dzb67aJB6pxG1Yi4RP3sIgGxs/AQlOZq74rY6CVA55mZH4G7DC
VJKE8V3AgXIMlk24L8t7enhfMV/VKrBkkn18CAq6YZ2DsxdItGBdMqJSznzArUXGB4AoFelImH1o
pOt9l1xf4wfV7W2I7yOyw0zuKVy75PFH/F48rqKnBWYFMXn8Ke6/l7+A4p0ryt9Obo0bj9YksA1j
tgStV9dfwDBRIDpx3NvPm9fDzt98gn9nf0CpyieP2WaxWOzNp56s1x/lam+vI9MjaPo9Lp/vb8R4
vLRSvvwK6vi5qOJTh4+wD0BALF6UMiRAiJs57qkHh+PEiY/YFugLv14qWg8ypSiz3vYH0ykVM+I0
8/4ypo7zUgL1pIvSSWWvyHu7jAE5J0VEEPBww4XLKYYUItzsZ1mSb33HsXz/d1HU+XF90AFjOe3t
zHje7VAsSMmmP76+7t49/XDKdyeYeCPh9MeOrAayclYuOQmbVawvCDFNO+WI7QHSEu2rD8ungKzN
ZI/hWPs30b+N+5szpVmFkZ0NI5kYD6UzhCIzFmhjPLY2Hsl4j8HwnmGqOVZnjnlSDlqsETugXRb8
aNfHHDjDEMTjm8qQCx9TnyqcK1ZGA0X1e39FU7d2LKxjhAaNXiB8vJaUOULW9FrY2/hHLZEkDAzK
fEsaZED/K0E3MDot9i4aH6kWvzn8pmJtgXu9L2Jy1/6u5Ya7uc1LUNUGPWiogfzsbmMEBlz44mZz
tbqZTaMbjJtacjVY096uxQ4BVoJ3mICONA+91f0VTT33i9PRqMcoVWnP9AoEOS1iKg11/rT6F+cC
/ku4uFCd40TR9QWoVV5M2ajo7SasDS5C86i7l4KZdC0NIX22jZdSKCPRKuCgzRNIQapoG4/Byevu
wJoH6yFbNuSx2zw+AjeqMd8+RJ58sMTAfMb9rTzXy2j9fPkJlOpE70TjiAUuYGa8blKiaFAzO8s6
PMJULYb9g3BMyPYDhDBPS/RRRPqM6pg6yvPgjIC5QPQ3UE+65zE5eL7/dYcm8TQhavh+f4VTt/JS
wqjZLxygMgtkN+iwwDJEz4JnyO5zxs116P0fJ4lplv9dB60wpJhXyghS/GAZk+ddOnYnHFaPEjLi
9mP78CWSFr5HA5AHAKzo415iBmNGP84s9eyKXSxVaQMQu6r4iGrUj9qPZEeu9Z/vJop4iP0wQAk4
CepdcE2X14rb411gertMJMvJ1VWuzfWLT0TSKBaipwdoVUhrYFDo+tSiMBCFmm8G9LsA9xp3slth
+NxYhTtigv7M1Yu18pHpy7nhsons5pVguroGMrdEBuXnYAuk8Bbyhx9uynf2IW+Ig0E5cak9pJ/3
t3TKtYCTCMZdmE/U9KgLynJFUAlpOdgxmpj6xBTRFBDUj4iT38NgJnszbhv92iEHs/wYQWURJF9v
a9KD5ads+cFW+4TU0VPNZUYmEPaVCY6akK3jfG5mZzLYuxRJnWRQJWkal8KAYG/TA+Mb7UK6u3wH
eJXl2iSu9QR9D3M9Q5NRB7JuwLIFhSrGqsencvEUWj4JA7VRB3sILS2y8o4lXZgasfDiM6Rlt3Vt
Ylp1df8kJ+oPHFyGv1JHU3wh1a21LtFyZ7AbkDzIJGlMNBErot7Uv5yuxQ9gyAUEQPzq8Mv7kifP
9UIwpUaLqMlZPoNgXnvw1xy4S8I3Nn3zhEWxjucQ0KYc08tVUpcoVRxJ0ZJRmHtsQQkv/WTpIuqO
c70lNHb42TyOnX0stIACH5Ky8yEGa91YkAZ7tyv1jYUs0rI55TZjLjDFqPsWa9ic/tVb5scxhoqo
l9niNzDrzXHGSE0uGNjEImaY8VDPkdbFsXK5I/itpg02MvWCalVLwdPBAT1XWZk8xAsx9L6WaS1q
PcQk2a459DlpoQgSILyp2nMFApP7V2YyBSUD9hmdQXCogQZwfVnLmgOtceaxNkdWK8Z8dM3T4fNd
wtDo4XO1elwBXMVymdm+5FuLr6CZDSUz5OhQRqX50/K6Tuq6YhqbHXibkTJdEua0nHBrCEcZGCsF
qgIcRZa6OGnhenlRB60NjwaWWNa1T24DS0ySw+onWX69gNQc/XPrsiJPS9sh3vJjvQRwjmK4LzO7
fOt9X38KtcvoMMiUyA1b+1kgwgHgH4SzEMChhShejER17Grx8oYZuX15eDrmc32qt31MeIqXO0Hp
QZUB7m8fQrxqv/a/mP3XDxyxRuHw7+Tt14t4ALblfl/pPfHef1Gtv7/+6dP+exKURhxCsZT/h7Pr
Wo7cWLJfhAig4F9h26Lpmu4FMeSQ8KaAgv36PaD2rrpBRCP2hkYKSRPDRLmsrMyT5yQMK1EOLxk7
UXWlVr6wi68HOPN8rOtSNZAwwNICP7vz6kjmOHVfscC4s3OUeQ47c7P5q9mr0hzTJrq+S68tz46r
1vCdWhVph8CyBvUUjxeppQdWpidmCiIXtd7oqRsKp0q+S/N9Vq52G699wOxmHZnGj12CuRWN18R7
RzEmtJ7EzXZrSJZr886u3D3CI65FmQux2dXA5zGgGo59Ikx29y1CM/B8pc7T10P8AkL8nRnaG+5u
g2bZ2/toIbl/bXT2VMo4Nc5IAaOdKTcGiOfejx/t41Ny/1TstltXtl9SJK9zg3feEBwajTCV4Dtj
lR9u4VK6/pDZg2mQu7yIfnwLtafj3Nnv7+xJN9opQXNUzKfYenDzvZEdDm+FbHvw4cbj1HYD0t+V
W3/tdP/EIxcXE9EbWhQ5Nj+3eX4F3wVFbKWYzhY8zqDSf/hS7YOtosufGMJ5d69b9yune/UDpuN/
8QFN3w5ZFmJVJjJAMJEhusP9gUmIDBA7uuXmjlPNF9veYQbS433orrygf9/M14sxc2/DoMlZy8F+
iPZCv9tr5VkAtYmfmzFdeUf+5py7dqU/veMXY401ven1yZVSO0NJ7yjZpy1UXO5sYeeZBBeJtbbp
V6d35tzEuiybpoRJoBJkR7C24WNgtFNcgHflA+BOh0NmwXHv0NH/8vde/Ks8rPX1L6SRr6d45ubU
xOcguTuddpAa7CegAtAK/K46YKEncut+n5iqeffyAmkKUEjY4mDY0AnMDf9UGoCoY+k3m5VlnxN8
IzK8/qiZ60vyjAZVO30UlIpOyDXibkf688H9NOD4ojv4fHB7/xW3t73Qz7Phhs//2SMXe2DUQy5L
JruJIR0zw2KHo6Oi19a3Hh76h4PB3WMrAGWHd+nKUVvZ6T9O+cKyD2YdP+FhWaR0i3yVM5TFPmKB
GSejU7TEvj3SBdjE1QzP4W5VVRdhVsJeZb3SP0fxgHjQcDsHJbo7DPExcKyVRV14s12bnEdteki4
JIXJ0vKPvis70c7fSCd/P6z5zZX48Gd7XUxmmv3nBpt6tY7H9jAWxumUg/A3MPyDe4eUW64Y4FN+
xDZaVbBYW8qZ02J6Xxf6dKKUzGW166PjPoMU47jlktU8ynQ6b23YWfyVaH5ZVjpsDa4VR8Yrrihq
OCg/YaDbhzvV/NQe3wr4Mev8fQ96g/3KthUXP0AFIRGEbCZ1z9miakNax3GOKEkCIX6D1CY1nYfk
+KA9RZ0JAaptcr8NHbYXH1C1KHB0IsfM76fLaqONE2ZvFci5ABnBPrv4pNmlRYNIq1iMTxrupQRE
KEe4cmOrjsCP+s6n4SFF92jiLbAyFYvLfmF2tuxoDcxoJmIpQE9lKWapvWVRafrUzQTz9uH9QVH9
WvULU7NVL1RZT1sd9wb4ju/bz+lxzCP4J+ZHji5QLD3+FvZPFXbBFqfa84iF4m+BCiC6dJ3q+fAi
AsbLgyyoNb4qZjyQ7UvjvMWevLNBEmTdo00AjN0HZVibpGnub3357MYjaUh6Scq6c+MTr0n4MyeI
a/X5hZr4tAGA5gWEiZ9qpNdRC/VzGunaFDYhI6VOEQuyUT5Ov2qPHhBp6Oqw0cOyyVE82wcfG7ra
PvZ7L2g84XVFFZFDnRpWr79gpKRuVYaCZcOnVszYtvG5yuT9zCOaauS8mlq3t4Qwjel6Yq8szgtN
NG+FLg7z4WxxxEi+4hhq2NL+nrOwGVdM/fau16Zm0zuApyoZQwyuM3lXPu33mrk/ggsLMUto0ZVT
9ft9DWMoksLDTPmvOcJOaAtWtT3G5YdmRA30u1orp2kBPTmZUFAHwmqBxnCW845qdPsNIwqxoNeY
mu7f34MNaAlG42U4aY3hmfdj7tyewwUfBeQ8SMTAjI/+QrRbXm8QHTW7PmbBiDmEsigAYx+nh3Gj
WLUDnG+xNcxzbHfGd7yqjrxwCwNNL6ExAjRBaFuY9zH7CV4UXCMP57jZDZ1dqgqoibyaAdIF3leV
fYKwwcjLtaTi73vi2uz0+xdXcktISCIKs8ic2vjpHILMQxyY3EoI95tLQb42NDt6Ma3UNkS3+vkZ
SbbcOiEfkuyfwJOHnj99X5sftXuKIAYoINs4aTOftgeb7CE/eAbdsHsuHGXTurtd60LU6JGZ+LUr
nEfe4I0BvbdrQJal7Q2KI6TLpi5jkI9cT4vC4jEt5XA8C8Njvqf0rEdO0oUrW3zhoYFJuTAzueWL
2RekmupVh+1Gds09ldDF8Zkarm17U6Hq+zG1zQ1zNo+bP4mVure3+pIrRD4QrljSUO7RZjud0DIr
MzEfz4EfmEw/+SLwaPGeEzO0Q2orxhYeDpNAsE7A0YySuCrPXu+6H6MKWaAukB+4fQmSPGwBDo+H
B9X8QI3uRcMqQpTyiOxJ5a5hoaatNffBl8Zni0n8uqqaFAneIN0oz6WCYEdFlpd813BbFUUAwlaJ
J5b8/qXN2cq2eqi3QYYBC4ceLbzlRlXNiAP/cSUaA6qhL1S9v72gSx4EDUgK5PyA0sBTZBboCF2e
tmIqtGf1BS4flMaFQyVL0o/t2c+2uNNv21uY1Stzs2CnqaDOFfR8e5Z2sYWeOHBuCpnJ1XdB6Pps
hVVjYbdeGZt+/+KgSOkos7TG2CRT5Zwht2j1Sk8sWKnTLc4hIoMJyYuSLRqTr+3oLVOgEsC6c8+n
6Z0iJ0etK6gR+oNsN7Titl2cCYYEBuusCXVXloY1KTJh2hmz3YqDAh5/8KtNiNrZNQ6EKmSmRb09
R73Fx65cTkyW3C57IQ/FB/0QOyP7uL2SykLkcGVyNuosUoSy9WFS4t2yems+OOFDiswy2vO5IVAr
SoxI2Ib9G49l7i25PNL8vgSPbe72+jH1n7PhxACnlMF5+5Xo0DrNdxpkQYdj4T9I+NN6aiuISrB4
8v3wDuoCpXfC0coKs4aIheamudtAKf5x3ImoSrK/MVhzdzlvUvYSpp+K/Jl3D0pjit1Wrmsz8w9K
affqNtrRuAXHCTNB7KoMa/o0C5cApgXOCk1N6O2TZ36j7RvUSCqUTKRyPz7Wgsk5jXRKhqmlqgh3
TQ8iZ1vUwM1+l6MF+6Vfw6ItXM5XHzBzIkg8DKmYR0h7dJY0GNn3EH6jRJ21bqOs7PyF/gLwKkAM
dGoOQdD1s0cuTpjIl4wwXEZnQh3ZKCHTXEK8zYlPrVM5uZtu91pohs64z86+M6ZIK4qm72R4wj6q
7z/K2ODB4FbujaUY8OqrZk4mLXsOCjL4KtBbvsq+cQRsdoLPcvYrB6K+Oto3oWuW5xVfuuBuwKnD
awroymXoXcyClUwpFdAJp/05HxVsUd7MIXCeI6VM0bYXv94+fgsHXhRUdMOiKDeRBcxCMBRgtbTo
aH9WGRc9t3idGpLS+yu7eaF8oImCBo4+EF6CRWTeqyLrRUh8DTB9FYI10DFwUt/S+9ACVVPZGpV6
HlFeRZXeR4SbWZEIUERnpp1qSsOjUu3qGtx1FbcpQ1sQndsz8Jv/E9xuKnRwgfrDBQaQy7XbjbVA
GJJR7c8xuqB6p8oOklwa9zT8IuDCQLESjMJ4S9eWz5mUugFv3P6Ahafp9QfMj3oWR3DIgI5nz2D4
ct47+9UKPhLj/nuDysoGvK40MMlbyxvZsMf/WcvBLZx0sABMgOlJihc939cTQGiLx1aF51QF7Dqy
RX5nQV7TOY0Gf1JO3SG6q7fxbrMy6oUr/MrqbOexbgSfEwFwac+cFIgJI/GoIULJ6Okhc7+Yceic
w6dqAtbabXf98WyufMDS6/jqA2bnDHOB8FSaXse4BwQHlD6t1f8hASBaj9btwS7NMArfEkgD0E4P
UszrGR4KnlOCgUcEiv4zGYWK/jkfn8ZsM+hbVVs7bAs3qoheOwCJoYSBPT3z3ApChbzuhfEcZqb4
2vxJAKNA8u3OUKzPlxevtdEeC+rEr8cqwUjXpnXN+vT7F75cDTmqdSqsM3oEByf8pojGH0P3R2MQ
TYpQBsQuyUYNTfIUUm9N2HoBjwNmJmCoIVmjgiJ2DnFIk0RJSjYAWqU69BgKhhZ8AwiwD/GSTf1D
IJ/GdhNAlpC3/9+LfGV4PvCqU8HX1OM9FW+IsAsUg2gHVWqNgphhsfJ6WwgP0EkDrRGAUtGZrs/u
Jp2WDadVeFYw8dB+SPp31T/p6sqI5IWrSCJTWkBTZVCGzN9pFC9Egem4HUTjeYCso/wa/1W++4Pg
gO3elB1qvI9Oa/HmeNDc7o8ApS4X0IbRLP/glqaH1j68oc1hZ7uHg/1n2Aq2BNmm7ctoHt52u+81
HdaFYyZJKsj4Ccgd4MpmjlTNW76LCzKc0/IedJU6tfQEnTYMgjMImm+v9kJZCFIiF8Zmp6xCUyuv
RjC2P56UP6kFuvWzoT6wzafr2uiKBoEkB8518tKtOuwF13llerbTWl1sAMEUhjNxKcKiyPhw9n+f
jzW6yNJn3d394bbyigdb8pZXNmcbrqvL3GcybGYGfVaN13h7FLzyOV5xH0uPdQkIbFUB9QhSBPON
nUqs5sYW01ogAZZbhangzQFKaX6LB2yN+Mt3mK29ZhY9cVv17q/8BNqLpzU5n4VSGFb34jNmd2Lr
x/4QdvgMEMYL4PH1GCaX7MZXWzpx5/YDvZY9mvfA+bp9FNBPKK9sr2n3zB5igKDjLwUtFqAbmC2x
5NcFZgEnbyi+6tirtYfb2/cHTPvbAB4XBN3ZvxGoYzyimNrX/RlwjncoUFrjQXrWdsDuK4ATpFCt
D9zKTra0slT3/IjSiG59TyIBIFfj7lo0MDKoB0Gr0lg7xctD//fLZvcynsCUz3rWnyOVr/dJIGue
rKWPt8c/zd+N4f9guy9uKdbpTBTKCkZ88kZI0DzTHNElupby421Li8NBuxug7qBh/5VbDQY0LjQU
Ex3G4SPV0Gsvrl34ayYmv3gxGFGu5Tb2m/783AxmBgEILOmpdH4wQYdsi/ZDRTTfdo+oUd8e2+Jp
lS8GN18r0nOj8GP5leyOziQoWrgPkYvA3aKW/UawPzbf+jZFVWUts7a4hP/anqfLlVzUWtq0/blV
5E3HP/P6B6+M9u0RLt2zFwNUZ5Ebz7ge/ETYjEHxxXxL7V+EyInDzPovzKDlZKIWQQfhnP64r0Hg
04p9fy7LwNTYRyA6bflY4+l9287SYwfxwr+GZlslGxPwqJChP2tCbWc5urVlvzKwgwojR+N2COBw
EiGZFpNvMVbNEsx7bYvylC9LDlX7bUCkZ73PVnbwZPXXabz4qtk2EmWA4XUeSzmiiPlEai1xwrQC
UJIBfxKGNLkfWumj4jRxBUq4FODIMqoe6CFE36Y8nayLk5NBGsSXOXRF1yW770hkU3o/jM9yTva8
vpZxX4DFo7qDVgOCFzDaQ+eJ6D7n8OqnyMv6NcAykaVURq4DMW7UENEb/0oMrX279IWByQV0Hf23
kpmjCObDlXzm4l2OdAt6AX4UFecnR5ZbHcI1QAHT7yx49QXJSkW7aI+x+EeVnLiHiA5UdUb9dWXz
TWn9+TJPJGZTUU2TUL+7nu0wJC1EngMeYA/eLJAmPnJeaWR3/ku4kkNZyqWCxhJ5MwUSB8AgzMKV
fOjbICfZeLaEFwGkJh9ug2J3btQvzYoPXAjGcINCiAdFQhlx8sySmChj5eeoZcRb1pi9VQMBBw3n
9GHtZQPi6N/zB/Q0Ol5lsDBISLRfz1+T1BJLSgT9OhRLjno/+opdMySDHdAbC5qRUkZCk46+1Dsp
UbkP2kv+61D0LefyWt4rRjA9DI0kxJEwCzGUQSPbKlzx1YshS56aHMKG6JHQpMDgA4DfTciAJ/mD
qgQ1QEcVRR4iSosyPWhMjRRbKSW9sIsM2du/UK/3eQdqcpyGBKtWRKYmyfxgVVLL56c+zORJcgwd
y/bUUpo7eQMkq0EgLMzZOkQhRCNIhiGy+i6IlW03dvq9mLWpeCrUok/30lCQ4FiFUcVZSsj5ogHt
7pJ3xwJ1lD2IFUh8ynImV69qobbFXRtHlb7tGdCSblWnYomrXYmAER27VHL0PhWFfVEOQ7UjmeJP
NQTiK0ci8BTNKZ0vCk6e1sETfGDYP2ZDlNbHUJZD1azA+Q01O5mCcLaoohivPF0C6bmuSBG7S7Ku
jJ0RiLHGzQpdqyxpLAe0ZgwZ1O8in0vAxENSvrFln4jhRqi0PgKtE+WTcyGlbf4pyxmQ7EY4Ikv2
kZGSQMss8Qsu9FAfkMp7Jet0aaP2IOa/V2kToqdsqETOIIzQwk5rNR0w9VUfjabWZUX2noOxSrEj
JAzqT6aRoPqU6iYLwF411ly+aQpJ73YBx8nxMxhtwtgO0QWbPhVJTBJqVDU66aBokMWK17aqHJ0h
vxCgjQ01IDTR60lfot5TtTqS8kHQqND1rpVceAiKrhmtFP9OmUHlBv8s9Tw/Jzo0fO2uDNpgX1dI
jHyngRCl3a5uUzn0uKZR5Df8mBLwiEzt2ncmMsYgX5frT+mYDoPRQ8yQ2LTJ0sLyKQiZbYKZxhfp
sdp7rOKgGd0MMVHcoEij+NAQPYROGJH8RD4gQcNFe7/y+fzIpUiIuXAgGn4oOsz34ig1nJG1bdHb
Q1TkEIQv/JpmZl0VcmJqFP3AoL+q86F6CqBuKMZQTtG7/LEsS3U85CqF4EhK+pQzJQ7tURsxTwjk
llVMkmCUSFZ0Fr6FBVsGfdUcbN15LtgNV4nZnhZ8jskLOyZDLRVRjYDWN5ZovYFmSZ0z2rrL6DbL
OoHegYEgVQHvHegwbPyIq/lHWesBmRl1pdLeg05V44+xqErZDQZOqVH4UKLWbv1UH0xCojZ0BCVI
RCyV2EveqIAlCWejoTshHBSQVpQQqHfTukpzMLZQQf/k8gyCCHzQBLI1Qu/tS0eKJ3SgYhmEp7Aq
Q84TqlxI7DQLKLM5LeoLR4gIX1ZGy3PpaAVoRtG+uzznbNC1jC89qH0CqB51/dfKJbNwpYMuGRVf
cKWhF2TO/SSNbYJbuBjPEYPGdqzv2/jM81s1OqNGaejysc/fW+2JJh/A4xg0jL77vrR0/yvKwPOq
f698zsKd9w/zlQgGNxS8Z9dDlY05gCZTqTtwOGZAtE5wkU7WDEG2NOretjb9sNkFi6o6kn+oGWH0
8ybpXBd8Dryr/DlXtMwROe1Z1iIn55vYivkhc25bW3h24MqDjBWiFjB6yLPYWKymALxFE+MQy9TK
WRTYwM283TayVJIEnRbKBwDEgKrlB2x4EaKJrNFiPkT7YsqhwRzP8ab0hAbTx5Ccl5/kEY0YzMDD
i9lpAEoNvbIKTbOU1f7Un51zMbsqhLCRV0I0gXgCW2geU+haJAaCRjWPoxuFRRuO2or/kA4P4DmK
dFcEk1r87YtmBamtLwmYlmQl6TfPbf76gllWgoKxNxWHSvPC9L1Qnbputm0kGJzsqLLRgkpN9prx
q0wTIyu2fbQSN84LFZP5qZkYuVWsBgK4KT65WAqtSVuuaJnmkYgYYkWcJhsfpSK0WfoYiyfiH1Ex
CeJPln3L4hNIcIfPMUAHHyA18RsfgRKnNASxNiq4UdqBHYv8ZW/ZY7+Wt5y/cv75UMj2TEq/aCOc
M841Eof7hdaa5+uvMkipMt9qq8zS8uooDxkiE1SF433GzPBO1CF36G+G0apYZwlrczY7I/98Cei5
FBxyAFDm7YxtIKCk1gma143jVJlOi5eV8zGdstmuBEANPxmvCqhw/CzaxaKEgViUCqQJPKa5DbI0
G47dC/Ixrs2E3pfQhaD1PqpWakazSPR/h/Wv0dlG7JqoBqJS0jw9f5L1j06BCNJqYW5K1/4aGajT
QdIO74IL83q7YZe0pVZwmhfwMQW1pj4iDpEg6VkV55xBcacN+9jpwTUE5rE+3miA2hz5uNHuFZVT
DKHU6coBnIb164uw/8G5B0Z3pHSuv6gGcUMmMKwm444Cdf07Tt6nuilmK9m52Xv4Z3rxPFM1dWK2
QR55ZofRWKIJpjcBuQoflhZJ9k29wWMxGAGo7J5u76Gl1bw0NxvWIBQDYEqi5mnRkZE/ZXSUgZu4
bWNtSLMnvg6cezMOGBIoEVmGC7AEH7hoEGqrB+Aobhub3YP/zN9U1waaBqoG/GznaISlYJsqoE/R
ckYiPIkNKKC41wZkl7cNzakDflmauUSpK+UiyXPdq0n5ksoPEXif8kpya99Ru3pf6IZK/9SNMaoW
WxOxWnRzSFqgzAU8M8RxZxewUIi13kRU94grjW6S3KXqQ+4DqkJOiaAbJd3KzQPTd6X4xAVWHJ9F
sBatvX+X5npycNCyRMERmP/rvSoNEhSD5Vr32i4xWYNXngxGD4jR1NoKTGTp9ClE5GV0hSNxMefu
zgsSARrJ6Z5PoLwWHAbwl7J4K0T3Wvd8e12XTsS/ppBJuB5UHjMQMbWB72X8rvah2QD0UL1GbTQH
mGDzwK8BModwAg3vcCnXVgo/igcuxuaJ0kcqW3mKNsdXoYZ0XHQMum2KIDHadtm7ypWGT23d3/iN
W2CWuY26koH7vYpICEGUFMwJuKdQqr7+FEAtUtYqODFpyb8VAgU5hAhhaLVzUrFeQzzMszPTwOFC
kVedcM46cD/X1iA+HzGpE7CSECRnxCgrd1Q3soqNg/aIAfzGhrQmFfB7SWFzqnYgHJ/MkmubXYIi
SM9i32OMGgFzGqRKupV04vLALoxMV9rFZVwzMvCRFvpenX6DllV38twYIE2F9N4nJ/JWPrb/b78K
DlRh0lQG/bX6i/4ahC0D7yvw3aH4EBP/rYgUrwoktw3/pvmh5lYc3tIsTqsGfQxAC6AWcz3AVipD
QHpj3ePTHYrsO7rl6RpF0uIsXhqZOdVaVEetEkPdk2TIHIqHIt3UIClCisPN4/tef1H8vwNXrpz5
eVr0Z1ciM64DCwRCM7CwXY8NHRhanYw4A13uFSTe+Sggi2jxrbZNA9SS6nRh61ZBZHXa0213s/C0
wCpemJ5Nq54VTNe4SveqBLQ3yfm+x/t+01thA0iUm1vaX52lhgaBwsLm5DXrv0PIyToyiuAzn5AT
s+OoShFC+3CabwFq8Hn3FTdAjIhkk6OKD8pCgTdF6G3Wo7Sym8Tp0F0HVCDbEmTUWsEhjJt6digV
uWRVlOPyYIBjP4UA4BcmQD+KpUFcqwfert1wdgCUgYH/hMaAWz1Yw163OuhZD9AY0JzbC/E7Srn+
ntkWAMRORN4Y36Oc5U6ycZsRxW47EEqSN6nY3DY2b/j42XBAnYErmiAbjjj3esMFUd1AYIDhMGmd
7Ud4EEWyS6EP6OtOVYVI4zm+BGclaGblGzGyyr14VHsIEGRybSJZyjd/+cpRQXTbBp9F7arR3e1P
nPbdr/XBUcRDCspzeEtdfyH0opJACUfdQ2b4LuRCpPqq4OG2jd/XOuZchPeVBAUqiXPOygJ0kXU3
4DLQU96oKYeBPtQFUjN425KVDbd05YLdDfigiYdWA3n29YBAG15oQSDjoNWimQhbvAiDjhmaVhg1
ycHBVBoid+ITN0KFnyO9qSluUY73YZ/YNepgkvYEJqwVH75w+U4CySj76YDcitJslqW0CiU18nEd
io4i7/3WNwWyjeo1grs1O7Nz3pCqHimPAIprpGMd5Rt03+4kPN3ilUzBmqHZgyKqQlkAeFn3hh4a
nCDKcMPQzFbeoIt782LWZoFnBO7zUq9x1ypt8kcLkwg9S/X59t5cvIoulkaeBYISnizJWGIkoKv3
O1OX3AD75vypQvO5uRtU57a9ObXJPy5BA/IQZwIh4Q8lxkUAIasxnwpD5nuJwT3yJsRwnnprog1+
ArcCMyRouijoBjuoO6/1Hv/etr50EsGyidOooO0IehPXhyOVeimgMoyrcmjkiP1A2irmL3xNjLBd
gUUsBRKXtmaeltWDwLVZjnCsc1XpnUIKQV4xseTMEe4BdTw5MODXrocT1X7q6wzDQQlHJZYeC0bT
731xK4g7ZW3lpt0295QTaBvvMSTJdHW2GxWaC2E51r43ZPwBwYmppqrFhdyXEuV2pZED6T6rbuVF
tGJ0js9jSHGXylD6XgNqN4GGG0XfVzxefnpusDHNjEHVzZCAmv32Rlm0CwlE6PCg5UfWp6N5sUt9
HIkiqSrfKy1px0occAj/mL5g1Tt57X25uFEubM0uyUbKyyzmMbFB/l0mT5r0l65KKM2S9D+nDpXV
/xvPzAFnfh1wUozxQFvdyHZkW9mSaPTDe5wcY6jXBmvwroW8AZ59FxZnrlgUmaoXUMnxFL8/tewo
xeh91EBX1R+D4qFETpnfJwr6t7rMqUi4EnksJJIn8xDantTZpkrB9QIWaDIYhwzmtTiODUGxh+yj
FP6Iwb1ePgrZBugogwdRdrJLBrRJ/hc3/oX1H6d7sX3A6JsOXcl8r+MEg/KFLffqRoVKwxHv5JUb
f+mWABs4fokQjCDzB0tcSTlI9/HsgxRXrFqh+1+chKmlYcLgKogsridygCOQGxluLEI0Z6qstvpI
BtN4O+Fm7P6VgftPFlaMLiR+sHzTj4YUA6ZkHjDUHdW1MhOweyJmFpmLLG/CbXoUXEvYo68Q2yvR
TxG8R8xQnLhA38JLI1QrUzsvzfxzbC4+Y7aJeb5QE6XDZyQNICOgAlIex9IO7MGR3d6ioFsH8xnh
kIG2em5lDy05d6BE0R8DmvMpkrue+FqLgr6I4NyHeMOSN5DHGCJaHaFDiV6pQs5WPN7iiYH0Bepd
UywMFM+1vThU87jjsdCQAzF7JTu3EjhQTckHkCI/MAZdb3StVHyC7mnZ4KVt3vwX19kkcQU8AUJx
5MGuvyAvh5jnRjh7NHKYQuzopVsqe59ahBy0NQHAJa97aWx2d2qkbTpZmIyhHb0zIC3DgEq4fXYW
neClEXI9Ii0dhyDj4NoRbvhVZSXkPRUbrxJeIj8zhS7YZGEJjrVudMrcyvu1NuTFRcXmwXwCLQ5u
iJkb9BsRevGQ9PVi5C5TsMgF1JLxvCo6JNyyPWudJv3QymMe6RsSOSr3fHsGlu7RC/vz+ztGHkJQ
U8X3uArQDTw2+/QBsu28U8rtI4/Hf7TWcr94ZtFgiqMzSfng2Xk95wMfx1xLdJybTnGzxJPJ51i9
VP6eL1LXlzq4LtVKUlNgHzSIbZYkRwX4g9vjXky1IMZF6ABULDIAswuXMJ6VfJ9xcJu9rQ+PYbPV
0As9aC1Sc+i46sE8AIwcFWOvKITHFesL046agIBTPAHRQMJ7PQdE62gNn8558SH6Mzo9JKU5pFuw
ANTUvcTVtpHNZTYB85FJN2vvlqU3BeAJwtT9Lst4986WIGy6ukqIxE3bXkkTK4ycTHpo7eSEdoUW
QKW7lfEuhDcwKOEGRJpl0qS6Hm/vq9CeSQnn1SpvMsrZQgvU0LFFcUnzXbX85vXOFFdP1zSOWUh8
ZXb2ChQyQSqxepxXpI+9cEeaxElUzeQmRL3icL2JuLW2gOla212L40VjDFSB0LryK5kthFEojmWD
O59EyKkYGVoIRpuhzz8x2L6RiAFk5e05njbsr7FOnKo6kBDAAs5cWYSjBqAwTA4cNXTRjEPIRQTy
vinWiPAXLj4NMZs08WuCKFedWWJF0ykxh0u3LbSthiyFFu2zTNtoSmQK4ovarZYplo4LuFYAbAPk
EEn72TqWcV/TQSJw0xzKICgsgSIk9IGZ2kYaEKr+PRFac+BSyMKjeU6tTLUDVRoyOIiqrZi85sEj
Cc7iWgSwdH38sEegyQuTIWvzcxTIERHzmPPaNHzDrpYBLpIPsQjHhTefALDn0LhB7ZKssyka6W+v
+HRo5is+cVf8x/psHWQBcLe6AfJJ9QHWrescKhieUhq0BZ1ut0aws7jqkA+XUC8BAGVe5Y+Ahu40
WsJaD/g5WL2ErNkMYoQwI4HMbBkayMqvJFiW7goN4RXKUxP2BmLp134jZw3weGrFAe8BtCMhjZWf
dOYU/in30Xje6IYG3HgdWnld7Ak95dm+6FeuyMWBT8pj4MTRUCObTbOYdGnDRTnn9YqrUeaoNLJU
lIxxmivxL0HJ6PayLgQ+2tQ7iArHRF0mzUKCWhm5tEfGxysThbf0EgWciBNyq1ULacXU4kUA3T4F
jMU4x0gzXc8v63k/SIIatpCrMLGXN1zI99s2TIBVSYtjoINpO0kLedcV4WCGgrJ2ES/OLmodeLqg
gIsC2fUXcEOYDk3Ic56PnaunyBqEKFntG30wYvYWpi+3J3dxxLAGlSaCTmOUPa/tjXo39H6G1ayz
vR8nVv0tKabM5BP681QZkjqAO6xVG5cO6qXN2YomPK80ogCbwI4pYwkF96Y1+vTDX7kCluYSPCHw
QwjAsaKzsXVV2zIOWE2vUvy3HLKwZSrFVgVCu/c6NiUWrJRsl+yhGI7KO96euOxm7wFoyZEmS7B2
jWrGUGbgTrUrNMTk6VOfbW4v3MIrWru0NdsnSRTxfjHtk64fjagBUHLNnS5doJcWZuec5kzNWTlw
3nPIiA3ig4izuXgNhbJ0lQEsgdsCCU5k6mYnTqkUJmQ6Qi+FKsde2wT9k+ZvS5oYggBq39xea0RY
HBZQaJIgorKBmsP1hpelIq4n0IKXj7oVc7rJ/NZLRd7lQ+f2Ei05rkl2HG2vE3JBmW0/2gglyTME
eaX83ClAI7+G/vdtE4s37qWN2VGiKXZjhcSt56du59v186htVCCj/S0kXUHb8KV/aWsluZVxzZtV
eo2l/tjCpk6+0+Zb009l+7YyrqWA8WJcczeoiBwSKQq2twgfxKd7AcSQosf7G+SLq6/gZazWCLWX
DpQ0ERJOeErI1c1Ccp12LEIHRHBS0463RhHw6v8h7bx2G0e3LPxEBJjDLUlJtmxLtqvKFW6Iisw5
8+nnozEYWBQh4py56EajDWjzzzusvdaUZVtEvmt1ZfxfTaHHCWcYPOzl9kvpbvSrogCc40Ik5MyC
pFAt7Ird9y+FE+/Fuy2La/v9o8H57x9Se2XtFZ6kAGkBsA/J5a6zfnWV5DSS9bKxZmv7Arw9imBk
3cEELWbQLILGNEOdUq3VuvT878PpZ3nMjVPWhzhEx7h6Cqz9xCMzSmTgoe2JvqfT68ZXrD0uH79i
ceq0PLAmITCAYKV/Ecb2js23yvpC+OFE+WB3KczEgu4O+WkIHU9+5EuE9nGKtxCva9OuI3oiz74h
AMXFwUyQaNN7efBOEAzaRQwMNHoqJwjK42bLaZlvrKXf+8HU8tnR/clME3MC4jL6OxPaOHAJx0yP
7qJSO/dWRzrqNc6QXjGlJ019rdoNjM3aydHn6hhrjyTtMpito6LW6JvAvvg0QqMLM9TtNV1ZUg7m
jDKbMWY8sJdbuNPpIDKnzD/XVuTIIa1QCW9e/CMoCenqTSdwZekswjiROxvoBbSPl+aSQqr9VkmC
c/pPPU6ucE7uzWO6i5+G1zy0vU/+velGdiHvb49y3hEXywgNCdMIcgjMF+79Ysf4YxIpZWcEZ7hX
BsWdUQdqbauNrYWPBcwZ/Ya3smHv3TP8eDGMU9Y3OfZQIHmqrB+BnNjCeLbqN1OW3Co7VtHz7RFe
rSMjNEjuMT4aIsh5XU5sKzU0IXmqf+7qZFdm6l3VH5L4pbTUL94WcdrVIs62wA2BigLpTaPHpa20
LP7XFigsoDKHMgeaaAiHTczIlqHFhW4OaetHsemfW++57BUbngCqbzKCe59vz96qIcKtmYcUHLK5
NESGqiJi8M9Dp7hR7AGaf44m6z6Xf902dJ2EneeOI6DyPiFMs+zBTSLRD7I+CM56eqr6aCdFo0uS
w1XT/Dgo4UOSgG2TbfoUHfaImP/YHOva3vz4BYux0kUk5+0QB/BQ7gcvvhe6Y62H96aaunEdO12S
upL/9/aw1+YXuleot4A9UVRYeO+GUtCVaKXBWSS4bLJval86une/WdtctwMnCjhyUEZLBE+HiGmr
DUVwVpM70f/bkPPL48+BtfEQrh02wvP/M7O4xaLS7wK9wUznQ+UatrYWI+kc1zOB2Q6DtyfvOo5k
zxC2zglsnVT28rwVZaGlRGGYa0ZH4g77HoU9am0n3+x22pdR+BZHkrthdA5yllemSfM8scM7Qa98
ecizcSybZOSmznfqQbjrX6LH4D6oT8pB3yqtzXfTlSlal8Guo5VNhvzSVFk03RBIfXAWVJpUHn0O
wpMXokV1CLY24ntT2JWteW8oFBXxghdL5wua2Y1NF5wfvv0w7Ho3s+OeLfvPrGW4hxHsvD/br7tX
pGbt19fI3f/97IPSw510P//dPX/+8Xz6Cl1XZz+eUBY+Od9Pu+fJgdfpz7+XN+v+BbrtOwNOreOj
5Hy/+/Ty5864f3E+vTi748YCre7BDwNZXPg0JhMczQPxT+pzY1d3qj1tJUzmib81WYtnM1amUKE/
FBt+hO+jtzqOnr/lFLw7UddmeJrx2wGIL5mMaplOzthveS21yNbzn50a2kEM+m78LYjHCX5MOR0O
XUGfKp1Ud81UORCMOWL8udJfsxYFYCGnIUxxwXwdbh+D+TK89WmLrUkLDHgroeLiOkpu9nMj57g6
vyaAHR5ubsZluk8XBnp2pSk4x9mDHiNZXmxcVGsG4NWE4nR28HixL09W28dq1+cWJyuhp7cruaqC
sSrd25O0cuvSuDMXIKDTmDsXL63oeQy83TNx6l7tZxS/7ds/v7Y/Ln5/mY/xQvJ5zfz7RuRMQWqb
dBIbzZmCgW3c/S2Mz6bk6uGbkCanJrYH1S1GOy7uRelfgFCL999ARamYfRzy4nbsmlYrzZGJ7bpU
PZuFJt0rXv/j9sDXLn5qEFQiGB8StkuyxqDLupAiF091HNA8BF/0XQCtvfJC+zMN0E40bmT1riHK
87g+WFxkcHpDMRLJw+L0Gziy/dl0P/86P8dO7NTONwEFGsI8CGO/Pn7fDc7uj+kc7Z93yrBx6q57
LxefsTh2vTk1caB4wVmJH0X4becWzIlE5lxvKhMdbPiTOkZuYrS20ZoPkhIchgaE64Ng/mlQoNTG
X4X8PfA/9wONmocuclsUzaMgdLgluIE2nO+VB+xi1hbHLEr7vvN1gQ1aItAkuhFQwlasyDF/zZPS
9uCNuL0zVi7/C4PzifwQX8SpX4upyvxQ4nsOLM+txQfLC1wh39iCK84ihlCIpuIER+u7uPIHQ0pf
y2HQxuF5FL+XHZDMzFUkCMRrhEZ1Wu2/a9O320O7rsPMa89+l+aQl9anxW2i6lUWoToXnpXqm2Ry
s0tNR4VRPshC7giedS+AH7eE4V4Pv6gCPGnN8yQDDOr7u9tfsnJ50uYlzXqVFIWumCXrsBLr3Gfs
gyEFLkBVz9bSot643VaX8oOVxd5pMnHMmtoPz130Q4X+BuqWtybb1dWn26NZW0motplc+ljoml/4
C2FLTNJAFXFuJrq8Trl/9LostuvuV5YGtkW/qUPcc9vm2rn4aHPhP3g6fA2pgE0L/5Gm152689un
PNCcRN8AYa+ZAmFLb54Elx7sSpcnQoehhAgxj85S43TjPml2IDVL9dlrnoTNtNDqNQnvInVCyjpg
DBYD67pOsry2wVoq7gQ1sLtorg32n4Xi4PnSU9hBkAjVr/4iBPsSjEVFZ5QVfh4iprzvT2X3txeU
3+kv9RGW7QoiVtMuw68thcYB5yeq7wP9zpAew+Y+kn9E6hbd9dqmAyTIfM0UrVQbL2cr1Kd2EqIy
OodTAyW4DZBNTx9TqXSarQr+2inSSV2x5eijB3l0acprwjgRrCQ6y+EfEszRVpp+bV+joDsjBN/T
ZIvfr8tw1CwEOM8WjqnQTffR9FQmj2Vg2mAS+6ank2pLmHI+kwuvkAYRNCvIgsxJucXrHxl168FY
GJ0znZYhpbOj6EhidOP0rM7cByuLt1glIqIm1DNzemTZaWP+IVMfb7wkq9P3wcjipWXSMugu2ugs
5v+G9EmzXCl7E827QI9tM/8ebXVfr/mKcGi8wzmA/S9JO6ReGXHnmDrJd4P4MREje2aNFbLpv7hX
PxpaDKwZtBqdDAzJxidRq3cSwn7BOTTqfaa6t6+5tdNEWA66mAQjmJHFi0WX8BAKU81paipX7l6t
lkKv4FjVWyT8vW3qGktGxo3CGhMHUSYZ1MU1LsaWkesxsZLsa8/pmN2ZlQiB3fjiwZYfe5OraLYG
G5LwJQy3cNwra4dttBIsfAIuvsVTpSZqnwgytjvltSjuMg329J2qH24PcWU2L6ws7ibdHwSLTH5w
bk3kCwqQp3r0qAyJPUz6a6ze37Z2XTSaySoYDsxClOmvuIVHOVQTMuvhuY1k8cGLk9IVE2N0IIVr
dz7aFDut76fDIM0KJoXhPRh1GD0FOjT5tFZllDnz/G3siTwbow03dtbK6ZQlVhl0hjjHV4uLBjoq
ycMVxv2y/EMN0QVp9T+NCl1eSiu44rlS3fxQa+nn7UlZud8gQp5bHUjakW9aLoEQGYU68Jj2Q/E5
jtNPmSHairLlxa7FN7C9qnPPCpCQK4o8Ta79JjLi5Azh3HgYU6uEsiyq0P48CYAIZMQfBVDVWUqC
mc4IYePuWxmmos4lJDAp7IDlK9gpsoJgXZecK0TI48HRv8OXtnENXVeRdfHCyOJ9gmvfECBmS879
aMOYhaqBYGcn2Jein7lbf5X3W8x5K+cHg/S40mupqhQFLh/cSMxCz6Mf5lxVZrxjs4hPtSlZQOay
4Jsh1eWzr6bGxjCXRklPgj6koxYedlzMZT0+0FF2C6G9OPdyB473AN2VBgit1I1DpGxkTa5y6LMx
2lcQcKCZfoaWXo5QEQJ9ahSM+eL3oh32gFttuUjwsDLHPFuG20nf28rtU9H2DMmJ9Y2i3HLfzPYh
nSIimDGmJG8u7Q+6Zw1Z5SVnxUtsstnQoNux9t8YmdlXWEaNys5iGVOKH1YMYhx17drWta8DKoVC
GG2s2+pQPlhZvJL+lOIbxGF6Hqnf9MxfPnN3jPWGK3MV1M1Txj9Az+fgg+VbTJna11HfSMk5jqV9
bQ6CHWRfaHBSvTvpaEgHUcvupdTcq7CGBVZ9Mgk1N5WiljHC+0cgoQeukEYSmN4vP0KSUJhpTaYU
BKPpQnA77BSncUC/28Lx058//9JzD7Lj9l26djKQeYFLC4IWg+NxaZSyKuJUCZslb4JXcTqS6GR/
ensp2eXiFuJn9WhYs4MAmB6UwLI0bsRyICrVPMTpXLeF2+FekfSbi+QJSYk6Hu5DC1kXYpKpTJAY
+ZdOW0Xz1RGjbsMJnVngljkDLcm8svKC9CzyhsDLyLPq4x7tRoPeY6+oPTvJh/Du9jRfdQmxuIpB
vWLO6tNZvCySwAQxeb2JVQ02FsH7kU938pB/T2TH6uH20I9J71bSqwJvspa69thENC3yqGkbGZOr
0c9ldMBP1LlwKagyXK632OZeEoBVfTEVQdyJnujorT840zj5JKi0jjahtD7cHvx8Sj/GI/Cz4ZKB
XuW1JlXz3mf7IUsjaIEwxIoVvuQNimd1IEvg6uUtdujrzTWbgfCT91KB9mMJ41GrmZBLxQzELU3/
tylKRxnhDm3CvV5AU9B/LVFlD7uTFZ3C8tQkzcadeJUJfh/ohy9Y3rwg2rS+McMXPYGpJnGF8aGL
HzW1+E41rO0km/JiMsBhKf8eaGqgr/fYFpCdoZiOmqt3R3vNFqnyVROz+Z524KXFP0OiYtlWU0xC
Z6QtC96nUn4f5lF/iBNJOioeDdqIeCv2FNUSoFapseNe05/iIm/cpg7lvVhF6bMamHOvbtP0x6mR
JlhGvcQRiprqL4+3W6TNW6Cpv4S2QIzACqEshVp4YwMtPfuZoIbvp77IpaHJy5UNsqxMRj1pnlr4
zXcZBMBuxwt0iIbId1NV3/S6Vw0CCOMaphWJfXN5SrQpCAShKZungPJVlr6azauMd9RVr1012Eb3
o+qleyHrD97X+r4PHlrtF9fXBCXt7ZPznhf6eHTmkcMDAhmHRFGQu+PyQ3yry9Cdq5snCI/vfenY
9F+VzKnctgwc3w93agmln/dgdYZdCo0zdYju7bznpP3la92+8J8yVb/Lq+/0Hgb8D58+nq4+j2+6
APPluPGWXO2196/VSDjgY8Hc8u5sfjjoQ0jOrkmG5omUznFAZ6ZV7+E+tsekhUj9sx+3jlT/1Wk6
IT18RHMSxmTNVWU3hWW4OKZV5WjpKag1J0MHWLM+aeNAF+4WWPc94l3OKt0C7wAtHHtr8dKKVdWg
m5i0T4mRFpNd9Vrxkkl1LTryFLRgqHwxhIe70hPLbn0jeJDHJPTsckBtVgypdJu0zEJbqFZy+Lks
gFHbequax6j0hmzXppV0iuKWHs/SizJQUYKZ/p4iH/h64bfR77LUevSfzap4GggofgRxJZK8lato
cNWsMad9psQKCIEp3SJjW/oY8wqp5Lt47enJoYfycj+pagjtlEbWsVZVu/BCV+v+ZdKPJhghE3k0
tzollq/Nuzm4VGamdfpy36/sDxtCmsZW9w3MAdfySnaqu7dZ69uH5GpMaEjzENKeB6qXi2LhJOrS
MDVikAtPfug9pYnH7quOhjY9xMKTGjfETp709bbJq/sBk1QUJbxPaCEIRi+nMZh8paKiKzzp0ZFa
733fPA2EiKH65bad5cvJW62wIPPIDJAO2iLSlVq/62J2zil2bHPjbrkeA/kgesLwx7hUieAvx9AO
VmnoI5GQMFV2YlZ3VXnUUnPXFeOG87P04udn+aOlxXFLiz6D9lv3T5M5ObIwibbQN3+Exny+PVtX
u21hZ3FZJnXZ+VSKsKO2jziabpH5D5qf0goc/U6qrfLBMvvBsGYncib7w7uDtOlyAsdCjQ2/YAKL
R5yZp8Fz4VbRvhAbdNL+9siut/ilqfnvH85Rp+RKG7SYChLv2L8q5c5rn+L0Bx4e3sPG5t4ytohf
BSk3VMqWTGMWHs0JLx2eyyLVaKoGC1ZPNiSmt4e3snAfZ3KZodT9doKMDYtq+imMqZCYnjtBf0Dz
beD/u21rZdtf2Fpsxk5vBRXefv8kAswIe0ftHjMijVHfeAxXNv2FncVmHMLa6NQEO1P+HXSAE+fy
Xio29sVV+maxB5cXEb70AKcCVnrha6ibXzsvfcs8+UH+nLyg+Sv44auc0QOnTa3bb0mFXt9OF7tS
WVy8U15YSiV57Erji9X/HdP/MFZ5H9wM/KW1D891qYep557Xp5PgnxIL6oZB0sJPrS73ji9Vxb4r
i/xUtgg/3d4fa+sGqQCoBuCW0lXSr0uFaezDJjj1idjbEcj2Y2qMaCTwbm6YWrtASJ/Mzh0ZFKpd
l6da16uQoKAOTo1aRgLqLxQd0rxOwf0STD0ndQqHdiOU+XAop7LdeaLfbXEIrhyHOVoygDWR+6D1
/vIb0oSrxR/D+OT3ffhNCS3w+q3X76ShEZyxqOqNQuhVUpVFRUp9Fl6k64faw2LQuYH+9mA18WmA
dV+WPbgfSW1Wg+NX/S6e4kPkeU6rhycZ0rXbS7tuG1AdXR54CqCOLgdb1qOqTZoUn+A3Tt4iKxcP
o1JmD3xn7Aygv+GKQAKjtIRvjdT3blnm/sZbuHK54saTjSRrbgBtXwy/MYpIFtAHOOVWV6b7YZq0
T3VXgQMykSMo94GuiomjZCWSNF4YB1sdPGv2eSYRc+Mz6KxcrHdjeJmgZ1N0EkdFPfRRmRy0tu6+
iLJPEwrx+YMYCM3B0FN5q81mZavR/EJNd/a4IdRaOBzlJI5S3Lbpqakl/5zD4Hawmspzs9zcd1Wp
Hm6v9po5ol4OF9wGIrnYy8Ueo1aujarMTv6UwUZGOJunLULSpkN/kbS1tVbuQnoodbogsDkLt15a
Q+3QrPpgyk9yY7qG39p9ot97YXgXy0+pPznQCvWosbSS7qSScFapNdep8tAaW0/CygIjCk53EcpG
IjHSYpbjOmgCVS+LU0mGqTAgFQjygxWbx6IaWieK2ldZCHe3p/qq7MehfmexgP1lpnhfZhGjOTNQ
y215qnLzrvN/CuVLmX41vLMlOTWIAS1q7sLxky9vsfCv3Nbg4ZGqBhxPfWxZbzTHnLZzKStPkpr9
awx/F2k9naVRsvHQrtkBSTFXLGBqAnBzubx97MWdZ1rFKY65IdUk1W39zUs0fcPO/DsXkSkTifwz
LcgcEcSFFtsoouA8lEpensY63CELZZvk5bQ+3KvJZ0Xb8JdX9qxJhoNeZ3VWqTDmE/TBq/TD1hPo
pyYV5qf5iyRk2cGHAdO9vTnWhkT6D8nduZJFpHFpJQfl7hlWWJ0KxYGB+c4cpUMZ+U9d/aUXtxCC
V5n8uYUGDi0w/PDizsXJS2tsVFRgrCg7WeZ9W9sCbfHHsSUGbM7aIUUl6YeHOgziQ6nxI7K2tuP1
WIkGoSGgxDQfhWX7hCj2+agrUXFKOnqo/R+i4pODvOcxcK1QsW9P7PXyXRpbvGZtnAtjXMTFCakl
O6yA+G8RD11Vn5nNmQuVFxMSXlZwYUKowiY1OjM+jY61z4/SAzxLf7W72smBXII872wpOJZb1bp5
jS4PwWyVeoRKBx2x7+Lmjk29R9ACq5KY7AYopGKavqLae0yN4uX2HF6f60tTi0C+FSgvg8SPIc+r
o9A1jdc42UIzbdmY1/HDMROqSKigFE1ohszoqe+KMIHTP0UWJW+at9vjWdmAF1O3WDBKOX1aiFZ8
QvvHnvL7MmEDmg+ikjuTucGBtWVrcdRIt2tZaLBM4kuu77XhDanE3HSSdKuhciXKuVyl+Us+zKAG
tKKIUizR2ZhPzgCfi5WQXxyV4FMQVG4hfEqjx54itg9ErZe2nKbVkfKqAjEFbKksAx2r8dqA4gMb
ss+czK++RnW/F8fATnyC/vzL7TW8DgtmeSLO20ykQnl+8QY0xogKlBgnp6R8irKntjiosdtod0L8
5NUvqvjntrnV2f1obxHvG4mcj6mGPWhObXGXuefX34U97VIYlzZMzcH18mR/MKUunBN5qhOrimki
a2Y9r4c0+Dc0BwguHEiu6Y2mpRP1INLDxdBtmF5bQpKE4OLmBaS77XILxdVoKpMCAr8aBDe0ffU0
S41V2e94q/d/9dL8aGpxLoK4NNQqx9QwfZ3oCJA86Fq6vZc/hGzfeDwohutPPYzGBcw8pRN6e70e
7FrcAne8k1ddTfeHQS/OTeCpU6vpOTfPfXnqd50LxWPj9rv2NTsD0fruP/XPzQ5ecTGkIcF2ssEB
xX97zVd384dvWOxm5H1KX6FL+aT633g/pm8wvEE31X5Of4vZ8f9na7GTPfTmrd4skpPhH7KgoJkE
OMu+LO30DxyzWrfFZnJV1Z3fR2VuCwLpQW/Ykj1splbxJKNNTpOwn/Y1/QfCL4RcYbi6k6ZXof2j
HLvpKdTf0jZ1p2o3tnt9Kw25EtVyIxFLAobS5qT0IqNVi1U4RjoznJbw1hyGh/QbTagp9Yo/02D7
Wzn9dXtcTyhPcUtxmi6PUiUIcWo0SYo8RaVINsH+4NtZhIyE40edNCeajLKhStbm/1KqHihwiSIo
3rIyyv/iuaPzBLdxDqmvGirraBgasWSDa2q9F9M7mTM9Jg9pfh6SYWMjrz3jH20tDlMpRpQyuO1O
FIv8GgW0Z8Ha6Mu+jt1YSSSSQCXgdbCklzMbK3rRtsgPnyzEhqPUIf3gBiZUaTCzDd/NaCsBtWYP
slTmDwo+aCwXjpbeiOqUdWVy8qYn3ziJ4V9dv/e7h1H/0Vt3t8/m6jOD3IcBtboCNH0ZmIZBaOYj
+oMnr34bUWlPSZNbdtQN0FpLtgjszNcdodR28vR73EpVro0UkkWFmh983qTFL2c2V6osDLo4PQki
5Odp8CT4+9Tw7b6NHcHcjVsCJ2v25mARyANug7bE8lS+ooSDNNBEHYpHTXgA2+N43quvukYG70wL
a8/t6V27ZmEfms8BU4v+yOUAkStFLTVVUx7xQo/sxnv5Owb895tff/aVLQzN2vDMWZiDvUP8uGyJ
HYx2gi/FSrn3PLRiIS32ofnIHA2l0y77lAfeRqh6Ba1g7ch/KvCLcNXNPCOX4zNQJpUqNFJP0wS8
ggRlmyunsfyitA+N8rmz+pfE9J56xS40ZUfPiiM/+hTDQRcWU0fjM1qZ4W8hPLZfb8/7O2Rp8cbS
z0H/EQjYmcNhcWYtv5g830vyk5lF92GnPVRN+Uuxij8a4GdIJXs2nEYvu1qLh1KQnYpANLD9APdV
UvO9V+mOWE3PQnQgx73xbStOj4qEPWxifB3cMwtPRNGrXtEHIT8Z+t/BG8+THNkm+hQ5GqDCawYd
S/WiT7HbdoE9eHeq2ToC2Wehu588BD/If9/+oNnecq5QVqJqqoHEZL4uFzFKK9UTej89eabnaCqt
saqRPYV9JLuF/+m2rdWxf7C1uK6rLhN1b1JnX8AV2gOFUKdk4uvETY0tXuutcS0OX+qHiUk6k6dB
CXbIG4/yJ0Fs9lm/Ea2uPb1sfxregAeSRF029kTkjMzc4hqreuR3YrUASJGjdwmvTiw6bSy6QaLs
J1rtjHSrz3/l/cM2qpsAJCkXLCsFsCeMUdqF6clvKycPjft4rL5Ym6xgVzCu+aSbIlVp8jcWHFqL
q1qKO8GovTo9KQDZq3rYiWH/2PqfWuNX4ltuo9uTrrq9F975df9TVb8km9KC85ld7lOY48QZ+01b
srEIFsq2UqbJy7jedDVxZDNH8dDS/97eoGsPIoXjmUEabI8OHOXyNACUQfu7YqBh9s9M/Ps0SHfa
oP8Zs+GogXU1QsPR/OxR67UnU3TrdnBvf8HatuVB5FEEDqheUdHKRaepZVKmdNthrQGrg8CST89Q
7Y8b9/fa5mHPQtcwNwtTarocq5wpLFbfzOAeUbLN1hLgWLbkneSNW6n4VVPvr4ROh6Z55Q7TnaLT
FDqbynaDr+AR1vVjSNJg43pdNzSvoA6s8wrSSSRbNqHRs36KClPyl7AHmxxv1MvWjNC0A2CTBnyo
MBfvnkL3HoraOBICnKO7zpD/9FUu2nqjb6G31jY9iAaZNDcYaNDrl0vkpXkhFh4eRCX0JIte8nDY
mLAVH0WbTzWN+CJaaOpiw2tdZ1pDmWenaupy75gODXUYj+LNoRDGxrsPBIVYWfBGK3IFKogHHiox
3d3e9CsTSiaacgVCV3MRcPERsFiPVdB0GQitV9Ukq9na1rSp6bA2VAkOMDK0MHuTOrqczDRPAlOn
fHgKU/ertevsv5BoO8+nL1939P7bb60NlcTG67qW+4Z98v+MLrMrVmGmapRiNK4rFz58NEgG9JHG
vN5V0X1jOUMHF9nOU++K+K0KjwKExbcnd8UvhJJFJgoFXiyLy8nt8oSmHSXOTiDa9L0RBt6uolUH
0mc6sUyl2Fc60m2TUmwl3tdeDQBSNHHODUHArBcXTIrIuRzwrxMvV/GzFJv+Xs8H1UEXob8PG3Pe
UVJ0KMZwoE261J3eAkkQSlH6Qoeh4CRKVu//88mgzoqWm8TNx4dd7oEB1cakQFnkVAqx+VDllrSr
8YuOclGKR7+0/F3VF6OrqYH4etvy2h6naUiZlYuoM8vz3z/kS8Vg7GChzoqToE17r+jussgZS/Fw
28qKh0XVaMZcMeFEj4urSbSCaWimPD+13q4sf8rd3dde+7eZDl0zQ6cAKEIuWpIsi5WlajvUuVgx
jUXMKiYRruMg3veTcs67SXNJQmw1va+cXmpIeDlzeMNVsTi9UxoMaRbnBXpIylHKaKOG2CsxnnJF
crXkrjuIaPrcnsy1w/vR5hKZmRVKA9EQddum/2T6T6H4ozNf20S8T8nKJcpZRUS6lp8ngKlp9rny
80OxlWdfeQHm0tncN2RSxNIX22YWrK/oGy6IqyZHGH7U+Zb/KrPxFo4VIiHQFlCgxt9YvjEikJo4
K3uK0/GdFO1EUPkFQeOu69765E0aW9tPPifxbksLdMXTATqOL0DWirvfWhzFbtQHz1OIHttErnep
2vxUkElxYiMU7bQwC/f2Yq7tH1ht5pYzMs14PYvzJ8R5m45jjmPVTqWth2Jh+3D2vkgd9Z/Oui9j
HV2jLioRRBbEDV9r5RLGacWvAwcPU/iy/ywnsW1EoUAR0gIcXgcOuklxsq+Uu17I5qt4o+1hZdvQ
yYwfREcJeqNLXIfijXGnFBV1yPar1DZ2tKWstTIgsqvS3KVPcwdAsMvpjBLAKB1os1OkqNWdP0Kw
nmvD+FwrSXyychnUlCD7MJL7xkaJa+UinTNVCCGaVCKv+gB6Zehrs5qKE1R55Kus5rFrx7to+i9K
udw1M1so7het04tgFTR9K/VjTNl/GpzA121f2d3ekmvRBjAJ4KqUlObq9PIIZHGayxYQDT8TjiaX
TDc1Tmm4plfZfpe/BkYNa4/RuX1p2l6T7Jt0S6h+baPIRHcogUsgj5Z9u6Ou+khkA9bw4pAy2ue6
/Xt7kFsGFtPY1eZED1ZSnursYRC/Drm3dUvPW21xgQH4niE+zCNOziI41QohUFKPhcqSfYYA7T3k
Nqqb13fynrYtqbTNrfrJyvNn4ErhTpEAAzm1sJgFZRqFo1+e0pmsOhCfDNja1V2uQGS7/8+nj7ap
uUmLjULUcXnO0qkQzSKvy1NuVNIuryfR8ZNwo0azNh58EwlQgUp4v9wEuhjLeV2o5UktKqedZFdE
qEKvIxuCqhci4o2YY+XmJ4QHfq4iqstNvHBS4LAczLHLK0SgKX75w9Fo1YMiCrEdbAxs7a5g7gic
5jTzVRmGpLJIVBNXpzgyy51qlec+bvO7LNzY5GsTOKuNzaiduTVofmM/OHcTIgFD3aoVzl2y74Xg
JBUHehcp8xevm0TmKycK1SNCGBBWAAukxYnSiyqIIz2pkcbL3yZrcLKo3Ch6rJnAywKyA6cSufKF
sxWn/dhTIwQ7VnfQlRhetOvaZKvUsbIPTNwaRkFiCc9jcf1ZHvdfIgGskivzoTMiW5igaNJTtwsP
t0/RiiWcVdAytNu9Fzsu10eg3poo9NCdoERx1fBPk7+J0BNukolezxtYtFkJBKgYaaolVEwW0iJT
O0DQ+iSa50Ez+x9+SXrz9miuXRmsUN4Ej0NSjnvhcjRiKEe95OPKZEH3qPZZBoMI2pKK31j3XgQD
wjCYBSrBtbAzm9Ha3bZ+PZdctfikAJS5MABlX1qnqbzIeTHzU90XSMgkkfaiekbievlAjmwwgo3R
rgAZ57ud9CpIDzKaS0dxkCFHD9SiOCm9Dxx4EhrpsRYj004kwXgc6iw6TzWugFmlwJT12tO/6V2B
hFNGD9n+9uCvDzqLy43PF7GRWIbLwYd62ge6RxQXSuMb/ImPivgdraa2Lh3D2LqWVwJorMFUBMEw
VQzc5EtrTR0HPbo2M8JRzlO3rovyOzeM1ttql8gvQ56T2xayEgqeTAjVb9BcqfJjT/904PRxBcOl
0gklamGTUWy8umu7YO5YBtbKFU76+fLTaqtLjbAUixOkP6P/0kQvVehU/YavtzbdiJ8BOwOfTTS7
mO6o8rWoSz18vbrW70Y/9w6aF0q7JI40V/DCTzBSyRs2V0dGPpQjDPTeXAZ93ShmkRrhTjRVsBcF
IZ3VEo9GGRVOqdc/b++nazd6Tr5Sscf/wlFXFisspY2WZzLG6ny053qIBUEjUrGjF9ttbO3IeG88
vmuXB+467ClEXly8i4XLcZ/xAbh06/iTLP4opF1gHBUfhsZa/RPpW3f89QvMAD+YW6xg39aWCPMV
UJeoeUYq6W7Qv4Mq2pI0W9sokE7NHL0mXRPLXLYa+UVpZMQ7/PnQJ/6+HsanoSM+kBNg9VscGKvm
eO9nqmO6G5c5tXYQwrYY2f1mLB3CACz5ZLV/J8X8JY6/A3hFbu+S1SuQcItbAGQLufKFwzkTDlaq
KhWn6jGO/7WuvK9MN/5dt6haOdKXL7fNra0ZRd25zEJRF4D15dmO41aou1otwHrSWF2DjodYwxq3
SHzXDhoEbFBq8YqxdIu9H/heaRntSOiBsmRWi4U7av73YVI/Car+dntIK6ggmotpWJ+51GcfYD6I
Hzw0qTa8QIhljJGHRRXrLujz/SA7ND6GijNphHjFXh7fDOuTGKtIleG89WfReBrD/e1PWds73Cq0
ZM8Ck1fJ7qwZciUpzfJUjjtZP9XhQ119Nvw7TdwwtPp8fLS02DWxlni5FxglmV9bN5x2l9vJ/3B2
XjuSI0mzfiIC1OKWZIqqamZVq2lxQ7Qaaq359OdjLXD+SiaRRA+w2J3FABUZwRDu5uZmv7TIpv35
oUANHPvMxp33VNQ2CqIsNXIWYJ3kZbgoXC911M5JSfhQXWacYCVAXxQdH9J6eBB9zU4tiVro+Dku
089zuYdKbPD8Fu1xgsmlgAf6sbpu6gxtujSeq0sPwY/kgo6duvLa+ltmqHYRe6n0QZN/iDSYt/5T
UiDymgkvOHzt5B0b33jpViM+A/gmWFj9DDlKK2pErHxGD6N0zBx54KQq7k5otHFQucRhEiyKggsH
43ql8eGY09AXqksnG5cWwmAkP+HX+un+hl2+13V+zSX3ZpTVdTAV1SxHtL1d4jR91HUHxVAb7OXQ
5jsbdnM6wBAsGCVtAp7r6QxBEWlaVNUXs+8OopkixCE/tMr4+/58NocxdFGn7R6N1nXaIXRBNfoz
80kFxaJVV4bMXqXtKQRb2Lm4Nx7bJQ/4/0Mt++TNrSOI+NQiB1tfwp4NkHhaHDhhLHyMWkRqKyu2
kwr9JH+vqLc9Q6qTBlJQYGSrhYx6w68VLa4vFkFqeo5++XuE2s09Ad+QCgpioBAfriem+QVhdxUu
CW9s02FxKIh+1dg6JMXOUdoaiTounnFk8Fyay1zfLGFXNc00xXV9CWBWRKnuKskjTdDHqv1zf1ts
3VsS7aXIc5JU8cauIiOrwYp7DIb6IhVS9z4ppvooldP8M9fk9lSXBSYzkvrUR8Z8nEX5sY2KPQeF
rWtjoW++EhygBy1r8WauMRqrNT2O9QWBO1fP8FkePwXCMRLUY9X9h8P2dqzV1tSFzO+ytuewnXr9
j/ls9D/vr+fWh6PehfUeWSr9havnXShQPvSTub7kyecgxenlO9xMX/p8f5Tl8llfTq+PDG2bBNDr
JrAg1cqhUaT6giptUZ4U5dv9v78RoNMbC2NLRnIGZenVTa5bjaC3CUEKEnLZc8g8v2VC8SjG/L/K
jMxD2qaijXvq3/eqU6KkPAK/gD465na9F4K+EUZ9oBEs7Q6l9U0L35vNy/25bd1Ob4dYHa26T7s8
1ETig5SqR462lUg1Np8+qFZ7EMWXVDzI1en+mFtbfIHiyOUMQPw1eNU1IO78u+rCCeq13u3V75Vl
z33nqHWwI2GweaLR4SaIJd2BDrI6T2IfRFJv6vWlLuUfQiRKx94wA6dWtcqlo0k6SgrKBkUW5G4T
QHjr0sH68ffzxfMYAgd5MoXn1U+wsj5AEAlksG0ey8h6RwLzMYiikxRIz62+A9stH2x9GOi8BO/E
J4itszpyMcWSuo+iFnPfFIMsDTWr1Jd23rStc/12kNXVHzQ5xFk5bC8t5utDfJqtF2Gwy/k/3PsY
z1P6pLoEQ2U1jEBnZ+h3JQG7NYqeLGVONhmPTWypblgosXv/M21NyoI5qy8ePRjdr25Dv83p+sDG
+cI2qJAmQbe+lerBTbXq7OttuzPcxoei6rnU5V75LmtUX4wNatmp31zqtmXv6WblUApKYNCFe85b
W1kARXqLHmg2Bc7b68xH8RMrrLv2YoRlSePFv3kMsTsKVMWdxtm6tHQ2Hc1ZUM9pJyrHRs7y5yE0
8mOYhSY82LLf+bIbk6fQgMDNop8DK3p17VSROTXGGDe8ctDOAtNW+s7VlZ2LZuvwU6Ch+3tBVshE
1s+5PFZdWIfdRT9Z1aNvHqLqqTUaCmsPRVEcZSPi5D/89TZiTDSqydPJvNYKnI1hxDQKp90F4TGT
GvMlLX78/dYBVxRJYzF1JM1aXSi5n41cM03/GlJ22odSUuy4E52/n8jbUVbnoUmDSqnnur8Ms11O
/3StW0gvA5Xy+8NsbAWN+HGhlpKV85WuHzl5jP20zaPhohe/h/AxlByl/XV/iI2T/Sqni/Q+jD1z
fSeihVKI1BaGSzZ7cfS5hFbtJ/LBQqr5/kCvB2l1+wKHw74Bml8SslXU3UziiPx6M1y6GPr9FJbv
6uoLwDj6isqQ0R1J0w0wtWKdi0z6UBtIXHzrA6eTMST6OejfZ/25yGO74oPWKjjFS5o/6/1nPdKd
aIAl1iZnPa7e3//VW8sD7Y8yEiaAmGesfnSUoYgx+9JwMaLYzS0Xixq70T5HerSzb7cHYtOi3Lwg
uatAaprSMtWNbrg0ZXZCDaevlA9BVLxMQZrsDLXsmpsPQTqM7CQILkrd17tqnMVxTBJluEynIH4Y
dO0Eihrrg13v9nvfhod48nEONdRJKGiuw5moT8dRjNEg0Ht4MrwX7VPsRuGvSvq3FP69/6nUm2kh
IIH5wvKpqDyvQ10Fh/WZ2g95uDbaI3f4uCc+cHsc8cGFX2UCbQKjrjdDPVd60GQLGp3WsguIZg8q
9qWS+rdml+w1OvSwl0LJEXrF+rmNm1kn+IvBR1K9tcWwgX5snsQIXcQkc+ZUvAzPfZLuxIMbCwgq
pC1FC3oDiQuv94U/GmkzTyStklp5KAl+l6x85xLYQGqhcyz2qMqyijdaLqPYmHoSEXJ2yMi46SwZ
TmFkz3obpq5VoSCLU1ntJjWVKjk0G3ecM8dHMmPnCGxN9ZVQSxsMT6C1OtZdmZZmIQKl4IJ+SIT8
oPo/7+/G5S9cHzLqtvTEAYKz92EBXi8mhRO/DxsgrrIs7SxSMuoVPUBX7XulKrVuYKr/+jKcTrHa
eZtujzehPIWxZWKAG/oy9zdZstBrGjifUV+iID1rACt66AULeS0J3inqx/vTvL224N6h2YLmKOVO
AJXrwWQVRjStsv1lgtz4UCo4QchmGLth204PhlKIOx9uY3IsJxRHOI6ELtoqWsMqoZCyvmC8oj3D
GftS+oj+CDgL2erUP6qJerw/wdsbjAm+GXC1U+pkyoJSrvpLbhlnmZ6tsHIN2FUzOzTx5RPdZKf7
I66WlMceDhwJLQk1EhY3WYqkBsowmk3hVbGEDqk+5g/akJqOKsXzU9pqewXr1a32Oh5IMP0xEs8/
fR3XnxCbSFPzxaL0DDr8VIqnEQB/ZXy/P6s1met1GNQ76d1cIF+4ftfDGGpjphQOGSamNwUbRu0R
ZVzU3uOydGZjUH61U5p86Ae0KaVpMp58SR1dOR+Gxynys51UcLWPll8DWQhWJWZDRD1raNgqqVdG
stx4gjo1R2mOPudG/EnXEF+xgkx9EHykve6vwMY689zCCqAixjqvEYs8awLMH5XGU9jBNB8LIdK4
4UCYM4c7W2jd4fc6PV5AUGIMBHhHVoutFpmCSrOMU1MoJcYRPx8f7m1HA6uVRAJBfqQnaJs2df0l
LJLePAgS5hx2oQjBLx/r1a9d0wvvk26qTTvr5hqxWCytFZTP06I+1Gh/0aWd52Jo02Fc7uAu62LU
66/HO0tZ3GB5b29i0oF3w6jMxqultBzsJIirc2DMmVsUBm6ETT8I1CeC/Nh0enFKhFH8AeWxle2w
q4SjUMVI34lC9xhH2EOrPnLVfenXO59znUC9/sqljrKoooHYrL9nkszhFOZG4xnoeiB8EdfvGyGA
HDamsxOYaXUUmi51ND20KPPoWP1hsrjzoV9PzZtnhh+xJMngGa9dtKRW16eqmHzUPAHDvNlPsGzM
ZF8LXHmclwZh3xjJs4qo+Yfz7XfHELJhd6zhhrZ2Po3Bz6H3FQhmQ1sRmUl99Wxmk+bUmhY/IsqS
B9RLzKkkBx2RATbDUM9/RtPYt06OID15Qh8on9DRJdQSFX+eD+nY+Q16YaP46W+PjgRvCA0+BQRz
oSdfz7KO5klPhqn1ClkqDnndSLQlkzr0mrULcy+B9npFeVeIj7mBqX6sVrSrliRVFBkLFXLXD1IZ
R4MmxgnQ8k23CHz/82gUUCiFcDrXSsdBkOdveDHHOxtsGWj9Q7gtEHBZBMSRobqedFDUUSlo7K/C
GC0sc6JPvp4m53yIgHpivGPj5u8e19fNBCBNr+tijYwv8vWIRqNqdaLOrafPJUrYBmFXO6uo+qOI
fGCfDSeocO3D/W+7CpT+Nyg8R5IDHSWINQ4R9QGun7HUejhz1u8pG0bIGuWFa1TddCAabE6dFKqn
cJpCx5/1/L8MT7jNOV76U9fMCBEJpazr+Nx6iQuzqmXDN8wWJCwz1N9J1mQPuio0TtLXsgM2u8c2
WRdkl9lTTiFW40Vc2OirtE8TKXebvtB7uthEH1O9wRJJFdGrNUf9FKGoeFDGaDqMXdE5AdH7sWkr
wSHM+aBA/HHaSq7cIh+CL0bf7lXnVqHP628jU4eFCmVPBp+93g5iN9KaJQ2lFwQgD2ZLF0evGg7Z
iWRXAHfvTQppL2VqKTsR7O1LyRsJIExbLX1vN8p11JLKntJg7fWY+412HTQ0e1qC3oknX+Xg72yB
24CLfiCEJQHCALX5FNfznI0uHGL6SLwCAsT7VKXnS9WbyTG1ku6OpNSiL/e3/PIHVyebNgtuxld7
DQRFrweMgjiM58iqPUGO56OwbDyw771q2ea0FvAIrAXcdt38TNFmgIYWNF43+nrmtFKv1IkDbFUK
L5GfzkR6gq8M804WuTEsxXDk2hfhKdRkVqupRzMcwGVy8vRd0qChQf7OBHR8gnYnxdrYn4RR2rI7
oRvemCQbpWTVZJONV2ES16aaY+jtQcfEtoOvVRrFqcn31AA2oliCEhAGijA0qQGeXH+6cqjzpO+6
3uNmsr4EWvpl1NPiUKaZ5oYahnHWqKROT9hqJ/iYOeBhFEYjVcOGsvf3pBc3NhJ+KDQpk0pzX6+7
J8e4KP0GGWqPdl71QzgG8zHtmz00fuOGBhpEmxPHZBiS66bvkgJDFUVy7yVq9txZ/jExRHcSUCea
H4oaSTFD+TSo4U6EvrGPQI3oVIbhyWqvL+ZRmvPcGOreq4Out0MIOVKbfReb8Fyp5/vncSNcpjVi
0S3DF4q3dq2BmBVk4Y2v9Z4otdFHxRc6/ZwJcW85cevHz3rc5R8S3ywtO1S4p12xbOCNtnWV/VYC
NTkOYmHYCc/Yc1BG4wvg97cqaaQzMW7zUCeC9NIrWLTe/9VbC4RHJ5Aq5jxLe8L1Vgzgh3VjGQxe
S1fMoFk9rJP+hzJWpVPW6en+YBtnDaRz8ccgJl/gvOvBSn1Qsjpf3qmx7p2png07TdPfbSB/D/vW
bUpImWq7F/dtjYpEFO2o9JFoZPzXo8ad3hldGQ1erWsfm+zdXP3q01PiE4e0Bw1Ti/uT3Njo3FkL
5Pba8bdOCs0hLoWxLQav6fXzGBhIi/6To8taJgdLyU/5bx/HuftDrstPyyNLoeL1vaMIC+x3PUVz
ouMnEdPBM2YT7ZtsMh/6VMf2BLHcU6uK/Qkx2uIcRFPiZpr5lTizPUhgnXZmhSdtMvf6wDe21fII
cs0t/7lhz0t4XwRx1gwe1k/xE/qo7WkCmT7JXAwPQjrvdfBsjYegK6QOzh9v4rIH3sBVczdKQscz
70nq7Baw5G1O3o9AKb4Si7Z/f2ZgNxLNAMktxLPVhspaq9WxQxy9Loi/VUA41vxvqU2fA73aoUm/
ClGtHnmwNzipFKHI+NcCjDGPUCxaUedNujx9Qk/zc9fE38SqL10xnuenQE4tN6wV4xN9KoWTDk39
jKlXcjDEKMI+OtLizJ7K/I/e6VNFz4JVfmyY2NEHwbXD2JftuEjGE+op8nEAddg58et6DTuTN44i
3dJZQBayjh+aQjDMukkGL1aNGMUBoUsfSB3Mj0GgHJO+j89B1tbv08gMzqGBQLMkwzof9JxMN8qM
YxkqI3KXuuK2VE1OdRVbx87S2nPR5xP+aVKLN53u22JqfgizWHBDqyPPoZPNybiF3KRMH6O+h33a
t3s6GBtfBw9yai0m0Rd8izWHd6Sfy6qzdvCqBE83iEXRx7hvgk8RNbfDMPR1ZoeN8pnW4slpZ2U4
5sY0HuSpjt2+G+ZDN0EPHZu+fURC2380uaCcmgLXydIC/ZRPmm/nYoQhnVKJh7gr1J2NfPvy8/sX
4e5FZIM7awmh35yaWpSTzte0wfPn0qd9VShRacJS9P7tdHs2GYUAkkefaxEV/OtRTHrKxSTnLlBb
oXXzRJrfBXIxHFND7F1j7OSdWd3e98DxEFwWjJBwZt0fJOmN0sxzOHp61stOYhrDOwSsZlsNlf5g
JEXotq1ZYHOg7ckwbo2M2hQoCjRy+GWruC7p0Uj2S26hZiz9UyQHn+MZydah11CAFuXpXdsqp7IZ
9/Ds2yeHgouyNAiD3cg0fF+vsJ51umAO9ez17YkIzEUhaHyv6c2jJJym0mn2VNAW0OD6VlrGQ5/k
FYjUzOXfv9k3BkWlKY+j2RvK4SRHka1IWPYF7ytJdeZ8T95jc3ZUQLBRIkThlbsebeqWBde62UPd
oXNrq4LHYQkKJ12zbGkyLgIESneqFtRJ1+ed3bSxewHSaURasmtgxNVcR7AZyIis7SAfp/EhDr2+
/m7+p0HIsmj1RmBqTeNrSyUt8gnFzFpqvzdS5kbp90H/E+Judv8sbnw5ZmMhQYZAPryGVaBA45oh
DWIze7T7hPWzGF+07rOYTA4KYfdH2khyFp4nk2H1F36ufP3ZwtEXdDG1Ji+oyV0U+MaHKHTjxGkA
IVSn/dK2qV3LECM1d2fo5Zyt9udi+w0lnF2z9AleD+37Rd/KwTx7VFp7B5iuHRzeIPPIbtGerDGs
bEGLAOe0MHMnA4GksOqjndRjXaVcnj70kYDCdNaA2Hp176VqV4+Nwa/IZVf54n8C+XB1W3ZN24Gh
fH/KW9/17ViryDpoutCsVMbqotlVU3sG1ZEetTR0eGN2vuzGLUeaDEwEtsl5WEs8ztIoj2Ohih64
yzsKAOZAXKfxvwqif+1Xuax3IupbJAdchbttoXizpGtyFdj7WCTVJHmRlj4IZA2fMJ6O7DIX9sia
t8vISFjMYNIKXYNPd71x9DIsm2bwJa9BylZ+b1a/e/1RbKlmTcHOKm5NissazJCojlLOKmKVa6U2
rDSSPXwO26e8NkPMbwTl2JWt8O3+5rh95nGb+d9TSJnhxpe5raTaCLRJ8eI+Lw9UezpnnM29Cd1e
lPDMwNYJ+JZDv+4KGY08z8RBlL2uVz/KeG+ItWVHeN7X6Z7DyfIZrs83Q3Gl0KdFlgUd+PozkVno
+hQZsoeK2osiupL4DpOVYzCJJ4QWTjWoDd3uO5DU7QdbKIukdoCKsGrN1TOE7tOQWG2vIGHvI2lK
MUPAnqJHB3NnZ2xkc4y0qOHyEBAKr6k1eT0HaZwxvVJvJU/r2+99SzNfl+vlMSuCF0nF1bUSEG/q
DZyTEqmaba6f0J7n6rmK2r8USOMio4gB/YYaJ5ENSOD1cgP19YPii4pXJrldZ38U/5/7G3QDwH4t
kywxNEt8Y6NiakFtzo2k4M4oxrEtdUqDqomParg6cX+JjVz/E1XRkLvkGeQ1ilanMIlh0LVOEwnd
eBi6dhScUNaK0EnFEN0nq2uznYO0Ua1D2pZ8ZvGtol1n3SdhVWNYxqOueEbZqHaapMapS+r+qQis
yp1o5HC0mV2vKD6Gn5X5sxO6aWcbbhwzRMbYgpSXlpLO6ooatMTohrpTvdj8oXSLnNY5t7Jj5ss7
t+7GIUMPCU9TDjXiAWs4a/Kxx4q7RkWHf4La0uOgmhqCbtdlWpw0sYwPZTWmRyFtw1M/Krvq3re3
FtkCsCw6NEvctVbZCoQyrqV+VD0alp7UIrJjMX6Z2uY8itFTkCBgoDyo0Y9IiqgjoMCtSXjyvvT4
vd3fnBvnHtoZYRnhDK0+a3KK4WtjB/KgelzXdIhImY2pyxON5J/uj7P1YRcfsiV5WPiaq3jJEpO2
juVS8ywEsK1mPk2YgAx9gEb9zkibM3oz0ur6lKPaLAKz0LykriHTfYmy6LERf9yfzu1TSj5JwzUV
GGowRLbXl0ZdlhSR21HzUCjHbXUYBwen0M8I7aAp0NHhNkld/R8+FRIu0J41yME3TFc19xveEVPz
xgF4d5gMqB9mqh7LttrzRdr4WtReqDSS2NKEuS65paGiN/yX6gVl+aJb8OlC8Z1W/67Q1r6/kLfh
lrrECAiEAM8vDcPXCzmVUWgVOOd6mC49CsZjqURuKKIqL/1U6j+5fLw/3AaowXiATmhAUidl6Ovx
oNz1ZddOmpdps9i5PZGDzJaXppPUzWPtjFVoPQWI8X41sxwh85ai5MkQclr3J7VCEWiQJu1SSVYk
2r2Oi6uTaspi6EQ7ICpcWhv+VuUshIdvpENhC8EsvpsMo9RtJTain/dns5GFMBsicKZEDA74vJqN
L+l4gMuah+OSXEW24U92KiSnkiZoU3RiCRMV8bmDJD8No83Md77eRhaw3NXghYzOP6zBQlUh+lqA
Hc8IYkct/A9DSo9b80UJ40v7xRAfs26w2/aYhvIeh2/ruQIR5TsSM3ODr4v/Y5VAuEMZypPHH9Gs
OfAGvyfNC8K8lArpOldiR5fHkvbz0/1l33g7yKoAgCGcE0+v2WBZsvQeaJXu+T1UG38M+kOYtcI5
7y0MImSxOJi1KWG7Uo7op1PtOtwff+OG04FMCQ0XwjXUluuvXqFiTHzVE4uiaOwGY5G6GgRip4qU
Zifzep3LKhjlbUAOEokJmsnWAIEfzpoyhURr8RwfkK11Y+tbFfnPCZRNX3GmsKFfE1u8oD/q9adA
XWTGz1N+LrVLGfxJp5MVRraE7HgDiIJ6KmDK0WjRqFAe7i/K1nZYUAxwSmjUKDYtV/Yb2MY3QI8U
PVU8VfrmV5FbNdZvKpGuKb9bMIeu7I/1qJybZE8QdIOLtVQYXxuOsQRgqVYjz4VgxgRORLTBWVaC
k++f+WpfzXJ0/BRa2DuxSs9qop0MpXX97hxG7dnPx2Othec01D/cX4nbt2n5OUSavOr8qNdw9M1C
RHSnZmE66fQqHAbTFS4XefpS7FkhbI7CWQL/oNh1i64ayayFyMF6ODMXTjkjwp/EtXogeSVXgfUL
EmL+9dO+KCZDwlws57jDV0nKpMRm6fsRip3NPJz8xi/dWJYzO+un+Hx/EW/P+KJbRawuIptGCruK
Imqx1PW6VXWiCMspUwVtmsYZsuIyj8rRDDryPp3oon25P+ztw8uwCg0BS/TLCV8d7TLUQphsuu4J
+aepfgnHX2kA3rr36m7O7s0wq3dDFvJ0EgNT95S4OILz/5Hgqyh59xwPtI0QiSJW6A7CTtfW3uRW
J5SDm2cdIYDHu5qcR8MzHs29kvjGtmQBUbMnZqXNYV1S6sOurgwdUdeqXoCbUA+ewrGsHtI0z1xT
KNuDWaKdef+r3V7Iy1f7v0FXX60NZ90IE2Qqe7oRXcpEwPF98TWo/PZwf6SNW46haN0gbwYDvIGL
89aftCFhX+bWjwjrEcM6czM5ciqec/kpqR/78ByWe/tlc4JvRpWvb7iq7DVI7IzKZQ5pmFi3t4M9
VsxyTV4/NcvUln5lvhx3+GoVS0kXwiDTdCobrjSfdy2rtifxf39/ten1UoWx1PP3SfHstP0USP/o
/p6sz94gqz0up3WTC91yskbJrQ3d9mPtXan+dSrAUsHHo0aLsai5RvICK9YRpLO4fK0gODSgh06X
5b9B//rj/Q23+VGINggw2XakrNdfPujLsZKF0PBiDWKlLsWVU0LW+A+joK24VBsBH2jCvx7FrMQ6
WZSEvCGXigdzkCgAm8Rv9+dym2sgZUvBnsh/oTEqqw2W6DNEY781vVzM0E7PKtFJrdTE3ctqHpHa
me2hqH6myN3shMlbA0MZpYq6PMjWGtXAmWSaBHE0PX+Y8S7TM/1IT2GGoXA0H8bYSM9SKzcnLcmL
w/0pr73iQLeW7jKkyAgJCI3WokWKMsBAFwbT08pPs/gPLsLHLBrOc4YmY/R9hJGbSGdVEw699tgv
uA4FUtrd7VidbKspzjQYPZoIYkVi9Gg0C6lxt868vNqrc4+HzWvIBraKMt71xw+yNC6NSODct2n8
BwmX8lMniD6Bm189q4JaOGalJC4winoq9RkwFKMQxDhDB8lCwTVDpTtW0qA9UwcVnTpWzc+xNehw
QfXK7STh55jNyYdIFIadXbvxitITgn4myQ9p0Nr0u+xK1UwnbkVjlpx40lwxd4v+Syg+zMWvtnqR
tG/3v+bGYSQiIQSiWEdzxpoHPEWTVU5+jqKUJnQHKTW++y2kuvuDbJAayMU56ovXNOdkLSlsVH2B
Wqyve+lUeYV1yIwngPwWHxM7me3ACo/z9FP3/+RxaGfhc0Cjkd8+BfpFoewm5cMxMoenhnSotpPh
UJufOvNcye+KhubQQxJSUO31eiduejXCWm0iFgUWCdRDugLXIueCSmnD51b0xFkq2Ntp7X+U9Nr6
FLV6mzljoognuTP6DAM2lQOuyqEVwA3Op387NaLzsqLONx+RK4ugNYRV8c2vrSiwDdkXkfo20hyW
84AcVGgkcuvKGZJJoZa1v8ZZmzE5G5JIcaVkVn/FEDhCV1aiXHQa4vAGLVK/p2GvaLv0IGgoo7pl
GHcZPNN4sfbJJ+u7VjWGaWtCVnmLH3UCoddHRUBONbQ72lKeUwrCU/NIzOh/wApR+qqGiQ8E0cjg
F4WWSB13mS8YdpdKSewgi2qdUnNQvwSzUg+2NWr15zbMxNiu+yb/kuIL09pBUwQkLZrVIYQZlIkL
dxNChy8LgSNYEY9jk01N504DeniPem+QX9Y1IO1B6wo9OqHopJcPTdt038VekOSDgKKNetK1qfpe
gIV/04M+y48skR84RpfPwxkrWUOx01nWygN6qvlHsaNUtHPfvvbMvt0NNOyCylEGhqVPOWPNUqOK
pggCFwu2oPHc2noS1KntN7CVHVmOpdFOOpBUBQml0RYESrRqaKUvhoA7sR3O1vRUVPT7irMpH5Ue
ypst9dLw26rT4J8sK5qdWuo6ZqVxAxMYFBZ40ZcewVVgEjWG1c6NALAXieWpkNBglcoxdq2i95+i
QW4Pfij+baD8v0EhxgIe4QBtrBIcsZYisegj3ZuSc/ePWajuXByk5thGfwtXLCMhaczjzlNEH9Bq
erUY0lGnlOQ0lmL7of6PVXUP4EJ/mV1QDedqJG+id3bpp17FEFlUqqWYicBBAgdWc2UfnbHhpCh7
LSA3oNcyElcMzwm5KJ3Aq2g4zUt/7vtW86b499g0z0pcnYb+XZRndttrz6OpnMT8fZtYP5JhT6Vy
/eYwNpQzSKbLXmGmq7G1ypqF2Sfy86dFbiw+Umm181x7NOLalmjxlBDq63YCp+ULXR+n60FXe0WB
r5WkNAp6SvgjTD8LWN9Ff5tDLRNj97OsaIfyD6sxUktvEsiAutdVsR22sVvTUxJgMrPzuq2jDcZB
5gk6KTAIGMKauNF1oS/JtWR6UpGbp7QxaRSHPe7QliYd5a6V3SDVAwfpjwY6jDl/bfSmPJq99TUx
5O5pygbJm3wipbRGGnjSWsUTdKwZhTaJH9QedX1fy/WjL4V7KsZrs0S6MNHBoiKMuh06C+y960Ap
mjFHVJvY96I0sJVkzu1QyD73gXgU/Xe+earUJ6s2HHFRKPGFd8NUH/JygmTXOWXmasJHYwgOdSDZ
NZyQ2Nz7fTdoNPAvMCG6jPw0OEvy6ve1dRKI4Om+J0l/Qj5iXB2l5n1yUKvAzcUZXxzAMIW3TWre
FfXel10HR8vokP0wAlqAG21NwZdbDH+UJvW9jJY3u4gE0Q59fScC25wjopvUDpYzeOMUIEihUSIp
TJwxVP8qBoSDWD77fwTfUQQv8ptPWjActUA6IjqMb+4e23udXjJJ7EcUrMlAphAjX6UwYSFT/CGU
9Uw1twMxO4o0kjf0rNw/JXvDrK5sRffDwOwnwZOjyW61k1D+lrCtuz/IDZaxTGbpXcAFgWyWoPN6
PzcpzhGJbwlebSYneehtxHb1AfqB9q3uEQZPG98xy9ZJp3Tnxb3pZliGXpyUSARpC6Dn+nroLG4F
GlDi4OJL6PIZrqAaZ0bX9BdfapFOru1Z0X6mSv9R6NoXHFh/Degbtyoh2vgo5zoA9kuUOub04f6a
3ATfrz8MWhcAPotDjfj6h4VA5IleZcGlbw7Ij+De4SiIAFXFMdUeDHrdaRMK8g8ZJuP4BLToP8rF
h8VECBc2V8rOEqzcLv4cFwfL+tDVRznOD+V4juMeHLp2ovLRbNQdM7vbN4l0gSSTV5G1vFEwgY4W
K75c8puF4wSfm5EofXURko6x4ZgiS1eaNFLRKH1/tW7fpWXgRS6HsILy9XqxwljV6OAOLlYkXwZj
sCfEJDBlPCRZ+PC3Q73WeRFhk4H4Id5ef5dUMgIpxWr4Uvmm6bZGfGxUaT4E+XcaPY5/PRYzguJL
w+WCBK9qlCnIhZSpc4o1FrQE6nvnIPcfqfUtvZc7G+7226Gi8masFaRuyGlZ0dSE1fmULh3s/uAW
0+RaSBEc89D8GgvqfAzFJHoIxLg5/4eJWgRr8Ikpz6wD38pnO4FcpBchficGR714l9aRa3V7VayN
iA1G7wKWSTRtwOpb3Weg2XVmZXF2ITdzugAd3/pzqf4L8HCYqfSmvT2EpyoXXK0wdsLS22dJwzPi
tV1myanXOt+KOaa+1WKOyy9rPyLqKz1lWqK8v7+Sa4SJhAcVfXIeOmUQDV53AVVIbZjGiIOs1vvR
40iFzoFeW0IoGuWIyYnK5wwcESf7uvZ3tuvW2IteMucP/x8qkqujgTpWPgoYnvqIBQ7Yf6lV4oQC
OjVIViWy8r5Uyq9/P13IxMBa7J3FQOp6yErqZMHqFExrcVeOZvascjLir6zzMWlaWpH/uT/ebYYG
Z4WKKw08nH9E9q/HM+WpyJVRyy55T+M7sMcQBoJbFuOQv9RjEcsnKzHn+gzbKDF/3x97awMtcldY
ybJ7QRCvx26nIq2aZsa1NqOPcJ5aqqeKmrt/P8pCQqXFiAuBlonrUWS8zeAkiRiNt3nG3SZKz1Yp
TTtw5Eb4BHcFYi29ipDOeSuuhwmyQcyS1s8uVBZtQwuddqB1qj+L9BCE4XgUtODQ6naYmR8Fv/NS
cy+y2Qii6f2B3EuQuugOr3eraFBisLQJe1faNGxRj9tjZWQX0ch+yFrnHxFdCu2kMLiOxtZ3cnX+
YVTtOa7F6ehjIXHK2/QT4mCZk5CM2QtH0Qna/0famfa2DSRb+xcR4L58JSnJsh3Jjp31C5GV+77z
178PffHesShCROZmBhMDwbjY3dXd1VWnzpHbnaGk6j6k9PrvNw/oGFLwPNRBey97GMsJjfsYip1T
Ywl7iKHOAzd8XT1Vm4zMa3cBBPdsY1ragGYufKAUrdgq1Xlqqr0u3dcHfxf29xFdfTu0aW/723zi
Xj4pNToszLk/GH4ZcAyXjkAvldyKYpee5NaLP6Mc7LmojA5PfWKpeJ4mb3je2g7mtcwehjpIhl3x
0p7RKlamp+wiMfljWbEN9iflMu/vM39LqfhNAfRqbMB3ea7xlr3iS9BhvgStLjCPyPU9xx0ENrIv
iXeab6WPAf36btfQziamQrWzUoFTGhZdF7xZdIj0Kt8rSmo9EulHDoBjxTH6sHMTvxKeU9+n2V6q
zbvRagy3rgPtwdfK+ED59uyXhbBTo6w49JHi34tKDxy/Kbs/qhmMPE/zxEFvs4RmVamOo1zz0M0N
c09Wz6N1Mm427va1W4EUHN3tnCeEsosF7hLwrKQU0WYUpj8E/6+B6NmSFO/ZQ45a+84ogun9L5yK
0u/cRwNj5zI/ngqmJ1dDlZ1gCniopBGhn0c1yD4Yzbfbhq69iROM85i3Js2p+O+lN8VNEwpIAyGx
TdCEJHwqJW7D4RFPxjntptfb1q73JZc6VK/0CJHygfXn0po38aa09CI7KfqvzribO4TSyq76v6qf
PIBV/4ha+m2LbxjzSxfGJPxhgB/AyCJjc2nSH5qwFyXEULQA9TMgy2OT27EQWr8byJAmO6e9loea
YlW5Q86BHoIeJbazEgz5FzHOtU8y5ESjbXTF1NpGriutXYixcpyaTP6Wt17xYgVa+cMHRdK5Ypr6
tEFqhfa9RtFzrwLg3BjQ2oLRGgDq5g2vsrzeOj8rwcX12Ulo6OEqRJt8ODi18TU2e0droy1W0rUl
4xVHrY8p5M/iuBkCv455euWAKfTjSG/2Bz8b9wn6soEn3llKTJvnltbs9Y7j0AQXChUbmhHsucs1
GzsdLfHRz046lGGFtc/076WZ3wNLqINgZ/GYvu0kK1E1Bueuc3pXZvDmIqo2Uzk0QGgjyS4KDbUI
+AG+pgD07/2+8D7R72J2TqrE5ksA2lwnRktIhw5dDj1coA1gnm9/z+r4IfNgg9D6RXvB5finKbHI
85cZV0ocO2pElTDIOgQVuzijhGjlz74KuxdyuNaG5fksW+4WcrK8VpB0nOPgS8stVRJRjNmg5qC6
nS44cXxQAvGfn9lMM4E+hSimjnvl0oonDSgEemN26qU72BTsJPrYUerp88kxxJ6+kHhHWmMDkH8d
fc5GYc6A7ggo1DLhJFtxl4jjxNnTw1Oinnkdb0Sea5MHVeHc/0hnO7nNy2GVmW95vjXLx0MSkRP7
xR+SzdL/2v5XZrQ2AAOggcsndWB4kkLMlp18NJBjeixK4ePgvXggkfzp420/vA5tZoYEOIvmJgqe
8IsYt/GHUhkHhSlTkt3UqQS4raNk007u6i3GwHnNl54HHgwWLp6P8z5cTF44Vk0wC9LHQv7g+S9i
8UlUbdVHx4XQ5sdofq+tLVa3NZcAnYYT0gOIrMbCJm3HNWhIBMKpZHr72tAmN4IcZH97FleygyQG
IUNkS0F7QMx+ObSxo71Qkev8JAUF6ipUjZ+CrHS88TW7QwzeLUzNjrciiDVnpK+TLUzzCdft4kjr
lCY2Jpn+adV4KNLXRLuvxK1sxNo59d7G4m4gj5N1QYeAfB2NENcep4JmeDjFoY9TaGjc8MY1z39v
bf6ad2hQaHIrQ6l8ZM20ZNfGspMZha0Un6O6udOULamVNd8AXgNYCJZ47obFZhb7NoqEjvedpgEW
iRriPOjZtypwKzuM/jjIgy2CFOB0izElg1Q2UxYXJ1/Psl09GUoJ9L2VD+OQhncZ9FQbk7gyLMbE
65gGQ3pXli15kxUlRZa0xQlJkmDvU/e2Yfv5R7lo6jvUo4APz+8GExTDYmMNphlGo4meijrI3rlr
oWoyC8FwNzbWikfMvfQ08cOMg6WFGQFQe4xSwayqQla2fy2G4DEWX9Wq54FbPCVUnhtlPM5/w8G1
U2A3CZCvQYHCztNuTyrf9QJ1I032BiS7OMnIMpLNId/HR9EKv1hT3p2dVjPmU2e0w7dkjMPIKSI6
nd1+VPO7plRC0WkpC0SuEsaC20WaflAVWuhcqU1LzUYK3vgRg4340YweyiB+2cg2XljVzhiN6jN0
YhU9CpUV7Dzkhoyd2gT94JQVXcwEn2VDgwSkwb+FVlb9vUAzue5Q+Oz/RK05DPtE9/r2Y57pTX9X
FVWs2CX8RbVt9JYc7nyjmzOXmRfzoz/q4CkKSHc3Vm4+8q7miBQb6W6c/kqsS46toreKQCeKLZWj
nhZHT0zJete9eMxANTrG1BijHQZBLdt1BQdJZ4mzsGAfPpqICmzwt1wHgNzaczcSkBuAdaRNLs8W
1Jt4i4K6ObFMjZ0nyjFPG1exDlKiQF/r30NevZ9o9vLj6HnqvY2A6OqwfjNPsovnJYjYJdFxmCWS
2RqJfuprf5+VusQ7JXQCLw83It2rE3s2RNZg1vOk8rbkFSjLqI26qdBPuZkBhoFzJql4QaR21dB0
3zz23sYe3TBoLLaoVVoKMK9cP9HpYbfweVpwAteFK2mqbcR/BOvzhmfNMcnCs7jQQWADOeeyXZad
QtMIml5k9wEM73acVPmDEqp/p5a+DpoJEG8M80l9rUs6FrpMyfdF3+sHYVb+uf0la2sKaptF5SzE
zsKlkNtWO3SzAJNVkttaB1XakazbWM91I0BfWFSC2mVoQYCW6pBK6qcGYGNNhZOaOOf+xnbdsrJ4
FaQWKRvfy7BS3zckNY3soGobAeC1o+D6JMIpFJLv4MfLHQjBK9wOuaqcPFpG6QWUpTsvPsJt5ijJ
Zyk0N/zyrSJz6SfsNNpLqKLMu2GZ+AhEFHsqLVJPhFCpAw54gpl61MRdGj7L8dOofhPlzyIpalHN
nIa8VdWNe5SsP/gq7UPJ1o25Nvx3n7N8EjW6Pyh+zecoyqPqQfOpPzbW50beD9FDn23UWK4jUmBK
BB3ACGa5C2b7crLx/TgyNMFAAlzUH4c4M2y/AA7pEc3tQZtWJzn1uQu4Up47rRidEtXz/e39cRWJ
8A1oMMFxQhUQQrtFYkZWghhkqGGcEu5HKl1unH79dwtUALiDwaJBATbP+buA0ZyprKypNk+FKKhO
zGZ3xaTYUodZWTlSFMBLycfA0bQ8Uuu8bnPEbjlS234vKH8AAD8K4Qf1iPClyzP9n48VMiJUUABu
AHVTlpw+XYhwayfETJsp3msyKfQMvVY117cUaa83PVU+Hi78L8hZMLSXs4cQcyHJiBqgGNw9ZHUT
Up8PnyXP2tiJVyEw2P/3dpYbX64pVIjYifvJNmFCicPPgJF3xZZ+9solP1sCckLxgZ/eSjrv/CHE
xc1uJiLKOBT2Zlsrtuj7id2CRXa9xBOOXTN5d5ASw2zmDcK+bTON4yczd7cd84pHgee0iowe7wtN
mYPwxa0oQjQpGL6H4O0o2D2ya2n6OZB3Waq+erSblgdjcstiOEda9lIMwyv1wRnwmsTlxpdcZffm
zjAuyzn04BBcNkXofgkitpatE28U6slSVh/LxOjvRiWLdwTeHc2nnrQvG984eqMsHW9PxJp5GsFh
/mVFFNIMlz4W6GURWRnmhd6CUtWv3cIgDMwiAy156zhBNq5naNdqG8O+eji84ao4Aklszgi0xflX
V7moRbCWnNofZWyDQPEeBtVONzJOq6NjTv+/lcW1GbL5Q3+2Ij6LTvfUfuoihzrJn3KrTjNvxcVd
BkzsP4bmo/adY0P006jphCElt0kVfk7+3F6m6+miOMAzmAQGEFuofS5/f8TFTLuH1p7U8eyFXzWS
kuH0x8yOnrbxeLqeMpX8HNQ2QN8gY1oC77xRiGEQq4bTZEGnK7ToqAyO4H0hxVr2KrlPwYE7eyO8
uT6BMDojt9C7QwR+2dQy9krQa748nCTtI3gxog9Y/p8yfdwI1lamkbfwbAvNIjga539/t0x1KyKL
FRjDqaT7ErYfuzUz2vSB5ksvUlhuBFRvh8ilV6jktkh0kvCkPr0st0Of5cWUKsZT53KafjNLezA5
w51StVvVjnUHXhr78O3TS/ulOgj3yXdQ+M0h3AeDXfwZ/hTPxX3mbL38rl2Vj8KRoEUhz3eVVil8
sa29PhpPNCg99iA6CgFhqmyLan1tqsld0s+jUim5es8NZlQJlCbHU13Tvd4/BQHY/cxu4N7+d+qA
+b3/3tjiBmtNGjAQbhlPxhTgno6YV64l+h+UJP2bqT+q+rETise8uAuFDY9am02CjplDY4b/LduI
RUFUOy9uxlOgH0NDOGaxrYNA+ufdD5biP0YWu3/KcnqIxXI8kb09GGpoJ/340D76wW4SttZtZSuC
vua/5MPmvu9FyDbQ12gZcTWdlAjQa/hNqWVHFH8aykbQsRIBw5tBFIDmCGgtYCKXe7Ey2HeZ3k4n
oaI9wjiYX8WGfjY3J8aHXnyXJRtx2zVgBELt9xYXd13cyzEcIVg02mlvqvnH9mmCjM0hH4V28pA/
DmZxlw223G1YfnsELg6CmV0frD/Uu9ePRHpx2lCU++n09euH0N5/eH7I7e/n0D5bdmqXdmh/GFxC
fDtwSsffHeNdPP9gB/ufP0u7tiWbXqnd08cvj6/5V8e0u903z/4U2KMt29WBB/Qh2JHXtkNXtp/v
2G6u4b7s7I+Hx8f7v88Pgf3399/bHvnW33hrRIubtbLMwah7RqTZuX3ePzx0e3k37gAQO9YeeZQH
YC5na+c96q71vX6EbVNzwnPz7Nz19j3Qd/tOsTcu+/X1fTfLi0s4iqtB1/35m85elu6q4pCSytqT
29fjH9UzsLx6+rgVYsy/dDERKBupc1MrPAJX8Rus8/1YSkjERRE58VDYxUW8cSW/7bmlDdgo6GMG
lkebyGJgtJmKsafl4kmyc+cnokL8B10/J7G/fPoR2KJ9Uj9urO/KMUBn4H9Mzufeu5syDdVu6i1M
qso33YnvEldwGjt1Xr/ODvsdHg673qdfFab45Pw1T8oRvJ6t71poG8U9/Bx6bnO3yPtv/Ran6kqE
cvFpi8NeGqM4NCQ+TUyUnSYUPPtQfQ+rpiZOCXf1GJ6UGt4UVdw4hlfnBFgySk8KbR9L9JRE1V8a
lUo8GV371OV3WXqszZ+x2n67PfnXA3wTcaQXdD4e0QG4nHtgl9VYRb50gvW3bh6torPTAsVvd5Q7
J5OUnVH/vm1x5TCml1lRkIThjKS9arGd00lNGinWpRPsbOqU2lEtOXL0t0/g8Moe9PY+7vojNNNP
G3bnoVx69txDTY8OWeiZInPh2YrWmrybNemUPQrm3aRKJOSRXxl/wa5PB2yTvZR6tpOM3W2718HJ
bJb4B8AYxbllaS5KWs7q1pROUc3LI36Ihe8NGsvhORQ2MiDXuYlLS4uIsyvkRooGg7VsIrv9Ifqv
svg5K2M3uPdg5rw9rPVlBAtHNARqiQ62S88RO6OBx5xx1eNuOltECnDGeBpSo5EEC6gHFdZvn2v2
ttm1MTJfFKgpHas8qy+thhbca5qaySfToKfT2gfNk4F0rue04Q9B3JjQtTHiotTeZ0UQOHIWJ1Ml
hvEUmbl8SunA7Hs3rG2VpsrS3KXcpOUHoYvtBBmt22O83vtzv//MWkRiVOEKvxxj0QT6OEWJfCrF
D+BM27jeZeOr3/Yb8eTKXGJnHh4REVXjxeFWeokSlnoln4aidsz8R4AmYRQWoO848C3tHtmV2wO7
kjQjA3JhcbF6STZ0k2bUrF4e23GC9EduZ91XgDWC4pRDeegEV60t9EENm0yfLQQWvSJuzo/N8KvW
ygfPOjSp3ZfoNuFmdWgcMl8/JLLhaApNLsH+9hevegAoT46LmVgSr7tcizxK5VZvS/lUCPvII3sQ
VW62B5AulTCblrZn0Oa/xeW7kruCBYZQlRwJRyXQqEurwSgVoFo6/C7QfqNT5gxWuBMVt+CNLP7m
8YqGQGW3BhT1qXV3e8jz714ck1wJeDvlMRoclv2oklb1U1u1MkG5qUEhVOf7yUvijYlduXeQfCNA
hQMNvhtrce/0VTmZaeDhCVH24g3TqZwUJw9bV9AzqBFEllMhG15vHMZrMzszUJOSAwLJci7WUw+q
vhLIlJ/y7hfUpD0WRgGte1shKjbtMLOVP7Ugu7fndNXszDf1ts1ADMmLBe1KuagrgfoDPdpjta+F
0R301DaHoy59LeLiky7s5fARusmNSHVtOd9bXty2OS0UsRH72ikfyor+/57IpUGF7PYA15aTawCm
EFTe0MZdTKuShEoWeYF2ijwq8DGN+83fsTwKiCP4Xbfrn8vIONw2ubY1gbvM7IEWMRqonss5FSeN
KjFb9uTXtrhrxhcZ3tkyOvT5JzEx9v0U29JGDHE9mTweCebmdPzMN7uYzBEWBAEtl+mUyJGya9tQ
P9aCUR1vj2zNClgUQqOZ7PFqB46BOil5UEwneSK+H0Ok4SCN/1eBKeIRrlFSJhQX6O9YRn6Vh/xD
XJbTSRemdG+GkHWZgxJunCbXd9mllYXj56mlA3bhndShF/5ooI+2Q/KV6F42haPlqf3G3K3Y494k
5QRKhF7JJWB2sCY58eJYOnmRon/PNWvcS51JeKB5QWWDKoo2tvYcAlwel8Sxb8ym/xPRLg6yWQK0
4llG0AVMhiYLrwlouITHUcjLptvYZvM2ujQGY7+J5DQt1WyzZTkoyAaQomhXnqpUtI2RV/vAuzz6
qPl/JvNBiTa22PVkXppb7OqhFPrUAhsOxDFytGR02HBOrX2q/h2QcWloPl7evQBlKk9q44sG8LX8
V1Ikj0EYTXYr27IR2ILxIAjaTB3dnlXvW48I2+39NkcdV7M610OgsuCptSTyMcxCt2Li3FNK//zv
0T/q34rkTwxp5G071/uazNrc/EX7Nb1YS99M6jAoBbRcT1Pl/0zpj+Gi89KNG+7aHzFCqydYCF7v
ZKAvp1JCUXQw89Q8WUkaOgB7GRO1ZlqDmv6/Gc87U4toTk8zUy8goqJ8bGa2oRbZLhzgov4vZu2d
lYUT9v4UdfnIgEwv3TfNhOztFk3cmgO8n7OF+0HzX2edz8KkhpsJReakIAFa49XUE3iZok+3B7S2
q95ZW5YDZzqgXPeYNklL6r3Veq3rT83LaPmPcTVOG/6wUhjAIahZw1NBWvCKblad6irslNI8jWPm
yvAjek39obaknRiZ7tTdW017QAP1qMqtI97HY2KHrXSQ8va7FXlfi49xZ/yxYs9WpoMi8fihVBjE
0jlVdHv0XAPKM7zgMNKMk6t2F3eEpB9vT9j18sx+LJOOIrDgRlzcIVMVwjcPmg4Oy2ECO8vdLrvN
4KreMVPNrTN2JbVnGtyJ1CiJS3mwL9xaHZLC0mj6IPj+Ell3dKCnOfJcgh1UkOOG7eh4Q/NXEZ6C
VLbbVPhnQgi6imdyYIIaQg0KOpc7uBZmyLlQKKcOtlmXGrliq5G4hQ1bCZ/ouDCxRewws+cvYhm/
FAR69EL9VCqFndWIHu948xmf0aGtXvtzFlQbx+y131MHg03OhMUEOvW39rN3h7yV0/HlexUQqQ5p
CMEsvxQpSScx/iaUVrcR9l5TKQHL52kB6wSVd2ZxcWyobQyhVqiDOYzlXZlNVPbl7ADwi/etJf8E
PBkheW5CstQlx9RjXzRNfNCohXnhUZELBaKUpLpXpW68Hyvt522XXgEk0TWAGA6RF+hZ4snLRTZb
iaY6LzBOvik99IL+WDXeCwwKdm59lnkGocnu6nV759XJHp7iVH3UlPtaMndSd5a30ONvcevlDTh/
zdwoDAJ+Rgldfk0vDL3lecBM5M8DgYUJFcI3C/J0h1ZTrf0Z/pJ6x3oy2rvbs3C1saFOBJbFfHO7
QhGzOHdbPZZruMSs09RluzH4irS9I+RPxvQK/fVtU9fufmlreeqWwDgpx2BLgVzvs/e3Og+5W7uB
fChNe6vFaHaui/mcjdG2Rbkf5Amoj8v5pIlCTbOowZii7+r8BRUMW0B0PaG2kn/dSqBfbayFtcWV
r0idX3B6W6dM/9uMtU2HJ4wI32YV4NuTeBVbYAiBU1p65759/PZyWFKlj0JiBd4p0Ue75BqWg+9W
u8WCtjacOeuFBWYOM5dW9N6P0J4IvZMhu7HlAsVPgwez2AheVh0CdCyoqjcO7CXkv2J4fWJgZgJt
8DzdNZXtp05ESatLHP/l32eOjB4AKxDioCoWni5GrRoVQuTxLKmg13Gl7KeSbpwp8+wvnI4mdcYD
xnpu6Vq8h2X6P3Sx8IWTpqe122u5YCu9nB5vj+SNo+DKzAwOkSFLAsezWJ4mStS4DRLh5H2qnqRX
VaLo5bR/Jt8ex/29/lHrdjQEw2u/YXf+/IVdEL5k/d7QzBCMLNzC0CohU0ThJFaPERX+UdPsOv6O
/HXXZLbquXIBAE/acPnrI4o3pMlBzQObRoolOzu6dkKoFYp/psvd7qbfVlPbXfvTkL4iVbZh6/rU
oP5CzpcDg8nFVy5HWEZdFAvZFJz77M8QSq9m+0GMWxc0HnSOqttvaSO/AT8vpxRbZMP4fwOEpwPw
0mBbBXU1Idp1Vjmf0vpH68TiGc01mrAgVpkeG+1XDyll236kWwpRWrpHhOYBrrFDOJeJviK7ZBTQ
mFtsmIoqyhZBz8rkA3skwTNHY7x3F642jZPuWWEfnk3vMS58EmTaXqj/FN5XBEs3zoMrxlkiLjK8
+BWd/WyfZftbp1Fi9pDxOGfdS5R98/pP0/g4Qhjt6fWul/Do36Vgh7w/aEjPfmXVWYaOU/3SFQpU
U5NoK4jQNHN/hb+FyL7e2USD+P1MxcuNoS4cQ2zouBpTJTpLIXDpOiNzngyetbHDrjQTmAFcHJkb
Kh1AzJe57mn0SPRCgnLWZDZz07iJGB/nV2QBOZ8vPDV5eWwL0TW+eENuk0mRAxAo4GxTn9Jd8oV+
aEfgfTEWuzHaN29g7gE+Jc1Nw619OR+YC9cFOT5Ld8CMAOfUIn4CtekZwSjG5zZw6uxFzat9Oes5
6D9bub/zUuSeNg6+FWcEf8tDlMIT9dhlb0OQyVIyGWZ8rqz7oHqV2qfQv2/qR0D5G+fA9QuEus/8
B7AiIrYEEpf7EjbxEpJnLzsHebcHNm2H8WhXjLSXNbvwqzNJBNzQc+Pxs+RlH8qh++fBMreQH1CC
ArVNF8nlF7RhbBS9V2onQbCccARsUUNnRtVDTg7mBmLlemKh7Z3rXfRRze+CxVL6+hhXshlyb2Va
sw9TAbDJoMmPXi7RyaXW6lltNwVC1o3CukkEAJLiSpo6CaY0NGPhFBYSciBq0JtOZvnSbkpA/otj
XTsN7Uyfb19i1yc8IDhyrUAr2M5XO0zK9U4q5EEgA2RWk5MVoaY7PN/NihM+rz27Hj2L6mko1uIO
vFe6pcK74lqQmdLzRBIRFDCCQpcLS34qVaV+4gs8P8jtIYEBBuBv8JhRGnC6jI3aJWnmCtD52lka
wxurV3eEsvJBa2BDuz0f1wGlCQAT6QTwipQhl4+0PgizzDDF5ByIg7TLBHlwsAkkoGi34ocVUyRN
aY8FdEDOe9nzlfVkuKvAis/1oChuPGNLh4pWt3IYtwgCr7l6GBOsVgCt0QPgUJ2d791LNxcAmYZt
lJ4L9CMbesrMsoZBtnK6B51YhXNDHj6xjx85RLrRzSrjrknSQ1HvDS23q2rYj2n5s6ZrWN7Ya9cv
vVkTh9gC1jtC36sZl5QuCYImTc+iZyGGzVUvHboxdb2CPpjvUtU6hrZXUC5sDo3xkKTCP684rHfm
3I6KAhTny2Kzc7qqjZwb6dkT79VMZc8lbrpVGrra3DSYQJYKh405q5y/hf7v5t9XW/YA4lfENep9
oMpOWz9b0NK02pkK9P62D18/JBbWFkPSVKFt/dHPz5PZHc2yt0XvWAzupwi+UwhstJOsbEWK10H4
bBNCqPmBxCIaC5uEY3VnDVV+rmGrsQOpy3eRnD3TZ/qjUsd6z2UVPkRdCMN8m46uMtbRPQQQMDKL
Vu4WXiT8CDJhq269Nu9k0WHhgv8O2pLFveV3ytiM3ZifqZzhRaFBk3jTGfQ8RN+DPil3k7pNiSmz
mS4iAaaC5wgkqiTMCNIXRisz0uu+1vNz1iPQpNWqfPRVesXLPvVJZdX+nen73F6CILh6nHoPqNh/
yyWjPPZlY/7dcIY5JL36GtIoM2gLStfl41U0+56GRzk/ay/GnfIQFaSV7M4e/ipwudvhMW9sei+3
gLTX9eV5Ehi8TjqP0uRbNuydxxciRPFGqebnYcrvSkm3/edqLNy6q20LKcZYv28txMxcBOtuD3h1
yef3EXwxIopbi/vECkeITSa/OItt86lux2jnlbBgyNqkHqJMNCBGnbKft21eHeUMFvZFdjiJUPOq
f1YTwMwJ05SfQzLDNGFFSIwWreBUdIDtbpu6irxnUxSYgeER+/EIuTzJ9WmsibWk4mx43xX5k259
uv37rwKCxe9f7GNJCDQ9i9TiLBuu9zlq0LGwq9LJkgOOctvUvA8Wnkl33NwAxCuTcttipRLU0iMv
MYpz/Lc4Fk9xbJtu2Trta6D+Hy3N6/fOGXsJfbDEUoqzZp0N85h3bhM7Q/1xfBE0V2o2zt8VD7wY
17wj31kL5Unvk3lcavKihTtJew5++OnrZgJiZanmxj8iJG70+e9LOyVCcrFmjiwVsvZw7vZ/SyIm
0X+BitSJh9K9vVwrnndhbh72u2GZljASBGJuQlE2em23oAxr7gBqDxgNtAUEYcrl77cE08xCUv/n
RK5soX7Vx/vY++uVR6l0dPShO7hYbo/oOvYgrcFznhcm6T0o0xcmYWrsGj/G2WldnooPIZI88Co9
kmz+7b1CJZKbxwgGgq2Gn7WZRD0Jxk1SffBhLszKJC1pOMRBzOwhEPydipjd7ZFtWZj//d1a1YEI
YZyJBToKhV0a+3COjSTxb1tZc8D/IQICtUH0tjgriJaAtShYgWtSek3Uo1LTI3gXjYe23dhTsy8v
zwpK4TqE7cRPpKQuB6RHyWjFYV6efX0fQDmfPMtpZg/GBsh5bd7em1msTAfrXV7XsxkcocnuA/nu
9pStGaD1is4SOJTQsZ6n9N3CDI0+Fjx4yrNp1o6Ufsi2Y/15KhZTxQ4CjWHyigRttDgWEsRWNfJU
1dlo75FCoddKP/ZuTIivGHsxfJLku250ht1wZ9WfwkDdyXYU271Tta4m7SmrpFtNVyuLd/FFy5Mj
i8q0HgwKHEJzJ8bi7It2FvztxH+uB5Ang3aB4cMtQV/nwu99ISfQk4z6POwj81PSPxZbNcOVw/3C
wuIqidK2QcYEC0o/OmL3VzcfQuJZKfKRrnm+7Szz71qsJM2pPMspUcKNuJScGkQ9KYu0aM4tAisO
ucaAd0OU3CURGIp/N4VT0sUJ2RDl0EVY0esdkWNQN+eplxxV/iBFJB7Gw20jK34AFcUciVP1ZxMv
nB+7ozkZTXNOIceOU9hw4viHkY/3ZV9sRIHXaYU5Y2rNMkZkq8ijLs6mqK85YlGhOCPU9SDVh9HA
+dUXxXgxaD1M1WgfQwPuCepdLeiHINnicr4eK/wCZOdpAgTUCcfl5UZXoaZGTKSsz3wIeNw/ifzq
Ce6AYP3tOb32Ed7NIHPfKFlx+YU/osIRRig+12dJQIoiyyHklg9CvpUBvD7qQeYxILJ/s9L6kuy3
QalBzrqpOWdqZPfSax4d9ckZFfQhxoyWzuPtUa2YIwNG2yh4ev4s67BDoyhNHysNAbX+WWj3gPS6
2hHb18qZSnGrFHu9p+Hl+4+1q0rsANw3iKTmXP71nyH1N4L9py5JtqKNeckvt/OlmYVLShBQoxky
Nmc9+zVGdMUaD1X5TULs0nPDkFDDU+0m+n17Jlf8UEFmg1wWf7En5rG/u3D6vB4sIVWbs3qASehj
+7gFHroO2xjVOwOLTQ1jp9XGEQYgDXN0R7J1Vznkbri/PY4VP78wM3/Gu3F4cVKlFarI5xCRXLV7
mHNRXrGxmVYcYcZg81KGkIUu8MVYpCQtijH3mnNSQJ8B2UxPAtTLQPc/e0axcbqvrMwssoLmJBgU
0j8LY01HntcM+/Y8RtnvCb6lCFBcNUmu1m+9iVcCXcjQ3mC1IIjm7MTl7DWjqPeqL7fn4OifimP3
S7xHY/rQ3MePzV/va7cxjysZqEt7i1NJTD1hiESpPTf75kjk8aoeix39akf4bf/ZLy5GNs/yO7+Q
ejEqGkXEkvrJ8sufkxV/H/x/x6OQPQLnRY6cBBe52oWZVtOTnDCmPffRBy86a4r/Umk7QbjXq796
D3WPT8nRku6iKYVUPv+Y+Xe3x/nW2bM4PUjdzhTQ3J/osS2+YBI9OLDbvD1bZgIRsN2Lih34D3K+
97SnaXKnJHMqwx4DSLCfGnJwhfW4hUudXfLWNywOE1nOvXEaupZbgFRt89gqyaPZ1Hd1VdIdM32b
xC19mZVtDxODTjINVA4XweLMzFu57kFrt2d5vAvGP1kR2EW+35jalYP5wsjicdFl8Oeb8dCek/6h
M0BYSs6gQQYjflSGQ+IfK/1L+HLb5rxaVzMJ6BafAhB2FaTncpTqKTy0uG3oKKhzIu6XffG0rfLK
qh3IheGRJBsJ1Pdye0y6FaSJrrTnMLJ+9EgomoHwM42+jOoWg9TqGYNoxv+aWpwx7WQkPajp9lzs
CQsatzHtotrn+b7t7SBxaQ+qGnf4tiV9shLpsTV1ZW7ZAaiKostiiF0kTWLBEK0ofwzjD02b7UoI
OyjluOBpdv1EOZxvkDoPsrXhk5jV59uLOY/sajHffcHCf4R6qPQQ8dRz0lVPkdx80oKtdVzdB+9M
LNaxjUyrz4BUndFa2NVSYFvdo6pvjOMtAL81kMUSpm05wgiJFeUu/F7DcP/7ZyDZ4U6GaL60U4BI
D91dQvqYLOpXSvL1XfEn/5kNjk7/BBqX1IAHJ/qziUPZmuDFdaJ4QZj7La41ypnbSTuj35rfde+F
NpMWNwC96DZcepEEP6CBKBzC7bKtxrSYD4FbHX/Jw77t7OhHfJQ/3naa1Z35zuD87+8urlCB7SjU
5zHdJ8dhLzq9svGmu676zZfWOxOL47rtQxFNZGu+MtTXpPwQ+lC+OAgOFs09qfujluj3Weio9EXR
K3WKTe3R131bG+qjWFDXVztbFUZbQ/jR7DcyLSth48W3LaKfpCSe602GX+6KpiQ98aw/S/En+ift
QX8aK3njRbF6TID2JeViAFiRxIVvB3Xc1orgd+e2+SiOAGOs8IMXzggt+cM0fMxI3E/kAFOxPlSa
eDcExRbpx9qKEz8Aa6Wvg6Bl8STU4X4bdXnqz0Jf2Yp/qOXeVqpf6pYyy9pZMUu1Ig9Dw5G2xBFm
NRRAsSX1RCmkWUit/5zKcSPsWosEEHOE+QWmpJnH79J7FXRUKtmIhnM5lbtIfDTk3dA8DYPnFsNu
S0h5zVdoC6btlEcaJbXF+Zpa/4+zL+uRVGei/EWW2JdXyL2WJLuqentBvbIZsA2Y5dfPcY00t5Jk
EvWn20+3pAy8hcMRJ87pSGw45XAmhQz7NN/b6M+FR+dt9SBzN+BgidfGzf3zufQW+Gh05nEFQRme
lsWA19qftNi5LjBVX536iIfbfUPvdY6Z10VQCZEyhSYE9HO2M3sJRv3agSW3TkKRNWHliUOnta9o
n9/ExU+r+la1Ac+ac4bWV6hy7x39G8t+1ER+dzJvP4HEzRHVdtBpyMx4xyGw2720HMI6WrkW2S9s
YmDEkQwAEsd1b14Sup2m0PTBWpTaoas3zldIRCbD1h9pWNKf7bb8laEH/g8464b4V8oDuZLYUZMx
n6yP9md+GhzYQwPQGfZCbhy5S168oV4LtdXmvbEBvhEN7hMFqnkG1RWZTm3Oh/OESwAKpd8989mx
26eyPqeTFzTo96q7v4DLb93JXptgtZnnxkEKrwrWgGsjG3d9smhnd5YZ9+OZdn4fGt540KCgik5y
M34lmfypmSCvSlqyz7jBt6kGPezOzTfDpPcr87Bwxm2QOgEujqw78vyzG0oSvHraMseXWNo3Xv/R
/C6CMnHYE3S+fdf8tQaJBb8FtCOq9KiNIO0zf32DANm2+laOKD2yUE+Gg8W20u3DIaXBlIIYNTkB
2jeyH6X1RXD/LH50SXyi+Rpz2W0rBIYMuDfkDVRV8kZzxKsajybNNJ7b6pyDC65LA8N8cOXec7dj
u5Ouv2fgoAID+VH19GrZTgM3rf6nspOV3b50a6F5FLgR1NChXKXNXJ/0DDfptHE8N/VDxxBbsY0v
gwnAy2dDbt2nyfvqJmuMO0tbEHUbVA8QzwMyMDtjMZlGkEKW05lBlnWAcnDaQSsHSk8TSgUAV3pI
MBpBkUwBgxh87PprCbmFFUADhuJpg0grVmCex3eyehCubU5nnn8Br+lj8wNT9MBzn4e8B1NUzEKi
hWwM0C4jyCHpQBOV/JZV9Tstft53z7cOB6yDyB+D9RTrgJbZ6/PomSMUzg1tOncD4LQOn45gFlmr
CN561Wsjs0hNLyo7hfzDdKbtqQZzE0OFa7tKhr1kBVh1EEeAawaX9uxKS2Vvm6IV2tnOk7B2jQAE
N3+pfP33CUOrM9YNGGHc18qtfAhsvRz6oTbh2tkZx4fecLPALL3LfRsLCSa0vePWxHsTfVv+/FwQ
AQgleiK1c9qd4uEAkbWMPLX5M40bVHLNjeknYWqttQUv7QXo6aFCDSCdyodfD81gOYR6YliFDOYY
gJOy2LoAiq/E7UvLBJJYkF2gW0zxNV5bSQvXpvBM2rnG74si3gO+9wJB7x8szbb353FxQB9MzQY0
+RXVWmprZ92atnJ8gpzBymDWLKi/f9wN0D82ObdgQRsBLeR14Jt0Jba/vTiQQ3kHyqNyhT03C6zT
PDNcYZeawsQUEPPT+FOtTysDWUA0KSv/t40Z3ZDzqCCrZdkxF6enkqCq8/Em6gLzZGyqU/tUfWcr
5m7nDSkpCykNcFIB8TPH+bhpI3UMyjgn0GVoxZ5Clfj+2t/OGn4acQYymkBbAIZ6vTJ+Q0iTN9Q8
axOwelRse3T4lcBn3Tdzu5sRSeHBpQreuMHmBYhBIEVbt5N1HhkYdrRji+6myT5lxRqedsEQfAH6
jRR/BJ4lMx/qktKQfaFb56rlu9zJIhZ7f80GvSRt+eX+mBYWB484CMKBIhaNKvNqKd5vVQnZFPeM
mzJIte8MjvS+hYXdBgAbMNEoH6L2CzGB69VpR8uuprb2zi5weuVjy8dLE+vw2r0fNHlXoQmE/LCz
HoiL4cmHftDKB9zOJtAp8EBod1G+aF6By9AGOUxW5p/T5qnrNKh7PDkCKbxsBf+7YmdeextGmTSp
TP0zSfMwzvJAAutr+EdJf96f0dtoVg0I2p+YTZTT59HlMGqGGGXhn5n/NBonJAqCGIS7XfVDT/Qj
GtI/3bd32++rtod6gKNJAz1i7mwFa8euChDskLOdtuC7NQ6NftLqPhKehiZtGYIIB3xh6Bl/8qfL
RNOgIb9ZbyKQAXsMILTZv4d11x+kluKDK/a91nCp5pGzceE0IF/tNjjGbZi8Vif5JJ7I7v4ELEw4
0Fxg4EEVHpIY8wk3wS+uiuNp5NZkM5EfRWceBOHbLIawSg8I3iqU+2YvwRA6GhESIHSE/qrKI3wY
oGf3SWwkXIl9vPgjBFRIgpSzdMnfHsrp90e3bEv5NDyNsKGMa1ut6ESZer3z3Hn2eMqa5s1roBYo
uHB3uW3SlclUzuvqVagoXdAkAKw84mK8Bq7NCQZN3FbYYMOXG9ZBUsDZSyFfLCf+7MhizdpNwkX1
CqueEJQmAWfVZq40YcxqG7DUPHfuV8f9InnyYIugdTmo0ZG6srzQ6tYm9HaEsInYCicU9TWs4/UI
qYhrpGNAeSHkBB5c3kaILfdCxkg809EObR9NZvfX8PaIqnHiUKgGM9SW5n68LyqddUXrPXMBCmjY
PNSu0+zrRNMPwHY8mF2cP6YFafdFXX2rkXIIQUPHAjudnJfa55CFbCKgkeJz7Ex0w+UqPdjNJW2h
1Ie7TK07eA3nkBm3J34G9h3vOSctuoFBSZZ0JWgKypeVqTBvNhgMgYUckS3cFegkrqe/JLqECGoC
Jv4njPfz1O7BVy2hqNu+oSUmyF7Mv+MROUWrXct43FymGKLiXcMDF53CYGS4ttwI30plx0DCn9N+
pws0LqLrz1uJEW8bFGAGT2mEh3g3YDpn4Y7tJywW1PKfXU0438ekw12jp5b/1TWm5idvSzjpsU/8
rxMYKnjQxVmRBAS+hu2GsQczSZelLj2kUy33pfD6NR2PpWmAgA7kvKEVgnSg+vtH55U0WtkpaScx
JdMjtK/qIDXGfr+yzgtmHNyA6EsAaBiFjtk0ODV4KBojRpO527KHCcG/H+iiAK4GWrKBMzn1vnBH
b2sVvf2sm4BKVw5LwrYvuy3xcnfLOoNCbLlY43688TkAdioibJVdVHxtMw/X8IEVWl6U59Iw6MXK
Un2fxLS9xInehGmGXkd0BoHD0+Mj+rLAjHF/Ym4O2rt5qJ0qnUnAj+fTn4KjumMp2pDc0t9UUsu2
xRRnSGryf4ZDOvA2HiJHG8VfA9Iw1ys98oyCCsxLI4jD9L9piQBfZro4jA3V0D6Tdj/uD+32sQyD
anJV24B6ts5e5IVT2R3Nkixyml/W8NpDYxkEm7vsjRkQbEv5LiYhsdZ4yG5uSEgew2Vhk6EbAx52
ttOSFEJuvPCyqDItcTC4kezE1FrbwmlYkI3VmgrFTbwxsze7kXsoyjE82zFK94H3n6BLWqAJxEaO
NiwhqnZ/Tt+f+lcXMqwhqgHoGb0dYDeYe622TWmDTHTUhxCHO/hbupEbEPhuvA3dgCcUJOYk3PUo
in4zfpVRp4d2FfZrsGhlZfYVihpTQziLrlyIwF9vJaJDfLJDg3RU2kjKVZDnzSVoUiz7J7hUfxZp
4q3EIQuLipDOVZ09qpFwfkyMzrII7yiNzOxRnyDZPUVvY7NGOLS0Y6/MzJyBzhsLSkMlhXBCskdX
mFslD3qS7etiWydxSFH97kzvwHRv5dl944UQzn0c3ywKgTIYHdyCFJEGcXl7eMjpmQ9g0otQgwpA
yu/kbHt/Jy0t4UeLs43Uk6K1cDhpJMZn4osNxESTJ8J2Alrz9y0trB0y2lCSR0rfxeN1NqkugQqk
kRllZAkk1GW2L7PPZtk/T0azuW9pYf1wyYBaVBEJIcaak1R4IvfbySjqaKxdcJfZIeYxG0JIfOVl
DoWjsEI3kZ2jKW7FsNrw1wcCKGbgtFCzQLMb3M/1gehFnRm9O4Gyp2m/8yEcp6BB2t7fGem2LY86
5YHQ9npGD84qm97t/F7bnq2kT1uwgWk6bA8vKWgCaXUouyQcv6yM8QauhI4fPGDVRrVRMZzzXFd5
3Xp5weuI6FFjg6S2SfZD/Jj7D8gYIycKpoTIJr/uW31/iN/O7H9W1cn5EJ+MYza4VV3XkYSDK97E
i/2zuORn+WBtwFIb1nugqh/rnfaA1t3z+Mie8y3dT5H2yfg07tudfVw7qrf+/moa3vfghw8qVeqg
7Zo60luyIeDlsQcrLMVR1yC0MokQKqPf7s/BrXO4tji70UQ65Ik2YeJlc0k0uPnpqWp2PNtk/TP0
CdFqsb9v8CYoQZQGLAoOkUrYgwbkes7bklUSEUsdgRsolDrZJJ5xKKsVpZ4lK7g88B/uNGQC1dPg
w0T6Dfd8Xk8sMuMAURb5vorfuc1mqXAT+xUikUhnAcJ4bSJOhgrP9ZRHJAZ7EooQctNDUDUwzcbc
thz/rxkKbVMPkF6l5lB+Qb9PGTaJy473Z3ThjKKiCRIL9Hq/P6quP6Qa4wxRi82izOrxXlNqpyf0
koAifo2wYmFWkR1A/RjE2aiTe7O1qxkKtUjLsajuxqDShkgAh5ajceT+gNTMzY4l3k5ACuM+Rspj
3iPiW2VhT7LkkVdRueOpBqLqblrTEF/Y+Wg4RVEWvHXICc6tNOnEC5GNPELZemfH/QlUFZf8gWTj
N514P0Y67Xmyctpua58IMj4aVR/1YV+mfTJ2tdfwaCT1scg/c4GsmDiVRAaVGALX7gAEPw4srAh5
S0QW3Z/ZpQVEky22LGoKwLjPjoU03CEtpc6juLV33dCGUnbbltQrd+WiGZVjQWocRav5jRVPyGn5
zOJRSlDQ5cDZkdbbjcz5fX84C+4SyOX/7MxuJy/N7B54Bx7Z7tHgAs3wr3oFyvbHmp7Rl78C71K/
Nt+WnqKaU82p6HebrV3SdWWR2kJEQ1O1F6vOnc9dXfghqoaQo6oNts31fI3kbsnNADSBB4fqFLyl
j3IpUq3cKkVk5+lBa3G4eWDrv5BbLcxPYOfC+6qbqj2ha9yVC5MLvm+UVQFQQuXTnk2uDoiCx8CK
FE12DR1F71Vyr94MVXGx0dCatZ4b+gSV0PtLenv2VXHAgFG8Q5BDUVvrwwEpAEIoKWmaaHQFEBM6
TT83jpNf7ltZCOaUTCoCOhvZCaRyZ56s4qVGstLC4MqxODTp6Jxs7mcbk9gJqHi05lPN++FzTjr0
bzsd2RV4/x5WPkLdrdcbCh+B/BCE66ABgMrY9VidwmsLqvtNZApuBNA+R85N+D900AkfpxHIRlcq
/pDYLsOadvWWJsJHNjb/5wZOlUJCdhKvadRmANm6/o66AVU9kiZN1CETsQV4pD1MeclXLv6llf1o
ZRZpSE+gaJUhuQgK2n6LNwtI18am3d6f1NtDqsaCi1dpnoGoYWYlRjd3k5WYU73jD2Yb56Bycn7l
RrpPksQOU6dbgfjc+joYBCEGTAKxjfNyPXkGz0qT+DBoayO0zVP9l6HHNVrWhbviVW/veTyIHbwB
DACXFBrh2hIynC5aGEUbNeK3HD6bENos30S84lMXJvDKinqNfDiAFTK/g8nrNkLqDgolYCgMUkgV
g+UQRLyVVaAtpHLXCGvmewPhCIrCKC3hPgaj/DyDNwp0/PmdLSLgZvqQMS6QIE+tlYfwjS+dm5mN
zWhZNQ3cA6Dda8AFBTIk6GL3f2KIiBrNxU3/jGNzRKdL/Y97ZG53du1OPRsoUsUi8p3Pfb5vx7ch
/3x/3ytf8dGXvJtQc4hIFKWGuUNLLFSGaZM0kVt8NxqIzwNOCi32LdpZwOWN7hrLDqDbvOKt3xWl
52bhOQBWURwHSHlf7xY+lYKxeIS7tnb5OXszvjmv2ZM8xY/VXzdMTjUyRlClD5sjTU75sOJS5nvV
QGMG3BYq5EgWqbLOtfURaoNxHKOsktHA/lX16TH3nA3X7Y1j+Suh0w3yfG5s5q0ZTY20TPQ28imS
SDsNTAGQ8qtGtJ1JiG0FEynG0zDAOx2sanCdLTGqJg3bToAj1HbtONvHui9V9zoz6CHmjeuFtMjQ
HedkEOzeMNlo08FwKHA+JnMaGvJJTn/v75O5E8EoAADFSgHViKrInDUL78rEaekkI3OU+Z6g/LMv
xvQBTUj5IR5FtXbHLSyROti4apHMA4JhduQyVvdmSWkfoTPQeMrKlrw1Y+kenaxPtzGRDdwLm5BY
1BoZmgUjG8ZM8Pg6uQzxvDPCejIOOWPINRJiHHMYQ+hVrnbczBMQmBdFyOigyx5RFlz59VZKyGgN
oC7uo7yL/cAx6gfbF803OunikZq5GQxIE265U2dHNO3oJwGBkhVg5O0RVugvVV4H/Au37My/V31l
sro2+ijrrf6EtM8zAZXCV0uwdpuRoT53WfzmJuazzuQaH/t7KfL6IKsSEjw/sul41c7B79QYKero
5hDlicHPgsbDzjbMEeWjdAoRo2i7wkRLYKcT+ehPENt1SpkeAPNm2zJh/Y+c5tVz0ZpGmPcE9JzU
7pHAgOKbOTRuUPSQb6Qph59lwj1BJI+DtUkWz6A/7MPWt+IADyKQzNaxHTra+MnJJn8nNZkciHRe
RM1liIbPLUF8GPRlCxWqqqpXnp0L1wOqsaDvBXWzivHnALwqKQRNtWyIUv9nVxubZIQYa/oZMloH
rzCiIQYay9ghEHzBF94/lgvH5Mr07IZAkRh6NCNUdSvDfraL+EU4+tfBL54beSoIUu73zd3Ev2q7
o/Su+t5REQc3/fV2bxi47waNDpGe51AlszY5SH2BkA2pYQY1aUOzrY+EAbaSWLsV27eX/bXt2T63
Ktm5wq2GSLoj1MU4GnMmYyPpviM/ytgNDT/ejBX4O6ym2PfZztW8EJBpk65BH5cm/f11AzZadJbM
Qzc/1ybJB4H1zrsAXaga4gCJnr6x+QvExUrwsTRqXFH4WGQAUJSezbg7+o3ZyAkHLCeoPca2frCF
L/59H4HmUeVoTLyf0Ctzva6emZa+l3tD5JT2RaZQ3rXQIPjb8kH98rayjgvThyKcBVAn/BV8p/r7
h0ixdpMWRSRnjLKWH7LUDoT3mY9HC405Y08C3Z9OduOfK2gIpqg7Y6yjnwa1e2jcXxWA35Wg+/uf
NI/F4bvxUEXSAUUsJObmczwOIrYZz6YoiS28TruhAWsu4MfZiIv4vqnb5VR4SfRTYPC4vOevYx9y
nmY1lVMEHdc+yBD8b+ParDb3rSwEHbiK4I7AfQOgPJIAszmWdkWSTOhRkch2S2nWHplm1QHzrH7f
j8S4jCjcgxQ6SXYJN90NeuLdDdh1vY0tJ7nXaew+Fn5d7ZK05E9tTfW9q/VumIoO6pGp3pkXH0S+
KwHvQlyIRAlci41UL7os5twaktHRk15uRmNSbpCxsLbppvP/Wl3gsJ0N+rUxzANoDIIGI9uAYLH6
OqlzJwK2lkxccHXXn6JW8sM2RV3cJXaJT3FOTljt0k0kfkBddsfXQh0VylxfodD6QBwNUIbSvJ/T
o5h+X/S6WZkRrr+g3PKTvsl3v8xT/FCFxcv9jbGw02ELLz64UlDdztsZpq7WEkeHrRbxfcU+Q1BV
+GvwpdtY8V28REFqsf0ADrqeOVCkyrTJSzMSxRv4+3b52GxpD0HJdG3qlFu6mTqEcza0w1VRYGYp
M03utU5tRvSbQw7ulu/HfF+JHXJq5DTVYX+w9aBcI5teOMPIgxpoSAImTKVDr8eX9xk2aTbZkbCd
08hHK7Ttwt/+80rBDyv1T4XS8eaM56bRZ9ZQCC9qdSk2btHSYBTicWqzNVH5hT2BffeuaAPKI0Sy
18OxDEmNITG8KLdJtrHdrN1YnVVu/Bq0NvcHtTBz6DjVANgH1RvayWaXmWY2bZnmrhcRbjmQMjE8
qHUOa8poiwNSvhwUlEDQza24pDFbNhAvKhtTHCWi0Ay3SJd/aSFpcrk/ohtbiHuVNgvwBkijoLxx
PXkuSRhlGfWjxtDqSxEntbkjBjTRA4HmvFUq0VtzAMugpmuCvlhtilkMlKH9zWOuSxDr08CHXI4f
f3fNHtK++74rA7OYopHvLPRpO4IHiYj3+F9bSVCWTFbQyjdrif2Pc4f7Eh1BQBHP1lLvfTtrJE0u
Yw3aCwhZ/S2mZE1kYMEIWMdBSowXIPoN5mk5j0NVnfheejlvV3zH2i/Pdr1GfB3XPn4ZEUe4do3d
eEAFg/nw2cpvfbg73LarS/Q1ppcx+wJPcrStM/lagD+7AaccnXamdbSLV5Y+V8kYGuIpMbSHwQmF
568EzUsfglYDbBe8TIA+nm1PTS+bJoczvrRWfkgziiYa0TK0xrpVUGRrXfYL1pCHwz88BFGOnzdV
kVgnFMwM+YXLKcDBBKhQbrQUtO3b+6du0RCkWhCF4wIBRu16fuFzWdGJOL94HnmYpv7gl9PP3CtC
N1llQ1BTdHXHmO9iN6grmEBR4KV7bcsuqeWhyTa/ZHkaDexbOe01+dLRvRx+2ggUNSfIdcg+oZVj
Qs4MaFGUCAIBVfj8j0NodH/kN+QM8DZIwGAtcYujGO7Phl6VnT42miwuI4K/fdbklRn4fs8C1qcn
P/erT8MAlXHDR9Y612v0HttFeuyl3T9gKtMwsZvVRuibaxjXhg68smpPVNy/ymt93O4+gyjyYBWX
uKevkPU8F163HTUZGK+1MEOz3lcoKyN6lJ6Wgmt9CujaM+k2XFMsekhQaag5ofSrzyJeiBLQtIUq
2KV2HvCEfc6LCy/2qXWs3WNjYBsS4Fy0Iri/HAv+GG9AZKjQn4xc5nvd9sPIwcSVeMiqFBfEz0Gm
lALY3y5dw0Ut+Crc0Ag3UAdBMDAfm0wTTdiASl4y3RtCXml4dkqPbO6P5QYCjq3lKspyUNtC/RnQ
5+tlZLlrxbbX00tslFD53gkb6fu0PVb23iQVyIbGkEowZtRDoLfZRngPkv4G2nIjAAizyFMZFyvn
/Kbu/f5J4LxDbKeyjtZsVZ3UZnbcAgRLU/rix95R1uKX3e/syv/FmQzHOA7IeBjNPxDsbItxd39K
liYeYawislYl6XnnGSF95cg6LS/VABywPkBEyU7AwXvfyoI3Az+FgodB1RBJxNmRznOr6vWyLS8l
xK1Mnh3H6XUq8xdS/k/jAfYETewAwCJzd73CErVLmVoOprOqIXN9bJNhZRMtHQjkIEG3gWIaxjK7
VjN96k0jy8qLQOdA2PTOr3jowDtOqrWevaUTD/AletwwebgJ5nFrQQE/6jirLuNeA5FL7+yK8TA4
lzj71BkRGV+59u+nHXR4ALFgeEAjzcmKAX6dyhLw+EshDRtik5IEPjGPmvF2f0PcZHRxyiGZjSsb
MiS6Md8QzK+Tsbby6mKZry2YhEMNCUX/rQVjofgkDL4yrIUb7srcLKiMRe5OdKyqi2bXYPcYTbnp
WPsnG0GKT6UvTqaXkH/f87CJJAhqMNDCtWY2HdnosT7BZq7/mTq6sy0W2tMl+2cotIrOoYyHc4Vg
ARJSc6cWxyWxaFNdkixsc3+nj9vhDe1mFbIIGh7B91funRtpFi3AHP5BuQbveW/2NowrL4dcTVlf
cjolj2ZmZdu4LWRkNNWw0Sav2feJNmzaBFVEwQxrx4VhhC5xoDSSFMPOQvI6rG3IpQliNjtIV5lo
tLf8cMiZc+TDoCmViHRj9I4d5GleP2hlox/8uAflXQK9r8ppu52Av9pl/jBuGRuLo8hZ/tjwzA4k
ugfeqD65YYxJAf6zhxNP0upTwXW6FyV0xmWHYiPh7SYhRnpCapudDKS3z80kIMjidt3+/pQpFz6f
MRNFdwi/aEgX+MoHf7hChYHbBn+sL6NVlnsz1qsdYv4htF2kmIeS6jspXPHm025t398m7rE3LA0l
LQTIiKfm0XE6+WZTWni3daBtsPRQ6sbem459dhnsfSHyDdfUdcd2aHc+3h/1gs/HjYLmFtBe4il3
c9cSb/J4m9eX3vPQPvVZZuziKp+8cs6WXMlHO7ML1LA7o4a6en2J+c4s3qqzZpHAjb96ijJc/mzX
WMOXfMlHe7P936K/PQH4pr6I7LsnP/UgqvdPBUXmEbvn/hQuXDVI/QBMqUQTFGTzeuPUbpEATeRX
F25k1lF6GSovHpSUe9r+uW9pcRLBGIscE6i0b9TnYlnWtCoxKEs+1oMdeiiUO3kKer1fSHN/AWqs
WcuEGkujQzoeHVCI+UCTPls44ksEnpLAQaYbnR2TLA088SOzXnujC2yab5Py4NnFzqvDOk43PQLu
PLAPeJUGBTklXYgo28g2rf84avTkSGi92YCXeK/3p+aGi1P5V6RZEP5jLVAJnDnyNvX8NPfh8NhG
NeuGAJDWIkSgnWy1Y/MV/S1QfktFgEbfl/uml1blo2Xjev3dbvKy2C7qS9V6IZucXcOKzYTaD/H6
HYv5VuPpZ7TBrZyopR2OljTFHIsiBvpdr816vNRTM2f1xUNbRCPLMK3+Zv4vh77m/qf7I1xyjR9M
zcPPjtWVEAbm1hamwNUAfjqd9k+eA6CnORliC3YMaITTco1JdmWM87TLgJpTRZoaPnmoXianC0b9
kXG2GbKvtPh9f5CLy2jC8atXmxL/up7Pwqy6yZGivqRxFjB+rtEBXpw1L98afvbc0ydNrKVnlkw6
WDsg+ABwhnbltUm8tAzmdAW7TODHB3UaP1R2WQa6ya2QpsP44Es7CVCpJ/t0mIZDm6b1jvtQwejN
CeykTvZ76v1u03CrPXi6pIcqZvJg4IqP9bTc3J+gpasCFEwo4wCkgHvSvP5a6WsxEoq4peLBl2jC
K8ujR9EXnNQkATWjWAM4L3ke9dwCxw8aMNEGO7PnTYxOpGSXYXccwn/tvFf+4uOvz07tROlgZjF+
3fSand6/FOU3ah/jGEQ84Jvcd/UP6SUb5qFT5XJ/Ht8bsuaRBgROIGcH5D2ktGfvrI5V/ohDxC7t
xLZx8QCyppfW9EMr87bc6F664jfocpzhNIhPnHaBH030YbRpiKcyov3+IdX2pIAaXH8CJToot09J
HpRkjfPm5tSjogw4lkr6AxFy04OgTblTpzlhF8cdQdfPwyF+8uRjo2kHXuevSK5XKzfp0jMbY0C6
HXUUFFPm/ASpNTS+rw2YGZnIfSoGPPopWpMgWzaFuTDoKcW9FwzGwA+tbY/PRj6W+8zs/A3Kgcba
HlE77Gah4AzQM6Wy63NQjdVxvSsIYxeLJVuuHxoexMmxck8VCadPpjtCAfG5+LWyPdTy31hFW4aB
CiQITczZzkSGbGwnr2IXLdN3ANbXIKlIftOUBV5i/xFsKEM+eN+LaldUQ0C85Knv+7BnE25/8jUB
LZvFkwMjfxsT8k2r5DFLTgvN6MBc4LULUrbZ5zEoazna0LFLz/rviFT9kDSgj7C8sj0aDFQoZuEB
HiaJtSVd3axkQt7jjfnsYCVQuwHxl+L+vvYKrddVxKs4AzPpBMpQPpTIOeZe0n3z8d557LkTq26W
CeqUOE8HKTnI0nxpNsc2zw0WjG7CHjSrSb6wqkOZHxtKPg6GxXpVPQN/eGkW3+6v6GJ8/w5Ch/NE
u8acR8HJtYQzS8M+MsZTbQ9Hh8dBXiHs7ZNt+WI6D2kcTsIKQV+1EiUsZSfwuAArFyJA0M3Pqb90
sObVxWBgvr4WDzTw8J+J2vVaSuL/M8b/7Myuz7YYCjf3Yccp/7rxU+opJY9PlH2bhBcCv7D1nUD3
mmd/LdK/vSZwShQNu6LGwfTOvCmnDa/cEsclAxwRnDtu+rtc7WJYMzK7i7yB+shf47YwLslUB/K1
iZ+S3gukYJs8P5T0zfzm2o8F4k0AyTY1glCyEi2oYOB64+N1CJgP8DHof7lZSG7z2GrHHtehRXdm
KV+ltkbatbBZ8BKE7gFygMAA4HBfHy4QiWtyECW/6GMaFuh7obUVoJXkmJWPaQKCP3cMufa5jlfG
dhvnXdtVf//w9tbSoge+EnYd52ESp0HfW/4+d0NzDTi2tI7ICioQqYmG1DlErqxNj1RJxS+N7ePt
lHZxSGyTox82WUVr3/pxDArXPNwhUj6Q07selBhIB4pcwS8VRFyz1npikIV3VTdfguuKswPLyYMR
g77Wr6IVj6NisflmAWUnSI7Aj6hQTNe2eTyNfEBz2MUHXBbMAgg0XC11gD3MAx89mQMf603jgKg3
bxq6rYZMhN7YN8e6EWAnhoj3ytV+E0zgLoParWOhPAJUzTzFEcPb2WOv8YtZGS9Ax35yZIX5d3/V
9nisrOrgDmueT11E8zlQGT0YBY8vDs/1HNiGBFdFX/OLbPKtm0IEwmHHsb8gjW7wcdMjtEYhJizA
6FuNkAKNp5UxL202tJCpNK3qWbNmH2B26BdB9QmbzekQWVIHnPsOIgcIA66N9TY2B43EB1PqUz4c
oLwt66nQoYki6+n7MOQIFf4mPf2bMP00uSIUZv+YOX6oWWMwFOVDI60wSV3EL9p+tA8DW0N+LY0d
hSIdtTBUXm5oGbuC+7xwKb+AOiXQqBagEivZWsC4NGxwwqrsLVS68Sa5HnZhUUhEINdzcWK5b5gR
NJr/h1nsALaC7cqRWjjOyNEBwqYW1EJT7rUti2tmNnS+uHgx2XKNhZr0LrQVwVAiOzdJ8lrXBETR
vHhy0t194wu+H9hzX8PxQY8OEFPXtlF1qF0QQwpg3V5r59forkQoC/OIHA8auQyAAXGFqr9/2D7M
0KpBmzpxQQc1MYDomJ4M+pSsAZYWNsWVmZlHTK2uY7YOM+KrubGi7vX+LC3+PDDwQDIgFYf69PUo
RDOa3dRN4kLRhKPR7Qhqcgh8/Q9GEHoim48KM3gNr400mptRBtTtZbJEyFNIBKEE3/9rS5tqggG8
5v9ZmW023iWePnawIjZWsOKWFhf7v9+eV3W0TLbQOMAq5KXcuZSEmvmXGz+89H/ZVB/szGOmRMs4
7WFnao9eDOKmRAR+vmfFmp9dwCKo2QLKD/IF8PXz1D2purzPawNHkwL9APIcU6J+UAYZAQQp8MHU
DF7dao/oM32T0tvf3xHL8/mf9dm2o1lV9BwCqRfo8ISmiRSjAxJkCWYAEFHfN6WWfXalocUC9zpa
hpAymj9+qsHK4rqhDTafo+1MTuieGBKs3ICb0F5n4II0NKVbXz45ALRt71tfOl8muJiAQMF1ClGu
660PvFet12gKuoziE3ptdlTmwTTWK1YWkgCqzRKQrndZJSACr80QvWo6w2HNhWf/h7Qv242bZ7Z9
IgGah1tq6NGDbMtxfCM4yRfNs0QNT3+Wcvb+v2620ET+DV8kgAGXSBbJYtWqtSS0PzbUqxTZg27X
SZMHz4qEc13sQZF0sPTBSRfF0zRhf3+kf172NxMNrk8oPKJRGvWz62+QDdBZSWbb+eAP/16bDxpw
/aIgurOVE8hLDki41KXgaKNMZKMrSSM1Z2FR9nEbeVR7k2JeMmZz7vHAQcgKojAAb64/KA51s5rA
qe2jVWzREkLRQB0vnITHOqqbUV8YYWY+qmb0gkq08wVh2c16Q8z5UWm/zOhFEsHTwllo3pDWGPbi
0jHjVBZyYPZ8oa/RnjlkZNb9Qq54m2Zrf65vw/+dOjYMy0UhRSze+X1I1PLNMhfSyx8l9xhab6/b
2UNrK6SxwBLLxvtUrNV4QOu1j1cS1I1kN4oPoHwinaS6s8aZvO1B/WuMcdCkqLRCi2Cs1H9b1vfI
DFC1VpA8vr8Rtg6ctVgNfg5gZXXW7aamQtAwzb3f4H0klj+p9kEBFRynnZi9ydEpqz7uG7zd/SvA
Eu9MYG2QaDbZ53yi0EXWIBqLqL2xk7F0Oq0hDRovALC3xH12Todmp2UJ0YC0+dtmaDAHr4CUtdsP
6DGZbVE25yhKsgq5rdwKENClbU86Kv/tnCKvCuJ6tNkhnATRJbN0UT9r4qLrSFgML9MhOgy6Z4Q7
STgpOXViHnL1Zpcx1phIIs+EIZtFrQZOz5fCwR7VhDQyD1B9W35bzeAFsvZMYPUs5nwySitMQ8us
/UZAHsYY9cbOjeY4RaJA8AZTn0clRRMFHpr7wiyrnSzIgmvmg+K1c3/CbdkQpHhGJ16r7fddanMG
gCZbX/3A47ERmwVC0CymYe3Htpr9apc3ncc8d7Pz18FfWGDmeM5TqLylsNAleE/WpafgvMw1Ap3Z
ByXiDOc203ZtjY3fhkaL2qGDtbxGCyrou9W0tyFGZmeV+SBWlLTILvZpTHA6NIa0vz+bN08Rxjqz
0EI/Lnm/GLWvCSHoMPUltBOj5sEF1j1wdZbCCqBbKP7g6NFArMXcDQhyTBpijGaxW+p9qu2pgM7J
Q4HSn8HZj5sTimseAlA6wo6bJnClntPBmrLG10CjgcbzX0b72oySW2fQ/3RaQ3K7eezXmpsL8gr/
/nze5tzWoUJmCLcGmG8Bw7geajmDWKxoMaGxCk2T6jd6HpxK7d9irfKnVHighnoE786LvvDoPW/u
kD+W1z4n9AwjscjEc0tVFZKWRY3fN+KuB22W8NV21g6EdIf7Y9zagQDVSFDYgpQbKF+vh5jGLdiI
WiRCxByK5lFjKnZstoBJoJrI2R237om9hWYYMN2tYiVsdYIOM1XNSmr8fMkXezIaHVFFz9NC5llh
QpeqFDTaJ3rjT7ITCqRpnPsTtuGSSE/+oSDEExB1Ssb/hTzXcb8ZjR+/dUNKqskkY74D9fscK7Ye
elPjmcVjLrzft3ujNoiaE+QvEXOvrGDg6mBOsqlXjVTqErxlWhlYmRhhrzYhYErEWtiB7EVGNVpP
0fafjc4I+hL02kINCY0RiA5oHgC4C0rGqK1fFDWe3LYU3xbQU+9nqKTaozgWXiE0XhOKiIpU8aVS
o/ghmw0FJEv5CKYYlXpJa4Kq0xBajmOsX359oqwjwwZHwRWcamwf07I01FTyGCkUpXXTNnbR3OJV
oCJ/Rv5vgLI1kQfq3p/O21Ps0qbONllCMgoaXEvU+sK3Isg+rfeBFHgzcM6vLWdEQd7SQeiKwin7
VtHQ5JCZRY20B/QSbSqCjaBfxIbzNrhhV11dAyzu6DAC3gTvovUzLsJ1oWwrEBtVrS9rpyjOv01z
ZwONvVLjI3m06+vU0QULdGqjI0IPOoqWx3hBkySkqczkp6IX8BU0wVV2jWxvlj/VI5gIUMium4/7
s357rK0fivZWKE4gFmfvx0wpapT2i9YvstdlOkVBiL48idNsf3vlwwgikpVpFmSabAM64ArTYpnI
yMnhc9Mv5zSh9hCrR2ScHSvmMCvcnp8wtrIAgjpH0iHccT31ZWiB9yVrkZ4zAGzKmr2YhgitePoS
m2ZQJkT79Vr8YYsjcY8NKndi6/egOXKWykxQ8FHEPbgVeNTOm9OHdyxq68BaImF3PaJWAVHUpEqt
38nHxBJBy7WP0UmWR9+injN5WxsfFR+whqB5HYUY5ihNkqaJUrBx+UMi/CpWHQe8nEcitoB2SMiU
i/U3seGBSTeNoviDJiQgp9Exdj2+aqkitDggJ2QMuzAEZy1NCMjdKltBDFMYu2z4dd/pbzuWsT1x
s/6PRZ19N4mLWMlCqcMhd9IhF5xviq16s5c5lIROZU82xALcdqe8mnbIOea2FvPSNOOe4aj3dbEI
WEwhFF41q/mKpd6p26YgRjGWINhQTE6Ba9MkZCyQJcJRhFDxen5bo4nKdM3PNNlBdXMc4b2Enoxd
VHBbHW/y/phYcIyC0hnUN6uzXpuC3oqEsiGSIvP0mSDYtlPVkzPdkbRDbGpeI75YLU8354YZfz1s
obuwcpvifEFIc220jjpkPJO48zXJqT6boArmIH0KD4JtuGDQ/ZAFx+CxY27dIwBP4vWLwBuaLIxN
M5Z7RaqazgfqAmCb3pH+lqz1z6hwZIKhBqlzNEhdj6poo6pUpalDqPuSlp9Tt8/RG2HFLjrB3Tgq
bTXmJZm2rmBQOALFBKuIbFZHuri1TCFL1blVkDeLtKPxkVbDTnrJwekMIpp3PBk5UQbP3Pr7C3Nd
lA9GGKqdL3YzCaEcQxtQLWXlV6s8SPKpRh7j/r7fNIjSKsp/aNK4QUzlUWUIQy11qEppixeZGRS+
IZy+y8qy2Fvj1LtVj7pYCGVAzrm6dVsgQlwTNait4nF9PVSzVVIwG+qY2W5YA9K48yIjLZwq6nPn
/iC3PHNtulppR1DKZdlwadxMcxsmvZ/PVeP2o1wSI8Ktcd/KVtxwaWX9iou1U6RFykQr7X09D0mS
aq4av0RRoDYtZ802DeGSXbFdoKFlq216TzWrD4feb8XGloXYUWiQSN96i2doY94gYWutDWPAwoNh
7HpESW21WW/E1JeLdHHFbCgfjTDKOOCNDUdAkIXXOoRCVzQyc0DSPBzjiEIWAud8AAyQv8RQ39Ti
3f3l2TCDpNzaBAfyH/TTM2+uIi+tVqmN3qdJSVBWJ5g1ReIRSW1cLMAAo7UVImxwBraFlIpqOFtJ
MfixDsF4YShTux673xTwSq9AE+K5HvWOc2hsjgyJM0Rva3qK7d3P0kKWGiGGzeRHHz8pxaOQcB52
Gy6HSwS1XdBKgs3EZI5BUNd2kwnAm9+JKITloyY7Qg386ABhQ6cDJI3j4huepwDkgec+qrGguGV8
AvAha5ZjbfDLzmq8udcXsCSBhvW+S2wtFvYQ6I9RL0XdmnEJLVyMUM/GAVkikHyF7blaNFt5kZra
M/Py5b6xrTc5msRwpGEjITXMXiVdTcU4SrTRtwppeoz7QnMsoZV9dGNqewHvWTtuLDCDNoLs5WIi
H6msU6/NwMR1/0u2ho2aFDqcEfys3E/X27pRU9S5jXT0pV4vd6oAXHwrTY7el2+ynj3NcG+Oh25k
5QGxQy4Ord7oKQOp7rVJq6u7zlIF6utLgrsTCFWnlZLEs+qsR62zrh6HvhQdxBbCI+6b+lREFlIW
IppGREPgqalvRNdXX8NcPQKSSRMddepPvVg7ShX2LtUtwQZ5VOlMmZIch1pBH9/QDUeJRjxk0cad
C1QRgglglVfCT8a81fRJVRTF6Je4aI3W/DS6h77Q7aX/vTTLPg5Fnkz95oAvLDIHORoxLYhsw2Ie
QwqLfm+CLGz3aycViP2M8xx/u+9hG8cF0q7ovkZWEJVe9sKt0HFQhno1+QvofEt/tCYSzsj98ATd
N04+FTk6tDWjaf+2504xqKZBl2LyU9CjD1DAQ1XuWEof90ezYQWlXBW9SxrajsD1ee28JnB3bS6P
s99qxlkR0Gscqbkr9B2PK2fj1MNtC3ldYCjREMwmVMWxjxawwy1+SnXhCJ2NzmlqueEEXrdWVqCD
Be/DrYt/mb3Y6OPcgGyW+kJSAaDZEpUHJ7udMFgAnhaPV7SmIJdxPWFNHAlRFMLdurlxrQadEYaR
2tAP5h0r68vwOim3GkIMBFgBYjuRMZQhLKXS1I++OD8ISnxuKhAzLunLWuiTSb18L+N/wvHnMPJo
um8dHFWq9R1iQncMFyLz1lGTXFbDvJv86WdiuRSop8GRFM4luDWNazeRjtQ3Fkxjdq0S0VhCW+3k
t3MDhe4eTcyV3Zu/73v3hjsAiI8iCSSdwN/MSld1VIAeOaTRfTF6quuUDMuP+wZujzu4AjpV8Nch
UYNnxrU3SJSmrV5Got8a1ejWqagih6JPz0D3OWWxih9CCMydRq3g3Lhbhk1kNfF6A+oOF8+1YaPT
pDxbEhFQf5O0s6dPEEMT7Em0EwpsQs7j3t5YL9R/sVLoh0Wmk+0AS8wwG1UaL34zDUQc93pGyTTv
7s/mujsZl0c3E3KGOCjWXjNm92ZIUeFMKBa/mvdF9yNWVDuDLjdeUFrFMbXh5Kv+FMI+cK+DkJzJ
y8x1OY2K1S7o1DC9Kacvy6g7I8QCDWE53B/VhhOqEMJE+hkTCC5sJiRBPrg1E5GKPi1yyzYGMXba
tuEJMG8sEOpzaJPGnsWjns3hh0YOYRZrEv2oGO0y95eosQ0ea9fqzswCAQEPxl/4PEjIWOXqLGmF
PhQU0W8Kd16ehMy0IQUF5fKdooDFtQhdWfy6P3sbCwWiQfDXg5QMfEXsQgELHmaZJoj+MGmQY+oK
8Amn40IyvTn0mSVyFmvDBVFSBZ8buMmgh8ISVoRSo6qN3kh+8dhCAa0xDC+UTibwTFPJY/rYsgUy
HlnDEYhcAQuKqQbZqrtQl3xk4pNkcropsZMsfqrl0/h6fxZveWNA+AGyA4gRqBaKuSwfnjJLQ9rm
nezXgroLp4dYiMD31xIdRJ21+GPuCDj0QRAjeWpZPeQ0dMW4dJexPgyx9FhH1BND69v9j9o4wy6/
iaX0HDQ0z1ZTLftZnbhL4kyhJ+jHXt0VZjCoPe9CvU1Wruk1ZNeQNMTqsj2aU2wuKOtmoi/o+zwq
SKi8JW3ugIvNKB4zIUCRF52a3v0xbmx+XA8QFVuVW291sZOqVcfeKCW/L+aYjAad0DIbKpzTbMOT
rqysm+giPWMUKjWWLpX8dVyVhs4tqYfozGJH8kyUlMMqt2UNCXXMo4yXD3pFr60VSHnFWUMlv5NA
Rl/bcviAtuCpd4qO4yEbm399Vynrs2oldVkPvYtxyVpWi2GkSn7SGq6W0gx6BSkFyzogrGXOS2dv
+CNSJzJOG2sFe7OlpEYby1GbQ8m3xs4J9egRfB2p9ibRT0mAxt3o33eNjYcj4kf0FIGWEDVXRFzX
oxtbI8vLHKgJGQm1hr4t1W+l7O1Smg+a5k6V4JkhyKqzs5VZZxryGPY3yiJr/IpELi5bRMzslZEa
fa6bUYP9V/ya0+jbDKpHiKcchF4/1oZCZsCQslbZIXLyUkn86qbZjnR6aCof9IZB4sXn+gUd5/en
5ZYXF8cu5mRl04KWENb/elqGHPJQjYHkQdW3jpLDpvrcmr40ern5PU1jF6l/E4Wq7J/BIhFaJ1rA
tPOAgtG6E/8Bwfo5RY9ZaPE+bAONsn4YQL6AFlogaGLWKweyIQJkDPOFx8sMdac0mp00qYlhDG40
mGRWQfCSz7uOq6y2cYwYCFWQ50WRHqAUJlyRmjFXe3OU/WGAAC4VaANkusCrcmxtNzRkgRQKZC9r
E+n1zI+jJpWAL8m+2rxPY+po3YJUhuKFJY8tbeMIWf8+gOHAht2exV2aKLGpFLJfLoqTFZEDtAuo
fiKSgHynNt37LrVtDVGyKSNkxmP3elxFNCngO8HCFalpeI2GZ02EVlhvAgEpmZCy+C2Mcfn3kQTU
ZEHkhULVH+T9tdFE17PYMGYZoIp3rTQcwKPdQXgY+2Gnl7yszwbGELcLnqQIn9f3DktForbx0EPB
XvYlYXEryEgO4JDRI8VdxNkBkYId6vVeTx6j5Muq0+Mw/qql/aiAgmQeORt4y4uQGAE1Ad7faD5l
ZnvSR6lZ5EX2zflgdd9G+pYarzNPfWLTioqUhYEmfNw4zCkh0dkyph4k2WKaP0t0elDaotppZv8j
tHQeWOUW844zae1sAuUe6hI3LVuznhZVhhPLLzpkvtudlXlAhHtalx0nsXuNkpeS/qwttx9Uslii
K+e9kxcG/m84RsPr1NwYO3Yo2KjRuIzUACtvt5TjVKZlrvpVsbOmESRBBdGmN/BY3d83t80jwIld
GmImOQo1pcynDIbUkzACoRJlzjxA2t2azkqZvc7mC3hNWulQyhCzWvL3ohM4ymwb7xq0aCPQwL2M
1w378EwNutSgU1D9pQwjN+krug/TVrQrFe0E94e7cchemmLBMZAVT8QmnVS/qMSzMOVvGVgU75vY
Wrm1NwV4P8A38e5kDgUQ6NdFoqq+WPbaSyejxFuMlXCYoNnuqfwqwJY9LCEySXgVor+UsVdCb00b
sXt8Opduq/WObgS1pjpRzyl0bc3dpaH1Qy4iNWkQsxTnAeauAUNMmZDR9O9P3ZYjYKsDK4kTDk0E
6xdcWDCHNqeT3Gk+ikENxMgNwKY5wKWtbY4CwL82mOmCRFRtiEWrwcDkzrUddwdLyE5S2HmzeKhl
YImX+tHKnWF6tjR6HNqneghG0WvR9HJ/uFsrd/kpzISKK315AfQEbsjcreTOXic1gSSLxbv1NycW
lxQCeagrACd3PbGz1s14M2Ji8xxcYCWIoAI55eRlt2JdJLIR1aFSvXJTMEYsvWlAAGBoflj0eU4y
qUOcWWtIbRotdapQic6yRF+oWhg50O7JQQnRklINRn021ZjXZrA5ubiY0RkLhuIbgl7NKpWqpKHm
T8OuHE60O2sB12F5Rph7EMx14dyA7tCvZMhkLacwfs7D1P7v1u9iMEwqMBmAsROppfltVpMi/VTB
mEgFTjSz6SQXRpgkFjJpRZJBggMUFjt5giTICxR+7nv81hGCEux/FoXZ4NUQlVHcYhyYq079OZp/
3RGN2wwrDjUzC0QjEnuVhBYgNqLV6n5s/WylBXDQ74sy4NX6+/5ANhYehZQ/xzuIM28oTUKQZdFE
LWEnBnVVBzUjF/qPrVtlSfOA1jHeuLaSO2u2FLUotHoCycd4gFF3fZuKie6P4ne5g7iO8WiMp7Ir
H/M4snWQ4Waz/pzou1QnhWbszf5AAzUDX5Jb8kieNweP/NIanUB9l00RDmq1pCU43/wQr7eiehHa
0DHaR2vm9XpsuAvUe/81xGyvoR3MGgAPuIseEVReQef996EHHAVJG2CIkGlnS+gZCvjiEq7rKE+k
TpFWB+YsfPkvnOXCCOP12oonjaNG91v5PBtnoziBOmX86+5ykAkDU4OMLariQKQwVsCQ3JthPejr
9kWZnmD/grucc2VtoABgZX2FiKi4ANK9vsMurmha97E2I9fhN3k6n0ctDATwlzm0AdjLyEsRHPoW
aAbxWqoPEjXNXbZkIBsHJivz7s/qxnGFd6UMuAqumhVoev0lCtC6c0Vzw5eswNAg3K17DbdQtmlk
lb8D7QwAe2xwNSfjNDZGbyDlfgDfkyKfwu75/ji2dhMaDv5jgh3HENWZVMGEpSDDFktfQ/0x5Oh9
kTgQdp4hZuliKZ7QTNMYvtJ+z2LTWWgQDT4deGVgnh02DhBCXTSHAXa6wzJqr0U0P9ZJ8g8VOQEp
b3GYp4tWmjltw8qAx6O1dSJdbELc5vf95eEYYV8MyTjmoVTVhp+KKDWj/ZgmxyJ07htZp+S66ILc
JwrAeAChhAN3vvZlY+hDPZ8tpCWhr+ri3JNtPZsVt60Wy07QtREnUbyPzZ6XD/1T6b20jFgQFQM8
MFGPQ5KQrVzl0L+tpj5cAu1pGUgYuiYEe0j+mp/pfvkQml33bh6A9j0Vpq0/dA+pupsmx9DABAdC
gWMPirXafY+9AjTI/rD/u2n583FAEqwQZwOZQsaTomoSjTyhYhA2emuPFBW1Ssp0UtexQOQprEm2
DCJJJqFx71u+4VlbTQOvi2obOoGQP2XuWwvq8mCDH8UgTonsL+bLBBKFr/mHcWyznSV5CUiEfk9I
ZNkKREIfk7c44cRKrOP9+QIgbJAQBCMJunaufUKFInqWJYYY5Fo+YrMWM5EbybDrkMacyO8Gb73a
wkGKxCNQjDhSmbtD1JohnrpKDJyKfDbk82NwP7uPmhzr3f15vemwYi0xnt4NaAxWxEIMCkIdjWSk
Iuv/BheolL2+swg6qeyGKI6XUHIsybO2GxIyvM0OZ19vrvDlmJn5TXIDHN0avuSj+vMRDxI57J7J
YnfO+ZjaJVeNZj2O2K12aZA5f+s+avpS+f8Ge8cgDqXEaex1fNSNbNtGTxnvut5yokubzA5Ku0hW
IqiNBacH78cP63F3jBxbJK97zlF8k0Zi15U5i5PRGIa1XT44Uc9ZTrWnHuzCoQ8OJ0Ww6aooKQKC
uPY2aSz5v5YWtUlRaw0qAir5z7h122/LS1YRPST2TOLB+ZX+c99p2dN5HdvKV4pjADVqpCOvd2Ke
hiBX6SYx8DTBll6ExT76Mo/FhWeEWSldptiFOYzkB4tMZ9CzUTAOEItz09w8JNjBMAuVQ5ZrwjNc
DBrVq77l39WD+Q7QcvwEmgHDzU9VRYzEBrF1b7qxQdT/xlF0KN+BFGztX2GvurECjLmYRylwCoLn
f6aSRiVz7pkfj4Gd8YLi9eBi9xy4Ag2UMQHGRWHgeumQkjBN9FXOgVBJIHc7SYXo3XeOG4bwdUIv
TTAnWmNAq3MRlDlYXsOMvGdfn55EvEN7omR5AeiJWA9g4SnJo7vfA6REfnHsrzfRvSEy51iVCeig
RZdHAA6M1i2I8/mWuNXOdJJdNh51WMbhshdwtoSu9ovH/s6bYGZviNI0FrmpzUGdT4+mXu0HoeOp
OawjuDdCZmuA2EyXUUmdAzny4q53RfFg1o3Xhc3b/bncNPSnnxEgKGBDmL2htbGmLkq6BFIcQDPa
6n9Xi6fyuqf/MNiy40GlAewXa0MjFNCvnRJq4VNRmeEcvCsE94D0Mdsf7Yfz8SSRt4kUthSRl/F7
YrtuTeyYzKfXoHu2eUf21tVw+RXMyoGerkjbVJiDtfdeexD008ijntiaz0sTzMLliVQ0RYmFg7gD
yUCeqYwzaYfzIvMkz27epesuXFl5ofih6ivf4fWc9okiV1OZLEF60D6KvXQCd0n6ozgUNckhCfXj
vqNshs0X5lhGOq0ZzTjLMHl0IIN9ephiZ3K80jlU9s6wz+7ouMH38OnbTwRsrvv16oOHi+OsN7Vq
ZsgsO/xYJFGhLvESyPNDY1AIsfuiCTryhYyDRLTuC7kfIUt4GJuNRQVdA65fHKfW2i13PdOg+I2y
TDKXoHjU34FAk7zhaLSnykuXAyRpH1MiQF3vnEEQNuKEMzfU4RgyFM6gyANyLBABsrhVIwcxQNoM
YkCjr0l+rfJvIBbFPiXq8lUk/W4Zn2PU6+JMfe0TekiFcNcgx2h8DBrpih6d2PsmdIr+q4krR4t+
a8tCxM/7vvHnacBsb4QJKFgh/7j2ETKuuCx6Lmfojw7Uh4cPCQH1CffC9HPy8F7JEatUrVM+RrZM
7NfI8d/vW9/yikvrf35/kaCZI3CxdOW8BFN3HF5GgxTGN1HwJgWNag52n8BZk5u0/7omuFxR6BLX
VySbhykrk1Iq6UsQTmCXhlZMZLlhEoJ+8BHkN1SNIZSgH8W3QnZlhUfQdFMU/2NdQgUeESEUoVhS
tlQXkyHuhSUYjp37MXlONe9ywQXFs/3q0JHw6Nk2V1e5MMgcm8uMXnQT1FPB1GikBpyhH+2KViCG
cKYfA1i1zNxuS/Cj0Z9RBFzNoyA9CSudvRPpu1HdtYlrDchWWCAg5WzN1TTreEh8Q0oBlO3oYWci
ER28HL1Q9Pg0iXyaYGr76jJOvnTTBLC765obyLwyJto+TK2WYgMWBGQHy94Kpvc8uO/CW29EHZfv
f4ww92MGHEevyzACTXJHtisbGZcdDlbddrzFq8/lQTt7ow7kmwOH6nc4AprX+CieyofE4+Ugtv0b
7XBIvwNUiI7F6/NOkWoqR0YtBpGh/kyHxJW7QztmrpD/VsM3ffRS4Z8BMvfSSErNuT8VW88qpFrB
Io+oBEAath/PqMopVZZGDMZJINPwkRBxEG1oXWb5cZig7pmPJC4lr4LMjFC/5yknObn1XEATxEp6
CIAu8EmMuw/5Ar6qGGsRpq+D/lHXvr4b3s3IjmNPfVNflQnc950IivNdB5IyqP8NT+gx4Rwy65HJ
ejZ63VeFMhyrN9QMOARqPcl1MYCsjSI+N++t5SSHLnbU1mlnTp50IzACDBn5JvCNo6+X7ew1zG5R
xzySAslE/QT7SFHJ0HHeQVu36KUR5pKYm0aeUgojVreb9Pe0JWDGLugHx39YQOx6PF6YYS/MjDad
rAoC/Gc2bMP63tP3Ij3FsW9qD/nk0rEi0uG+zc3pAxgBtPQIoRWWKLiaDMjPLrEUKLJrPdKI8+dv
pN3+DOnfv88OqQcsdRrESg6UKALTaCeqiQ9EcC17kajnJRSWFyjEADyzfEljW4BtG/lPElHQnjsp
nooTUS2Km0mNksTyxrnO3VQLp5yMFt7fbjkAiTkpVYcbDFxAoI/oB7xoIFEDrUHRbKDzWoc9VCaK
Uch+QRht+IxR8QRCp11wIyClBMZnNKuZX/08LwbogOYMevXdKJU7SaNjbwOcgRTrIuAhbJd1oT2J
FLGJWyi5+l5Jpak6M4DrHcp4gMLs6nkBJl5ftBzq0o3w0Y7tNHn3l2wzaFgBJP+zZgpzxnW0KqwC
KPDA6QGHIMa+2BXISi02AM3l7r6xrQczkoz/GpOvD1RxVOZGoKkUtGfJ8TqbOvlh8ZK9+Y8n2/3T
8iKT/nE+m57oxKfhLSU5B6lwAz9lXYipdA+gAde1ZnVR8dkUXAH03N2Tppyb3K2X50h0p3pvQikz
bz2x+UCPoEP10lFDf469rKduaT5bOY+nc30M3ZxxF9OyvrQvArcYaoNNpeNEyDsXB4+42Hn4TSbN
/v70b93gl7PP3OBzB9WduYaZaCapcjZil1o7BZmmouPs1M1oHX1m4ApHOAxKImaaLehJQb4GC60R
jdoJsrqn5J0ehl2BAzUlzVk8q3uQvu3zY+qPP2o7b9aMMzcJunrv7cz++x3MzGZ1XFZiWEhBQZ3+
uYd+1sk8lwtxbbP9dn92N+PRFXiw9n1L4CxnbIlxPg1zVUqBOLv6Lsr3EnQkJcfyo49j+LN7qhe7
eOUs6WaIcmmUWdNwaYp51ispiA+IykBIpa9TDPRy55hPNGhrD4rj9we6eX8BUY42i7WRxmJiNDmK
oVHc1xKyXvKxAhVp58p/S+7xZ5te2GBijyiqu6KWYENQbNHXS1csg8qpAMKeOWHt5p0FrB5uK7zX
0Bx0vfewZqXWoZ0/MPNdmP/Q9JNYcaKK9UK/cULQhonoSUNLJDthfQVF3gnPxaCqXHT6oqyURuda
J+IzBHESjbP3eNaYqZvjaMiVCtbacDcZRH4K1zRI1tuvvKa0zfPkYlzrsXZxbIlLn0UyhSUzd3qE
wPFzk7qU/gCW4r7HbZ2PaEhbiXNAtIoG42tDcjtHcY+wKUh+ZxHx9D4hUvq9EqGCrf839+GlLWZQ
FTJjYzm0crA8iQgmrIQI0k8FyukWZB6f2mPNy6psOeClwXU9L2ZRHxLNmC0YzFQKaaS9on3k/9yf
vy2XuDDBpqzMRaIVeMfkYLDVwl3On/RUvpuSE3PyH5un0aUhJpiox4nO4GiVA61ZDkJkQgLzPZSB
If5asGZN9Dipr8NrEw9kSnSO329GMpfGmeDCnCpwsVSlHMTWcQmhbAJwFhyElH5pJzVnT3OHytxw
oTV1IEjGUDvQwfd2lR+i+lnojvU5qV4WcbLz3kuGfcfrrdi8ZlBFgSr12jaFrtNrf1E7tSlk9PoF
BbQ31uyOYxpo69+39dP0Bhnn8jD1kWvWDkhOdG/h4f+3qnDohgbOSAGTMxRZmQ0id5UQYo8iEdfb
bf9a1vbsQCvYVaqjlO5E/dyph0l1rGcr4TyctrLnV6aZrSLIc9v3eLAG2k8v22vecsD2bM8CWZzc
8wQ7REsnWIjt8GD46r6KSX6UT7JIZPwIO2GnnhdQFSJtcH97bV2I/84I0ELXK5JqXTEiOS0GqBsQ
pF99g5ML2Nq/K1ANOuvoVAAs4NpAJDT1FI6tFKClc97V0JqtAReyozckXTkB8mbaAbJJ6IdAFgYN
ZMzyzpXW55E6IRZ1pB+h89jbR1SQ/NDmKYttDQqXB6pzoFaBnh6zgcBrlWfRKEkBkCdjBty/VTlA
gLsjzdYOapL0z3nNpXNZp4q9i4EuBxEQkJRQCWeClzo0RDrXJh7f+wKCGUAuut2z9h6S4tnNXk/V
iRfbb5UnoFkGukdETBYqPoxFit7pZc4sKcjIqT0/jLvcII1nR476ct8NN08GlCM1qOVgcOg8vHYT
SLNkcdyEUpDMn6Pwj2AcxuiX3h1Kt961qS2DkUZ029ZOvqfjqZE4l/Tmel5YZ8YpqN1shdVqXT8N
1U79aqJvmXlooycNWWGe6t7WC8NYGwgRuuERD37l68FOSYdfzYkczMAZ2jLg/BZplg+ldMH1TroM
eSK3fSizffGza9xX0J5USJhV9V47SGj3jn6XEYAey/f7a7DhXoDsrEBkFEPAA8VcgN0C8bXKlOYA
uuZkaUATBBXT+ya2duiVDeaeG+aC6jLaSAMwL3mjUHiqoJ71LhiH/dQ+pNHDJDgxpAfravSq5klq
/89fwGzdsp3lYclQ965mN+norgXbbd6p7oToDGz+fRidaKMQsBORbpw81SoOTcfBSG3OtCQjEw1A
Ad4ijLuhKbubhkmcg1mhnxPYmoU05SzmDfEvXiEmMrD/scHEnaYB8F+zYKbn3bxLz/EhPnTu51NE
8LPryfSC5NJBfdLJ9+MrJMGd+wu9VW+AeeiIAbzwZ19fu3g6aNKUTyiwfzz8P86+qzl2I8n6ryj0
jll4s7GaiK8Kri272WySly8IWnjv8eu/A2pm1Q0iGjvSvIx0L5kol5WVefKclzeXpJShsVXZIbVQ
2D/j3iUtKW3POi4JbI9zN3GSl4andb6+Ak4DWkP9uR6sUt4r9WubPEfywstrycrkrKigim2bArsI
YnGQqMvrQxmr9hAg5cbWjPm3JlNDRhssenDEk1OTef+ezJpW+m53l5ilBV4Cck8wm79UUq9y83T8
WGorntumePgBlaTh+v6hVR50rNRD/w+4Ankduve8vNQe8O3opot1YWEa3HNCh4Y5ERZi0vZU3ckW
Om7I3QM2Z0SCR22n7TpakfeYdti3Pkl03uhWHn1AWeXziTDrypIoR5Fdp4xA2qX8/XfS99b3TZaZ
iSrJTXx8H8B2yC8i6xeZgZla6c45OKuYWsb+HBihWVixCeUyktCWMGZCEXTc3gJzNzFej/+7FlP2
j1htNcAehuEMvKFIAbl+gV7pbtj3wd/ZbJeWJg5SVgquzDXUgWMMuRwnHUNWVx4oiQHK+eWiRnlC
lIguDiuit0f5HQzemu9xR168J0N4k1iTv22/PIC/nuSAWXorMBLj/2HRO3J4r83MaEhlf26foJxF
Tkj1Uqje6eVmESU0e12hgAN0Mwr36M2ZfI8oloLgeEOPuSge0tBOj6reFntROMUcp/tmgtb6sKfK
6vY8zD0HwXr2l91JNJTIUq1WEezyFoTln8tPRyM0Nu0FL71oZ3RzF/Pd+K3QulBkRnxXmexaRz8C
PbfkY2E4c94SJA6gwkMdEu+uyXAaR/B5EKCxMCO939095NYK8pKBPjymCe4B29kvvLZmj8ulxcnA
Bhc1A66FxTw7JFIFsB5tI6QTV5LebL2dJu3R77YwypmiFagqkKRG0XNsap3cuAwrylCtBhRy1+hI
/b34oeVC7YzUIV2iDZhduEtbk5eOj7ywyoc9nm012T23KrjClWGnG9JSf/l3DWV6JEfiK1BeICRE
tHK9RVSvd7S85YCxZlVaW7myBa3ggVvHK4vco72JmKVJv5Kd6pLIOm6Eh0dx/6jpaQlXuLSq43H7
+S3IQ0IiAKQk07s9KIch4USMehc8u0eFcmtaWeCuIV84/Aub9pvS65axie9vFTDkusW4nJvBfHsx
X2qrtdS1ia17f6/RhkSbw8On8WS85vSpsLpzRO3I0HT3tPze/EGIMkZzSMCyaIJFq7Q0xUi0nRpG
GoNaQNWIyaYPY73QIig2AbVjlEDWryGy5+na0KV3LOPisnJ6ZRMmcvroywm7klCaswJ2UPZN6kf4
say1hEFU7kr8g2Y7V1vwYLPx3yi2ibcxlJvx2dfbhhl8LxugU4u8gu5YCkvEljqsHtg67kZtdUzf
vhjd3kirmqh0Ce0ynrTp0oERHfxpY/z7A2ydJ5nqtSky8OVgDNybwD30jOkRNPUunPklQ+OGvfCf
agByYQfJ/nOjnF/EOgPF3THDhGbcgqHZcP5ySJP5DGQhxZCQRlESoj9vEI/UKP0axS80D0kGcioS
uhIO6gZq3wz5sB8XfNvcyRs7R8eaCVS4p8sZF43mRjHMZ4ULibCdJHyKQUhq36ci8+VA94VlqNjk
qDiSMltzrhGKw8Ptj5jdU8gPoHkOVWuAZydOvUoyJ1LDijsnrhVuBqK9PpWmVbnkYBmG+2u/Xh+V
X/A6UNS8bZmbucC08eyhgA2aaeypyTrHjKAMBcCD9TokO6RdWmPoMd8FEkxH4VCThXBvbrk1JF2Q
dhkn/Qc7dxeqkQgxFO68ETzoCJGn4itBj0dG9gSlkIRqer5JqLB6tO3bQx1HMjk6I4M2HhqAt4EN
YuLu8w7+Ryh49py0ppa85O571W4hBF0DXy8EesMv1UfGjXvL4OQISXwiqR0SbefgnUt3ClfosroE
9ps5pnhooykWSnKiDId0vXwxzzJymsNG3Oz6xhioP+hJtUTRsGRlsj1FOS0zz4eVoaTu+s4/hjZr
CIR75zXw1+myjTvRjttHNjMWtstcXnvMJCBFB+4itNJO7ipf9iB40cDbqqBicNWTxm3T2IhDA8CS
vKv1AkJ93acCVS2GRuU5fbu9aWbgVnAO3Ddl0hi1Tqln/Uzk4maoeGBH+aPyPkIxQsPilD37DP41
GyiE0nCM4XDb7Awg4trsZF0H0WMSNYVZKPrIvavzCUB1O81UW7toiIqux0wxNR2fEHuv0j2LPIek
i9vmUQv1vFiITn76CHwMP1JIgMoQKY/JyWnctgzxluUR/q184m2Wijbjz18flOvfPzkoSKELbVQP
GCxYbmRlJfoeRWqRSsMmKU4iJOrZcqcFet6v0mFXNUt77OdBvbY/mWwkIUDmM44PxH3pU3copQcn
1J34PnReh9dQvlNaqnykpCfAr95e6Jlw99r25GhlSt8IuYSxRxFFzaopM8Kkh+4pL+0COGlDLJdK
CWMA/WO2QYcDYn80mEJZ5dpl1HzVh1KOXLsQVhHQmmwDziSljtBAqbSyeAodnj3Vpd/oEPICf32b
eJJAoiKUZQLReUALm1gSeihsqP5miMMsI73Xdm/h0PavKRsPH6nigqv09kT9dEGYp4uvnjwLhh4M
yZoMhFABVUK2lG0BuO3Q20hdCa3JJZWWmR2BpoURtztiPX/I3XBclakpmqXOvvQk5is1eIhr8/aA
fl5HaMoftcuA5QQVwRSXUkdqKyR9M2JgYqAZI9rn5YrxQl3JHoVIb6OYpulSCuRnsIN0F8Cr4OGQ
vmWbr9de0WqtrsFMfh7CIrC8OHrtGm9JK3MmpoAVSNuNHM2QE5lSCietGLuO7/FnuQS8P1qXBfHF
XQ1GmTByzKYBN1dZDLpam378DC7UOj7GSU6k4H0JWzVTfMGnCOADwRUC3ZEpV7RbhjVYk2P+7Oyy
h5zmumSs/HW2KXVDJYORiERYiOVmStAwiZ2D+xjKvSg7XM8x46l9zUoo1fXHlJTIDcdU1Ll9R/eh
Lv2N+A1ZaDRkowKJhnUs7LU1PJoUxW8jgAgi3ESAMWYf7CtPY+pTlSOOR+pnGf/xvn1a4iWeebmh
GomZBeKIR9/gdG79Xoa8FoKPs5cS1LF64tvOqtoo+wrJ201lrD/zFWD3ZzwdF95gMy7s0vL37Xnx
OEFbZhy5fCacuQbMxJnFtmD0AnTTGCLd8RY8z9I4+UkIwvAD2MIYjJP9yvR8L+grdx1TdIM6d4Uh
oj3MQQKxskKP5Ev1tNmjdDHH3w+Hi5FW6iDGTgjb2aGrCIiTdHcjoOeOsp5BoUBbbzC/NH76Gymf
q8WdRssVInhoscCwkunhq0ijO6nbSpR9QIARBQsBxtwtiLwSmAuRGkSz2FQYKKmQXFO1DgiVbtM1
tNHIhyuZmaYDG916r0O5BImZc/AXBqeMOfzAaYPXNLh2AeDvSccTHnHsFi3u0rrdvjpP6whvkKXX
+5LVyU5Corur8g5Wu3jLJrSsrVr+WyMDbQQoPeDkfxDcMi1fV2EgAG/DP1aMuIKMlF5xAZH4cy4Q
lVnFrPrCJV+lY0a8yQc249jtkoLQzOUmgTsYUFPcouAQHP/8YttGXphmrJ8I55Z2q+itXrkm5nMp
duLxWyaRzKWV6SJmaReh/xBWxF1MxJdOh5baS/6crlDGX0rgz7xbcd/j4Tq2uYNlc/pE7ytcM5H8
PSQ9tsUKITnt7tWH9/ZdfT/zROOIvOF3wx0afj1TyIh4nyy99mb83tU3TEK3rhykMJXwDSHab8BD
4h+ENUSv2zdvSbZ45t11PdzJveJHbKDU43DvBiJ/WK5Fnoiw/koNzS6XilEzxwIdJABNjVM7pmOv
dwtT9E7QjbZ2kvGxuEvmfzvecBBFBVDxG7JwsRdrXnZTTUiFc2FCj4iasX3vW6XOmkb6C9tEvx3W
cTOPGQzmL3Pj51yYK0IFynfquEakMMuv1gKwGtche1dvT7XdLFEWzoUbcJojnhv4GVCsjYfkwp6k
cnkWJrVwduKAtOtGMHh1F7z5R1C4EPHQFPfssC2TdGmcs3tRQ7YajgbQCnGyF+sAybQ2bPmz/syv
BzxVArr3SHduT0gcHZfwOjMgszFHhVsApDwgfhLHyPZimJUa1r1XZQCWxEbG6qFGndrXIzZCD2No
uJGqJ06EOdhmGXgwMyjBC0dOQQDmtUbTn7lo4w3rKOVpmdoVQCDZNuR1xTu1HBULKr8IHp6XOtt8
RKijRNbCppibrJFJCAzWSGKAEv/6670MqOlWqvnzoz7wpLFXIW1sFs4RL7wc3af3/EYvFeSLQahz
2/RM7x4m7sL05CAHbS6B6xl3Tn8Eky769yrdOTa6RiSfCE9sYRi/kHujok9+/bL2zc5OFhvbZ/co
HgIgUxq13fE0uB5+56KpS+NxvQskQBYnpQ5HKop+0OMiv/vcab80NZlp2fGBEx5g6lHXn8V17pKQ
IdyORYBm2+IC2uWb9Hd6A4GZADJsoB5E28nEGrJviluEuFql5/KVfVQ2nd48CPvQeFCoteVAIQOm
tWNxPp2E87kgxHhK7C1BPvd0dM2FEzmTpQHx9V/fMllopeuFRGBUwLHRaApKJlMSsdziUsZibitD
iR2d/cDOsT+UbhspV8JeHYRzJd0HGokTyzU6hIaJ4Yfn23t3LvKWLm1NLoae6XinT1m4bh3NMdpJ
pMObf2aM3twmrypZr+2MftEFq3O5tyurE4/aoNpRBi0vnMcSQE+4rbOW180DkfWDsd0WhDdfh4F6
tkTLj9sDntu84LNBVkAGFQvQvNfnxHeqZKhDGS8NlTaNS9pT0P66bWJulwjfras8oC/S94P5wo8W
g8/5fInBRT1AuVD4FOptEK+9hYh+pqdsfLaATGPU4UCWabIb+cpVlZjBUFq0k/WP7hNahw8lCBka
m5B4+44Niifxe0M+GeNNKInXW9zCbMpz03n5DZMotJREz+V8VTinUsqgrSksI8lKhEF70nIvP1dh
2j+40Nz4lEFfXutp7aBbXGQ8Zde5A3oBtbypYsi79gmHDpG8F4gUIsQgchayb3wsApiTNigqkTxn
Sgg9uoyH4x44CfpuuSBCnsqVkvdIFuPIlJ1YMQqmfhvQcrLvvTprSFsM9S/g8evVwHU1JLk0Rjor
fCk/pFkSHfi0gORAXvFZTpMeXE5USGTBNUogmlz8f6//FaRKgVwpl2U2I8YIzCpFA+DcC9RdKAmR
nUUK9P8y2f3gJdR8aS1KKY2SKuHIEDfVWk14ZhVlieKTiMuUhmZ8VENPIYnY1kgKtGESUAkAOp14
xSsL7RqWyG1bOxSNuuFbjKkqySi6uaR6Ontj/LV0P9TDW79BYyeo/s/BQw6BcCqdtB50aylhVt7G
MTTXdL2FhNxsyHtpc+ptVLnsE5Rcz95Wpt7pLtDdI2dx4IWIjMiSFg7iTM0PJwQVZDRQ47T/6BhQ
WwjIBomD3Wl4W70xd7vQzgFMSsmzdAcGtNc0o2KuyxGlTGrpC7fF/Ghl5DZRUxnpOyaHQxJ9p5e7
WDyLjd4wxyE9ho8iGoUKwq6wpxQBhEXlru72/RI2bvzN00sTwnD/tjztF3ZTPs4GyRfP2jOf0ZAI
hcWn27SxyuZwvO3tZj0AYgtwl8OnQszj2qGiJxQa310i4sH9rPW7ugFoYKF6Me/pLmyI1zbirOd9
iYWNwtxtQC4CziBPv/90THfbUGKs7dOXrawe1cX37+zgAJkUOWCq8XYa//zClTPCwPScO4jnjQ8z
tyduDFx+rNHF755EbLWMHkNh/N392VifPQAAb//++QN+YWASOSlSF8haBgNqYDuWB2Dhc9qgpCei
nKdkZBCOaS0TLd221ULQ9h1t3hrb5GrKlRgbMIfp1NjtXu5MoLVImwPvA7bB7TZf7fdrnugnJSCu
vnQtzkVPI8z132s2OXWdG2SB67Hi2Haw679e8B4hooEGodV9tLGyr6df8cN+fQaC5Ggjh/C3Dv1f
5qeoVIbLWKENMPTmmdvejQ8AR79XaH93qoB+tIKFXTTrZPBgQ9yP5ylA9pOp7oa05DgfLjUE2nHX
U0gUV0b/sAbPzoezxOc4N7eXxiZzC1GOwB16CWkE0QjXCo3ube7XwrYd74Dp3sHawaOM5NRgO7w+
c0kTulBKj0SkKsxsw5rUPn7Y9dKbbS6HgCc98hWQjgPN+zQCxblQJQUe0i+o82W+5SQBLz950zZ3
q1+N4d2rhb6nQkjOzTnUT7fHOBchjtL2kCSCRCi+4HqIkVLHQt7w4jmQ3/L+tU8fYua1X5LKngHE
4g1xYWYyRkaAyolcCvBez6PX9GhzCICYysnbg0s8nAeRkC1zBC/3llYg3wV5pW/2hNE1HdxdNSoO
t4c9u3uADQE6lRsVdCa7J/P4nOV7RTyzL8xd1FpyvYJQNjoo5IXa/ryhUV9Yw7MRy3s9vwqfc1qq
etK50lXZFN5Yx04SowntTPu6PSRhdh+h7gVK9lHHcYoqhGguk8UxTKVGaSiEOQ3mINBo9bIzIRhy
QtPupzsmp6D+cIy+jISED6DSjA/oSvZ1UPudb3/PXDUD9WbwII06Y0DijN97cWM5MaNxroetpe9a
uoM8OkFZnxZP0SbeSmtPpjVdOrH83E12aXNyPauS4zEV1HXhggRkP0C/NRLqdicT24xY72RrVDk1
7JGC9ag/Lgx4bgHQdAT4CtBOgM9O3EVZiSPTAfwtc8oizRSiZ9W7F0AT1CUGeM+CLqNqbiH8YrC7
l5Lws3fspfXJHSv6zZCKaj8OfacXB+1JgSQ8+LAC+gX2O3thrD9BwnAXSAeOOGHkx6cZukF1Oo7x
ZfEcox2mWuWWW9DEU/QwaNAXrupdoFfe+22js3f5pdFJDFT7fVJmCG8Rsz8+OztAucjuriSrz/Zw
ODyl261A99S26eOSu5jZVuAMAD4A8Tt41uTJKQ7zwAnkMpbO/BdISlqkeXVw1XSMdXuAMzHelZnJ
iUlFNwqrLoOzkIbMGgIVc8r4Ae0dVCBum5rLtgDajUgWNIIg150+2V05zKShyaUzcpFkZEy9tw4W
LYhHTsCzLhyN8dhdXaS43GAN52IkWUeG8toVhAMLeT3Jbc/gjHd1r8bA6tarjYUx/XC2oxmIdECC
brxOp/1oLTLxUuGqzbm7C/ecLtjxDmnxT9B1WT6Vdk+VIeqlrjXHheF9s9D/GN+F4cnZk3wpSMBo
055dee8UG+ZUrYR45XsmUK1N9arwH3FPPSpv0XSTmqFnvmmvkWjEeJ5r0BMpCZQ973Pd3+Xnvl6F
/hP4KSKeRlvPKhxSNujOKPUSYbPhPqR3aUSbrXbmgic1pp4eu6SI7rrMknJa+qADs7OTnB8KCJRC
OrRnSGAnrzk4UErNdHm8c0U7Q5vv2gcINNjGnN7yekxD1ChJAoSfpBqtADgKX5Fw343d+7tcigka
g1Bsr5gnsJkgLyAa3k58C8rF1vbxKN2aynGNL24NzfFRjFaV5iyhof+xzKlQgQ55y4HMDx+jHCXG
KD1Dvb+9deZ3DmpSHArhkOqc3huh1zfKuICc6d0pyFU5LlmisluyMfFeTYrifpHBxka00P2Wbfil
M/3DKX/v/79GMbmAui7r1dzFMQNZvZ7cVYAqPIbYIiTfOK+3J+wn1mZia7Ll2z5PpIYbbRE0C0qp
LUSGdNw7JCMczc12w9GTFi+0K85OISAweAMjeANn/vXmiHs5Lys2hNGqrM3agc5Vz4WdkbarIgbi
qKu6x8RjlxirfuJCx8GimDFK0Y/qK5OJjdMgVpIGSxcEL+yAfjUe3TD7xOdGPHHJEgGMk50lf/j8
Nvtk7wpVh6wAEeuFYHKMSn+cjYvPmMw5cJN9wiZBO1b7E5NBGbzAkB3DRz0nv4sVwby9yN/V0lsG
J4cxkNJB7CrMt5iblUckDYoBfrAqRL16TyVIbkFAIAXlG5UPqm/Eq1Cx03fus2l1D09sg/3ggCJM
n25/1eJqTIL30vPrVPGjceulkR3W9xJHvTc3e9BonBJxVT+3/jbElCSklPWQ2fj9grv4WWcbrxew
MyDUg3AHiqvXGzHh47KOM6k9l/LGl5EjPiQHTaBVCpf7S3IS0tlSQqJVLkFbAS0jAdHuOf+pE8xe
hWc3OjS/SMjlttCOtoR2J4sraRFnM+dKx3twJLBEED7N/veojol8IuMjoUK+DjosoHxMxJVcWW5n
Rf46lF5K7SAJp4UFmrvuQYEwMmUICouXz/XsCHhVloxcdVDv2HL+fTl0dICysZD7h0B46WQWlD7r
gjc5JzAY6ErJ2ktRLyBfp08BNDlCn0BFrx6Hxxeet5O9GzKOUko1mqyeResZO0QNiPoLD0srtaDQ
VFMg1XobIqNounTugazS5V0CKIn0/b/bEzK6h4tj9ONTJvPBAFIGNP/AnlnA2oWwJSG7B5jbiRfG
PH0DTA1xE/8ogIKhCRkYKsBw6HMfnXNQ8wx65bwhFZJZxTTeCHUFspyXvk4WvMXEO/0wPgnyXH9o
xLRk2XOVPqSvTnwa2LXf2D6nc5UpMwvJtclV8MPauPkv4gSOZdSK6bG8IYo58gOEgiCbA6m54i4O
l3o7Fud1ctydSGO7VEIbZrJiDbc0c9ZOatqBcCdAW7eQ2BATX6TX+F6t6bYB3gLECpwMrpTvB//l
EP2iVyDzC+pbYNFVC/IsZgA6bahFAH3JvS0x3MyOcqQ0gquA8A5gntdTWgcsSFEBxT8HoiFFVKrs
YKUJdt4fEER60VepWQVuXM55v308plow32uJ65VF2hBsNMDvXhsewlwJnB7tZ0LtOY9y3bdWx6Oi
liYuT4TY6196v4kfGVUIVhyr9HbM9GjDi9Jf8VB8hVzcWqUipscIWLi7IeWBW2Kl16wPUvv2l84d
ZBTC0ckk8LII8eXrD+1i1ksjBx/ql+YoE+5xVqoL6qIs1MSBfk/IGGkAQSKPWKlJONo0TtminAFC
0EJHnYgGB7B0HuKjbAQfrVWB5p4xJGOrmP5Kslo9XrFmjlIZyE2Poa6tIFqAeN03maUAczzC0x15
+V3THZJyvCMI+C6F/5TjyG7MqvSNDmkd131RWjxjhIRKf1r9r/fuv93P9PDn7y//+T/49/c06wto
aVWTf/3n/6shsPga+a/Jb6QuPl/r39Kv307Va+WXlf9e/s/4y/73h69/1T+tTzQs4W++Rr/pr9Xr
b8aHX01/4OrnYfxfHzf+/at/MZLKr/pj/Vn0959lHVXftjCM8W/+X//wt8/v3/LQZ59//P6e1kk1
/jbXT5Pf//VHq48/fsej/GJzfn/5nz+3f43xc6syek0+Pn/8xOdrWf3xO8MJ/wBoGjxYeG+P5bcR
mN5+fv8RL/4DwDFcj0Bq4mLkRnqpJC0q74/fZeUfYF8EnBSNEOjB4lT8UZnW338k/AMtF6P+Do4p
RN4R8vx77FdL+NeS/pbU8SH1k6r84/fxoPy1kYASRQ0S/0DIQAW394+0aF/0EuvUaWMoqXdXpKkL
tt+8g1pAh/d5P0Q0YrOSXMzPv77h0ub14R1topkJWI8RNANn8x1WXrjTWpY8x/Gy0iiU0n9t2i4x
uZY7JqraHJqWlRbMjWfheogygLnI3MNVoGA3BZJXbOWkoZCXRgKeL6sU0TlT8ICss0EmL5zLWVNo
7BylSSGePi30oESRsTUXlobLMSBkVDRPwuMDDe+ETcUl6tHra/7PaYTrQzp/FDMG3PfaB5ZxkXIx
l5ZGKhTh3hOK2vLDSHjJgzA+VUwr60XEZy3h5brYASsiGv/5MkrI7SANh0o6xnttv2FZR+4ipjBc
WY03WV0ixxkWxbYa6kBvc8A0/oY9VJMBu0RWCYfm2p7mtBnPx0JhDI6T36tDnu/kTmg2bKuqGy1a
Qv3O7VJk8CGzAY4JCOmOcc/FLs3jWmslVyyMTGEUXWOiXK+gWk5LbDW71dToP7rS/lzOUTxCAJsh
VKGm1Ghln/mJ3/aF0audbFauzB3YNtJ2Me/md8BFLfWwTPeqyIIWDawS47WGPk91snyRpNaDGHaF
kaAyeQhLLzBL3PU6cCn+r9sr951WvDyCU1uTuELjWzlIhLww6iQpVwgUEeBHJXq8Qz8hqJfUe9fl
Dx2XdkfVYeo9uDPFrZM52pIa9tygsWHZb8pG9DZMQuM26Bs0seBDei1O9F5hQPyuef6mqfP27fag
x/0xGTOKryhCwOlLcLOTMaNHK3OlwcsNydMQJvoAfUkAHJ2qPo00WlbtOzTppNiAIq7zHz0AgG1B
CRFXjoogTtA0+TtLerF1My7U8j530bD76BvMXuRp/cxYda8Pp9tjnLogNBngRcthLCOmBhJH12fE
FasazUiqZ4RtqJIU54hWDtJ3VFEYwYg1V1mpoSdAI6KBjGIV1dZt+z/meGwNhjsQeHSv8JBcv7bf
oMbtM2nhGmLU+Ohsl1l7kOpuq3puSHOX+2g9sVqBCF9Z8H0zA8dlKeOOZiEXyU/1KOpITLi89CKj
iZLChhFI/WpqsO7zntUhc5zQJmUaK28SWRdcZ6nB7qd5HoEB6pi40nCJThs9cg0UioGD9CtaEwaT
dwXI/jqgpBGySuYMPpLxyhZ6CWKAVaXaKcKLdMEZ/5x5KA2jiRLXDxTC0Ap3PfNllPgsaIgzoysz
ZLvV4MMXU4Hmsgd6/6JJ9VxLoCrAscXC3p43DM4/VIsBhJ0SR2TgFuHkNMsMOeBiU9NSzQiZKLEG
VoCaUFADdNQ396rH+gt3+ziiq/MMrpoReQtg3djlMwU1sb0DTEWvQuA8UEud6frMZNUYLWEgoNW7
BPs/S4cldsGZ0QLJiTOMZyAuvWmPRiszQdUUfWokeeduW0+TzBISiass1hQKKVbuvlVL9ZRokr+w
w39aRvypjgg1ZazOS+MWvPAhQtsqXQltaUOIpV53Qib95bLhY9aLgq3WogDwZLmLXFZawAlNr13A
PMDrhHVFUnnkHphsrJbPmSjFlWBIeaHQoFU5gx0kYaP2wpFzNWZ124NMiuPwHuNli6f2yOGLmuIU
S+6nDK/lQcnoQsANr42PLInCo+UB6o8ta6udU2wdwM1RuG8Cb+sOmr9TGEZ4q1A7M3If8geN2IsQ
xc7KB0YskGbhtXZhLX5sPZxxFBNwjQDJD/mdSTYp7P0C+Fap1eXM8yjTyOBL1drUlsUIjWSd11D4
oiUiX3jy8fdebXkegjugRRpjLkSZ0/QhWmryyo04WXeULokpKzXF8MKhqQeSP2EV53tFgzDPNu58
ht24lR8IBuqzA0j3JE+IrGxo+cDq2q6LTqWfDoVEBhdMcTpbO7z/Ujs1y+41AUt0crw61qhYlFmH
7GQqCeuwS7zSdkRUN14aHlICNgtisVDvy74AX0GQstCniMGpNKxVT8ATuEY/eUt7PisrkwmiKN4L
raC+lvkQy09OBeX5XSY2RaY7qdD7NHT9BpSATFW9sZ3c82vGc5vHoS95lmZMgVaWBFvdpyyfD/eu
0IF0y+sE7IOYD0Owe0KlhCdOmTqHXPAiFwlvBIdmonE9+1CrrfgZolHOTqSkf+6BhSyo2heJRGvw
3oD+EHJdVIkr0Gw1WavSwtGY5DB4QlujGT3XWD2LYrmBe8+YbQ4n4JpMFZevmtgImelJRWvFGsKK
Ve4GCvjqhgZNjYPi9c91LLLHIldycEEPkvPSt23erN2C6SCk2hWoqKkd4+ot3kIx6dEzlVmh5mQF
HJoHAKAnCswoLRAlPGEb/F2j8/nQKvjeF1DT5MvXpACLjCEqTPWo1kXJ0yKIe7AlVkB8roIy6F47
NWn2KAxAEqplKqe5a5ouD6lfZx5az/2YY2jPZXVL8G4ADLrypS035BXx8PtyyquBsk8GL/2C/lGV
WHyBfssVmp6rmmLcfkaH1htc21F9fqU4xZBsFY71er322Cxfey7LGGwcaoxVSFLlmhzgmgFJeD8W
kUjrZVEvHBSHlUjDf5CLKvf1DKK3gaGpTdHoXssrIM72PJWHtFanhGtfDFyUNZi+NHHpC44RIKhz
LSGOu1bnei8NDbbs200nurVnMHngVitAFJKG1lyOelCEsLZeaVwq+ybSws6npjHtXkZ+tqKBFhat
oUIoSqOhMqCJJUNXHuieMgTi4NFG8SasGCfWHbmBSG0o8r4hFhWX6B68WWKCTjB8EBLXxzJAk8yF
/JRTmcIAwZx7vg4Y0FZXvBsc2VaALoUUdvGG7QcfzfF8UKl3EGNQG7SqpuW+bR3BBQ+yJJ46WQDl
k5dqqWKwPeuop6xKim02dLlgaJ6SwkLR9qpeBU3NUS7uXRSsQVRTWEXPtRab1EFq1ZLoHMSoKNG1
qbABtNSzoMFxysscgXCcAbye4NpDUbQLKlww6Hw8c6XmPOI+C0AD57GqQwTN0Q515yQoTVQy6ELj
KBIEKmd8zUI3ok/fZLfEHYUIlRGJ0mo9KBTZIG8OHkoa7JH3ojg3kOSIjiLvyowlpGxmgj0giY3I
L9IK08HW2qHP5Fw74OGj5TQrfSHbtYrSndKM58K1FrP11i84SCzzfZi8d6EftrTq6sbRJTV1/j97
X7KkN84t9yoO79nmPGy8IPkNNUulkkrShtGlAQQIEAAxEOAb+Tn8Ys7qvte+/38dvuGlI7zpiFZ3
6ZM+EjjnZObJvFlpyI4hoGVjQ0ezBr+85DnpPU+xAQzXDwc39qkIclyRLhShNuAVdsj17pN+xWX+
k9k8PU7kaPOHhJcSmV5HN199BGLT26NNnywcqydm6Id53nQx0KmaR9wmGJ5mUTZ2SPladYMTLNte
CdRAsHVXZvVnvyiwha1u7PzkVEbpKdtmNd8uYlcAL+WOYz5LpBSf4+rhJkRyvu/nCghwOnIBU0MH
zQrMHD3iGNCCEDxXZiGLfi4rXfmx5KmFKCZW7S+RejhN0xoj8onWeir6GlZ3fWDGi8EW6vhkEdC7
9PWahfOxmATMHLKy87Pe9hSqCviEgSRcuwO8dTOr9CZnjD2tERsZI+cdKZ5cWrovTbo16ZWkbv/Y
dWR+mdpYfxWrwITlVwMCGFPRdF0ynru+9hPWT+awKNiOojGk4w6jKn2qm7AvfQzrUY9eJBk0Bp4i
j6bQ+y4G2GivnxcyVXBznlb2od7Yiu0APUfIJIVtgAfoVnwKso24QGOdfWrWlfwwnVdqQIMI3Kze
ADguEf3kjayNjDcLzjk5r6SLy+Vw1pubslva8y7nBjXdUIdy1FLyS5BFb4NsU0ou2mbN5y7QGSvP
e7YUuBjjNPWNmBBHhaRl53rF4yUYu97WbkKMTwqL6U8qSOz6mTnZ7w5T5jCJYRM3uAawW3OJUw5/
k1U2iM+C9eHvVcAv95SxvM6u7pjawRiXVwNdZ0V6ETdk7QFAEsCvaY1rieQHezi6bTd9vk/Jr2yu
7EehRFQ30U/qBA6yREnNVApCnDFEfs5Jmt8iShjLDnQxEx/hftrq88QmHIzdFFUY0J2hErlVRj/s
IWvmsd23CimudQH1bSl84hBwjqYD5yPmb/vMzX06m+6tmqtFn+ewdm0/ea7PUW0QuwUpStUvHT3e
SOYTNWAlfnkPndwPCQq6qZ90riO83mTtq1OTLu2M/xiVxeS6H9MgZnM7S/mTlGgrTkUjm0dQz+bF
BrH86Qifb001r+kIKrEkA7qT9a3yXAm0ZSV5QBU0flx8bN5kicy5vtOZaofgcnDztuPl0cNr0YY+
HO2S3lOrK3NicTMPZUaPF9IE/Y1Hm7p+Pky7fYrNPnUX1ba1HhqSkZ+JI219SVyLaGaxHcsTjKM5
cmbL/DB9UiFxtfcJX35EWcabrSauPk31VIiLl6R7iXitSxhJwC+/t+YdfDmWBdGBtV9+TBPToleZ
m5GX1NbIzJY+vPe5BVofbGHqpd/Rwt1FJNzzG1EGw8/70S23qc3Ctx37GFfVLnA/YWVAs8DxwMWo
4romJ5+15DMJjT9DmBvVaZ+n7NdkU1g0y8SqfQS41n0IlFbz9Wh8BhCKp23oTTKnzYA9qchHdEwt
ApYSmw7HlpKPquR4WqbNNrxD2bFlD0huNObMnQI1hz2yjpywFMzcUPIM/n5ZjbWpMZRFoe6SzKwU
l6zP/5TVwvUgQsDtxettLa86z8r11OFAIyvj8Ig6yx1RETutvPsCE0hYYbZv6CbL4gFMPwW/OwOm
KizCTemRzkMV1KvPAv2ylhQReGSTZAFy2BgGBVoZPiepk6fS0/ZlPRi2kDs9xf12Rv/9c0cjCkCo
nvOXNfHkJe4r9qaTwMXrAQN7eMwACL50pT2Kc2dCEA/rVDPe+24ndDh4HuCfJYm29+YA4++sqdST
rzZ9y6bWq7NqVoVbLFHFfnO0O2v6TkRxPRJR814uwIx67gs4nsQKQW+32yEltHKNArKQ7NqQYQkU
WXDzhHjVx82nfj63iZmPYa+Nd1e166B6bfgyXyNhe9EHXZYCm27tIQYidp4NAOD2b5xUU4PQjnVr
79DyWnplW3fABKSq2mM48tb+2UXR4PhPfhU9Bdl5B0lQai4L2QQ6m3YiV7AlRTMeRkHQt4e5uCZ7
AY86Dtc01y9ZZt6SwmU/lEXk4RDJVA8HrbZi3N16wG11hlvSAFQpe0kZpbGvjySBl52dcUSPlGZk
wHnmYQgQ5p+bSu+Pie7yDPGGLV7YBha22OUuD/zx5nzu8Bumh8Hts6DLHXK7tP4U4tRCnqoU+8i0
xZ0ICfp6xZ7hFq4qzMr3GD3xmWvM25+Wlg2iY8oYfiRz6Qx6XY2bryl3S8cZDCoC0dku0XHOVNOr
JVKIXnt4BPclb3Y77jAlnPqtga6jWCn70y8Agy4mGmp77jpEwvKp25Do19D3/cmCvzIgLMgpXTac
UNq6ZgFStec3myos2k7slUxoJzNsBgGYcGVvN/GeGdlq3Z0T0+7rkLNlFujigl7RCGNv8QbhSs0l
NR02lLGpWNknrCxD91wqS9UV5tcJupB9R5ddUcywoDVUPMWYpNWorVxePWpXQFwDlj1dGWqQq5ni
pAetSd9TLNBn3gae+vKUo9Xbe4XutffFoj/MwjUvJKTmtrFhS87LDoEfroyA0IeyStKTw9HewIRQ
l6I5S2w5JhXE4EW38euamNz3LnHuywJMBK5sjXL5wFRS+4vEpggeKL5WvJhNRIxOEw5VnxTCvn6y
HejjbZmsJr1jVJviZ9vaeC19J92Jcbq+tVhgLaGPC+IHw1uKk1I6h1qxNgUMfnZQf9h8RaUbNRIv
lx47pu/xZIU9Lk1nbX6q8T0llxULtXCsRwbuec0dT0a1W3mTxJofV4993x/4Tj1CcJuVbdA9Yfbt
V+672yhDfMYU61DAD4bmqKxxyrIE6oKn5Oj8zZaLDsJSTY47XbWRoiktkv2a+ObYT5wF+bx4ZTG7
7lUH0ZLD8+gFMjwh6Efk+pPcltLg9k33z56hT8CPx47hj+TdhwyNx5ek5tWGnWqgqP07Zf3RlSnS
KVaNinmihy5gm0kOtL5zgIeEA3hQDHAqaeC0ksIJD5csrj/gu67HHEPzPucc01nAsd2uHS8sHCV2
i5ZuViuUsj5d0bFkrc/h8R/q9mwsSs6Gkc6NDc85HbaKzp8qodEytJSmn3kryOg1ke3JReOPSzkh
ucMhl9PcGgrB9k1LcUHKVqR6IFWg4WzVvJ0dCSrp02Dz6oTMASiaKloAcgYTtzP4mu6NHsp5Oa5M
1EbjXJVwypi7NXurXZj3s57z5lNr/HpPSxvFx1TM7YQoYRbQ4ckIQ+w8ay1inRuKqlcAFiFP4KPq
l9IdEFwkGykeSuOaEhdbbrseTQH2nOsEwMVdIniE+G520MFQnsCIQyLDwgO/supx7hoXb5TKd3J+
B300IkvqFa/8mrfkLtdz4y649A8/rGuQ5UWweu56Trr6hG90mj61FVveB1RZ0cExUZpzpQ61Pbk6
MfQXp4xU8GR3uKtHh78VeJ68wLDlBGSqPZjRpbvRrIGOZtOMxWt12I0OlpWpPnEI1o8LkWivgbup
9qXepDtetJ8yiqbYxS8tFKf5ucqm/WaSK7a+k4CGbgg7Dd+PXCXXkM24kWrCUJNSqtyvcjHHPUnc
gWukrOh+Tw+4GQ5mzleoAhfsyY0UbUe4l3km3ACiwNlTmhkQ37LFNTwaIqfkRrU5c6di8frjlAbj
BkiIiXlaE1TwvipcQR9t0swwCkUhS3rF8oZAmERAieol6fSZozf2Yy27ho4HnHfSYTKLQGtWkuLs
Xaz0mBRB/C550jyoLj/ycwH7DnKXbiVBxfe6HmuMWHOfESDUWHoHSIlky8J8awCHtUhKzVAIcTQ9
5Pad3fPbiDjM7+3RoEML8DWtP4dDOCSQijy7De5AHh0DR/2xiQWZP4W53OJQuY42I1zbLe/hgwrE
GdkJ+Q8ptnLqcRWzbQBYIBBYl3FSDPiZLdzbirJsCBLFvO/2pMvPqFaQwntkpGOisIp8TtGBwc15
9dsMm1yjcFyW1oKEO/Z2vmDdb4bFtWjt2hOd7NtwiDTZxiNOc3NaOGZIjBZbTq77srTklKH1vFkK
/OjI2O4egCU0MIZAKBgd17KqwpipdbMoVbnIh9RRiGPB9NE/EajlHmc0tTiosqhhegw4jfRANyjD
IL3xo8/iQb5kgmJWnzL4a2ycLPWg0rm5P8rELgOr1fQbHnz8Tdi6/bwlJpSD0BPF36D0YFyOVm2f
8JFVvD06Lb/AZnsLfVHP0885bvLAvllM8uuMSRIVxVQTh4Oebp7QIR7xWnsq4IS6HST04CaVGlkp
2jgsgEBw9xzt1uBetuaRGTLvg3Bye2sy2tBBoDP7lUTevKVWy6fyMA6oRWhho2/W2gq01EBd7iSA
m/lUzFV1z5AbnV1tnR/0RmuVftlQcl5LL3bIluy+fDYNTX/qJgv5o9IrIDI/U1uMaYkfvDn4Ti5S
aVKfZ67ZtaxIDtoaWBl0eEf5A5ThRaHc5IMnRY01V6bpxZkCM6zc0Nj3IcmOD/XOypvI4vKzQA5x
h8qQZG+4Ppx+Rg8911cD3/m2rxs0ECNwhgXvO8ax+ZSlFboRQEMRyCKIqJ/EJFOAbUO2wEjBZump
MgUQG9MceNDlUSffDUZDDMxdi382cSvlHT24hpF86l0xdjuaKIg2lRlRyA+EvxiTlNeYzulJOarY
mBY8AE4stniuqADWAOzRm5MSORwc9uVABGBDG/tVFEviER+Danz2mU/fHIT0rAeECVqsghLlE6vL
pb2btrC3MMCzCqHnjO94YzsMknc1bPvPRLsVTIQlEwZ70lg/bsX7mY3J5m9RmMRyxrsAbk8qHvpp
LZYnXhwBfYy00JwyYvLpkrfJCttC1jnsnpQ1pigPuPg7rrplfX8fyOOydORXk5AZzhSpYeoEHJrh
kenG7RcFvintBcFxgIXFEUE96JhI8PcCB8ajw3AnMOrytOAxDtIlQl8zXWCeKpSY+Ak+HrBnWzaX
cYzYWnvAd80Gx1Uvv2Gbqjxgz+H357URPkKcc9Rbb0ibrUMzh3CTWYGVG6JrIa6wEBEan2BwDy3r
or6QFNzXTedx6X8CYIN4M3GUNdoewJjl2R+uMsNG7AykupMLNn2yOVJE2hpM7rgpMhiwlFI2PYNj
CtZcJ6cxuKyKwCkp8TCiwktnn1KJgTireIfRkGb63CEdAcsEk/JmRBo5PNvb9ng3hEuIsD0AXvE4
KwdNqJ+r4wuwHJBnbSoRcntMwDXShu1fEVgJpCGv51d4wvpqqFjt58FiDtE9KRK29pGbiKcN1Hjq
Wx/hRaKIKn4yXFgAlZoyXqaDFVi5q7DDuC+b/oxvJ1NDkfD5ToGqglk2rLPvGokWqDf5Wl1wIWCS
8fsR3KAEb+WIvKmE95j41HziqsNxTFS9TeBb8kZe0VmkaC0O7bJzyBSQ9xXtMyaalrVhmGFQkA/Z
IbJmAAPq3b1daHxK6DR158izypxx0Xt5n0pc6pf2QGrZNfhUoKshcBQbQ0U3e84zpb8Bz10wAR3Y
bhyJX/U1NnhdBjiJcX9JdM5fLIuzuFYVaa4z5D9Z32D8+7YAzS2HKUnNx7rYKnnHeErgdRttGBkk
JE9TJQvbdygK06CWOUX/QtgK/NlM5T2NE/SsdUUxfeWlpssJKBdWNGE2iMfwLjlFfF4uphIbVrKY
B0rI8twRgahWAwPhP2cqRdXTdWqSnu+F/xJomxzjcZgDVRZs0Khsu31FbgbG7QjcYToR8JDr2DbV
akYWd6yVqbri7mrxfnzf4pZhHPJmXR8sO/AWyu7If+RewWEw5mv7o150/lIeXY1AdGC9rp/y0Ckc
8xzC+TgXvxqzcT/E1enXeiugUdYtoMRuShLwG42IDAUSLl1nOmM38AQuuwhQMu1foW3wb2HfgZNM
dJJjYnbNL0IfEeyImnA7T4BAChgFccz/ruO8PslVzgs20MBwXWQisL5QN0s1dOTQ7VWYWD13mIxg
HG5cbT7MmJQzwEGGfATAfTxXnWHzSZWzpJcIe9L8Ad0fJhYOQG66Kwvpp2cKfsKMHBtE+2+dLB3f
8Cgb03wG3dJVI4+gIi9S47zeJTGw+WMuGlE8uoDI3aeWMdU9yxyegPflUlP7vVo6bO0vGQO6DJbS
fMhgzgabvjJT9X8kq/p3/DUYWmgiaii3Ea3Z/POeeQljEiSQl2EssPWB9NmifkpD3p1wyRXn/MBL
+ReB/S+61w9/07H/pML9p3/9rw/0xyaN/P3v1LT/IMZ9Ur/WT3b79cs+/Kn+H9Ddvium/su/Slv/
nez2+b//N+XeONXu13/66f7TAAm6/Lca3Pef/luCm7V/QH1Vv0twkfUBFh1Kt78VuFn2B0B4JJAg
giKHhPF9nexfBLjFH1hUqbGNiz3EDBl57x4b5m8BblL9kUIUCD1Gi2f8vrf7fyXA/UsU+r9Y9hY+
jh02VuHFh98S7t3/HMWTJwAuGbLp6zrirSEykocuj0VxH/Sh13u/JenSt4dZsPAM+9xwG/KwfQVI
hNV1+B1IPaC+tzBpi3uE8HJykF+So8JyKDidWo6OxQh6sZPiUxQQevQBEl8UbRPpl5y7vRs4ESGe
ZL7PYiyWefq9VguEOzFz5YtpUtRJNzfuwRZykgOENkdxdWBliwu0/oi/wGZak/esOcg+ho6EL5qC
Xb5x3mTxtW02HW+zaNHR+0SSetQ0K695JkGa+yrUdFAsyRZgrdv0vbT0UCM2kjGvMSU2WNIcGypo
SpFn3YdKYLybQXw9dEnEXledOzRPCKU8kt67BN5YTd58T2sPEj8UgJp7Bvr4y0EZ/ao3t8YzCZ19
XFokv/Rtx7Pf0lq4IqLqyHcQXdY3e9gRACOp5B9mCKfkqVC5hIsQAB8kJJYJUj4R1GsxW0uKhrNC
v/9CWdg2/JUowPW60AmaBLscn3ZK6xSDdDWdj71C3j2cxzY5ZhlP6lMRqGsvqXLbBY699juc/3EJ
dhjGP9RTvT2urs4prlCAs31wGy57bvYFaHaqygREG2d/bt22PcuaAL0Eyge4bOO7j2NzNMX9iqBd
d0kPT0rw0HTNARy2DuKKtduy85Y2WlxyXaPc6bZm7Dls3tbPh9A7vVIgu+YmuqRRN8ahbx9EmS/z
iXSZO8a4cnTXogONDnbIr5imlVlg5rklf2E9+fsCdE3LeKqIPZA0XdHU3iNtytl7WjNEtM51rTCk
1Vvaji3gAX1rljz5qnmTsLc2MuQeo2hQPbqkw6yINGkNJ7hs8fOVsEKzUYBrbzErFIc8caszOwhU
NXcfGaB4yBQKjfodOJgGDU5ouyZil/HceLZkvVeeZjCht5okL2BA6+pMMrUgCCAmht1uy568UqFt
OM8UidD9VjNC76lChNAzdShpn0GysHkMysb9GxphoYaZe0tf3rEW9rCsk7kFtenFHaU2948k8G5/
2iyG8hu9B9Oe1bEieNu7pZi+2rxbyt/4c8NsDOw1cugNXiCovGLM6NhghUZ9rHa/AkhJ4Xh1nnUM
WPSIsDUd1UwsvYHJg4LjpJzxbEQdNX+sNtG0TxAmHgcOS0iKW4wOYJWTCSYsF8hGqt/oQ+w+lmCA
oF6oRMohxWWmOG1UcHnWHiDJaanQFF1DYVN26QqOVgQwPkJ1yQSgbeCTU+IxDwQ314ShL/8p2Qr4
X2CdwH7oMphzDajH63yudMrIyWKQq3udIpR+mA2I4xtQPzUaAfD1YGoKudArpEBaPICDNuy6p5uR
jznoqAawjuRImzU7V1eOab0C9JyI6RZdJtax1kPBTpaZCjRF47JtGheaiWSsinnOkBtXhg3NBYI2
PpXMLWuvaBmq0YTYfgENiz8Onj5+aG1MezuFFZlTcysZWsxm+63BmP2OC5rgcTVRvqb7+6cLU+AX
khnKvD6kU1rgiAEjGVrMBhPutxT/1cMiO+IdshjM1lJ3MB5pOUc8cbBPeWUz33eHagBHHOlPBX9A
fRVxgQ5nn9i89XJv6K8s183jEvG9YlPVyde5lttvmx6wrjFluf2OIal+szwDP71oyap+zUyJwzpz
+dpmps2HCl3Dz0kC7Bp4pXBI1xXwVe8g+GGY0mGXABA9fuv2dAXjKus0DgBPQ9kzWGbxkcL9IvZp
4dr2BoqLHSGqoFDozdaCVzsf6xS+7Gk563sgJsuLsmgLLztEOsmN3wChgPeXiUIjVBZfqxSTb3Il
ObRdTb/RLGGDWJ28d3FJ896ugKSGkuFlG+ZU+M8ia4tfWJtd0rHuXHz2zbtuZAop2QcC4djLDAjj
pp7ySp+JTKbuWmZmevB5WfzcHN/f99FrCH+2zJq1BxQVoDEpHZakoV6z97msq3XIwDKtsPVv5aPb
HcidqorFiyQcmKQv3oHVNS8x65Sr2O6FmqgcXCHixw02O+XFUuR69I2eFtxFMYCMygLsle701M0L
ZD9p/qLx8dA8iLWaz4eL+d1Egt/7te4M4FOyvNvgJ+J4gTTDfGx5qF9ZQgHsgZdobhHmgbFyKvz8
dYHwCJfZFsj3HHc5nnfYOEaIXdcIC+0gcevrwvKXI92W+zrVLTsnG9u+2aIlD6BKshUmONPyCIZv
fVVW7K8rT/KvwP8A/2PmEx8cFvqxPS67DOVGu6k5+Yl4fcrpJj5nVrOiL6BCQI0B0mzGBdKKm40x
qZNLCQInKRHWxlLe5w0kwLhk80hO6hBVNi419AWDRrjez3yCLc857LX/6JvVvChWrapHA4So7HpW
TPSs3dsnNAF2u6ZmBnhEVo3yBgIROQ+Q00zpkOWuQacvEUgD4eH2bPNJvi2uBYky16FFYS4KyM06
5J3gGxISuZwla0LobUaz13Jftx98fX+U5VbSD7AYSBCraaUBfyBpeG6KEi6jJNLPnHYUiGJLobhR
gSp/ajGVFReINeWj5AW+WaNnM6p8EaafdLV9b2navQF84C85kdVdBsXgF4nU82UsA5c/qyYXAFQ4
BaYOdWChUUAD1ee6g+QVWT9V+apxD+uxxb4lHjJ0aVe5pVsyuDYHm56/F46BZd78oE1jwEsF2WGm
XRUYA86g5r2WbanjyUIZCoQgteFTQrnKh4ILhhDRkvkPOvdlCdZCkV9V5Ui85dHP31ayO9EnTZrD
jRSdFBrBGFs6Vhb6lN6l7fwDSh6JHKotKT/YPUCa1BC57n2X6GWBwdU7C5L5kkGNhN0OhvzzA7ko
B4rRrVTJX3ofEHZjlkIwl2k1lVds87IPUtl8P3ONIwspNcppn64VVKCA7fZvtOL1nWN5sffA1QFD
bUdk7WXbdYlcwkaycF6EB2lSTEQ35woLT2AxK8UfErLK5ZyVcn8uu7XBivmyTB8E72Zz6lbIUPsW
2hyNLgT6PtwVlHxNElL83tI5iDFNWQBfixR1nAaSiM9o/PanFW2BBw9p40OH9UlQorGg+N8mEK4I
Y9KgoJDdtPKzUVBoAVGOBFzAtq9/Uu60uCldsSPQkIM87UFBNd/VFMovTDKXjOnMVmhn8I26MbRF
C6HdKjksZTi0ZsYaMFZbFuIvZt3+KJiDGSyvYacgK25+FLxbQdrL4L820qB8YOEH0HcEmr+8N83o
U2mdB/hvKUjzxsbU4gMwWPqjLUX1LWtZQHY6eoZyXHDBos8m2I3DInUFXB6vf5nfSfSaH4kQcOrd
gXaz3gHZQjxJoeuPxMzNtzx6xIfotJ5/pnPZIE6Q+eMzhJkS6XVkL8dpqxiseWeD/b4U7OzPhSL9
6oQmCkWo83LhfeCkBQAXXeF72i7xO8w+kDc3t2sJNS4MDadTVa3imTiUtZ6kYIJ7jCcwx8F+E8OH
zxqcSD0Dx4c4Cw39REj5Q4VKQkJUSf/VAtmdoIjK1I/dbtPW73qpYdpjc3mcNhQ4oKCJAxBrdNvO
QwxKrMO0Rdxo8K9LXmVpp/rZVGZ+2zrhv4O/IB/A+C7HxwqSTygaj32v+3kCFgr6C6FPQ1nZ9WPs
sII4gg9GjOecbh0y1tJyut+wiFr0uavTW1O1frlMK8hrfLXH5sa2yslHLCJAqbMTydmA9GH2g6qQ
/ppzgDF91wVw6BxMwb1NHO4Vs+wh9lMs9gfb1jnMj4vFAGuO9AddMwwlceL7l1pt7jVkTL/lPkDn
yVCdv0i35RpUiV0+GexVH0O3votBCu2XV3asGIgShlcHjN/cfSzXLn+MTdF+E0sdzFBAFlFdctt6
YPMRpgpBakBgR0Ko7r1G46L1EaAhUsX81knMDH1CXVUMJHYVcOSqtH8KQ+lbMhfszZjOfiULHLN7
nmTtMrimgnnFRjAR4pfXZ9Eu6jvGG8Bda7u7p2orzdeOMZ6n7/pK5r46T4lFGcD41k+V2LYeLs3L
5yV0NYwfZPKWdpBRDy0Y3q8QmxDIPkiO1z6G9mBnAur0eZPLjqBytDsPcRfi9wER+2vw5HjDVgSH
E3KTml9uhizkjBdL3EIDCNmM5p5ZGL1N29wTcPls2E3qv0LcJL9jP7hqhgadH4NnwOzac5sJ7/ut
4hxdc0C5PR0I2P1sc5DIjx1rajUw2Ne1t05g+3qMO1rRHTJtckppkv2kWVR8OMAts4/zQZNmyKWv
3i8w4c8ztEUVqPoav7DuIM32LedIw5rXKNAwWPlaYk9KQe41QSdl0gIKxsVn26U08/KEpjjPH52d
8B0j7yEtTtMCrfCncsc01XfEauwF13bDG5JDMD/muLbButADB3cGamhQ3ZrM3aGoQn6mj3ZGJLBE
pFGr0SieRH7I6aE7VlOAHrVl+4yNEPP+P4U5/RZyy9BLJQZqAz8QyzlUExt0tqfiOEj+SkHDfyCq
jTm8zSusIfxtbfT/AbX/jHXC/xOi9uI27eivfwui/fUTf6NoZfkH3J6wCgK1Nja+/jKl+BtFy6s/
sMoN29K2fjfsat43V/8FRSvzPzKoCKqmrZDlWQJP+58oWlHh96sa+J3CbBU5qtgd/Fes7x9Az//9
Gvs/oq4Nuvp35Oz907ESho/8pw0ZJOyZWpVFOSyKfXPzfu95dydA6kCk/x8YbmEX4x/WYv7+sBa/
2V/p5VibeV+d+jerUYszuV2hf4bLEJr3T4IhZuTWoEAh9s1K6BzQ1eXZw1x17DcQn7W9CGx2+FNm
XIu2VgDRmUUNbKHNMIl9TFrtqpuFEADTOWQ463Wl0mJuxnWQ3GicoQBlxmT1tW725qGgHPzuMtv8
/n8Qdl47kiPJtv0iB6jFazB0ZIjUmfVCZJagFk7hJP3rz4o+F7gzdYCZx2p0VSjSabZt72Uusk9y
qdM8W9ZT2M3ylLpLIrfMZ8gPqCpIlrU1aAYyxNGr+5Sx0xsmCbpe0z/c/5JrzYDqYtcudsM4DDdk
JN/c4qmq7SP9PXV0WUsGcM7kMKhuLXVdkpF/aaBPziOvrdpPnMyexD2obUEMyZdIJsyJ01XOsPeW
Nwn+r7aY3BRDuEbFkvwD0WSVKtmGjTbMtTJysgBDYKTizClrHFj40bBhdpimrEJtdAq5Y++4WT2o
NnNr7KujwUiYmFE8HKywzvHsLiOy5kQ2sOBUN8Nul+oG35s50eFEfcLVvAqMPPRXbj8mb9My6vqg
G+XQbuUY6FQivpOcGIEpHlvlemvX4p3WWjDsspTYTBkaodVr7JGO6Ff2dP+XGMmvW8ErqsDfZRN0
KYEWVpr9QBRlpqEZ3EvY+k8Jnc3ajIe3UDCEWIykWWvcCSK1PlJcazSpT6Ieik0nrCvXuHXuWws0
la4fRz/ZqpiNrBWWuohL/yCXwD2EFfsBsoQJVK9DPJm8B/a7yGPmjcdwIVikZtwjeGVWpj3smkri
N8Otk/viquZpj1NsWtNZ7xmGAjUppkfLTk90nfgMc7ENBuzEkhZxzS70YC35sass/hVTFTkUPZFp
yuNkKISPuN9XurLO1uw+OTXG48VKvtIe54lP1CooMbj1HutMdVztzJr0jHRvgSrBr47YGkxxUSYi
QtA9gVO/FLoT+7YfjornI77JZGX4PT7OvDuLGFnZcs/9Paw91wzvp2Wvl/pqat5B23gPTI5urpX+
Zg1QlKRd99KN6tke8QDUy2VBulpVY/xqD7ACnJiVDbnejMhxfH/xYfZ0vF7E8BGUBssq7v4cUh4r
wwPaG6ADNMOUYejEIEqK64BBO1jVg+4iMxAg1Yr7c4/75D6renc66n0RjlcVLE3ko3ivQsNYhxiV
ahH+MkVI1RrOFz+TbAF1+989cJ1VsoxqHQDgsi0LYoPextqcV23Rn1uzevEKLIeuDE+TpR9qnd0a
elNacT9COLqQjLkb9UmThEbhbKs6p16ls9zGWGFXgWW+WW2IjhPgOA91vwtKNhZ7wwdv9MEK+Cjh
YPwMRbGhdm5uOkv/dGX/FFcBTphQ7Trpnepy/PDseT/YVHNOzaQ4c/vvtAvJN8U4C0eHDbYLJqn1
0tln7D8nf+FDEzQI6Yn7bxtf1KqP9SF3sv5hgAC/Xrz8Zre4y8K2vYVVPFy6nA1dSur9KJpgZaf+
bzK426oJmtNSJE8t8YX7/HIiw+SyK0Q2HXCaLmAopB9wUHVRRQUfAcT5k2QF5btC8y+WaDB1ffLH
9jNml/UmJn7Xle3vJsOVkFgC9zNCq+uMG6j4zA+wOayYFlCnpyQofOuqaGppDrJTT7Rslwmw0RU7
kvEGoEWM4dXpzWO62IckLk4GFRCpA8xjKn7EgeystOQOtfzqEVcjrszMZSWLWw5RYbtvuBwYePhM
/luhxlUTW+kW4eSH6SqMzkVwi5ljbIa2tjbsGnmZJeuZczntWSp16BGRoyGRe3TCTTDJw6J5NbtD
CbIK5D+Rmvqp4DG9wqR2nmsZ7wpKdypaf2/O+cGr/F9TlxJGmpadsA17pfyk2PjpaEc21GacsdlP
XZrrtg4sOklgyXWBKy6R1tbhjw9GL93IQe451Eoc52DhnQISIj0kC+MtreJ0P/ojonC7cWx0LieP
H0s/uXhV95Ody9u4IXjZZKlL5E5uqp6NWCRNjchYspfKCNdWP7HsZRpS7JodUZM+udCP4RPG++RV
KZHE2agvXOsNLiC2WJ/nEkO3OeEuNuwKbM09wWCXOPPsVvK7qmIL8vzoh2LedDGNeR6qEy3KUbY2
LpHQ/2NPBaeBWeCKYWlWiRvaJJqpDVYQ1+Io89o4uQFIwcyJi/3YzOneqrNHZMJPkITnpjJfBvrt
VdX4u842vCnS2n+vQ2n/7vNKXGoGfxhVy7NfNueaHTRokGx4Lt1lG/TyO2zTF4s0ye+lKnEne/KK
33p5xJxR7mabQJvXfGu/+SRahRe7Yh03xr09UZ557cbtPh0JceV1G2y6qTnUnjBWsR9/LzN+Oen+
UU1Kdki1wT530vamcJGfTK+1NwUKK4/IunpJMIbvRiCC0Ui8ji+KHwmd+LX2c7iaKiUMMaEvee2T
hT66djLzTOjkT1XrfhuO4HTYgXXJyNas8IOS0sxqGQmNdpnVLo/ZbryOYY/hIiEBu06q+r2mVova
tg+48QvqhXB8i8O4BjfvYzxMXWJxVbwc/a49jUnYHVA1syisshOjIdRTOv9V6uefLNQZD63hfgRL
G26MRv9I2upRcDzFuNfZ8xN2Z6vCWWJnhfNg2IVGMBszAttSrCsn3+u0OAZN9ug23Tnw62c3yOyN
uTCj5Nk3Ae6wnCcdknyy7xOSRBvlc+DpT5c4z2pRzi5uGNk1tpHtRSLQklQ1PkrsjSfHEue2Z5Eq
I+bPhDuClo/5lBdiZuEA9jfhVIlfk13+ZETSXEiLPLlMCvjhKHnCQJhvbuBv68nNdk7biKjR3idR
A4gD1NoAQK1mZVb87FIs9tXu8Plr2s9aF2zdM+JDMdiboEoPjjVezTD8mpz5zBXuPHiqwoUal1vm
q6h9bni5G3NXNliDiLXk46oqTEpm318NRQKfWJ/MAoW4qdWvhp1/oW2e7hMA9Oniyyvsq+7Ca87o
q1XsWob22qUG6zva8icAkpWIE55uDBXuuZg94YsbpJTHQVe7xXI+Zl3ycakuKOQwQAUyQP8xvoaA
RE0zum982obk4vytJuvV8AFsZP50Inv8EnIhEnbojs7oqSgoJ7SWLsmuVVVxKYadippefjJUxh+o
Y+vS8GaIJpNPxgPcLkBIgm5u08csyCseK4Hw8UZ5U824wfKLQ5pKdOdiKRGaDKuYzxUPHjPKCobP
azLV7qnNKoMMlhnXYtXQq/p7trYZ9ReiRfGOk6ZRErefzRPSSUL73GN6pyS0DYZUXc8/4qAW9Fej
s+FC/UvD9v/aon8la/07tOHemdw3GtFS3beMoQ7f26R/6UxUErpKWB2TN17vBCo3OM1kLc85LcJN
tK04y8aPMSdO4r9txPx3RsH/vjQoIT4oZDL2tf6NgsFAzsw8NaKmYnH1KlcWOXKu9wdwvfdgMsnI
LmKzVX/9zx/Zoodt/7994v7C0NNwUBpc+ywxtf/i7LTdoEbf9pDazEZk9F6C0PWUwyaJyiAo7BW5
HZSYnKgmoQ7chN2qplw1+InDfg2Eonh2befuNivtj+L+JJ7IxRgrvxoQsYohKNcBrkeDWlS7J7gi
JHHsgjU1YqltUvKdS+CfkFcbJULNt//86f7vt0pTDWeFXZ/4itD8/v0HZRlX6pfKHyPMkOVb74bl
mzJKBtpAofZiEf4HubzA+C+8ib94Tf/8mGCooF+55AygCP11HUEuHezEmIzIy1WZrZ26tV9taeL2
70idETOyFLM1MgDcxOTgaXCYpgrM5Z5f4jSReOD/8/fwf/r7f0QHlASAM3fa0F9UEDMVwRgSaIrI
OiXfKglajotadyxks3K++g73aPBfgC9/X1iEzdg2w451/Ims8fgbcTPhsvH92EnWY6mPlb+v43Ez
Nh//+YP9887/9fKF34f3x8cuA4ILdNhfl6872RrpvanW5nO4Ldf6cK289a5fff9Qx3rbfDgr85GH
hinXhhVFwZ5Df/uf3wKv9rei4SJywNIE9gFyBZLTX2+iyGnxmObE0ZDKEzPxFyJ+1KYFnQkJ2Jh4
AJGfUrjHGXWwrdwDnCEVVUHW75eyBT7UZ/fncsomqYFjjkQ5Hgg//eOJ8RAnYwntd8gpoBq7eLQ6
na7NnvGl3aXv2N4xNzHO2TleuQaYF+ne24IAiNyleSYof/Qz79bm5KTNbu2J5jJ01n4ogRJ6ojs0
Eidsy8wprkGtDyrgeW3bGfNro34gxGptaOJTZhbTbcRt0RlIt271zPzgp7arU6AIEdC8XEpveu/c
+Yhriqn5ot7jcfq0+vnTUO17bFvHnMGu4Ihb50O+8cEzkIGQB+LjDFVE+EJwjlkNv1FsbIvM2zXO
fDBMeQ2V45/6IPiZW2Krh66MpgRVSgPTxECdP5tpdWkdb7tkd3JqcKzsYO3BlQD++GOK5XM6eF+Z
jB+mItkvk/2UYTdG3oag4PWflUlxaHfvfCsvjSIQbhnBlt1Cu3zJjpVwCcZruubkwiRqfTeP1CK5
ryIY35m+cpyRuKcfQ/AWOzcVPwuer3iYyG636nfjNC8clgwhyaJN2XSMsT1G3J1r0cRsj8CjGrTD
Bhd0xCDnKbWtD7dII4aIbzpskKxJgntGYazaud/6gYzS1mPWUByazlqrNvysZxcwFw+pXF6sJX8n
wXqvjfeFmrZZrL6qKcTMbjdPdjY9l3m8kpUNaMP8ITx/H/RQn8gH8B3qa9+XLwTkjpUjyzXh+kg7
zNj5JtnwAPqLXiavP70MMSfJUR48yrTIN1Kg+NnrNDADRJGTcC65itg5Yj6OAkVhGq6DXb8kIHC3
UuKZyOKu/Fk3to95it2kkBC0VZ+8atw0mEJ4OQNKh8geHO0f53uYNUa1R3UK9UaiU+g02JH7YY5V
DLu21A8LiTHcBP2jGO3hgkuHynfIL3bQn2iEr0Ky0YE0cLAlDnokdXKiNT2GmvtsXPx824bNfdyq
/d3YlQDWcKft06pY0O7bB4xOuzgeNQJFroaVMeX7kqyuP/YUfbZeDk4nXh3UsYMDm+IRceZPXoIV
UGyVGEBSM+fyIy0WQlRVNRygWvYb7G6feJhevComirh4M0Ylf0vyZsd5METL0jDx5NCoq+ZB1B5p
+uLK97qum4Y1ox7ZDu8eT4Dko1YSa3qUMamDrrMYSIIdADe4Sn28LxttvS2zvmMlxhfGrMz1lnhd
ufBPgpYnkkRme+imMCbDc48ztQOAiGFicGgO46mf5R88IUeyV2zvEk2Kb4z4j9855zANn6Z+fMfh
/DSlXcTYUkd+DDjat5HIWu52GnHnw+kMeRSSJHrAdJukTERI8tzmCzPz4AW04D2o5mPN0lA9ePdg
BK44Di/unHziY1tBfYGXM+/NigAMMed7CBtAgfOum+WSjeY1BuJlcaV0TcayyeFYdmJjiXGt0CeE
nLdtYOInKa7jkn1X7EBNG2Oflc5txkzYBfrUL4m7MvESGWEDqNX8HPWXmZrvo27zY5gPDlOcCjPa
e98ZajdM92Wh91D3hPewr0fBkoYOVkVrJby5TG5GP9yZlffbE6COafhbY1uai89+gUwfYvbe9xtv
bMUXGUGkuQ4Dzp2J8Vz6mfs0TnmHJMyXHnI2JlZ7MoWqHyVxnYvBwH63hBoSX1+8OfSGXPxL8Rb6
Kdld4usRU6b8xQwJ8CIi/xqEedBKkPAIzbU7iT8CUixaoMKtBecP+5wu4phJ1nDzWyyZuG2MP4Rx
a+uYDiA0AF2gv+EAOTO8OzEmBNuRuexRSVjb4qZan1sin66lzCfm+32Mrum/jpkgqtsTYy3LybrV
uQmc0eJDngLShyxc9YfvpHBI0OftghRp+MwlkyKOgBIQWSAlMi3Q52TZH7wwO9WKqTjQo2HVBGwr
1jHd1TJ550zhpZlK8YC/BfeEdc8uxMkaxF4fpTHP92TMj3ViOitqARP1g/oyLbq3obc/JPws0tcF
uUr/zlvypDjagbz08/S4qOHBWWpBUtwfmp/WMvyyq2HamTEIQCXvzuH7uJ5ULFuOP0NDNQTa8f58
l6kTwC8Z0DwJi0ClaOSnMbXtUWWONpm5054/VabOkDowrFzRqpzfJlOHbW/ietnk0sHCRnaULAIH
v9SnxWFut+71MhIvCezyzcria0flLg4cralCjcFctCZA4UIswDuWYeRy5h9Z6vwcE0yI+9CfzMsA
Imc7B2m99rH4bTFf8OzPVZ/22wzvWr8qijY9o594KwJPEMUy+3Fpp27bxDF9V0d0BNRRj0myYQ8X
Ql1gNdeFNNxHQhb7Uo1mgkUPbME6twIDrbyB5jCSni3IJD8x8Y8PSZY/sL+sXtnGfAlSleFnc22C
OBS/4ZOivngZRNIdGanqMQqHrHosxoULOTfXuIchmLRx8cDFOOD+mLeMVG+Lmv1dIJo3haCNv0Ng
6LbitcUegg3WNDdSS7sLUkEyMRPTO4SvJzMcG8gGHICZmrxHKasy6pUffoghJbVoZ7Hzp7Zt50Vj
PSRGT0DdIdddWXHE8HjjtNLYdDkb/BoZvMmmNVeCyzHyu7qNJKSUfWjVvkDfbMpnSpESJ5sODunk
lk+wUdNXYxmX5SWEcqLIISUHIHHzGVeu844JCc+5Y8Rbq3IS7DQhExoQNzguuykKrHi+5ebk7god
TnsnHIth7zqLvaM5lXczluJAN53svoEhjvcqbOUmHtBI50Q91ME8fTAX89azHjEjjPrUDZiHGiOO
0UeKMMC0O147f5JHPBktbHoKvKgr5ORsKbHzXYDvp7SNU+G2X3w1n3MaXnJAQ8y+Dh3bvHI978yk
99fSn/KtHIuEtTFm5+8zppu/FXCXhzjR2xxWBqq6a8yHbuziXcJ1eX96Ku1sbUuVp9niEK0F1jXN
ROzEjEiu0h5rTJaT83MmpQ9wFR/jwgPMoksscL7b3hp/2QWkRR9ZkLWZyFDtfRVuGkxaB0YixmrC
uHUaJ33mDlkiDNfdRsgJSbsrvnj6V3tcKhu8RsE2a4qvIeHHGcISfoI13fqqxbpq3icC/go/1+/E
c588S/S0Lt3RqvOHyZqmCMX7VgThT5mHei1yEkpoM2sFLG3FFAZUbWLuc1zWnY30KwouQJFMZ6Pu
8CdN4TEXwIFEOpzxyNySQkQZ0YQ780BGs5p3M/vvNhiIcDaUmqdh1u2TOmtXZLD1a2DGr07iWfhL
eF2cCS9lXMuN7TY8d+uS/dhmSA1BJoPkGiyiHxNFWLG6V5T3Bap7zO4MCPPMnKAwOZrvGvDlbZyY
ufbaZvtRi/GzcINbV8b22R+FsxPKNT6QK4dj3Jd3J6e/aq0Q45GkfgUjmNDHyrJmM5+YYexAuPEP
fAtsd8BIF/W1v5+whUTlqI2fXZem7IdndvSLFFG5E2gG16G2H8vSmS9FHdjPxiQKvOfBrSWyuHUr
p/7hTf1ZzbiDljDdTbbQj7KmUiUo/yrD/I389LJyYwJYQjtXPzZw6ZqS1ST2ArcP/TeZMBZ6Q7+p
jCHMeMD5/bUZF/WnLiShWDV/5rnyj2yk4EDGblIX0FEWXWQPFfifdWxIcvY05aC2lpbcOSXrlDDn
6rFtrJ24CbaVPepVpZIbpHIdIYhdGqMpf/VtNT9aVoGx1W839j8tf9wctCt3BWceVTZj6GrY1rl4
Izn/2KiOr7vdJuEYecliov/2pMwns33Keh3VQ4nTZB6qFfT3YTcDMfoesEChYsYh1dy9KEkW74Cb
Psd4yFMvw2XiJM82Zp/nxXExL6mhbncJOvx4U17TFPfwtljPA5YcXVPOjwtaIclA+EFrDnrmpDws
gVVdzCnfjCrcUV+3e21nj4wvcTz3V0/L69zlQGTbp9FhVo22siP1N247n5FK14d/uiIgxzfUhKMn
kr3T7EfIeMapm2NBSAYkYY7DMRqXBOsfu8Ux4rTY1rQFJWSqMJeKbO/lOuJo+VImHCAcz+fGck7m
2ByRd34yynA2HIibLPGdDXkMsZoQJ4k9371Sk8TGP3c3IkynsecKaFT+XNbNg82ksyJSB8sKoFmH
oRlvFfiJpLvIwepusxOeQr8rnpySzWBWTe0Q++VByelWws0DKCMvklGEZIcWyVBy9O/ZMnBKJvaB
vCY+5JgMcmdZX7K0Xl3iA09M3imonGH69M3FgpFKtn2oC+LdU/UeV1hypmX4bATr9hhQOIcMqJVY
wuYRWBuFvoOxcYKZh3OyjrfcPge3D5sos5J2a+dIAl4M8tDwZmON2GdefA73KE/TD6OhXAwVPsu7
G8xeYpASLjU28X8efBY2U6x/HjSkk+Xdc3bMwlltZOFNDJ9iwdcu/T+dZQIrycNHH+PcJpMutVAz
JpEjaNHd+hIC4tmVAaP48g4SrYdbqsOT6zUsEKS2WRGc0FHOeu5j2WbLJldJfuTeJYVEuOM3IOpb
RSU+4niNXLP+stlIJau8uxUstK2U/zbwCKalsA8dU+hD2dtHEzjW0bSTgJu3e5OwS3Gq+/ETcfFb
wZzprJIqQESemghM0gMoNHeHBw7fIlomUO9Q+ycJLwHPZ3tcPB6QztLCg66WPuq7utwno7XsY5U8
M90QhJLQ4SlCtnHrQcY0cvGYde5hFIo17SRsVypvyJAKm89bx+suZZLZYoMbDPU8yA5vRdJfSuyr
L8rNGYoXOlnjy8g2Lc5sng3YfaXTv839OO/HYPSOYZHSU/VLvYfo5kZpHe+tJvuGmjT/aiZMnVPt
hkeMwt8Glvpj2CxRmeafUjrIQH77Cez/po22JrvriYMPQArQOI7rqmhfcN38jjNc4ZozdgPJ7svN
iP63wQCMgtF4n07+BmcrIz12F+o2O6a9hCAzJzeMmHkUkIZwByG2OMAv/jKr6K48WI56DubxyjeU
EeGoyC2Pe0gKYBJd72RbKZCMWBY7yXGM+nvNVdxQYbfhFbX0B2xN0mhOwO5I8w/zxnElmuZgWA44
SkXmrcg+SnTAHf0vyCXsWEzDoBPM7MrYTVN5A5rF1KXUwT6sUp5TGYNQ25DfbY90PQBQXFHqX8h+
3JCLJdyI4tpLwj8EaMkuCPfb9Qm6lb6THrSnodO17VOh7CDCMgQKdDROdaV2RUmOGShFfkwJBvwq
Yb3uBv6K8vKP0eLmTCb/oeFWPZft/FykCN4yoGsf+5a8D3GIQd8pTVb7KqXxuoT+jfjgas4avLuO
Na9jV8AJcawX6GjwnrihhVE+Mvb+cTeTr/B8nlp7XqLJlmBgxuxkzsMML5IUDjeMdSeomVfSKiD4
uHMyV6xTWFZcPZSIlTQwH2U2IwyF533p7m1O4EKUnZRDfR7DFOGJsoCyWDv8t1UZLw+sVnhNZfms
fewRMhcvvSrx8qZ7vkXMyEDnjKW8zW39QfF7CCUdLr0HcmIHT+0eXOQaCee1tCE3IaMxaBjY+iPb
ZzV1r9D6spXo5WOe4VVu2u6Uy+RsG9N+zFWHxx30aWqMtzg2TyxhOQdh/1TnWD673n1z+mqIOpFW
UW5U77XhorSWVwCzrz5BIS4AtSVheZjj8ssJZpYeGjsvvLN07erDIwHyZjiet5qUQS7M6B6Q7Nlg
SuaBYGRBCTjkDzOhx5WJzMgv7uQHoss/gbSRBh/yrT3Ut2z0eV31gdE+6nNicH0FKCopmoh0IAAu
y0FDQ1Ga3R1j86uX4H8Ye+wzSYIZav5SXbNfBD7WPm+bLfsqFH9EnIW6+Ex8/U2m+jc3t3Ny8DCv
GQWVG3D4hE+hG+AzeSxK9exz5cKzN1eTb6ptoIa9OeZXb6aiJFIYr9xZ0AcysaL+Yp5PY79Nu+xG
Y5jREWmbiiW4LQ6ECE+TXmNiuqkGr8AUbGG0t8tmPXEEOQsjxnLIiV56dyisCLic6vyrTPoHzHtq
R5u7bS0D8G49wamZiUp4ACDK3r0gITxNgfuBa5//zSHSw9E31OFae6xjndH3GnD46zxEorMCm9LZ
C/dNieNigpHzw53JnKShu6PD0pyKMzAcfNuA2WwrttYEWofjxFG8tuwZCFhn3AJab0INLk1bHF8X
t3xYDPXA3OmcSOQpdr1A2DHm4Ml3l1ciq93GLkf82EbBsMreGV58xNOXrwzNg7AhRpLHo78yqiC9
pBqjfj56X8Fowl/sedmK2NomGKdH03XJYvm4r9wSTgV+hWMRTm9Gw7bbnqY1lBXxIht2olG8gD2P
uSDqPajqjpRx7EZMX5FFp3NiSHZ4BJc2tk9GAxkxLbMSU576OfQcAcR7n2Fo7kqHYZxWAQWTVIfJ
0UcJy2LLXslmxeYt4mZNX691Y7wNDk91mMxU7FY2RCw9RSqHu6+mjAXrQSHWSUtHgc0QgBhz3hmF
xgj7/SzwmuACecRyPG9KJkhn9gQ8L3ICU0WIdJ+YNAR2dsenamBecTBzT5VR4DtfwBqGDwMwNU+q
igPNviVh6qwWGCJPYDyQsworE8dljn+R0fZXgMKr77kyxdkfcGbj/9+YU3zCiQc+wauXJzOGPyBD
fNFd6GF3atpo7o3wxCoze1e3sEqnLrv2uYE8FrvojhnnzOKPL32MlFCWhApMdp5tBYEghqztNeZq
XTmZ50FF99U/SYluDfu1fcMp2794cdPfltKIb5Mwm03b1azGiD0sFKZZjDZ11ohZf/CL9JQYPCw5
OXcDgih9udoSfuLsoYxr5LcL/y+CZxM82KAOt11jOyvmnrpa+4qFP0uXPmWzoSNZOV/EkJa90lB4
Kflo842Peo5/9oJotXTdVy0xnOLGkiszKH8VFdzKtENwAiHzCTRJQNP0bqRQljU5rzdsDe9Z6Cli
3CBh//eWaVty2H31q0pac2OO8tp6FCOGk1t7BvKAPsXsr4d+RgpcrB9lYgruVj4+qzD2Uzo/dSKz
DwYj9I1nW79DqBBkHoEWsc3jJJTm/A6wXbGBD03NlO8yBfrEEGxjJMFpsS19bEXy6tDDb7EcbmSh
6w2TQtyRJhX7CFpvJ/+xuKCL9TEG5Ni36SLEuYaYtNWeoglVeGPK0DxUKb9U4XM42nm2GVF0cOlR
z3UeyeiRZOWq9t1vVvFdHGdKIgRZFhEF0r0M5tCeDRcGYg47ZNW7Kd+ZeWwDmV4EMhgYgQ6F214U
rkyAORbBg45nA2Y8IqBEE0Bkyauc6lePbYocvGUp8jXvrSy2nZYgjO1ENpHnZcx3zMG0qp0Lmare
dD0+5ZXZ3QdJHm15Rbnjesfe9c0oMSWur7uCnZo9HWvR7qXVwnKv4H3FXrPRssO8VzL3GDz7Jlsm
Vhw4B1X72zalALdVrLdhHZDeVplbbe2WGgiO90qZtLZE+EoS4cvGqqYj48d3JbzvilTKil8HSE4T
vlqSDepB+CxQz8vkFf3hGo5VeVkw2a7HJZR7zvgCi6azn2vTwJMlKGNTp7l/mCLt7rzXiLlYjPgk
LDy48jCEBKGSilWy4Q4pHLnJLc81ABCisD6Ld8VwYPUhVU08Y/iedl0TvnT3PFihrU8xqbdwqs/K
o6nwaJMQLBaSWwvf14AdKnmPU/UBl4c2Dul9rgA/mTp89e3+eeK6hUMJ1x7SoJmFbKrl7kwpJ5P+
R5UqMLhO7WziCawMEYood8CEybh5w6yyGVQNVSs+j8r4OdvWUzebD60dW0gMfcxet4Flq7a6AFLY
ATVaT469AaTQsD26eCqrvtsUA+5K3vEfzLIXI0/7XRmrx2KarKj2yOQSBC95SRhP7KVM9B1mhTnN
zanOikJ92ZXmNLqj6PDMxpJgnD8jPLXqZqc/Kvu+IGgUR1GHmwBGPe+MBQ3AvPvf00LDS8+Uiop8
5s8kH3hqQcOIRJbuG9/5gJn91PiSoVtir3k8nxLE097qjzSU+3HufpjgJJteEz4F1sMqCD0ET6Mk
euYPw7nwiEn56XVGGeCqOdCy7Nw2++GDkSXut9SHcvb3A0tqC3s+pKZzqPw03QG9f9Yzvqfeak4E
2eutxH5F96jxRmT57zJO/rRu9UdIfYtd50o9/l5k5YkNUHcZ2wZXVeIr9dkPFyUOVbsWOEf8wpwe
AtYkUBJT7DkWW60JF1N/DSsrNbc0G6ewKteOROU0/KbxtvnksWneQfWNCkNfLScbz+awIK9VSn1K
y6MhGEf55CZt/MwZxXSaHFMRLY55JFzOZP6f+BF4rrUDdANZIejWtbgH8UoxeH/60kpew6RLtoWW
CHTWMET1aFTwFon8a5hKG2upX60MsoBiYX1oMe7tRnwRk0G8x76HTGuQKmtwEfVOea2xvnfvWZDG
EPD9n3EyyeemRiCFKOLFxFLdCcHJ9MeN0u6G3AAfN28h/Kf6ALQSw7fr+lkdYVH5H87OrLltZE3T
f2Vi7nECSCSAxMXMBUmQFCVZi23ZrhuELdvY9x2/fh7odEebFIdsd0RFRZ0jWwkkcvmWd0HmGZ3u
dTqU/c6U+j8USuHJE7wr7tYHNC84Ikr0DYjpXpvUcR+UWX6dJd0c3UeeMYQGzjXaAE2DHa23HaKj
Un+OAmFBdbXvZmAGoCC8ia5PixYv7Yq6/BhVNpaaYcbOk8NKT4A/m6X2U5SR2uQ2wHS3AaY2WmWB
9JdhE4pgzQpyWh9nLBXFHAKptV5rkqUPfSA/OX745DsEcfX8ShET8dCi0lAVCR3eOKDwt6Q/phP8
7ICxQ4FygpsphBYQBy8OJjOpW35sSuswlN06sYrlmNSz73lGtpw0t2LU013K+bQCS49fjaznjZu6
r8QmEECaiGKRrn4Gqeb/iGfOcjcX1basTFT5q0qLgNLZ8JgnM6fWp5onmU48QtDmtwN6zqmuoS09
hXeQH1AqAw+tFSBsY99O0DKEYVKQDMIPVF+RUf482+WDPjkDpgh0+bJupPloI3ZWjAgoW47nzDRg
ZexCFEPBbGMJMozZfSJK2NBZwUcgND/C1QUxPfabQMu/BHnzWiUZ4RoSeqSnqL2t/MCCFZmwZ2X7
2BWd8BwURLZN2nnpzK1O4R3eZ4yqnEI9DHl87TYuYXmYwQRXTmVc6bI+zNrghTMOlK0/eq2g5VvO
7rxtqu5mUiZq3HI4xFNV3dQFBfLY1xC+jg+aNL9kOUDRRnP1bdQEj7PZ9fdYjXyro/Yz8g3TTdug
6VpiZrEOOwsOu9U+O0m+dRcljbQJ0dTLE3aKLrd1mTieRbWEnp/kSvUXjYa+utWN7uscQ5oG3Usa
6fN6G2WkNSrC2bzK/di5jVttW3a5vQK26n80lIPvQT1/BUzTobmVPsapsR0S2wfVI8efeqd9mZqO
J+6QqjRos0AKRY+BdAodTlIVrLlV/HWUkExrs/0o+xwiQ95wKCdipiUPOmQaie1Rg1zraBVaMdBm
M9PcNSTYxygMzGcBB6BdJY3FbUP7el2D2V+PdeSu2qB8AXl+Z81LFNIQdxfqBRtLnAzQ6qLtm9BF
x6tiVVHBWLTvug3lzpu0CAVgr+pga7N9M0VEKl2XfHIG8ZRkdraJ3FTsulYHzTIkFErAFi149y5P
Se6b0Md1sC91sGyaIcUONCZqzyHvFNzy7Wd3GyGJbdwro26cBzOsILIMUxD4kIONabrtpRNQXVWm
ad2m4VLt0ruk25gg3pHlTLJaPIgUcYt7ZL8YKp9HWDNaIKHRV50efRqRcpohw8M+gQffuo5noL2y
RmPHNdk0Jj1yRG2haxEOTd8dgca01xYIk3kGTObIQ/wlZjVMdufNKiiSB3zFs199R2yjVSXHd9Xy
S+8iy5kaD1kXTLFllbAhG5cwgzQqjn/Z0RjnL/nILl9lRPD6Bi2ErvuV4cHIMgARtsetYq6/1JRb
UxqCLxRHmf2ga5d/o46AlhTU3on6s0XclFeGZu7HDNGaNbW/nxDbBV2cmMi8aGj/+j3q5HdjqPr6
QGOID2PA9f0W1DnPNdr9zC8F6/4D5Z54eh0EKi6vI+CTl3DwdRxu2Ak8ltTt/RwQpD73g1HIjZiz
5N40emdaI5dZ7EaoFtM99i2pREaIQsfOHgKz8kAEmwByggrIhiJfStZGnSb6R8vo253wna7e9l2o
kCyNupF5n/XB3ya1PTmPrsKL7TaZddV9I+pDJKIBZFngcM3RucL0c9C+YsNSYmxi01tku7Y2Wkht
SBFOa+bCJHqmJ7yJQNh7EtxYAmKj9InOUO/cBVMKpB9HaeOTdHw38iB4GPMOC0ENxfW+6aL70nYQ
1nC7AdEFBQ0w+0lNJhx3IbUZUEaxjQLRKhy6Eg1bleS9f6C1nsTrMR2q+gFLzyD72Gi2TXBFv3h8
KjI604dGgrrfoEQu5CGQfiSwt4EnR22EhodfxhRGktrU9LU26aPljcbQv1LFygdCLlXq92HvENXr
SFNQt9YToT8b9mR9bYN6mDwThrcBApAG8JOoseIDTBcPWxXYNQ3RsDGAU1SG2HQLMvmgd+gTgIdJ
J58Uryuh5ivZCweeB7mGeDBAtPfPCJvbct8EEV+GdjGIU1wdCufOIZ27mYHE1mumUpD6jyVimRoI
OEWPK421hygndr9LBEYfhlY7022h57O4sTQbJ4/ZTrlEONZBKKPi0Q/7BHWCcq33DcVVBH1GSB6F
z/EBjDD8KJOZMoye2OXnvA5CRIPo+Bf3lV6q2xh8z09tKjvuTSso9jQWhjsQ+/exoAG54hYEddJr
fbs4pCDVUYw5As2NNbWfZ62QhAsJgDZKfRqA/qCZoWJQuz70ZdZDjPODeJs1eUobdGlbKsTCEPOm
8oxrAmIsG/AROQGRFcQRcg22kf0AMWL8iGIulpXZv8Exia20jTRbS76UVo+eG5maW96LBJF9yDY9
oopByew8ZhxlSxmy/G3mzZzv8giw9XrQR6BqMXBx80Y1tviiWTAZVtHswPEIhxGgTtCoDmd6ZFEo
/4ssBdkXt721L1UEs6GztfEZbedPSYQS6WYUA2bxqGUMojzkdjb8Dhg3+ZBTNqHcFqbkLYjy9j5p
Me0q2JmIz1HvQHi9SazWE+WkIUygoprKhSXDV7xSlL3KY24WtHLV9yxJy8exd5tHS2pUdUKBhP9S
w6LGNAbTZyce2cou+h3iYYx5HBRizfTGwmPQRklatq+FEAC/67FLxX0P1G8v0wyizoxBPAQ4K2sP
hA2o/chG5/DUxyA5dCGKYYRsJgAugmetWQNWp/8qI8H8AiDh6DTAVcFzeIOeo9lxBwffAKfQ5D69
j3pBlk/+2G0oSlUf4DZzRNJa+dy2GLQAb25srymqpNpHExKHaxfFGLC2qtU+WZCGgk1smuYeh5fw
rqXo+1joUKAkaYKzNgAhVNvWyYxPYkJtlofVUVUztPSm8YfpY4fA3SMlDQrmJQqxnFX4Ym1UGpXB
TYHjTge8smollSrKbDtMeznZqizoHwBmFV8B23KEUFlqEqoWspn2pj7jVoQmBucjeZRfrrNsMn/B
PjHDjVnDE2yjxOg3sT9pLiUK4NxdRDuPuk9eb0vdLpDEmBWyre5U3GSG3X+1ewWW3LAM7qF6pLhc
FAUXbqH4TmNhD//UdhFj2oRIdkE2YlnDClZecx9Otv4DnBPRf6lhbGXIMHgAX8Nfk5wSsF1GHS2o
nPg4XFUImv3OwB3j3gW1fO0PBkxdFUdKroKZmqbH8TLWW3SGyRsnaJXxwv/rcYHIiUYOuso0ICTs
hlUSNtr3dI77bzjhAeVVw/gI1VmhewPK4IWWYTp5g9GA9tRxzoWooAL5IelsznBDH6W/KZtC/dab
sv3Qu1DGCIBLMFFojmxNY0IhfYgz9a0vxvITEKjuPnLgLtcVC2ENTYC1hBspZNUoaOyP6H4D+AQA
CI1PTuq7P0fyKwg7/mwuiCAeFfkWusQc7HReUHR6dvE9BIzQOOknP2zuZJs2rUcuTrTetOOnvJ3C
ry5CXGBKMYAAaZKEaf690UX+NGq6/sNKQR2kfZf9iGyjomxnQdvWEoN0qp1Lqj9plz3TPQFtp+NC
swHZpBerBF9GhAZr+3dUlgRSk05UAgNZbKnCpS9AU0N4SFYY8GVmoDl4jen4uBij9bFLq0bbS1ot
H6jC9J4Yyoo3MsPhmXz3U5tagsNKDgCZW2uKP021n//q+vR751DttanEzd7cPxP2B49oSRZPir5h
chs7NeDwMXIXXSoXIm5t12u0r00QJgtTF4vjxyosujuzQFcvSR2sdIAptR9mlH6Am4dG+BoFLkIq
qWyKz1EakWDOYHvWtPoSCMA9DFvdmNHUmQz1k9cOnqTpAzDC2EW7s8pG/1x3TvRagDjRoNV1rtr2
tIVp81GVRk2H3XkTKcrmRAMasoABtV3ghDpLO04lV5pArFPbpIjXZKBY5voD4rcj3ungoMddSnmD
DfVGmphV13c705xcSpiZ8ShwwgGaNSWsexSHchuAaBavTZXScpgaN8Aqs82t3zTotQcjSGOK+npP
+fvt7/WRS/MWuhHqjfCsb0F3uf90UWu86jOUtA3lufI5DDvcsO3WrCmigDm6STSdMyMaM06YNMek
b+WDEt2ZiJ8hX+8A6G/iisun4IYGc4T72QZx7vQlReUJPKaYrBuBawNyKz3FQ/CO4K4qkpnAHwm4
wybALjCiVgDqvcBkYp3HcfKjBlSzsYzYutUrm1O3l6k7rUIKYwdk6DGRakFsvY5TbzbbFk2vfJ3B
GfhFeuHfFzCPN040TlvE2RMkpyv0k7uYVqAzU3JEFTBRUGPwpyARJ2auqJPm8S5zRd+sUIaxcw9e
ZvpjyMneN/QVIPdMfuNsjQIuuudS9P4NUFnYKxO74xf8lTKOMiOthl2OoW25JlEIx4+NcAQtPBN7
UWo9cERQ8uvFz/Ztstp2DucXqinpCxvYAoxIKhKsnLQdKb76MKPy2ei4O4mf7VrlkBQRdSE1oLjF
fyr/Hqw4ylSDitY5akOPtR5NaKqBi4aFwLMhM5Cgr4b3aRzk7mdbBVhVzI38KAoap2M3Wi+hbRJc
ZkRd+DWS0X2VxphDbJQK5JLdhk9hM84fQFiJp2G2g3qjt/mCWIc9Gj3Z4GTxgLL0SqJLHxAi1VMY
PjmdayBp2Wbztqvq8mtKz+gldB1oBVH9uS5AKdeqSn5iKhpwG4OipsJr39MDIGKPdDCrULdqwd+2
oepW8OnTbY6mArUyvWe55FPK/pl9crsV8voC65q56J7xuawPJZpxH+hyvhoof3QonRmu8oIe1Y2X
QiST7UHa4IOmWcI9kiAsJfe6G2q19+/bf4g6sNZQMtlaEQD3TYnh0+PchSFyRH7NCu+ps/S3MmCV
InltkVE6b+Qzd7lq7vNGa8xtxkpB0jIPKTO//QIq4eyIAnYukIO4aMZHG18GtTER+gGg3llcUoMo
+H/kOLLxUf1nXUKcN5DJtYtQQ7NtbPUfybJWQNlDcbR0fdq29hyLe9txZXLfTmpExxY7pFura10b
qkzPBCV+xS+B9skFNbTTmOzNGr0jvFJwxiMb7siMRTv0yb4MR/78v08BmjK+fVAoCQQkSEk1rsGw
JvA93w4waAbOZFGJwiRt7bcDiLkulEgSWmkEby8EIgsgpigY0nasZB7YdLRwurVCUFLqezCc4OnB
K2gtILSBylpymC08obY98DodWqCdIW8O+5fq/lq9BYQNh4/+OWvnpLylRGBmj+DT3HjddiAS1/Bj
F6F1y5Hu3g1RPsJObsFDDmzU3eznHF4T3gA5SOc0edEyvKBQ7adSvmpA97CqwWn+cmvu09UIlgOF
kL61nXXXEkitpsqfkQkOyauQaYv4kpNepvldOSHTte+Q6xerWkvycKPhhfSFNWRT2CxGK/DGdOyo
TPk1KBTTppSEnL0bfGybGrszt22DQxnl+H0ZdqPDs46wHrypBPJhtIzARSOunFvaLjQiuOgrgIGi
/WyRgSiPsAgmX1fZIKUcbQnfY6dPX/79DWsK8RjtNUHS7fs8QdAN36C0WJOvuq90KXtzRyWInrBu
NkjaIOLXcaqoVq0x09ABsXQjxKA09C21jU303Acd/voT+YLv7Owx0iEnDFn2atoUOTnzpylbi3mi
5GoNrf4pyGtZfRxB5/gHMnuWn6xH+jCAopKXxnRZ8th8RfkmcxIf1FA8iAdwFrhPanaIMAfFRRwx
ia7h8bsd/pH7ZjTMf4jy1dekwt8XLX8QZNBrFjQvVuTPWsnaG4L8JYjEyBWSfugHCdHDJO2hFLFC
RjR4DmK62DDNWtBK7W9Ru9+gD3IiWhaX9bbVxy9vtL2/0qn6VGT8c6rlfqT6/t/Tht/9Kj58z341
p79qeZrXAjHDKKCg9X/ffowi0+Z7+/3of3g5mpzTU/ernp5/NV3a/qeW0/In/7s//F+/3n7LJ9xR
/8//fi26vF1+WwAE9E9NqoWH+f+XhScIT7/nP49UrJa/8W8RK9P4l6WgKLvwHBFbFwo9qv8QsdL/
BbYBlWjdQPidOg/85f8QsXL0f9FigqggBQwf9I/+S8TKcv/l2LitKCV10xTIYv2NiNUJ4VTXxaKj
BZYIgqaEyX3CujVpAuMRZoUee6CD4ofVBI3OIPzs4mVxxff+hCnOWI6toIlzXkvmwThhfMYWwpJt
C+QURKf80XVZA58iwx17wNajXVsahV9ULFDhs/I0uf/jk1ynqf97cAS7LKbZsOlWHbOaMRBqY8gu
dM+lBmcGIwmaJhXKEqDpNnXG0K3yswOuMuMVHrGxEKb/oNv+e2hFdISNHNgo64RIbDa9Vml4enil
GU04YBnRYg+t7UDwDh/GoXT6lT3K/LYJqnA3ZQTzQeKIG1FgA9Vl4E6uPZBx7oFc3TF0wXTwZMdz
oRm1nhgBnkwAh/s73J/DA9J9LWEDEQoWXsVvgkastRSVs00RIbUqAHM/KawO/i18xw4+r6G2WBqc
zo1Dwx3ayyIkIE7VA2ZscTIsP6lLTlp8H+fIFHNYVu6NrYPYWXXg1B61AaG+rYYEzzcXTPxvZIEC
GzEeQtiVo0/1HcrhaLhQDCSAvrxqjBOW8vLt4EmDZUTaYNlxy8//UDdA5dNolla+V6khepZ6P3pz
Nk/Q0ZTl1fnSpG6m+tZM65z+DcYnGPs1H648xJnv5bgGMZqUSi2HxfFDKC20Qt9XMY2henyoolJu
0OtMYfY1QFTTysGmCru81RQgxZyECXojo5333x0bC8DLz/L+vHAc17TQ1TN1Vo7kXPpzPqjjd27O
LezlTSx+1uDStmPstDvqsv7u8lAn/Pu3qf9jKOvkrUsfDYcKgK0nMHCHyeBo3QHYvv+PlU3TY5ca
zhVS+pm1uMwuR7Xt2K5jnGjsRZCpNGin5Np4UOFUU+W3UubmlVNw2e0npwEbReqOY5o2R/vJKDlm
eJqOvr1XDQi3twvMdJ4JhbBUBYqjrO9OIp0rX80489kY1CUSW44gwzyZy5iOQjQGGG/bGRSRDtLu
Y9xwGMLZbP+BkIvyX0mSxAaA663mMoIzzmYaEt15JN8SO7omqNaKzgVO1Y9I4V7+1u+fjwPAWa5B
y0B0wj6ZFM6ptIq6ArJG0YpdTpNpAxVj2JkV2djlod4vK1SCkZJUJhcB4iEnNx6a9S2sVLl8ZeQU
tRJOmM+DfYKq129mwqcrYiHnXk0iZGQulivCsZaf/3GCZCA2GorgsD0kAot5ZVs7tOTHG7sErHf5
1c4NhZCC5N24aAkcjofqSP5I3ILUU0tOKXFl3ZhxmKJ+Dn3k8lDG+2WMPogCkU2AYhq2OrnUMGHF
qS+s2J0JOeM6k9p0oLkxIqycLs2noVzM67vA/GAU9XTXJbK8D6ARbvzGd39XmdF9iTrpPiK1PnxN
G1F6hYbdpyezzjxcftZzj2rrhkUyogsaiyfXHU1bw12ofB6NOfDCZEErA1f1LccbzoJ2q2/bnMr8
/2RQJohkQufTnxyUc5L5RgGl2ouaooE6SQ0fU41A7Wttzn+XkxN+SExT+3F51HMrAKDef46qTvZ5
BTOHgn2XeKHbyttI9U9pmNp7bUZ37/JI7w9LDhRhcZaAreElT9aasqcEwi/vZxax5BJ0JZ5agLIu
j3Lm4Doe5mQaB5BStaHqxCPpTw9hBbooMINobwS64Skz7lo4jsBnJgXMoLR8ShjROGaLi3USHvQw
qZ60EWJJQf/yzhrot15+wHOniY1BHWrfMCvRUzrecr0TKaTskZfvCW73ZjdiQYASNn0Ot/gyDMLf
Xx7vTMDEhFi2ZeK1Z8JpPlnMhY4MypwbiQf9yPnR6q7+a+od5Pb7sbVsqpHuQJskzB/pC6on1cpu
AZVFcgL9mcwlHSpf/w5RFFQaMvRWc+WmOTcfcFbRe1mOBuKV4/kYApelFvaZR8Fm+IhYuaaB8Kto
s1t9cpvbNFkuT8iZzU0Yi4QMRystwtO4HuV00xmcMfNwAaUrkxncHxGaWl9ah/9qY3eRgOpz9+ny
sMu6O77FlWHopjCkwWtSQT5+zyQ0jGHK2sxLWHQrpU2+V42i2OqoRj9YRoTbD6VTxEswVS0Cx7iy
DM7sc4Ynl3g71uRpECFQSs+aDOt5QQ11Y7t6vcnoY4CwnMYrB9m5oQS4B8s00EHiZjl+UwtFc4XY
BVezU2ibpugbAEAAaTIMwYMrh8q5j2lKh+vEFBIlpOXQ+eOudDogu/SlUH3DqBQwgqG2SSqtzUzm
sEFOYNx13WD9/QtaZL4ONr360o4+GZRS++xTxg28sO7C5wYyHFK1M7iTxY/s8qpZVv/JqrENxJ0s
fN+UbcuT0yKha28MIgg86vbwHWmWgkrAKdwKQ9DZZDmbCK4qaIPk998PjODSW9wj6Em+X64D6gym
thGwmb+mRth8zUNBt4MgaLVwzahAqeTzEv1eS6HOnAhECoDbTZI8KfWT6U0lnicF7V1Pk274kFbB
77mJ7C3MVbAlhTl4l9/03HCMRlGD04BQ/mSKSbPJUXwDcgb1xPsAUZEvmIKUkILyFDaEL67M7Nnx
XJ1Wj0GGz11/vGQrW6tMgbbdphzb5i7nsqLXQnQZ9HPo6Vl7JRd8v4Ig67E9MO9D9JxKxvFwMfCL
Plz0MWeEIJfstz209CK8OdW7nRbC/Az1j8hZVlemVZwdGN10xxVCClc3jweOsO8dO1cPvcaIBYKO
adY9JGNpjzswDu5TAeo6B7XOrgbOp4FiQgNwSm5Lxx5vnJgQEByKHt4KEAyAfHGk+JmCXYMmZcbu
i0NJ9qGD9DWtHEtC/5yCdqIvVkFPg1dj6Y/T4DYjLDhwS5soMPV/DJqial2Fk/KM0g3klZPoTOCB
ySK8Io5YSzgo0x2/by07S2CtEXmoi+E8UI6ltzTBNuk4xpsEUQHEkNvey3UdRtCECkmi0FgHZZNu
RVoZiBhk022oGbanCbiJlxf5qVgecSzPxhqHkKxcTsyTpxPREEeDG0KDnUPIkdYsngu4lusEW4y9
boRgMwX2JG3qUp4fhm5H/RvP28R2r5TV3t8Ork09j2IS4pKuOE0sMwACMkTxxrONwVkHIxB1XBuC
m6wv5ZU779wnsZGrI2Um4LSoyRx/ksZFJ8roDbwjph5JdGMy6wOmGs4mSiJYay4mDp+tZsQlqKqC
/lXD2wMi1TiAibBndbCrFsmtOdNpyaBoGgeLtdDl7/L+/qLASzXVwV0A+olzskn6GZG2sg3wN475
LAW4TuiHUX1XWkjlCiyvVzT4rsUCZwddZoVo3KGKdjIoEJBelwNWHh19HlxytDLcJ7oL6QSz8OQr
rVTKqplz7csv5/bxXbYUs/9r2JNzHc1f8FghFo16PMQ3qTIXfWzs5/5+Rk18ii1lcGOSqB1/80CK
IgSZEKIFZto32BPU6y7B10D5IcracQ5ycNSv+emeqfohgIkOIwKMZDjqdPODoUeMGrauZ+T0mNI8
SNYmkoIb29LmZ7ePyB2X0D7JJWdBAYCPioZzbbkv3+10gjl3KBM5tAjQcD5+dRenptxfHgJLa/NB
QjHcO+g/f7DTtn1afOC/OPUQHixOmpsWbf4blAsLVPvg98MyE/eWNeXNlQX+Pux1uXR06RBwQ1Q+
vV0NmwyzdigcEYiXXjPWKBS6Dup5KISgiVi2d22cwVyIBuV1lGU3l1fDmVI649Mi5szjEqR2fTwn
nYFej+YzfmNXoCdIsLcZSpp3bh2igK2J8baYhlGHF5Zi66NsEwpc49Sb2Q8lBYbSvHIdnzv+EAgl
zjANwMHOyZFEn7bqKyjC9N+iaW/03bAdA/WiAgTGL7/62ZlnVb5VJk3upeM3J8PLTJCybIQkATpd
S/mtp5K2K4Fco4ehLeTTbjD3Rm6EH/x+FN8uj3/m/qdL5Cq8R3hhIU7f1IxKsOEEHgu6aOkf/zLz
vPs01kO3d8owvhF2hPdQXQffLw987pyxaCMvgqXKIOU5fvFsDkdnmJniVC9BogCfuwXmJ6+srGX6
TjcbvTjs6pYunRLieBS7oF2ljCb0OsxBvUjPBxxDrXrjFk7wCcxQdqWwce7QtpadRCEdzWR9+fkf
mQ6cOCPqwegCjhLTwZprCLu5j2spsEhX+0xsg9ZeFoPhvDyb58bF29l+c/Gi/HwymyOCwlDrtAgW
0BTtAEH/CAFgP9hD9NvUImNf2ebvyyOeWzjcEij6Ui5k3JMTHKyxrwJCfoC2erRx56olRoVhvAE+
YX/BCw9TB3g3j01WX90057YngsK8rrTQuT29jyNH5YnjJhGiHKBMu6wwN2j+hHsTeMmVk+DcAvpz
qJPrMM9T5JY6qBqaQnZJ2TX6aiYKlG2WL/p1jn1lwZ79kKQyiG4TcTj66YcEWIqnRBV5qD0oPAqV
ui99gbznCIk+SnSkBqd02F3+lufmk6HojRB6soROjl/ZNM3gC15ylgGdTChfEH6VuSVHH64s1HPb
nmOVM9WUrqGsk/nEPiJxCZtoDFJi24qAzuRUBrF3+YXeejqn+97BFIqwjcONOsDxPkzaBLQxU+g5
WVQfJlEjMKcMGmhaVGH8q4I7vILqbwachGdHFsbWrcr2d1thdC2aqtoTBA4bs1+8DTSD/pTwoWea
2eCB9SyvHMHnPjl9QDr1jlgIMieBngMXBcH8KoaUg+OOVuXWpqwtDJR1MEt9Wcw7mdnmxysztCSw
JzMENEAgCU7Fi310kuBOo1PkSV1HWKi5+Z0Q3RcTw/SXyQcZr02scPjw6b424KyruUXRRQxXmsRn
3ptWNaABCccSp9OTq0dr2hRKIP1zfGixPILnCKasjvauqUEql06E53gxXpnscykWRRpBhQ2wAtpG
y1P9cUI3ZmFBiCTbKHuFuRPUiWLTI42O4Efe0p3C4gNkWgYXtu0/aAbOJqu5iuJtRKvWvLIZzuw7
ngVlcKqqnGWnmQ/0sWzMAnQPczvQt5KzG3FMyMggaPsr7aplwZ9+bgt8BoUw2oTvjMaCIEWpDgMc
DxdhQx5wygm/mVDecEOnx7JDcDv5hTZBswsD183WWNvWN5dX3LnPTQmQD0eIJ9FfP574UZZBO3bI
6NJ6krfA60xgVh2cvMD4XWkW3jFh320vj3nm9F6Q+txPJDXiHUTDADiqxWFCt8aIkp0ZB/0NfpHq
Buu3dN+VSfhyebwzl6LL7a8rsdyM6rSa4oC6LwErMh74BS8oonxrt4a2DjfNa1fK8Q4+WH7lxjiz
iLgr2ECUxQii3ZMFvRC+kaailcJlDG1fDtYOzcpoa45W8nT59d5NJwmLzoVPh9tyBGnU8Ses6LPN
ZPGJF2tYHZGhNTuw09U+lxpeP6gDXnm195uVpcrFZBAguujjnoZv+ICIrEqRZAllhyquAc3Z11zE
kUo9qT7CAIEaqzuuF9i9sU26HLX52M08bObSK/vnzKvTyBbIONEWouF4clg1g1X1AIq1TaHP5Vrq
Te5V6RaekSrqbHt5mt/dkctbC8txuYwpBamTnRJDcXMCnbEyHToJiMtsstdTiefplfPn7EuBX3ob
yEQf4Ph7Bi28MUNvtU2cLJ6uqCmttRx1FN9A1wfeS7K+/GLvr2UyHJYqi9QFkUG58XjAQkdYe6Jn
u5FdXe4sCI2bGqGae5Bx4a+qoYMbi1jejvo4fgM31j7IcJTfMr20tkHTi62To9RVBlGwryqVf8PT
or5LCq341fd1d2Wxv9vLy7MSENEOpxMkTs8rNxhT1y8jbeNHY34QGo6zc6933wxkS+Z1adX1t2KC
4K7qTLsyT++29DK0qdN55LQmSRLH02RlsKRyRcNCb9vppo8r8QlyuLWt3fjafXhmrYE2JCITLl0g
Cj/HQ42zi1yO1JZO6hQcujQe11TZo5fLH/7cKHSz3np5zpIxHI8y+9DLcjOGcu6L4oZkobvF7Ola
b/7MKDSZaMAIAMqsruUO/ONqR2zFLCgwI7mSSfO2qnJ3JXrrWgHn3ChvVSuydp2b++RdIPIovs2A
9knQqj30jhidsby+knecWQKkVuTHLtk5r3MyitZpHTWsdulZRdkNiFpz21v4x9RlZ1w5Bd4NRTkc
/OLS5bBANKiToezSURk1IWsT4KvjjdKMviTIGFCGy4LXy+tg+VVHUYhNjYn9pFNFNWmZnQw1yFJv
0mBgqDo2DrUhfa+GjUVAbqAZFzbhw+Rbn7KhFZvLA595RzxYSHBI99nU8uTmqluUo2NgkZshUdFD
miOYLstOQZoV6kqcc2YomwDLIvtnZxHXH6/CMkDdKWgQLrEQVVvHbV+UNAIn5xYOQDJ5l9/rzITS
36PxB3RPWZwax4P1NuwMKxxwBxuBQKNIqMbbGvLPoiPYON+7vCm/WAGMwE6mQfq3xxROL5SNdKgU
IG3eYUUSzOrLzEiQ92zVP5FP0TILsAdR6Oz/7VnMSLjYUtjjErbfxY6zGcuBAwow6ChQoYNACOMb
eedn2c2BWmMbJA8ycxH3gIL+7fIUn/uei20PQC/TIFlZfv7HqRJZvYZcoY3oTkYCkIHE98y+RenF
CK/h+d4dLbwmYDLXprNPX941j4fyAZ6aeeq7m2ZA0gsZNHi2mt1ceaF3t/7SYgJ2im4meQemQcej
qNEIIDHiDkOgnx/sdAow4TDh2jdC7IMR7upfT6BD0A+KWCfhF6fIPAtEQY1Vi9pkEepDDvoDHt1y
be8WpXXlnjn3aiDuQcnRJX6PlEOgSIQ6YtAbjVrzoYXPu49p1kIBF8TsGzm0fbS//HZv8PaTM43s
fWmeUidSRJvH04lgCrkd5+rGaSkHrfqpQFAFSQHDK6agf4Z7POATmU6YlVYmQpF+pqmDBs8dYagE
NpqNEhKcmujz5ec6s2x5LBfoEkkBzc6TY6jXarPh/RUXe5j/o3PFI38T9NMO8tX8+NdjgQFY5p1a
smDM4ymwCulPYx64dOwKcAfQ3RG+hIEWYmW5vTzUmQMPoBTBIxkInwyWxNFurEPHDyDgqA0U3Wwb
xrAOOcONYq30PFmHZt2/qG5+atys+HV55DMTysjcWoJDYDlrj0fuIAOWauIl57hF7wLdwT1CXWJl
JX11bU0tE3ayppROPM6nI2FWp2+ZxApK7EK7czNAlpVsjJtaZgPyLtK4sVWVbWG0+btKAsYUTjyh
ky7zv7/HFGnzgoHgVMJ1/fh949mASgjXaoNUD/IT8yAPqOpjp5L38uvlqT33UYHPUKcjz7MBax8P
FQzugPJYpTZCLs7S0aTWHd3nrS8RMdbj2CK3FTkORAnEvstDn/uq6MxA3zGWbXJKlKmRJaNqXKuN
n5W/stkZdoHJyDRa5ivlrrMjEfkAFwZ8QAn0+CUr6Vb4lWMGK/FRXs02jcY+KX7Yw+Be+XLvT0FQ
AMZSzeW4BcB4EhQMAPNGGmUQ7TIAhEWErJ811HjEpxhct6h1XBnv/ZsxnnTAypAbu9RMj98M4mEy
lUiDbdqh+VX7Kt33XfQwVnLc/e3HIvOl2yCZRUo64uSoLcj3rLbEVN0ACbPXA87UHKQG9hvXLpJz
r8TxSUeMza7TaTh+pXxyzXFIDRtAjIFgd2RZ+6DKxqUupv0PXoo7i5TfIVx0T3uvsYEfFEJc9ibs
U5I9QPzAG/EVi1q8D/5+/ghIlwuB+5gizvFbQcpa6qKlvTH9OMRS/f9xdl47ciNBFv0iAvTmlcUy
3Wq1Wt68EHJD7z2/fk9qgd0udqIIaTCjFwETlcnMyDA37mW8flaQrxlj3T7+tSmGCsjGdIJh2mGb
M1ErqElpSJUEVkM/wR+GULvUelkhRWVNP27bkpx3UXSjoy+WBSTtelmDGlodM0J2UI/OF6Cz85sx
0oZgRT6KhjaMVLfNvYzSQIeC9WNdonVpbc5G7pRRU2oTyr6ojB1TBr2PqYOu0W0r0kXRyPuDzOJm
bRblkcIulKAR3UhoWhZdKDAnbXcXIn54YQyCXsZtgyIFun5zBOj1/w1ulsVIDIO9JudQyxZEIk3F
PVLkgHG9X83HZDKSY+eV9c5eihu7NQoEwmE6h7eV0cjrT7fCnjm3Hns5lIX9GmYA5dibS35x5zg5
5RRTDw0saHdMIcGfWS7Tp9trlm0yg5rUPQglVH2LMiYNhM8zMe1AmdfwMGmQliNYV5wgzhwvYH61
v4VV8ZobLvM6FA7Igu2tZ65Gbh4UkYEB5/HXNOwVeB6bybp3IZ3Zq+6JE/Jibz0GQW1mI5jq2pyg
hgQ1MzoWN5c5PZ0pmu9yp1ouwCjTv217sy7uhEMPzWZ56sYxl84wFfHa2MGkJj3TR1CSEjB0gZq7
7Tse8PQpb6p/eObE+I14eHh3KJden50ejVzEPbkhzYJqEL2iPvDmCNH2uYXJv0/Vv/eeZH9USWgo
UpbZRrmmi2/WYfEM6h757NF2GrCPSJJ5ahXv5LsvC99iQ8XgFAVgqjNbH1MaTU5dlINim4qHprQ2
5GgSjGt4bwJpfnScRvmI1IwF72RXXWat7Y9tYpvnhQxjZ9kyd8fh4ecAfnMJKq63mXw1C8fRYNko
KNKxtaagcmJjJzqSeR+LOyFwj6Qt3uZmoFEZg5YYLahtI9gmbFiTstgYfbNcxpMdWmPQJaWz8/SK
R2h7QyidULkg2qayvzlBZuO2wPxtcvl6Ls7QfoNQn2b7tKb0bHqk4IIoG8c7L872nK3M8YhMwgFp
Bypx2/OFtWvN2wYJVMuNizdZWjZwYy0JdRu6zLCW2FQZsx0HL/uQpKg0fcnVbA7Y9YeszEUpOmOB
o99YotOiIwYPgYu6M5Ul8zrPrWy8TggyO4F6ixJfqQ5II3Soio1IQSURwu63vbfMFOV5gAQEGjr9
vesFTUajumuiWZTJDbBgKhxJMb2BY1lbyfG2qZfQQfaLiWayTvybq22BPeuc55Hbq1aA1OigBvOc
6a4fWSE8D1D+p3dpFuvnAoaP/BCaVINDewK5ASXXvLNo2VekEca8vSAK4MW+XnRSGnAkapRQLYOR
ibHvnddx4a6fb69X9i6LEJHmKTBpQtNrK9DHhJGnRnZQ9bWOeMII7StjdhOEVJCoxAeziYcfEKnC
ZAQZFArNkMpUOxGQzCUQF4ihfkbsve2MNu9iXmdrZge5p5RB2c8rHC0j6tEAr+pzh77wf5ZdGsXO
NZFdTXBC/0tpAB55s8FGasHOi8Y23xgulZbG0kGLPTShnNFAUVUPIdi+vdkyi0DTwBWrvJ9AQK43
u6z0GbIW9NXKSrWfOlVo91X48cgcwmMPQ83ePI7sDAlYMVNkcF6T/l4bhE8yHOAWtgPSXNRxzah6
nLw5/HZ7WbLrCckpeuBQEfB8iF/xrHDa5BHc1wbvJaBGA/ayyD2OeVEcUFX0Ptw2JdtBKpYeoHVG
hohjr03BO1gY44Qjt2M41dB+0JnDReXFrUHwt3Ox7LyJLwGruIPnBjfPVQWp+sL0mRX0DRxLmttA
QjiYsAcObn5omsY7mN6UnVStc183dfbNhbT6aMPmeLDRl915xmS/hveZQjxIGoq79ua22q3Slp5N
srUiB/gN0UVITZW2VqZDoljF7wph+PwY21HGyFWmFdA860kBi38Cd+BaKvWMxl/f/TW6hQYP6B6i
ehGDQoh8/VFQeRk0JDhRFGG08Tj31EL71n5Y5srZ8c6S83xlaXOBGrSiQrvFkqZonyGALs/zqtg7
qYrkOGOEEEW0g1nQ5rXRFqiVjHwmIWut/GK2C+FmDm071LJ7IZfUFPhGnSFjsmh9c3NWqxQa7Crf
s0zhv6bLcl9nzYcVFc2dsEtycXDwtFYckaqTJlx/oyn1KibnqQg4MEqdkC1GhxvY28V1EYQwrDTd
sSfx6cBxaHHg52itm5svNaSKW6MqTKLgMHSTwMd3WLRSvcTQ3sWHvMqyj44ag7z/a/+AoxMlVV40
Xu+NWVhTe2cuCaetakV5xrCXJ8oTJJfZiiAK8jM7N1LyfNJupHUvKjouPbLrbU2RIS/NaCX10lKY
65VqPVrtABEPNwIFgnIozm20uGjgohYdw36yY1+6zc/siwP2zPWm49DXKw4ROQ5zRSxOyY7oMbj3
fQuo3wBLfoDBcm+IQBJN09ZlqoLohLbDNmZw1WguzTl3Amjj6kvsOPohq1TwBI0XXwT38J2hZfUB
siZ95/7LlktMRByPq+EBEH//bLlLWre5g1sJGA6Pz7xESHIMaMMkS9U+rtnQXIai+WvcFe6N8ISC
Gf1PPvbGvQHgyHikuaSpS2GQZKEI+hxhXBzpHoOJzB9QImFghCOsk85frw+2QJgkF+qe8BoygYy+
7mGBv+c0qq66s5Uyh/Dc1MbLLaOtjVbuEPitbKXbpNol10LNX2oTxlICodPtm/ly+kvAANisP88p
VdCNB3KiWOmo3ZFehqHyu5ls897LWu/oNCHVmHCNCzi1284ZDukyjq8qQ2HuK1uSCILoCTrdxGw/
ZxG6AMaQru+NSXG+3P6FkseFY6Ua1IIp2DCneL35rrEgWbpqDjzz4fBAZPxzitBwuG1E8oV5VnjC
/1ShqNlfGzHVZqidaXCCcGK+D9nD9DxnKLbWibM3rPySaoBC6XNbm6wXXdbZG0LYheyldWCxbldH
g8+uXH7qsdf9Tpq5194wNOAURzD22VdEh6H5raMGgeYstkGKObQXnGMxDy4SgYrd/vVLK3iIaAZR
p+YB3DoS1C7VIQQVE6Bei5qd0qIk0CbaMZ4adydbfflxyS54kRh5oqpDzH+97yhJZ6qbIno9Kpb+
OKX2eld7sIPe/rovPSNVZqIGke2LQGUTnip2b8SrkpKoEqSd3Lmu7ojGqOtk+bww9liXH7ppMgKd
jsPf4ohIn8jgCL9ozdJK3FyvtmdOhU6eFYQ9LwGEkTXcRDDwL32eBbdX+fIMY4pmGe6frI3k4nov
wybMEd5trMDxyvx1FqfqZYWHGKZu5dM/WCKjECNLQi1j85wLPPYM/wpfzYPhtrQHQbjUEdZCvni4
berl08L/n/iImIGI5cUgAczewMjz0AycsEwvUZd8xZ/1J2dOUyL+bPLzJtubXnjpg69smptvBjk0
nB4dNidLGQPVRdgO+H1zSOY6PiXZVOysUXYJnq1xezyhJe8nejnYg8/uuDpo+USx4e3caumqeKVF
pZ28c8tOt0IRbZRIWgXaOGUHpH9cxq9H26+ydb4oMP6eb385qT1qNcy2EdcyYXd9HBHBtUdomcwA
RlkoApbOPbk6PEZNQQUzsqAzv21PeslpS1KTIcYEjX1tb+gRhKNOyknJ3OKkWshuhPEyv2HGPD7o
+uAeFMXOz3prpDuPh2ylYnyTmIsO2IvMxG67dEIzwwysrI8ubTqTh8KrfWlntb3TFuXr7YVKamHM
rtIy58nGo5AMXa+0aUe9AWKOxmishHfAbar70OpXP00nmKmgaD2GcB76vN3KD9cov2iZulf6ky0Z
0KoYmLEF+9nGb/OSLq3mzOTftZMdGyt1Ij9xFQvu9wWhKyXbg/nInBu1b0I+OuokCJs1D7WH4GMD
Z8nQcfORz4n93q6XI3S5329vr3RpbDDVIEE/tE2RGgjeh6amlgGxWH1Ux6T0Rweir8Ge81eVpkc7
p0fSa8AaebpLZVO34Lu4/pyG3s4TNLzCbwtoVoQEcFGgVRZHaFXrXlLf5UpkH7RlMt9AeNZBPR6r
Bxh1vZ0HRBi6LsfzQ6h/iYKRCkBL+KlnYbwOOBTie0rHKdhnUtCIP3pVC8ZGAHwaprovTO8o/Y5Z
+XkWxV1XtPyBJ1/bzbMhzyJ94Nu2vUchue30d5OFnkdPmeSnMSjKL2uBZyF3EvNJR3rvPE8KbPK3
v7v0hIFuEKNxMC5sJ3HtpDPmNaqpO3qQIRdVFn8N8+E9Gt7a6R8sifICQCqXaYbNB2dClWpASDhS
9K7xLlwG72Ewle5upcCxs7eyRRHUixtKuZFu+fXWNqodLQqM3oG+mMsFJngDuca0PS1JvvdSS00J
7wtIlEB9O1cf1YrZTQleKSULO8RMVn9ZsywNQntMft7eQHEQtwdVAFCIPQC+QPV7vao87912tTQT
tn2v/a4PCe+LGe+NgkocAbQ6oF2Bg0L7t0VFIWXbawM9+SCd4vZoD63zFemQ8UGx9Xf9EC07i5Ls
H3RQAsnLQBoV282n0vNpHjXFNIN8qRkIy2wn4Bq635VqgLnl9gZKbTEEAqAXky8IoRg4ncyiTDgW
zIEws6w7971l/jC8Nft425LkVeY9Jn0jQRfIxM2n6kv6h45DLJUjdGWeBsuI3tpalAn9kLVF+qNw
kaCGxP6e2d5p5/TLPIsJPFtUZfmMNHOvD0pnZXrdLcQEaFqmpyk129ddguaG4ir9hzzLoVRw0g5x
CfzSPVqW9ZHB9Ozz7S2Qbba4FJwieJPor17/iLkKF7ediZZ7xexVVAqS+j51GTIBhVB3O75FdmgF
1+r/Vveok14bozGtT2pYkOqg9h1EKb0Ff7Km/tQO45gF1tooyz8cpucmxRF49mzM8TK6PQJ1gWeO
/V2nFYgvarH7JtSSPXpM6Wliwg/+WofcdIvLNJBgivOGdHGuSshUSbea88yc0tHKXAc2eqTiP4az
035S7EnbCbtktmEycEWDSDzYm2XS4ZiqBocRVEWiPXgebCmRrhUHz24NhCbs6Yhi2/ckqvOdTyo7
Pxwenib6rFTXvM3+rv06Up81g7J11LOTxDliToZ5ruZlPf79UWWwnNGwPyPJ9sYHlSasJ6tNOdqu
+l+lk1lPhZ13ZwZfrJ1Fyc6pqVFcJ1T3II7d5FgKtW0Y8Co7KHCuwdiN5tM4t0wxLqpg3HF+3F6Y
LMgCIUOjnzlvWrfbAs8MdDhFBNoO3CaMv+e4vbu4QS9mDvXyh0ex9sPClF6gIEgRJMpkvS0WWsdZ
lXQ7XVVJ+YfpW9yhKPmLxW/cQeKN+mC3xJcu2YKPAPzygOC1Q9ijfa3rtaY0byevGrON7soQUKen
FkiF2XZNjTODISxCDlSzjD1sonAMmzcVF8k0AkNIgOu2g2hhZVlDOPF8ZwpsK4BEHNSkIsPvImKG
cWY4DQrKPQpuyUN+ZXTjreoc2sOQGq+Y1RkPlaN35xDk+c4zIDtrAsVjaMBbwA+JX/HMQRWhFybT
lNhBUuufkGKyzmsPTsBS0wcNMeS3t4+auI7bjaReISrhGKS8c21tUfSJETnNDtQQMUUVVWK/Lezp
MdFGRG/Vej5G6aT6RkztbwqL5Om2eZm3sCwOAJghZj22YGDLS0cH/AyorAQKy7BLUBxt9ehgJcg4
/4spYBBAxolbtvnCCtNXZwqQbl3F8wUy9fJIxt+8STVzLziXfkKmSqg4eX/mMq831QqzuoBzlF72
lNDQKSP9TTNMWgBRH/RRdbWH1ZHu4jN7m4MJfWPdTTDUB16t5KeV6ZMDKdyKdpG717aRLo3OuaBd
ouO4zX5cd0nmjoJeEEEC8oo6RT77aVPnEbJAzfjaMpO/ph6F64BiGpN4uCFGZsTin90Hu6BgF/eU
/Jntdg7FkOjo5tmIFKXhX49Sb0yJxT8z1SD6O7AkkA7rZPuJNqAD3JTjThVZduUoMNF9p4pMVWRz
wbtu1NqUCxUYitcJmnl3QM1I8+6RcVTPVkwAmNde+KpK1vq77s3duhMCSX+AAEOKOi9MpJvXrAvD
pYPc3g4gEnEnP80AXBjj6P0uKlNBDoL7bhujclKUKA80N9kjBpAdVyQ4aIbxlMLJs3lTKhNeZAI8
4eGGcvG9ui4m341d4/28Jml4uH3vpasVk0bsNmwWW3Ako6N5aYVY0ztt9p1wGt6sUGsGcQ9plZ0k
BVSNSvTg1BpSXda816uRBWJ0Cih107eiILQ5U7QDtXKwcOeaFxepr07l10FNlfeaFfYnfeLjZiN6
lG3RdTsOT5pPCLp/Kl8kT+DPr4/z7CC4jaYobkEb1p+jOfcnCvHVxa1G79LAovbgoOuEyKXtgk1l
5INqSr3XzZA9mkLkgC/NN7e3g0GG0jEYv9Bcpob1pslD+DEjNED35ExkfomWJ5yvgtSC8dLrteYp
XCGpCh7dUrv/zLzTTnFdp/6MRPuRSsXezL10VX8eEuCR9Gq2RxiB3CTsQUd2ZotmLypQ9/a67JVe
ZEdXRADU2hjsJhi8XpQSdV42o1QaoBU3Gwelb5fXKEozcbRAhoY2YadHyD0DFLN8UmQtCgYnn/8B
zcjzDN6dJg0UQFB6XP8MSIGRPdGotIXaGn1ReWn8cZrKe6Vy8qCKZgehkaE+qW5l+GaRVxejHsId
LLzs+z7/DVunqaZNknWgNxOU+M7KGrcPWlfol2zQMh8dVPdy22vIPjAeymGkjTmlF9PK9jCbthNR
MjarCjVqq9cvHiIF729bkXlCSg1w+TJmg53NDZ1iqpY0HBEiQ23jZ9g3ZuG7RT4mvjeiZb7j92Wu
yDVFLZ4pG1iNNnuoDU6/lCvxq2KkLVOmlqcj0zbl8cGNDWSY0GZnrKC0+zTyewik9yq20tUSN0BP
ijOAw/D6HJntNOZK11JasCb3hDj1ckEHLmWcYZ528haxcduwlmMpxongxQBRdm0qmxa7XOndBKul
oh6qZb13cJSlDHqwnMcEZtYgW4q9GQqp1T+dYZ3+yotD05SQFhWic5vZeXVX2dmHiqmzswopwytl
gj6wjLipf3+EKMJRCP4DMNm2vyuTZPRPcSyu5uF1G6nrR21M+gsTp7tOVnYpREBL2d3QqMNtP6DO
mFvkwDiWt2l1qqDVeT1pVbRz9WTHVGRsYKEEuex2RciDmwOEwlYQV7rxn1V25RS0kM+fl6Q0A+YK
k/se7jXgQvm0M5kiO6G4WkD2/MfF2zzW5hDpscXgWzAPMcrAca77IbtxH7XRHv2I3BQjDERAcGxt
9cA8rQG3F1EGhkuuOC5O/72bw/EIMUK/EwBJLJFPIhsFdz8v8dbJtNOMplQG3tMZUMKGKya8HyfX
yn3THozzX59GeNfpfjMJTPFw62K6SBtntEDsoF+iJOhNTYGk1V1ex8jf7hx8yYuAKTBOHBH6bNtZ
XNtkIMpIqZFE1aD8TlF78A1dj78NbeMAqi32AKqSx5h2l/CfcN4SVolj+yw5cLQpS1Qbl6IhAq68
mQpF/VCH0KT5+dTV032a1Ll7mt3WZGpxdXJfmafly+3tlVzAP9JIVMJBh5CBXf8GN48MgmUqP4Np
px9Hb1iPHWOav29bkR0YCvuMd1JYoaWwee/blewVDkSCGy1EJa+fkp/NoFR+SBiykwvJTDEnRN2B
XBkfttnUvPI6xAdnM3C9uL0YbmM/lRGRja3usrtJTfEiuHQN6WJtK1mLSnV5ZkAscMZ6PaKRHd9l
A6PcgxMlO8GK5DOJPoUHZTwXAfTU9Wey7XZgnBRdodFI5hNa5845cahq3P5MkgtAMIbrp4MlWH82
aZw5uEBKxGtDitwfNX2oP7vjVPz0lO6Hqyf9j9vmJPsnODnw+3Dhs6jNp2pdJw8rSqswm3T1G7SS
4OH1humoa9NeoCLbPyhHRCsLzSxtC0Pi8ektbaW5lLS6dnGbcTg2UWbu7J/cislkrkdMQj56/ZXC
JutrWrgmkUBVXghJ9AeXybnLP2wbXT8gHowckAZeW8m8HrW1hn5KhMraSUnGlex+VF+PTvr97y0x
+IKT53mGHH+znhLx+h7WGSrvnWk+quWiX+YlTg6ZTYfztimJL4TLhylc+sKMHW61CIuypJfTEUmW
Wq6hFF6j9Bsq8UWJnS+Gksemj56KemmHGXphqyOevW1fdhZhF2TAEl8sWtPXm0qMxeBVSXTOHLB6
ZoTzY2VWlC5jY10+3TYlOyXYQIKVQSGqh5sCqRqWWVFAGRCYTdsJsvkFaonG0/OdJcm29Lkd/XpJ
Wa1PDYNw3OalG746yFverYvbMOGY5qfGWfvzWNTWMVaq0J+nbk/aQ7qjItcBoUzdeetM+rS2p77D
569TmT/o6Fi8d9R18a1Q+3B7Q2WWkNAUYSSzJy/o6uZ1pWuS6DTghiy7IIXrvYs7snRIc+2dPZXE
46wHmhBiSQH9E9/22ZM9e7Nb5R29Phgn8l/eYKr3Vq9m3yMADfewmxWP1myM/3DhaUrQv/VoUFjb
BhiCz26eQqcZLClK93FPU2Qsw/7igTQIbm+lcLmbLEe8L6KyAvEjR3SzPkOr29VgUrLpZ5KZLBz6
c1JV+avYcMJT21v1E4zxyn+emu2VdWSPD68bjSFAVYweb0y3ul6PShzT28x0RhkrGj6ls2Y+b4Rx
7NSy3QksZUslzKOWIYbQmC6+XqqS2P1iE5wD2tetuxFmH1+fwzYojagTvUXdr/qyPSZxPxxvb7LM
ATDcSBdE8LTBv3tteWQeoVm5egH2moM3z3Hhq17Z7HhvmRliWVGro+D2gs2rKcw0KWrRd88K83uF
vsK5zrVlJzKR3QhCBsHJSneCFV0vpo0ZJIlC+MhWs3mqisw6112hnJ1aKUFrW/UhDZVq50JIV8Zz
xDmFrOeFtFZfG51uJqyMrmAeTDrT5+Pq/br9lWQL4zGC7w2Od+px269UKbFHJwlWGV2l5VJNvQ9J
Z3cgPu/8JC9qf6iSYce/SFYmHj+B9mXw/gWBL8TXaqUuCuMP1jCMvpOq9at2TuYdVLbcjIATE/KD
KNysDUl7pKNz6vVoEyi/68XKP2q1s9dNl1qhawzuG3cCZuH6aMSFQVMiY3LfqW3lYkfKkvrNMJg7
J1DyzsHjLdT6qKoBJ9ssxizGSk0H2nCWk5qPpab8COHyhbbeuM9BZL3p2/GbOqPvoI/uXn1G8vTA
6UgvSdDWQ0W4WaJWA4oowkiQr0Xeq7JrYJQ1M3v2W202nZ3DITUGHa+Y6+IN2nZWG9iqWzMRbZ5i
8Z7UsHeOulXQLlaHupqPt4+/1Bi7yddjUpcI8PrjjV0ULWAsnaBq6t84x+Y92qOIHazJ3nSR7Jgw
zcp6CGgBCm0smZ1SQo0Q0s8omvYEJ8m0+guaXXs9TQlTnoEnhDlDFL8F48L1kvJJpXbX8LHUFsbK
etHjh7Euu2OyOOMlr5jfC/JpNYLGTtBYnMdIfxoh6D8l1OajQzvlDcOQNizewe2tlh5gsMQUUpB6
oaRw/bs0GP+VdWDCR+dp/Za18XBPilwPfjMP4Yn9cD2oaeCi8xtDzZKDnRV1sxN/yz43JUZQNqKS
y7j79W+o0oZx96wFbkEi8JrR/uEhbe351E76bqwt8azg8OFNAZdJXWwba2uJFQ4GBQ2qtrF7V/WV
cl6soT3YHLnPsAXOBz1Kun84z+ToAoRGJP+Ca0NN7c5RCkCFWWcvn/QJ5VpPy4dvBQnNP9xT6tFU
4Fy024BKXe9lC8g5hz0ap6DDzu2Heuj8l+l5UZ6HplXN0+3TI7s+EPQy0CoEdAAjXFsbkcxIo4jT
EwPOzp5yt4at2myc5R/GNEg44WIAQMQB2XqEAfoXhQyKGbG1fuO0mvuzgd7nv9urEb92E4Cicsac
EtyDov68WU3U214bhvg4lVrwK6jstaeQccBDnOgDwuFzspclyQ6+SV1R1B+o1Wx5rtBvjjxAg5Af
eK19MgpgdGnWD6ehDPfox6WmKOEQWNMApT5w/aVoTY8aShpMcCuIjnW9kV3asRmPlRvvoZlkLoUG
9f+Z2lxnozWdqm08SN0M5hN6mz6FPfdfe9Q0YXSePX9atfUYm23vF6lT7/RKZEcSsB5caOABcbib
ZLrqU0u3aHcFZmdabzMmTk7FVPQ7UaBsO8nFCJUoXfIJhZt5novl5NBTCrYiW6L2soQLsutAFB+g
E59Ot0+l9OlgqFgM0f1JaTefLo0qMPNNBKqo0ULrrs3JYg+6Oraer0DKCe1qE+Gf54jy8aO9Riin
IK1RNb692NpXEP3zWS+b6dfUm0q18+Nku81MO2AA5prIoDbfumOIKdcMUfc3i/rjUoHxAOT7D6AZ
ROYpoQF1Evmhcb3bUVyHbqYxOT+0Wnh0zO57pTbKJdLWf3GfYiSSwBEEEuXxa0tE5LM16UAj4R9G
ysIuWggOclVDmDSjhrTDCCA9RZTqNA1iLbIy8ffPTpE+lnOtZYJ2zmribx5lwkuaq/qHLMztndK0
7N0TdCdUDiAggFr12pTKXEXcFwIlwyTpUSfjDUp3oj6tL5E/OdN8r9ix8vH20RX/061D5SFicphs
QiDVro1qSxmbDNJwF9s+fpit2vFxrXXpN16nBnU37qHipAaJRkic/kBENhsaIrDgFtUMpx1i6hCA
aN6PxmGwZ+yM+HNcGXsNIumu/mE+5mQIu9cLhCBH8RaVDluEgOFjbvTWR00phtO4GjmcJ02iHnpI
7/aiSemte2Z24xEsJlt7NJvwsJOqH9okr2mE1XtDffLN5G0C7kJTY1v3Lwxb0WNB5FCSaJBxWhr6
tRYc0wdGW5A4IzeE//z2iZHdCMGWrf3J2fAo1xuatVk3gvKhZRmb9mO3FMYxmkzndea6yU7UKdtE
sKCMBRAo0ZvdmIpUBEZm2k+BNSRZ7BcqOC4froTdPE12SKhrIbpE/Mow0MbQQrep1Arm27uxQuWj
svv1FGpTUx9nvURoPffcozc0/ZfbWyl7hh0wsIQ0AKbIUK+3cgDTE2XkVkHMKMs5dfv++9qmYDHi
xHhlGYp9ssFNHOCUb5l7Nb0dhyNDfdN1xrcxl0m95EUGXuXatILAocPYQGvHgE31ZMVI9fmorGtt
0K7j9NCbNaro5jABvJyAxk9+PbgmNCFuU+31qGXfARA67kgEecjMXW8ITNl83FxEW1VuPIDnjk6k
zFng9WqZ+qvTaAGsQNXOPkitgt3gHzwgINNrq0zZj9PQE1SmhioqipXxO83m9BUEjutjlVB+Y7xy
j1pUuvm8K4LqThWDjZuPTycKVSk49YIYxNcJlrbu0JVt/AT7i3OIwQ5/9cDoPZQ8duhAqDaxQph8
djvot26fQtktE+NHnAQgV+Y2QNCd2B5R2WHTxzg8kytAUacaexmk3Aqj93AIU07dTjopcw50dyCN
t6c1vTP0KX+wU0vZcU7CrW6fM0FowxmiYQ6m4/pTzqliGK3ID7wp76i62PY5nbP5PKX6etcPTuVX
IdT3dlqr59u7KGG5Ei1yhqjITYDobdNWZ9Bgoq0zF6vZ8KS7inoI82L5BB/8NBwVpr2Hc5YZeu2P
ljs9oGyaweEmPngxW09mo6V7sFvpZtDxgORMhRpzS0BYhQ20Dp3jELuEyw9jVvUEsJeLQoteQ217
b2oRHDitYT5ASbrHMSR7msgDKY1Sxaa3v7nKKAVrRrQKrYOwGNJHpe7yIC515U1kZs34VY0jc2+9
snsssgpdpYIj5CKvPz6xVWJ1E+udwtCzXuu947zV0StU3+pzoz9lS98eO6sxdtIZyUoB+OOwAN2K
AV1x8p+FiLjHJWWmDOZ0R0vf5DrXV1uL4lfXKp9Xayx3zEkeDdQMSEfRx9AEM/C1uSWrsoYCFOds
MOynfGkRFGKw9JsdlsZyWEbPfAVjjfbBK4VG/Krs8UvLlktp5s+gAcd8y9O55G2k6LnpilZsWPvK
CG2Bn1FA/ba2gydCKnf9tXO3RBS6udZk31BcCHoz68XdaosFwpW2d4K5q+NPXTPqZ2fKoiemb+xf
STYU/mL3deUnlvLDWIw+gJpf33GTktvEbwCMA5kv6O5tt7uzU9QV5oWKp1Ou59au4RZgHu0Srk7h
2zajd0yjO8Upa4t0x6tJQi7SN3r6zM2QZG0ZMIbCsgFKY3opkuVd09fuJyZX3Ttt9dz/drZanNYX
Ww12mo6G6NdsATKFQckjhtwkGL06fSQM8H47aK/OBy/WkZgNU02viAay9tGZIqX2F7VU9VMS8fv8
Uk276pjQVIJQsStiXF2r13sfQv4LOQmUDng4t51jWxniYsgSaHhDZ8mRvOmLB6rHxuX2TsjMUC4T
iBD+Ravg+p41VlWoVcKZ08I4roIlqUDLNfmav79tR3af2G0QXqALSDM30Yc1VGnvGfCSAffKooM2
pM0HtdNDvydZgdclenfbnnRdjLbA4IBoEf7yel2akZWL6xJUJ+5SfgFtoP5y7GEP6yJdlQA+ATZm
TVv2664uTXVxYHEq1nV6NKuUngcU3EGjOP1b6Cr2rojE98NNYHIvKXMAm9j4/sql55emsxPU06Dk
BxXOjfJkWHEfHeJ1KKJzpQFePyIGHX++vZ9Sy9SpyWcd8cfmobNr11q8jtzBVbL0w2KG0QfeCg6m
Xtu8+4VGxbBSluC2VdkrQJ9HUMfQB3xRLBwbgnAlJWivR88YAEat3es606M3DPAxdaulhtKcksSI
f8dt4sUHWq/LP1RioKUGdiBoeMG3bfbcXrUSom9q5manNTSb1DL66pWZt/jm3OxN1cgOFGUsIEAg
ZRFR2FyTzrMGgjjCqz6PsxN6m5kf2kvzUEbhj5WEfmd/ZV8Vdi8KzYROdJ82r6xrTJNOU9dlxtV4
WEOjvZSD+sZayubsLYDW26HZw3vKTZLrQgdAPrAdXAlzxS4oEKIdBL0Y+KapYRq+dxdYGlfvW2Wn
xSsUkqwdBLLMqmAFAlLBtnJXr92BnrvIvsUq3SWD8kShxMpRsaL+LlpT74eNmskBXahdUhfZ13xm
dRss21AKQ2ZGV0JZOvXJgwHsNBfq8m0pzVo9EPpMuj8MOnUMO7EfFX0wTw28jYHWT6sNMRMoRztW
jY9sY/c+SqvlERGB/un2HZN5Sri1hNIRcoC8+ddbYyhL1FU0IYJ4jtZz5ZXhYzfM9fm2FdnjDm+3
uMwuT802MWqXUM0sekABCgggmIvSPKiZrQbEcP3p700xjUGFkfYadXHxVZ5FqpqKSpPXE6lq3oiY
tJKafkoF7Az5VLJzf2R7B0RBIB0hNH2hnFHYBGll5gLpTfPshByVcsp1Z9w5vLK9EwNYf4CbIAjE
r3i2oDnNEMQ2RJWtWH4DyIsuert+oxa8BymRGSKdJKrShcTwVmWvVrWhzhvQakpL4yzMjOlglvA5
ZRHR/l9/JESKmEagZUfatG1xlWuW5qOAOlYMhb6CET876uDOD4wqtjshrWRVxHiEN2whmcuWz8DU
M5MZdsDza5KE8NIP2amitP5jhT/+H0yRkYOJowlBm2DzpaIR1oCJQV6iHKc+U9iPj04Cq0GXansV
X1k3hvxPzOEI7ApEONengjwo1rK0doI8VauzpjfKIUFe8riM0eCX1JgPc+Y0x84dFz9cIsbpCq05
x+tc+rE6LHddaeU7iBqJv6PhhYqpoACn+bt5Tha3zFu9ZPnqkDRBb49MYFUa8bFuJwdrGvYoZ6X2
4AChR2ozHL0NXnmyEUhrgGfEk6KAH9Ws9bi0s/FpMULjEsatvhPFyo6SR43BRM2cKe2tQMbQGdAe
jkRBylRPv9O0iu4mIoHjVHjNDqDnT4dnk6JQRDJFUVgTmfBmM7MpDwHt8WQpWjXah6pnax8Vre1g
4aK3/ha5aPu/RO/aIVBwp6G/ElnD9gJnVcO8YDqP/mKRMAbopTB6PHVO/Y5YWHOO8doWqt9Z3vpU
T2AcD/Wqjx9TpiBKf41yJtyZ14lbPyeWjw+FqZSPaS4YR1R16HU/ipAJ+VVps2r5KNoP9ikmqI8Y
uG1GanpN077N13r4rc9trvh9bUNjtiyl2hzUtq+WgxE32dtprYb6DJWeoR7TutOVwG6L9n2a6tbP
tansd3ERee/aOGzXoINubK+n8DKyFD08jVwVPAR/ioDhmU81B8hHLG0EnuDq9ZeuWVDMSaz+3FhW
efYceDlrj+i2T/+HszPZkdtotvATEeA8bMliVVe3WlJrsuwNIVl2cp7np79f6scFVGyiCNkG7IUM
R2UyMzKGc05EGs+h+um+93t9cKV1XidCICm0snmiBkYeRXUm724XiWfmNvSdTzpqPdvW2JnBFOvu
j/9gEWQRQ8BQL+YFvl1vtnBuNAfSsotDfmuDAgkW26jea05ch13duwee8HXARZ2VRAX1WFZKUePW
XuVZsb6MtPl65ruhYRL3Z0N3+6BiNgAZtLacU3hTB9v6+npilA4RCuPQe4Fp3Br1slQUBl7vZHd2
/qVfE51a5Gi9jUAOH7zJ0pPf3k5Mof9D4ZFiMsjPW1MiHZRpicgvYy5jUCRK9E6kqnVQs987J79a
kb/il1OaLMaclDbV83pVnMe8KYc3TmbkQTyqVuob6B/9l89GDwo4H0Qbns1bg5Gr5cqEhyeD7fuw
0tc8AFg+X/K0Be8Jy/WaMonyt2MB9lKCMCX4TfaIbo3C3jQsKD30pfq4+2CbSeQP0Vi8n5pDcsre
CUEKDI4FkqRUIzbJXNUMfadYXPvBLFErMccmQEvS9lGHOVI13rsBTEqWwigoKfFU366KzEIKXwDw
Ej0zk8vR8gKactFnJNrrZ3udLN92iyNq+96B+ckqp2pKd2AbViVrY7SrzlYmgAeny6wl7cuYu3qI
VkDTB41Rokdw37PsrlOqiPAqosjlbjypip5H37kACpsm0a9MgB1PcBWbN8UC6cdgAMcFXYLq8l+M
kpJLgi610s31M3s3QQMJ2EuXqxXk/f6vwSPujhWlD5Qlm4Ks1I4Wut1bWM+SGENoB9Mbt705O4jM
wFDMsjWkElueukwwvjwq46Au6vmkF956UJrbPlE/7RG0QgXAfxK73h6gKOs8dRmTNZyyvn2RPadL
mk3DX1m0NI9gB91LnQr1xWuqKNC1Bo2f+3u8t16WzOsoFXdeeVOnHuhk2DPrdeK/nLSdXxJo5b5t
TtfCiKd/7lvbWy1FHuZh4r8BE292tyY1XWOaS6GIdGYdLU38mNalWp7rbmk+qkoNF09b2j+jYc7f
9LOr/3Xf/u5q6RHDr4UaRwR/u9uM/lPGthvXkAKFi/SElZ3MuM+f7UHTfGUZjiiar2RE5OdFEBA9
Mgp5tOXlD/rFt0+MWRwjE85k1pfawzqtzg+ZlF26oddCcymmk1Irejgsjfpkaln8MQazdhAVbN0h
v4G74wAIQOYWGOrmwZzpanR85DU0c285TcAogtRK8yCFoxTe399dU5wk8gMQWtTtb5e7TqLQK5om
Idoow1szztVzX6r153Euj3iOO6a4LlxS8ks6zls049onltt1jPsA1mh/sI2C1GDK0qciUw72b+v7
2D8qJihS8ZaAK9qOjR1FqgDfEGqo53Z8UtQV/b95Ub4Lwvq3KVKThl+aRXcQFeytzyZJJzTlL57N
2600qIDqJePGQqdTnSBChcaP6IJem/Rw7uDeKQVRxL0APQEncbvCqGeJlqas4ehJtsfszAuFgdR+
KGh8/LkYWf736i4OYryWftbW2lURw0GR8cAX7Wy01EOVtFwwMq+4Gkz+GNy2V9Swz6YvijCVR4sa
GqKs5XKO15EGTQ9n68Dozj4Tv8oiEkKI8FHkn/9yQ9fCynU1F1pIeqJdNCGUc2zNyYeZzPfgPdvx
fiRT9BGADFD73VLqipLKu2ZnWhhpjRu6/OPiaohOJ4W+hI1RD288F4lEBnGUp2qYs4PE/fVKpbAG
rEEmmks/sLmchlLNqmKVWtgy2+Q0FyL+Kry8PS1iXa/3/cBrPyvZziRdcqoEdYuN20uKNm2ZIaKF
BXCkwCny4XFQ9fWxrr3aN9qu/3zf3uud1VQGFIAJxx9IjsrtR3TdFjYhQunhDA/Mb9VpfOic/m9j
qLP3llbVT0rnaY8qX9pf6zI/3be+s7FS3pJoEy4+5e7Nq6ZHeSQqc5xClOHLJyWJ/y2sRrx3ukw9
37e0s06iE9SoqHIw8murSrXYw+IuLq5obvU5rDw9+4D4/nIVVknBe+m7p0ow2VLR0+pkppN3UK74
yc/4NSGiAYavRZyFkwpmdYtJGRo68105LqGd6bFxMewoU30yPh3RclvEzx3FCC9gTJf+t1tr3XSW
LcE0SNQ+fclJnYp3LdM4Uz/WhVcHvZUwz0eyTZannli9fhrsoqeGhVhVcs27NGr9pnGpdGXOEF3y
Yirrg0/32uXQnKBDTBuLtdGtuD04dMcbTfQVtz9yq4vZunOo1arcPOomuagTvGFU2f/c/4z7VrmB
upRTfDXQqGhzNK1VrCbFoF9g2U2Xfhnmt95S9v+2M2l7MZbxt/tGd04pWGNXan6ipE1h4nap9qSU
3sI0hdDKo95noIZxdaxyDufOtQ+O6a4ph1aai+ygSuXy1hT4PqO1e0cNk642LzUI6AAfrAToSBYH
H1A6re2JJHomJ8EO2JyNKYSWi7KKMzUsbDcLjCRdLnbkJr6quPY7L/KU0E7aJ+r3bfj720k8R3QH
zg50wSaqmpiittTg/kJ1hk5o63xNLXYY6qZZ4uDa7bzP3DYeaPlE0b/ZzmCo8eiAZ1IiEEg1V+B1
fy6r156Lkl5Hps7NQ9/27eNsgIr3yzZtAvCW/cF6d1w6N57sHUw8edHWxSaOsKFRthwflRnX6VAM
j8mYxn+3QMLeVA3iLgcP845BqaIihXwBCAGSvz1EhiuEbjTNEg7mXH0SVUqFW4jymjAJLlRIQQ/s
vb6UktlIQ4nIhV7pdtZGZlOPo/Ouhq6diCeldAfgbEaEHENsd+cqn8dPS+fon+4fo9fnl2BHDstz
iHvoXEqP/0v4YQ694cYV2zoAOApkYYsJ9Er5JS7b8glSyfeyksAzSzloCL6+ovgCukxsLp+T9PPW
rpER1C0tL6Zudd5L1mc0aLMkf0yyPD64ojsbe2Nqc0XFPJhpVuENPDctALShUpkLy32ntsZ0XqO6
DjRj7Q8ikN31ATNSYWtLQbENNEStmIca13xNrTLTryCvix+OxXsyxYV3cDNemyKfxMlJXTi4zNvo
eaptYfXd0oYDcV+wUCh6XvX4g1k7ym/7VfARHBeQ3VxDlA1vPxoCGondtSvQv6jNgwJlznPVuabv
JIry4f65fB1pSCgGvoY7L2UtNq9FnSCJCG8NU44+XOtp7H3FaYuzNqcUQziP/lIyHA/NHMjvy+8P
WkVrSDXRrKXyAwwGNt7tUqehWCtGWnehuibNtS9n+0s8OoZPsUh7W+l9GRAkdQ9lXg8vPKLruYdI
eRqBG+SBmOl4HHiHvY8Mtl2Tca2EdW+8kYuwcxuhkB4W9Toh2FKon2mO0PXS3KOhbK/vi6vxbpLS
4hQomW6Ors0E6MJYozIUllEGCFn+mOzae0zHvgur0Vg/xEt/hFZ/7YakTSJLGb/K+PJ2u9XciZqc
4C7MlEjIMdC6byvj8rxk+XBK5CTAZln0s9fFRxNlX7t5dDCQ2edrQ22jgXtreQXjKIpSr8Iqjy0i
V0271qk7X5SBWYgrgdLL/YO9t7ukl/h6QgaJc721l6dlVPWaWYVWMblhojpZgBRYErprZz6kbfYH
1cyjlvveGikqQi6Xkpg43lubGUE7IZ9ahVE160HqNDE4o5jLpM5pICrX/m3nx835xd7GT0yW03lV
olXhbNaJrze181wtfXlR3do+iE12l0aRixkNPJzkBrdLq5Ssq6NuqkKzMUcf0U+KCGWtvMsQy0Cd
2Pv9Ch5LI/1BlJdABLrQrb2l6vKYHIWtnDPx4GbVP2NWMYW4RZqyHSzvYCf37sVPVAGjIIibtx63
0+3WyNyhDBE6s74IOv6B5yTJqWL216lrNOfZ6tosyFKjOHhV5EJuA1uadGj0sxgE3mgt3C7UhOec
51B2wjiKu3dw05c3djFmB1WmVwAD/OwvZkCE3JoRdW0s2mKVIW39BDXnXpwMs+3euJF4iRhN/Bg7
RRzGgKSDVsDLilN225yG6Q1z5HrC+tk8oCnunSj6Q4R+9N6Q1t984datybV7B4X5dZnCJu2bcO0Y
Zq4263R24/6oZrlrzyNEgBgtS6WbE9wNNqNMIeWEre5mPwp1dL7Wuj6pwbh0RebHSTX+fd8F7Vsk
aeEFl4XFjQuy064nTefTzk1n+i21vXBIouasmYsAiu4e0dl33i5EhixZVkM2hDT39hv3iwn+1zbL
UCtc/cQQZDdwV6+81nXTH5ynPe8qy6Q8JjSL4FvdmnKHakaIxOXjubH3bE7LdGrKyvkYdcX0Bvkv
fN4yAH67v6E7VtHdoi2FsqoUc9ps6Egx0plHowpRye2u1TwqD8UIXLYi4A+GytaClG7VgVF5ATcX
VOpYoFP4s0O1VXpMQeemq5c3Ya85IxUNM3rOSvOHNRrDiTEq02Ns6eLnoJqnbtLyg1uys2SEnCg4
8ZqQ0W/VLDvUiNbJQMpMm6IhKBt4A5MnEETXx+yTY7dakJj60aDHV0QvXmlUiCgCGVLD9tVGlyWV
Nduo3RNA4doO6aSsyAI3o/Wd2Ni8it6IlrBgdNy7YgY3/LSkffTVq0RSn2ZbUQ7enu0eyF8jvSPy
UkAAGeR2e9gWk3ZnkemunDG5XNNuGMK1bdLQ6tuOfhoqplFVHNGytn4Zo8TeTESlcgMkYCsfghqs
YsVZHp2cOC6/sNvlH0t7yAzfHq6fVgAggdilhPoKpKdFHjWwsYgQwCmMN7qimH8WntedIkMM17kd
83Nn1JbfJ0n1VI7ugYPaOgxpnYqmrBGbUndAbvwvSakxDBaj4U3vJIZ6fROXxqMh1PGxnihW37+5
e5aIiKjbAESQhJhbS3NbGROiFGC/yXom3yopSfnQMZs/1XItD+Acu8bA4kjy9E+S08ZY41nTuurA
26016wIzsttgojOaBoa+Lp/ur2zvnEj67f8b27zfnbcOizKAKG/7ugby7LYXB5jM5T9YkdkgzRHC
om1LobQXQ4tGibiFWXPWk856iN3e+XDfyu7GAQihQ807wfm/3ThnqpmvCm7+hMxh8RJN4jN4uOG8
MJH3YD2vSl3y6ElxTLA9JKCvWlEoXTh6WhsQWEGpUhA18r8as/QCHpHhqW5jLWgiVLORoe0uRju6
7wmUfhe9/vM3/MRzgG2iZrqJCKa6KRK3A5+PXmTyOOuZ5qtaY18Rtl5OmlDWR6U3p4OXcxsUYJTo
C8IHAHZc+pZA3dupGatJijOz6+FUqG03BWmJJ40ivb0opLQHH3XPICG0bC5SOEWl4fajQmuJkgzV
JzrQEXynBmop262f3NVWHrX0cOboziHCGjAqhEAJtbbyDKPI63QwPUSDe616cOpifIzNxT47RO0H
e7lriheK6g+uhcmbt0srozH3ysl1T5E+lSfNqFW/oRx9bkxYfr99NaiHSsFuyTMDqnlrqpttsoB8
ZFVpM13jWnyvIQO8aB2J0H1LO08CxGaUblCTQi1oG+T0qTJqzH5BQaDN7Zdl1Ns/6AcnkNms8hNp
rP1URqsIVDFF1LwncWB+b08Z8cx7BKQRNPfGB0Tt0gDbBqlaUFk7a13bXCY3607tMn+/v9Adz0kx
jRIsdSc07LcgkZjZRM4849O8An5zYyren3rm1QePwd7xB4rGnYPSK9FFtx+utkvbapFkOfXtVHzs
2yK+JiIdA7Mb3AeN1l1wf1V7nw8UqOxSwKtGvePW3sCAUWe1aLzm3ThcllooP4rFzl9UrTRTJvjE
3cUe3fI5sofmj9LpxNHYlVepnvQwUh9T8l25gK9Kzcnk2RR6vRMUfFWcJ6uNgqgZ8u9Ay9XPbVyX
51QTU3fqa9ucGWjT9SHDDr2PtHMLpv94ifMl8cT4Hw6WQ2rN4ACZD70SSoho8PXl6qH5uhpn+DOL
7xooDzV0BA8u607AKEW9YNZJ3e9XYCdTqG6KKoV3Whu0B/B0tfeyxIOr+Zawhrd12hnh0FhHB3p3
54E7gXOWrX8QHbffHj9ruB2k61NexcnntNHjB0Sr6ndNLOwLmVE1+casy1nptSp8oVrl56RnWjuo
/3GlvKsO1XfVKqIjDM3OfnDRKGqCD+L12VY3cmHmwxA13slttcrv2beHtcNgvFDorLW+SvyWqa7n
+zdhx5Pgm5kwIgucsopzuxtW3WQio5t/glW5ki0YfThZ1sgg4Xk93Te1c+konoDusJkTw/mXP+WX
QHayQKtrBW/clChtyJhtcA92V0OuzvqgJ0242nn52WyKPCxWtCzvW99xZBwzaJT4MRLTbQerEl2f
2l7snQAsGg8tM9zJFaf4wLHsbSdDPBH7kOoy5AW3azRHezWijHcV6vy30irFZ8EZfGJM6hERasdl
AriSMEGpgUugdmupSRoxlwV7OIJcC6oGBZsKddXAWTs5y7tJH+7v3549iPI84KSa0FE3b6uaNEWr
Gp0HVqUv4Kpnnzqm3V+UpiqDOs+PWsk/O3y/ZvQcEMa9yg4gMv0Unjbr60aR8ZFa7zSUcXlO4mRE
ktnpgkbX68elU9aHuHFHv2WcpC/H/PoJornPucGx9abOfhgs+wcCe3ow2xTRmb03HWzI3qfGfTjc
Hb4AfZnbD6APYFM9L/egVSYGx1nYL21h5j7AxSi8v/dHpjZ7kfNqdkWJqSlXi2uqOQVNOyN5byFF
cXBJd64JsT4hL7RB+r1bLxSLeEgnlD9OjZmJi7mWtHxXpTq4JjuHiRwJ5UjkB1Dr2ipqCCC/fc2A
UFReFb5rubrCd0SnhbU5wVvqXfvf+zu4LR1LdwP+4WfBTQUKsUkA6byukW2jWRUxafez5lKPcqL8
WamT5etC+e8tYgu9X65JfrDSnU9HlEaZ7ydCB1rR5pRUdqF7k8VK5QQDF60D36OZ/tYUTXFQhdpd
o9RbwqAcECg3/Rf/Gi8LpVNdRKcR0Z1/IGCgthYratmgIt2kXxdL6G+dVomubdO35/v7u7tMBgpL
ahwoky3ZRQ63MRw0QgjyU/1Ls4AzWlwryn2vGo+IRHu28HsSfIH2MVje23VWqWMs9mzjGdxC95mE
6j6mWfbortCbfn9VFF5kJkhPmVDt1hKDGWZyzTpCBi1plJByD9DEYSyqIYizMVkOnqi9fBvQg5wT
guKPVHC6tadaCYOI3Tg6TWNFudIrrP5PW08HJn65qq+sGZSeyP6y9k3OMJbCDMqyqw8O7I4D4DdI
yAUUdVmIv/0NcSRMiGAla2Zmzh8oPzefG/KLg6XuBDtU92kPU7z7ye27tcLDqVR25VC4Gws1Dd0i
rmDWwbBpBu1kIi5knRWt0353LipugKIJZ5SSBhHnVnVR1assS0w1Oq1aa/1pqZP9KZ3Ep98+NTdG
Nl/RS+NyrTWMzEYXQTnhsulVLM5FM03/3je1F8xiS3JsUW5H+HDjXrKuiDLHGCJEyJfiMROz1/qD
0+efdT1bv2mKnTwuypxdmslIvwg9nQMgdnX82LltVfi9Chh+HJfq6BDJJW4ebwIFqicUgsGEb5sc
yhQbg7lq0WmItfRCCXc+MyRPDl6KGj9vjiRV9k6TVBgjR5Wd+m3W4i7aaDFiAHO6iKPMb6EcDT5l
snW80jFz388j1aq3QCi6ozhlxxkB4CNw575QuXnVTS7N2YOpoZzcyASYhPT9x6TJG4ZmZYv5+xHH
zz45EuISd7Kt/CmKk0+T0TOtPdeqoMsalXJw0oSTViTX+wdr7wPKlvz/m9p4AQ1yvVt1k4K0VmGc
8tkbzsiTjmdPGfqgJEk7sLe3jRYKZ+BMEMcAf3jrDzSviabGWhTkcBo65ZFm/tCT+Y9CG+wv91e2
e2VkKR1RXZ79Vxjz0YlFr+l8scWrlm+rgT6ob6jtt6FBmnjWbf2jTNvR9M1jH+EM54rmiek3KujY
jkoSdUizOd3/TXu7LQGv1OIMaKrb4eFG1Cu5o6jKqXM8KFwwD8d3DdPZ/BJ9hyu03eF3Z7NLR+hI
TA/ZJvn+Fuix5HWjqEulUBDPeiJpp/tuDmMdMg3r7epZxX9wiVQ7UCGiiEs1afN5kyGioaCl7Llb
Fg9pMTBPxoX/ksj51/f3cu8kObB8uJOgiF81PQnJs2xK8YiQxqPPeVp9BcDinTVH/JczCwYTcgRd
OOKtje/VvHQtEntWTuusO1+XMX5pzXY6JYl+RF6W/6etOwVdAZgeVBDYU7nmXyK7xYmzevE4H9ms
d6c6Mzs/Uuajnds7hZSCoSaxce4r/XhSzJUqD3fQtJf24nbT9AfwwMhX8j47iwzC9P0vtbsqasJQ
MAANO9uMXFGdYZmkVOOQVeppdtLmZVhSAOn3zbw+ECQyoAmANEHmelVXUVfUCkskjUIrtqs/8hYA
cVCXS/WSxWvdHURPO8aImiBC8Rjxr+2ZmHt9ZuxmJcJVK9bA6D3volqRE4yOPh2E+zL4vD0USJQx
fQFwhtRb34JFauQGYGCY3KnJcL7DXhOXsp7Uzmdu5HCNwfE+aI01WP5qmd7sR8YyHdzq1x+QXyDJ
M3BYfrLabo8lI0/0eGo85aTNU/4094X2mJaI5t//fq+PpbQiKbaS2/6K126M/dKlbS7A3ggEqJSk
+BNZ0TwN46ZWPilamein+xZ3PyJxKfLHEhOyLVRFS81YpqwXlKFa75quSYQWRGOGMT2O337SWdwv
puTif7nZwyKmyjNbEbZVlp96q+zf1BFpky7s6MP9Ve1+LRvJeg6NThyxKSIwYkB303gQYTe7DJ7W
uu6jKrziPyyIzpL09bIosuU1DY3plXaM1GuVtN4ltuq/RSHGc+IwEPr+eva+EgVk2qwy9n0Fumgj
YzWMORLwNRNxtbVI/VDWSVH5akIJ9/dtgfSXlFxeTd6w28+kuUmqzr2inBpbHU4xoLqHbunm0AbZ
99vtMpRVZNLJN0IOYCsHaRZGHS9KH8tSSPGwCkM8tFrDuClrPgLN7J0IHmRAvT8LFNsBMKo9Ca0a
9DiEktqHfTdrUs2uOf/+3kl5A1nnBzC9paGaonTMKGnicGozB9q/3fs2Mw2uRiOOvO+Oq5AwUkrM
1JglU/T2M42zF090+JOQdr940zNV52wokxM2RZFfQCXZ7+8vbWcDIYJQyaIJCBdjC9QFgJ5pdmPF
gFzM6R1jdMRbZjkbBw7wdXYjuUmMtIBKJ4Fcm0KjqSiiMVovCSstMoKhNcbABjQM4T5V3uupSMKE
8PngddnZyhujG28hsqIRY+wkod1WFeCCcnyfzVn75BTr9N2t5/6AD7mzlegrw7vgOaMdvZ3dMUx6
p+sCr150nRHwJb0r4o5HI492KixSdU+O7kCVjmO/OSFpJWUn0OAOV3VVwshzu2B22iis8CaBnSr6
dSxLcelhhz7ywZmarWdTeP/U7DguyN/kHg66q3K+6e0p9f43Hk9k4WLV8Slfq/Hi9kpEx7H0vv6+
KbJrfDHvM3CGzVfMO9pv8APSMFKL9lrPSuKvWr0GXeu6B6fU5VdvwhE5sotaJyxTOofyz395ySD1
6UUV5wzOGN3lkWPSvjCIJLv0vKbvGlWWHsYqT4jzCtQT7i9z57BiG3AQfzP4aPtVEc91NGEVWagI
xQ6Nda58ZOW1wGh4xPV6OhIF3fuCv9qTN/aXtTYiKhbLxB6E4S5w06kKXGG2T/pg5AeJ8c7lp7oj
YShAGwnn9FtT7lT0am54aaivsfptLmjyz2aevjSJ6ZR+TiXwL7K74nJ/Q3cXSIJIWxCn84pEO3Dn
rRTpjbCxwE7y3+UPAEa0R68Z4oMF7pnCfUrNIjrOpFG3C1Q7mYw0Ht9uSqZTJNLki66AZ2iRXz4w
tbeXxD6wrimOg9OSPuiXz1a1Rd52dBtDBj2UMGWb6ixURqLEy2i+W6esutiQFQ7Crr2z+atRuf5f
jDq9ZShMBOFeOGr9aPdCC+okrx6rYUge3bH/XREcbrrE88h8CgI91P1be2aMpE8WxXkIUe+5KCbe
9CG+EH7ZlwiOclB57lEcsbevPE+00+WTQTZ3a3LUF9VuvCkJF9DGjNMgG2OQqxWd4GFbsV/hgi5J
6/5+rxWhZjhAACnkzJ7trbczVSieviRhX3ZDOLYMdVA8p3/TD9aP378OgDAlN1BqNm+nRCtpBS4x
UpMQ2rz1kCJkHSSzMQR1pXT/4eahbg8QDGjIawymPkTt6DRdEuZtIt5ZosyvYMmXh2U0jlr/r59c
8kdgpcRkEsNkbz7bkLr0xFcnDQGkle+BvlZvzL45Gu37+vyzawZVPcB0psRb3B4O9CXGaJAEKoOZ
t4gBDGfbHaClV+r3ZkmM0/0vJQPx21eIhjFK6qQglJ7R8b611mlr6SU1SGynjItLs+buGXDPO2vI
Gt+Jx+mh8/ocDb0+uhjmfNTAeX0RQIRRhEclUJIst9X4eJiKQZthhmVRZCHmNy6PzKKoPpre0KMq
3HQgJ7325f6SXztQNCl1Sl7gk1G+2jbK3Sx1zNL1upAUaAyyrOsujElWAqbJ/e4IePptkEFIgrAH
vn8rsDVHXjwq3liEkCIZE5sOAjlx0ZVe5eu2kx4gyl9HFFj7yQWRigD468239HBkdpuhrxkZzeME
7Oy0ou0Q6A6gocItPxSRYVwBqjzc39A9u4Cf5VQASHDM57q1W7ZwOXsdFIqRFs7zqObpu8lmFpKY
lI9xofeXMkWqXl84yvcN73xJkFeS+4LIFs2cjeFEZS4OG5uHom2nqzZm61V3hgFAmpurR9NZdlfp
UliBSIle+1YCrjfmxh66OQ87eBN0Kwat852uUM/ZsLzLmqn5VHrFEmSjfYR921smnZL/TVLhodp8
V3MedcrvShbWlko8WIzGpYnW+Vq2anFwhHZNQcyAGIL/4orcfkoGAuJFk07uqGvQCYM7ZimteGc2
dXlwDff2E3ARRGBgkuAMtp6nSb08Vao8zFy4ktAIu0utjBXsYF37Mhq1fll0azhBCTma0y6zTdZx
6/Z49CUhlkoZsdRWr7gbp05k0czoAmYLjYZP7qEx261mmpzfxVqBWFukRnEQGfOCE+I0NKdBNJV5
UuZUPwlmYc2+0a+z7Tep0nzU6EdEaDgbTeVP02ReC9DzTVDCS619BybPv63C+xuWiym+Lw4co8Dx
Zq/wu8prGiirzCjxa9PpGUPKRMspWJKFl0Uv4gQ7STxPD5AZypr4sjf+GvOsKa7zGLnTSe8How+G
mv8SQxkas3EBUtmf2jp7UK2s6IKiFvrXBNnu9tT38fIWTQmRXgYxKH9Zi+U9lLbIOl+bk8S9CFYd
6kMCY66v5kEPqEbFXWhK33LymLh5qpW0gxzZtRqQIbbwqnaVKHyUThBFnDw0U/wO1bDnLonNf1NU
V9ugTxndAPlurBsOra7FvtsoSurnibo+jUmsGKjspKl6VcDSgPcYyfj8paJ0eYkWN/84Cg0VxEQI
55KZPfM+O7f2fpi60v0NyCqTxcA+fxzS3jGf6sZNYn/S7XEKIlMZr1ltNNpbd7HVN5mtTsZTPK/i
C9mA/jKuyfStLJL8TySr229AaerRVzpX9ei2GNkbr6KnFUadBWQrshT7m+aQVASt407irLbkF52m
Lu94Ztr6wuOcvKgdDOQgi8bmwUSHCnHqPrHzYNTHojmNDUrVvookQuyvRav83ShlOvhxX0c6GL9p
vTa1kbe+h7RBHSiDqr/vDbBFD+sa5VPQ54PhhLPhlHQAGKjJOANzBvbXoR3k+ijp9F+0uIveakvW
J6e2NvuvaazMEvuaOSJw5zF/bshT/tFTokA/qWEJPIzAO7+rwxRnQVPNhvGsDyJl9JbIEe603Kwc
TlpSFX8wQTOqgsVbx8e2E319QpOguo5GaZu+okYQdet1KD/no0BYq2uiuQ+ivuFLiLxhUhnACfMf
Kls5mCG4xK1vD2L+w46aLHosMPY3PBqjCJgPAdCIXJloAOTN8n1C3ukpKxv7B/JavGKZF611WBSo
DIYZqklZaDhD9b7zDMXxO9VrVV/YfXzuKHM7fhpZw786Vc8fsepNj5MVZflFVVb9U+8UjFxSqtLu
2JNIJTJllNqZQ4y6TGqKZAmcOvcE2vdK0p1FPM7taSoKLTkv6lhWSA7rWREgcVYtL2uSrnaYT8Iu
kPuq7DdtPg2uTx1K/SYmtaS/Drz2Ohl6xjNYZ9nfY8OMTn8pCuUpNkbxHaWX5aPV69RUzHRetCCn
tP+m64AABDB4E/Nv1Uk85/2Sof5XU4MfT6bT9FD5zXpugjVajbQ8zVlVx+clRRmZr0HKHZRiBAIz
DDazogHKeH+ataKZL5E+G4wB6XpQgn7vTFN+HXWtRr9P6Zq492GrWN+KgbFN59qx8+pfIENAe1uE
LtSwJrZ/N2jpoJaBmceRGfAjoupRIPyc+YnTx9NbkWnr6IOKmd44baaYSCxXQAwnpW3Tr5ZiArCY
tbKcuEqKc0VXpx39QVO7LnDyKOo+jbNpLJeqFUPmT8pq/cO8T/GMIp8dG4g7a8t7kRECBc3UKcJ3
62kWhKt5kX3zIJW1PnrSQ/quZxCG2/pV48Tah8ylFBCsdpp8rgdN8XzHTMaMCX/aCPIBZSH0jGpl
AiDZzX11ikVuGL67xEty8Yxx+MOyRGT7TiZc/WFeFSI43nwnPhdLMmvndUVd47ygd6+/WdDxKf4Z
V01EH402LrsPVVSZH1fg6Qx28My+emulup489y5amT9yJdLKJwQOvPito865/hVBO919dsc6005U
2JQPdR3XOQ5BmDbAzg51XcOedSMwlyxNLp1qZ/94uTO8saZs6h8aDXdzdmo0ZB88p2oI65MhbpCq
aqo1KO3U5iMmSsdkC3vqL0YcTenZymoUKIrIGf6JtUQ1nie7KP6dk8paodjYfYNTKwf9OS3W/HOt
zH30aAu4zqfaTtwPzqBqRUgvrWjPizlU/9qDU9oAsOLls9IPYx4MBIPJm7hPZvvs8XuM0zp4zJ8z
F60Wj6odja4/542SPOSKidz+4KLYg+RS1z0ZZmKJb0s/VumpLf+Ps/NYjhtJ2/WtTPQec+DNib9n
ARSqSIpGhi23Qciw4RMmE/bqz1P9z0yLEMk6qk13SKRgEmk+8xpnXXd2VbVtqCtZmm9ll4vsNROw
KyNXWZXWRbXOdLv1iMQQnc89qCbVUpnBwW1LtwuL3rYUvOXU896Ca9D0LnLlUCf7RuXavBtRgkWE
TJb9IvcVL9PdtDIFEavnQ6nqCB2LyQrzfnBfUS4d64tgXL1gn+v1wrapzQNVtASHPTv20y5X33Nr
TT8pyylklIrO9+JmcKw/Kk+f+usiNf0cyB8GTu+AeLvFTtguVjHIGA8W/AXfzIZ1Rq4okCvRiZ9x
mt6MXltrUA3w3A5SxPiyOfjTsKpMv6sqQx8/GImWZnFRrXCyZ9qNjrV3Rb36+166U3UEp7p9jDQr
IhlSpYAr9lNtLN1HPUXgUwszoEjlXpPaiKSXsLGbP6iiKNvQBm9fPBA0on3K+UxVu8NQrzvQjJ7U
vavp/RLJtsvYFZEMNXaTJxpQ8tlacuZZyxCw5I3G2hf+4HVA9fq+DRvwWFPorV6rfw5yv2jCo16V
hbr43AbUCaGZR+xeYgpT35rbaMYPgQI0flNepJslO4DS8eQ6llDUcg0NBomeZUyyu2F06yXOhmTJ
bsy5bV71WlUVu7zvqmsjKLX6okbbW4+MqUq/jgXfEJk3v6zA1gOIioq8MymTVGoIQgCgzrLLhjqY
r5TNJheuZjqt0VzN8uOCpMndKJYAxHTvzUk0iHzQwwQe0+WcppONCG+u2NxGU30YxiwYsBNxUyss
ZrXciVE5GsmnbqbRwpb6Pph6/Jnw1anuUD1ny63BR2U7g62gDJ3BNvPXua5IbQy7rOuwTFUe7KBI
DE7HHqZMO+ptc633SupNuVPaJMz9klQk0yUaYtXOspblTs6ityKDcloeNpk724idq2qMqDm7JpNx
HdPbFKpM9l3WhZqrqBmTEsw6VTkROZVPQGwUaGuGLAi/2FfN7CzXre9I+1LamWVeVGLO5wtHGqo9
pFqieHagJfWCdUZfB+591y5uVxICDTIJAKl3XhrahSOCm85uKnXTFpk98Gwt9NbQ9NbF9sPF9rTu
I+Fq137wurZJ7pI6SNkDdeL4KQ01pxzaV+NkrpSyzVmpCyNx69sU6Ea687oyU5d24su03/EfLX/o
s7R2qHwLOe5GJCVF7Go4MIZF4ROdsTnUdpj2Bg10REFkHi5BjZLfPA5+c0FhptV2aO9b01sslO0/
DK62HlawGWk4a2bfxzXroN2b+uJ/ady1TUIcuRvvopMpHgWkkrmMrSBJxleTHch7b6XMGdve5MGi
ESnOB4UjVX/XqkrTw9n1/kLrK7xoPDaILCwqR7ITaah238yEz0gScrSMO6NP8m/O7PkL66VwPptT
4nTR5AXpG0lMYu5AYdgXmqujRrZUAY030ptM4TpiJCY2Z7a8Zv4l2sEqYLGGAQ2KO2kFzXwQkp8J
P7PLXQlm+k+8UfCwbOmVvs3taf6kprq47SqLMnFewp2/LtvKJv7oktShnjkN3UWmyxQySQMz1Uyy
ZNy5RmllMapkdhUH7Wj84ZSZ14fKXkC0QRIXd1h1wCPVKrsPIggM5utuhuEQwrQK1IEUrPu+rqp+
FQy+317MdTV9RCUwuCmWAEOdYQTDTvRg8C/cMVjkRV56e1la2p2wxcAWnFn+5YAf6fcSR1fxxp8G
846JafUkDqn2DryDlxHiVeUVkIfkD7vWahmWZBNvkzJJ9Z2d9809r2Vnr7xMpNwm9/W7WVsCIxKa
oW4Cd9ZNAl65Jq/cZrY/SJ0olldJFnVRLG5j7aTlINZB9rZ+wDGDFW8Fw2IfZI+d5GXnd5UXzjXf
Z+c3SX9XLF3vheVQpKgmNCOjrXPWvdInU/8m7LTknEWP8SueXOZ3rUkRhVxUUNzMquNk84dRz8Nq
ZPuJWQr2x6LqlIg7yPF+VCvHqaKcjMcJl7yA42f7ag2NNDcu/d48VpEmP0XwzKpkFMz6aEaWrQYv
Lq3RuG5y5iiy205Sh4Ws1jqiKJuIi2CybYHWAMrZsWMW2hX5hJbu3aZ3v2WDBs5nHfs6J59eq5IT
puUMWS0RyFsisUGEqZCOsZecAHDsaUI8qKWZcRocEUI6lE6ZfFXrUJArDIXlxOD1XTdsTKBKFnlu
CtMnM4/plOYu7yzpG8SbiG28ak3JtUG96RXax0K4Ubku1WEdkmkORV5bxdthNPRvmDK6Q5R2Xin2
tTOz/ntS6YL1i5AZ54JrfCu9oEp3jWMQ5JeJKwwSegc0RUPdco6UW5nVrsBRuwwNyHNTmM1itKOq
AWdM8WikyOpOEwB1TdjQcDrpfhmzoZ9jju1UcjBXnREagd7Zh6ZwzDIWc1eM8eB46J/kjQoiTYzJ
wgemzHKRFW5ThEbfD37k2mnW385J1d7W6GOpEK2cwL9JSHYvxqq2PgDKSoawmWQjcVQJrHdFBrqZ
ak++7rLqeDZYg4mPqa73hPVmQV0smgdveOva0szCwc3s4kp0NBhDyN/2Pa6McrmQbRF8gGhrXRd9
anzWZSWq6zVHfYwzde3aaBKV9cYU+KW/LoTbfilsrRL7laj2YV45jKOKR/yzgVDDTrKs3s1U03EK
iRJVfrGYzcB4WlrehICaTYV6R5MHofSPUgVmbhOxiNX93Ip5TK8qKbBxdCffHiN4dg7NMtupPXSd
Zsk0xfSbI8yVVXA7iGnxKOdQbrlDvrUcQqgG8o2Z1sm6n/S5eajLeRkj35kDoqk5cagJGXb29ZiR
cLixY0970t3xOweBkSN4KHIk5qqBAXH9Od873YyjOPWAdVenjRa8slVm3gF+Nt6JNtCzSB+X4ZKO
ZkbW5HnFG2E7yxi2JjJmoYtutB36TiX/MBI7/2pavf2gZhXQm07a5jArNMgiUjZScZvs12EJBt1V
6a+jDJXwUdTMm7ZK2M+N5YG9328wGx6mz1ajaxVjP6Q0fVXp39VHbUmgVFn9rbEnNR3sOpDdjjHF
EcVNXfNtsjamEc7zatWh1qD7frAqYoGQMe6/tHohhrAY3WEOgWU0957fqGsHwkATCmbCXd8U1Ycc
KbaHPHOSCyJZbUKhti6IPaR7WU5r93EaIYqEbRdQJBBWV1MvxwmVzq2ntJqAsTSuVF7l+cGqzZTa
Wk+JO8TccUZGK0jZ5oqpn/JLF/fyNqIvBI6mUTqZgF435q2qvQXDn2wYe17cNi4YDJFi32PZbcw1
xne42dGCK2qrK3fpMjXM+iDrZ8IA1X6l4OLpxCLp/LYgeBfYCqFOFBaTq393aG2nYdYWlQ9jqZJf
axhhbtj2PTnr3M/+bd/3DVqydWG8szTd+BxU2WREs+rNb6oKmjcFE36NnM4cr/wlbb1IU0Qgl+6A
IjG1Sae5wqMu8COtUPY+W8hrMX3VvSksDX92Y69NJo0AbaoXNqc2/4iCT/WhC4zyoyx0Sg9SX1Jn
r5J2+irHrHkbFA31Sxm40tw5reN+SrK5YtAoNq00li39a26X1vUEDG6K9EzDJmv1xvS7PzXEgwO5
E/uA6eifXCtrKWmlY0roNHXy2kW+TSNRL9drXJjXLBqDFVyWGTTuvSEL+9Isx/KjcBDlijPpuA+E
WwurUevcd9JDmXCX6Uv5gRJu8dWonGWADdaMXwxYriZlhZUYyMWPPoOQMYDywsm8+boYILRDpYL5
PQDOWkVos7jMUnyEzDhtG4PoKanJ3Vo5j4c6wUsX1T7Hvui8PNXDqmwWaiL+oGW7MumPOzZeundd
ZcwptTLH/zZnnXwYYYbJUPg+vi+WolgeeSgVvYXE6lXRIrvumy7ZdWOmlfOwsC2/BybevM8daVJ9
yB0iiERr2ECrqmv7yMtLbYpXy8A9qvEKnrrspe5ThKBbh55gMGq7OXC741Hot5ftOLEVTIOV3wVa
ipal66lpV44oR0ajnXMITSRED4YiiILVKZzLeqjx/SXNsd+rAuDOrVOSGEYc2MpjeagaBXWVVTPi
rShUXup5Ppuvhe0xh9YRw8komybnjrYnWlTWkOX+RU+1l+yuce3syqLIWMUqK6qr1prHcV/rmgpC
o9adORrcsTUiH18MOhez7Y6hKV3vC+CLns+yJINJyUYgg2dQYj4EhTFZUUpfAyGdMitfVRikaTdW
QZa/G61Aa0NfWdRtgtSxQTuUlkFUPvoNNXFZdO+mUS/z3dDYswpVHQzZHbX79LMyUeuGQVOq16p2
DKB0q3DvatFW6WXFKf+2abIRtkJG8B9DbW+GUMJik7DZZ8JVYTR2H2EfYByUHIoq7paxftcrj1R1
mD2C+YSoowep4wY3DQrY6IkqNd1C6KNOFMA3XkNzcDnXnMrxOoJnay3DWk5dGxpUG9+ZYtKyi0AW
xSfiIfJALWk9BMUDijIwPGvJhkRP+k0qrOZT7tvJH8MyT+6xiowwvKIv4UdTQUYTrVI6V54o2zGq
046mWIBidhPOBGj1Ya4df75sqNR9wifJfpNqXplHHad9EKas/WqnT4Yx4CedDDepNXuoX1F8MUI0
R6iwCd/RPs2kF3fZ6qj7blzK103ZElwJv/HvWVZ8pNZPylfNlJDdw5Dyzbd6oGn5JV64Fvhc1Ypj
XuGO/I42vpIp/ZbFqJBqkMomJ7RJIoqRKG5xyCp3iT+C2MMluC0i+kTOwU5HE5MnUdoNR6TbvGH3
EK8bUc0FpwIEql2fOEZsOZ2wqGONxg3h28hSglDl+Nd9S430uidnQxMQSa8LZ5rHN85kLJ8HMaj8
KlCSbTAdpHkhazfzoulofRI1ieM/aJ1j3KVsNSzhNlVlXHlz8AdCOwZ12Fx4n5akA2Q4BcpngiWD
966UvShwoXBh6Im6b70wD9CrCf2y9bJDPpmDsdd96gGcbl0K4FJUdUI9z0nL0Oq9QR7DWP9QNZTv
dnPRGfeDbVd/OOlg32JHu+Cs1etUfpt0Xg7gEmz6UJYoWtRAtQBlrSDLPvZqSOQFeNgUV5yg+rbk
kCLCbvVIiOAS6PXe75NKj10ROHdCDSyObC5o4ripPVPYJNbUd6ObtW882mJ/2mY3FigQEwixs1Nn
Df20BphQranztbJV8RUjuy7FoqAYLlI8HMvrRgxkmiZHAKmL681XlN5Q2u5TT+ZvhHUkuDmib06A
TH8GUARAFY+0KIJe2uAbgFSid32HpDft6MEm9Aoyfd/q0sBcMnPui1TOf7zchX4CI8kNbQwc/KPM
Jtpjj5umslKIDmDDgZGmWG6tRM5RKdk6U4mrVmKUlNNIKi7rSk67TBuD/VAXp8SVnxC34yHARh4B
60fhtQ04hcmu4PdnNejupH+1MkfeDYEqv+dr66kYXXUiySxFJTsc14zzB75Xl+4cBPiuUFShQvvy
oPyMlaHBCqAKHzMqgvBzH4+JMo2mzjq8PuFXi2tS+Oa+s+r8BOj25zYubSFg8/6RQ4Ku9HbkF1vS
F1nrWE+RkqNrObEBuM6rVKzZ4VdfCOQPLH8bcA5R8HZWZTRHuyoNRBxUYxAOWTu9osuhn+i/PwGI
ObJS0ScAjIP14nFu/wB+a2q1Wv5c80KyZw+oveqhWbv+3klcmKgrvna91s3vXn61p0aRBodjAPI9
ehEcf/7DTalHT+Cm/Dpes26KGn+2LuygSfYya8QJROGTawW43ZGIDnLjJxKChiHaCoJexHaWvm8H
oLzWOMqITp64xogjuTARTNwjeinfN9baR1VlNqcURX+em0zKH55hMzdTU0utSQW874x4EOFUJa4z
rTJ/HeBw9GJHrRmgASIqm31I97BEXqiFxNyLsoTUi6/UiTGdXUf7K80YwoGiHLNPYGpOSSg/tQUy
wEcFP4yfEaJ9/EUhRa7sR4WIRWUP17nXgaFcsh5UAWp+SqOB/PIMevJ+yPC44KaRVzGPWI8fZlDe
ws3Xqh4VWr1aYir1U+RopbsfHZpxw1GW9+X7PcFJ5ROiSXP0RvXYeo+f+IcbwtBM9cWpRJzUVZtd
lgt3ihrTSa6XyS1u+9lSb6WkPSfwtsG3eaJrbJXa6oamPfpx2tTOVT2U5oeXn+vJmYW6GbKeiJG7
Wxm8QThWnqAzGWOwXH7WBijlGlLP4ct3eXK0MdkGvQ1whpz88ctnw6zIAE1QZSs1gDzQmrvSmOhM
k+Xd9EQVJ/byJzYlnF7YaBF5okC8BcVnbtc5IylBjClqcGkOg9rT1nSomoH50hPlvFm9vhl/9S2P
vgeo+6HXg46yuZUqXbvSsIlaRSxFmzx4TlG+hxS13LbGvF4uNoTcE6/589701x3hVOOGBDBwyxrN
asQA8iVrYs9RBUK8jn1vVwGlM3/1ohyMdyQqpveyKMp2hgeEogYP8/K3/QkVdXwGFFNd0LPgIreQ
a9WPdlEsGhNb91ykrFb/qrSPTLeReruoUnPv660fFV01/KqkHHeGocGQo/PAA2xmFW00SyWFRJsc
1+2LQXVpDBBFhu0y4Q012qckwn+axcf7QdjClp596qeoiRN0SZe1bvC+MYsvfua21c4jjfq6orfa
Reban3LV+Gkec8cj9fhokQKeayuyMNcBTUBQ3tBYRvzoPFfejRnglBwbnldAG7xb8BPeiS3hp8P1
eFNg8B66TOBst37c+TAKHzG4Jh5aX4RBsMKNpHMJTrA6FaI89X7H45u7HPEKP4uua6ZNl0TEuadX
XehodVdfIBtm+KG16upA4lB+Fgzu4eU5+9fCeISm4x2RFAZCz0JFNmgzdZoRIAlwoDbWoIy9VaSx
1MQCHMGrYrIQSUOv9j21viLu2tT/AB5Z0G0ak/Q6A4tFSwJgV5yB53iXZUbih5VJw/OM3QSq1DFG
pA3xE/mX2NMaMzdpYr9txIVGMS0Gd9we/IDaT7Yu493LY/LU7KaeCtaecO54DD/eo9OgU7VNlh+3
U7dEzlJl+1nL7Fdo1pVoXxWneLF/Td7tN+A0PBLeIDTwv8c3bN2aTmit2jiZbMrOerK+JrhI51cJ
BlZ33uKuKu6XzPqkNNO7LXRRv3bNsU/Cul/tN60E9P7rQ47SJts3J1WAcM1xuv5wRo+q7UYpkjbG
BbeOA9m0F9RdshhhLmPvgXY4sX8/sdIM5DcwqcAQCFbTJt6iWmGJVJ8Y8sLKL4ZefXUWN419FHP2
L3/cn455wjl48aRZCLtBBdjcabWTzE5NuiUFwbIMXT23HlDKOyVw+PNZcJw/qHDxSY/w5k12k074
tuD91cWlaPU9CB/EpS1Lu/LXCslFB3xGl3jWJRnDKXWqn7PJI00EcC47CfQwZD8ffzsc0IPGm6wu
tuhEkj6XYDI8L9sp9KzGuB1s91I10xCbGXGOrYL2LusG+ZEM6ZTp7s9fFXNEC0C74RispK3GdjmR
RurgMRAI8JMLbZ7mPwMYO68n5XTDiRn75L2IK0niKfij8Pj4rek5+uCfuZff6SqsZgvRXaNYw3lZ
yvjlKfTUrSBVBpiJG0CQt/pqYnDaZvWdLtYXae+YYtWlmdR/lEZXnNidf56sx1UI9RItYQQrtzsR
rRILnGvAp5zLVYZUhYGEZjJt0xOj9xOVhDmDprzB8OEGxnnwePRgi3WTPRQ4SfXLe6ncew32w24d
Cxk7Lv7Tq0X5yTtiDzqtK08syafGk1ek9HHU4OHAfXxz2ejWkq285aRVwb6nQ3MJGCm/KPu1PXGr
n4/Zv1wBcS5n/RNLbN4T1oHRgo7pY69w1L5qdff1QuQU617SgqshR3JotQX9iVrHk2vSo2/2n/tu
aACm22V6icUqCDL2hKkb08u69o29KVq5F7hR7hA67C/rIgg4YVT/brV7/4vAs/rUzv7EYJPoUSEi
JqQYsmXQrHaK4HApeixABjcCka5feTXU3K4PTlHlnpi9TFmmL7rNLp92M9g15ggZ+XkfLzRVd1Sb
1KuG8vbnX16NR/WFI3GUG1F3eTx70CA1OB+7PsazSxzacclinOvMcBbGfOKU+jkwgFxMRkP2BoOM
LfbxrRqU81K/M1klXdXHfoVHZyot8TCzqEJ/RiHnxLJ88oZYQOu8gwnheHMMZ/5sgAfxerpMyDlO
sKl3Vel8B00A+8ApqxOr46m5weaJqhjyMcCaN2cjbswZHjCNRCMhtaJcOHqIrKEeLQzqiRXx1Nxw
sHGFacjpgAbw46EELu3NVYBbRs9ovzEmHMB2gVtA6np5djx1H6Jq8gZUW1y0xB7fB3+4NivLFAle
5ftxkKhbiCCnfNOeGre/XDJZVh4Ew81NBhJaLU2mPp6yALlYmgX71BvWnSNY5y+/zxMbGFZeR88K
QgtebLORSMNRYz+3uMHZ1tH2F6m9JJdgXMZ8vkF73o2GfPxlaUimPbwi6ovHCqy3dS7Daitrx2KS
sVGTuQf91F9AU3ndLtI4ceA9MZLsA7p/tFImftrKBRiwCsUUCBn7BbYfU4nFXQFtOJp8mm4vj+QT
M4NhRBnIO2oTQCh8PDPkkfJN/CTjCjOX13ShvNBWznhinj+xgjnWDAITqqaBs/X2dAWiX/NqM8+r
comLrMkuBL03vBZo+1FKPiMMghBKORhVWTbDLQPVTKRlVMug4iaD8T1gERt2gjCwqLP5f4sO/+fb
/H/Th+b1/yYo8l//w5+/Ne1CPzxTmz/+6yb/1jey+VP9z/Gf/ffXHv+jf921D+Kd6h8e1M2Xdvub
j/4h1//3/Xdf1JdHf4iFytXyZnjol7cPksLjXzfhSY+/+f/7w388/HWV+6V9+P23b80g1PFqNBjE
b//+0eX3339juv8wl47X//cPb7/U/LtL8f3hp19/+CLV778F3j9haXvICKDUwxHhEmhND8efuP4/
wSkRBpPhEeSwo//2D9H0Kvv9N8v5J2KOyEiwnvlqRMy//UM2w/FH7j85OflL0l+2SgS9zd/+89qP
PtDfH+wfYqhfN7lQ8vffHk95HAxh9GMhuT2IZYKTdJkH7kVm7OgXyvGEjM/T18Xa/fESCsx8BIM1
e7FyMgQE13VZPmSmO/+SXMp/Hpt05vHlCw9ZyWkW1Bf6ru/fwkvV0/t0Xps/f/h6/x6mH4fl8Rr9
+/qb0zWgtuEPIP9iCiNyfdMadUA9wSocI0Sz5Si3i6ZGcuKMfW6sjg/xQ0YtXd0FTCVcysuWDztF
twCdNovrnwiHHh8Qf7/McWf94fqACXTwe4sbD0Zr3xjGZNfvJr3Q3evFx8T0oAFUhlyzdO3bl0fv
uRc6/v0PN2ypZY7e8YZYntAebgDsD0cPiyyPX77B49zk7zfaRCN+vk46BEkHQy3pTVcYDiVm1JYg
GK8BmRTmjTGUA9Q32QkQgHplG91eF9l46nTf1Jb/foBNjNJ6tSwduTgxIDs4jPSQD55l/NkCI57K
sEsn1J6HxdOuG7SlyngwG1TSQw2W0Sm16+fGeHPaV+kCXNaZGALqVJHVN396zpRfvDy+z118cwA2
rNTJXxSoDXDcH/EtRrJ2hHp11tW3SXLlF+Azrd4BZJznDzqHyLXQkDn5pfjuv9/G3+wNjTbh5pA5
Tlwpb3xvTJ0NGHH1ztt5tg158PZF25qdE6tGW9dYn7Wx37ltA6LwvNHZ7AbmnBog7Qt2g4a0O1pc
FypH17GUdi/f4Jm9bVvmqoNxcpAs8A4gF7rkrVfX3fDe6tZAv1JaBihpSWE2nwhOn5lJ/mbvMY9N
j0YifCKaxXNfyxyJtfe1UtqfL7/Mc9c//v0PWw2k3kGfZsc/rA1UtSW1tT6cc3A6J77G8Tn/rsP+
PZk2O03QlJR2zSU5NJoPA2eiSDDCCV2AA0ODtYMzb7PZTyy7gfTdat5BqcFUULcbocerMKoZTp+a
Tkk7PDdam02ja8YO+FztH1pkse/hwmV3CFUG9y9/i+fGarNrTOUMFp8Y52BqM8Itsves69QG0Pqh
hHJ8KuN+5h22gg2Zn7bYiLT+oYeKcqnVq34XpEZf/VIO8N8Pvo2SMVdboKCt7mHANWMO9WK2P7kr
TZCXx+i5p98EFsPoNVTZXPcA2X+9V1Vax/ageb+Wwfz99JvNAwcOsVSAFA82LAS+weLP2hEgnJ8S
yX3u+TfruQw0pwtmRj8w6g62guGIKe4Lb51enzdAxxv/sKA9c7Gkoc3uIZBZ/t7zpXw952l3SqLm
ueffLDQPDj7EPMc7tPBc8gtwOTOqAGU9nercPHeDzRKbEXhwldkjaUAtFupcbUKBJSXuT53Nj9sI
f3/izSpb0iLV64lP3CHQ2u+KFPjP61pbR/cqVQlibHNqLuJjVfsWGMh0+kWsz39vfMxffvwy1Zwm
XrNObIWVX7VXkMoTj8i+DAjrfDUVNiIAqljHKKfpW+9L9Bg8qGmT1bxDqNYdzotNtrYXS+Jqno8j
/KH2tGFn5ZN38L3qlN3ipiz791tuFqgzqhmWaBccLH3tG9oTyahiJ1nX6qLFRG25S2Xd/NlqR1VS
e/WFc4u8giluUF7xi49+aTrOeTvRtj5ltaPTqnJZD3Re7QhxYxlKlApOnDjPzFNnc7D5wlzB4nbr
Ad5fFpVHHSO39Ozznn2LOvBFQSNkyu1D61F2iNw1eGjneTqF7Xjm4bcdnaoHsrTMhXeAEDEdUmXg
N5Rafvr9rD1o23UYjN71IYLYh7Sd/U8OJ/Ot1LVTSInnHn4z8p2VIliqecEBTodeRPTx6zWEDAKV
8eXHf2aH+EmCJ+8Wx5x7H83JKTEvfbvv9a9za7BbABEFGgeZGckCc3Xb9Ftbr9I8b05tEUUWLDAW
QO8eXD+pB9g+JoysZQC9cOa02ux9q72WtCZ6jyo7oHB3GdPd6qLe//K4PfNhtjY3bhLoosBQ8iCH
VB1W4cGO6tvivEh4qwgNlhDVFsLsAxTbOjKVARp+aczz4optO4CMrfFRdFkPJjlvqGfGB4ES53nf
1dlEFYbbYu9RwYVOvUXdDItAArDqQOCfef1NUJEVg2qtnp1Og/19aY5ziae0bx/O+6ybI7/QtV6f
ErkeOiPHojoQaTQ69rp/+erHZ3wiQXA2571InGxdDW06TJrzQNpJgd9WZSsOagLp9fI9npuYm2lv
jd4oCvjwB4vJ/zZQTREbdlOel45vRb2VIBSaVnc6NMDHLkHRDbtiEWcu2a0OJwyoKvFXmMeprOxX
eYWUXDtXZz765rDmoE5gDlrq0DVFYkS9AxvLy+YyO29HsDcT30lSCbqUMk8r8vkKKXx1PSBLf97E
3OrrUx/FPRd5q32PjIp8Z03oy945GDNk580b+ziffoilSyMfUa82Z0LCYY3K1vm0wGU6MfGfmZRb
qxqn0EpAgMkYd1VmhJakr9qdblo8d/XNorXawjaTwgeUIrRPvUl8J4I5OfOzbtZs2a7o7kn3348O
A8YMHeitZ476drU6foIUmDHGwUTR2DxeXZ49MNYmCi/1sU0qydVnOnzR4MNqdkFanvfs1jGk+GHG
ZLgHNtgTc3XbfEBbudqneXpmZcvarNYSKQcfTiYDsw71ofLw6ELZcj7vfN2iFaFL42SIklbsqAT6
MWpJodEm6rwjytocUXXWmqKx9CEW4yqgS+UPQ7EaZ476Zp1KMLFtk4G7qsvMDgE6fkK+0Dzz4tbj
T6onTg+GRlOx1+liJ+f8ixwADJ11Mm0RFp0M5oJocoiPnrIoBiB7NPSmd+bVN+vUswotzbWARw8G
40bSHnmdeGl1Xotq6zAxD7YJIzYYDpjgHdUSBMixnaY0tPDPGpwt1N3sUIIc2nREdKMWkPOs1jm0
k6m+nXf5zVo18sTsm7nmZE1kdRUU0kCVqFjOCyi3MM+hB/WULs5wUIH12SjMN9K23pz34JtTdZZL
US94exzQuLlle/y0mN6Z5bstrjDI89pDI1Adiinzsd1z7psShcPzHnyzTkUptT7wh+Gg5SoHBe1d
Q408hcJ65sTberHTFp6gsPsa5J75e74YH0ynPsEFeO7S5uMtwM+nFPMDbTlwWanCFZ8TN1ykdQqB
8tz1N+t0xKc8K+1eHcCm6B9txT4Qynw1zos0zM2BCqIK1lPSDIe66dddM3tfsxztpbO+6daAPvHz
zhvRfTs4Cyo1dY3kpSxPdV6fGRhjs0TB3NioD9YKzUMV3CBRZdygC9h+OO/RN+epqUzVo1XAdMzQ
YbXq6aPnnzJAfO7JN2t0tRuU3rNyOPQOOroIUXyqOv/1ec+9OUvtycYVHDmWA5Kz9/aw3Di2PEG4
fO6xj3//Q/wCTT1J0U1R8Jc0DUWN5Dpf9TNz7K1Fg2G0rbci3Bi7enBXL94nH+L5eVvLlsSiZcTp
eF8NhyoTb5q02Sd1dt5O/lel84cxsdtpsWZq6nGzjhf9ZL6ynfNO0L+64z9cuV0c5M/ghR/wh7z2
j3piKFGcNUe2VqZ5peZsQNAzbus/1nGICu/9eRfeLMkqKPp2LfmIdlZ+7efgjb+65+1TW3L00I3I
CU2uOmDUZtyvyIQcisGSu/MefLMiLZHMoshRSJMaUAJTlBdBcson55lls/UDLqtcOgDatdjJiW41
3f2CedCZB9vW+puJ3XWVzpGc5cgaoyeIyF7g/Rqa87/1et16vOJ9OXrw9Eft/3F2bs2R4loW/kVE
gAQCXoFMnL6VXXZdX4iq6i4EQoC4SEi/flZOxEQc013HMbx2RStlocvW1trrO8FjZhqKBJngY+O9
OzRBgFeh4nYp1wRiDkPnq7UHez3W+O7EBJiztravIJvk443p8LavYIlycKbszstpXcE96NB40kVP
dB1/NaGdDo3KP4rRIFGzvrpSFiZJnyK0vcFz6WDbu6WJWlcUq24BUq+onLmHVWx7C/8QdmhUgj3q
lc+h7hDPYqJEqBd2fvsJtsOHAizo9d5OQmCBQyNAdCs3apc298OKDTAuc/CVPjJf/sFiGI0MK7x3
LGUdjj9Q0PIFCfxPx5q+7gn/sYlrqG0nRjEu61pHhVphJXHVFx+6lQN+97b1icMwEBar6Pi2Pa2D
f7tpQKGP9Xy3QkGlQO0ip3OZCPrQQXCIorCYHBzx3Qpd4RLK0lUvpT92z3Czy9uJHwpS4PO3G5PI
621N5VxCrUty2PROeRC2vw8Nyl5cZZGVnxO5zBAYsG/1vN02cfRyrOnd+twmePQngFKVMPgxWTfE
6tzL9pgyItgLq4bI9KmGfKfEM4wregerZ1jJHJsqyW6BrvCGFDwwUzlA/gIWxDp5d5727cdjI7OL
aI1HsSuGK76otn/NiOC2Ofl5rOnd8lxw8PCRDXMpWP1xG8eLL9+jg1yb+OfTxT9qOsCZEKyFC2vp
NOz0tKkJiOr9r2P93i3OBtWU8wRb5zLlYy5Q4C+T98LO66j+W793SxN286TTYzyVXOoI7p0xax8U
StEy05LV5sf6v1ukMC6B1dEQTWXX0O8dD7/A7+z1UNN7BdMGxWPH4mrC+tfzjQZyIwt0eOy5K9gL
mGrC4c5BCToeBl+kBjkk9MbPx3q+u3HyTY1i8vlcRnDlvBrcwdQWXmFwti6O/cBuncI9pk7gso4p
uXnPjSSvjTp2Fw/2djhdEylcmNF0ZdPnxW9gJMcOPUPBGubthg7v7ErCPG0qaSVJ6SVkeQ5q854r
0h+W6V6vSWLtR7rBTKx8B4NnMAFRp3VMMIZy0rddl7CFXraZT2WvRz/zdXxWpj6WHUax39vGlylc
1zDFkGN7vNOW3HXRdnAN7ZZnaupubVU9lXFV97Cat3cw+Tj2boZz/m2/gUaDCxsRUxkM+okG6n7y
l2P93quXpgavE8x4qoSD7JcmmJ7B/Pl6aO2w3eKsNpA467GdSoaRyVKI0DNlZXJsP9wrehbaKvD/
UoV3myt0gohnWNIdC0H3ch7fxz0LFYWqrBsqYUaHRMVp9T12cGB2y7NtU6jS4LFd0tTKHKbC7OMV
UXTwi9K3k0W3EaugtVOlSyeSB3P4iJP02Os5Kj3fNr56MGKMtgHTBXh0X2CvtWIGZynV4lAOB9X4
b38hFpJAsAjQURwuL009PxuxvByakNFujdaVNbTralXGffq9H0yQ8TB8T6h3/Xj/EgTstUaQFftp
vfWYMzU3cd4j6VdWVaiOvX8EbNd5K9YVPg0VrES8Wahcm1H+XoH0OHjZ3YuNAomqdwP703LiFoSW
mrUZvmx0Pjb0u1A9jrctgU3mWK4dI7nPoIdHnfTBfX0vNlo6qO9Q3DyWcxjXSxY4In4Iu/XvWQ/8
4dvu9UZbM7HJbBibgcOQtVnkp60Ljp3V+4JV+M4Z6cUrxh3Ouzd29uHH3qH08ti477YawEmpHTsz
lmBUuS/+UNUAhiXje1ZhfxqY3V5Dsb9HoMyOZQoE3XyO14SGqMMewL851v/dfoNHRDH0I6qEBzqb
yzQln7jqjr0pBHuhkULKPPFgXFzSqU2+x3hUuFmFfA8D+Iex2QuNFt/brKPRUGLGp2A2aAU3Yi8+
HRqYcHe4TtbDG32H1iNYumdRMIJ58J6KKb7uKf+yl+1lRqrZIPVNyFBqJuoqw2txi0UbN5sApy+t
xY2EW9fLKufuQmfqsXLhXEWvKHGL1RNKi+fpBfbL7EbgXXK4aQVoIvBgbpCMrzeV+CZzYaumT0YR
b819EAjFj4FzIJUYAktSBBFy7fAZX7e16AJkyeCuT5btsiovaUsSbzy8VENrbB74yCZ89aCOteeA
tnNcoFYfbZquWdy5VimfUW1H3HqWhGyumLWk/fctDsPqCXbAXvsTVepKlYmDBXY5bfh7i3Fx0Qkl
3VGS9yBWA/dk4xpWs8FQp/cMldjosnLkBWYrJtOEgd/ezJMrfRCc7ZWloEOgXsI6OunYhEhhd3B+
zutulAPi2TS1eTI1NM7k0EzBnenhgXPp4Mwdlg6jDUdDKvTFOU8+Tr32wyL0NWzE2mqq3EsXtEN8
LArZS2smWWutRz2UIqnXz1OiHHKoPZyFD03QvbhG9c0CdX46AGu2ehmoHPfc1cdqbkANfxsk+Bg5
kH4BJbDDWMHGwDdtCRvh5mBwuVfXBH0TOI+2Y8mA79lOZO5hsB0D/qOKY6Oz25cXeNhUHl+GEu8D
v80Y3kZA4h2LjPfGBONqJq1sPJSgEUK+s8ywr8iBqie/j/V9tyfrSDmQ6shYdip1CWigiuJpE55K
x57Ag70OUW7hysRKgX2P+IB8pAdWBE2Pzcu9BpGGlcUVpxtLzuTfVSheqrg5tqL2CkSNN0Jw9dDv
aK3KOe1u4RR+LG299yCJNDRTAXKbJSrbN1j7gxuQdsF7TmB/Oqp2Mffk15QJPCeXNWlbWLmr36yd
Xg/Nlr13RYvCa93H/lCudh0fUTrY3Ax0kcfim736kLPGX3sCpm89ifA+xM0KdR3r8u1Q369mB//5
FGFGWMj5W40AAQ6agIuZ9tQ0zcEAYa/3GmNTtTA1H5CNWCY4qgcM8DPjl4f6vhd7GR+l0mCFDCh0
7bpbRnUEz3j1vh3eH+bM3ot3bnsQ0YYBk71f41veU/877rT22JPEXu0Vb1I5OSPuQypru1RhtZax
v8TFsbHZHR+EdmvaXPcAAAbrfDawk18X4GWOtb5LvgdTsK0b7smlZ3v6N4fa/G8w6MDcONb89YP8
x/sY7JH7loOUWEYs1t5FpH2Q+5Ux0Ttvh3/wEgj2wi+Um1YV65K+dF1Ap9dRNHrIq7gnYwGMk/eK
grNHzwMtoUAUJ9K8TnGpO3MvioZjX3/vTmtimKAAZ9CXzbR5PyXcPX9NHhbfsQHcnV+oAmY+eGxD
aaziwNzItobbBAer49hll+y2DbDAHZIY1wO4WoLqTjY1KsOssot/cArscgHOXyfU05K+pKCTiGwz
rQEsU4RwjD80RHsRGpvBje4JfsCugG9wt35BbcCvY20nb+dvt0jA4lYH/7OpB2Szpr/dEh3t+O5a
VCsXzHAhkyUi53NHxC0h87GL+t4eSQKzDKvMBYU0IZzkQRvGQ4ZxH48Nym7PABoHHDOj+7Jap+S0
XmEyMmoORoR7oRhISP0Q9oEsEfQ/xtrddap+x8vlD8fAXidWb3hnZNPQl/NG+G3QTUkGCyNz7BDb
S8WMAOpQCypL0KmHOgM0U4Grsvb82ELaC8bCdBso631ZxhE4KipNbkQY2GOLaC8Zm8a+rqu06cs0
5OZ+nmSYx2DPPP/3GXOdGf9yR/d3yyg1MKM3Ac73zoUKgdUVe3nqfKChTwyxc38s2N9ryMCzr0DK
rcE1W+kyZhyW5dfJ7/8/HRj/Ty8Fa8+324EE91zptMHcjMjLuvgf66A6ttHvVWQwl1gSH+wvlM1G
EaC8SOW7NegPft7dOdxjMnoCqsAT3DCrj9p640vPo2PVTPBufTssXdMHq0/m7rpLJs+jpFG5NFFy
LADau0OOyC74FQyS8RiOrMSgkmcPMPqDA7M7/la79Ha1TQeFACycchQfqm8O4Ln3nPv/sOXsLcJg
SFNV4zKBpDnFP5E7epAx//LfF9W/Nw1Pu7ejHmofr9WoEETh5wAWoZpX/TfsiY89bvp7l7AGeYSe
V9dhB8QKCcc5uUgWrYemu78XlA2kXTc3ofNVzZF2CghQZgLwpmNDs1unKXOxjWbk3wKzBLboG+gR
8rbvW33oiuunuyMw0aYaEdl2ZcCZLRIgw58G1PMdOmBhcPj2y1rWII9glFcACLYNty2ctx8JGaP1
nd7/b2ron/sxEElvf4CFlGyMrZg6bI3kBxUE/QoUsFZA1c/RSkCICtlcqKjbhntg6RJ3P8atkt9I
QMPzyoi7xKFn4enrqhUOBdYTAgC5aCO5VApEHgdiuPs5VLZZz/2IMzdfo3b7RWUY3umxXW5tw/UZ
UHiDJuCBwTNfNqF75QHqW57F1afitW+ScS5wYQsd/nUyOfeh/HxsR+4BGdqEc/NASTXoX8fmDHk7
JtA1KnItSD7VVdA+6lSk96Qh9bEDFo62b5uH12c0IDsqSrL5fzOinuF5+3Ss57sIG3dNKz1mREkd
dLYdAUpymN8z0rgumX+ZKntJ3Lp6YEvOmyjVCK+OyzTDaB2cb6geCoMYHijOlHX8UA7D37uPBQo+
5KGOROmNHjuFwgDFCirhp0PjtBfJceAVcUekotRDyAuvcl+Wlrw3TteV/2/jtNtyAtC2VhBkRckA
Cn6Bqjr8kAA18GNrA++d/NGffmK36fhVGtdkVOI0b1SwgsOcWQFdNiHZfmkMKtreuVT/6ZPvth/I
E+pVg894qhtw6s9rtAVQh3ndqZEuITkU3ceySv7eGLnmyJ1UcHAtWU88CN3YF2xEBw+wPf3Bg2kH
EgG9KAO8oC/UnBcavLNB/+lL7BZzTKHldKjBLUSt4uWSdnN0HpIU7+es1p1/SF0Ao++3W0aEtlnT
xB6sLmAkiFr3+muq4mOlrfCmf9v6bFPVNHZqyxhonzM010lW8eDYZQUm+29b1w1SkXQNwHUMk/AM
93BZJGlz6B7nx7uLs8/GoOvirioC3dz6Fc3CgR0b83i3jC31u3lY0LRzIZg46iwbcuh+CFPat0MC
2sjQzCn8xkVD7uLIu1NA8R7a2fYaOsgKMUisqYqxNeq2neel9CL6cqzxXbBQRTHXFpTZQgT1fBqv
4G2bduH5WOu7Y9dPBRilvteUcTOPd1C9flG1PWYO6+81dDWLa0+TtSk7S7oz2I/9ja+6Y1JU0EHf
flDPbnjYk1NTNm2ripEn914M5/VD47KX0YHCB3gIHdICzJxmOxNiPo2TeNea/g+Xh72Ujg/porqw
B81Xq0fRDWU7DccO8b2UzvJtq8Eo4LAQXcHnWns/d130zs77p37v1qeGOt+hwg+LaNZDBtVYDsrP
wS1xL6VzMAybgehpULUkbd4DkK2yaurTY4I0QCLeTphUWtRciChFodXgSJZ0oJIOm2iO1UECCfa2
/RWu6H2saFpIA0CLeIYK4J0N5n+z2f8S3uy1dCFzKMXowaQOrEf1nd/ICAVGNbw8X+E2NJRNBJp5
FistoxOA5NzkahGRhkPmyOxZrakPWs0Y1OSHjCOiyyqhTXwoAw9m59s/20XcqGXV86nvWZfDCxce
E2F1zEfB3wvxALujoAlFMwhi23SOqgWOxZ449nzs72U91BDqOrHMJwqoDzQcyysKNrd3vtofFste
1bMaBROe2M4nGwcuE74AXF0c3P32op5IrMyjoFmdwKubM7PY3/4E9vex3W/3STdPBbBSWa434Gmp
Lw31k/XEZzH3xbEf2O3dfdMsoB3yuNgmznDm2Hbtcw4EIT12ndxLFKdFrE5X43paBz6eZBKaYkzD
Q+l9IGN3M/5KVxupXE/B1Q7NRMCpyTB+B7Hwh1mzFyiOsQ7nakHjeoUddzeHKhs6ckz+CHbI266H
fIXBAfDiJ9IGY05F0GZIMv089FX3+sRBgL/i02o5acJllngeavK20D8Wquw9JWvIh/3Qo2BAQCwF
wPpUP3YxXT4f6/tu8w7NOIJWo5aTB05HHgpXnxobHRwY8nbUm8kEA97WlxNsR8lTLzfxk/kuPhbZ
7iV4nhulqjq6nmpUzxSp4TzH4j1mcAfE0tu+O5RBVI1GYBWP5Ocs6Yvk5Fh5NVBZb9vmEinlYQzX
EwhWfraNpDpVoJPn//2T/uGauNfYdIFQRAw0ObOqi/QTX2Ujz5aRbjqH04hT8L//zB8W7F5vU2la
hUGLPyIiiVdoEtV5v63H9DZgur8dopFX8bIwtF7XfVMkENvk6WD/Otb13TYsWhze0DNOp3Ebbd5I
1RazrI7tknu9TTqG/iKjaDppseqz5AnJYGDsjm2Te0milZQxB2TPaeGuOwez+OSCNjr2SfeCRMdl
6Abkek5jwuNcdlubQ5J6TD7v7xWJfWzjJU5AofSkN+WtG/sMHLpjzk1gX7+dMFUYdlPQsvHULIrn
LpJdnsC5vjg0Y+huxa6BRcp5qpNz2/bu1fnj9hngzves5P+wlPZyxIoaE4CSOZ6iKUA9yvV0Gknw
Xo7wT63vdmEQbpCutml6Dj2kzrX3a+j612PDslulIiBBBX5GfIbPV9Vl2kEmu/Bt/nqs+d06DbqB
Ds6f0nM0yh4yx3Zj/J4FXZ8cW6t7Bdg4JytCvjE9p3MATi657fyDx/Ze/AUjLrVYgqYlcFHuqljo
jylj/b3yC3yGpuKxSs/uan0kTBDmIU9MdmjQyS5Uav2OL84OYQEXrpt+Gp98dsxN0N87feGWg0uN
lGHBIH9oe+8+7JvnY73eLdAINkJ8on1YELbKoAzHDnXX3Mj107H2d3FSPwIH2q1DfA6HYIOFejiH
t9dSvff8BGNsU/9y0yW7Rdp4YgwTU7GzHL35Zqm0lo9z7Nf1CXWqcXWppTP8YXHVu5frP2wLe4su
ZsNeDv0Mbnz6tQ1fmT4Wr+6FUVFH9TbPaJc2H8EIzproYKJhb801QDmcVk0cn1m/+fo8ptp/mKdU
vGfC/QdZHzhvb88QCPLJgnUbn1GYUmeKD81yJ403QI87T6MqDdEtiqdBZyJP20yWPofpqefng7cN
71mRAuN53d7+bS7sdtXYkqrX4Mrj6rmBEZsHXdOR8SQENsPuzKtNdJkaJChCWU8VQq6ttVMfX4Zu
ZFyeke9oQZTsnND2wivrVT8oNVBD9j4k7yKjrXUGrHUff9K9YEEyPui5MgG7bF4YK5FNrqu9JvNp
2tA6m5Z4RHw6MKyoLErVUP8YJy7XIAtF3MgLdQJO1oVFniWuC6u0mXJhabu9wNnP6CaLBMhLcDC3
zTb3WZCuHguz1MKxX9wEo2AgEkikkheZodwDUG4Y08ZD/2kkEpeRNm6T33KU+M/TqkJdMJQD0GzF
CIlca0Oa0tl1AwxL+HTufwzIpcdrtk0AR5ssSljNv/VNKNJfsl7BX0J9rQMfN4MJW2u/XtWNN6OT
dst6eHnNuTHNHIgiRj1rdXJ4SSMnj1TbnFcJNoA018zYSBZEu8i/CxLN0nMTrU6i7E0N9gbwhj6P
2ajZQ+uvTVKAR21ozmOmEBwnMikSCV/ibFM1Uz1kte3A62JJcWePcySutnpAz4D4i7OEsBjlPLop
qzBGNI8tnsn1Fl9r4E02JQi4szTwOlmssiffATlnhbFui3+tjbP0PE5DJB7dRBL2mSsSx490qSi9
dxVP1rroHEqHwnNq1gBGFY7Fa/eAwpkE32tsmhGdq32X1uvZh9k0gmTpD07cWEY381MlshnqfNDI
0V9iFIalr8EWwyMy7/oQgLc68a7unB1oscZDcZGDlg7GRvGq15PFtxyGC4mQ3yQXJvqEZ4KJ9MwE
7/OBbUZOyIhYb9bXgF/Pdz6YqScz4eh4ZEO9tq/bRuo+wXQYyHpuaTRv+VDzkMC8l9uuQHKIJ9+S
hfbDXbo5ZM945K/blJlxwRtLlgKcTRDYLguoi3kaUdo+B0BTsjN8b8R21xMT4LHBX2B55/D6v+ga
VbCAQ7MFElgG7zu/W3+SzkMp06TjcHyJIxkkBa/mqP2JK2nSYdHIcNDF3EbD/ChWv2avUM0peW5t
jOqtdPCH6NZFHhH3ATfC/dX03bCikGnyhvBRYdECeztySy6jDFr1hXsy8QlOHVGzKItlmI6P/rKI
4GfYVlVis6pOZV0ao3V0609NOHxtDbNRDjt/HyYBtaFBCsftiHW/qsXUos6EEsnPiDI1fkHRv+M5
Hv0QUqDIYbAPkBfPCf7nwQt/De2k3UWS0dpX4QCazUeOlfSrDTHNb2pB3OOS+vXZJyppPyTTGrOT
nwDU+lEJvrkng+oG4kEgADuHpLgaRLPLbJa+/y3woMbvWqaoLYeh7apSkTSY7laVxiRvQfkk3xJG
wvSvwIjqEZX93i1e99wv1HXIrDVRXdTwbfKKrXGJuQXaQ7sbeDrRr13ahGkxdijkfI4t7/rHoK6a
4GKGZrUnT/F2u0nt5LMyZpvwv/isEtVHrtJ6zEe7eLCqbP10RgWJZOArajdH08Psu8W/0JGN3Sfw
VKrhwxqlMT/7XAxxsWytxt5pomTiZ8jag+lBpZr96mDV0OcV0n7mA9/8CVsJHzZzYtGwTHXh4xFR
34kWvtPnql5H1JZ4sa5feTKn4UWO48iypfIm9pPztB3zup/F0mZJH1Q+kFAhBV27k/NSLIb4XrHM
PQmyvnNm/EaXFD0oIr8O4DK5oReNV89T1m7e3J/6q1NSBp9BJx6VQb3gKRon85341jBQ72qQN3NQ
LtgDotj67wpLOM7bjhOZM2mi4YtVwGbCd0pKONFlVDjXXMyCIuBXC2zgVGVcLfGG/d6NZhiydkH0
ZDI8ROj5l1k1jT6DLjLhQBAwEUo/dmjl+iHHZZ1OUcrwAH3qDZFRhtLWPiq7NEjFSeuadjargyVx
d2aba6R+NwC/0hu/sgjdUWDI+WUG/M7LHPjx3guLxEQKHrLVK2ZfB2kRW+faz5PvaHujF2fScpWD
VxXKkMreUzDVnvxgbpsXpN+JFVnTdUt6hpl/vdymAhfLR4u0VnIORYPzbqmqSEEgH/LtXtZ+K/LB
TcGSh+MUeygnmeaqMShqdHPwcfGFRI1MHy7LU7P5MbkZ8JLfPg4wIGxUpm0IrhHs3jNlpjS4gOI7
Lx+iWXn9D9JsSXfPOjpjjvVcdvwv2iUOM0HCSW8+DXXS6DP+sq09RVKE8ycmNK9u57pp6QU1wqx7
WCcCFNoJ21HHChCsaPW3g4M1rOZn3kY389DUNUThKD/CHElgb3XL28WON2MrKcTWBOJr/zSPgFFm
erE9ecFvJp91wJftewcvf5Tcp4QPYa7gilnnHvanKt+qcXtpCVvoTZKOqIWL+h4aYqmnxMvtuC4g
/U2D2VDXo+MgxztPwp/Q3Sj6sBlbNzdeT0I86DWV8NZXKd3Q30JRzR2iot5tv3BqzL2AdS2wvc/X
BzTq55Sr2D04KNzkjJ3Y2eqStPj08P9l4MDdG2zI6gPAHvN08ReeLjfbwtLoenJvHFYNNYZxnrMl
xSr3YSNYu7XOVWOsfaYpONcZ+HIJO8chKLx44KCmnT74S5CoH26ax7DNukVv0cWG1N8eQ8x+/rWd
N9B18EfSofogkKU0HxOBQbx1pJ22oqdrtNzg/PfGGoNLpD4ZF8emRvC0DA4fc6r1WRvhyU9xYBf5
pDFm+la1UOt+aHXDmzwEjnj+uo0xib5JEttEZjBu8/sRI0W7+q8eVrb+E2ACYfpjCFkqvqtOCYJr
L3wqaS5b0sY3Ml5mi/iN+wkbMuWtFkdht+H4QLQHJ1/mRTouZnhnDBbSydj7CbN/G+Y+DvX24lYl
XuMV8/skfNOxvNnAcs9l3IdfIgK5Sk5tUrU5UgRhDFDlEK8l6eKI6YxuvlSPI1ccleABXFUR3rfd
8EDlaLwuY6jQ/NEOatnOUdCE+kPQ+xNskfH8nb6GSW/4WXeAAD0pwunXZAbAppjDChmapPEW9mj7
sUJYP7WGfMCzIO0/diKe3V3Q9mrAhhlibaCeAPrBpBTwtp0eKtml45YnYVg/WQiSvHxjjdQfZ2cU
6tRRjkxMDnfJSuRxGjTjBzEj9ZdxWXfqRC3KnbszSliDU1LRvi8mvyL4Eg3vgodwHa+AXTZfg58E
ilde52miI1LIVfnBmgm32S9t0sHMKnMSJXuvI4pf6ed6ZsP91K+IuHJet14etDDrszl2d53FhtHl
C1nh6nBTMzPivI83H2E6RV31uGSWht5yadAF/3kd+iXOScRUISxf+1JsWOrfIn8y+kxi0QWAV01w
ogvChiYF7aDazsCiducUh5FZsimq2vlxhaIt7XPJZNzdi7myHxJ75dK6ydG7OUmEf0oA59lwjCLk
KCYHJvln02mvvgjWR8vr2lWB/thPa5DjnUOR77arjM4rw8MbhGuAmQqUHw14rsymreU3fBnhGxKi
3B2HLc2dW9IxG8B5YsUy+eSmRjzwxciY3tVwuJIZS1s15zwgrIaV7kiyYQhbdpuY2v4VoiirfSBY
OrJ07ezSB+WR6ck3cN7FFYgu9zUw9A6xUxBOT9oboaZetjhnqO5/wJsMaujBlKUwiUcN7oOdEvJp
MF59EqRlIpNyW+606NIPtQHYoBCYxnm0rSYnvGpuwjBM71dW29s62LrvttbtS0q7KW989txFk/wU
tWmfZrU/zlADrZ0QKtv8JjVzViPatWcLqJ+9YZrUn1mwjbdLa5O0wHRmuXSr28791Ea3FqrS8JPx
kvil7gyFWz5urbF3U8lYmy6rMHMTuBdY7v/VLJVdPkURYzbTjdwSKGwDbWzRXG0aLp3dHNxskimw
I4DHSs0E95iGDi3o5zrwbnUQohQZZefGv514UKWPs7fNy1nDfsH/7FhHWJ7aUC93azhG9XdErlKd
ooV45GZsxia8bzfdgcFb97rLTDBOyWe6dqP/QdGVjicY3tgeThEz45fB02n3zeNAPLd5ZJuoKfy5
5Uu2Rg1C0XRZ4yafOsQoJquoR2mX2ciuza8tiai619ug3U/wtgzCIb4kEWZ3h7UVjVmLSqv2BHOj
ipRT0jXt8xYgJXMa+pDK8xJj3ylwo6nji7qqIk8qloR+QDVSG91B1kyDIki3KL0EqDfbfjfQyMsP
67wko5/btNb8dlYz9VkGv5QET5yuJZ19xtU4JrgFQ0nr7pA6mbEv8D42wcMosSRfBC6r5puIRHoJ
QUHHBVma+FswU+F9l3gkxTV5GyKwKfE2wHPMDgRLWbVq7O7ztG6FlvWUfGGwWlg+JwZ7+9d5Vilp
iyhWHs6rqo88/cKMa5H28AiJabYs1STztKIdeZxdstnfIVwYur+mBmWAp6QF4PGj7fiWwgciGqYn
oLcjsZ16DdPdMm08MjwxrDLsiD6dVILtiW8xcri8R5blpqU+NzdUcOHLInQTQoCsY4zVcOcfcP9A
xNeq3OrxGouArrOY53aZptqUqajF9LmbvUGfh9Zb0ss8p2uEL+ZSMxWKdJv+LtIIRZGMi3T+vhih
kCuqfenlqViDu0bVFcsVHrOXe9u2YY1PEjeo0Zzx+JFPo1YIShWDW87n1YVpAgMFVd0PNUH+p9qS
j4oSuyA6iJwbP9iu67IJFNUM1XT1SoFOS9rhbE0S2bwGeHa9ODrjgsbTNc7mxQzemC3rYubnODAx
/61BnElOTvg+L5i5nqtZPQP9ceOYjH5a8AubNqODl1a3oGSHLMznzrUe4lHre+XmMINLnPhBfLtg
s29/pK7hBc74sPowkHk6NZ5yK4QpXuVdEN/SJfeR3p0zL1lUlcP1in6ieoEsUBtej5eUX08MjNby
P9R9W3PcOJrlX+mod9aAIECAG1MdsWRmSqlLUrbk6wtDtmXeSZAECJK/fk9WuWdslmVNM2IjdqP7
xZYLyiRx+853Li5Md9s2j3AiqfotR2eFHIosa/ROOTy3+3GCvgRFnwOIbxGZm59kYQkK5nwuT6Dn
m2OV5H6DFZmYq5YA6LgNaKrp0SS6+ihxWbGnprTDle5EU2U7Oc9TxDk2DkAxafIRbiRFvktr7J15
0Ze3WhNc4BbYw9hjJWQWqWVGXAxEOeQyF71X3XbaG6rbPjHDtVGqLR5pP8ly38qyf0DR6e1rx4OU
B5/Hl8d5EchaqyZm33J4xDz11CeIi4crSo5JjHtGWFlRHzyEgZuow/W+jST6zSNS/+QE0B375hB1
XT9FlUHFiIuNCqYIQqQ5Dd0Mk7ebS1pFCvwlMKdh+0Jv26DRgFe0swT1lbAjz95PduyWm4VNc/EG
7istvan93ORDpL1R5detBLsJznbTtEPePCDGZGQxRTrjbmzFVMBXIkGocYNzXrxyMw/FazKgNAp9
pPpdLUXiTGB9dtWyK9EJ5mmYaGi7PicNElOOtMTVOUzg3SGfWg0QAmcW7vxIHZwIaDuLxvZ268ig
1ffoGdH+xkKNX8W9RZLniRmYDUVS9srGNVp6n9jSODAMS7nO3mVtCslXqZWqwGar2UNNA52HyLXN
Qlsi6QMVM1IBsfeN6l2Wo0YEIjccysHMbog9YkrycAFyx3el8LOsup6tQJkZQiXlfsQFu/GiFoXo
GM8qXewrojpHvLdJ15jYjHmQX8ksSOt8X5ukzI9jmk1uhv2W8q+lxW3yYzmnFhfsJVDwei7bbnkD
nLUG32dEQV5P4YSzvL+cisFiZdPuLfUy74BOhXsNiwAcJJLDqDtsrG/EG6wHW+2DTGfwr5FuM91Y
aZryg61RwIZ9D4zt1nWo3zypIgjKXdkmPX1w6FKPp5mgKjklLXLKXkkAUPTPstuc1OB5zVfeDIG4
nNy0IhFjsHu+wUGW4rBOJ07tLvHFJFWEpCeQV6PFBeHqfoQ3D7ny4TNErjGxRHllfI8pBM+RqbkN
FOCo0FeehVu3yvonwr08O9ElacBhS0jZXMI23aF3UO0Jv42QQbRYdB+aWR2QZGr7A0g5qo4AHnPz
qbH14CCeb9Hy6FSoGt+Tqu5wdfdxv9u5faAKSCFxz6xPBjBJGYHdrwcTwpLGpdfEpxx3aK6d5jJH
l3/8ZOkcDPhWfqIvbJpLu+u5UuW+8jzZ7SjyUHQZdn09ZwdceqvgOmEw0QL1rzqHUyGrq90VWR5M
V4kGLTyCSiEN+A4+AGSAq3dSo5uKRlybXvnj5C3YmrVil9gnW/SKOxxhIeAmtwwhV1yKXVc3pjqw
ybjdk8h5WTm4IrlMe0gshZfLV1XWFdREJfozeojGGschi5yqDy58qug8HUs498q3cCyu9c15zk0K
XzxnBYsKd/LamIu8mt45+DaBE2au9lpzOHsp4949ymVkJ3MuFK4Tpy0nnDFga8LeaE7SNJ5rd8Cd
rDeeT0bUZCjNRQRImeNSToY6aD7nM7Zs0JBmUZOnXo9OdzCwVsW9EMscsDmyUtr+aghaI2OeFWOK
E1EWy5cyA+j6sShsWx5YyhrH4ukqr0ESsN/nrxhuNTgaaCAYPyhs7d1Tphi3MtRuAK9gK5iRDy5g
iBzhI4A59acAZqLlW+WY1rlrU+Dar8bzfRyK9llWNBJjB1ddiLZUXx2zGvA+JglT3qEXuN/5e6T4
me4a+rOU22gBVN7iQp/3Ihc7ELy0vLYKgPkNLhHSvykNY8N9UxVlfyVSz7ZHxyCp+yO6LgmJ0DDy
ISlpa8eElaDWuWkJHGheOWYw+XtnQSpeFOAC0OxnU8v+lA8aMouaEzE+LBXYV5EkA7Ds3KsaGJz0
qaM/S39QyYNnhyyiDdz1i3G5chaER/eol9qsOlqVenOIa0YBsEJM2lzObRN4lz3ARHtRlf5C3gI8
4fwqL9HwiBSp0X7eQ81Kenk+wxeU8GfgwDl0PaUm8vy6cEKsuVtfDTNDS4XDPuFAXBB7u0PuuIC1
/QZI9hxWCPiS4dxNiu/6THB2qScTLJeKTQ5pYChGrQkAXaRI6mpN4BY33O2H4S0f4On9JFJm6hsC
CFAcKp6Z4N5aINC7KpVFCm0c6FB3edNU/nWSVk15byUezPVMZTlcEYNAl9sRn5UiT3te+F1hRJ1e
TQU6dW9wn82TMSLGn/NuV7SyBjrH4BCWk8hgMSsngjeEP6sd2h1CBocS1NGzga74AMtLMrhREMDG
sN7XQLwHcxS17fFgtShUfzf1eGhoDWEmIFKbimC+9/DYIe0JeFYubwASJ9NhxEo+BMsiblAr+M41
dZIAnS2fwDuNnrsVkl6QwvfVRVmIjt8sVQvdr0vnVn+wuQlgalAaWEscNKKG5yx0rc8FWjkUlB/S
DXKMfNRvw8d6ZJLetRD9D/RwNhp1UbpNHNHisl+CsYiC2tpyN9f9Oc9MD/6J9wlrjgw6UnvZNcp4
u3ScVXNDB7ikAAkiaCu1cy/MIQdW6YbO4LrOAa0Yne8qmQa4XatuUCL0vTr3HieBDPPrZEmL6TUM
AZgGxJgl/fLFa7iXflJlS6oj8SC0OxKAW90tNOu9fqhgiJy9aRvOphuXOcP8de54oW7mOXUG4BgT
lRFuMADHAaMZQMj5MIBq1ml2a0g92EjPiK089vgIxc4slJYRmNk+WoOMnZmAozwEIGGeqhEZ2W+I
LdPhtteL21wJhK7hXoBvmIBpH+gZueSDYMUnoBmOtyu4dNQAy01cxKKhwWyv98DeS4AD2EjP1Yw9
30cCpx+9aHYct8dikV0Psr7i5ycYKFTlaUh6HsSDGCsHYvdc5F/M+Xz8IgzE+1Ay8/TYtQGuIgT7
XXXv9T3VWHsprzsdKjlA04tKGjFFIiM52XmUOyB3eGmXnGgmtD1gG4UT31g1+fiki0lNN+0iav4O
lwGfTWHRFeZqnsUyvZOiVmOMUzv1LgdcV8IaZihdiCia9IwJqmnEmYs+zR0ux4G4GjLw3E/Ag2vI
rWG+v6CC70oU5xyxiYzrR8gmOxlC1kLtfvJVCXCi77LX6Aa76W4cEU/+ugCvDuciEh7gHBiMMgne
CgXdqIoaAth+vGiSvmt1mENtxsJWol3qRWjx9eYJ9XIKjAp1KdGPKMqW3Al9jYZxEXLsshpQSdVC
axDCIl3Z9DBBnIhommZifvYB+t7Z9KGxiFDpLmqUHHkR2Q7u1fYK9fDE3V3vZehY737N1zizVX7S
Q19bkaQAHqfc6cWhRXRitUO+/XQLplIX4XgGqA6EWb4ga36GueGuiGd9N8wD8zz/APVxJ+713CZm
p1JcayBVxc0/ItCaV7iETHPzgiTzGerG2vynABkFmwflB18iAEDD42LfAUF54Qs9N/qK6qIQHzaI
LODoh9afyt59a6VKXuCmPjf2iuaCW1lXqzThhxkZA2HWz8fcVN7GwVe8Ce26ummNzw9AVvZoD+Rh
4qKe/vWEeu6Tr7hoyTTmmge5f0iJM2ALHxPUedjsN42+NkKhpfLQ88ZzQWUAI1AdINJuae9/Pfgz
M3Ttg+L3bm3VVGC6ZCKgX4Ymr21E/JkixETSWoXKgPp5Cfo9V5uywKAD/JFJk8nUChhE8AOyF/k7
1vXDqXCBBvz6C/25tn6yuteOKKKYPX+cU3aoZZABVwma2QIyxP+eZlf7bxkuWvibhrmNf5Gr4qFY
8gcXM41fJkNuMlxN02yPKLgv0+ghJzbUAifwX5/uPz5P/yt9au/++hzDP/8Tf/7cqrnP00yv/vjP
h7bG///z/N/817/58b/458VTe3qsn4b1P/rhv8G4337v7lE//vCHPa5hen5lnvr59dNgKv3n+PiE
53/5P/3hP57+HOVhVk9//PYZGKI+jwYboua3bz86fvnjN/esJ/mP78f/9sPzF/jjt9vHvv38t3//
9DjoP35z3N8JIT4PAtzmKLppZ6dA+/TXj8TvLqGekJJx6kKZizXXIF4x++M3j/8euIxJVBVI6PPO
6tWhNeefUPK7EASUQYLLOZUuyIT/+mA/vJr/flX/aEx91+aNHv74DUDZDwcFKB+BjzqYAwJ3IT3m
6xUoQXY5Z/w89mgdLdc10Jv6hF7eXEYoBrvumOZNwfIwhTBSodnvcQ+t6ckPBlwaF1nwCnLPnDY+
7rFe2pj5zgIgU8lNSYnfBRHpPdOFDI4SX2uYHpcT+sCp1A8wbnOCLFRgurLk6Lt0QgcQDrzoosGL
cAi6dynI/JXHdonLs+mMcMJjOI2K1iFIrNmhVZii7mJO2rIRKCP4Kij12UT1eDALr8x9nxWmuptT
lOHvPcYrulctatA7X6AsDtHiIMFjXgd1ccV4hmZS1YBOtQ/qqQUlSaTQfsIBkJCrlA5OgpaihqZu
mln/NckcgI+I5B37e+6h4n8dGFwNYkgjgc13rSOOwgKDvCT1SNodsnrTx6K2KPMSS1UV1n5TiFCk
ciIhX5K+xN+fqwHtdMOOD013kE41i5Ab2YwHeK3JNhZjS7qwhJmHOKDqLJ1L3dde9aotvKaHR0Bn
4FDQYx+DNLBDTxtX8CDSrDv7MqUGfcayKp1shzZA+X6Q5XzrJfBQiKzup6/KTwbzGShu2ZxUAhTs
2s2H9AGNN6AhpfSSz/AgGooLDywFyGI5ujEJoNJiRrWRE7nkjzXJPHbl1X0lnzo1Z8X7YAK6HQuF
YuWajBhpbxAL0O7Rthu9q3ru2Cv0YRTYBLKfPtW0rtO9bpJSh4XHyGunBcVqzxA1A3Co0tCJ4EYl
ykgB1AIhjvvZFOWdC7bFArbCRw7LmXuYQqberp/S8UFjqZWHuhglnOr7VNwJcNlY6MJlZd7PcL4B
kCgL9FzStqVfRyq1jlBljPdo6+QA4QQSHs694D7uhZUgDUFCZXWxR4NwUB1omBWCgkAA74Fvdx0c
zpp8lgc4TlfBlabdfCblwdFnj25DtdzqBrywPbI9QZqdJ8fl+yxvgvJUGLAAD6NbzW+UIeo2E3VS
XNVcoble5Igfj8WQU3B9ZAOmiVa++7ECb/scCOcuX8mopHdBBoYFQzrH828r5lG2g5Vg9RrQiyuP
KF45R7gWxZsmKZvTC2S89occ3R14XmVt9boSVizhCNNYCm82kLAOvs8WqFmR+bOEaP+C3E6CiVQh
H9CHuECzRYLRx5VwLgD/tvLSJMr9kPdEjXhRCH5Y0F1NOu849ELUO07LEa8N9NVp2BljimRP7Oj0
YQVKDVo1E+vAnml5dpboLPZNx6AkQ9YqIjuyrFXOTi4T7q4dnglAHwMcIMyE36S7OkEua1jVlXMD
W13YxsD+DVS3DtyUInKhnK3CUs7gck2TQh+2a4X7gO02vWdwuIFLrjRgpsPM0rIHyLGJvcgNt9Up
d4jJdmlS1kCCbWJoRGsXtvuFkwG1HsdpdPEFYHuJ+eiUcrdMtfuIp2zt3dT6DM0aTZDtZKnj3Afd
OCL3ckJaXdPIR9d2rToypOP5eOB1V+4KCSIpGoeNauD9QSfvMDaeL0JrGjg34rJbLqgyUXf1lzka
d8MhF9qtDhRScgG2IiWE7pZaUvWRgtB8DbkV8+6oghHnYXBnMIjYpNFK7SYnB0GD81f1KLCTw4vI
iAt0hS2cHIq0+yoGRi9H7PLqXW2sm+2lC2TsIu8Yd29KENZ06FnXTS+MocH7OUnaB5YOeFqFdVDk
Mahdlz0MR0dIZ8ZGFod+QkUKoSpcMKJ8LFLUmwH4g9nJjorR26JyxOyEg/LpW6OEeJTncuHd4Ag4
YyCWqFO7ZEJ9e8+TKUAD3CFefmn93OVHRCyiNuQpd9pTM7XkvhRgs4BbU/hg7TANKlQuBf00Zh5g
/6C0ot270PF7MakzcBIICukWBVdZZzs2C4diW1oWuiNGz3OEknNiT92cMbRLkHW3jH00umU6zSFP
A6nmEGV3N9+hH2UKESU1rlTwgF9ytF5CaAfERENgrq2B8ikzzngF7meaXUNcCP1rtJQoGm94ARHQ
Jwn7vxQkzKTvK2wKVQ+yrMPrVH2Bmb0EFECGln32gVS8GWQ/I1li5mORTFHg1Ak2lhFh3iLuwexl
l62t6vkgyk6TnS3YmF0WMzgvO5x8JWy4xqI2d3CsF4jUbmacjzvWj6ZIw8oF3XqHm0kxzhH1Svq6
9qXRkaJ2AYw0Ta67S52JL6diyNzpyIoc/ocz4M70ojU4zyJEYNJXwHeFnUIAsl16JKmzuBfczSik
rHMx8BvA2BlgHmRlle9LdJ9pERZpkY80gu0bwhuBlYPyp6KgqDP9lKfO3F4PJeFC7FtQqKrmkABn
0I9yqUEkDlOssOZsRALuSzh0M23eFlUxeaCQLNKHpfnZcUgdqwK082qvEOuSTPtA62y+baZEJHue
IYntGky9QV4NDjh/F4zWOV7ckvWEgVICfGDao1FPhiTCBiHZHogzek9hS1xlyl0ewFa6CoXnTgh0
m0zjjhczBRgBaqmpyHLE1E2xNwHXF9ltVSMDASRlPg+3o0uUiW3TW78LPWhZ+neKeorfgEJF6S0F
bO5fZ06hyzupkW2xCzorBDhAPUKG7pQPwtFDl/Rk/KDbkgAwcvpu0dG5wM6PM03RkscmXvf9a56A
i41WDQDhr20PwsF1BRS32TPeV8mHJOBtt4dATzxAxxTc4sGJZYe+YPNJCZN0DJ2BqRg/Wj6A8wVX
unS+DsBXZ8BrpVc+zBmiMh/LUdew2NOJuqzasRpvJh/L+JiQwqKTGPjM3pVAeTiA/UAg7wEtkewa
WZKsvkocaZtLUTaLfl9jpmMWkjzt3011we/72jQffAqa0RsfHGC00iS4WBcK2rMcrFsOcMxO6FRi
S6EV2VHQ7s3RlTZ3HtCTbu1rG7QcvvC27vL+UrIMHIhRo0+LkqGzrzOCTX//523/3yp4bvPPfTu0
X/W6nPmhAorVU3Ov+6cnffuo1v/y/8XC51dlz//uzafHH8oe/OGvoscPfkefkoE0QxGYgfoC8NS3
okeQ32GVQSQKGw+lT3D+0beix6W/48V6YLlKgs6MkCiVvlU9+BFzJfED6QUMdQrUpf9G1UO9H4se
cHlc6frSo9THaKh9fizTkRWisfuXYtdYt37FAcbiVrWklxbVTXasXVsffZvXD0Y66ZU7d2a54GDz
gce4lA9wzhmvYMlR7dKe7DtWVUWYT50bq7xQZueKgF/1bZKfECIiXlMr0UqSg2wPgPu/GVn835h6
I5pepn/6B2be8I+Dab48apS5/x9MwrME/fniG8SK5un7WXj+539NQ7gj/i5giIcKiYC7w86i4b9m
ofB+58TFVEONTRhKYNT33yYhx4/gt+gS2Ez+qyj/1yTkmISBlEiOBrKDyzT9dybhj4X3N1db4a2t
Z/WCvqkvg/SONNYevKYUOML1JuNDjH7+rd9ZwGNZJf2knfQuCWYoR2HdeugLEFa+e8TfYIQfYIMf
1s9/f/bzuvpu9HLkcJAbXRmDEwv+pylQzidMbYF38dlXIGkqaOnzs22HSsDj0k5+25l+kwYTg69A
Ugi30CEiEwexPHjjcfkGFIFNpjUYe4WRyqL3cVumLK6zDLna7TXoHrstTxwRHj8+8aWHgo2jJo4d
Qh54AufZskYt9evBfy78AxSEBfL9+7QtiKJidBgoJW35Drwxc4X8yOZjQCZ0EKTH91Xbeoe6Gehl
DteWnWgRYPvrX/7zdYD++Y+/u4ekx+24YDHO1TxKwMRfRgqY7b+2gv/xPMX6/nHsGp3NIZnwQvhk
4zRAGlNLILfbNvjq8EBgvaN8br1Ykwb3wSWNm6p8CeJ97qmc//67FYaSBHwht6Ixn/3PChwdaB+w
/W15KKvFq12U5CJpaLykeJMLt7fK0k0Z5JhJq7XbGgwKdTaNdaHYoXUdcklBdou2ffTV4iUwz00Z
7EPjwNJL16avMpjJbxt6tXYBYvRVo2R9V6Mw200JwHUKysDFptHXfq7cq3yiPQc4pK2CCqSIdrgz
qOVecgp7ZrqsLVxB6kXZPfaQjswafIwcsCGIqG9+/eH/DAH4W7tB0LWFqwO1KRd9ld6BlvpAyy7Y
wSoZiFJb0Dl0HaCTFr34J4TPQxpTcFiVSO3v56Ke7jU4XjvuqBcdX5/7pqslLXDYV5OjuxjMbgRR
MnlJG1Vvaf3hi66WtAFTOweZs4vhRXkPsmGLqj7ZdmhSuVrSKU2XttAKrKMuAOLbqU9T5r5gHvvc
U1mtabQzNGAlqeKcCvIG0ixIT8rkhff/3OCrNW0WQC5OPam4yf0yD9mSgGjve8CUfj2/nht/tapB
UkcgYF2rWJQmvwJOATEmkJuHbaOvFjb8Vn3EBEKt2ARgSoC/Ym/55M3vfz36eWb8ZGms/Vw9qJAW
pJSKGJiW3bWpl59xO34FCswm7xVB16auXtKBtjJPMvYt3ycsy8LA2/hq156ungUhRiGeIzZ+kF14
QamigTbOtu16besKLTrtgI9AciToLdyYbrq03GJGi4eyWqmNj07uAlZ1TIvOJ6EDesW7PoFHwa9f
6zNTcm3tKm1VwebZFbHnQjznPEz6pVTO5ybMaqUmLG86grZOnDNoThPIdd/SscqiIDfuC+v1T6uS
n03K1YL1HRAWIF+ScS3kEkI6OsA0Ut8rLUDUlnnu7yYnbd4ihCUal+7rUqTeRQeE783sDaCAzcq9
ALkL1MxibPwrKKYGHIhdHWbourxKh+ET2pJjmKj2tWnzo8ynIAIBRx/7DlTnqymnbze9hb+51pWg
8OSauLEVKJF4gQypvO03hTxhCq22HXAb075zkibWdIHAH6rEXUOaZItRFUZfbTtQWo+qowuNc1N8
Hq29KUf6atNjWZvUjoiozlKnC2Lh2HeeP90tS/Nl29CrQqBCplYDg4ggRrJIHVKi4gQ0wm37/Nqi
tgY7MYNQB5IwLq79a0AuL5x+50/3k/m+DnpPDBrkGoPGgEnJiatq2KdnEj/eL91Dc9I9ykxxGIi6
L1lBPrOK18ARpOUGkj4lYrCm5xvY8JVXAZRTUaonvtv2Ks5b03cVgETXk3ekCOIWyypUQXULyt62
mmttWes2Ay+RJxXEvhvAUKLtuvcm6Tc54AjQHX785DVNcEWHiUksy+4KJgofFc1eeNPPPffVmvVm
GEuA1izjHqYwJ+6hhehkDr1GI+8lKtLPyTX4+KuVW2YKDXf0k2PIF8WHcuYQBPlwcMjyfHjQDW9f
CdCfLmsQFuU+c9VyUeaJs7dt414uaNfdIb2s29UtfCAmVTSfN02HtbMprKMQCaEIZOFeRkL0tS9c
X73bNvZq1Ze57/fcK3DDCMpLCcPhSBUQnm0bfFXfNx4DdUAMuGLAiQD2UaQ4ZGPwwvXrmXN6bT26
uLA8sbA1QLk5wDSuJ8G7UabJto12bT3qja6C+01OY1iy8j10M2hut2STLzU0aqubQJOBoj26iR+D
Y6KPdda/qYLObDt++GoNFqmBXp1jcC8ZX4OLDu5CzzdOl9UiJJwVFo17GoPbe10EatcU3eWvJ8vP
Ha/xUFaLD/4tLGjTzo8LZqvrHkrlT8yI7N5PIFcr0G6FuMIP9GtWJWko21zcg1z8OUibGsk1TEeu
P8l3WTeDHvHrT/TMDFtbRcvSTJNX8yqmhKosHD0qX+Uj87e9p7VZNElhTFi3FdKAuH+BQ/fT4kNl
su2jr1aeC+Y0pCl+FaeNKA5QSmYgYFWbbK4FXdvPJgH4T9BVV3HuCP8WWriwTdmw7YA6Y/nfH35u
4Q4+eoQV4o0YguL9iyytt52ra/NZx1dcJBpD4yJ8A02C7/ItKRZ4IqsFXbLOTxfYM8YBqT4t+QL6
RblxmqyWc73U8LiBc0uMiMlPTQ9Zfq/ndOMTWa1nSO8K0iOqIZ4YVAK2oMOFlR3bOAtXK3qoZHkW
sSVxMqlk58DEIqpmxINtmuNrt1lhfHd283yJXSWCy6kqGbgB8qVOxHml/ORiuXabJRla/l1CZJww
8rQ0td7bqm1ed4K1l54BWWPIl2Ub9rQ2n7UKLLdJCBnPYEZetzSt95NXDRtHX8FmgWydqoIzTtxQ
3OedRD+Q4iXfwGe2yLX1rElB02gGABSmUOJIkWV5MJMYt20Fa+vZbDRlCQ5WGTtJNVzUdDzA0Im8
8Fiee8GrJbsM1vXRrE1iUGILGuVzZW65sRWkH9pCReipXJ4vWlmxbTV4q4VM+GKNl8z4Nj6KwtBQ
V++yWdFN0c8C9IgfN07YCiaKMVrE2jj5TrHuANmSu9+22FZL2XFlaZlnynhOVRdC6zxHELJML539
52F+strWbrRQRQ+FB9ps7HU5vMFFA7374pYX9UASGEkP+goxoDOu3F4Ttn3AnnQLo6ptL2btV9sn
CS3Pht5xDa023BwuvaDfIgYQsI/48Z2UXUc6MukyhinLzmTsaUqGd5veyNqstnYypIG4wxKzqnOg
zaeRMfDY2jb46hDOFmdibj3A1M71E5Dr4O1o6QsL75k9g57//rvqluLVUesl0IwR9sWpUL21Hd9Y
cvxJ+/hucHgxjgpn2RTDZQBaFZue/KmW0banslrB2PDhvtoWBXrfEO2Gggn+Qc+Q6G4Y3g/Eakdy
SAHmlC+rEwR+7/Oq/AjV/8ahV598akw+eyWrTgzODtDEwfSzZ4/bPvbf9h3ate2CsRdnflV4kIrD
9m7T2sQzWe07UPxOsCnKy5MRLSS3vNjJ3NeHTZ98jaY1MCIcZ52fdfo12N5GP1qY02xZQqCgrCpr
OZOxr3tZnHJ4xIbEh+Wgl6stl0IMvtpXDIwAyjZNS9CV588w7QS39Exg2vZYVheGbpTUcTVcmAtN
D6N2Pul83NTcxgdfbSzgXnbWn/A+AyIh82ja90PKt2y2GHu1sYwwhlMVzEdOcMnzDknig3k4wyV3
21NZr86Aup4oWnggDr1z31XjVeuOy/22wVfrU03uPNfMwl5kXrLLNpDVUZX2pcyj88P92+mKB7Na
RKDZQqNQecUpIyzfc6QoHFyfp7AYa/ttT2eNUXlCpMsoTHmCK/NHPlWvQVbetr+ss3cUh+oeLm/5
qXPVw9SXn2bTvnDv+OlRBGXWahlV0ORQOE6Wp2GC2GQECQxmgMjh3PRS1z0M2+QtrnqYMRby5xC2
rPDYNxs3xjX8BUA9qMDwr0+UwexXkAxznW86/vFcViuJJOMAFQGpTzznNITTWEhA/N+2vazBL+Ae
yF6fGHbdQfAbScEwJq1Tv/DQz5vUT+b6Gv3q4MUpOgH/Zwg1Qmfk73Qy7Ahc5Yqg2JQTgMezOvGg
DkC8oWLwmPY+K4gjw7HMP2ybM6ulKoyAuENBGuQVzZvFqCZCvGm/2zT4GtDi3Jmh9dPlCbEvClLb
DjIYGCNtHH01aVyYhUyDERjdZbCw8d7MlG17Kmt4BWwMSgeJ7dFfxvdnV0Artm0u4HP+cBm1Ls3K
WqTFqZi6Y2ULaIHsS1lHwc+n4jrIBxZcgx5pX5yorvv6uoPQ5U3qNdmubZohrkmRJZH0PSRHiyaj
nyZjki2Fsx+w1SySngPrjWJCjgK4yaEZ4DgEcPHrplm0xl065g0JfEQxRUH9vmj9kl3odnwpBOA8
W36yfte4C4yUoGXhU3lyYI449kkTjsHWm80aaPH11FlmCK5N5eg9lBRRH3QYX4qFeuaYXaf8+CkU
VtAlVqeym4JLP5vTO4h1+NfhnEu17SK/Blygk5qIaUd8g76CvMNUsDxpNuG6frDGW9AaZD2DzeFJ
8eypTuTJLlA3bZs1q+vTaFOYUvdDeZrn6iQmdVHA+37bibJGVkaYxcFGx9QnuBOpPbqSB1ewjaf4
GlaxI8xTIakpT7BtRsuRpndds2y7f3irdYpYgMraFEvJwnIsDb3OKx5BeC62XcrWqErL5hzSn646
0VKYaPBNADdyKtKN82UNnHB/dgdowusTHD/uYaRTwckyqLdNmDV0Au96lnd5g9s8ZJARo04DCR6U
fr+ejs+s1TV6UpxltOZ886NLUR6zRS+XTlnTiJfU2VZd0vOv/g6K8DTlxVzp6kRY1oVwS4N8TG/8
+KuzNqUiS+HfVZ5cAu5qiJ5+v4d0sXmVZ1Cm/PoRnS/BP9mJ11AKZFJVN4LMdvLIovZyKW0EqZvB
ZQ0TCLK09ybt3Bd+1zO7/joDiM8WDT5YDJ6ClIh4zmQNbhHbWJzQ1X2t95emqmBVdxordQF3TL+f
XrhtPve5Vwt4XCCpBzevOGmPI7+TufzC6TYx9HwY164mUG+5c/ZbOiVagI5KU7mb3OkFOsUzn3yd
KPR/OLuy5rhRtvuHPqrQCtxK3d5iq53EzmTmRjVJ3qAVrUhCv/47nauEcburuE6Kxohn5TzniHBc
h3aDb8h9CBtQhplKEuiv71+dS4tbdZVqTSN4vlcZCJC+tz34SLwd8+Vui1vtCTqAXb+NZzRWuqC9
a8J8fggb5dZY+YUM+c1ox5hEocIbN6go8zPZv/hWBNOr28bPp/Xb2sZgRhFosSrTfBb32w6aT0OL
zc3d/EJw/7Z61QDbP0YMzj7aPg3+Wh0xxtu5OWPP/3PrDJoRI4d0PJTLC/lQxGP7PBVicty6ZZ9m
MUU/0RhhcOp+cH8D+2twxbGcL8UbTuzX2Mtvp6Ix30KroMI1ByJvxog2xEbG3QNbL97bpjvVefGV
nPtXP+KNn7JpVModLOEk3prsFzNyXMo8AU0mv1umWd9H44x5Jrn9L+jF1KZhQ8IE0/FToqtiumsH
XT6OACTdbHLwb3OwjqVeRIvnIIY0jtFUfxQz2BYNtCbuemAkbroZYJocOkAIWdMIamIf5KRHmefB
zSr6BuO3S06TEtR0dwzMY0M2d+V+DHfzWhDVYiBs68Ibb+vA8x8IAeY1va2df5RN77/UpY+WOUbI
2uVQtDl58vMdrMwYZD5SChJasBIvwW2LMY8hWYudgdaviJp7gK09lRjgL/Kvofbaz+Gu5+ZM/O9/
4SDye2aC+PeMI9HBbF3/vIHm/cpXvuBvbJqnYo8709YItdpnme/vBzVeIxy7kCjYdE5rBPwS+PSa
jCwlyP66Evo4AIcdI7LIeye/YFM6AS83QpMed9TnuwFtHf2r6+ft4La4lYUQkAgyfCnk3QxcDDtG
045nLmAXFclY2LOGZ8mnBUJLVQYiBJ68YtDSaaAOK9v1At+hRWTQUJygqHbXdgaYTtxON39mzxni
2ZV3gBChg7NMKuWjaI4rnzq3rMAeNJTjUvVB31dZ6IPcFAInpylgjsWOPWkYEcYqNFmR+hF5FwtV
pOi3uGX03J419HwM8g9tV2eLmW6CanmE7ofToBLGW60HEbrUgNJFNW6iNBIslVS+ikWGL+/f87cn
lbC8lXOclYeDXvmojEPJPgTIi/9Xg5zwsIX9lkAIh36BGJ9J5552t+D42W/USoMiHTwT31cK0j/4
n/hfTheM2+9WERg2aQyxOAi3ddVjmENIe6yXKw7j7aDG7dnG2MuDJSwxXt4SgPlTnxs/6zlenA6g
mQAayx/I5GaHXFj+gwftGqO8qDJeQAogKp7BWeWEUsMnsxIiqH6s/jjnVQYy/hrJFjhXKrCvOlkh
F5YHUejzUBRgVabktIEdaAqTUm1Ob03cHnYs+k1HkrEyU0MAoSSIhiV4wHHKh7iw8qGyWNcZBD91
Br4sL80VQxTd1mu11kVLsYoWFuy7aMYBLfLQTJ/LaotuzeAFR0bnCeKCaOY9mljmT+3WlqepbZpn
MCtP4D9rchDKgljtBPmQ4MpdfjN0AyFh/a1g8ZxAMBiXgPsVt73Q6c46l/YHlrb+zn5v6kHysDxR
ZqgParmAAkJaErfl7fKM7UuDFxiJMY+t76AaID7rzU2ilvl2eeaNVV3InW6nvo6+zHFTp8oDCdH7
vvLCmdtir31BQFhE5HbaJz4dfbOC4wUz/Ae31c9e67eUu+iBiNg9zzs1rAp/bKwGKVez8C9uq1v+
SJDIhAP0CE8NePw9fzhBzPCKTZ+X+E8CjzO33JEfgsgHLGbzqTBT+ZyPq076qGxewQA3vbjt3vJJ
ook1D9kwn1hcVx8JtFDTAqrQf7mtblVp49b56J2z6VQgt7kb254/AUp9je33zaiD47EstZAL+LlA
831ihQr/jQPRHKq16m+NzPXtoGU9XLme54j91new7Ba0K1E+j914Ap9VnNSQE/yXtV3/ZeNGfgKj
IWgioRgqXXqwzLfLNiECFFTgicv8IbopBUlJ6YiutcuSAFTqe0G34US1gV4k5xt47BanPgg2fj6+
3+ysqldQ0kN+NYOQx2PnfYZKr0s5hZUtC467EAP2Q8izvdLoG6/b7R6uTggQLG4ZcKm4WPZCYdtB
iDSwBmVVY3KnVh9Wt2w4VJB76YOAZCQq0g6CCxjNcfNrdkWiIIBIVqj+ZBXr7vydPJ81f5wM1y5H
Sp1LUNlh1zFEWDrPS4R0egPAgVhWS7jPVj3uWFqrz7RDNr+02iXDwtqWoUIqYCm6gpKsIBGkngvo
viCHu+YGzp/sv27As2sRkDqW8VhHBH0+ATWImngg4dxc+nwMlD5/Gk+kAR9ikyaZhy5ZUnYDtKar
2OlzenYpsiyilJ0JSdaR9ZXQMoUEoEvbFvu2TNOXVY5uGT7nwLsjDaP7qlV/u1xCz870Yz2Bpppj
11AVvfHmLxN1Uq/Hpi2jXDwtIP5gSEZp+7gAfdRDatRt01ZAXXg0mh3yQHhjB5/sGB84m50KVmzb
Cqce1bVeJmwbTbmnMycgROZ/um3bskrpByDLFzPBxCqXaRvpv6PpWn5/yW4sq4zEYEDCibW7MOLg
MN2eQ1+/Ou3bJjNpNoMXiQnXDzwyn3QboymzsGuPWhc2bjOZxJDmqGO64QIOLNERxM2MEz8+82wa
kxgsmxCnFAKoIOOjR4laQ4fLfuN2KpZRnokv0cBdcVG67S6OyAGDXG6uxKYlmeoxKElI82xm6jiC
ngFUFlfS3UvHbVklIpg/RQK7LhaVIX8gW+9U00Hw6U/nutZQjhvzhWSgLY2ScxQGGbVT/wuf0rLK
dpngticmsnAwr5Cr38FKop36gljcsstBhuCObKvhtPuaJJ4OXj0SX2PzeLu+AJfhn8ciZgm5W28f
T/XefQEBc3MDKZRPoJojTvEYLIN//sA0zhDi3Vr8QF9uSekD9gMpodbN1dpkJFHvITMJYxDNFIVM
KgXtYEw2OC5uJbOQVQTXbsn6U8V1AO28EWpzzeoWNG0ykpqfWV8CaFaWkW6OhRj5fcghv/m+9Z+t
/I08xeYjacDvv+4tmIO8agP2VUDfC9TK+g4yg1HSdGDyv+ILLtwfm5mkh/BhH6L8ObGgXpARYXzp
OJNAvEA+FDb2/l9z6Ucs282XZgdy3fSnCSTxzyGkuD/wsvqmyj26ff8XzinWW+dlG3BfE8xKRuCX
gFpVYvwgBou2DAHB63fv0zA25DCIiN9siu6l4/Wy7LrkZmFkJOeYGLxgfrVMFRm/v//3XPCjdqsX
dOPDyqHBePL9wL8DO3t9M6Pz7FSLYcD5T5tmVUTQr8tRdchNfABF+v0AZQa3LNieUYDKYIRSG9p6
oLMvnvowp592r9qvvIheOBh7SAHK0zkExvYFzY7qJVzWv1cdOaGDmGfzfkgQqkH/rwKMktXPQyWf
l7jnbpfFnlFY1VxR1Y7TKaKDn/R1f0Or/R+ny2LPKMyjv4ZD1U4nCIh9z6n/7DWN49KW5ULsTQ4L
pOZPk+7kY+gPwwG0J/pKm+SCX7CZPbppgZIc4ctJ8UXJZGpRf5QUQy0cshiOISa2zLTroYQwnqe3
euidAdgYfvAm/cnt5K3oC704f/bNYE4gHn4gOftbx/qH09L28ANBRIEIZcuzbSJxMmnvMYbS9ZXw
csGK7PGHaBgKiJGXBUbLTZWEqv4EXku3K2PPP8zgbFqWNV9BuaCf6z3/h81+72ZF9vTDNmjAqjci
snEA9MHzp48Rd+zFePb0w1zuutR9K7KixEUxsxrByt4Ejls/f4rfOmtIFipoXaj5tMf8kXLzmFfj
i9tVsYxUycXfVEAg59LBt4QmAF19N6Zui/t/7nuAikc8DGI8FZH4W4aBTKHhPLgVOfbQQwDBU28H
kg60IsNziV5pVVwzzQsZlM38gcdYXXsVIihd4//1ypOpzuO/IZob33XMsV/q/Wf6AeL0cW4IfoXh
5aOa4xumw9UtTNtkHgrivyBizKtTrJb5TngltHFbdSVjuuACQis5rpplAllIj7lTFge3JeFQ9C0i
txl+ZPB/3pp2CopqXYrqBA1HUP5iwDv91Sd0upM2nUfbdbxQ3VxiKl28EOkXCYdCgtvalp32UcRR
H9LytO3l7R7l33cyrG4+wB45ASdlM+4LL0++Kj6WUfUzMp3TeBXz7KETv/bwKMYWPK7mmj2JclZ/
Q6SAXInUl26LFURFW7aEQk7hFFfkE23XH7NaFsdTsYIo1IhqEpRdeeqGHvotms7J1JSh2z23J0um
oAd1ZkCLU8PpXzwKv+hmckIwgirWavhqKK8AgTDIU23AqQad7btwyKWb47XnSiDOG7JlOtNAQ9Mj
5ZsskrgTX5xuuT1WAsIav1IRdk6hAZTyqF2SCprOjls/53u/xbpmn4tp4UueCSjIp6Pg4rjVxrGf
Yk+UsJZ0hrQT+m6V+Mfn+mHw2me3Y7EiKZET5ImrDn2gMr4dgvGFNZ5jHvqfgZIlNksPRFtGqoge
q22Wh25UleORWwYahmVbe6ZjaI+Jv9CDO/RL/Op2KJZ99noqhtyXLKvbtUsaCZGlsnY8cXucBJgB
EXYbybNOkelOCO+WmMbtGdazZ0n6UIGxZKpjMBRs/J+tMvFPSJAxJxgT8+xpkq6HdM8K1abM9AO/
gdKhd9S1+Ol06vYwSV5MFVkhjJjhTfaVmf7D3i9uGbo9ROLvYLqN19jPJFQGky71q9gxQbd5OPRE
KwLmkzUjDdTfF3BCxLpob9yOxLLOfa9z2kEKNQtX/oGE50AUuHXz7FmRQVQqXKS3ZpGh4jTuAR1u
GjkzN6ob6B/96RHNwHkHPpg5K/caEphoTabNPLk5cxuTBOpQyKwPwZwFZFJJEOz/E4a6XUMbkDTU
+QzCLX/OCJDcWyFpwmru6BJtQNIAyPdCA2/O1hZYcE0+6fxa+n8hYbHhSBFgMP2GXjIwjAFE5XcA
xAFRenG6iLYadhHwcAO8d86kUjdxK76Kgjg+PtrDIuW0zFAUE1MWV2Gb+nFzA+5yx1TLRiMJL9B7
LdmE0aLwtdb1M1taN6dij4rU6zj2bZdPWVSFQiYe1969maPILQG1h0WqUsegyeHn5YsfLUWzNV6F
Y/C0UUg7KI/WpYymbAigABpBXy8d9umz22WxwqfHl7pCQ7HLNshbpFwXUeqP0tGEbKRRGE077L/q
slwsidHNAapZbpmzjTSqeDGPkVd2wEr4h17/66O6dToSG2WkRdtGM2Sksine5E0rt/4gWeC4ePyn
q4X8EvRpq01lm8jbx7Ze/SrVGDG6RgZxwbPYWCMtdKEhOKgyPzb5cKj8cDK34Djf3YA7kGn+8w8Y
GrkISvc5U3vzEO06OBRidTsdauMPDCXz2vhen9E9j1LMqX4kUvx4/7O+3c6lNsSYrJUZUTpj7Sjg
D/kcgMkCKVgHnc/OMZDaWKydT9RgpFllGF36sOgpU5y6zJ0wiA//ee54y5mWKI5UBlabqUw8wFdZ
4kET1M0R2IAsf5NBQ6KhzZYej7VpMG7qpwdBsE/vn/6le2mlGN6uc9Birl0WNUv3hfQ5BGFJ67sl
SDYsK2ghnl14ss1EO73U0fBDh8NfLhunNiZrh+5sb/pKZ4P5R030exgyp5hEbUDWPkU5aWqsPK9e
GkGAWJlrPBxvnza14Vh4R9SYdi11ttBxSFRI00qOboUFtQFZVczk6qt8znIdqe9oGO2vqJJe3I7b
Ks65BLU9EJQqKzk4+WVgPsd75NQ8ozYoK565LHkeQvDbDOLYTs12h0eLa+yal87ciqR9sPO6DNcx
88a4L5N8Wbv9VHZTdE195cIP2EikvAUd8zTuY8YlifqzFnJ0NCQMfjidvI1FMgFg1Ktc+2yP5alZ
MPQIaVI3PByEMP/0Xp0uDGfVPmVVOTz5GzmVeeX0oku5FVE5GKF0BR30DPxbL2IZb6NodHIr1IYi
RU2343WxhhuvCEtROL60Mfnmdtznr/xbF6qo5mVQfjlkS0iALdmD+20a3J5zqA1H2rXcCxLIAbws
wfaR5/6OQdpeXkm9zh/tv3AGauORWLTPkKAgfTYrKrqD6Bb+T1cWW5G0M1g3olE3adXGjWPKYUOU
9mkb8nJoh4xsXpjmDR6rjhzA2PHw/qe4ICFDbZjSWC2chvk0Zj1YQ9i/uzfQ5YnPufqKt2uuX9sY
DIE1yKIlU7cQfYPKCeQ2aP9lpcwfH0KGsfy09MjUP6DLXakEzTltoF5fV2cV8WBPZ1GBz5fXC3nJ
h1pibHekL9s0ivV+zQ1rP5RkDvTtogoDOWMJaWao27POqYdNbZQURoQ7029+nxWsvwWm++u4Xavu
L6gpUhsjxTEOGxSkHzAWpvf4YRMd5X9HpET5w7t5PItnmem160y93vdaDc3NmE96TdZuCo7vf78L
jtF+051kvQUTcNlZnY83aFp+A3eyW4y2n3RlV/BlgmRjttfTgYvuxivWKzXjhXzUVqOquFrzke9D
xspRi+PM9UYP815WA8oZwt1wQNRGgtGu8/qpDoaM7+FBeIod6hiadk4nbwPBBuK3mtf+kBmofH/y
GjYcCy0nt+9qo7/82IMEXz0PGRgDhhfVtsFNSXTtltjZ3LMxW/cGGmBTFpgcbKXYNaSL3d5e4AX+
9O4rxxDerHFvhkhsSZDzh4YRtztpSzntCzjt/BkEB6bJMV4jliYBdbqbcB+1sV00jnQxqG1Ahyea
El9G94x0V478wpW3kV06n9slX/Ihy/cmSinaUvesZJBia7f8yo381Z17IzjZAC+/aUIKsTQEi1a0
/9Zq+rm0ubqDiwfT9S63v6Ezmn8gJO8O20ZNMtWtvtOCTjfeoIuPbbAUh7np8fK5VWy6L3KfPxSg
kR8TD/905SAueSzraU6JPvCmHnYji/rn2DRLWubbdutklDYILWZzW1NM32dLUH7cg6E4RAvg5W6L
W9lWC0aLagWPIgjNmv8V0tz3g5u8DS7anzYTBEu7F6YZszASRx3XH6A+8MNt1+fv8FuyxQhEhKOp
GzK/48MjLp6401M7X7lzF76mLTAV716H3iI8+VStT5Q95xFxKvqpDUGrt7jLOy2GTAzeC9NFfCKs
Mk4VP7WhZxj23IDjleigBRvqFcNVCkmJF7cTt6qhXBegDa/RRBOqq1NecJAychjR+6uztzNQG35W
RNs8EinHjGo0csE4uDxVhqqHKYqahzYMui/IrPSVqYELXstGXkkJcaEuGlEYNSRPO93WiSEdcLyA
Cqfv/z0XbpDNPjsw7rFx6/ss9MgD6tLbcdzdyiObezYoWtULiuSoZEv0pUbP4eMW97Obr7G5Z8Oo
K4q6wWeGQC1JQRUDFFDn1sukNv6qGetyWwmstlxId9Os0Pllkn9zO3LrgqJNGpZF3nYo19mPUK5V
svVt6Za52MCrtZO5oTXqr3gk2wEKGGUCYjnHeshGXmGqhwx+rbuMkvLDjsl2jH2iXHc6Fxt5tdO2
0euEB4FuL772SKanZnHzZjbsKkdOJGpwKmTxQOaHqRMpntdHt3tuo65kn28r5ve6jAfhAdrWf9Wq
+eJ2JGer/S167EWHVyOOpWPAxQ5lI793u3B7UaM26mpY5yHXdY/ihUKTc4vlP9PuO+bnNuwqgAA8
AcF/n3XzVN/5IXnmebfeuB2L1dKdxjUXbUBVtkCp4GiAvzqUJXf8nJZ5ysrr+6g+9wHJ/A3Ujx/U
wK4UXhecrY25aqNqabbN9JkoiuB21TJIfN6zB6dTsVFXJVmh2LbhAcarESNKSe7V0F+JRJd2fg6H
v11EM9TgRpSrykh/aMIwwoB9cI0x/9LaVmIXdqCL4THiBF3U96aY7kvoRFwJ15fWtjK7qRihNSPQ
WqwCsH3leTpKx3zUhlsV5bKDwBBuHNTqX8Dcvk/5V7cPaT241EBALp5acE1iEMEPKQtj4Xge/p/f
Me9XqfqybDLOsWY/5026hleqwwvZik3ey2e/9qWKcUekQKbCKr39HHUF3rp5X1/cjsYyTrExiGCN
IF5EkdscCa9OW7QObrHTxlyhjy5WISCuotAxI2F+r/P1L6d924irsdiV8SliG+P1Q2DCm5wNP95f
+sKx22ircZYYduxNl/WoNu/nUA1phbbOfch2x81bBlp1VIPLO0fCsk7+0Yt4+FT1vRtNC7VRV50Z
aYs+cQfOZ30TtmMB5EhTunlcG3flGeKhjyZ78FJFt3V8UIXb3C3mDv+0JD2SWpK6LDLAgGjSqOnz
XJdu3tZGXWmI5SyYmOkzMhid8IGdJo+4hTcbcVXOSxV6IzwiejhfQUz0VI6jW7Zi462m2mcsMk2f
8UZ/0YZ/isbSLWe24VbBwoO5G7vzE9G8JEL06HRHV07k3Pp4o29jo60CiL/Ubd/20DyhfRoHRfAJ
r+DVLY9nceBRvkKVnZJ0kMO1Z4xfHuWtn7TCabTsbTkx3mXNMJuvZlox2wv2z+qoBSs/tKWHX1+8
MenJvDfJ2Ir6k9gp0teO9X9VI98+xWrWKboJ+lR7eXtbN5V5oW04H2TJPgXV2KRd3e/pJET9OGOe
PanrXh/Gqee3ZQ/S83Fd+U1l8n+6qSW31GxUuoUYmwV2oXnkmdlAzySOPzZCfPdyz2nIkdr4Mh5p
GRKqerBkz22CGSSdjGp0zBVshJnoS9Dmx7hj84Riku5sT6rRjSuH2gizRQA+TSFlnsVSQj9zKlMD
esbD+yHgQpZjY8yaSkk/Z7UC3793ZMavklwwN7w9tRFmXbcw4Zeg2vVayDOSiD+LoPyf28atRJ5V
3or5SQjrSG/4GkfiDlIvTspaGPy2hnn5MLY15zAaVsnvkrTf/JW7JQo2Asxg3lPkGkdSedF8U7Pj
htaDW21jY8BKNntQBGISTFN+d+/Trnn0FnGNiv+Cr/sP2xQjy9o0kEmqfK+5Natp7naABfqdFWnN
QnIgoYqSdYnciPuojQojnaqLBe8d2bj4S3HUGoNyUevBFzndIBv3pAvW9rRXCi7Bvw3AqpiQvnOD
hVIb+WQMi+e8RSm4lOUrCdfpMBS7uHXbuZWKmxwEqpADBnEtHYNkqWiRlJHbdA+1maj2HU8NFHI7
2YCWc5LXfgNNavbRbedWEh6HwTg3LboSHRm+llsI1apZOXUlYmGjnqD0SwLgqbusqJYcZf3jDk7Z
K5flHF7/E3ax9tkqfqtiJ4A1fL+QCuC43IQHClWHFNMEQzqMsX8ftnr60EnllA7h16wgX7JamxBz
MoDll5+L9j6M6V8OHwArWwl5jeduwDdnyOOtqk4CFa8JNe2n9xc/L/LWIZ3rjN8OyeuJMi3zgWgz
4qYQ4hBV/JaK5m9vv4YK+BVS3/qNcyD77TdUGZXBvEOWzMycbsc1Ln+oSJXPpMHgJVkK72VfZfxB
enwOk3qh9SMENRHtWx0Mz2HOsJPeW0uTenmxfV8mr7mGG764NSuvB3WCpylQZlnp7dOQLD2iaSPz
/rFU4BxJ26DtwGof+uVdjzrltmBj8Bgy4n9Vpgwe2FCbO7I2xVPHWHwA8MtRjMgGqApfgh56IG22
MxMdGtpg2Ghyar3iQllxeKZ7HFYh4rAGQf1NtPpNagSwmO/fqDfTE6xu+QuwfMZk7qYOPGpLgTmm
VR1y0La5rW6D04bRjwOterQdPEx5z7vUyTY51R2xsKFpIdpcM5D1KH3pCvUnqAGAXzW44o4unIsN
TVN5oU3MoPwX7GvaNfRn7pPdJQvHxi0X4YkKTYEWXYFmYrgqKqwSsLZdqZjebDlgcctF0KUfSdwp
vL3Iqkj3wt9SZQL+YWtaJ/gLfsLyEI0C9V4IvbOsnTk/jHP7sJjy2pW5tH/LxsHFVcZ4DmgxucfX
ew7m0LQGKTOMeWAupQr2b0X3sgyQgndVmw1xNL02a/kckFl9cTIoG5ZWg7KppSAqzvAa6QH6Jr7I
GUgSt8Uta13xEr4ptWLn58kJ1j02nDw7LW2jwYotXEaet+QJXfA4gQJznkAY5Nv7i18I7vajsr+r
1Z88aFg186bCVPY1vYm9oPrSDSAJ0Sw2j5sOmuP7v3bBdu2XsLydWOEvYMDPjW7TgY4vU8Pcjsl+
CDNdUfEKU32ZNkWXIvCJdI5mR89gv4UBMaBiU0HfsQ1p8HkV6ChAI7y5cu8vfAUblNe06AGpEaZl
9u6YN+MHPqm7LuDHErNyfly4pKCQqrZyK9OPIqI5LKCW+VchxaNQkD9x+rQ2bq3Nhb/uAT+vvfwv
pMWdFNHL+0tfyK1s1Nqy4Mk6AhIRjb0Brf0CIgr3FBCgW1Vr8ZcMef35/R86F7lvJFg2gE2BO5rR
TZw1vs4iBU3cDXjyNOp23ul6rwzUSFW4dWPCc1oDAzQt1wZRfvUF3vhp+zlUREoVCPctuuj98rSt
hn5icwgCo0Wqm3kmOgH8Q6SlKsEDG0mS+qoqX2LFysd2J9eeCN928dzOCtaw5XLXZxkywf+ZCkxq
yV4RqIFu05U35be/JbdTgwV6xkQUUQnsTWtSiudIfE+p0J3k0VKnRde75QnczhPk5uXbHglom8b7
44I/LSmb4Mpf8bYfw6vPH5n4+5ft0hpWOsD6Lh7B8gnZiniFauNaQaSo1rdui59/9LdSIdLQQxca
ZTK4k+KjGCJzZDV5fX/xtzHEMbfh6tUerxuy0yrzJm9NMXcLyFCxLEBkgjIIxXMz3Y1iaKpkZ6FJ
QFk5PpEaQ1zv//ylg7OSBB8sEK3uS6hmRP6/laxvodFxxQ9fWtrK6FVg+BzH0LNrQv2RGfA8gsfQ
iS0ap2alCM0wQJZpwDdR0wac+Ty/bt1V3dhfPf3/OhD+nyxhXYzJCRR9OkMb8FMOefx52tAYTyq+
qz1ZVdR9b1g95Wm+Qjn1UAZV3qf1Tuc7r9/D22jOyRe51LCTsckPfh74DwYeHS2QmSfgDBy+jblP
XUY1Yjyb/nlBAR5aGbBNZYbBgBs+dw2gQtIpE+A2pJTt4FDqzS4BqAxYIkLDE7J/dbp8NlgzyONo
L4K4wDHrtDHda6iJ49J/OpX/61EHzE3pFRnwoPthnofqEVTGTigKHLjlbvi0DoQ1kEorhAqe5y2a
vzU1q938jZ3ArH7vj0SbKosX/cIrhYHErQmdUgtupy2tDKICIk9lNpRpueGBJ4r8a63dCxZvpy3M
iHCtIBSX6dU3x833F8zDyCuO8tLi9pl7Y18PIR44o7b9YSBvneNlx6ng4HauAoGlTXPMbWQh6b0k
5vI0U+qUJ3Ibaq/XcN/KDupNpmrvcwQpaPI6GqeNtI98Me7V1pRZznqZitlL2bCujjfF8t8MDBCb
1KLMFjn9O/nVkgQyWI5upn/+yr/FVFRK0YTPiTosij9L3j53YvjktnTw59J1rXwVhxuWblSfiqDj
hyngjn7FipccsAYos8bkSVRtn27tbb9Ns9uB2+Vj0Ed+heEp8rTg0T31SF4mYd8btzseWxGzYLTe
kCNh583sPUawopdKL7NbsLdByRh7C/Jo2QpoetbHoj+IyQlOGnObELPeA0TLYiyykA+3Q7femXD9
5nRT7NmpsB0CEDSuBcb5DTuE8Wzw2M43t7zWHp/q2mFvqYeN1/s4JaEHWa+xDJ1Q0zgWyx2G+wjt
zgafUxcrfVzDiqbcj3O3tNDGZFcjgAjVUpGnsS3zW3DimoNGFeV27JaBSnYWbZhZ/lTL/pko/WEZ
YsdbbmOyix0PN4A2woZqhdjWoGFH+tHxklsecdO7H+OdtchI7N9FXifv+k0Ud26nYtkn7yUifdmX
GTN7c6xoydNImWujQReipw3KFkELgr0Vq0/ryYh/5/yn067tJhQIh8ti9JBOBBJaCLF+GsprT5+X
KiO7CdUvrPVijyA9rKfwY4SB4aT2hTwMXc0/rEv8U9ZKPQ15sWRE6yXVy+CElYi53aGaEemKwsgC
Eg8QvcjNvhzlpqqD26FZtmvis7jbFMsswqFNhamTWks3rxNagZV4+MrQcgIojJZ9GpD9YQuok8IV
jsWy3FjJZpUklBkfy0Mf6jR0o2zH0lZgFXpl0Dz0sHQeV5Ab2P8OiuHKY8Gly2/ZLR0wRkRqrF2P
8aMoh5+dAvrF7VtaZqvXuKgxJi2hJybLRNGtuluRlbmVAjZcu1pbstXhiNXndUmgD3RUuTZuW7fR
2nUdN9LXSmZtNdGkqEic6hmMrU4HY5Nkgn8b9J4bDmYf2y/gV3sVc+E0BBJzmyNTQiFqCJsGKV7n
LXdhrl6LkDVujjiwrJN7alxbuuC2+AHUtMnDWrYuqErs2zLODgmS31OOsLpBmSunu5+s3E3NBKtb
1hlJNcSgEJEZIyZK+zVAElmM0RWndf7z3+iJ2CSZICepAWUS5KkiXp5AHRs6j7zZDjuQnI4nb9kp
8BxirT2fPM1gLEuWWmJcHmKVbvfRMlROOhHPTSOzbolUugfl58kbvjmtbcO2fe1Bqr3xxVOBRMZU
yx33hJuR2rDtOpB91UFp/olh+iFTntB3M1tDt86RjdxuS76sdWHEE9SAmrQdPXYYcvPqdipWD4bN
JdRLjIagPGRH8/L/OTuTJrlRrgv/oU8RAgGStlJmTZbs8tTd9obw60FCQhKah1//neyVi650RrDx
wguKRHCBy3PP2d4MYXtjVC5NvDIZbWK7oTWYbbN6Oby62js2dutjJYPpcRET/weZqurO6SfYmB1q
4htZLEMMlqI4edu+A0wTTiY4IrLJ8F2tYXTgmpdDZm1+qqDQ97B21dmp5zYcHhVx1HgGh2y5N/55
6lFPsLTeLYOtf6ffax/A2q7nIyyUnrFUkeCtTr7vd0/1Dke9tV6+beuA8OPTLUcZk0pWOT+HbHin
W1+e9vgiUx8XH8pViPsN1mUpHMh9WPIdH7uA67TvuX8/6/JvPeviI1f9A5mGd2MFos7ncZfwcCkz
QpoqhRzHX25jZcWdddsLvKMcMi/xg+jWQ+Va9J/c2rbCjqCURhHxonxXtD+VsnwWm75VCnzlYGMz
6UelW7XNO25SrMmiDbhwi+l5Y41dazx6mUfpWhg5VH4Q59KE2cSi57493CKDLQE6tV7pNaKKcz0E
65jozfdMatjYVG7B3sa043ithpKSOEe125Suc/wV6JJbsLch7YDMA5nDBWa7hV+I07SoVaWk9cIb
J/grG63NacPjDI+FK2JyXRdDKsGpPax8rs5kKg634GDT2rTcqBomEeeD8HPdt20yRo3jJcGmtXeu
jn3Rs8zBzokmAUsAUm2LTcHckhO2JmgVG6A/covzYxI9GHzd3rVee8v3+Nq0txZsSOWsGcoa8mLe
Pgye/8/OuFvHbR58PRbEyMNgRdH91LRn35SO+5QFI8AxinaB6bCgGLvjeIt+azi59UB7zUHeRrYD
DcZzqSp80WWuTpuao7uRHmPayM080a6sT9gj9Tc8FcF3XQ9CPq6h8c59GOv7SmO/XCCrfGPqvq5x
IiIb55aChLMwgcxD449PJqrbp3hFsi1Rh1+cm0gz2OBB8e+vYR1kkxKgzUvC1wWkIiVCPeG9Tp3q
IOznZCbV/tQUx3R3eYJViV+q+p7UKIf/c+x/fSWHNiSLSzKZy6GP8nYK2rOkU5Ad7SY+QTMqdNpe
QtvFtWEQIBBrEOWqYN8Lar71vXCS9hChLRkoqwYFP0ODravsGExCBp4sm3A664e2lOq4HeAJxjrK
i45+5iM16eybL38e99eXMGpDXu5c4D8nVBlFYR4NoziX+rjnbBhPLo1DG+1l4xsA4aCYozj3mfcm
Hud7wvUHt6atCxyObF7IQpw2+4N+bocJAj3L4GTEjXVjDUrZYCUceozzYGYfarM+Nlisbv22zk+L
COjAugkhU0bPsqHflpg+ujVtRWNR0TEYCZoe6f5UyeiXV4VOTYc25r9NJQdSi6UT8LZOeTihcAOE
sEu/Q5vzL1U/douOojwWa32S8/zIt76+EQOvzW8r2rNANluHNHq+RUWb+HVzgDUMnSZhaIPYMWQw
A383UU4OOd9LcP6ngbOPfx6W1+9toc1hM9hhbXiCjnDfFMv92lR+wkJ5nPR6IMJUJL5xr72MxH+v
J6HNXqEgh9KRzRFO8zNSCStUB0sIBhBzEsKvH/x4adOghAjHn3/WlQ9ig1iwPeuPvTZh3hv/a9zC
FooQpwwgnkZehpsIKCMtvSHMWzw4JlzM7w5eP7t1+/KVfnuEBTOMIkao7+QD3z6asfgGBWGno05o
89kiLCdRVBT70thJeO+V6jM0f50kPkVoo9mCsvjYYKuUR7tcTuDv/+55SJyiWWgDWUe1UCMlGq/7
I0qymAEm+/N4X25Or81K+nK814CVtISEcN5XAXsTVKx6UlW13AdQP0100Ku7mszeXesX5sZ6u7IO
bPgAFhHlFq19mKuWI4/Zq0Q1xa9wC/IQLzcnqpdPf/5p11aAtQVoFUe4h8LeaofJ6FvjjSTVXuhG
qYU27RVcym5LsYQ5/GmD09ZfCso2z20fsGGvo+5nIFyVQIZN61MBE6rzuNwqZboyLjbLU3XlMIjQ
iBwgRaa3+r4d5A+nIbdJHq7KpUbtociDSMWno4qfu4uQtlvjVmio57E/2Cw4MguI1rghlh/B3xQ3
HmSuPO2hJv/lSuD+TOlUd5guMfO7pIW93d9lzIO38TZ+6Ui/n7v6mM5YLHPSb8v0BoctN7g6tGGf
OfLHDXQ1z5n2itPUBvUdo5q57c02kjMvHS32I+Q52WWATd9n7w6/C25dKa5soLb+pablALXeUOTx
UPIs2kV1Qrkubixy8Lf3B56K3M6Loa2FWfryoBzXr1wQNn7gYtzSjWtzY4O+si5sZFEVxG+qiomc
l3F0HlBCsvlul2H4vL2cXIALyL4cE8+XdngqTPCjmNknp2VhE4vaV0VPJspzf9znM6d78Djy1Zzc
WrcXHab87Ff7Zci3Oe1Yw04cIslujVtLbvEC0dcNw6isa50gs+c9Bk3o5M0oQtvouBhaMywEsyUk
HVSO643cIwH93a3rwcsPqhbFqFfFCEYeJKQ7muPVz0krAh239uQ5PnRRlwh0o6j9xBzzHUwJHaOo
TXTBCrc0S3fwvBg9/yS1RA0AxLQdp4t1N+L91u1KbBjzVf0KF7GmptidfIhFaANdnax9pG4azEXd
VmPqT6BEhWTcSbsK7VuLFEYnMYKjxrgv+wcf+btkYszxfGiDXXu7DB2pW54r35OP02B+wKJtcovw
NtdVHBwvT8Dl83jax0e5RN2dGlBi5DTXba4rpLWaqKQUd2ny1Wck2/rxy5+bvqz0V46f/4G6xkkY
Eh00Z3VN37eb3z6aQQ4PxVZXbmHdFtzEEWHtYSPC8C5nvLSpwgRK/MLtlmWzXcyvfcIbj+UB4X1S
8O6OV8GtqusrG5KttxkMR9T4a4/G1Tol8U6fRHu43bNsw2OPIu/i8fIy130IOKzIt0P22C1FEtpo
F/grSVAgzPMyCu+7RqcgUt06btNdM+eYMqLjOdSHfg5V9aWm/MbN5Mp423CXLAsSDBq9Duro3bFV
9wu5Jct/rWlrG50OWbamVDQPdMdP29qbpO88N44gtIvLtCzXsGKG5pCu+0KUdxp99uvPC/Raxy//
/9t9HFbhnPcKWkVzDKESyDm0SVew4+TWurWLLgs9QAB3LJ9I+3fMNWY5IDe3+4KNb5m55nzB9TbH
c8CW1FVRJApYndvKZ9btkkeTWbm3sBzFwCaBEvH/jq35x21YrF306MNiGOOV5V0T/qKD/yvq+Wen
pm16a1BdFKtFkNwMEGdNSp/pv1oWLW45xv/wA/7QLYXf03wsOp6wzn9Tx5Pb8rTZsIFGYsC5iGIH
9U+irf1Ul6UbMxfaaFg3rcqXRRvkXOofDE8uWrutoP+AYcvYEQZ9+dw/2DMZpjcxgeOh29e0DtB0
WStZ9CvJJ3as53DRyOsWkXTb9200rO1jFe9sIHmtdcr25nNVmRsPylfCis2FdQAO6oD0aJrxn3FR
fmg6duc2JtbpuaV46AOcT3MBbYQU0fCnmR0zn/8R8xyGRQXrTnNSTf656aK7BT5nbmnVwFr18Eco
KnjRBHnZtp+DoykgfzT97TQoNg1mgkF4y4Q6ym7cdLIN4tkgDe0WCm0ebO+2CK7dmuZhJ9r/BbVf
fixI+dOt51ay+eL3tlfdTPPB27eHYK3fd9Pm+GrxH9tkCZf6YiEk33tvvwvG3jtFq1v9SWgDYSyA
9WCFivZ8Mu2nJeyheDQ5yc+J0EapSqMa5Fgmki9FPaQFRDeTgwDNcBtzawkVh2yqyeBSq+vu11as
WEHw33Br29o3lyluxFFRP1dVw+9Dr5nSIEKFm1vr1hoqRpg1lcT4eXO0sA2hmceq/zk1bYNNJezY
DG21j2h45CWP/lqa1amII7S1NteB9v3G5ZHXG+SBU1TKss/TvMlPf+75lUuWjTY1E4PU++r7+bxO
ZXMKq6FDClMG3tcC1jI3cjlXFA5Cm28CKLvo9ij8PGgUlykLjP6g/QYam0en0+iYTbKxdl8TXLwJ
hcQCZDk3D2H08Ir9Ozdlef7zz319b8HL+ssjq9/UJu5Zc+QRdFfvI0986edouRGkr43l5f9/Ow93
ByuDOZZ7bqp+69NxmMMa5p8kghqJjNrNbROzgSuzBSIc/fjI273d7vd+FWnjfOy2WavWyMmMI+Zb
s6+/YhAoKatvWemI12/0NmrVLnG8hxs58jAGxs8qqr/Agoqed7/hT/PQVdxtqdvIlY/xKBQND2TJ
+P4lVHxISUzJreeASzx6JTNhC7aaY+lVVKkjj4N4OaOApfqp+kh890DxPcKsqsRn9/vh3C0HOQkO
NRoWEg/SaEfl5L4LyStrIhd0KMdFI5gd7EeIUJwMvnLMLdgUcUG2qcPjiZ+TreNpA0n8QNXDjdn7
r7bxK4Nny3WuHgkNinWPfB/94uHQEMDYuOLZVO7dSVaRuucGhYHr1rSpZAdJdFy1aU066JXBkyIR
I+ygBlSBl0k0eMF53zXeUssFklSs3Pf7yvhBc5Lt0DhdRPHK/HJZr0vT0VHXWw7nuvk8xnjXPvzd
7ZgOYZ6XrRtlxKUKHa23RZngZX65C1m0Ovb9shJ/C0m+NzTS3/R2oWhQz7nrpIwKt+1a2DCXpsCQ
xyNa87XGy1Sr14RsyjFbbEN8IG7h97YjDnkEesyyeujwj1t4sJm8eD+mUsXdkS9s/9prpcGTcrcc
lM1btUxEa0HaI4fA2Lfl+air7y5bV2hLq04oNoEF4YjA3DY9BEThYg+fJkh/Ok2V0AautH9oVHSX
R85oE72JVmNSNsy3BLxf33hDW151lktrjDRHLthEE4j4tecdBl+OH9Q62sF3kHZ9j9Yhli8TUfZ+
svDa6QQmbK7QQx3AXmqx5z38jj9VI9mfxTh6Tl0XNljYwRugoV60523Z6bPeUY8as8mtZk7YaKFX
ada1pF9yuHr8j5KhOnWKuKlUChu9KuoKGF2/oW6iWap0XLW8B7dY3NgoLuH1v/uEsNkrnGgC2pbT
lhNRh3cbrGT1KVZ+mOmaV9/4xcx1CwuQBPE0Of4im8OSUbCahak530oEm35Arbe/O2VMoAH0MhQj
maF6NhZzDlZhfpQBIXcchcJuB1ubuwrYqgWMd6ecDgSKmyoM7wneqB1bt7aR1ZAd+IYY87plD3r6
CDzeCbyCMMDLURmDmE5Hx8Z8rOUPX/1SUAh0W1k2dcWaLVwkbmZ5y487yMgNybT6v1yCMYoXX3bb
Ww5Um9BpBFX7Jqw3kwC+Ujf6fdn5X5n4thDm3g4VR4nemMdmGO642aczgI/gIYDO+VO7SPotLJZb
Veuvx2VhC2PqheBSXOKHwBKdJLyJl/fbOFZf3YbJiss6nsx2TMGAmpz5eATfviTT0rjBSiC+X36E
XXQF6rCaIYdg+s9V+jlHvbRTx20OKmhrMnYh63NUy/zFve2rij23zUrYINRULzHMijDl23Hs8ooK
c7qEHbelaosaddwLpOctQw6r73Thvp/Em3KTq8Az+MsRb6tyhvUhuo5YVr0JD6Ak2jNO+u5C2KRT
MNbeVkwrBOOqozrt/oxCiG167/ZFrRULWA5GcJCQz0093Xlwzkug4+lWe4ac28txCXHVF+Mi+hw+
tN7DWMXN/a5HxzVqQ1SBRwopYD+fty39iCKEtNm2b38elSuZGVwkX/Z8Q5kTPmXf5wEdxYPcwod+
XbB1dKkMumeP8PMQh19EsZZPeiqqN6wF/LRvza13hCu7vA1W7eWGlM+69XlE9G5Q0qLZ/dhH9Htb
llsGgdqCJKsO1m+qLyu3qWADV9DpZvsRxSZvyThmXTeYc9uy4dOfh/RKRLWZqxnjVkc46uYwldSn
xZv+NtrtDiCEtQ/761yRUU8mH9u/NiQ4km5s1xvbzrV+W2s77Dg8OlrW5dBBPQ1kQmXErbzPtaYv
///bLXSHgx/0LGoMyRp9vCP4x22orTU9mDDaK72iXRT8QGy/TpjH3IpVhU1amWD0Yi42kyPM9Xch
1ErPAWEydev6JbX025DUvJP/Hs7zOZQkMUWTDKgxdWzcWtQ1NNZm7ZEuX9O69cNk3FvHzcvmrMAq
TDifBF0+lH6biX5YMtq51dkKG7JqaD+WkeJNPiryeCzT52ZbbqSgr0xBG7GicHCp4ILQ5pWIvqIM
rUj6VX1w+pY2YVWLRoIG2bucRfTT4m1ZxXEGd2vbWpWwqqa+wrtc7jFR6aQxVZFBSEC5hUKbsYq3
mfmaCp1H29ynCp5YKYzWHbdFG68qo26XLY3bnMXym6fkkczT6Lb2bbqKVrRUZRRozJWRnI/AG081
Uc9uo26tzk5ODEWPl1Ef/AdcUf4a4D7656YvH+6V070NV6mAKXgg7TpHpYP4p4s8fuIH3glGKYXT
A7qwCSvo++yBlB0iOfM+DSHsOILYc7uv2YiVFwa02sShc7Yt0ckLhwKIaOsmKShsyspvxEwKUrR5
1C57Gjb90wF9+htL6crI2yJZfCrF1nqdySHlML6fGF1PoYz6N1qC2nf6uDZsdRGhR02h6nJ6YDkd
41Slou/Ks9r8wwlZFLZglimWY42mCmtKdPmyTw+wtrmRcbkSI225rLLzD9yQ6ybfaKPyvVvkudqC
7cbYXGudvtzxqnra4Ps8mryBGHFtZAxntPUvt3G31mukAmgIeV2Tl35zPBYrjzJjNnkamuHWo8iV
Wzmz9tQVIiD+wmWTE8/4H7111SoJ6nV8o6oIvLFXifNeUnEjSlwZLNtzcqzMOPQQlMv3dn8n1P/g
M+22EdqWk1BlgJ8e7NPz4eB/xV73PqgDt6ZtfswfCgo2LeryMRz1eRqyo6duiu7CBrw8HesdeWmc
O7ouTJpqeSJwfXObmjbgNSl/6eM1aPKpK6EA4S11UvRO9qEQELfO7FHoQ6ILUjA5J7/2CLThooRj
8tjW/qqHxYx0VSavd4n0Vkzrx3Febtl8Xnr4ylZlM14TDYNReb3OJyAw0ROjvKxSUJNrC5cTXvzU
3LhpZAib+RoAqi27aTVEcP37cFo+mkV+/nNsuLKUbCGwdYxoHXRrm9dN/Q3ZtH+MBwmgP7d9ZUux
ma9uBSBtOhxCyrjUfaoFPEXrsUB5ZAVVTLfTvM1+NbOuJSE4o23juqSRPt5OgbyljHRldGz4CycR
lMHsVOckYHFKxNycTTSIG+NzJWja9BdTHo+bacR+Hvf9m3WVsEoMuya6vMZXS0poaO73RpMbAejK
57DlwfjY+evRLy3e3kgH04OVApNDESPRTvabuBNai5kVnGjUqGKL9OokovCuoLxw0yUQNhTWjXKc
Z4nG146xrCHzfS+qWzox18bmMgF+u3C26xhvE3wf8xpqLue47H/A+1Y91ZTqGx/72lQKXv6FJg6D
Zh1Jk2u6pqOE+wDbmk9/XmjX2rYOD1O87sprRp0vovhZeubz6PU3DlRX5qjNbs29Nx7FvjZ5z9fp
gwBm+XePas8C/r98SDrVt299FrmxxMLGuZZmkQMezvEZuCL3YuvVKZasdAsVNs21RO0hkHBHqKjG
n4qODwQq0W6bpM1wLWKrzLEbjYx12Z62Mngn6qk9O31fcpm1v83OrdWomqvRcR3S6BQLE55rqK24
ZfNtYmpWMCSh8axzvlVvA9xZkniYvrn13Jr1c8lICYhF590mHrtRlEkRF473IRuYUu3hh500db4y
eMX561MzzW43fxuRmve5wtGEVHnbl5A067stIeN05zYo1mHZozGb63Ctclj6NCloHy8tyOF2BbXR
J6Tjtmk+iMqHVv5V45546OlG01digU0+eZNUZkR5Yi6mzUc2Whn5yMwwPa1+R54LzyM/G6nrL06j
ZJNQMRSYWpihqbyL5viBwrUkRT5T3livVwK+DdCUY6EFrw+Vz3C6+7ru03BXULI/TaXX3gidV6Ky
zdFwWe2F2iaVt0qiPAdusanuCTu5Dc/lr/4WEyapIyjbFmid749Lt5XnrRej2wXLpmlgIL+ZsREF
ajqWd4bPD3I83Mx+hE3SELFNkumgyCsQj6kuRJB4irkB2MImaWpUzrZLuBf5Gs//1GVzN4TlR7cR
t5ZtOOs5pCD/wHbzz3Ic3jZB+49L09wGbyUrzBQpjabX6GHW3d9Ue9/dmrbAikEcsP8u+iJX8wh9
HnbgCifc8Dz+Hzwv2HojO8/LQj2e1mZ8XIj5263f1lmSequPHBqaloR+pocwSeXBEs2tcWtD7bFX
L6JSRe4hZXfeACRDcgH2v26tW0sT78tzp2jsZdxvnxXbcjk7OcXDwN7aT4sW1WHFRr0sUiZ8N+1d
+K6YpdOmx20cis5r0UymLPK5C5Z3UcnWcw8nVae8K7d5qN0LV7J3vAAPRS7V5wo6sT65cc54fWvi
Ng5VKqyfJkDX1ay8Mok91r/j0HFuIfdPp/sZL9onEnu3bravv8tym4QCerlEZF69rO49xdPN69Sp
K8T0K9KTuEOyrb3bTe+lB+OlU0iG6uPLeE882NapUHnZfszdLy/yphMuFNKp+pDbgBTZFlJs44wf
RMy3sSyeQ4icOa0GyxHw/0rZ8QbSwdhLxC/I63cnRTm9sQle+w7WOmbBiKNI6xV5G0GIqRHG3B1k
qp+0xmuQDmI4fKOs/wlvtW4JZuCHLz+DkDOcQafRy9oNsziqRtTHGreiXm5zUyWLF8xe5NbIZs6Q
6Hw2Q3Hj7Hbp33+zVdzGpmQ8BRU4xDibl/1zs1Zvj2p3OuegBOXlkJTLqrwWJQs5k3uYmHX/e5Lc
cfJYe66/7pCWa7HnMn9/CkLxq4kHN5yR24AUpbD1FlCfyuZ2fNS7bBJKiO+2w9iI1MyghcyLVWZ1
3TzqkX3ZUb/qtKBsQmosw2BaisDLwEz+IGY195RMbkoh3AakYCfX9MOxxdnkN79KAl54QD7NbWO0
ASmmMbepHLAFGMgyRHr5Gvqz21sw/w8fFZteDWsbZ3u1f4HRzPvFrP+4jbi167JpUnLzuczUAZnQ
I1i+7QMvboTef99kX1maNh6le85EgY0kg9hOm+8knO6WKZrfFtXsz08Kl4j7HiXziWxDeR8W3HtG
iGsfd1hTwhtymNd/SDwVz5TAxCiBoBFLp22Ko8Qs9fSDoQzmU9gF9fdKHKxIaFmL93PVhkXSNgJ5
nCIO5l8KfOA/gc/ANnl9rUE6rvSsi0inU+TP38rIHHd4YEBR8No078qSwHV3q6YVxqw4CCfGi6c5
KTFl8k6wI909SlNRRC30lLS/Jqws8Ti/DuEbgBfVly3ySshzRgu/gzNynRWNp+89iOk+inU16NIa
u0FzkA18GZsMK+ELEQQyg+uQSo5qxFO+m7Mjt+GwnY/g9IdYZhwmLt0qumSmCCJ/nnKvvy5wm/wy
YVvW86XjBjXvvwZc9h5hS/pThU3xtqDd9PDnP3NlW7Bhr3EzA++ZkBnp/XsZ6Y8rjvQ3fsK1ti9n
td9uqEpoyN/AoD2TPt51PL2fOevdTGO4zXrpJhIHkAmZiTnIlOSfoU/odlC1/UDlgvyMjsco0ySS
SeB99Ai5VXr3etqB28paURd2PhZPnMkaJfBTsBf3zTiTtB0PN4NjLqxgJZplnJu+lNkkxjYRbM8r
+N86flP68puuB+Dc2hNRhqTMIzkqknYLqdy2B1tgiy7goMP6iLKJL/vpYn2V9nXXn92munWUKDo1
eSX02rN+lD9UR77D6fXDn5u+cvuwsS9+TBCo8ieZlQtrTqqgyzkM4K9dRbDuiVvveDwgnn/jj11Z
VjYGppGW2aCWLrPNVBRJuPaZN6FTKpjbHBiKy9lQKkSdfYrHtI+3c7GGbsggt0GwhbMxavmIjktf
3xnfvC1G6aa2x22lLZSmUBgx4+subcQgRRBVZy6a6PTnD3xtzC///1so480moBqAU9E4Cpl6pK+S
+KDGbVHZINhoQtg+QrQtYwbPfvAAWZKDVZ/dum6t2KIi6mJ/HWeinWHD4v9QTLoFSltlay63od4b
jArUjB+i/qELe7fbio2BmQLucd5B4gxGTzlKbCHowQe3LIfNf4Xe0M5svfRaoMDal3UaRp5bCQC3
AbCoJkfbV0ecdfCdKY23JQyeBm7zxOa/MO2KQLYszrYufts283Aq/Uq5TXGb/1J7MEJToAizTbX3
bRUsaRWVjkvfJr/GqCp1rQqRqU29CRr5GG2Ox36b+NpKJTrBS5EFazEkLVnv6RB/dVo7NvJlSEng
bFCJrB7/mlj7ru4WtyBuK2w10NH2w0qJTCus9piKR5+1z269ts68DSITiXYDc8TJy7zla1AfH91a
trbQTZKm9cllrD3hZ8SrvIdtQLrNqXUbkNINvMuGvREZcnkcwgDrltYRuXHQ/ffB+pVblo1IzY3e
YPUA9A1ixVjuezv76VaJ4hE2Lji+8/hH7IVlskcbf+PzRnzDWm4e9hGxp5R9oJKi9tezCCaOZ0YP
xQUFNrR3m6ElwRu1lule9cQtsNpgSAAZc7HGmmcbSS6TenR6eOQ2ASKKueOVRru+ECt0TDo/aasb
19grW6RNiUk64oJHgxDrsH6DWssgoWHo5l7ObUpsNW3MS7KLDOmO78JvvsxYjW6zzkohtrAqF4TG
PNtbfz0pf1jvAn7cSlBeGxXr4FCXVTeSouBZv7CPvDZVAujHLQ9kU2FbTGDWA04mU02c4nz5Pd4O
t4SHTYV5Myy0ucd4FuPyDBmaBdmaOnLcJG0uLI4LnMxGiFpATu/nEkHTjQVuXr/cxsEOXUNvfAHk
p5jxIJjTd1CNuEl5XCkI4zYQpmkwdHrBbLlASMlyMaIIBWyLEoL9LW2LKHguJB0++RKGqamc4kEl
8LWK79t9WlMy9bvbtLVRKzn2i+/Fkl6M4t56h8lQWeVU0c9t0EoppBeGfWbZWAZZY7qMyMKxaWs5
RGqfRWuiIPMXsG4eDJ+DqbqF011Za7ayF2Ka8uc2oJlR8ykQ+p4ci9vNlFqH6MlwMwKOpBkeUs+K
l2/Kjd9o+kpG4D8sM1N4UIgx0qIzLWxS91/ByPvTUVPtdvG1meaeqlZPzKMZDtKPBxmfnFebTYd1
1Vr5EMmi2dRgTIT/3ujYbarYKBjBQSDelp1kQSTnJPTUG3IUbuHNBsF8rowxhOwIb311iss5TKBg
07q91NkomBcYinKk0s/MRn/sQ493EXWj41cmiw2C0TlkezgfR6bKeH9jmsskn5YqWWLmeAqzaTCu
t6OcDT2yTvRNEkv5xVTxrXv0laymLZ81DEOriqg/8Hpmlk8tK6r3eu3LL3xTxQPrq8HxVmCjYQeS
jyzm+4bHgPgj6ivBik5uBx0bDZO0AQ+58jWLFr0/eEXXpeEcutWBwLPqZabBj/GIQTq0HgfhaYrG
/k4rn7nNTJsNm8L9qItlxKjMzZp4U/yuRzrvxvH9yty06bBDz/Vw4BKZKQSbtCGtfhhVVNwvZU1v
xMorEd5GwlC7P8dRi8rnogPLAmGvdOjordv1tf5bwInne5qa3V+zcA/huk1Mk0FVRb1bJDNu52+b
CJNl3cOEY1yzoOz7h9GDjHWFTPbJ6SRraytBXKaDRDZGJwCOkGhKvwTh7HbWtIGwXncVrL70hqKV
CqIGcZgMsG26MXOufVZrd63o3A+w7dkyn3fLXQAHnHu/Qd2y27DY12E/JpGpoyUTUXsa1PBubccb
4fhax63FuvRBLE0zL1nr7c+RLqOUFvPoNNmZzYQhXTdOzPhDpifvNLff4Qvj9KjObMk2yrhY9LGN
GYsJ3D7b7rwutdsDMrORsKVn00Z3b8iY1xUpK6L3XlW6Wd0y24OzD1kTVX43ZmX8ufabGdee2nW8
L3HhtxyvFy8+ChjQ9sy6L6oYP6C61WllMlsjS9em7nVZjeA6PJVAzrMPJu20eJhNhJVNgPQXL0bc
MEFHlNRPPdFHThsGs4mwfWubYlguHS+XIzWdfBJTQM8uCxNz7eWAb3UHXRC4+mQwGctrP/y2x9VH
t6athXn0kEvdUG6XSci7JFUwPavYbf9nNvs19zO20agZ/p+zM2uuE9ei8C+iShPTK2fw8cF2nDnp
FyqdAQRIAjHz6+/yfeqo4z5VeumHdIKx0LC197fXepgU+VnM0QfSLl7Is3AZL2SObbOMeHQxtE/F
dkfGweu6KFy+awqLqkthE/1Q0ak8tp2kB3g23CpW/3kfFC7i1cJUue9gpfowoAr2yDWNzi8pfL+N
0BXBQpLOtGEZdA9bun5gmj5WXfPBa564NJcgNSw2TNk9RFu0n1tFfgR77NfMIlyaa9+7vqnRBfgw
luvfDGDKNN4Mtl4bcefIjIs01fsmzcMaL4+R7Q7bsnolvYWLc9Vh1UB3f9UPEywO8zRK53tClZ8A
pHDN/zrwHpMAs/SA0FYe0H14FCuM+rw+p0t08VZKypCof9BQRj51wkynOOnps9/Tk9/3q2Jp4dCw
sv5h29L7MHzgc3QjRPlz/Vi4RJeeBatRw9APadEE46mfDciegUzmewxj27d0rpJLvLR757eiXMgr
blJYetIR4yQiciriKT00g/3mN0zOOcpCBR3fKG4fYht873WssqQvlN+Z4UJeBfpG6R6k6qG05iOF
QbFMqVcwJ1x3zagkey9Hox6CeOKXaQiPbbGnXpG/cBmvcJMpK8ZRPQwhmOQxQJNwQpAx9Bty5yTF
/ph0ZqrVQ6hIdzSzRfcl5Pk9n+4cpvPaVQqa2vphL+NvymwPxQS1wP9+8/8n5/5dlhEu5wT+KEnR
hKofMDrTJSq6Sme9tttxEko9QdlLnsOe7s92iafHsR62k6KG3oc6qLH3xSP8wGSrji+bYZotoi2G
A6QY+7yop5meQgvqi/Vqw2hDjfrQCoQDpi7nRzjO+uH+ULD9fV8gEwybeonVy7f4xyzoXT9tXrkG
4aplVSyuNwr3toehLzLTwVwznIRfGl64CJUS+9rTGnmklhVw4OrfFI2nP7lwGSrJk5ljL9vy2ahL
Cx/cX9Viqh//PWleOfxciCrdm2WeaL3ngZx/qCE9Liz1YzGES09NouiRpW72vCIcslN0gKYVupP8
LCeFW+M0a5OsiSyiHBDCEzjKJatN/clvWJyYgJgVAPam9hwC9f1hRdfl3RALP1k44cJZ0VIESVqM
Wx5PK8sLoeoMih6TF/CBU8dZQ2pMkk6FYb5Oer+nvJaHVu6bX1zg8ll1WqBoXTZxHoTzhxhJnaxK
i8Bve3R5rBjmRF0VlhGkTniYLYgks7oM/XTn4Mj4+8CMChXJPpq2HDx5f16GqjkvhZ9vK679vz/c
hhBZG2LK8yWMv5ZansXQ+TVECxfIqsmErTxseG4g07qlH3Vh/M5SV5ULZYAkinTCcp5i7ceV5Qek
lf0uSi6LNfMBAQYMA/OgnvJigsc2iT2bAoSrylXrqNC4rrMcnbPbcUhjcay5X4pOuDRWksSpqfqB
5XtP7WE1yDAUEMW9cVC/sue6RFai0cdN52LNjajaL4oly3CpdlIRv0yDi2cE6AeDxkbL87hCb1si
M0UaPxBZuGhCFZsAd4Edwx51NqMLlBBfhDS9dl0XTYABXBttultzssxrZqohPlocUH6biwurrTOD
0wMsufKGljKDZOa1TW5Rq698UpdVKxdYiuxtgM3cyC5buuHSk/mj16i4qFo6b4JDF5rlPa/EWQdo
AphTJB38nu7sW8nCG2jnjWtejxs7NGy8L4LBj0IWLqum5R7tUxmzPDq0G++yqLSeE9Fl1dTE43Av
UpaXq7hALwt2mepW+eW1r8l/38vTrY+Tpo+ivJ3SD8tYnNHSd0u47bVnO5HFrLq4KfUS57Tiz+go
fh9usd/B75pBdly3ttbpmtugbMuDrdmLxH+4wY/Db644kUVEN0ptLLCCIMuJQv7nemo/ez3a1Zci
rS4jWeAgQjoG5iSjieBmGUm/q66rLwUlTiBrcIjLQ4ZLUImy0bNc1+ni9+7OdKk7xrk2iORMYIcs
7pIzxJnf+T3bmS5lC7X0YJhYPq1zTsflsu27527r3HT7PYy2dJtZDkHR9RyICSXMZCGeiUyXHkrH
FRAsxZh3GwAPU/D6QxLzwG/MXXio31OIeEd6zdsx5ucEIe+pUWvrt5JcaJAOUkFeqN/ysaIiQ519
yTRBL5fXN3XRQUgq1jCDlWuuoqUG6sHsRaM44JczcmmmUcRju1SG54RUT9MyX7c59n1zJx+VWmLY
FgVLHs4kvabVNl8iugq/lD172TL/UTVSMxyK4De35PUOl66xqdqPsbDh0W/UnVVKU9GhCFZzHBjJ
MSrICa5gXq0ewkWahiWWQg5qy+su6rMAeZ0DzI/8bNWFSzXh1hL1w4YXT23P7tNkU6cCShGeC8nZ
03kfpnUpMOgkbOQ9lZPNC7XfkiR8mRh/SEm5UFM8LxVvcYPDJlCOZ0pi/qNNI/Web5O98Qu8BCp/
+hHJ77OGjLYNIClOcxvr5E2ZSHtsIxudVpUEOEO4H9wqXNAp7WFW3i8xzWNTfRVx/1wU3C/Ccymn
NpiDodeCAoVryBuecJ2VYxT5Jb5c0GlmAtc6+fL0JX5L0kBlkyV/ey0ql3CyMuwgcLWsOVxLm4+q
rZY3S8yhM/7fj3/5hn/6ts6ajbeJxGChl1wF3fa+ozC1yWDs3J3ahgXHnSv7LG2J/gdVVerTf//M
+I8/k/9L/mLFUQXhrik3LQ3vtgBXVxkEZwLI7TMcfbfnkfbIhP73D3slGnTZqm3kZmuswIYazu/Q
A/AtTqXfGeayVX1ULWGnccroJTlMZvi77HbPc8Alq2q4gvdwTZqRNmirw9zNqB0kfr4iwiWrwrgl
kPHv55w10XQP67f5hLtm7xfDumgVFaKboCEz56OF6MRLIQqWbJ4L2YWqeBsjTQDeJm9Dw7OE4j/l
emNevjJVXJWtkBXdGvQUL06X4Li+kCw2Vn5aT8LFqWoSgwYjmPWqhA7OEszZRJb1rdcsd2kqu8J2
o4V9co4LbH2RcVBk09YnNyp+rxwALk+1Di2aXLp2yWdoqn0YGdTmsrZGHZeOFbTsxtpT6ki4clvB
GGwFOiGXXO7s6xiOWTEjr+03Rk40PoCWa7SO5nyWQ5hBFaUBR9t/8Xu4c8h3JmxB/S4zjoBSwwA3
fVyn1SvLx122asZaUs3ST3kar+0J7iYGKcr4h8+LcxevUpMBSDBPS25LMdwN3ZpAQwNWMX5PfzkC
/hFwwpBgiWLeL3lfltGB7LPKSBJaz6e/zNd/PN0UME5HIW7Od9lPWTNA+12l5paE+p8jK+5aYk7D
lJoWCvk5ErjiTLAjP5TCJJctKhqvE4S7qBXY6GqZy3LIl4A/oRng10IjP0dP7qJWmpZ11DeY7qyr
x1M4kS1Dl7NfmRW2Cb8P/ajSsRiLYswDsZkn1un50oxhfCPi/PNOzF3YKk0rgkNqX/LNdiZbWfq+
luF7rynpElEvB3ZUjPWcL4Lc1+qvufTrcuEuEJWIhkUhYUtuls0ctnFn2c4n47V9cReKgmglV3TB
mHDSzieyjfIo0HvmlargLhRFm5kFfYqNl7CtzvVUQQwfxkGe7/6yxP6xUJeJ03iYGzwd6uNnuQ/2
0CeD13Wcu1hU2qTNGhA5531CP0Jk8ineid88dKEoTPFJNzXG3DClT7UunjUJtrPfRHSWkNASylaE
j7lEE/2hJFYfen3j2a/sXS4WpcKpAbWRTjmsDdeD6mx7t45Dc5RL7ZeT4y4bFQpRyXKUY17j/50H
ZF3vZBv6he3chaN0qcna78mYJ+BaHoJg/0xnbW4gxa+Mjit3tc8cV9qYrDkyok1zgcxf+7YhfX0/
lCy69UNe2cNcTCqejIYdNB1zVo8XTcXnLa68oj0Iif2+nKZNifbF4CM31PJstIHNGrLdePifb4TI
8f/+cAnxZgLvYOyPMkR/vZ3T07JOcG0FzfyejkwfWFeSQ1+g3ddrIbiYFDqyGNSo5zm3nWWHKSLt
iZS7n1QAd0kptoQbhVSIzWs5PKxh8sxrfSOd9to8clawFG3HyIi0caSZuA+WHuj7xLpjDyGhGxHC
az/CCVpJgo61NkbBLqnY+tOQtD4tE1ZdZnV6K4x65T7uSkMlkMMybMQ9Nu3r6ftUV+Q0Ddwca7nR
+zIa+CXcSOsVKHO3vBlM+MbtXjb5tpsfuu7rU0Rw0fKaSS6flRJosCa2m3PFk89lt8jMluhp9Xv4
y4L5xyFWgWINyBoOqBKGP9E3fkXT0C+/RzthsqkF0njjyxEGnsdkXM/t3/3QUT9TFO7CU00kK9ql
8ZKzlrVvyqKC6+dsvLptuEtP6bqT4VQMQ56s2bJr+cO2BfnuNzAvm+s/xjyGF8esptQiPWU+Kybf
WpPsnt/TSX1xWAWADNhMPsltyIYyvO8bdiMj+Mom6hoOVuNLs2kfmrws6HjgVc6IltncNTRrwuWN
jIv9HLZ+FU/u0k6FjpBahnhcDkpOHjitwixKWnnx+wbO1TYlqYKG9DblEy/NX0iIkMtMoYjt9XSX
duJbOhuq8RUGuIC/KbamuKPzWt3YEF5OxH+nN7mLO61ETHOQ0ikfxcZNZpaEH2I4yJQAK3CSqZgF
frPJRZ9EOCRQGyRDPr8IDRo4S2Ws2PSNnNorx4DLPkWRCubG7DYn0Va8lxoWAm2n6XlMIAFy42ek
r4yVc/AHJtDTnpRLnq4tPWwxGqI2poPHhU31sUmr8myQec6ShTLIO+LW6jlyzhqH8TsZm2ig13At
utMOz+xTsPrxEdwlpOw8s37dZ3oNyopnxR6CZ/bsJOEuIbW0AqXFEA9vq1ZnkPczYeJ3Irh8VGR5
1HGKR6cRdE+SUatsBN7lt+acFa23fZ5NzOY83ReEEhxCzXnfxOuNYt0rk9XFgDYpozIWwJrbuZqK
rB9M9VDqmOdqTfiNKPVlcvxhYbs4UBOwjqwK+fE1kr9QKzrIEeoW/z08/0/g/+nhznFcKQtP73Kw
OZDXKsXAg2LeXmoHFdxGT+gS7C5F2dj7ZavVYSw7dSazKk7cKPXzv1/htV/PifDjplXTgq+Uhwoq
qUnyLSr6b36PdpZ5w9Z11Nsw5wFd4eX0ro79VJu5CwzV/Q7TRDEiilHNM4Q++OxHC3JX2moJgUzq
FAWLMAzeIvf5TZR+ZnT8X9pWuirQU2WxFoj8FcXoRR6S5m+/oXaCdz0X8HTe9v7FXf3bsL5lwei5
hF0Lw7Zd9DQmFb2qVCGgW09cpTdux6/MPZf6LihfW72V2HoUsIa4Ww5i0Z+9RsQFJ5t02CtR4Nnl
JMEfDhoNEJEfU8JduBENHzWnRjb5pPVXrsJccuIHrHGXnuITCboiTsm1mrb3qQg+xlNzI1Z8JUZx
0SlpokXrMSDXkvfTJdgROYiuS57URMIjFI32D35j78a7I9FmjwtyhWpmVjTFE9StP/o9mv0epg9I
vddwo6TXItU/60EeJ1jL3tiNX5uOziKqg3ULoyUhV/TA/CRx/GWzxS0Vhdee7RyEQdFFpS4xJKXu
nnrFwiM8caOT16C4ABWWJ+Yhw4v3qnuWSQ8bzXTwkw/iLj9l4Qlc90VIruli35R8ukybnwo1d+Ep
yMOlKmnw6GSVh4SH38qI3OqgemXAXXTKWDF3YhB4bY7ScGq+B7gm+U0UVwmq4V1SyoSTa5Q0H3Tb
fUqMvhHRvPbaL3/+j2uoXBgUoCxem+/0fpbpnR1Cv/uPqwNl4acVy/5lRKpvxm7XREc3UkevvbSz
KInSbG4pxoOZ5pSMh1XJs9/MdpYkL+qgR+T7spM0n0izZ1vn10PGXfkntkEx1EoMh63LN7ptMslb
v3usS0qV21SFMABT+UDmLkvUuh/3arhlsvLKaLsKULuIo2VqagYXxvJDFWzQT9s3z8ulS0ZVFVs4
sZJd06n4Ws/p16RZ/U5kl4yakn5Z+fyyavriSS/yEGniN7VdLEqZKh3mBdOkmHCfG0sJxbAiPnrN
QZeLatOy2Uo0HedWdvIC9X5+nGp+6y782td0zsoWyDsJFMWCT6evc2tPazf5iSZxl0hKkl3Wptkb
0IY8ybgSf3fL6he7uUhSLVlUBKWiQFKDbJynu31Rno92zkpdr4VM5qDOGfyQRJ2tw1evL+nSSDEz
Ki1WPBhNHdhgzUFNiV9c4qJIIXQm4Qo/7dc5nHlWR3ZFpyTUR/xe3LkmrgFripCmdT5P9SOt2+99
1PtBVNxlkUaxN7Esap1jAQGgIkBpeQZ5sNHva7o0Enwu5qUhQ5vPTbVfopKrYzT7pnRcHGktmyEN
h8bkdd39ZXn33caLn6g/d2GkNihUq1a9X2FFEmUbm0nGpPCL2Vz+aO/NzOpY7VfFu6NQxUfOq1tp
hVf2FNfsr08UsUC7dR7w5muxo+19UKHnNZY4q5MMSWKMmdh1Gte1PYS2jiG3X89+3tLMZZCKWWKz
orbNiyD8K4DeRk1qvwifuQjS2gbE0jLWqCQX0HzshvXMZXqrnTb8Y6aIuRJPy0AGCJmlJt+6znxb
GkHeWTPJ9+Wc8jufjYC5Qk8JNEJFsnOd78v2V1urRyaJF/sFZd/fI0/LelJQtBnnqVHyUXQxuW/C
frox3f/Pz/870wWrkN8fH49hva5Lq3Moe6tjvKr+zI3YzmW70QMLxXwoe0OKjMpx/LhHyX63YA5/
W4Jl/IKyQPmF4XwvjvA1L+6auYq+rRYpjojaSt9Bo3I8wEGHFidGQnss5RCd9yHUXhEAcwEnXk3Q
BMS4X1F8OsKwr8ns2jCvywRz+aaNyy0UC7RTk2nPatXdNeOtfsD/6xL/adCd8LneBQwrqDG5DLAF
HyRo6COUGaf4UgOT6Q4j3GHCA6l7qL/B9esC5DXoDkFQrIc5LcVpaASyguFYB0fWJrTO0NIxfOAt
JXlRzvKuKmdybCBrchejk/zL1CfxE5rU0Ugu09QeC7rhw9CXqEZzQT8tU1GdIaxrHy1DeVnJYb2H
WqHJi76/Vb/4897HXOiqGGRT9wOGM1I/7JLmZPIzkGEuTB7DI2XS3WAQlgjytp/HNWNjGnvVNjFN
f18f0Qhise5Ceh0427fnIlrbtc5GGLunXrcSWJb8/hNa06STbTdy1XIep9ymZZpeu7pkn7z2Jve4
bDgKX3wL+TUOT9p2fYrCUb8UN8bnlc3VPS+hyCc4BEp25POWYbznQVNAgD5FrMI69Eb6rfR/nZzt
BCn4sOTXORHmU2T1+rngifXbYt2jM6aWjUMEx75pHUZ7DAKAziuB39iNutqf5z51j86urrgypdmu
jQ2mIZuGNakyG3SN1wyi7vEJawYOcSfLrnti16x6Ac3PMLCws9dtn7oHKOwEllIsFbu2A40P6HvT
cRZsJki8tlrqnp5VYy3XOlmvZA/k1x4VqYd0LtMbR9xro++s4EDFlgwDEuVcKRhAqT62x1HWm99B
gR6339cv2eKiE71dr2PKWpkJWN4eZRVvftgndU+5Mg7GfaOWXKmqB1Ss1YCDrqqV3yWGugcdTEmT
YumxglsiwhOU7mEAs1X78tZn+6EuyTtoXKSpMss1bRr6zJbGFEcDP/nEc3E5cW/czraa2Lxdw7aY
vmnoPV525C7feb29e2xBNqLj01At16EkS14ZifdOEjX6+cJRlxhmEOgHc4vRCfchNWDqKHkHum79
6ff6zgW17bmwW7Kt11Yt7ZE0cdXA9Y9bP6yXutDwHEYjsrl8uRbgBt7jsjFtp6ZpQuW377vDI8d5
HtMSUQOs256i5Uvj2UbEXJg6hWsYsnPoDS6i8gjpga9JEPq1bjF3VEwDK+ciDJq8X+37tCrgall4
bWbMFZds4oC1aOGv8q5emmxMbH0H7zw/qRrmgtSKrbHu2q7N96Dnj2tsVsiXeXqeMZelBiQcpkWV
yjyq46eIEICerVcGif3LLpisXLWQwszRlfB3EdiPOxU3Apw/Hx/MBam7GebrgZQyx9A/xwHqibFa
/QzpUQr6/exQtTQCLoIyL5ERzDYFOKUra6/0P3MJavSB0ThQS3AVdfBXM6Legi5Vv1OPuQR1Oapg
K/cxuPJNfmalyUXrx5XDduf3QZFtJZrSIJE+2qF+XLW87xWPnn12ROaS00OwtVGVzBUaboYnxHhz
Vg+dH8jEXHJ6KtZQxKIrc82q9Th1GoZF5e6VbGQuJM11KUq4h4I1orI4QYFgQyygvTL1zGWkNYcf
bIBaaK7aYD0ZViQZerHf+425U4faxy7ZV6yiK2pG432Y7PtRWeYHeDHXM3czydJOFU2u4y76RwUs
4kJU6gePMxeNVtUGnweYfF6tWOeDqUOeTdUceEXWzMWVtbG0WSDPfB1o2hwGuh/XvvKj6pkr9LiV
McL1aEuugTFJVov4r7AbR6+wi7lSj4OFmh6FzMNVBrx6KgL+VxCNvd9sdGnlZKRtnyCwvkZV/b4w
fDm14X6r9/kl7v9D8sWllZOqtTB+KKIrJA3EORa8uoJf7o+m434XJuYqPvYdDZq1ItF1XCd6pD3b
PqSrTW9c6P8v1vGn34D/vkHyfe85qdr4auOBxX9BRyF+v7Qpyapd0usIE69DxCHZOvdF8yy0hTni
QLf3WyXmtyNs3n+MsGNqzyKEtnbRtvwc1sPyLmYFeSOQKjrDcpN8pCpt7uZoTw8T/Bnu0ZCnQU/C
Gd5rT3Bp2bCaqZj7JryGXHVPkArlj4OJIKTm9XgXv4Y7BsDVIgqvYim+9IF5T5Eg8nu0k7yjAabM
SyxzDVq64crdr4cySm/lyV6bnU5EoJMUMrH9Gl6hjaUgutBH+4FFlr6jctZ+gYFLXI8shK/lOoUo
FZTb12RKtlPcVrfuky/H9B9mp0tcGwJnYQ1Xx6sEkfau6cv1vsbmWR76KR34gXQWUn+RYLfUoaNX
ft7Ln/8DzQB6NM1m78PrkibpEYoS212FNNQRgmLyrBGmfL/x3V8+wZ9+sZdP9o8fROjejPUCOoO1
E53fG5HU9tBZTY9Ja9XBwAMk23ho3pcqJOIIv2aGBnNqJnzBwcIrKH3pemE2FPdRU4vPMlzLD02z
pW8BXg8mE/3MsR4VATe5L4BvAniXIKh9m5C2elOPQXkH/cvlQws5s/tJ22rISKmjHEn7j3stypOp
THOn0M5q2yzhM71LN73d9TzQH1tuggfTRuOShTGvM9PK4XPJkA+5MTivjI2TBNFjo1vZF/tVTxo6
xlSvp1jyG6XK176wu9/Z2aJy0ETXGqv6DjJA9TlUwpxUY7t3g9zqG3m0//s6/ekLO4FKtQ11r9MO
RwPcAch9p5YedlugFbMFBoAnEMb6M4SC+u9oTQxPDat+UtaIjKqtzSQwhLuh2pIbUOAr945/sbSi
p02Jrp3rYPYfAzThskJhaL0+l4vTBr2B8q5AxlBM0V+rytphvLGvv/KtXJqWB2VTRy2CdxLoNZu1
tAdCljCLd5EcLEn9EifMFeJrGhVJWvQMn6rhh6AY73Ts2S3F/sXeD2UP4f+YXrGW4l9dnBRnC6+I
v/978JNX1oqzxU/TBnHMiQpkrNL0U0zG9crrSD2IOjanoSzNeemS7RqLZPErT7o8viXzFs1NL641
ip9Xgal6hKNx4Xelckl8WvVIF45KXPtU2KvUmmZW0vT9f4/Wa+vAuQ1uJuIE1Qt+1fuqdWYNIpJy
SdjH/348T14rgbpW0ig3d61EwfZqSFSV4lDVUGe3B0N4IFiWQmaMvNuXORp+SFSRU53Ve71C54fV
SwApP5mwsLDZ3uA86DIYy+o6ei6B9sztwQ50mqvDmEQJoJndDBttDkHMW/Fp/P8SzMYVENOvcurT
cs1QxJ/2pzpqwvI7pIQapKbWErZNNOt2VesnJpf2ZLeU3ZXwMAlOAzE4LNZ5khcFmY3kVEFJ4ctY
9PYOEN0Da7YaRsB6K9B4pkNyEKoKjxBPhiwrrXAApyMa0C99kIQPLZR931JJCnEku6yWbCqa6gy7
gl+lDPYfxYvAXTuNddaTdPxcxGvxZMo2+qrSdXrTV5qcqxieJMteqPrXNmzWZO0atcUbC/GqLypJ
SHBXQSOlfRNPA6ZHNiD6U5jksg6yhtP+TSobexwUqTNoo+Ebb82cHO0UKtx1ef8gqax+SNN3WRO1
77tmFw8pfgfYNVTjekBlojhGQVMfmnpSb2O7whyZ2T4+d/iczwQCb/NT2harORShDt/AoaV4ExSx
vLSTokE2wYnj0OzQ40f2eGXdezRDRSarVPolqCGomsRlxI5csY+ilOR7IdivaGsM6nTSfgrTpDQZ
moGJPIDebo7onwqPqhuGoxXjdK6TcgCAKYMCpdwYcr52HrpP3dAyOHC1FTzGbZWy6bJUOyNv0mBF
C1w1L/1yqW2x8o+96fr4FBiNfz9t4fpSBRa6OcxxpC69jOg9PoDBW+oarW333VJClq1bkP0ZMwlj
3PpTUSYLdD+HJt2qE7ZNU4+HQLeJfqAJ/mnGpZkPuy3Js1QlEYcW/cznojQKTvbTIqbgOA6LKe/H
ppXVG71O9iwx3x/aDf7DE+8GGMzGXXzUg+RZiEuJPupW2e5t3CQtOYdDH5OzRlUwOtfhmtri2Kkd
OYEMJWzTvdFxMCWPYV/01Sfd9xF5YxK6j1FWIHIkB13ppm/wJn0b3CF5yHZ9kBogxzUSemrPbBsW
e4Z8Rcm/zeMs9+eg0HBlk2ia676gNtAs8OU0nC19xsALzFnTzbN+YIy0/GEFFiK/y72k8oHKAX9V
YUzCt/CQI0G24WOE50qGOjrzwabJZdGFTQ6aFMC7s47Aw+4wD1uaPBY6TsuvMTpT7Bl9ZlDFSwz+
wXFXJoAk0LKKsXgLByaIaaLVKlrOVd8J+RMSmwNIGlzO5vJNxzER75JpnqOrMV0Nj9VOSeQbunIC
YzbC3n1+bpKpPNU2KIBU9WU/x9mQLkv0ueWcd1/7DcbNbxOhQkQsJMHyFBPt+GXXIl5/1awKZmgd
LLKHncoalPdcQQjpSKu6ru7HqOrGnzy1NX9MSN2MXxubrskF7RAy+Fgq0SGANEO8JuAhay4OSbx0
xSf8Kz09d324kzhbeJDoJxmTYbqD4HE0nYQaiP7QxmKdHmOKeQ1RfhXEp55FW/cZ6pZTiJtmW2Ee
w6QqveuaKe0fd16O1SWta9V/IXvC1OMmuqGkh9n2ZCozWGTy6D6GAJD+YYv6pZvToKfzrqZQBru0
q9rKvEPDA71EVYrIHV1Ua7vfr6mal/LQhKGRx5Gs4mV3nWgwf9Z7ZMZzN/Udf2DYjbbwZKQp6msj
0dD8eRZRBP29SKcRy7ReClFmaGQHNNtir1D3K36n+q1F5685FWkxhPeQCwnbr7rYhvhaweT5LG0V
tnftgr8PC5DdFCdocSf924LBILLNatowc0EYsy3qGOqZtBe0+8tVn/c0gaHJ1uLDPAWRAIsDf/dJ
RXc4iNC1R1Mpx/vFTIv+GcNjO7owA2GCTEI2qswGG1l77IampT92OwfTnaKQjq0za+N5y6IqDI7l
QGWgDkSZfvpmWLySZ93qRtcZdhpZQuWRkr5EmipCGmlo05rs2U4NDqg0VLL4GzoaS/Au7imdrhq6
eOudUG2cPNCGzsn32jBKP44QFNTnOuJj8YVTu7BHFYt+fCdqTNJfMwvm+L4CPNWTrAsYFX9DHWy0
F76LgOSDnlf9P46ua7luXAl+EauYEPjKcIJyWjm8sGRbAkASJMGAwK+/rfu2u661rXOAwUx3T3dJ
sG9nPpm1Nsgys2CyfrBUrclpUlhauu+3mPo7ZzIMR+VgBe8/9m1viweeDKv85XERrCxz5tb2Px5U
G5261qX0lLLgxZ3C+l5UmSwkRNY6zTMY30YuOvfLbsitg4ZMfQA7SgeD3WGbdGvdqrQAzhLjMYn/
Ioc2VjX+IN339fflWEPVwvc+uDId0yVmTUoT0t+pNMGOfHXAD8v+O7RZ+49uJN32sR0qYhjPQhf+
4xPv5Vs2QaP5uQ8qC1O98Iju5ERVBjyp2bY54Xfwb9XLc9pF8SovGm603FVwctjMZZfGZ+IyF60K
nxrLYngeFMnytoHtQqFVyQc6E1/SQytCEUsAz4+83NI5sncpN6otx6LNGV7btl1hQ0+XbSFJA1Ue
5Wsts5FM+ZntUKz8WhVs7MjZIY8IZtghh079d7cTs4WK7hZSNR1arGGXPIzC0pKOScQtlnCVP7cD
n9b+3MKwQCS1ogWPxhvA83v2nFpY97oq8wU1H50e93kusz6R6maS35aOVa6SQR/lwB3rsTls54PW
3G4jk1UBRVB87sYISYbwis06coXFc+gvLBoT+0XimbKzS1U0nyWgJ16Tgy6uWpnu0DB5tUqiTsnE
WjGAlLF0bGhnj3AeqOvTX1Erx7XxO8+/uoONySfTNusvs0dc2pbmaTVsanxKI0/ikvZJl58HtBv8
thBp7BGjSrgPF3Ik2Q1H5kTAe+10f2qXyMb/jVkvjoYWUUu6s0h9H92FNbLJX67T+JLnSd6dOVLi
uwb5FyuxVWGRkXuvZJyk95MPcOqrgNKl0PJC4/MktBjh2aKtNVg/zMI12pexEW6HWfy8w1/YwsHn
XKCNWn5DRAXZOH5kCAKuS184U5Ry9AVreMahOy4PhBKNV4fOElVDdWovC/hPP3MooEdToqty+XgO
/ZamL8lBvYhOGYuNv9F0Ut1zlKwwkEXIRIp2DVc3gUMWy8ZC/hFRZpYLV+wmgbrnKlPYO6LCFtMv
NxfwBjXr0au6YyHlV5KsC8evrWO0lhFQOPWnDy22Hw8rI3mDzppmP7cFL9cjJPY6fWnnI+6vduM4
gBTqQBAbW0c2ffZLZPA34X1+7Bd8f75/PihB2viq1T+QTngMu/a4CIQbfzG2Sgh3nB3t/JQhFWO/
Y7MM3WOGpWDyGDzA3deQYQnmgi0BrWRpB0kQDjFkIZwQiLROn0WSROQ0iC3mv/Kd7e6V7Fizem2F
Xtq/Hf6u6Hd6xg75u91YRGOs6xySPh666CYYFwzDFuMni+lYynhQWG1c84D7u6zWJxUQWxXKKc6Z
uHLg26fOT9Abwz1xVue0t2xFrfB999jSXUToKIcYGdMQFapCQ7DZWM7T5Y3QGAnLVaz0Er3uk1Gz
a0BMtGS+DEM3nAvG8VRvrOWFrJZijDI0Zwdh/1oYoGamonZ28QO1jqhr6g8ylSlSJs6HzrtX1mkx
o9VnmONOUzflipcu3mN9n/NlnGXZd1ybh7Tthykpdxp2ivc5WtIVX1wkuuMefuFyn6puDqHEf48g
bR6I3J9XPBAof1hjaSF/Eqsa6ywsfv5H2hA90yPH9K5hcns7ok3fDlS0dDmA1+WReMOphfs4g6m0
u64cTXSJRe4QPySb4SBj24IU4o4iijdHy2Anvjf4jYdLDxsh/ybZXDh/b4pkNk9uagOrh30Y4mc0
CiqGkUEfNnGKdEzZy16gWzmNC93581LM0p3XnbV3Od9g2lEQcUbLJXosfsZ9oc9YgMqSxwNtoG7m
FOdqahY4fKzmaslEZoOO+hvfk4mN7tXeGfu1um5jfxyMjt4dTfknhlMUs1MRNGz+bdr6vZ5h9P0v
ICCxUqAST9sKp7e2Wngr8rFC8clsaDqH9VlzzncgouYq9DyZBgN+0fM63zPt3uQshdtqMLKbEXWU
HzxDDs++pPsTKVaXPiFKPvqljOMQqwpMBrzKwqh6/o7JGG5eez8jwRf5j0iGZ1UXLTSCZyOg1ZzU
Mh83WGduxXYvfRZ/rBk1cq58F3VpW6d2jhJW6g57eD9NkkeujjI/7n3ZH66198a7DnFpW4tOdgfd
FQ9ps3rRzr+5mrlretwI8sLxQ+w3hWGODBUon63uzBx2yLb4NJQ6ot/BsSM86VOMu/NgP6aMJMk5
8O88vIr5aIneUWQ1XTC7Rn1oDolQMlcWS+pzUpoZtsZn2ksi74NfsuzikAG+f1oOQzNZbkKDblkP
MBPkFdl6/XKnYUqdFvDg3fGStnFWsqWf8DwCI7ihw3dmeA5f5Ia7ndRjJrK0XvrY/1KOR2eWpvnj
uIcoqiOPfwf2nn0aeJrMp60z3T3OCr3NeV+AhNpCVG12zq46C/at83R63RnpfQk30QLjGoDMrUzA
FoUyzhI2FW80zz1oiHH+zDpofACtQ3ICodtRelHQZ24xYqElgQlsgrHwrFBpIQQ/cizQu/5pzRZU
eN8e2Y2a9HKL27Um1YQgOwDdxXHtYWxVQV67oft29kLiDQ2KXwiUhVxX2GFazt1sRZ1AGXVZM9Ke
mWjdTadQoHhip2rWE7lPEgA2iZw7NGyQpfO8XZA9c8QNW5ekhCNuX/E0cxUSh6eztfn8a7UrihZ8
PeuuZUkDJ0iKFgGKxoy7H8tW9BjLcjROG0buY1jjRnaoGXvKjqrfqCv5hCDxkAHw2Dr6nkm74chh
7QyFom0i4CcpPoOoPW19vGBimrZriPzfLZ8pukaBgU0z/H3U1Psq8WuLz1+kyVrpfjO3HC0CpoB8
/zKGJv/NA8pHriL7a5hWV5l8oU8IT+3+67KuvSLquL3puBlRT8xaZpGhFQSOogkqg3daQrVosLOF
tkkWJrpAVbnXwXRo6RBHtf3eQ8fLucXyUgedyBt2tsE20UyceJvqSz+jCYTs3R95RSLdwjIXY3OA
9ugMhTW9hdpkmkuC0nAWk6VIt8+yTTa+zbmGeSTxfyCJRAOM4TZ/Mv2kMP4zP39idSG+rHkUXnLY
LpwnwWyPhcMDH5pQpBadiZshM/Pf0Tp+u1O6vgo/pzj5qQKZQoEkSxyGkyECqRfdnF9IJ3SDqAoc
9EWPl0Et4ahCsbmTjkwvy9i08lMMWj12RSZ+Tq6nZWojrZtMJtP7MLY+nHpIK+mNiqf+pPRG9zrJ
h/GVCDE/z/lAPtpkVl9IU40Q7EjRmBWc/3dMUZTdIzZIPtplbK8ulUVUevg+1bCFQQ8Q+n06K5BA
HxvqoLnQAzBX3UnRnjvSIm84n4dYVodqw6UtEiGbKY4iV7K475J6niYCcGu1YQF01O1j3eP5atqj
DcmvVXu8y6WCbPw2ydmxvadkQ+BNQWykmgFzzNpgWs/zcj0K+ZAdTNxnCe13RKezASCSDn/jOOhf
FHqDexrBahXfHUZEjJUWeALeyajZGF9e4WEKh+1lR9DYV6u6fq5i9FAPoks9xULHlsuS9cf6JBK0
mNvR7TdhT5G3OSbciAewYXP/cKD9FU2/5eIxT4uxqA9hvseRAf1FxfHUf1Dq2RU6v+mU0mj5ard4
OYB5uvYGmzWSlSN6VVLhdHSiGmJkh1YpVr4eM+ZwjZz9jhFlCYEFz7BEjpxST9hSLqwoYMu+slnD
RaHLzHVgeP0arTPzHQkyK3SQmjzL1Kz0Plo2/i9mapQVRbAkZrzO61/xnDOcYjAAcQNBDNoUhm91
agYett/o8dYfCF1tPyezZKRMeCTSirocrbHcR4tdLI8pswq2sDsuyxr/VJPbH1AUko/FSPe5gJZ7
chyr+2Uc9ziTkTu2e+cKeuOkkH/psJE/aNnYjzHWDDOZGG10G5A98iVb9G8Q2eehqwX6pAd7rPKo
cp8Vt4lYUxTzbU1f+g3dWxnj/MvysIO4TdGByMp0Y7qeWr8e40msuZ2uNJn0jUm+IRCGP6wo8VuM
G/pODVBjMHKoMuwhsh+Ki3yoBdmx5pNixY9Uu0MC8MNG4h5O3WzGOvjT6hkqG89R/56OY2+jnx5d
3Q1Z/Nb0sJal9RF7IK5wHuyLBgKP7RUmxciwiXPPCYLgWlE8H+BaL0A8MJuhKMYtgCE+THdmi2NT
sTFE2IsxqBdyMjT9IcVcPB6pn96mBJ6e9cG2dqly5O1B7m3a9djxHPjVvA40P/5uG2xQfczXvImC
Hl+yLY9+R5Nm52nhm7rdTYb2j5i8Xy/BKfVOD5XZOsY8++xgZf3ZHf3QXyCxO/Zq8YD2TlTDNAHr
iIP+NWAZ6RGrz+PDzLAz27RkkksDzILaasQMIm4EUPn9gv+juEkhMRrPGUtoV+d0mfA9xcqIyvN4
mRtKseFTyZhJzBzQfGz1tuTZc+ECvlD83tKUTI7HY6yxOVROeCwQpZV5PFkTrKrHWyc696HIui6l
CQP4DGpyfo7zZQOAEgKa8Hx12AGyqncM4KyQtUxDdDQq82K6UceAm9pDqpFe8bkJ2pBs666qAMPn
xi2Jryk+uo9od4DeBzQm90WGvcBTG89ruLK+n/LrWOTs57JPtn9iVKVjuffHiAuBl42aK8AD2TcL
A0B2OSJvaZXvmt+20gfsdSIlDLA2tTZ5RO8VNkwJdpMVtz5WGOE662qsJ3y/v2k7FcVFbKL/katY
zs/FlsjomYUkDRUa9Mmfo3VGQkofWPK027H76LcDgzRRAXAmDNV6cCtJnvwdJEMHknGyiibZZqxA
xVhQ2O9z6OM3zLQ29rUyij3OXWT/LNuu4I/ZT0WDCQ/AChZr5wExjHL4ILbLanbsXYqjHqysR4rO
YMFgNp144eR5gdkBK3tFor+HZeweiASn55CZcP2Oje7+ZvMSv9hFaMxCS6vv5njX5onJLL4CgnyS
g8seE0RB38CXFZ/sFCY4GyxpywA2jlpm53H1kKyOahe/5mIIXRknmb1qunV5lSovzkeK/JifG+KA
mtisCxr8yd3NeZdjSnd+NDXxRMTniCXzDzOvaVGj610mbI5N+3w2wfZ4kncMZuXcp7yZAFQWpZ4S
xHPZXM73acK7rVzRWeoyz/T2IkfYLaG6OH2ekuH4J7MdrPAgYa/+MKd22ZqigNnGDTEo/UB5OboL
osb127EvQrMWpwZ2X+VGVC5rT4/JNmleFN2lpzGnFdDRTJ9ghqhdPcZUFZUTsNGhq6PgPALFXgZV
QGzKJHaoqFk+Fg+ER76Kcq7++qzvLWYMFdtTFy8TQyazR88TB3Gi6Vh0ZVQgiQyTAyxwSyEnvV2P
cQ6mHqcgeTkMdtK1NpCwIUBl7q9sz+gjcGtSd0MmHnib45ykir3TLQVexTHmljCeavW7iDakEvS+
GNDqdcX/QzHzrq8J6MbvHwUikNIVuzClS7LtjI2ZIy71mg2NJ0T/ane5nVK3Y+iXqwbPYovlZV+m
8JvEO4GvjQaBULkFLXezK4VKAHU5j58ksl3ehuPo4YDZzv1L1CMM8cFwhLlhWHew2ZpATYSGtJEH
OgqJ8nyePFDcChePjeU6I7ulBJUWXiZhwl4D08c7kO7A/8ptjuftGouBfYhC9uPXkc2uKzFeAi2I
5wkf0oiU+tt2ybq0Gsd8hB63ldHxZKho+/MyRdagQ96KO2j1t6d2h3VpQ0fFea0gWttqz4r+qJbW
iBePvUpbBTgcvYFZWz7nhAVElnVJdyFD0p3xzuNlEkbfaOBiWDHG1PjNLFj5qBzOFKxiw0BupXFy
vQmK0RmEGnCGyy4K7ZuhC8OHAdjdiKlVP11O7S8Ysod/AYPNDQB4nLos+Dd4J2L7bcCqLD/1rckf
d4w2V1wt5eqQ5WaoxgXrwphuBpbBODCL1rdkyjd6pnoa5uu3RD5UIAfcw5hDF3ALAmssfgd/JGDj
FnTfKBiL/pznJfxdDpmKk4tt8tYJsGNCmeQK5QK93V3SIt57JuvZH61Chw4y5nOjC06B4D6BfCab
GYhhajD3tshJJxTAn8Wm5ht37jFtSV5rkvf2ggZhKrs0SPQUZvtXTH6198g6H9NmpOK47XOaXrnJ
lrvNaXKWMT/mCrCcJMB8kWVYm1b764QvGgApXOyvmq144NDNqbXUPl8AOwAuRYQyFiXOkNen/6QB
qVLaCOQMdrXsl8X2rUKpt305CdW+h8F4huO1sqkW0WJReJzZ7knk1ZfOCzTBBGtwBElGOVgWJpS7
n7fRTJdp4/2rjyRITqxs/+fxtOExXg8FANPnIIINH29aXSQvIcrgTyyjuLFzOjVJDK6sQ41BocvQ
GWZcsgb2NeLmmPfx5DL88Um8ydOqJmB+BZaddg2SpxwZlyfAwrMoHbPK1NhlNC99X2ASg8k1qPcl
bu9nNaHltb3fPmzXm7pdCMGrEg26nHl6nFoFf11wVqKtJlukF8dG+878vg/VtqCGYOOE3TvN5ksW
2jEHt6PoIyYw8N0gzapxIAtAgFZkv9ZB2dOmhXiGcoDXG2Wu9jNxP/ZoDXUKyvnFsGh41AgrqwBz
ThfJ2ugdtx1y0RgJNiXQsOS8t0vcuBUAAt5CcR4y7HRB99FiLOGII620VriX+hjRwgXse1AnP5LE
wPyA8Amjm9ofFg29J2/R91YJqK1LugIDiBeh7vdsTEtAoh4j5warYr/kS4l8SSQeFHlWB21eLFQh
dZphkZl4Ri56av0lT0DGjmMIdxg2wsnjRjxZEqkLJEnkOgwTP22RPs7w/BrutoEUzWi6vyMWySv8
r1iJnpdWlfvUI+g8TCrUU+GLp74j8btTU1qDmIwfAeoOD7PSyV8c9qw+cjlVWWbbtvZTDJZDpKKc
MhmX7Xi0Tdvb7iMTwAwzHYvLqhJZM3GsqOJR9AG5WQtAU30kgeozQsv5yXLosXAu8n8Mi/+7bA4E
k4i6o2x4lkxtJyDSoEVb7+tsYfuZbYFFpWrtHxjdAprp9uNqpvwfGu5PIxx9gUlGqHeY+jz4DpyV
A07/FouYnUH7prWKfHHlxRI9rM580Hmam95IsCuiLZCvDWoPI0iH17Jj+RuQhfUM0Kq/iQlWxiE6
NHjIQ/eZ5tt0AQ5Jn4dle1vZoN6HmCIUdUcPgA2ltYU5at/fwrecvySDYvWxAI84RbTQZS+XIi2n
KegybCyu2zH5i63uFZ+nJfVRLBr6FRkoa0Z4ZiwVlCxjWThiXSWhnpB47LG6UJsesibjN/HksUWa
dvDw/JBuzDx8ulk80rwRSFaudnlInZ3dtuMh7GkEPubJhC4Wd3pf0yw6BYrVKqBS2yYOggugif1h
j8KPF7Rtwb8CSu0mkFVhyYv/5Grzv6QPk3yMpWemmRIeli8VsmPrS+96MtdylSa9PwqEGXxwZeLp
Bh83zGJICiUBaO5llo8pglqyu2PRfZ0Lq9MfIUsOc5P2iQbdmG1OmpcCK2ULnj2b4JWMB5O4/7A5
Ls0njxw1oRxnlSyQ8+IX0G3AbtqVyH7YZbXnnQCmG5Li974N6KFzxsUD6M8+aRY7tv/3AuialG3b
m3S70qVb+RI1rTVdqADqMrSW+QbpOF5ERLxDQzpPqfwIps/BebVRTocHJVrzjoFyRo80oNzoSg1H
eI+RzLE8F4o7eYKtZBJXxWDme4AqKeQMfdvPXxbqvfFt7kgYXxLE7SxVofDwe2RvuaUrFS5rdzet
s9FVkcDfGnMnaKy8xLM8jo/jth34pMUBtLbsAwDranDJAqohyyGZuSmKLA93cFtoxc8tmgJ/RLcV
q/fgyDGXx57P7l2NBocpTUE9JU0WXPoLxCtPnnqALOJLwnz3a2dQYsPgFUJ1VVsSc0yzExCG67Ts
SVYBaTqiJ7Q+m2hWLqO3wuGUwH0+76WJIUxQDIvxwhBiShHtakSe6qaAG2/EIleh4pLv/nWTIGdq
tUL1FJVsgtAXWtpp8xq0b9zG+1fiZij4GvB5U07u/CAR1rfSFtIHvPvb0hRtEu0/exKN7rMApMRT
2NYufhnRj8FJ3VcGzzowZTxPCuTf6mfxI+siMOJw58p4dNWzXLmuuxlys5shheSoBxmPqJ/7IhCd
XKD3WcJ1XaJVTzVbNR8eVr/44sxkx2dzRXijQFuEyPvjd253LSoXY/kdIrQdTFOtNTzo/5OAtrJn
j0Ci2dR+ZTttYVVFYKlX0uQgD4jRKnaQ1ikUGnGOT8iWpIVgYC6jSPi7NUHGg77FTIpptxxTWJX+
I4EQsp4yS9UB+Y+cAFncwlZDTMvJKwsMbI8FHe4N+LDhLwis8fixomCRry7ZYhCTVA1OxZcYa6C5
Rq/AoJUDt9XjZ6+3VCueNEdCxxGzk9yiDf7hRxIBbThrfJliuKKeYIBDyOyUHj9jYdlcZ+vGVf8C
siC46YHHKdNxDe8vc/yhiaD+Y2C77MFwBzr88UAEdnNSWSbkaebKm7laU3KYe3GAwEbaA4Wnhwc8
oM/Ht3PNy3wg6RcEvN1MBT5UYDKCmXOMpdAO+wklfIvTL+D9PWtw+wZua76F5R6q9GG8TwhGs+mE
t5TxoWx3gvkkZKgT+KT1MP/BZe7y+3hLlSmNy1x+SrpN4vb3CEivbLJyuH9txZeQsfqw6H/8Bp5L
Er5WyK0utDjPuTiGl5aueK6PWC9PKCa0u4Lc0uS152pvH1082O0+mqFOvYFNFLJL23XRNTTrpOlw
3NCbWMP/yaLri9JnncEVFWgr0DKaLXrXqNlTg59/2BsFafQA9xqeNQmNj/2hzQHofBBx0Pk3FF/p
P5P5gwNaAIEKWNvx/I6ApMbMAWojO7d0geAqmYrhhc+qQH6npzGltR3idIGZTz78lBDZ7I8FxotQ
gRhl5h7b4FydQob728wFSOAy2/0xp5WRWA18d9PmsqZIYr+WmB+OxzBN7phKiwWPo+o64K9PEVQv
5ASKGbFoHUw6AhoSb25NanZfte3QygscWyVYSRmQVofLg23OKfUvRkQu/xE7GvuPeORpUocdAznA
URvefZrYBc0xTJN/2aSYzpuDYi0TlF2LbAPsR6AtrdJ+QLweT2NcJQAZHS66YkCwC2RYVQXesaOe
JqgASnJIhgAbHID0re0JUKJ5iAbsqnfD05pzQx9XdLtoWuS2e7CFnb7pe8WOK4XDzBXydfqXFD6W
DQQb8U+sktlXgW8Wxr/OBDimawo1KIuXlwUaAfaPApv/07a4LRffj26s4UIEZJDFaAWvDOx7fgNR
gn3OVR4A8uuRI+qQxPbB9VHX33a9nNBtZHr/yOci8w+xL+bf4PL8P90y3VfF3Mq8nPY8B6snsCcS
Qb1auaK1vOpsJzUeDuSYAWbEP+7ohEE14csSpTqi4X4eOG1Goe2ZcOY7JL04wBDx90We0gJsSJiX
39LBNqZaQafjrbCzYIBC0/49Xe30OYAo/If8gel4PXJifocIawfPHYII29tl6SM4/IfIFqcWDPnS
QDh5zHUxrhqNicvk+ECCcji2CiDKCTtfXfRCoe/AstfRL39AyX3rjL/h+rX0ftqB6Hs5g7LrRby0
YGJEl1VO7VDAkZAVEwI0edbjQSVx+wgAF7teJfSu/fqFZEeRNBJSFjRbcbEXfT2SoJNzNC9R+jOe
2sm841Yx973/AIDLGcR3PxaAsZcSX5xmn2sx939UMpkEZ+jY5Qku2DO9hYYMT7VasfdFi96w6oiS
9AKBUgdvFAlgYVun+dnS1ADcXCBVUE8inXLxAqCKvgCC7cU/umKmiPfO/pzgnPyMFVM/VglFfcDK
1L6i9kf7EL0I1K7nvPWCVYxZwhvqZQ/ZKTNRrm7dMGfDjz6fR5RLISNycRjA2KXggIxOjAIeOUHh
pfYa5g+QqOjAsbtDhIHGhw1dHF4NftUvJdLectQllo88rA2yf2B2lQlh0jftAe7685DqI6t7LO49
iQ0ZPk0OVRLO1aGdriQi4gHPurSAcKVELAubHmXoZft7IENH7gAI2ZZXdG55XgJEOkyTGcrIPRdo
jR+RDLlc9aSyHCT0YlCX9q5YbzYe3Nu8HkaWEUlXWRZGg3WYQHGeddjFlWlU+osN++oQhQwBHwgO
1KHbOaxHegv5aNy/TniVIGof84AfT8wAKn+SY5/yxhXwPGky6+xSu0Php6AK/uN0b8fXwjv2Fhe0
+JEanOQKYapx9BX8LPHPZGw/0y1bfvPYsunkwWBZGAbNXjTDAei4itCW0b8pal8ky72Ax9cLd5Qc
jdVyNe85Nvuj0wBnsfbfiDaD/ThmYp8XkQ63EVqdl3XmBhoUeMpc9NCSAI5h31kZR3m3AjhmAT4b
5T6MRj7lZhziR5tAh3o3tFt0N2soWvByjuFhjtBWQZ3d9f2D2SQ4FSg/sXCl5TA0hEUw0mDDdhCw
5YnI3kbo5q5TslHxNOpFVg5TQjljmLalI7S4LCP0nXaMzE+E961FOYhUPs4JjO+eCKqirI9um35h
MhEQAJgcXdcEEGe87/WwIPETeYIDdEt9J6uY5x5FbEwLmLJlPkWN4vL4RUMyVZAtr/u3XD59GtY1
Fs/adsv0yhGn3V0XOZjv3h9XpTxCBngp2Iy8eLopaK9TCPzOEt2/3krWhgPaF2CVr5hIiqkxS2of
8nQk92JuzbVAvwChRRGl2QsULT6vMWyt6/sxpJBXMkf18KbmNh4bJTwUOwk4GCCCrl3FQ4w06Mc+
iUcChqFf+5NwreaXcbbkf5yd13LjSNNtnwgRcAVzSxB0Iinb6pZuEGoH7woFU3j6szhXE4r/OxOh
y4mZYbMJU5m5196Zn4H4CgbEU6+Sv0gKhXrrw6prXxJnRRWikFJcgbUeLgkDWXcHA68CRo/TyL8c
VNvvibeC+08zNKZD2KppPlaQvU/FaJf2rrO7pNoiDev0wVoTpO7MAMa81ohhxLvVFr35xmltc35a
jZHbvitTpXBJcPKJCwI3f4kmtwEVC54qnPJi8DZNsqr+4rCwpj645ZqtCCwKlpMZ+bofWqPeVTA+
x37mVbEp8FtMEYWqug7GMJ5kQCBe07bpY+gP7UlNNrvtQ8ODBjI09JREaxGxYLf4JUX/itrRYI91
LxPH+UFFob3IN9zWObqrWP8WHU/Ry7xW+aVa7P59wHKSboqW/aIR7fqsL0qFHnwFR4eKEGIh/zpt
WsXdiDo0x3VvDMeZjGG+Zt/6DyK5BdEbozNeddXlP2XodXt/USb+JOUs5gGEX8hdOK8+2b4rRXLU
3KY8J2aZCXOcJFv3LuvEpz9BKIQfudNsNdGYq+YIhiCf+tZwM+pN7epwK1qOrggMbM4epnGFQuBJ
VLRqvvkXdKKOatXaZcwf3rvIDb3n3Dm90YXHoe5ltcUOxnbZpKQH/8VdPb6nq1YxnBd2BNdLWhl3
Vk1v71a1Pe3sdOgoCI3lXvRTsCvSotTRNI4EciqLl9W27U2179eh/U2FVcaTKOezcK16h2Ny3C6U
d+cxZa7Z4jl4n8O24IbsSmII167duoOqH6wi6ep9levyHmmkPmTWUt/3Ru7EvMtsNMdFTztJLbQp
wjU8iK7QD/zKaowpCasOmsQzVUSHC13qdOluTNELHjsOG8kFJITq2VzY0OeG3bgFqSBKfUlHYFVX
hhDdbelLxoLrzHkxDC6aSCsvrljTN9G5i/2tkJay3P2Mi8j+IWWRs/KnmKuzPZji2c684HsC+ZZG
eIySaRMYiMQ+5tVhI+vC/rNAR60bM5zmSyba+VA5JRBMvSLQNvI2NmB3yR3rS4KU3146v5y29Nod
4ireAeTtqo6mhsUwx3SFn6gtO+0OZiJCh5LAJi/STN0zV4wyYJEJYFVp9WwVMN1rEuSMSL3ONdRO
4M65XzKtLnzID7Atgk0IIlif8R5iai0DWVpRko3mYRXQRnFalUYbSXi5lUxEzopgHdJjOhvLpqP9
OoCPD89tKZ2EmZI36Sc/aBg0rOTitptS+oa+AszChVP0Gd+8yUEOn+V0O+vXdm/ZIlB7hC69xA1H
ovnHNEebHUmQTmXEYALGcHacat0q+lx9z1wYWI0XSy+62FitembXg8VZsWLsafdkz7nGtkcdzZ4Q
l9haOBohjcUGca+nsCzM0AhPSZElEtinojsKIY7Ena9GFFLNAX3gNQiYpZouocGc2+mBft79CLvB
w3LkTtmyqQw3ffWA206mb/QPgixNN3ZX2VpXys0x2VotiPx3My8NxoKmEcT+vFAtc9MGh557grqN
AjuLBO0jspjFts4tpq5Rb2rfa+XD2sxZwjBvsXom30OaQHTA1j5TqUwj/2+eYsmo2uaFkHDfOM0d
HV88hFb/zXXbZcsLJX1hexOlLbG2OeV3voYeC1KRpLINnDYvAsaJvMVNRIAr2bQUXajyU8w1tj5M
GpM4G10hdhyVsAop2BCaV0klvZFzCXkyawjby0TB6kWcpstwZhVMX+wsIBD9YI39YCGasHxud3sP
s3UOWdIMNqKCYojwklhZnK6F5z3MC97wTed1i3cf1sJf7wH5svkIF3HbG2TyVF0KHtX6NPlicA86
7XJ6P3OZ3X3YJlb2x8ZyQFqvkTPqyBBc541ZJsFb2Aau98CO+8HloTYyG6dRW6VbLzNZGDsuSelF
ipdCE8lOYTPZ9LBv/aNWnL28+tMKCCsiK9lsIvLLEsSIMVHQnJF2gG3P4dhLAUTLMNv4xn87uccF
2zFr6Z3gXMu2TS6WdKoknpslfXXGJvvAHsa4283E7G+l1ILxbei6wfiKGus2d/XsI/owpgTbBGft
4bKdfth1Jh30ZsIyZTNXhQHYltDxDIuG4ZuNaafb1YOfm/sm8Kc/adYRX+itQ3dQDv3ChrXkeudD
faaoM+N47Vs11rt10oF8ataxNIBe8pQ1TUnWySyewqb8ZSDiD9cmS4Mhdt1Q7z3fmPVmbqvM2BQ3
lwH1cp3udJLnmEcwK0fe4gW/4czcpz7p8nPW+iigQWbT2QZzDmyyrkrvJKXEEuGSMbsXdFt+eiP1
TabwLFsoNmk1OclhbLs6uTrGat7cnqpxAMpNaLGLSzxw89bOQ37fNI2vN6P2xIvoWP5Nj24GxdkW
uCYv84A48SctfXxea5P5z/KGcSHQoSGfXCba9c4uxIocZSzrhRvJopIu5/UwDCJ5qFbQyueahv3B
5dCFIcBXt03EsKxnu8hLfxcgc79TbJFoaze8RfMNnPP63VQilHgBJeR1oJ2JUf+Yu5vSXgU3Ttu/
DWHfbCXKzx8vNTWlCmmyB2Oas+/ZPDQvPM0IlyKxDyMq768+F+vzsgjvbDfD+lPnRbUjE6k4+6bv
sc8KpgH1AcAwl8Uvgi66JqpsoTFdi+VsAOYN0Sj7BdUvlT9qDA20pt3oX2ucoZwQnJ2W0dQ4E0tG
5L6turcw9wzktGp9BWJc7lfUx2Nl+HgH6yTM44JFMnfG0uZXq5rojNfEYPrl90Tj0IrZPoR5Ou56
y572oCPqHa7MuJ+zHIUdEvMOY2kfxhjamt+gUWaEY4Zp/TAbL0E2y6dWd8sHOzGWs4VZ5WHxl1PJ
jbSnVuqfzann7DJ9Oe6Bz9NTMEl5bA0butooqTGJ/zJjS0y/mEvgxhmy4gwVhgvMXixWp4XiDXC4
I8VnCW8HYw2Uw+719rimwjzYc6MvPm9hgJO6/d6mQLUGV+RXNuXt36byMLMsynhZoIaeyDOYz+W0
jEcXCOTsOIX8XWrHODLsm498FJ0NZXV2CbwyPKfTjegbEquCJLSweUrq4mrq5JY3WcDg0WpSxDBT
x2imqJAA2YLx2AJzExZok7joccGko9c9kcm0TCBggdFvaD3rR9sGcBSz0cS2yucf9VQzcmW4lYVb
TajjYcgWRVvMxphIFjR9k+Pm286vbY5UE+iUtfADmTeCCXeUViF4hOrkCAPo9+llMHpQBJm0VWSW
1sdQ+saR9VDJKQkW/20xXIehXCAuaCDqpy6MEWjDLF5ny0d1GWf7jMAyH41pHe8wwjTbJJRBnBKP
fOpGI98aRbq8IosSgx6Yy0ZR+d7ch9beoXklCXzZYZD68OFrD2oNpwPNrPMR9J26G1bRPjI0ZPrq
DNTaJNdFRudPFXKL6fLKy409bGyJNcEMdwsmTOK0k/XXauE0KzCDf/dUI3+mOGgekcYxPM8IlZ1R
TXtWpCpOSG4j6GM5bhlg2UOkG3995f4FWunb4FuCvlVu7clM/+qyMWKEAHpWNOurxTOHeDsmpqIq
NZvLoEthRcJxrefUEP2CNG/WJ52WHY10sdgXujDz1CF4ctiwDAGIGdWGlUfWAFeQi9dMSxWV/Zjm
GxZ8YpEOZioIex22pT0CATFV0c/KGLtg55a6+h54LlNYRnAx/RCsnD8NxQNMGFMdBgXGUXdhfWgd
NECW5GIc4h3dbKj8yy2eu/GX13j5D/wZA6KHPxM05paXLs3qp3DQXvtYu7gIsqyrfwwNW+I3oSat
ZZMpN6DBwReNo66CKLJVee1KB4QLsGxfiaI4jXXC2Dtx1IIGuOhT3rnmHQ5tuTfQXuqY2rd8WSgK
4f9wuWHGMCoURtaACrtzvtdt+d4EXo/vWI0chKNXsJOHkBSESc+xI2sGrj4UWgLpkmWKAo1re0tV
MW09ZgrgQ2O9dwstPmygvOuAl2RrBw0nLZfV4xSZaYEytImIqriMuMuWVxPIbNwgjeG/89jJdxTm
AkzeD3TomdHkuxkaAl87eoN/wg/pPLazJx/TddWH3qrLCXU5G6GaeutvWaz1CYu6Cc9fG3CHoUsD
BpTVh396JqvpRt+sf5HlsAzedsfyQgKO8u8QdwuBNZ/W8ACirqGbYIuKDcVOk2xmTGkHSsHg0mcy
iRkGg5PIzolqVvT8xNeGkAwJpmJz6NW3BA+m9Z0og/BxsTSgRtrnY1VsPGfGA4gZZdz5tbKOtQTV
wfI57vSU4vnK+joZo8lU/qmvUlL52rBtlpNFNgGlmbKavRoWi2x6s1sfhEfRXobdNG19r1q/J16W
RHVGKvq+JI7nPW294Q9FhThoWqrdKiozxj7TvthrYL2szmT96VrcK2IMEs6lFclvdqr0PZOTnYH3
2O45qxsVk8UOZsw8R5QbB+ceA7iZMPYwN6wTxMXMHFIZ7yrEjMeA2S+/9XPtHmuVGx+MGNzmoHFA
32EuI6K9rPPjbPbyIlKjAfIM2/5cGhP3Bhv8rpnm7xYKalueKEZSZMRneJiGOdww/Vr+ul4+xDgO
BN/JFC8ze2/yDZI3uhz07jMZYMnFBF65pk7X7Bm3dfiRer1TjA/cjZFOXRYTv9c+T21Ps1ZUjGKy
wmmvOm/an01uNA9G6BkH4ffrSw/9hf+TYdQaqXDsCrwuBZNKzwt39lhWj+s6OztrXgXDhzb84+FP
IsBgNW8wdlkeFClGLCZX4YMjg/xcJnp+vSExVxtl/5vvu9OPKqP6wE+1/pbWACyuJnqHDQ1sdWKE
piNHjsPJgP9/vJkMsb0Y3BRRH5rTZRlqzDTKXn9lpuM8+aDWR0LG64fCXsefjnRmB/OGV7a87ZEa
IH2ZshKzViIC0NQNWCAsXoSuPyY7d0mmKyQfIYfEqjVF5A4Fw2zgCA8yKg3ab8GEZzbmpNH3qRqL
Jh7Y5vvsmRwTJf7Wn8voghYtIUL01cSLVXzkiYXOZGko8ZDZyV8T0jB25Vitf3KiyHaDcsfgPpgs
uCJlVONZpvguTuwtNF+HgTFVnAmzBwFUnV8csxTGpGUonKpymwwFDE5eEI23x3kd1M9ErYRWPOis
vUAKG9/sjiH0LmzcPtu1Pgp2VMI7pjvMROJ3lyVeu9c9TplNFnB+E4Zk1+ZraXmetZdsRrUjXXER
CNSYplV6UH8NruxlNJLToKcl7KOOY4DcOi2sREc0fHN/hrLTLOsNJXYqxknFJPD8ZKOmB8UkvXNH
wymYB4DZLDuplDgavu7t9xpBPlJVYk1PHIK+epnnIM2Oa2vP7iPRauuyKXuDJ5dmzrnz9T94+ZDo
e9CvoDrXiVGR5kYhXQxXMfTFopjDWeuOpA6Q8EXmbrA1un4y2p0jvH4LhG6zwk76Ztfxn5LzPppb
nfnm/Aacf5ML6XQNLEddGxBrQkjMuSJ/z3lt0JPCF7TZsuXNWJX6e5cxgc0vnTc4MA1NP1uxWRMl
qPfDqul3kWVLcSEtxZ4jpjs9bCSZ4+30tKiSNqj0gF/qxHS7JSqEO8gLMloQ4DaphUzhyHzou41I
G7nedWPoNE+rhLy7Nz0T+DvCbrjKByegb4dyFiJ8MRuTqOhlcsflzLRNf4g2BAbZ4JMZd22Gzhlu
ZALORkHtC29iqSTmFUILSNEHpmgfEwAcbENs6n33lgB/BgPCxYnQz/KnmhrlBzphf+ISDs+hKBPG
CIaLWcMX7s8evfs9xbRyGnsXSt+aiXBom5qpUohi9pPHhcG4JKmGblPeZ5bKo1ZAGIpAgqDMysNN
gYHvrXFUQ58YVheddcELp0K4dzvFwZSXnL12MOxXuFV6BGbgWzpm982rTKfD10C82gaSwYoKeaNi
GDvWURXQaG1zZiZsTmqbnVeBsg9DUQnmpknlbiGQ7IeySsWdklN7gmxrn0Dpf1pdmGPbK4Y3ysZi
N9heEeuURyN0a+vZDDr1QER69bKMU/I4EBwgIihi8+JJH/+9OQxT8lzexueRZ0zptO1Xg5MG3bLd
WaMm8GDt0/KHGyb9/Donud/tw4I5AUklvO2JZJMpx55ruROUpkv6QzDDN285NSZWebVLk+0zwZuY
ijyX3c4rFg7WKYFXJMEgYMz+z2S0nu3ZOqDCB49cj6KK1yWwwmtbBA7BHAqsf1tWQdb+zgj7SHY5
yS3eFWao1hG78WR98ZslL3Z2tvb9XiBc82ZYfONS4V6BzcK6+u6NK17fvs0/BhsMLga9cB7MpF+o
Lz2S4xFvDCd8I2YJVdoGsOl2fTnyKC8hKT1HL/FXdUS7Y+4wy2b4mAHt8yPWqsrA4LawCtHCTxsS
d1PAKvogddWp8br5o5/9CdwCVMJlHtEH5saRJq43bMeyPEx1w2sBxGKwH1a28I0PXpAWai+Frf0X
H9rtbCvd5bHWBIEcGB5NiPfDWKoItEXVcSpSe40rbef1k81UgaYbwAkDBVBH+6OsVz2d+war+XbK
ipE6WrSWtamBAGlyqAW6MwvsKZl8E1EsLpkiRMtcL9NDY/p8y7LojGbbJe0qdp0vpg6MphzWDQYy
m+amGL2/TlVzpHDE+K+j3Q0HteTle8C0RtzGdBNvbS88mpwtItnA/XojBtRSJBd/wlrx1psh7h1z
Qbh4GoRpF2fJtmdzo0c8QmyFyKfhQWco/HmdW8+Di4Fti4tZ7xUWKgmg2gTdxk5gWhhu4TuL24Xd
DJG9pI0NQszEY8eQhqUSJhcWyCQ1kYKhx5biHhdK9+4NHYGOU+eOlEJkHC6bmYAHlLNU8qYZJtZH
UQxM60uzFul7UQ4zr0e/Yc4IAeSRgmPlHc5znD3LOSsq/4eeM1dEJRuV8uPIepq4sJfGOLtdWQ57
dUsg2UNYVt2GIMd02VuMPo0/BKNPRTTkqbzxOWGR/qp42GY24k22hj63CGb9METYwa4Sx9OUTzpM
ah6lUZXEDYyJm7m/p7zo67+q9lH4GeyX1VETXECJkiyE42SyyqZtaMsG+C4IJI6ONavy9E5n7JZ4
x7ns+5wOfiO6p7AxMzeLXNqn6VS58+zvcfKOAwamdhB7J599eSBuoHlCSQmfZGdNL2ruFjuWXJR6
y3m81BdD1eN8x8ykeGxYJ/t9nTxdRV4AErVzvHpOdhVBNYe2c7u7vCmZv9L2I7gQQWGdFu67KCv7
4DVXEseJS8H6K7cTnZyclurirSAQyMMZQewonJ7WH5q5bc+Gsnn4APYmQm0aKTHvhAwTf8/AWSRx
D6p6SUsr/1gwIz07hna/K2ofBHJwF15KIsvd00iogt7IbjSJQKLSDZ5RD+b+uUjaCBiEcVPNOdoF
4V1CtkAcFCPutgBbxhKTsQbND16inlrGtztbreZVE0pwQUgUkCBGqshzJNGI3DNGLd8AGAoA1TJN
djeoCv6rAN2hPxN5VI9iPBaJJcbNPNtgRmbVvKfVbXi5TsH8wRi6eM7GpfqzLGieEU8YxJyiCNry
AqsPjG6SHWu32byBuNe9jsSR7Sc/8+7qhAAJN7SNa5hy7Iwds+d9as0zaK2BElfzyddQBb69r1Y1
XAdyqbBoDol/XjyomSK0hyLOEqrLqDTL8iUcDetHE9YOKb/2aB3pZAua9bRY4tlJW3PLnF6gP4H0
c0SsRgG1w4Bt7yaO2IaBhZ7eab8lggMTymbtagszVK2MBHlW5ozxCvwd5UA4gex9E9Vs1UeB8ZAQ
nN5d9wmtx4bc4emj97sZq32pwvk4htrfScrPnZBFcw8PRRAPmEt1ags2zaHwzdeqLm+VQpJdm7ZI
AGqU882vDas8FVWNt3tEo7gGqg/3ThEaWynCR2261sklgwd5LinDE71w91uhmBz8Yhm8h6ZPwuGC
WPktpX2JC99ut71eyJYKjYw3E4IZj3W/PvItxEXbNAQM7gdCZWdFVBjgAlEs9Qnfqkt92ojjQKOn
7itCZjCtkROcEk0QwAEneVb/MUhrvmuXvjxhOJuj1Utw95VD+gt0VP0I8kbC/WHSJ05gIFLEC/h5
BYF8G2tiKI3UIPG0so2wPHO/q31FmkdcVeNAv4Bf9NYZ3ASceZTYPT0o523iOoJvwNaPGO/Gd1Iq
ROQ53e/a7qyragjW4w2D0Tib6n0TruJlzM3hV70EEkVDhUeZl85zC9tCvjFNZcqjYMHYBD4YR2B1
e8dgKMZgBl2enWE9pQZuR29DqoG+c4ZlpuagctvwjFku40LXVQCVjUwYCtYMl7q2ZPjqrdkFljQ4
1VO/8M9EJK4RXs7mdemtLk7IbzlnnRt8dOU8/GyJKTpr75ZJ42koKITkA3Y+C+ALeeQ0eESD+Lab
Xt258p44WadtbTFZJQpDPNOlGGevmsdzb2WV2rpc/eYEAGidPJf9tzz8RIq02FNvGMAYvjbw9Va0
cCbnZ7equo9eSuvQZQE/q4ApiFNXFYeagNi7Mhnnm5VbzYeJNbdH9OBxm6TK/kl5oF/MxEbqDpa+
lYyq0j7G9urt5pklRF5RhAebZYr4oZKKkov47rdB9DD7PfahjYAk3jM15XFk0VOnY5dmNT0Ebdm/
BNKaX9lGkYKsNQYJeB20wGJzY4IpcAFBZbrNNEyUPwNm4ZVS8ImkRHEOrH84idnuqbkMXqrItXa3
qZXZXCnlFNyZYBCQrJDkVSb7g66G5iKyMImVm6i7pUBYh+5NTm5vmN8k80OJ0GVgXWhvWXCboTd/
dz3t3VzhBbE8K3viUC/vPS/rt6ntda9mOVYHEAXvgpA67LS98A7omPPui16FW2Zp5YkXG3KNl+XN
mwNqM8WqXj1SK6k6Eui6mxzEs4r8/GZaWnyfh9HYGYtbXOiaMEtbYxX7Dvhl2gYTYW2kJP0usXz/
XG/vW+3b5T29mqW3QV4vF2ts8WKOqypigiIsvC8tfRpJWmR2zuxayElMdY+VTQSV3oWsSCgIWcjJ
Rv9ZFK3dnQsOtQw30iz6gV01IPbVhtAwKuaNNHyRXM2Moo3pOcvpxicgy9wtKIq7mrlnQRIOKYxO
FgY1rCdpYbBPEEH1g0efLshxSTLFi7X2unW4Mvamv6B1UXV5zzmMu3nTehWM5QV5nd3cu5WIkfSP
rgmc3gUrtNuTAWLW/vn/Z6b+r0jWT0HYKp2BcPzUOlHNXUOQyh4/+9c++lM2LjkOtT/rzj7x47z1
w3JqpPkfKdL/41s7IXG8/4rvzgfX8quqsU5YJLGE7YdKfXErj3NL+v3XRxsWdEpJGX1alKZ1W73N
YM7d17KanU8BuKmRMPuQpX1Kh/Geduc7R99/BF7/r5/kU3S6TniJgeXZJ2LuMGunz0YJ8P2lK+l8
ukm82YQVsbFJtHXy01X63edW/+Jn3/4+//q9URngXBx/PJFiU/Guto658cXdE87nsHEHW6bN1PuU
wdRvndx2iKAJ5Bcv5qeEcfD5oBAmUQiUlJicyh3w09dS/Z1PewnqviOYIRfdiVTgTfvDKfR//Nq3
K/Z/pKI7n55JyQGa0ZN1Jw/2wogqODjwGSCcnADZL+5ZsT89na4vMF60kj/EKv86XX2PF3j7pTvR
/vR0LgwHOOOb7lSFwXsp2wcmGX+/9tGfn83eUWXtl/rEgXpvujEe169t+7E/PZpLP0oEpVyfTILo
g+VB6PJrwfL2pweT0Lkcp3SqTykbhbeudduuQnPxtRv8n50l/3o0/c4ye3swFh77wLmHluiPEJfj
Fy/lp4czG2CLh2CcT9483Q1Wujfb4kt7Cu1/0sH/9cW5kmtPPv10amwVs77pbfDVF3/xT09m4BAA
qKxhOiUsoo4BbUTs99r+4i/+6fEkDwu3O/DOydJFcpULLS6x9fnXTk3r03NZEt7QCwdWdbj5xLvR
+5Mk4mvf3Pr0YBYhHMMsSYwVGcp/aLQ0C7Vb/sdr638cbtanZ1MadZfU9qpIlfQVQDYzpSSzvnZJ
rU+PZxAOWUlqac3+Fx9YPz1Lt/1aCWR9ej6NdAjKKZX9CYwCxL7CVt1bBHp96Y1l3X6tf93mbroI
IqhJLucFTkiEkX4rlmL+2hH0z16Nf304e6xXW5Rjd0os62ZH8ylmS6KUvvbVP52dgQVKsvpte0qb
NSAoY7oylG+jr334p2e0IQOpsHK+OmaQckMyyM7C5PrFD//0iI7VkNfjxOGWm9UL6S5oMc1Y/MfP
Iv45iP+PA9r89Ixi4TIdXQh+GDyyL7ZR7Ft3fEVFJDGtY88iuTTtDVj2j52/npZWRnpo1rMIwnrd
kSeRvmJoLI+FYJ+NnwwhvY5so1ujg0w7/BYLhAsI13hLnJcRUvdjIul2yWiAJjHwlkoNkzhCGQpt
i1OviXefp1/+QjQq7sUNw4DgYW7C8r4yoRch15Yrboz85BMmtcky41iN7nMuw/uCDVXjPH1fdLbE
y1oyJKPNWxv+2M5vjPklaJpypzwzjcFqwl0pw5uq2j2W2EviKh0teOBsOloAggJEgex0fbcsfrpb
WzEO31gAcHAqObcbbF3GbyKAfSYHYoKAII13IhQFiMfZd2jsZ5yoLUOogiDZLL8P+yS5Jw8zNtNh
emN7MA5H5W1Z/uvE8Px3ViB/rMi1R3es7o1mQnzIeuPFl+3ysYRUBp55VzclSTJJ5x8sg0AePJWE
EgT5LenXtyaCHZYJANMYlo3lNAAoeHUbDDruhhHDOU9HgM32zuqqI01r87wESbIXBuHXHhj7legy
rG0axG8iEdC1HybhPEyBmHc0gTWmUX/BzYUhPGoSQ8VOMY+RV4TV9yIHq8qVsbdARB5KAq7IYLsi
VjXbui2+rVUdRFRnjd6tnXEgr+SlM/TMWAQLJfXmNkQR01vylR9cXDgRUChhR3LRB3IDiLIvs+BM
KuMMZaDPBl5LvG8istIkYZEuKe6GI3y8+96yT0gWPXiOhcmg8XfwV8MrU0ZwhAlFmcx/ppV+7YWk
1VRQjJFN+FZEsIm582bD9iKctXjRPFveBQ4J9aTZuD0Jy+h2yhnEseu1OiehurbcjLdw2jgIienb
B5IqixydWUT1pA+j8s5z2nybld5bZTA2cTthbnJDr3oaUOrPWpiXgiTKeCAtOMr8EMuSRXTmRM7s
He4mFane/GZBhOxMUrC50YqwjkRQlyd/RYz14eq9AKevm+4JzEd7HG66bsAP2o1/wzLQ29rHj+0z
fDqOWKK2vYtBMvWCmo0WK7nAo/lndddHpVg79RCm/kCM+SDJFrKWM8l3mjxn1kTn3jWwoWgQXpaL
ZhkaWSi6X/FHohdhF1STc0rZU/HDHUdckDIwn4ml8M5ibjESkF1bf59Je+FHcOeIhVehfia85iKY
a9jfknZk0UF7LB3PPOdEuv4Y+sHcjXb40BtFd1hn1CE/2xJjdPQcdP1wmXbDTWvG3mbFvZCb0WV+
GcBg7YM8JR+HvALyErino5u1Bw/M8liSBLSr5/ykSueOHLOffjoFV6uwSW9Skidbr936Y82riliE
PBd7ov/tqJ2ZmU59dqpNB82rHjQRE0TcsmUiBCD3hJ+vu37KnbOw/SLd2uNi7shrvog8tIMt2eOA
aaRxxVAVibFtdHerrN6zjKUWpJxUkSi89o+VNAaD87J/zXMkb2toZJzh9zxPa/Ja5d7NH7ZO9b3L
6Gdn1+0JDZ5ng/DdcLzNsFoXahBofkNuDq+ZxD3gMvjAIGm9hgZNHMg6G2FRT/utwYQTBhB8ln+e
zHtB0EW8zNpAh+9ucJMvDSMOcMN8y3BLxcEg/W3A+ne+Qiq5FhnmOp2bzXnQ1T1gTXJhbcO9wSu8
a5gAOo4BnA1Dwy6RmYgxXgcWEeJvltcdmlIeuMGM+xTLzi7xM0KPERiCBU6rlTV0gOhJ0cLox+Oc
9OvvrgGMKgenfAbgsqEJ5/SHZYTzc2G63g/ZjMbFbCEfo3lUYfiOOD7+MgjflaTqNP1LIsc/gGvG
Hdl3sJKaSwnhOp5Sg0g6zRXd9spfnygq1p2qs27dggCDAKCS/ZpcST89eexjMzCgmDUOIO1W7wzG
NStNpxLzXGfH4Sr7bRbKhsR2+aBmjHilYtWe46oUzkQuXBm39UKiwcN3RorpwVR9/h0kQLWnyXAn
HSkIvHMxT+H/Y+7MluNG0iz9Km153cjG4g4HxjrrIoAIMrivEqkbmCRS2PcdTz8flDnTYpBGjupq
zKqsKpOiEAE4fPn/c76jPMvtHpsWHagFSPxkyEfkdGnrzDRy7O5rj/7BK9xuQZYh5J1rrWKSDgNi
QOPAB2+CowxGMe4PEDQG6BCvrarm2B0q52hJy/CMxgnIZ6M5wQcc4a2uxRUSi9y3aDfuNVen5WBW
W0sCk/bmPLyi7khA0SL6cQTlY0W0VKcftG9tdapBDa+/KNo7Xjo14ZGsFDgvt7kbosz4rPNI0fXl
uK3AUZSiktU97Kal9526KS3fSUz1kA0unbZa152LOl+O4THPx0Ki/ZmIfziqkwWTqybSr2Ea2blP
Ib1AcGb9AKvh3JQNHdMui58snVYdqjqjfOjnQj+tBjd8GNYOeY2/18+YkOFMlJFKNuxpMi+K+w7b
Rwz3IsmM4VLr8VP3QQ6dSnWOtQfqfodDy9iHqAWxmaroXtXVfKkluTha2xwogsVkbF0TExoAOrpM
wP4uk25YroS+cPCw5AkTWggyMYNAv6vaTCWkWCDq8BR93NrL9axhySottNiuQdMjr4r2FDUhuCqC
mfrrEdPjXZkM7ZmjhuIes1S/7aQVfkKWWrFBQA/f7UgFmo/p/k/lSWqQAgSJL5KkTbW06fqoYA5K
snIzVhyetUVg4BCR5iNc38ZBDUvfni1/LMX5CCh3g2WaWW3M7kUbjEQVBNc1Gm4D81KTHZmspOzr
YNVYPVdIf3pL4vo+YCPmoSUrruYw4cnlSvv3MjH1g5NcVyJpAxUmTrpS1KmXmLVE2d6iovngqLie
q97a4h4c5rCadkAGZgtmCcrfDZAE7rwJDgeYuAnAeR7Hf+9kpx+c7JIIf3vELueEFYZdZN9i4aT8
CuDi50Hjv75P/yt8Lq/+/tDtv/6bf/5eVnODA6U7+Md/3ZU5//nv9Xf+7595+Rv/OnouL77mz+3h
H3rxO/y9/1zX/9p9ffEP24Jm+nzdPzfzzXPbZ93Pv59PuP7J/9cf/sfzz7/lbq6e//rje9kX3fq3
hXFZ/PHPj/ZPf/2xBgz/169//T8/Wz//X3/sm+xr8fR8+AvPX9vurz80+acLBVRnAXYQGbHz4tQ7
Pv/8kaH/aXNEd3gdbANJnstlAPF30V9/SPmnRboakBJq9/zqGrjdlv3PHxl/ClO3+LcWqlR+X/7x
fz7ai2fzP8/qP4o+vyrjomv5Ki+GHc1uhfLcRfGhHGXbav0Iv56aDTZZLZlmFfwc89EGSb5zISBt
0UVrqJhU/sHh/Gdt4n+G+d/X45NzAnN0V9nq4KgLSJOwu2iVmBQp3T0tIK+gMkNzB/qt4PwzdEeg
fkokp5jeosiWD4lEH5h07MmqtphPunG6mSSe1Jitm69hWmLyRDL10Znz9X2RusEjkxZSCykPXhbX
LZelSPCrxqr5UpeYfyMLe1k81/UHJYXXT0BJRgdXY5emrMN6qNG3ho4lrCH6LKqPxmmyj8zEUdsh
cZDETK784JutE8rLJ6DYCTJwDEYXOJyDJx6bWZyjK2rApIDbmEFLonEhtof++3xOzlKziZG1fPDc
3/iSKGK5mkF9RJqHLSrm/7zNwH54haU0D/YfHvQWlnHTz0jl0fz+8gL+M8p/HdUHiYfrMGNsYXvk
xVK0jfWDYlDHqcFCBVl7ApcZ2P44He4jI7WwXOpF+5CYhk2OUm9ot5aqDNcP0O7e1pkjn5ReZi7i
9ioZNmixDBJyqkiqbYSZAxCwiBd8W4ngrIZ64Tu7IP0LdrBihImwOLcJfNj6+P0v89a9Y4BYivFo
m0JnKvj1FW0AYJEGUtXeNOjOGUZkonBXx1uOCnpb9Ka9ff96bwwQxobFLYSNYNKufXk9G7w97XFo
Y1GqYaUe+uIMHnzvt4mCGEH/+TZI7PaDUWmsZaiDYUnajpAcXQyCL9V6F36psIG3CvGoxTDOhhFn
spwNBN0Jsu2GmPotGsdgb5h1vIN0zqG+mMydlaHmgxkoPhir6/c7/CSOIXRqSwJztn1Qiofi2JZW
iFRomXratXVPSEbsTEjYu+W3luKfw9RxgAS4hlI6WpeD+pbZExIC9LpimFrOKUS1clNHffVbFe5/
ruIyz1tqnWMO+6ytjFpUEcZqXDXQaXaldlvgCP9gHltfqZe3zTFt12IpcXh6cl2xfn2AQg4E2jV4
0ft6KXeFFZhM8poisen94fn68cCiWe+YpZBqOfJgBSmiLLBGsui8iT90XK9fpAzFAkdh/qiU/Mal
bB4L4i9rfT7GwaVkUiKhjBDHSj2uT7UyUHu4Kfq2ISn5twqo6zNylI7hzAadxH+tgwnLNbLJQS1U
4d1OrI21Up8pIn2Uvf76LWOzYbB7EIw1wTbiYMBJ6Whm1nAZ3XanbbIiDQE6ON/oyBkob+Nmg1gd
hW4ElkZC0zjqq3LZdGZgfzDyX00yjo4U2BYsQ8KxpHVwa0NlN1ov84p4nsDaOJQbOLIX8jSbmspv
48kCM0SJ5f2hsy5tL4YoF7VM00WeainTlQfVaqCLkPXWIVpkVuJZrIMbDiCmx/k43SBbD4+wUzk+
6Q3xB4/3rRtvSpPthFSu5ejOwfdF4GmBa+X7RpDpOCDBPCGW0gQxmZtnjUb44+iaJgm5jXnaD1AC
nAQl5mr2/eD1eevGM8Z09jS8q8jiX76mBpEFXVommHXyuPW0uDyDCY5zroUhFIaudrLoTvPBCkZI
yOGdV7xAbHHZcejrurL+/JfZfZFEWtZZlf6cEYhiS0r8B7XZX1FjqiI/Ndr4qOx1PK5tPyF153D9
MNile1rWIdwFXUAKvBCzg/sLaDgFNeEA1vFMzY5PcKza8xaqNQs9htb52cpr+VD3Qsv3xEFF51Gb
Q/jgNC1aCuAwXtEmJta2mY3iU9+YwDsi6RDsGDFXZ14IWeGc6lDZbhWmqZPKasLrJHAHlLisPYUn
QFpmG4IfAx7QXCY3U79Ul1U76F9rZxbsBIyswUXlNjEIYahMN9CUIErj1piXrVl2HP0HfTIhDYqu
/kQ5Gr4laSIhvDG05jt4OjLa2E21JtMlQS2ROVfa9yCe5Cd2ydVKrDbqhwzB1BWCaGr5tYrVsap1
cb0k+ojKC8rXccuMJs/iKc8ey7KDseHEev0tyBrnHo2JWvw8Cl0feMeEe0AFHf4O0m16fxyJfByt
2nwUOW7Pq9pEVu9Hc4sEbixTdJxAE/D35sGC8RW/yzp67EYnLBamQ7RpDGmM27JODA7KVYS3vajG
CHuEMu+bvIINAAwCYgFIQqRoklzAGWfB2OY4qaRzrpmY2REXp4SjQIRwCAYmHkv5MdDmZiuSAPUH
WI3+fjQrNuTRxLEWCXosHls4A3DEK33GGtxWg9zO7dB8yXUjanEqlS1HhslFMwyeK9gtSiBFg5LE
uF+iurqgPdZyJ8yC/ABVjyPm7mIRYtdaHZE7Sddit1t9GNnWrCx4KZoBGMyr2SGCUAZFxBvLAujb
FRaKTT6WFv9f6MVnt6qW0W8g4z5mhdsjf5tC/LNW0S+j56rUOkOj3oNX1pPpc1ONAhqS49Y4GmeM
VuOwMIrw/UxfVSUxwKHrrq+IZ5mBuLtdBbyjdxbImkLUy8UcQSfbwupmA4/TIjuKeqBNAA17UpCH
DtMGEPswOLZnEEu7Phnb1quoc0JNQvB+ZSKXiLfp0CUgJwKav9s+gi9ONnf6Y1gqyOaWMWSfM1uO
V/ai9zlbUjYuXoJ4/MLMSCzD82I64y4MyhwHfFdnl1VuWvckYWj9lqixag+iOCeMpwUoTVyti/XO
hhjjj52yv0W6XO7Siq3EJsTOiNtZFvGTGnogJKHRdo+0LQIyOrNVCoBvEWeuHcvY9nStBrSMbX/a
U+0i3tGZJwmkCx4GuXmYhX5wy5nUgV7JxV/m0cAijuLWa6yBllHXZ5CaFgUjZiup/PeeKw3tNEIM
XPijIMjQnwp9YY8RxZKOzVDwlpOkKc5smWI7Zovct9QH7QlmeY4MAr6RrnV+Pnc6hHKpjQRWaRnw
k7ar5m+JJXFcktIYX3Wa01Eu79uRQOs212nzOKX9QARgSjRMmjUYObH3bVVW1+Akhtp96o2eDxtE
sXZXdOl8nY9sUo6GysbuOVb5MX3R4GZ9n8UR1gais5iZhkcNos1nHPp47g3KH6BQ5mJECcq8VmBj
y91n1+mQVje9DodrMhACR85sgqSKYIKu4n8O6m0YlrfQrWG5xGQFASKeTeIX4WjPnMT1zN7MdmNf
Y0JnNrCnIm29po3KeywIKRhQXZdPEp7Wl47zZ8nJopXdPuCV9gn6oJzXWQP7kY7IWstL0rK/IQ6h
qLywK6Z+Nw4E+2wyqpCQd1cH+T5q6+AyFbFYPfn0YzypIgy1tlynZyMayUWgh0mQQhZan82xce4q
4lq7I1q5/RcX7Wi2t7qxxjU1auIBQyjltijFULjN1yBbYGt9fQ5ZVuHxX9r0OVKRe86bWH2Jhrn8
bidmO/qyLU14eIYaMx8W4nA6DaM2n7Lfiy51p87SrW4XIJyYkuXTIlEke0ShmF96vH2hFwGSpF5b
W/1mKMIZ0KOGL87onQxaDkfmdDfQi7M8NZMe9IPHORY3Ywe7AAm8LTo/zQW68BZf3lOCpXohf53K
4SRzdU9rI/sC31Rf/IhuTOpN6MP1k5KKEyiqjuDoTZcn4wO7zDRgBVnkJRL2yGK2Vnl5HAwxNjHw
F0Pm8W/BUdRuM51VqQMR0agC+X1wXFxywczLgO0UpqAfE3LieKMzcRqGeRGqPVzxhpJuohHWPEH/
3JOnRLTniFfVRvtR0iCKKs0k7ydZAE7YI6l0lKRiGKwqwmQw0BvA6FUXmnZkijK9rNMpmP26ibG8
ucSj3s+cRLCLYfnH1CGBXrJodcy8I/ypirJDBIQ+AEucFm20ZYTOt3mvU8hFoMPyPRsYRHakY1vT
pi51EfpgxN2Gn9oljU+MGRbZeDmtKlgT8T4PWnvZgFpV3xwVpLQEDLDVwLBGpnW8dGCIeLbmWWkj
dPbabP0K1CGaT7Woy8iPM2KDNnEUTLQNtZmXMhzA/AEFXR4smx40nRqaOxsxK+tHPgR565lRhSG7
RJWMSROKxaNuo4LwSBJ1vhtuGEVny6iqL4PR03VB+iZuaGx0EBVjKzljb9Ws8UED1HksK8+2VhDa
o7OBwnQ5BD/oOZZETThm329xmgSfG/bsEVk2VgWkIU9pzTu99WQtY4eveSm/5P0sL8kvQpqwpFZz
BXrMPNfITGlY6rJHZWvTlRNDnfVkHJB4EE86mTcDwoY8obOHxxOkPeTqfVwmJsxfEuVIpS5grIWl
1j+XVbw8SjwndwimxlNTEb9AXbIFfVSovn0caXjCYIlyXH+YduxzYRWiPU4WOX4eF4M9LTdOPy8n
tQYjJU7/eWCT9HXq3dbYR/WS3gUledVsnzDZe0CaYbuIrKvPaqmSB4EzHyRiXbQ7mPUD97Ag/HGD
gQaeAqAPXizE6aANK1WFmCmo9wCe5s94LLrzj6DPyfbNDavCVDvQRIJqORi3SzkHtPbyeflcl7ZW
+i197IukrGHKUHsnwKJnCK0AxcltbiYxYiUfglLd1WPFzGzi5sFcBnuqjDxkga27I3u9m3zqUMHX
3rSap5aoijsbGjMCfGP1OuhJ2d7n0XqEBDstHxi06i6qxuqEdY4Ok5urSfONycmBvxCC5fpCj226
X1mJ/UyNeHM3ugkadBckVRUgb8DyizU5i6MTnVjrPQ3xiYDMRLMA1mem+UAflwXRzjV6p7UGGYcV
xYzOTHADzYYoTvMbR5GqJ5ioiWn6AM/4VjsTZG6nmYHE1LakOBHndXwqZn0irCrLXHC4NXhR0Zrg
VExdtrddwC+SgB2N9yhYkuNeH+Zk04okf5xLad4IKi1PVa7Pd4bq5sUfyDqaNgW2O7Zf6INoQZJi
+RhkwyBwnHRr/ECmmeExtPrimu4LTONMAfNhpYqsS7IdBDIMJ8CToY9gLMjgDsf7uLAxNICWYp/W
JT2KJ9x/rPildMlQTEK2aHZtFvuhDJmSLE1Ln0Sqs+GDsVVdzwb4Z56TOZxUDYzKDUHjqLLYEcTu
0aSSdZuGK7HeppZwXL9wYXckWtCsVGFVPenYTTh6GGYQIxDBOr+pwsHYO6FtHyMYJxAndcytYCVB
0UTyBqEwPYkfdt8PVyiP2J0HA4a5DTk3IvV1s6WZaI8D7k5cNdo11mxrwRsTjTkryWI8C7aIz22E
wWtTUf3pCCyqqVRPeUDvMRZj2vqoKsB6lOk4bVvRxfgPES1Unurr/rHBiml5+qBzTwMm0+eaABV/
ED0usiohKw3oYB5r2xJCqb2zhz5StL0C+gIyLWZAj2ZKfOkM62iNjskCLPlpgM7AYmYma8gYYcA1
kTpPiJq3dmqYJuYBdoQrsmCaUa80cP2CZT3sa7OuA9YOQLWouC4txF49TYOMDrrwx7ruwKDCF/RC
F8jWavPbpBbrPbty/vSGzJox4KxuDfDBBND6MAdyw2445xFOzdIcT+VPVA2YRfJ2BoWzebCH6Q4Y
3XjmNGVqbUB7p/vUqOZ0M3BQ3tfFwIALskrc9MM0EudgGJ8HRMacEHg1oTh19fQlMOHgmoWj17ul
Zj9Iwb4yd7ioABGgElCAMzQxXQdKQ6zQ2am6m21c9PjeHbC5TtmT1GLQvmg9CePL9kgFof6hJ8N0
I+aCmQ0junEFs1s+d0bHtp5QUZj8Vp7/WInqWPiIVLpI2qV6lEXSsx9EWRId8TW7ZsUuVfl13+bW
Q9+QK+U5eIC1jeMaHbkNjYtUMsKjT6gi+THpNmLNJSnOSnRSgNpq+dx2jZhOzWai/9PCiwK2UBBe
rKOrqbwMEMHx0syc5iaGPc6TTIlg27LnXaOT8nw3Og3ELHdakmmjTXPzSYNcMhCuoRuXWWPMqScH
fHI4CZPFr/RWntBis0mHSwhdQXsHeM7Fd2z4UWmDDeevI/NnNAA30li2HT/vpvR7nRnu+ZQU3VlH
ftywqZE/LB4FlOwRB/J0TfKt9kxYbRLDZpJBemINK3JizAcTswI71/MlXOeUMUiAXrBPWg8qqQMs
iUOnc2TWqn10VZG1xzpp0nsUXdOT684W6qG56W2/dbQ49JfKoKRAPz/8Rlq1zgMrC8B+7I5wkhNp
hhU/M8Z0iwiCG1obmuKoDPbLEynhUB6fKbR2rIiu7lMd1JJd50rnOBJ1QGgc/e2vC28xSQlan59l
WsjdjkCsXQDUFD+SZhbPbbzKz2KlhmM2b5zgptGNP5mLkvdmETJfQL1D4VRFRXI5s1mAxDi3WesV
dRHtmy4uweMktvgBgB3QrFDdFD7OBfx73zENU/hD2+gn1Caks2nAvKGiMnK2jlhB531ZE2bFkdHW
5W5IahggZQyW4oiVNct8BJ4D+JXFIY4SOqx2Oom441uF0HoIfB84J2sOyyVbuOp7Z0YJFusyHC9S
K12+TF3XnbXxrH2pAUB9yXT6pEAXS5NVfXYLhGR1TXkenT+3WBsrxMtp0hOZx4mx+trA6lbr+49j
s0IqgHW5ykPnQhiFflvEiZq3mKSJVqXSqD91gIeQ7LnrMZkYpQDDYluS+gphpAf1YST3En7FQ8tL
PIFEqsUzQPzlphaOGZItI6KE01QIZqdMDPINShk41F9qTiAbECvaacokzL9OQaFBPMrdI8CVRulb
gAGo0PAWpBtadBljU5BtuB+twTmDKElQZjNE0d6Cf2rgt49qtqRFb31TNvX8jVmKttgr6v2go6om
OWlTIIDMviXePNKmFa3jYNKVX3QISHbk6rHpbRP4EX3mQhXpE7vP/SbXa2R8VoTLRuSzPKq7pf0U
qLa5rGNAmqDsYO1QAbILEBU1FRqvyM3mKZ7ZaJJ5IG0sgpPeX2P80yLfDlOAIAbx55t47Fxr3/Ay
s8aAuKb80VcYqlf1CWU00XC+3EisoTW7w5ykOn7qdJdjUkoI/hSENxUB4iyG6JY/m1FXuDS/BToz
Ow/wdofhTHAAoT1lCiehX35Qn3fOFrb2BLy5cf6NJW4NbsltCLqUJCM2HKMkYKVOAulTW5fbUJd2
4ZMjRfQs01KgvNgWJBY0a1okccNOfUL9JAF4ZcFa0noOlF7dCns502KwUYTsUlMAMFa1HTpYF6rH
Zhpcg7A3vhv5bKCzPWNQMIw7pDQEAju9IKB+iMYtVuLhG+tvj0ZHmdH5lAah3CN+VcU+IYWHHRBE
W7mNwnVQkiUWXmZYwh/+E22RoZM/wMOlinhV4RW/GZ2wu/hPcnMAC+UjrdWsMLM1IEIdNxk1kt3v
FuuFY9u8cLTGgb84B204mzUP3RwbZCWz6mge0PMtnS6xNYeuF2CnZnWzcFQPYfFBm+CNYr0UEKpd
ZhvdNPRDa0gXQNYcI7v0QHGy48yb6pR9FKteEcafQDem/pyC/OmAdGxjuwF10QP3oZQcHr1/D141
oGh1me6q9kAognbkoF0zJQ6ZE7lT0hwAc9QUI2nsA29LMuKmff9Sr9p3XMoyCBIlGoeX+VDolMFc
MjvJe5diEziuM+C40oJ++btXofVAD0YYrkK94h58odmIIpBLSAeR2jVHSMbim4l49w96HK9vm02b
iwaXa6Ig1g9FLcQyTA6S38KrKqbzIcrTowiOyEYfKMO//4Vet1NsU9AlFkqYDmLDg3ZKkNRD1Ftc
SmsinRDyCpwnsQM2xnwwj6jl2K9mYZue/+Zl136KYUleDclzMw8uOxMvNgX12jTTbXIal3aE1psl
p4bKKbEunbvtkVl/0MR6q4ljUbM26GDx7MRBD8vKx6gyWB8oenOu6wf27CPJeEeNLL7VAW7zllcV
Vr3KPrjJr19Ivi4t2JUZyXaAJunL9pGuBWulMVk3MuaIZDwbYaLaTiUxDejWmQYZ4JyUaQKC4aSe
lq1CTF4vTuUvWlh9cBd+mrdedBH5II5rGTx1qeA4HfSyZIsnmmMHMa8Yf2/Sdsp8c6DMNk7Lcz+M
wxlZG63XLuQOYUUa9qh3s2NXoFDEMcCZboirXRVWpq9KVV8hhTH3QQjtpbQK+7fnUHr+yAsEnHb6
rM6BqCKuiTMrzKH0WqWlu1lq1umUBcXZYIzzGfRKYnYRnW1s8JLvj8/Xs8l6YaQGCtYtmqaDe2Rk
SNWdjoQMZU7THQb+yJ8t1OS/fxWHN49+qoST/6o/v4by2RVOKZGbznlRqocp0arrf+Miyli/BUIt
Ux2sQ0OPzEDvyUoiTkgc4xzIroaldD4a4usQfjGqHPR8aJVIfSYZm978yyHeWyA98iKAz6d6cWGR
17MjNMM9Y7uvbVq6EhvkuThCWhFd9zCqvAXbUk3xITH9KEmK41ya8anTAvHH9uN8ff8m/HTPHX48
15WmyYsodFMdPFBzmAAfrX4HEJo/dHwNj31V39jEfp1aJNmfZC00lUX2VGTUqPpzxxHF1lD9eGGH
c7TBFEAF10jGz+9/rvWyrz8W+wTUUUgb9IOOfuP2s6DsX4JWXUMsypgC22CEvgvO8mSpYa5nRb4z
Zvfp/eu+8bTEOiRWjSYlV+dgQuIw5EAAYFCkNttgQozYx64UetgAHy1mxvodDr4j11qlnlIXggbe
y5FBoRnufx3T5k1zertVpvt5NlvbPKOJ3c2pDlEshlTXFuoC2Hm+yQhN+GAiMddRfvghEDCsUnJE
RLTxX36IzJ3Z9Xd0KLCSBR6qS3ObIWrYKL1tOGHPyR43DtENQzt9rbTO/GK50w+goAbiBqpXtalh
RiBBfRvVtbpCcwqs0gSNfhtBWSOAqdEMek8VKLwawx/llJhAArvGEPD+g3tjwJBKZEokCjo7ncMH
R1131iujZwNiiP5ZhrFzA0A938pOAo2Ee/0Zh0h6Plmcs96/8vqYDu6gVAZLNcsXo+ZwUxkJvat0
CjtezpW/4QfSj3SErzfsNvWbenY/ejXemIJtBCfsfiS6QWQvL59YQePXBLgC1xEB4Q0Knv5yLoT1
wbd640VQ3E+LrYjDru5wXmCFiRPDpRNc8GBv9cKqmbHC+BIWmXH5/g38abI9uIOsJxYPD50UQuqD
MTh1MLdk3+Re0xkRTOY8W32B/akxaLTSOlI3iBqAmEGUKaR2szpqxvyTEQdnbI8CwsbrDyaf13cY
ABOqFtP4qUMTBytDlYGl7GG7e0IjhF2ANqXXSvTC+1/79bhha4lwhkYW0wC72pfP0TXJbrd4hyDB
T/FnKFPSHxp3PC6Q6V4QY1p+cBB4/US5nuQkgOQU4bl5MKUKLdU5lHA9YrHiXSvoh9ARCHZR2eq/
PXi4lCJjb/0fhurBV4spzZJ2XmWe6vtmL9dt9AKOei9jJ/ngUm88q/UkhZx+FYBxpju4iymdNZUx
YoYsLncyt8VRNBjaB1d581m5NoukyVmAFuzLqzhGpKfTyBcKaHTymGRzCtPP8boJ839gkzj//th4
81n9cr2DZUhNtR47Tc23avrltradlempJ7toyj8SKL51KYu1joXWktDbD6aTxsWOo2HR9ZirnY0Q
yvDI8mhOMS2JDzaPb12KhU46AFYVReL1Lv8iFgvNsZqMgcZaUnViP5ClvLGm3Lgo9U7z37+BP3EG
L+cUNPAcZRypKG8JfT3f/XKtHF8r9RW0DYVhGqB5SzSAInGuKtu0kl1ZNrbX56K/JyqEdnvbzLv1
nHEF7It4c4krfQNrjzxXBOb0aDpif3FTGB+8kq8H7/ohGVQGIjpXHpJ7QLyvcVhMsvaUVv5kBMEu
pNT9wUTz+rbjp8fxYLoum2r78GxO8wBZ6qAyz0QPchQFebaviYb2RSrrDy71+tSM28Vkv8s6vKp4
DwZTGfd2hv0Ax2m8FClg3UB9mnAl0pDvpoIIcMKWvcGZP9rFvn4/HUGvkHWR/6UwcHDdgJDbWbCZ
9oZ5JJoZ1GdLn8HojgcjOOXGlzc8/PaEob5cmIMYTudUlYQHtuG2Umu4XKKG+H4y0iudJs+dUYM/
fX9Avn4IyDxtm0+JXJvK98EnDN1uqvQOAURjOv2tRhDwOZxzZBIw8H97snI5mDGmUDjzENRBLabO
U50qAn7zTMOvapqpsxlooJNO3s3lVT1H8wcv2+th7CJcZigbTJA6AvuX71pS0S2qQbTTNxLtvTNa
843TACn/4Hutn/vlK83GzjKYQRSDzDj0mlQykKWTTgh8KfueLBNpEVZP9RWNmzOtmjm6mcPokIFC
tXjjZrTq33+Gb3xPSkLslGE76RyA15//MqfAJjZcM8e/wDba3eIDTrYpTuXb96/yxkhhJ6moUbKb
dH46xH69CnNkgzaiSyi/W8NNNw/XqL7zB5n9JmcGbfpaecR8YuDbYZG2D+bImUjmeASmDWfVheZa
5cM3pbvV3fvf5yf+5fC5uYiz0SZTXjLVwfBYygpDTtYn3qQ1Pcjiji4OeT2Tr8C5+XHqhlu7zWZf
mB1Nr2zut5M9fu9I6zkiGTXb0apHtpjMnYer/aN97luDimG1HsAcsR4eXj5TRDUBmy58s6SEtJct
6i2vwOvqL+1Em4+3maM4tPddZWeo/5CBfzCoX40p7gujhlkZXxNP4mBeYHIERy+tgHy4Ib2PNDc9
V22Qf3CV18d8ttbsj6hCrCp1Npwvv2aqjVA0QVl6OooK8ha7KDpKxgC9YJHRYbDT1Dl2EwCuoYFU
bptHy1dhRMNRiipwC/qj2zZapu6hehv+z+HxW67S8/g7suvyR3foGX1hM72snovbrnl+7s6/Vod/
8v9DdymD45c3ZXWvvrCX3oy4S1no/naqrnbUn7/wt73U0v90XEpfrsJRibdu3Rr87S41nT9xizEx
/GMtFVzkH3OpZvypC4fqOAU6fgM+LaP9H3epZv7J0ryuy6xCVNGxovyOvVT8XEV+eas5QdhCkrWN
v9FcR/A6sH+ZDMshCma4oLddimh5E8NU2ehh4O7ramw+mSZk3xYCyQX99vK6WGbnfDTk9I3eE3ry
BOmUonrvh5TYL5pumB7NKRhvZ1M372RpVbseTdhegk35tMzGnWaEy71B4LU3sWRfB1m/nAp6Rtto
1qZhY0EP21FTkNsiSbu91ZOOpoYuO7PiCExvR0zVBh8/wYsJM5DuV+bK64664SF1amA1CRFLCNEL
Jb9I6NCEZ4sFPEtmW+2l2ZTOaQL+w0Y53eYndj+62aap7Y4GMQpwZ5eztUbbkLkoe8XYav7MtHrM
MomCcN16zOilRXWdUwWO9p3e959a24DxUotZIPJN1REfpT1fcQteTbbilahm5XXCGP1yltXenmKN
tI2iM8jKQaC1oVHmd5Vx0vZlcRRY8QXqfP00EYaf69V0NaoH1+qvoHFsSAmbKLbUP2rri4y08Toc
R/zozrcmnc+soiUC7XQhcWUcOsjUugcJq9mOEz4WvbnVo+AJXvJwUjfjQ1UG+b6vBhOeJ410Rb5J
Y7UKYoP9zdQnh6JzfcKtunQicYuOsNqKod9F9YgHAG8/wFlJ4FPlfJckTHv4Lqev0C6ebBu2OCJl
43GS7SPpTPvR1E5ycmA2URhkNyMz/pGsp/Kp0O1bBLc/xGLcYz26DUiRmwe8TU2zawMH2ZDG/2Ph
FH4fs93dIHxPvYVY1l1SOdXxTKQLc5i4oa581+RGfZaY41dpzTM5ncFxPczc0x6XRJMuR0NOa+bU
6qn0U7C6AwMzjxvqFyF5caNuboOx0X+U8Hcof21YVxNCEzEsgEbOcKLWaQnlKPfjod8D6SOiTQTz
yaRs+gQNUXQPQ5bZ/ROz6m2DbCosHmvZ9cikB0Iz23ytqs5Oa25ruM2smaIhCjFq1LKRsgkI6NIs
A5FWMPcnBZSBfjNZdT6cGYTRf9UA5Vy1Q2hvHYvAdDAKRkrvBMnMhv13vImTwmedyz9p6B/Qu1cb
QHbdBi8O8UeSf1LulUrQ2Y9zezyK9jOboC2ioRtrBPITmrfJMqInRFrVmdV1H2bxjqQmfSPdFIC/
hb4bI+2jPic7tupYH8oInprtnqAYMbd91Z+h1o2Oqz4+s3qU406HeC8XzllKIYbch7EmIVvfRa1s
L/IU4chipY6XmiFqB24/abIasizilTaTWBSJD5U6IjDusjZSjCsQFs4KfRJem2dnGnr0TV5QVAKH
MGyVVrg+AtOZeGlCoqLY2RdYGu60XIbXunRRuBDwtqFwAikZzTeJYV3/RITBZ8hiey37QT3WuMsc
kuwpbmqfClu0e6N2j/HvfoYgY+4ylALeZBnH4DX93nb6IyzfCFWSUW7bBG3LYDcj8iiMHa0W5WvP
u62xNvS297/ZO7PluJUjDT8RHNiX216AJilSpHREHekGIVFH2PcdTz9fcTwzbDSmEdTcjiPsOLYc
qq5CVVZW5r/Mmn7Cf8l2lVz48TW69RMOkuWixYKRID6P3yjBfgqSHFM+Od8ZZXwK8/FnkCVPoHsw
WpVNWgWHOCzaz5hnANHBDQ1xa1gzRubHXqcHe7uJX3yW7tBk+HUInHcIVmSqEtSyw+egbF50HGV+
Aqc+xTVJTw2HfKy6Paol0UH4t7P+HyO9e8gV45MkNTANJbTHVb07jbb8t1xzHGWnOEVJR9rEN4iG
8ZCAeN3ldMnwDTAeYpwpHpkOOMNijh4yQyMbBElxkvQOYpENKAej86PpDyekmq0TWlfPMu/UolVV
jDLVgS9uhf5fbY4dZZMpoZtF2Pmg5AK0tvUDtNLQBquQUAHmid7MN8ummz4gkIJwjhppuMImlv41
5P58BAqtfSmHjqhuBz+VSOXs4koxZRO+DxXmSMVs9RhDIPyVpb3+gjPHgdBjI2jVGtJN6aQomENR
utMECuNHCpj8Tle69mdB7jruRtUwXnJVypGRB0WOIG9k4NxnJyDksrmyvEiJ+gdomYl9D2VC+dIl
FjxwPQYPn8nGQ4oV5UPWg9uHL+Zrj2OtoNKFlvuByO24gTTVN0NtxHeW4nf2rtLQASqcJn0AShBi
lAc+R+IZzsFs5AOSiQhV9Y6BjV0UnebEmDwgS9bXMgiOepY9oI9+qrvAg2SCoFt6UlTaTtosbIKA
Z+5MHNGBvQ7o0Jm/Jdza7vBSx3ZhxHZ614x25+JsLJ1s5L7dAhdg12IuDUJed3VWKY9IqyLHP7AE
zKEfzed2HAZ+UFR+mhtD6KL/6Oc4cv2+tL5I3eS7o5U1h1Zu20MRNMMpRjHm6NuV+RzISfFDwpX6
r8C2UJTy++xeq5L4mXdMeCPMIT1di4JbQEDhbaI60oOU1tOTFNnlt2gyA2kXkopwe062f5PQXOTC
bs1PbY0aUobc1HMLSPBnqJjzZ5iq/kE2x+aQ677s2pntPyJ9kR5M/CpuGmWaX/4/D24nkdYKjY3/
XWVl3/08S4LF//vfEiuW/i8F6IpJR4divExO+19JMMC+f0HVogetClK6Yomuy7+zYFX7l0oZkxcV
5QgKjSrP2n8nwYrzL9Jf6sWaib0R+Ip3pcAkuG8SYPyCTB3mCcoXFCPIrBev56JqW0Ry295rEM9y
kYAKuFrhDrxZjMf//PveKl4sqgGvo0C+1zX+g/fzsjdSSoVVDjh2eVLZgzWGFr9XFYJ9hKPU8f82
1OIpiqvDIFtK1ns0sl+MVqhn2D6IszqRNyQFFo9uMSnCHU8HWRYvkiVJ3LaHVIdf0HlwzQJs2w3p
A5xBrsOkDUuvd5wSJQy5cXnmwA5xam2jXijeJotPZ0AUF6tK5w60x/nbRVFr30klXCpMVDZ2sgQ7
DUZZ8f5PZ+jsWpPWOoCzZd21KZFn8JOq85RSku7muIpug4yEkTKcufG+X5sQrRb2oWFQYFkS4JUh
w94epKPXjD2CjZpvHf3Q0d5X/xKfjYY8m5EGEpCBZREh1zBOhR/VeqrsOx9TvbU+0y7ZKl+uzAXx
IjxPKFk4Mr2d84/TWUMUAZ5vKf60+t1UjP7T5ACyub7ZF/3i17mA94G2L9aLg3w+CjmFPRSDijWR
mtc3NI3bXVnJ9k3aphY647a176AJHLgVgo2R1+ZHaY9HOO97ehOLkeVYwvY1b8HRdlO3hxFVHocI
ovv1+Ym/5XyL03+jDAzCkh+rmou6FjkypB98c7wc1SV0Wivpg4Kp2F6p5nqjf7s2lEIw1PlmnOhl
Y9F3jEluyrH0KiWzbme1s0CimvUDpohbCM61oehTmdwHOqVYQ/z5m6IDbn2hPmdRyRYXyOSG9B5L
8tiVZnWr5Xf5mSzn7VCi5fBmKK0aJx18LkO1jXYqaJbcjUG2NaGtURaRqO9RHwIjUXgZ19XOQdbh
PiqCLTzV6rIpoj9i0YWgqXQ+lyiLp6wKAuYClfDEq3DAL8qIDrGMo/31fbc6of8ZahmJelxf/CZg
Qv5k2TdWgF6sGan/XB9kYz7LS9HstAr5Eqfwyjiz6Wh11i6kiXloGiiH14dadJaIE2wDoeRDjYty
3FJVi5o2tnCyXXjAzmsvaDPjFMlt5kZ29kI0TDcav6vLR0mYuGDqyBSR8bzddXSD5hhvtMJLrQhn
oBbKZSJZybs/ko10FiAZEigQaeaiGlz1kpVnmZV7GPc+d2OfHEtHH9zrK3fxkUBSkrwBcaYeA7R0
MUjRxipkUTn1WhsiGkyf9pcWthV9htp8J8gZcSkxFi0oAGw20PLFsnFbQREgO/fK3hx/+IFPUdAx
eBden9JS5e51HKq0ikXiaWro/51/ngJEThbmberJqEQ/SKYTfcinZuBhaWQfZrRiPypmON5LGmbA
cMTVjwkonq9dh8EjFHBoHY0WzvdWJ4UkHGN8xw3QfM61qdxQtbzYtawH9zPlfirFFIoX6+GrHfIJ
dBu9Luic73XL61sxi8qTAt06QBJ7d/4B7InlZyvBQFGMZYDR1ajPm8BCyFORnpG30A6gMrYUbi7O
BoPYNBgZSedfS1QotELf4AGdegnsVrzTq/7oG323sXSv19XZzckwjEMlHUkbeiaLwJ9W8LCkTko8
vLnCHyXCmtPBlDREChBhFfJ2MQI1FLllvOGy8W9hgeVVgGD+IpKru1Btys+2EqgfhqmyPmQaC4Fk
eD/g1ts381Ex1cIdygIpRHns34lpZX+qqoA8gEWjwHyBglOhOhZcIomXpJO9y+iOnmppsjdO9kXu
xCigZh0a/Ejw8TI7PwVS4MidXXUJ3oil/20qUTXHdC/Av96M7uq+rj/4w/QPFP/288b5u4wpjGyQ
SvNt0CRb5oaakNS3zTb2rDCEHDiOsfbZmCfjR1HCU0ShGR4b/sfa+DTF1AoOVUmFC/BWEswfShuP
xJ2PKuv3ZLSr75DhJqDbVEgonlz/nZfHj7cF+R08BZMH6Ktq0pvcAf0rmAowy72ZgvBhSGOq7xA/
cRWe9tOMKMT14da+B6AagLL0EoEniYPzZjjEXQogxHPsJZ2v7bPcaBH45+mxN9vI98yk1JGlSEyv
nMz8y/WhL88kqAYgew5nHpKyswg0yCHEUxN2sTdiqH5sw9akJMj+uz7K69E+P5OCWwI8lWzd5sm9
iLuY9Zl4PKcxis11jTqyDKze7LPxU9OMOqYMtXY7wUH5MoeQzYoZ5BK0Fx/2Yd6ONyA3nfde05qA
K/KmA7dHBF/ebVExK0pRmpGHtAukv0HC3TxCK+L6tFcWF0EzWTWoVXBdL3vD0A/HuUuNyOtCaTwG
Kl4OSrzpwrE1yuITgqOcupLrwhvg0cFPt0x4yckW0HiJAhChiZNrUyuBT0MAF0f7zSb1kVm2AXWH
ML6yj3Yua59DLIkREwoNbHpCq+qQLKIbZ+5KxL/+SmEW7/VCLULXjk35JnJMrMtt3GF/qRyq3+WI
Fcfh/esNgEjAWBSSr6WWW1tENBp9m854N0ynbLbnRx2O+fH6KCsxDClMgB3wi8STXT1fiKSalSCO
5siLkmy4NRwaMRLyUUcy935jA4ljsTw2YCMFmJXaJDvpfKiQpj/onzb0qK78HmPrY4NJIXaO1hf0
H6ANqz+vT23J5+EjC8yRYNCg0KoDAVsMaCv9XAtjdqmtUDPtotfuWtAewEE3HxVlHjypNoUbJ45v
sxGAq4Ax+8inNL5e/ymXq8zJ4eAA9YHDBfni/JcoaiFPThKFZISUi007hg1uo2WvRWa2EQwuo/35
UIvgVMxaG8Y9Q6mk1a6FveTJQMvJGyMn+GB2lf5/HE9cB29OkqI3vVxh0OtBLE/wcy61X1GSjHg4
m3R7gedtXPcX1TqCEABbij82esnaEg4dk+u0jlxAkwx9hDkTGY57ZKEevgdiqdxLeZ3sB6tEdMRv
7W8prtK/r3/LtW3FEsNz4q6BE7KUBg21RKoahX0cVGr1VA9d8YyEX4Q3ua/dDXzlY2VlqUdfEgfW
oPKPnS10kMr+5voPWdtUGmqHrzgmKD2Ld3Q4FpYTQBHzxkGhjsex23d9V2N1AnfjD4bSqXCAygW7
qS32rz/2NfL9KDLUNbDGeYqSXTJN9j5Vyy2XxLX9C9EafJCgvFBAPN9PLcRgu0stzF3kMLzVQnyQ
oeijDzNFqB2Gabyxny4vHEquPKLQriE0cSOcj5f0teRADg+8ZA6Lu7zuld+0rfONqtRl7GMUcgaq
zFixq0urtmoEZNxUsjDc8/uvJYIwiP1o2KZbPX1a3mUHSO9bJd/VqQnWEsuo0YVYhIKAWiOpZh54
qSaXaAR1w1OIXeFGAFhJh5BxhjwNBAcutfZ6Xt5EAEmyxzFFHtObId0/JXMyvQSEhVvgcf6DOlTW
bTNZ4VHPkeotpBhyT26Nj+DP4PUU+RYscsnfEFFfgy0L2Jq6vgAgnX9QFJgIIHHGUmtO8TEhg3vO
w1niBkVO14kT7ZNs5xjoGJNW/YPIgXaUswn7GD+O79GID260PAm37r61TwHzjqe6ID9Tbz3/UahD
DhIeq4GH3qb2jyzn/T4z+yHdXT+nSxbXf04eZV+03nn5ct2cjzOBdm2A0wVex374ia2yc0xriOU4
lRl3ZWcWuEnW4Y0TNNKxzMryaR6ncStTXP8VUNPg06s0aZalefYC6pSWhOkGwu9/50Ot75Fi7Q54
hzT7qmttSsBOcmjnOH7AdSrfZZFT/H19KVZWnJIDngcURiCdLx/OvUXIKnUbAyQItE+SDR7LBhS1
sflXohUNPEIrvDkmuyQmiWMXYusqucHcPkvt2NxjVe/mlTESv5yNB+faYBwv8Hakr+BDF+dZi0pt
TvpWcsc46VyepNaRfMJ4NNLcviPqJ5/ev4R0PVC4sFBMt5aEgBAIptGleIIHmgPxGBtvcKnWFsl8
7UMRG/lGYg0pE5xv2S4fSJy6WnKtDjPi0sRaPPbHrXLNSgBGcYDnL00jzscS9kuTI5xriMoudJn4
MZjs7Og04uzjR7fvimq4AxMabfDnxU8/z3jJT94Muig6BinaOohS4i/Wzvp9i4nNXdVOjtc3hf7T
0gb/1Nh27/mlb7nv/nQGd6fgcdhU2ZfdPrAH1HOiQHJR79M9uSfqz305e9dHWclA2IwoRzBLvuDS
ozpKTGUw6tFxESZJ9yjUBHujQHmoiIClXx9qZZcIpgLmITy6RWw/3yW9X8P2DmvHRTHIBtWPExsO
V8NGSvVKj1x8MdJKg1xdvIX4x/Nh1LaQ67lOHdestdHFHjvMjoovnMRQGXzRlCF3ET+Ofpmxnc77
0eiDF7wilQd1ljFbhHp1mLhzHxvo1MFOma1a2ZUEwn2DsO19mBv2Yeq6YcPjeEkvElEf4h7se8RE
xEtusThyRI3Z8iPHNZK0fNDTocHdR9HQH9zZGYqBp1jq0KKimjl9itIZPKIjh9FLgtzMJzUx/Mdw
stRo12IRAiSQT466nI5QwH4agi54vP4lVzaNSJ1FNYpyP72M8yWuEqczJaWzXanPcZVCamY3oQB9
tLCc2LgON4Zath3lwQnMGkEk126i8SPXRHOjquNwj7aUv/ENtoZaHPWpH3zUYlrbDeEf/4Wwt3yy
6J18wGhh+JNZgf1DlAO8Avoc5wvYFcj4OHSH3U6u6+6AhwjmZwhlOp98O9uy6Vg5dzZJK1+K8Exe
tdhaEhWfHtEz223R1AVXas9HZwD9eX1PrI8CEQCpfgDmSymVlOGnuGZPULnvdk6ORDYaX5u8A1EK
Xp5u6tH/Pcxi6yW2MSP8WNmu1lfVMyZYtL19Sf+AvMfvuA2UH5pvdNQEImMvdyaMHoEIfn9kBi0P
A04ETrDx4pJ/ky0PVqr4utyw/esMB0Iwvzt/Arz7BwsKbxhjCQVpAmNxqc6zkyhRUrLzAbp5/Dcg
pHkWbGQ/q5+N3ABuKEoL5lIfxp7iCdBbbrsUyX+HY4Ula171Gy2Q1ZPFQ1t0QHio6Yv6fkcRh/cm
2x2PFP0Bt9v0eZBsw2tKGJHXV21rqMUhxpDRrgOTQ1wJBCUWQ47X6sO8j8dySyFgbSggYeLy5OnE
2TrfBqqJKSugH9vtId+dphY+4Igy38FBovx4fVZrX4nuBHkANFeeaYsFxO/GobbJES5kGWnGqKiP
ZB3qxhFeSbAgcCFeAtOPftXSz8bPkUzM+5jPNPTCwziKblPQaiekkzQE8O36rs/D8uv1qa0OSoYP
rEkWSk+Lw9R3ClbBiWm5cT+UR9EBOzogXO+Ktp0/UjZuaTVo0UaoF3/pMooIfhRz5UHHuOefrqwd
C9Ioux5xUfMhGwbNVXEPxcmks+6tUEvfHzGEhgSpHNV9Ddbm+Xh9YsyQNTnLbYFQe4fsINKCw5Yr
+MpSUgdHbQT0IOCC5VnWNUWeZHwzXUVO+iPWDvYh501xUMoq39dJW32pnG7rgl6rHdCvofJsUKfA
bWexN+MiK+uelXZJGGJYKJLaPKlBlBeu2eX2ty4lRuo4mz4GaPC4pVCG3A0wrO/wdcPAk7xlYxuv
nEvAZMhdgcokd14GTk3u0DpHKMF1Cj86ZFNX71G6hwngOH/yXQ0hmCToURgnLa5WHZBmjVOd5ZYY
0j716PkhfNvbGyntyumnbkduTrtDIYUW3/3NfYMY9CA3BCC3tdijnYx5RNThRnH9IK6OAn6N5yLj
AA49HyXo5gbPDEYpkdZwY6v7Mdd97r1/ENgDEL0o6qMesTh4idXLZZoplosu53zUJkhetaG/G2ol
PgbULoF6EW/oxYLZzqziiDxYLopD9d5RC3s32GG38VnW9hloFOwXIbOJvvX5gmkKWHAzbCy3aSb7
NGDNc+tDxHjSHLk+XF+2taF4AwIOEt07jvj5UHOAD9EwhZZbW7mJqKUZHSVeIW4eyvrGF1obCjFD
Dc47gA82wvlQSYhC5DwKsoiEhMCcthhFIBZ3CCT0/K/Paq0MTxuJbI6uJzibZaFYUWJw1sA8XKU2
bqJEShARReQ5CP+2pBbPx8D6kjs2Ipe5TMxo1O9DW/28/htWpwvKhI2CYhId5/Pp+kPkJwm9QKJX
l7uFYVPVS1Ckqitn2PiIIjVdXDoiB4IpaRGiIdKfD2WMdpsgOm66TalKd/jRqYcyUMM9FD0F5201
Ryo3r47YfvZPNnqWf3AHcb8KZTIBY3+t+L2JIggGJNgpKqab2qm+s/Qc8gSxciP4Xn5TB9UvYq+4
VpHmUBcJeiFhrIT9iOlKhaNjQhP5wqoptX5JSqXeGbOiH8rGN491ERdfukHv3QhPlEc9ntVx47dc
RDR+CkETqAzoJZp34s/fzHiuFHVMxs50W1uGTWNG6a3Zy1+vbyD1YgcJ0Tw01hFZFOWGZWMQej1q
3+DaXd0suuk4Vx2i5UOdAb+U+2507VyZfvlaQjZVyRhsUE0YwofJmUtrZ2m4Fe8GPVJG5ImLbPT6
VnZ6rzeaHD6glSCnj9g7Iut+2d8hLlclMOmUpEfSVZW/WBibRMdewRN5lxsKNgASKJWNMCeC5dtt
q9NVERVY1tEBt7hMcwMEp2DN971n2VVx3/Ba2Odo1ejs1lk+lT1phRyr0j/Xl3W5qq+jUiRC1QW8
C626829XGkGCuQpkCLOumiOa7sHBbKHd5nXTHK8PJf6qxQSJQlxGVPVfr43zoWBc+IbNXQcWJHPc
XlfDx3mG8YvYuPQYlrrsJoFu/2hnO9mgLSyXlqooORPiDqCLiT1L9J8TSqGh5nMPPkCfflOX/TXL
ZXmArlqdEtMOTiOqAT+uz3a5sK9jUnkmRRQDL8U8QmvCZabnc+ppreIEMuLxERb2HnjdtBHfl1k2
FTikNQA1ElwJ8Et9DcOGKAZJufJ8rlE3VZhah3fKgbpAu5PM3NlYzmWAFeNRymerIuuBOoRY7jfn
XY2KKev7rvLGXGu8YlTnmz6Iq3HXRcmIc/wQQxJzzJuRe/uOFnuob0x4GXBefwAPQaH1R0hYVjgr
fG5sH10Hb2obK9kZXHC7TB6zaCOwXe4bbg8hKkj2ITrYi8NhdyjWEHlLz7EjrB9LlDtfRrMXlIMC
aXhb6bRDBo7Ue+/WYVjq7oINxbW9ZNnovsrrkZaMh4TR99RGeqsuq79mBRLo9YFW1pFyEYQrSmRU
x5YfUivtQaqUqfDwSEKFGrGlHRz46XR9lMuTYOEPKsquXP88XRYJ7xwMsln2deFR6xm+Dpov3ZB7
5wh8SxiTXB/rckbQyrCTZD7QKEC3nW/NWUlqx5/i3AulrNnpVqPsKMakG+t2eeDA7AlNMbJrKuzL
pp1cTHJEESHz4F/HB0dp9T3NNW/QEUlqMAd593ZnONHN4lOx55fbHTefMkHoOvekonf2gIYCN03G
LSjwyqR4uKImiUisIOgtP5OS4DGOrY3XmclXM8PHIEZetcGTajdIar+xhCsfio+sK+gqASSA0HX+
oXCStwwys8KrR3l+0tpicgdHfi+sVjywkCYE2oRrOBV/8SveRCrdl4xewdbKq8pU/zCkyvisFfI7
ldjEc5GHEOU2hQvGuJCySyesUVL80L14ln0XBhRleqXXvTHTtlyZ15aNJiMANF5CGufqfEKxbFRJ
IskF9nJ1t5PB/9Gn7+Z3prBiQuxuACw4Wwqh0/NRMMbrjXRMoWkMg7JXy7mFcCBtNd7WNhxsZcC2
pMkOIKXzURxMHay8dHJvSCr7b/wslSNGeuYxcfpkX1uVv5Fgra3dKy+NW4P6/BKLipYRjjfqnHtd
TNfKtqQQ+0DpDw4rGwFsB3uaMuJrGvtmy41dOaj5kOZeAbbomOORAhu52FL+voypQi5GaPETh/in
xRdCETiolUhDCm3osxOPjOw4s2wATltnI/pcQBTYDTwcLeFXDe6HUH7+ncoUbxcp5pagQtvu7NgG
pKx9pVf7sw7T37Ds78Iu/1xMzl0Z1Rtt4ZVvJq4OELsMLgiZ52MPNZYPFBcKz+mCaR8rCF+EVr41
xbXVpBIGG5nHsXEhpagSFhtfxwHRKdBtr1sCbNykTyg5boW9y9SJ4j8C8byXLAXYtXo+H2dGgwIy
ROEBQ8fOq+rQFmi0zvPTJn7Q5kDFSQUxBmCfwacqxUvt3dcjmQVDg5ymlPaqNvVmcwrxv7LqosKz
Cmfa15JquDRD240ds3Kw6UBwBYPFRR51eV+RaCCF0MNSCtECe4xnCZB3NKNNMQ6Jhj5jIvcbI14m
ajYtSVhEpqB98Yw6X9ZEyXIJIeHcQ/W6uuN9yOsvKPR7PFzmcDfDFsZYCkzDRraxejQwUSHnZtvw
eFpsT2MMmlzyQ0LYiPWX30XSl6DOk1t8kPSXsdCjXdeFGpI+eX2rkik+o8u81RBcmbsBSo7rgGSR
/qP4Gm++aYS/otLJTuYpLWbR8Rin97pMzRsvT/ijsdrfgwh4L8aAmABGT9wOaMUSvhcxAcJ7Ww+Y
XXk1yLET1q3OzpKC9v3bVSgzC3ISR4X7aDE1orVtZGrmydUUPM1h2R4kKgvH64dC3DNv36ViLnxE
lGjZsHxHcWbfLGBoWXmXp0Pm+VUbfSzmUv0IXzU/jE2LgE8J5zKuQjwfqy44XB95Je4gdfoq94jK
m7HEimIzrMZaXWUelgMVNoEhxp3aVLizKg8bb7YLrN/rLHk4cfrhm5AMnc+S/xXwEHa0nmSaL0qZ
fzCk9r6NnEOc1o9q25/MATsc+EE31VQdEik+Ik5yqsvi6/U5r0R0ytLkzBQiwTYsy99qXgV5y6UF
i7omAmY5DkxJMm/snJWVhQPMa1+8pIA/L+JsYmD9g/ZY6kmDWZ98FJFO+dB/laRsS0NzJdixoLw6
BM6ZIvhiXdsplfIkB8Q85kq0a6zOPoBi2U3R6Gb5u1vifEVBpGOzkmCQxyySdM0f0aoprcSL6lI+
pFVef9N7tFGvf6OVkCIeURBXuHTRzRTf8M2JyKxgiDQlSTzkocbv4ag2x2nua1wKY+c2rXrlNu4D
ZYsLutQ6FHm0yNFRyUMPgcRwEcnC2YnzEN6GByS1GDBeSlIvg7FzslKz9eI4GNA9m9SnWcmUA5wE
Ws7IcLsD1kx7yRBO8eWseYZfWRtZyEXvjV/GbUbPV7y8RavjfEEmKeXSRnfJwyC33+H/aO2SMA+A
/jgfbD1+8P0oclU5+Ig43oc4Hx6yylZ3sTH+uv5hVg6PEBWEGUolR5QKz39HXOd6b1Tw0ySzVW67
xqncaer6jYC4OgrAW1p77AGu0/NRKDViPJ9LKKhXQwMi2qxv/dZ4uT6VlRMKoVF8atDQQizmfJAm
T+1Sn8zY80HbHcYwnPdOA0eqc7qNkVZOKC0dNjJdSg7PEnStjcBv5xg9OnOck30QEeIaK+DrkfzP
X+cA057rU7uozbNdoEspQDAEopBZLuc2JGkfwXqzZ0SNDG3EQzZDXPDz0AaGVzoY1EhjVB+a1EYG
a5rCu3oqMBDBv35j5659SlRzBJ/YED0t8edvTrJIllCnzmJPkfv6OBeZtJcAV25A9te+JZV5RCVp
ezhgdc5Hsa0wSMNCjmHeFjjxZWhuOSBqDhOicBuh6XJCrwVcKgdohFOCXARAeQr1wfKzzIODJd3o
/vizGXT55voHfNUhOE8JGMWCZU9mR3N7OSEUxDWny8PMK3MUPvbDVEbVk04uNx3hmfm4KA5F6wsR
YaTahr5sqh1XqvpRIOrByKJW/ZPyb9rvG5DjKjUhGmKHUB/rJ7nBn4jgUZQ/jcIKfiUhlGKw/pnf
3s1m000Hh3TV3GMJp/waWy36a8jq8WYqMqwLZbX+mMRDre0kBbU5l6ZGnnmDNc2ImkVpX5wkIuCz
3DZD4TUGhq0M7BwmX9G+VxqAExQJNAxKzUr+EflD+o806fJ0sNoBwTu7duSfYSVNyrFNO/+kSwai
eWpZIMfcYxL9gjpcUOz0HP/1jYCzkkez3jy9CAUCirsstE5yhT+hqsEQj8v5a1875rcqNqS9rUj1
U5mFyr2C2qALRFG9tdDxOih28t6GLJksv4G6IdA9kunlG4InaKridMKVY86BO6r9jE4oCqmtbm09
V9Y2sdhYNLQYUF2qHnRD0smNg+qBWpnhEUNq3A7tP3jsORTq6ZsjbgAJ7NVB5s3Zd0rNyPGIT70w
8bWTkQ39Qwq1buPsr82FfBJarVBkokl/fvb1IGFJ5wESV1n8JffwKXw/kzay18sAg3DMm0EW77tQ
naIwmRgkQQgTM0s78coI2UZ651skp9WheEjSMaK6e8E/zIO5K6y6T70+kBsIYhUC2wBWd904tRuz
uryYmBVondeaLk2KRdicQetMMu7MXliX+W1Ttip82gI517Sr8ShN83GL9HKZ2DEidzoFHfGkWqaP
sV9HeEMxolE12r1F1X9vTIN1qO1C3QtxFuxctffXqhiU+qvgPQF3WaZ1SRJTy8St3DP7CBXbApNy
C4IGl/C01bBZ2YwQTNjwvOfoEC8L8/Y49HOeO4k3Rdlwn2aq+SOpLOn9VVi60KIJRtuUwqW2uISs
JgMfWGsMY6jDg9oUzbc2D7KNW2jlY3GiyCJ4W0CdXMKRmiwj/4dK4mEMip1OWSk3VSQrI7agsnI/
4PZ36GvL3oDsrY6KdrWAiQDsX+b+sCI7c6qmxAtgp7mVrlV7pR3jB9NPZLcI9PjZnB3Du37hrn03
5kgDCPM4ypqLcqZpwuymMJV4yCP32L+3/q6yovcKlBHhFdpQFE2BhXCpL6IIS6krTdEm3jBXwYex
9NMM096+2IiI4tgukoezYcRk38TdqQ1NfUR8zzNaO74xyXNRnG4zjKuTxHWixvTS2IHoMGWIXGut
r29UpVa+oMZNik4OiR+YH1HveDM+/oIoN1fIx8653j70iHwhUBqgUtp36gGpYmRxsyx4vv4FV55I
dBGpnfKKQ02MhP581KiZsrisKrQsjD6qjlw0zkNU1pYb+o32e7Dt+qWvZeuOtKrfqXI8nkJJUj0T
luO9nCX+xo5aCeM0AQHHmDYGAXz385+TETvVUSpjL7SVAUONOD3mkyIfqlALN87pyuZFk1Aom7B5
geguogECo5OKE1TikVW0aJJXCXLm3VaOtDYhS9SndBJSHjLiz998VT1CqdeHeen5CRYA2jyXbi7H
9r1mDFudwNUJiYYt+S+Pl+XTzCpkX6kMhgor53tg2vmtHIVbhK+1XQowAkIxdyBYrcUH6lDdJiCo
safZfgRsvBqPZT4FH3Sk4TFXMc0bIJ9bL7O1mQmvBpIi5kUz6HwRYx93TYdlQ1zAH3aKrQ6fxr6o
vlw/Cyv3Ou1ALtnXIumFwj7SZj7GHzw4LSMaPiZBUD/mMV7sRZc7qAH7mrERcdam5cBkpZsGbxo0
4WJaU1W2fVBTOFEKGwlzvXGladMqeC1L5yWJuBlLBxp3WX1IJTnr9aSPPSfth1s5HMabIVOQBC+7
5DEIoGyTyKQ3IMqjH/gJGm4QZnOxv764K+eApUVjDYUsyiBLobUmbkA7zwFxxp71Z0eKI8T1Ea6o
/X6LTrGyrBw27FaEeAI+ZYsj1w3dMNrZFHl5Iec/nEhndzZOfrg+obVRyMZonuEphxrQ4u5DzR4M
95QgFiMp36sMYKZWoVRwfZC1VQPqIWhJXAyUKhc7BPVFZMjDyBuTQNpT1uvx1zKnXaZq7cZ8Voci
38O/iGLABZ8mm1Gxrksr9JRQ+lYFo3+IBvVRkmL/D3YCCA/e6SyaqLScz4nbr+wnC2GawjKDfTE1
8lEbo3Cn+O/mhZA5QN15Lb3RD7/QY8F/TEVYQUUDR6+o/9VAWHUp2LKcXUkcEJ+i3IqJsSPgq+cT
imujz1Qgfx59QGQjYE/4kWuVidkc+abjcZhMa9r7AGDwNU0hefAYl4wNDtFF8OLtQ+VDdHYEJ3b5
NhUQ0jZoOF+IaBYfoz5u9j3gXSTIUaDLMMTdqNRfbH8xHmB7UVoVHKxFSHZwx0DyKo+93rIy15EH
3Af0dsu3fWUU+gEMRZ9MVJkX+183UdXlwR15ijO8VFLXH2Sl9jcSr1eG31nmR5pKzY93AXVG0EeL
zEsea0rIURV5ErWEkh5AAyZEQu4uDRvtkx05yYM5xP5B1WvJs2Kli3ZZrWb3lorMYNA0SbZ3FOw3
5iZoULNH9bXWhvE4AiZ0U0OSDnUUGvuw6mZpb2nV9ChNkbmRyF0cXzEHR5RhyOKEt/D5JsxQlqxV
TFc8HXOT5lBVuU6WbJspyu8ktIfrcenVm/t8yaAqc6BoiVs0jZesFj3SkziQBpRZVBWNh2Cq4qPt
UyK9lamd+LeNJUC3aT1CLfDH6leNDPyDUwwFyjVTIe1sX7FvIW3nv0JTk7xiUsds1wRGcY8tTP8Q
Jnpw7Do/ui9mbAhyTu6uRzxwn2uzftO2se3lvVyfskHXbipf+gGqeotPf7n3mCLSDtApoV4R5c9X
NFLkXAEZgZhTkRoPU9LEu0Qvo41z9Mo6Wq4kuthgQSwIGXAmz4cxYy1Q0rgLPV+NnF03q65cqp/C
qgX47jw3nXqnW/4jSnzpTs90l1fxjaOn/c7P8XXJp8cx7//yezobgzzIu3rAlCXttN2EXE+hjRul
j8s1ERUpwU0hwQR4uDgpsL8dSafZiG1IP/W7vNCzagfTYstO8jKaMY54AAAggd25TFmCBMkMBAww
+/Fn7XNkxfnPgrJ/Rq8+zT7NVHE3NvTaxAStg+YmaDD+ff4VksYa646rwcWAR7pxYt5d2E2k7034
wM0JtIPg1gnhrsWWMpwIViLNDigO9XCjd210EEp7fzIX4ahLg4RqwJITbmpFO5cZc4nbKbwP5GrY
lVkSbTyfLgMOSRZ4YvFsJONeEhNDWy36ZIAZ0laYdZpVuOvt4p8cgMrGdFb2gsjmAOghcka5cnFA
Wi1oi7CxTReXyeluqFKe4JrF26M3hi/VZG6d+/XxuGsE/hAE+OJmi3SjzSqyLDeD3fN96BDaNDNE
oFqEN49DoRgbkXtl6wkiHoBU7m046IszNQunKXS9TNdWW/XOD434SM1odK9H7NXPRSoEThTyGtLh
5xsc8r6DfJmYlQZ6KASTcmq0aUQjyNwi1K8tIHcRgVMg3YArnQ+lTTbSg9oMxYXq7+08V9rHfqTf
MX8w6rjc2IaXq/cfnJ1ZctxIlq63UlbPhWrMQ1tXPQARwZkiRWp8gUkUBTjmwR3TDu5S7jp6Y/2B
lX07IxjGuOyHTEuJyfBwwP348XP+YZUPRAaIzjpB9BCZJYVT11YsrF1nYiWTdh0vatSs7Xuf3tqG
o6VKMZTD7uU4/NMtvs6cZWIYc+e3wc/FzY0Im7Zg10E5OVHHOzafVXuN7JhLISj5/Ycn26EgIpjm
rgu0AqC8o/CBKuJ3ByLmA/iVnjSvieNtf5TZSvQxSSyTNnSWhXgIGZ+03lCP735q4JFBqFMbxHji
ELYWIEGZ1vFo7poZ+UO0aATeYI7+0OMHd2KoI4+Ns3Ml2YI/MLAY3p/QYiOGXPuTSd7dXvSD7Vyp
0jslBHh0EF4OIH+Mm1+53uJ3pSNRzCBuUc1U+z3/cvXzPHE/el2SW7MOVjSpxwqrOKyqVkOBxmtZ
GrvFr7rHLpV4HxHsZXqv2ST2d0Y89n2Y43cHTy2uGj1s4FYnF/XSLwhNLch+bhfXGU4FxtfTJwt6
gQcC6Fz5B/vPWE9KOQq4FTs7cfPnAtAl/X+9PdEpfh09KJvrVLJX+itt/4OiSFDOZV84uJK5Bf01
35+RmU+K6yFtm8gpi+7Ezj46HHROOtOrlvmhkjbULJguZaLv2DDLRdXgLCZctJmSoUzDSS9P6bK+
eogrB4cEgNyG8xO8/v5DHGJhd3ZlOzt7cIMQSH+11Rf7lJrhq1kxCjBRTmWuZrAND6JIoy8I0Cnf
2fWz+GUP0ou6fraRD5BPmuaUJ+6ex+ZEkYKrgIsJJjI9+3OaGpH1bac7u6mxcb0WcbNNAqs4EemP
zQncGUkn0GkKFOu3+FMMbmEqikaz7V2QusnZhN9waA/LeNE3HrBROz0lw/lKfP6FeOsTvUChcKc6
7LoJRdtGoZe6y9qYTmKzYHqGf0hfdNHS2sABbLtpUkrTJvru/VJgmNd2yfgZMw4n2yA9VzeRNZim
ivx0lMa2qA3N4uBoaxmqUQLKLsZmPtXkWkP33n2C1gEXF7DsEEJozh/sUpWRSWVGa++6pJi+VIAu
tnOluRurgcqGbpJ/PQEbOHGFfh2zXkZFZZgKyEomPThQ1OQvupdwP0mWtLit5yG4ChD7uPILfzhP
W+wjwtytx42TNPhvryS8HYXA+taus/jnYLnq/O2j58iSpLABHg3i9CrmfLDNEnQecCCHqB9UqX07
oyKEGfrcv/cYZdZIUyFyQl11tUnZX5KUyyT2MhJ1DGnP1/bY4FcZe+b7txcQC84DY1Xipop7MIpl
CsQ/cns3Y8IROQMK2Mpmhb39xI6tG1QUACka5IdoJe+PYlZ67lmjb+0wdqjjqPSLaWMEEKXCzp27
c65E9gUVvXe3ftfSNwQzSDEeNKlDgvmUe7NRWORvGo3EEDAChF0ZdCce4ZHJ+SY9bCI80ZDAuz+5
sbKV3ird3NmrsndgMM4WsTVjE4+c56EgKIYgE+Tnt5/pGmYP9iLqB6wQUElk1IfCf+5c2OhtziQM
xpSEap6Kx2ycvK3RzD4lrVjhwhjr97E//3574PVlvR54bZbA/lhVOffn2xoeuuXEHrJi1W/lUKrb
HG36i1m5xomd9lKgOBwLbYD1BkPMQb1if6y8U6JRajZ2ldDhWXdpU0QosPXMemq0fBNTcntK7czZ
gNj2tzSp1dbNvMyO7KWWWyTlukuODC/KJEWfHl/dq45S+mWRpHi/eBK5X42uWaBqcdWyS8J0NstI
CaPpT2ReR4IGjVdQugQOOviHtLMAhS7sQydjFzide65NeRbFNE5ObLSjoyAjYjLCSiY5eF59aetU
UaSx09zuQ9fH3p2MM+PEyls/5OClcESu4Z8ROAsOEoC6p6A56crYCW0h6orhZ9Bgv9ikw8Xcc1d/
e7kdnRI5oUdXkGrAITi8Elaq4r4xdhIjlFCXlneRLxhUvT3Ki03c4aQosXMiEwup5x9MqsIbqCum
Rt/plVM5EQzp7ttqVmpGVEP8n1pepp/r1MwEvrBouVFPnMZ+VwwUKsMkUzrUSN/oMWee4ibskP18
trx++THG3YDxsJ8LewslohOR1tlOEXXgrMUZYn4cXoWtlgbB7cD94ZRNEGxsa0bXjH9Bvq0tYxAk
4TFmxCKzq+/lGPu/Ajp7zwZ34MfB9sdPk9SEDWzHsr9h3ZBPWGNK54ud9FAIoMFII9Rh7YFuNX0g
bIWd6FNUInX70c8H3Y+wNKE9Ar+zfijEmH9LunZKIgtPzSEa9BqTV6Pxp2olzRQy5IvPzvZvfu15
qd9Xxm6Ii8wN3QSQcKjXfvXzxKt5tdzAzhJgKTpx2MKu3o8BgV80C+AnfcfVzNuaU9GEkyYaDKKm
UypOrxkR3CSplYLaX9WGsd/YH0t3VJf3S7vsUi5DbcS9b7ng2l5x9parefDUZYOGWmCaqU2hEvcz
5iPNT7MeyyslqlhFczFSJbXzqn5691NYRZ5owCB1xEI9WJ/T1DZZDXUJvGZrRgGkyA0NRCM0m/ZU
Af51gOesXo1AwNgQ5A8Vs4h9SdA56bLrYmPcopZr7zTdH8EMDqce+Ouzk6HWCzwn2QpIPriQKV1q
0q+dGenNmHun0cbNvbHYM5hSO9HuEO/ChieZLXSs3n6cr6MKlQmU42gWojsBYGv/RTvSKdLYnubd
PAbLZV7HvwNn1E9kBqya12uXQ2vNWVdqBozj/WGapZLdZAT9Lq7HPDhvAzlr29I2lnxrxfP03XZa
8MN6nVh16MrA/TwIP9N5DqML+rbt43iT1lNhbAanzMwQ4VvNDoW0WhEaxmik2yloHHPL4T/Z29SZ
2scpWOo0GmMxZWCU0WU4xzqQmlVbBlO7S4oePrqDDvG2KuLZOl/GtMmjqafcGhLwUURBkzdLIhFT
+LptyhIjlHkpvCwqHTP52s6Dr0WNP6T+Jqga/xoYWmKfu0kLmtTr6iBs8tF81JVqk3AYS40sJM6S
YTu4XZlv46QU9y4o4pKOS+LL6EXYfRMrPVkn3Y15tMqvrn1OIy42ljG7TWjGZvlVzDJ+AKtf3A9+
4v5qY6U9gErTc0TPGuPBaw3ji7KUr4VT5xcKO6eaO3bb144LMNgcb+zCMEEMO1PwoVJdHYdB7mVO
NM+1N+36tC0QM/a0pb4uUQqir7rUkFkGoamErpvPhaxt/ACj69ot9d0yGPKO2nUP52NJ9U/t4Bci
yhsLG+4hWcoyXARu3aGwkNo4a90G6/TcMuNsQz/Q+GiPnbC2Y2H2zXmZduqz5aTWD5qhEoGOFfUt
One4dTUtLUI/Ydd8ikXTX4l0MZdtawdjuhLDautM1k1VRb6eu5vMn0o/tJ3E/h10sesggOPMYMvs
NLFwCZuND8NIiA1zMeqf8WKxux05SBJsWSrdfVFrQ42mvoF9krGYkrqImwYy9OZMO+9bOpAhoo5a
TJRf5m95n7c8NF9jn6ZKm3HTanruY0PQsIeFoJ0UxJZ68mPH/qkpVyKOUXricuG3fw5JO/NmOp+k
bVzy/poKyWLtmn6wHochKBQ5mJ5Kdn0yBpFrTqaL0ZZKf1dWbV+bziju6B2i5KAVvrgrSEc/+klb
kBcGXjVsZOtTtdczo3nqlhEfI+UVI1PT+riOCHYj0uLKGi7rNHd+5sACaG5R/GNmZbDY2yRL5t9N
lzsP5ji4HtLqpkEXSrrzuBk9Mv0I01SqjljgpASp2lfLOTibvoximeh3g6vBU3dp2XN2jInY1lDa
L0rfn0C+ZKL5bdZO/B21n/Zb5cMwDHtuRfc9BW/s1wOukgD6je6mdz94Q3LdiiZ+HJtW+82Fqc+j
dlB9FSG86j2PEAe+ZZkyjbMuKOx5Zw5WWV4Vrs3DHkXWPcFOciqM6lI/3ZkqzUXY+UN2W4GwzSLP
nv0fTdsOz4IKyz0PJ4YuwBqaIh3t0+c6SJUXQTLXqnDEPfMH2vPqcZ5HvTmrEUzmb71gkBurNKw6
Uig5x+HS5Nkj5UNRRDr9LSOsINb/7ANqHdsZn0pngx84CyQvnPgrvybAdanRDfNkzNJIOK23Bfjn
kpI7mvdRajOqcU6W+6Fl9PKusBoEunDW9FiVfbqKt4uAV9BXXtqEFnDUq2A04/YiRo582LGjgg9u
YmPyHk8zvXHbqLsk7F2TpqJA/M4LKY2Nj6RCSxfyBseM/MmwrvzanT9aZaZHY2ZBzB312b5sl8Bg
zRqpP1725tjAbOUKJCOEVZMyZIIjZnGe219pjivuY1dO1SavCgdDlUG3H+I0Lu/dtO1dXmFt4OXl
SuPcoeh/VwcuzB+PRgnpFdI17ba38RrQAlkBgFPiekEE9bG1TWPZuV7jtJcVdnMtSB3c1TfdSCiN
xJCn16t9C2vDHt1pV7Pbht0yybo6G1TWVBSzKr86z5tuADYiSjCfU91/Laji91FKV/HMjxObgNtU
6LmX/ehc+6qDkl2YrXGrg3Jyo7HM1I3R9mh6lRgfnmFlSRStcNQTl3giJxKjkXQ0zhx3IGa2MEUe
uzwrnlJTG5MzR/hTspNDVomzAvEq7kHktdaZcMaAHLVJCU1ZIprvDDBRtkxJT6CfBsYDDhg5HelO
IxPoyMQqkKvanEfosZtflhK/0LNODZ5+jsGrmYYObzHnxQg4NlNQTk5oqdivQ7iN8mvpCx2pgkyH
HFN59vIVi2pczpZSmve+mRcXlqLhH4qxrafQsmDgbzMvEf15TDDWN2aiPA1Ftdp7SFAAd8OAM+um
Y9N5l57XaDoa4XZRhGZWFc+FUB1CXagEfaPj3V3V6LfGYK2MjjJm45GHz0sz38XBog3YwVQlMbyL
nSn0sgzqdKbZVRv1aFJfFFPshDW3gTPVenq0JPIa2lF/N/D2OYvI5bLQxPCr3zlNM/AIUHzA9ytZ
PSppCqs7W0xJFoL2Sr71jlaqyOkGAPC0pLJLXTnNr5oSGxc4RzlZmNk6GTZ5sNZsiqwiC47nuTXC
pHFrsZlnT7tWJfKeFFWc9JtlS/dmmdtRnBEorWnTaCbnWWpkWugFGSaJqrRb4mWbTXeOyvpvZR0X
dWTVnpiJpU4OWWo0mnizgNPIw3ocnWHDhimCbVIO8sdC++EMSenZvxxTkZ+3HUfHJvNIUn/kTu4u
W5GPiXGRVlr63dMHu9k042CoiMaUOK/dTG3lJOpdLxq4V7aVt0ZUzU15zbPMuIeJuq8jsWhJE5lo
1d0uBXTTn/Y8UWBVuXQfm86xntPAheHq9sWobwvpowlfMVkVZgbHdaj7HeFB1m7/Ie+69lm2HHRn
iAmC2LL6eOZyR9jtn5NR+ZxKOnXZKtbnL4Y1lc/DYphkB20324/5oI1PsvuVFjsjK5dfGDH736Zi
qcjoGqq/UyxBZ5jACPxQGzy33fDeHNqfGEPet8qXT1IVw5caTesibOHsfhaTN/zifkJ617hGM4az
2ZPe2agEFg9renKfqllLz4YiRQIywP1qCEH0w8foHKnGCBGMKY2WaYFjowdieOw60/vS+I78mvui
V7dQ/KsnmL+5G/m94XVhGWvdrTf14rcjK/OradlNFyV2HP8msHE096ZN2QUX1TIJ+Zzqo7Ir41Ou
l97D0M46QJhSQ5Gdzn/RbiZBCrZhNxbBBVmUO23z2pgu3IXlBIp2XT05NAHURlIYo34ivXvcs/Ii
nNImhT2JSNa9XhdWshk1WX1r4tx5zuHjkURnQ/BJc8zUgsXvlM99HGgfqm6ubrLRmLZiMPJ5Wxld
uZoXCPWjLOv2aW4llKwyjpvlcYSRxpIQU/pQjwFJu5fkhodhIUTBcIgRFGQO+QwhuKrzTzywfLgc
UEb5nNaaKCA01Fpzu7SdoW0GnQLlxiPeNyF1Kw6kLBeOd9YYBnVLdBUSZ1Mk0hRcVPoy+6CP7lx/
6gVBI+o7y142+aQDdSQSyHuExLsmqgJvlmHJUr2tuk6/h5Lu4iyhj4Q3Mq9qDhsqoWVopHikhr7K
gjnMA4T/QppwTnJuBti6hSKeOhHS0G3UNpd+8hnD2OBXTY8J1Jw3pUsowb495K2LC450de17iQPJ
QiZdpB9Hk1M0FIJK1NTZ8RKaKSiZcKqTug61mNfJdqyS6tKRxpTiEzFYtyUCueZZ7yrxe5KV4mZt
5vEmyKbSg+I1rXePzDJkhEtEo6IOTU3tcsR/SiDK4KePmVcMNvFv1qbPOPjOw3ngL3LeltwCsUPU
3ZaGNB6jHDOBqTlUMF3V7Nx4EdV5C57/2uyknDe5lVEuXoog38XCrHuE5Czn9+qyTCo6Vr5zUat6
+gXQ0msuS9tKurDXvJjSjJmUUQ7N4Ktl1eykXHocJHWnpv6DiWdveZ50qgiibnREvjGmZfpcWVL9
iIEgJlGuhrSPzFE2P0QguiQCoeg9VdmC7amqqsUN/YL3FwlsrJ3Q1mT3Reo0x4BKlf6PolbI7cEl
pd5Ulk5yjex6q2116RrZ1uqbFGM3TmYrnICFJ5vCzfRkoy3JwONZxKrPl+RLeTaYJYwF0xsygS8J
Uh5nrlcgRzG6iqprktXWeItuRDXeDb3nftI8pGMiY5REbV0X3vkgLdWHeuxTtUI7FsE6+CEzeFHq
YJGTDK1+3vaFZX4rMAtRt1rfN36ETFF1k85JW18E+ZzeluQJbqjyyq5C7qHyG7I78q4zsCAPp6V2
sijQSEYjdjZ0tcUxVRxVXDNqEhYayaHfzhlZe1bkDyguFVaohirAFLNX/Ri6CC1X9CCCfjyTvG7/
TAQ4XUR+kg7plVlZwXxFZoSTgtcY/kXRNjpotApN1ajIvO6hMHL1u8qJiJsxn9uPIx2i+1Ll5PxZ
wvXwKov7gtgBqwCLrqaW6bXWaN0U+nPXDPhDljmq2GJix03pWHch6jv2D6jgfbrJXae5myY8Rs41
0oCzPKeDuK0HPf4+5zzpTUdql0e+bPX7RrUkjdao19l2UIPWrY/GU/fUn+tgI3Ml+9BfgtYKs8ri
wUnLTBrySb1W5DATC4kaD21wwG+OcZULAs9lOnSyJgNJmi+epktxkUPc+ebrqAxsliXplk0ZVBhy
F+OMziEZlDyTiuonwsEx5ppy9qbnEq2Cy35wuLwOC55ZIdwwxHf0pi1jwpVfDiHU9uSmh7N556eN
e29qPiHbaJNS385+G5vh4JI9U0bNco9CiUgDxlJ5EwWpH1ARWEb9yR865NXMZpK/2oy+0zkMsXhX
T0sQb9yqr55Ub3X65m9WOtQN9mHjLl8vxHVukjy22qQ70d8alyt7W9KIpzzvkbLL0Xr0GipPiYOo
WoSSLPZayCkEaUgROrF5b1bxwHcOTulXvi66IdgJJhTpf1S1IMHsV4pc/KQH3ywoSCU0cYkcnAVu
7feAxJxT2lavi1/0FuEaU9qDovSq6adAmoxG1sw7UQ+czcoOPqRjWvx6b4mNehetdB90NcXUw76Y
IYa5tuZq2nWDfYOepkt+0VMxfnclz/MA1KF37MLKp0S6/+CyWWlDY+jjTodTCgIY6lOlz6ek9l/3
PDAsxlgRDh39UrbQ/iicIn2aIAaPI5TKbsosLe+6Migujdixdm3tWydEGo40vVfEP4DYVUABkbWD
yugiWmtxnGTcjTZOfw6RqewGzmtr+qwhgBL6VWtHLULOobNwHSmz+8zlXtC91wXRgTxkrfw9a+1e
AfHbn3gnB3KUxJQIEGXj+djg21ShdPDul8goKOaAVWbGxqG4Qm5CrEmsUe4gasKr7ryehAcHmbdX
5Ks9hmImTSuw+PqKYjgEr1LpK0SdDGiNx+NwkxXYyFBfds64IBTR20O92mI4W4MopTe0ynNSt99/
bHKSTbIMRblrpddHXVqJu34S44ktthb995tWMGoAS6GER40ZkYT9UfjydtnzXng5BX2dgeTVzZ6m
eKCCqH2DcQa++xSo/NVDRNtL91e2HKwhSsIH+61Q+D1K3eFVVVkeGWWmbTzwcBE6/e+m5sE1YF2Q
XLEFSNEOHqK59M4SO3Le2bjVhILL19mCRPeJVfHqVb2MAtUDggYN7UOPpiIrq1HZLT2IRlu23AiW
cDHqd+t6raPwz2quTuw9xDElpTd6hqxmWimTGzrU5XZC4vG49Nof2s//9jT9e/Jc3/1rAfT//A/+
/FQ3c4c7rzz44z9vxBOOe/Vv+R/rr/2//23/l/75YXjupOqe/3Lzo+n/slPVrx9S1NXh7+x9BCP9
8U02P+SPvT9s8emV87167uaPz7CC5MtwfOf1//z//eFfnl8+5XFunv/x1yf4j3L9tISv9dc/fnTx
6x9/XfVH/+3PH//Hz25/lPzaf/6fDkp195//9/nwd55/9PIff7Wtv4OUR9YNQiaAyxfz3/F5/Ynl
/n0VsF6VHjhLQKuwpaqaq/o//mr4fwd3uxqHmcCBeYUgcvpavfzI/Dt4dWILdEuyPVCV//3V9t7W
/7y9v1SqvKtFJXu+zN6mRg4BhoABboWaHisGUPr+phYOVgGp5tuh9DVzR20D+dNJkyca3vsHGh/7
0vYClviiGkXs2B8l7fPalCNC+aRe7VcZFNO5V9XDZUrHZwiRf3mfZdPLgER3gFMgTzmpDyF20+JR
kFhQ1Z/avlml9ZsLKUZ5mVfuKbjRqycIIxWZVWaIXgfHyvrzP6H5ZvygCvJ1J1RtXn3vKfdEidak
j39aUn+8tz+/p4Mj+mVGABM5kZCrWsVODoAwcCWT1EAWK7TyoLkDDVcL6nBa92BqWhulRV0/x7Kk
IGcrwGKT4SmE2Pvqa7869tADLL6//YX2I/O/vo9FtOQUJbMDh78/7d4SYx0ovk8GlI4ykUeKX/ey
/5GgKXjifDs6FrxztBGB/IPP2R8rqXJ4f9noUFEPvA9NO6pHJOicDb0fzTgRoA8MGv81MdSA0Qak
V7xSpvYHG0VHm24FwKV9Zl0acCAfXQeqZVdr9Y0zDPVdvlAZT3U5RSOdQ0r1OkUCUQF/GLQM5SR9
iFVYm9lwlUlybLuhyfb2wz+y5lCkYLGB90Ue7xA/MvOiURovXcpuWrWNraQNG7NWm/ePggB8sJ5U
IOn0A1CgXgkF6CJ3Q4+SSxJ6CzVDz81OacLs5xUvD3y9G1AvAl0GVPogOIig7MYyTwB1mIvcuYtK
LkC3mE81NoMXVjlTfkwB5m8p1pgPb8/w2K6CmEUliLoAa+vQb8e0mxEzQWQv9Q5FrDCTrnceJJQH
d4MXGx+cLDGWMIHqFCnXx5YTrAJCjqDq+1C5Y/2Mf8f7cuCXx8GqA0+1iu97hP/99ZeQa4OqARHv
l058nzc5Ze7eL0/EkyMRGa73CnRaebYElv1RtNQCShhkxH1DK8/HkrpwqIvOpgnpOssOQHb89Paz
PrJmWa+k26T1HDmHDNi4LbhqCkoDSYcaLM8xiWA3OO9fs+DRudJypCJ8cKhLPZoCl4IEQ5ogd/Vt
s4AxgKXp794/l1VmDjfdFc/hH+yMpRxMYypbJxR9M9wZdSG2fru0J0C5R8KeTyTiIgjO0/MP+VSa
uQDvLDlZSCzsM2wtHLojWk11+aQU+pGXgxjFCu0E+kQGfBD0PAiiriZLJyy9Od74E3XQKl5OXbzW
x/I/N4iXpY0ECakLCw4czmHYAo5QllKXjELRlTg5epQXV3CKu6k78yHFiDAqLP8Ov8UTAfPIowzw
ylj1S2AUg5/dX+6+0xVANwSFTNq/9J76cqcWwO5mV53yJFsPo8NJmg7wTaSQVyTOwTXJK3NPThzl
4ZDVu0K5wybAnTfVExVqlXlJy3E+cWQde3nrfXaF+XMPPAygTlD7UqL/v4L45hDGTb/prcx4/yH8
wmTB0opwjRzc/iM03bJdTFAJoVMN1nkd2+lOybK7HRXFube317F14gCOBIXPEQywbH+oBEXpwR0B
H026m1wEgFIuSl2NZ9x+jesMfFZkannxiIf1AMf4JOfk2GLBIjuApYmuAwWy/eHrWtrUd01iSOly
7Gl2ceMGnbwpDPp2b8/02GJZWS0UXWyXZP5g31WjviAkRhvB6sYPU1x9nEXcbfJu+e3G2bWfqPzE
gK/XCkU/2KAIiqwcwENKFg7uJl1aGO1jXMIHyWPzSojW2b49rWOjIIJGUcnSV+Mja/8JTrndqziu
aHwZuLF6vTR3dRF7JxiGr98TwserUABkGrRxDx3snD6tliRp7LCrW/cho43/pOpR/iri5aR7+vqN
93c1RFAEnSFiGNzaD7GaJmhapsoNhtzQ08NY+A12zsJarI0wBudDQLtjAt0wgmwqncHqtw7/iSVn
O+qIhtuD+L7EfEroBnUOoAVm3yqDMsnfQh+KZTeBPOjxF1Bgmy3ANd/yMU1AILuFHHZ10ImbGcXk
fGPKYcSjFVGHX0GKWWAkUhgiIfQpe6IpbDqP8SztPMwrla/NRLssdlII52fsGvK3xaH4wXGq7Evt
j64d0sGnWA7Yzh2vHKOyH7E9J6WXBbbOu4Qv/C3VFlVuzUo41wHdV6botsll7PlpvmFZ0/kdg15b
wNWABkPBz5nERi/QynwXX389Okga4MHAViRRNA959MWUeSJNdJqdvWPelKr5Dp/ulEHHkQW1mtyQ
daCJSfg+OCXyJq17JAPoYQz5fJVZZnXuN0EatWXxPoulf80HwAvVNGRi2IoHMSaDkdXVDuZqy4R0
d+7mbou3tJNsymGmGfH2djyS5kLExE1l5RCtKpYHKXYFVqUeCy5Qldd4TxT5UQrHfj6466ZmRIug
LYaemhotE6Nba17Izcy/rLQXZwm4vfvWCeTFia907Fm/0LtWMz0Lqb/9EKEawBw1KS6tYbO4lI3b
91FsCYdWVFCBl0Ke+aZ1WG2h5WSeH41g4G/7Aa5YWDeLBKhL03oKJ6viHlZ4aXzfTr7+R3Vrr7j1
52v36/i8SkSslZtVSYhSzf63rNEG6KuJjCVuS/NnD5t9kzea85tLv/k8zoZ7m4DOfn772Rx7NCT/
3EbWjgY0gf1BvbQQOLXRdW1qx7oGCWVvSl0Y54vMtRMc1WPzw2pnFRuGLYLc2v5QuZFl3K8qJ3RS
LrK6T9s38KZ7gCrPs5Pdon2ynDiAjk0OajPVJvja2FQeLHwrLgEX44kZKjW25z2A4s8FfxktappO
UbKOjYVC88p25xyH2LY/u6pSNUlYT5puNOrCGDU3ckarudba5X3V/n/tZ0ZYpa4pzrHX9ofyOe2W
oSZlWaQxnnulzuqAd9ZApzuxmY9OirW4WsUTFg+Nq8YFYbd54B5lzzocN85VCTzbz9DGDLpTnagj
BznMw1XGEX+GNTTuTytdS8xVTEAakYG6mSd72XFhdn++veCPjGJysCKnvfpOokK2P4qRlMZggAMM
09YoQTXl9fmi9+X/YjLQlDnHQeOv2mAHIQdpp6zXRpbDRFnjokpN63rlFp2/fzJkJSQlqzEJiiL7
kyGQUQGjyxA6sh/up8CcNwkAkBMbdw08B/kImigmFGyKytRuD+YCfaB2ZKE5ITd5DkW7/B0b6s4Q
3nWtUUp5e0pHltyqSL2evKhFv3KlzxawtJPFYBww1lej9nx0stLxrEvN91e2KKVyeUdACI1g/1CS
GLQlOMERRLmnJ/51v0z+zk/7Yff2hI48PdQv4DNScAITdlhQdOAl1NnCXcYvdO/c1zp1MZWT/dAC
YYpoDZoniqUvkebgdVFBw/mIlcf8DqmFU4DWME+LOlNToTbpVbn5BZkJealRkL5fGmP5JfLFeDDm
vHbDIVHD+cj3O3v/tOkpU0pAKhRu4MHSXCx3ijELgt0tmuW8zcxm62Wa+VmiHBDNsRxPbIVjj5nI
AaGK7WC9FiZlj8TFwqyTTq8uOqSod9AJ0k9yAaBFwNbu357fkXVKRwT6MswlbA/cgyDcDRPF8Jc6
sdarna8CXDqGxN1Savv6vxhplTWhVIJUx6FoHNw4PfYK8L5ST81oRKsSG7yhuirUML67dIGgDlBe
bKxAXxOH9+NJAnTPSMBEU2a273qr8j5rSbvcuP50qkuzvv6DRcrBtaoM0mjFRfkg2IOaDzIzZqTO
HPI7ToUHPOrmTWF3NGlAnJebQYdOOg7kZ28/ziMHACUualyoLrBADxPvTmLMRXPFCQcMDT7xDOLQ
LNLlxPI4shzp+3NkBUjLrg3S/SdJSSPwNRSaQp/efOhry1evJftNjBRA5vj+AE39gmBJAQGAzWEN
A0AFFzNgf5BYsoazINBBQOVJBDN33DZUU04sk2OPkE7L2kmk5UU7b39yxbJo65XOCXP4lB8LVGTO
RpWe2tHHRkHHkC2NgRM06YMIQrJVNGbFui+W9FMeu2o7ZifvBkcHgXqIhNkqcP7Cc/tTRw3Ea43f
NffQukjnG7dRzm2nG8b27TV3LFhQ9ae6ymwQSjtIfavaag2t9Z1w5jZ7ZgvXvpxaO9vAe3wf/+8l
OUQbgD4N7U86uq65/25SYOvkZiT0SxMDOU6m4DpT2ikR3vULH25fsnhqO3TjqLEeZLtd5+fktawA
EOgC7KeTbP3eq3eDtSwXkAygrWvNdYdeUjTX7skKyZHRyd5IDzi3Vprj/hwTYcyJggYWDmWufy5W
xLxQgfmhCqz36a6ujxM7CR/t+TXUo5V48Ob0TCVi7h3SxcGf8TYRw0NaKwywrOGUbOfrkMhQtN9B
1qAFzdz2ZzW2ADTA8FKx1oYWXDyOFpFqW+eH0CZPhsNaLPcrIIaYpr29PI+MzL2FhJgAwiI91PHr
2mVxNb+3QoQg4rOcS/BDXjv+J+6g0Izg44kt2Z7YLLNJF+ftsV9vDS6EJGC0aeii0yPan3VQodtU
crsIpTBFtF7MziX0PUxgvFPmga/3OlAYkhEUvBB54V/7Q8Wx3zm1TUnL05R3l1ejvIjl8P7zhcvF
f1F3Hst1Y9m2/SLcgDddmGPoSUmUyA5CSklwG97tja9/A8qKV0kmnxhqvMbtVWQlE+fgbLvWnGPS
cqJTitGaOJKXT6HI2pVS8IVslQWRo0h24bO8Jzp447swNGmVcihgrv+qwvxj3fLbXLEwcxw3hTad
3J7cGmtCZfrHPw5Dn1WEvjvX9tdNFMdtawuHvBWm9QZweFqCEC8fuc94uc6/f9S+Ib5cUSA1k5RH
u8bbCxKvVhSVm2u9UicPcUAWH7N59h9UjoI8W0f9njU6T5bcNP54I+OhNCXZzHZ22OsY6DTzApEN
kiJnlmbP2OmKsFm07Nvvv9obvxXHDAigu4wT/uer5cpQEMig3jIiuEYfxk3ZMU2h94iPbz+FJZnr
E3e+10/pWpccw4mnDPDXE342JAy12OLff5c3pisL1H412zur9GZeju6R15NXk2mFtE22hLLlFiGm
2yLDt9Z3qje/GuKvh8R+Edyzdjhhv04bXOmaKUWhjHiMtgcSAZg80bwKFT5lBOMs2QGeitV2k5Hk
pHjFlvGdq2oQhL20h6PAZJy4g7M+lKRExKuD3fH37+KtN45gymX/o0iP4PjluxjcVtmS8zJS9bk+
2a2n80mK91atf58k2ROYDxR8aJfyMl8+JRvI2wsq5mDmZe5nKMbNBSSHAUeAntcRG2Txzk/8xtfC
/0qldH8o28Krn1j5U5B1PT9xl7n69SosoBFOqd5pqLz1FA5De0GBW5v1uqFiatM0b4VrhZVXW5/4
GF/mdH5v5r1RjN4XYuBF9LapYf2ilf1jmZQMGeVMexej7WzUzb6LxarpPozD1FShV2TN57pCfj/U
TXuN51V836p8ruIVFPi1Q8DhO6vcG9OHSsOuFKP2RIn31ZBRg++Qy+LxY3K5fLDxjh9bt58+2BMI
49+PzjcexeZD7W5fDgKO0S/HjS28TB9MtB1lPeW3NRnPV6CVxsO6pcM7E+GtR1GGQoqCSpAr1atH
YXls/m7BoRfvv/mYFI6qTPt4WURRvnNeeGM6oHSmOxbs2BzKHC+/1rxqKkUIQ3UDrs2p30jrIa09
iAsc6ju47z0o4BvjlJ4phVbWvP1a+OoXC2xuID6BbFTlUycp26I4uTphc3/2Y/HOCI3aPRIUL95A
bU0OcuqBp6iZRlBPqk6s+1nxsSTM5Q+nN1lYIHN3NQ46Z53Q05cv0FW0/cZK0PCmaxdplV4mhP92
7/xMr/JNGdw8hlLwnkKEEQMNzsvHIBDdlmrhMT5WRqd2jhVQNHL74o34PXTwRLjjY666MnRKPNN2
+mnTM6y8Q1ybfxaj8Z/PwhZPVR70uv26goL5ZAG0R/PWaXaHbmbDdVgm/9hiC/3jt0sxiIEJVx7G
DMvny6+9ug2UjQJFhl935UXg5uPlaIr3WvmvB+WuxKPXQKP1V4fdfnWisATGtYKpDwfElc+Go8bP
vd18+f2YfOMhDEnXRmrKGZOR+fKrqH7Ou3mETlbDn4jzyhwj2yn+9NhCqc5gXQ4I9aZKysNePsXt
1qmRKy+ssvw+cTnXXjqEmr33s9iv1439OTsYh5sViy/93ZfPMcelXmlqW6GL2PkvWAX181J74nlz
Ww+qiel1PydI/J+qLg2+WqvRf7UKCMYhoj3oXDnyNbz6RK/jams9dceC5/QnnWSKC7FI3ftY1Qre
jNt03nAsCAU8Z1vbZSev6Ka72Vg8GRUj/aAzZ+DmqmlKIC6uXKy/lKgQ5xeZ0k4NcXEGzkVlgXlh
qowUx3TiiGU9eHM8mGt/lTtr34UEKU5P1pByzquFnLMTxnC8yOwh/kkMo/Z1nANRhctSw4uTYK0c
4pNEBQJF+EplJz8lKjNqOZRmtzKYK6ISPfW4QJLAnuy0zm3OxIUBVjWleRD1sHWhoattOOu26FOM
rnX9uZ3m/IOvik5FgbsV1/XQWx/h7Rpfu9W0xxBvpVzDUYCXOkqOLmniO3K65kBQPa/Y/CSBOdI2
IDZLI7juy5R1L8eTWp7LKhcm/vXVJl7RL+3uYPky0MgRMLeNMNCuqeNJuo0fd6WTL0cTuVX2Ke9X
OUEowUaIcnIRlzXooDJGko/ROe3ntgyBOWAgdt1+/drpnfFoqbVfoipPATXsSXofbUe64zkf2+2v
3HKR3I2BnM2I5W24x/VX3dkLmT8hzvH6C8cWTPBrCXEnUoNjuyR7d14fOcWw6mHmi/7a1Cz70Wyb
sQ2l41aPOv+bcT4t7mnUKnNAK+73BGBM5TLES5Cy/JeomkU81RsROS3pDzkW2HUdwwKTIfiG3nS/
pWVjPkLEHdpTNjf8GwtWXMUZ2em/N9mQp9cwgsn+rS3N+pjplS4T/MrpZw/EUXryjC5/8JbZv8My
bp0xmQXnIreHC13hmLOQzYWkQ1jPCh/zIyX80Q2RoOKe1qxpHSKCBUpaQEW/gvqHGNaGyNJqeRyp
bHzXpVcVcH5WYCsF0EsM2fWgfWNvq75Uehp0UTkTsxD5SD5kFAT5+jA4C4S4vuPEGY5e39cXVM8y
FbqwWMuY22+lhypbvMdlbEsj3Pj7v5ZFivq4pb68agJ/GMN+CsqT0DuRhgw9jGNpORhB2Pi9/D5J
4X1bJ5Q9SSn1dDhYXZl/lhQbGjCWbnsHDdD2Y6G3A/EPhvQhwAiAxoSal92cJ7QrtqvBL2p5i47C
/QrozhHxGjROf5gqnLlJiw+5CO2+8d2r0vTL9dbBum59dISx5ZHrq4zJ0Ispixq7rC38ycE6hJpb
ec09OonxKd9bVEesE4WJHgfgzFNpjXp9XWz5CqZOG6ovg+37XZjJ3sGk1hfqsxhV34qwqdrSf+43
bTsYQSHbq8atq/XUoTxs6NaNy9OQb7Bkek/B352mZjEiyGP5GI5yGb7MulweMsPByh3wLs4NoJwC
Ud/oQz5xZnOLJyPzXCgmwl5DnWQgRrmAyBViQ/PX2B+ywg/NZph26MySLldOrtfGqSzm5qrth3oI
l6nkx9uE/VzXrv6B9X987qaabolv9c4JfV+3y5e67qlb1BgcADf0QWLlWMK4Vg0YirNgnW5JtHac
SOojSdZIR/k/QXrJRzgU2d2i3GKCZGRuc5jRohbUvX0YAdo6OD8Bbh8y2xNfDVgvd1XaO4BLa71V
x1QK3kmml01AeE0Lf7NLc1vG/ea3WbRDxdJkygrrlmAD04wnQYAGeDqzMWFgqWCNJ8S+2an28ERn
Cba42TxTFxUZdIagWT8qQrruM2OG8eLlg28/9vaifHLSJ+M5NWzjeYDCsVzMhiOtr1ByOFGdl9Si
1QmPK71WzN81WpvBfNKMZWlY/wvTi1B8Vk4yKqe6o57G2OytYSxwAGsuL9vwYXP1gRjvCy8vcav7
1ewfzZHbTdiLIKgS7LHqZgi2ZYth4sJiaw2dNLpeNvaNBlD0Y7F5sMcQwnnOhZvPyw8kXFu/24PX
D5WCmtB+Bu/U5+d+GuxPdR133eBegImsf6psIPGBLAa4c9WybmETpNg19kaTmTA1xjmauc83YWdo
3GeDVPeLaLGM6sLKkadFfWP6Z2fSdCNu9F5/XjdWgbjUFJTKHOU+30+KH52dmkC0HGlC6qLYjWMU
7lyVYPlVX7WgzT8Jp53qcLV8AfaKCUUtXIgC/vTWlQzgWhRugvTYe9gKuubebEDRQJKfXliajje6
BwlIyzArVZBggOy+FevczkcfLU4Tu3bP3WOr5+JcTP6aH6y+HinO2vlCaTbYwKVIjPAyXGVaHfu1
Ku4no1i3hC0MnPLkK+e0BH3wAbZZDbhVuVIDspxvTmxkLBmJzZJ338nCaKO8mjs74lCgMffJHYby
ohvaZSW7RQOs3c/i5EDUud/SRWLgrvr+ZhZyuJkngsIiGw98oqODD3DTju4dA32TWFzZ4P8yrDxP
I5sq/nKjJCq/61GCCrzd4CJK2Bdz6v209xCmwwyoRb81kMWWUGYn5rEU7iSODGtvutVnCDzAghil
16ablyYqeDd3Hwp7ZO0rXHdWACdT2/0ympVUiT1rc380B4Gmqhg3p7zWyKE2HoIAVNlRq9LcPHPl
aedzvnmiOxh5sTqHtByzNdICsX4dummdb1U5Ww/dBl8c0kCd2/6pFXIxktRLGarciJ3maS4W6+fv
D8Svr7kcIbmioRWgic917XXby6qqkeVc4WNQa5vkZu1EJC5Vt567Zne/f9R+O/pn6evXo4DQcmlB
+E/n4eVpVbMMdCOkNoUeKlP2JdeN3cFirNtTgO/cTeeLIhtNMO5qS0ZSApPfP//Nr4pogQLfLoR8
rSFYKz2v8hqajF9sAVZfx/oE/UXGvhj64+8f9a9rBm+VbvxOAmen5UD78qvmEEVN5SNLblMawJph
q2PfTe9lML3xhXyqTTrmH9oriN1ePkVz9Sb1VnYuAowr2FecvubZnhBN6e+hP9/47dBz7vUCZEx0
G15VQzbdF9u0Id8Vla1TzrYQxzpFoUI/d60bFjICPbYuv55hPV2sTur/9ecv9FczB8mDSQHo1fP7
UvMajnBIyv20PyrQdMnq0Eb9/VPeeKH8bLSLKGzvEqRX9/turknLCFY71Ia2S2ypjYntcbBQZOb8
8QihOE8zgw4EUqp/XRGHCULG0PhIO4qgTDa6Atfu6Pg/fv+F/j0O96fsiUK7+BJd0MsRQrwIJxgq
TqFZoKs2F1/Gqyynd17bv+sicE1Qd9uoYjDhUkR/+Zii8FEfZDxGg7l1y/3bS0qnXiIU0B2Zd0Bj
buQoZ04ai7xxwQAl5GVWWuggNjn747JQaM4K2qtB804zZJ8CL9ccOvnwPegbo8qgkPzyk9WqH+2W
AzSkJlf/mi2OdtDZgA9zyhHdx6M2hdAq3xOCvPXaARNTWkMFjSTj1f0/DRRYw5b3wT7cRISNc4iX
+XtRRG8+Bc8dLTl6/f+CYMtqXidWThs8F/loY71+1nX5XsPi3yUGvKkUZvBQ4zri67x8gWxoBQhX
9gf0+0GYT8b8pYEpHhpj5d23NfCtXyP2/4cdvvvRfJiGHz8m/PD/C0zwe7uM4ff/9sF/+IrFXLv+
OkzFC/f8f/7wbzO85loY2x3mNMPZYhvdO75/u+H3/+tXE5g+h2dgqd7ryP+wwzNC6ArqdP73P/uv
HR6nPCJ61gmKmw5t6z+xw7/qbzkUBzHqBwHGcUIwqJ2/WnGmts1LldpWvBJWFQ6Gu4SB0z863Cbb
7nHK4NalbfNxbkC0diRJRJUA58HKO0eaW36eCjB2tpu/V5H7tRf+dyH49bnwNCKQQr5Kw/J1iX2l
cgMrfrFikMdriLK0OTmDfjkL9S3vO8hbIn2mfUOmgNjuOP7TSvfm0BbtowIBeEYN5HF2hOjkfzLQ
+IcrdL5RZNdBtokrLxP6Tq7EH1D7d9uWjjEACZE4MLijYbDKQ5xVBOLQVMRqUtltNMqcKww1AX8v
Q3Qbx0hbv+yITIn/fD7d/m6mvABO/O9FTLA2/W5uJWP3NWvYPf/mVexQil9/8R/CxP9w8KVY6+OV
Q9qJvO3/zik4Eiyve/rk3nWik8/E+c+cgksBIoRZg5JrJ8fY/51Tpvc/uNFYlXcaEHIvNt4/YEz8
klL9Y/Air9yNlzqNhz2YFv3Yy0V4Be+a5X3RhI5YuDI2xBhsJw/pK12HrnaJG65GPQrwUwyht2hy
jqULzYtBp9Ih4eaDixcqH//ETJ1gSGxRZ2My14DaksLJPZvw5SHt4lb36i4O6jX3H/7xtu/+/qz/
9IGg0N03vRdfAhb5Xg2nmY856F++7E7pY1GJ5SfmGX+556FLF43UQfRYTtDdQg8PNfVjxeGfdKTt
KkU3dPTZu3+kgSmypxRiv3WETE4lufU3VX3OvH6DfW02NSw2RXnQWCxr/jrTOZ3DoTdcmGAWUq3I
oYAto0U44HBpZpvDh05LobbawmrvNC8zrKOsC3dJZmk745EzE2U3ufWg5Ey31wWA8tol2ldoHiU3
t17ignC1HvNt199pZh74EeBc8sn0vhyQeuqlnMKtTDGewMjXPuWu6psInHo6HCcomj+tZswtjh5m
2d8Uxg5tMyvXuJykCo5pPsgxctcmAEg3iVZES1p2IM3mYpuTYvRMEXetppsJ/5GrdKDzk4hmVaDt
wJGHluzUk2a28ALluABe3/qsrQ6lswTuhZLrqhJRlcXHwnAJ5yIVmKiABmg/EcED73HQSBmPx0n2
8pm/1opw7rhMf8yD1tXug152M0kDjl5EWGz0h7LuDed6KbJaHaxpXKt42QINovCY9k8TASEs68vY
pGDCl+F7X+ep9yFvGqsOkbCgofaRvMmoXOX65DSFEIccW1oWdTLLt7vZMvqKoEUNHqrTGxmttIKS
YGRPRn6BPXCaOfp43k2mW7314G39AlmyLPgWuIu6JxCLeXCu1tS8X2kqt1ELmueim0DjJfaCUvag
EP7A5coW2d9MudV1IURsW4EmDfo6ocqi92fhuhAwLb3eLjwTeCV4SeF/mffiML1gewffg/D9nEMU
8QjrIIovcdK1Gc9aNtIsgI1Y909rUZc/2y4nv49yeWZ8b51B3nnUYctoxvaCc8ds7K9GjzT1AiHk
mh7Scar9iNpKofbLcNnHA3MqJ37AyfJPnVOt8DZBigPK0Cdmktj0LS6qtJsiJ01n83ajXuxeZNLg
P2YDzlUGMjuI0UlfkJ8703ABk3AgYsRNL1swL/rOo/YJ7wkCedcEQDni3lsX7YOwJ98++5rBZJsM
f4M5W5NrcpjJa8pjY5DyTpp6pezo76k4TcNCintZQkePO6cZ5bNsgcufck1thEy2uQVWNJqAbtbf
7cqiCBlOwSw1KshV0e5NDXjgwaPMW1faceFKHrwFsnvyR2Q6t6KqF9iBv4brZtLB/jJj+8zjWqtY
Gv4edMOa18HB7xZ9iU3CEJurvFotZocrqikqR/+rZ3MbiO1C6xn02IG+mIPfuueGMvMeYuFZUeeU
4z3vBLxukSv7SZvS6sohXf3WxQrVh6LM7W9SW+0JQHD7vayEfgI8U17mGavuMprOeR5bpnLTTSKm
2rScsrr5mc1yiLfGdEmT1erqxhMmgQ12pRf5oYQ+quDRTtYYbrqzJsie9M+UgWaW/oqC41aqJ6pX
3g3CnOZTsPjVvh1k7fMq9OBSAACwIqU1+QoOmS7P3KR1POBxetSJ5D73zgqCZQbGGdZZV97BcAPM
SmXZOmU7RiyUyqPUKJ0Pfk70Ab9UUYAf1pdpuieWYZ5jcjfwVwyZV5q8H0wZPIIApsh1NF50K4Is
Homv3iLwtIUZKqfv487w1EPVDloem2px7lyjbq8Mv+M3sLT54yxBkY3p6FwojxgMf/DnFlPj6sSZ
MxQPChaq5B366nZr5v4qW6l14J2mRSemT7ACyhtlqp/ENQ2ffaNtnWRzUq2kSeE02nnh7vUZC+aH
eRuy89TPwxXfXsSLP89PMlhFCLM4PVcBYRadmNtjVzF0l6mzOMIVZXOx2UzoYsmnNdSkb0RtF3RW
ZHCSK3EbL/2aIK4RrGYi/zm3qv7Air2zkskHasKyG/ujDqiXf+DV+S309L1c3ffDwSGFIGC9cCnu
5ewJZlT2dXm1BXaWkxI4kseAjREOOM1WLQ76Jf3aboF1oltrPs/10AIqIlzmW1FQBkpSANUf6F+5
R73IaKoJahsVoPppAtdK+h3ET9eFli2qM74w/8hKMl/Va+VFzWhnF0Ts9CfReNvzopoJxqQ5w8ID
nImmRy/bb2yN5QD1eipOZVtOp7rthph8P0NQ/G1s86Lg+OKdBHi5NlxmfrFQQlD+rrXS/uHmy89U
34brTMBpmzhNfVJ2kMIprbxnzZdrEUOM+zY1awNABv9+NACkxVbgLUZcMC54VBV4l2XZlcGlLpb+
Ac0humHDxys9BGv3Q+nT+NMvx/6OFb7vQ5+5d4PCdPrLMCbvA4wsWs2roQnqcZt3NTc2t/9BmCIi
yde/70zlfa0H1d+Xmls8sGDWyVhk2+fKWJ3Lyc8NVpsuvfZFtf01Iob9PHPiOpjjON1TewmiTk20
5nTVxrXbZcvTlBYN64cHpOWmRgH9cas7q4y6yt+PYyNg2ROCZCd4ajlUZrvctcyTsjKQbxnF4A8E
hizqmuq9+1RVG5Pd3FCpboin10RDbjpEgC3FT39aqTGUazc++oPL3s9y4IuoKDY0n+aOH8kLyAFN
Xi8zvHSbzbhcGUR0PxvLOxA8IeWB3aD6TNNvIb+72pZLm/aVF3d6II70bX3M296CaJt6xqTfKxin
p4lm1Y/dg3qx5SzuIfdU6UbCcMV2zCk5QSA3VVEnSABnew4lv4H/aQkMQOo+pDWg4cJrWeay0vG/
mD0fmiaYQ8AIeS+ufUpNOxOxNoJXTjgEgby1mVyxYTRdELdpo/0wvTnXDytaojTOhAoWMnJMlFnQ
AA60KLItyrulCNjuOtZuAyXVEuqzWescS4L5qnPauYirdBjneKT7rD2sXmGMcbsEHpJ/9k0Y0q4h
jOe2oKU1W56Sd3OgdFK4bLsjHYGjEHuAvuhhsyJrT4Zt6eY76NSyuDJSaRCJkypzusicOZD8EpNV
XQVlMBKMY3f37Mj+cmHD/0J9wamjJBylYOcCONx9nwl6Fke9hWF2rKQ9twdPWmwfAk3SySq5VR/L
ZdJDOw+8Llo2385B8jsuSQcWd9jQTkvXuBc9CTphESzLnbN6hGhUudEdZ9Bnl3U3B35icsAbY2gW
+knt9w4Wk8K9pKzq6MQxyPJkpVn5YM50ImK7s52fHI6o3JVGzzs0e+/CsEaZgk3YGi74XTDS+84K
rT5oKdkea9Val/Xod/ZRRwFZRSIbK/sSyjrjn3QqoNcBnUwkKJwznkD4poThbGt/U7GHOhFxF/d2
mtcE8Mw6MF+LFNsFErYlpzjVOIqFjWYrIpcAOrMNc3VLuM9wWAe1kH8dmmz6IMqNbXkbh+p6MGb3
R2YQuAA6X0Wpw2mLnCxXu6lE3T0HBtaSsMwFf4+kglTBAKgVOSHEX4CBUA3S3BGwoxkCHncVVDMa
DKemaeclXAnFoGtbr011qPWtpw3kZYhM583RrvSm9Pt4mx3NuODiQ3JFZ83FY4AK06EB3Phf1hq0
d+HYCn1CXviPvYX6lQ/N2hNNbtCdyyW3LsyOPnkU1B7Td3AbPmZuteaj35XNFZoD3r+yJqeKPGrv
V+6y3+8yelifrKlqn2zRLccKLcGzTX4Ak0GAQjcno7/3+7aisdkTrHWeKS2dG9Ma17Mu9Ab09zzr
zyCUkeusvy4BuTCkeUXR9rHMLD9N6AqSu0bobuufaBl26MA1EjW5qqTYkFcj/WmR/XOpF7o8s//7
Z/zs01UwNm0JzlnMXVzTCrLiOdD0Zj/9kWyymdb2OTeG7XE21GwnhjtvH7xl8MaEBoN1KZyq+G5a
aTshhpb+3eozwsJG2Eak74uFYwyWGbX2Mp4GMxs+cPwG4M30h+W9Fqcu3S+EeUu4Bi++uqZM1J7H
XBuSjmy8MxEE3x0XzaC+FfLMpFuNSPgZWPhBr/mRJ81Fy5NWB83v8nu7cMofg13bP2dqyg81BPjn
QObBh0ylWeKxv8ampwHaodHsl9DRGu/OZfr+SFepAVDiyvJlmrOmi1rEDFbcFFSojv2gvCdjaK0l
dkddhdp+//JXimgxdOle3S4mNA1YFNPBR2pBN0RAJKdNSI6R1VjLaUGIdaGmQh7ZLOmxcaf0hedN
kCFgKoauLu/ICxiPZTB8Ljwv+2RopntpDjaLBfKH01bLE6c3dWtrvfnF6dZuC+t+zS+NdtyshMPJ
cHSRC9whAxqGkNFeEcBsS+y/ChlurozlkxSGd/QyDvD97q8H5nILv4ZksnS0givSyb630tiJJ2mu
M0WDrb70m6IkmGljjqQge6CbFSaJ6q00z+w+P3IS6r+7Wr+cVG5YCb5UEnuwdbpXOoh3K6bhANZ+
csrAiOA4EWZA7fG69gGvrOQOsUSgfbHZ6wOUFrRJgsOqSvdLWwQQV8YMTU5ncLRFZ4dEoq+jHu3S
XV0UTZJboIfXTfxwJv5qUZN2HlxLXNq4fk9L6kItnGs7wQhX//DLzkoKb+xv0Sq4Gye8dnAO5VAv
DmF8zUTC8TjeNyktdFD12sWgZZlIxiDlZAkn0Au5hehg1MnSIMUsIGVLaDXna/j0OXGVLekvE+oL
c2y+blknLzheTKdKucMV+fN66AOMuMVnIh7JK1/6RPoDbWyHjf7zWkp1zJ2UqDbDnBCUkY22HixR
MJYYn+e0I+HsJJs1+GY3RfvQjPrEj2+Bju+GXEyXxipIoliLXg+SCS7jTzqmXFwMTjWskwFUnqEr
qiN8CPXNW21xO3ZdN184rrPcjVBvWLLMjeVe28oBRVU+cGCupo3D7GR9HibuhPZAp4T0AU9+S6vG
J16IUwezV2WthneMCwrDeONMPpABRTOlmD9A2tbOHMbHEjiYk0ZWl7UrO6LuJJ1F1nMyzvZygE//
ZPe9cdkgc47qxpgOTr+W7kFq2rOOyPFoLgQMwPGQl3mqZYRG+jN6Nq1LOKOwtw7ltKD3hZVDEhp3
gx0LfBo8y/gkJ4/SNeuCUyXuxGeWLrl2nd+kUzRJtB/GElR3mWz7ZydrXMHtfGw/Kpl+hN033Qrp
esOZMBgmDjXhufw4NAs8Fy+Y9SmacfHfFfaipbfKWfxoGZbgEcHjkADrWI9qJP/hIDOcItxWdBX3
shQPnAcRTa0WJE3aB8M3MsWGr3OVDVTM+uUvuU7VEM/WlqhCE0fyTewjJ0/4kD5Nzwu59F0y1ot2
wwbYf5sNrbrLnYwKdrq0XMG2FUEEV//2qFEtPK9CrGeCgcr7elkOnif8LfYyJb5txYSAkq03OBt5
fYkGVoXGkOYnw65ZKOYtP3ktNZSVwzqiUHf2fyAvVGOELcx34slTM2cAVxumI/yy7R6RyPyld5Q6
tbM5TndqqNShzadntuP6Q+k3MqGKLu5qlZ9nvu0RQQYT3Xer+Ye9uqtzseEh0i8yzx9XohWl9rwN
Tv/Fr6ebrjTrpKV+S1CsV3zBO6E/gFfEg7JVJgU0vXgKKoL/tGymXuhpH+C2SfA+Q61OnJkDRRlD
47TNPZmYlNWtr5Z5q85cJ5sjYlb3WUM4HVeZlV+X/EpTu8DPnVzELSHymOZMrWeK19FU5zm3tYex
ZCfizOMwFawHGLRIIuB5Rjnb1GHQNPs6tSd1hcpVyxNzm5oeSr/lVeHmQz6IPGcubvQhMJ7SmZPd
OrZDmsyV1l4G7SKpzXXNMxIMznBC/UTiuB56UxSPprBmDlZpEU+BU17IIB+uq2xzb0xPfNpQCEXN
0nz3Wl//6IwjMwhCXnMrghUaoBwfob3lxRUUnOlxtB3tAtXg9OQ3elpwNQBcfFdyjpDPjeODv1q8
WUcMmpJDQSsG9tmFvxY7JLSrbb4jpb6mvytgtBgxats1j3O9Hz96tcsJ0Bq4voRqrwSldqH3x9xa
KFz2VsYpNSChBDWp0PRPqrfnuF+Inw5JCbEvtUbnX+Bi794pe60/suMOy8ElpZpS1tqCgiEYk/LA
wmWkjo1u6LtL4knSnLQNDlUhDNe1SBxpyO6Kk0lQxujEWGak7XHp4jf1KT7lNaK43xfN36qY0+lz
dsUK3Yq9e/hPMjIdZMILreAHZnx14dez7pzUZhMNQyDHFNntnLYU9Ad14xH/9eX3z34p+MD2Yu1+
OOQriAZ0muev+ni+u2CUbbevPvym6yKw5mOmjDLeKLoCbOvnU2uJ+UFLK7tGAavph98//t8tDyzl
Fp8A4AAbF56Al9899xzy2V0qyaTP5XlS6yTAnfIAyclfaIqd5WPn24bOyg90C3Warn8ryxJ99+BR
3UzWYaY+w5m/L2PlFLIiaFBT4nIm+cQ8Amqotdiuxl7etRs9zNBQpaW9YwZ7pYrgFe5GAw+jzW6M
2rPmX34FLQdxqQybhDkjrdxjTq5ACsKyMfVoWajOJVNlGPQVyXEauAn5NGMyYeytGk2uj/YItPm4
DZpcYnIrONVrveaKdzRZb31IrPu7UQdLlcHnfPkhLYvF1oNfFrodacnHFK1qe1kvGZ+Ljft+ytfi
R4CmE51ztfGSf3WRgjbgImf2GWmfOUGAlHu8AbqvVM4WvDMJ9j7ei74R8IdfBDEcSRBgsK6//IQU
toni60nEJC0tWB7+nnQjwWjyiO67c29YN5zx4BbU62OvHZR7zuS4iZugySWcil6B6EUbXHF8EH3D
cBmlxUhJe2moy5rojhX9LXJq/51UkF/m9n92vPjA/OoOs8ik8W6+tpD9H/bObLduY93z79L3DMji
fHlIrkGSNVmjfUPIg1gcikNx5hv1c/SL9Y9OsHfsg2QjdweNRjawg9iW5LW4qr7vP6Lkp5VKdmUk
MK45Z7tcq+BzlXXtdKCG1Q7fVMf7TRytdMrrTIiMwtdGyOImW/GMXOG2y9xzVSFqp4Fc5tURCqyn
HM3FqRy5qKCjFtFXxfzbSjeeh1U8u26KZjbUldeCgu1l0B1z85KQ/93uSE4XnCgaVA1fUBnvbEzF
RxLKwVrzDs4kXrbAeGvlHMz3cy+9x3Cx3QoT9tA2/+HTIfYD5OcXZ89iR722+8rx4vzyAd8gJpQP
qRNNvE0SnW7AajMO+ZbGOTNTc6jxtaPh1AMLlc5zsV5toZeVl65Z8+8OS9st6D8Re2ENRUvHpuu0
Zw7RsrgyvTVwjmizXeT6vDN90tHHRBSAyvijYgmanAmpNhE8B3osKFdFYk53eOMXrwD85vr496fZ
z4epjwsbyQEZhfvD8EMl9fMjLGcLhWVJdIUK5nqfoKkPy5eKUFbVUkqnwQNMmkzjwRmoh0Zq+59q
d8QvWiEBquogaMOUimcU5/t+1fzJM7rJxV3rogdPlnnfHL3MchgitwBM4XdKh5fZdy5CUmlfc6MZ
lqiSej9ZrUx8daXb1nHVEreYCMDZNBYVWCXNovP4uS64BNk+0/TCmOa0OxCQ45zckXjEBPsKC2zt
bgY1UkqkxsF1ACpPf//q/pDl/ftR8gUMOyqoXeC154P8N1MXIYeZSY3rNzaT7hqkpaazc6z46UEI
wmu2yJE+EgyqxG6WEptMDZzo+7pEShwEqX3A+YDwoyEx4HYFGU2mtSgexLJQLqcMy30Ix7W48ihB
rG7MlPDPGPam1jSozdZ1vgR+DCQMbB6sdlEmdDyP7e6e6Q8qbPVHJ2UZiv/+b/wjvOKXvzFSBdz3
CFktF9nCz28namLUKE31bbB3Xs2G9WCHQJbF3IwqgZJpoKfpyDPWXFdTtuQntwF3ZSZnrRk6W/6h
2vrLmMdfyP39Ldh1k4j/oPcJOvB/GReUQxoAI+h+kHKd07jXGg/FjyDKbLRwzS62tz5N3WTB5A5V
mh+wrgfphzCkrhG0aejHaIaoLiIE4+F7LYNiOBTK9G587G3WcWxL9Y5LBarSpZnsmoa4rnow52Bh
v9oJTg6a9pNoe/fRHcHro9U0Qe9+/FdjclvAenMy/BjbTT4l2d5gduxTg0ekGeg+N6ee9Q0HLlY6
lxp1mazK6tt4hsbOdn9Qnp9Us/Q80VMNWlcxlNPTbM7OSgo3GobXkFa/NKp+MJBiLxk8Ix/qzkQd
WscA2p9F0k3H9NBgnWFRKNNmOdhF1TVJ7avQuaip7oZqN0T5Ya1a66kPd8OcS14IAFShiYmdVHiN
H8ijEFVY9K3aJGNMsIIVnW0try7mHmuEbvrxpP0jOd5jo/jfrwq7n3RDf1lg8z+wjIaj8a81eP9V
Zf/nf+v8J6EQf+B3mZBl/UY8EAARfBgXFjKWf8mEgt/QRkP1AJUL8lF+iNv/kAnZ/m+ItMP9H5vY
b7R3f5be7eFW6IogLAPk1c4/kQkh2v/pTkXTHnrEruD15GDY00HFz8cC1UOpVmV+2UBPZ+WjNnvH
uZ7MBR0a6MQqwE0SiCx6UiPTTuuuOGXhBrua7X9dI4zakOJV+4Zuc/OTWufMRmEBozWCu0w9W9Yr
e8dCmXfo5CsSc7Pgv+m3QtJCeg+ayKQeqXHNif9zIXWn+hNIT7iTgYZY5oW7x5XOE6DJ7CeVlY/L
g93XrkIqODK6LRtlwtAvIam0gCjd1SAF2FhhVZM8ro25PaxU2dsJDqHsxiuHNo8tpyTuubFhUbGU
TPIb2DQwalOQZX3hgGywr3k5ttDJEYg4tr5AwkeRp5GffWCaAluRNQ3Xa20YFaXjDga44pMzLC0t
upnUm3cGdPeKZ6cRndkfqsmfrQejXZfgBJ9hZ9fdqObHauc/zjR8luFdl8+heZDYfxUWEqCa4zyM
Xn1WQWty508DJ1HNdMP1arkjoo+WcusO+45KxoY5GF5nbc9LC7BPtqLa8BU1KJlO1uoEWdL6dj2d
HLv3vNhYQJ7UkbJ6b5yOgy57CPse/8wwHgikNrPtsiPZKd1LOVrHvKxYgy4Cz2Ce08ICGyopRCCZ
2e8VihAlQR0iSms32YEMeuA4yWqgdOwvM+yHmMqcjNSAh7U1/ewOrtSwjmlmgIX4YblgH3O5Anm4
OJfVDdXDDTdBi7v3qAxOsgixe9mqyLZG06CRd/LB7ScFrKWEAU8+G1AcZ9rpAV+FZyL6Kb3F3w5h
Q5A0HuMunJJt7bv5ElSiv+ncoDdglhanPE18neW8myGDe0uFCCmrqrIopaa8FFnBBMDCMa5cKyZI
tH7yvNW7z9ym+NSWIeS4JA/uydvMBf699Nu7zagCGs6zZvhgpFpfr5LiADI1UtsHaaF3Mhrd1huT
TXhOCJtS1s9DMEnnwpRt9u5Lr6hPK2W7QaTpaDc/pIUoe5pIl6VJTNlX3nl321QJHfNhmPQ/iESD
SmNMtzMyCkNzZ166bSVflwLP8QGnrzYP+7IO+eM0ObdUPffp0VRL/5UencyKNxyrJY+rMu6slhbn
OKP5HI6V8bY/LoVhCUa81vtshQoqqyNJDakg8rI6ygwb0IgRqOMiKVzeM+rTR6BkJT0ZN6hz+bmk
jy5ncyzvred7vk4Le0PJ9exFVCQg2icaqJojqea5irMBP22k+8DIjl1WFx/DRiEaoXu6sT80yyI/
ARz7MGzdNsyxuYCaHWz4yDfCwPyORk+wqaOhOTEh6ht9YtRPmwPO3urZbUofnydVoXnMp3W7qr2+
e2PMEciMWQDYgfjGPLgzdfQ0sl5SkdqZB0ppLcp9gE287uiJpRhPG/RBGplhOwRvMuBavTR6CknQ
BpiNxf85fNZmEARA/Ee0WYV5m7ZzX93jcnOBgks/xasdhtOgmgPWyDF9m6d5WtI4SwdjLKPczqT8
tnScEnywoMli2bc1yeShZ4Sbextg8ETW5FbaRHYzZqJ8AeEP6nMIiY2FokQg8LAAsboHmeKJvvK3
sSk/yxKZDkXQSzt0D6W0/QrZUlHtR65DK2p2weeT05vzAm1kcFhCoFoATDaP+ZK1p6wawPM+H2Xs
95zfB9oFDP+yDb20fU6LyXNOAbK6EDliPRBUKaAUV3RPbbO+qhmD431Ay/sE/B2WM00cKQPXxSKQ
V7z4uRjEeT96FWhjYORFRgC8H2TflMFHC3JzW40iWkGWPQy8YrGPUtdtfcgDBwUKTJUuE3tWQNkm
MXs0jdV18DYUufg0zQSSPkyTu+2OvNGBFvbG+W5dlPUmN6MMkm1GsXMYp90qZ5eWkK+Wsky43hkN
XDyLmapFaZgjQOLoztVN0BrrfBo9pAmPIbra4OA0noe10ZmzB0+M1mNlWusO8a59EC/jgriH74BC
y8d6jQhG2Fi55eCnH6oU7QoqMENliUNPA9dJK6Ac0Zm3HR/IZve+OF153zpCKuDgbX6aGlfqI6aN
jrbeopKoOpDY4dsKujw9wJItfeIIfIis/Nr3QSPdtLMv0qoJHR4kbbZTNKQtAK+u6uCMW901TlnH
pydGR9/pU08jLYXqQ5lWUYX8C6DAc4gYmNGGNthejFCANYHVR1I21cddY+QmrpProwmYm53miqsD
16rOGGElzMmFT4n7o4tQxUmszrC9a6t3RieypjawTzbqvXeYto6WxFRbn3mOc2QefS6ypFaZzG5H
Zv4tylkSiQ6Zu/Z6tqr1yagWxIcVr2N5s04BYCohkqEc6FCSFnwvpmVUMGZehZeb0sEx67qmPom8
0CsnYCXbeMEFGzgPBAHvvfKFNPUtpSOOGXvKkbwt5jQ90K8J3TV3jvU+BkUFqW9Us51QStTvlc8t
3pkCLdtdVUyQtK0K3fLYLdn0uKo+sxPIsPoB5ZP3mVxtjQnZ9SQ98cW6lKD3Ne+Rv7RWesj2+q99
uvHkoWQG/NjWuhwi2q1xw9qBXr5sIq2DozBS+x4QebQvx7YOmoPFVOUdJtH7/RVz1aJvQ1ISep2g
97Gcyw65bf5WhV3flwcIpjRIUVV6an5aULsVp9Jq0q9bYyBtNfM+exyscLWuMp+C9BsQu2782iz+
/O6kFm8pSXNeFaMAM2RCqw7k2uh0O93NIBPGhYtxPdeD2556pQcPb4Zd61hmyqruU2ctjXOJ389H
L9ow+W014lEctLaajli+Fj/y+ro7QpKjKklzhbW85jWIKclazGjM15xerKYCkC/VPHbot73szVKT
yf5Taq1J22wM/2IInfJTK7Z1uKW5yW8/CtpL9YMhjV6fKMrW71CrW3dwapGy0s/jal6WcwAy1ipR
+7Ekp8I70E4JlrKGfVVc5gGOZ3w3C2LqwV6t5m4rbISUObEZ7mttl311R6lTMT5QVSbTPN+1AZRX
GAeDgICgkycZ6LZZxpOHaGjt+ewaqDgsPoWmLHJkF9OW2T0ybFm8Z4YLaZ8Vpo+5A7S84m7WgngP
tFM3rTbJsesqVHCRUfgk9KJfY5ccQtRdEez/NlxKWyMcQNmRV2fde841N6zcYiYflD0GLuSXrSrL
e6YrfGt+Zo9WlKKdMS9sniwCjvuV8sTJE84nhGCBjhe3EWlcml7LDA6PVcb9iOySTADE5wE1PZTB
Q7AC66/kc6LWdOdrf5r07bjLAqM0taY3ppZ1OeZSVnS3r0732afk9BHlfWnG6dhl92U1iyVpPAL8
I6SdoKy6aLZPnIgdHvKQ8IQDLD2CZkIIGa1sXtejnUv/FcmDydrfOk7BbDUT9TvaZvFuL87UntpJ
9SpqCkc/L4uNZpdQ1oXczkqV4hhkOn+XIZPCcexsbiVg4yA4A2+3WbKBx30BKppBQMd0hb7M6vUB
zJPamKoY7W+74JYFKEMvH/vA3nRmNVlHsICP5oeobQScEG7ehlp3yjTSU2eiYcQ0rJw7pNSvayPq
Oib4xOsxitagTaPsHLpaF/N7kaYVpFLuj/pQVAVjqmNM4xhVjTdRDcGiIX/Hx//Rhv6X6/dPS/rf
2oD+Jy7q+Gn+elN//Crfvv3Zz7Pbb37f04XNnk4XQgB1Rv/Vj437d4ucZf8G1iz20EEWdaDYf5l5
+DPE2f+wrvGrJIOyO//RF+v/5kAlAZoSiu7RsYin7R+Yefijv2zp+4/lgMfiqeSf4NdWjWbzOHkt
8iWMkk61iHNdzReooxF8Bam0kLWBzZvEGg2qfLQJf7jPkZ5B8YZyL7bvEDFBZoSPKNcA/zyvb71j
rhjlr7aR4/aqqYvuo/C3bY7Jzka3UjidCzhFwvWwct6rvD32uhb6SVpjiNzXyC2x0NJY5HaStZk7
tSSieGu5xt6YN1duoee+v3Ax0MP12VBS2ItMPLsEjDoirrqSZIrWYRaSQVPfybzVp5q+MRKCHPPU
57YtkYaIOhIZh9To1GvilR3t6AqTys2ioWdvdr8jyz4/lUnei1G+UgYSqjNgruW9Blz4b9nQbglL
77RFJqEad5xy/QH/Rtjom9Z3N/S86dNYsz4HkUoZdal22FzLeLH5EklJELv9kUjLTd90pWqMV03g
AP6pLMw+0indc1ryg7ZLGdcDgTwf4AKUK5EjKfu21jKQH02DHDtsDSlC1G/Lrv/qOsMs3Bg5IxEr
k4mx4yGT4eB+dA3t1J9aLrX1uCLvQvm3zN/AUC17o5yswXLor+90mzodReAITN0DGUzerbNiIehT
0nwij06X/Nj37ngdqHorbhnjFs6bXohbSI/UOHMdcJUXWW2tT0Fjzt8LYZXtfZV6khqTbJh9ZJ7U
ez12eZiiNlr9xFwD72zSpXVfb3N5xi/G4jesjLt90S+HPBXSflhn1ZvYFH1Hce7nflYzTbEnhA79
4RoUMsRWA3ZSzyrECMzyj9eHg3lRw863E1Z81djhPE6xRxl2ExNi0+E9geZF9xyFG4VQS2Qa9rAN
iV+nLa9vpkAlRheWDE69EcHVkM3SSjCULetFhue1P7TN7BlXY+4pcqpTL7hDVeuNl0QlFvKSHYYI
ry4dxinp5TjoYxr4Y3UG4+/qi76Z3Wdv7rI4NzZuKoDc00SePBlAXetPB0DV9sMK6ntjKNUfB9z6
TTSGWt2MzPp1tKSbcZ0SyKiPU2WvD6umWBXRyKrPi9WQhyPb9bag5iARhMkYNwEozP3c1JYfLzhi
ygQ1WvZsGUZ9Rrrn8lqRiyOJSVHcDqjlAX2Y5h8EdcB8hAbZXZBU6twvwt89jZn3KeXR0nHgI5/C
5zO3DfD2trlxhRFwJQemIYKNDU2VSZCX0tglbuhf8h6LPTnp5fDipa58XJBF3ATljv8gdMBedLEK
2avuaRjnIl++sZgV6YY9d3CkrwxQKXwk6xzzueyG6SungmOPBy7Uzg+jpbClDRfZqmXk+Yxmswwr
cQp1jUniZJvdsPgHac3Z9llYop/Flewdc3gI+4K4pgFU0DPjNjMKsR3SRW+NwoPR0zf03urZnop2
x8iJ+0l6UmnmD+ZSFy32WpbbSdeHOhzmPo/2ROpQXaWsHxbzjNdRKYr2dBmco661CbCPitM5gmrW
YRUTPkJr0jaY5WOamfyY1/bcu/P8rFJMZ3bsBBrrIvg/UuBTXveGwIPQOuifvEmkNlFe9SSfmqwa
KLrFvjPLNyfM+vo5HMba+0QcVFM+BoAhyxE/UqOvoc1zfe2lWOgPaOQ0bolmxi5zp+UyAmwyJjH+
lbNKam3NfpRq13sbOxf7CLk3/hlRqXMa7AyEszEVqxU8uxsSrTPz6ifSrdpLe6oMAutIHquZjPII
hXZ5JH0HAgNlH8QzX+h6czt9SQ1x8FHWXZaQG+lBqNqI8JYgGI0TerP67C+kdtn2LGKlBYJoHJhj
Ms2VOubjFAYRKVUWJsmwepar699mw1qTntUgCBTwTok9ZEz4mDovalp1bkevJeeJpNZz6tXeaW2z
4MJsEfpEwCIuLpPRj4cZnkWN85YAVKkzHRnNh5Dj3KBzfFsfS+2ybIWVOxxU4dpJilxtjoRYxEnU
va+JIhfh0UETdMqFtJ7cUn3czGGLmkyNl+1ovnuOYT36LX0ZbPPI5Gut7YtQtvVzhfxTXa281gge
/C+DVXb6s8w4iS/HYpq6b2ll9811y8hpHcrC5w0nxqN/XsRE0UtJgPj6KVceNHKCEHzPq3OVk14v
unKyb2XeF29kLAnj1SOONPugaxSNBP4URprwARFgHTwyUZ8Jf9pV83MQO3lf3y/+2p5ybVZr1IAZ
g3Fvi8kS6iC6J2uiXo+5k+ZAMDT7XENB9XVilZylHUvSqcBNHncaHnPJwsKIu1Ctd4O7OdvBrsF2
gYLKIrzwOgij8gBCZB8N1eA9t5AObOHUnSq7DT6742Ym3ewINMt8Ou9V3/mAmKX3cdCb78Y9vi4d
2UDBXyrDnj/kdtm+wfJuZjzmgNupMa8tDqy1fFgoWvWQr8rhbUKymO94AtdMVGw09Xzt4QLkTVpm
s39c1YAugeVrvQJ6Fh9US5F5hK5ERitCt3fQu2w94eIDv+KAHEf1uwrm/8/Q/wse9q9H6P+qvrzV
P3Nd/P4/ZmjrN/pwbSIhyJYl82eX5fwxQ4e/AW4TqkLyO00wFqTVvxzxAhpsN8sLlDrY6Hc10R9D
tB3+hv6B0GFG7z1TmV/6B0P0rkr6if8O+PKkYFOo6+yJQL8QXd3Y5V2NMCROCzndI66u0HNMBbky
VbvUv29Yf0luC/u/fTs6FgjpoWbB46WA5P6ZV+NILngCSxkPunFet3DIv5h+JxGW92NzHRjOiPEI
5EtHjRLzl95WARLuTBBEVqyefVY1lapRProFHbUrqu8Mg1+YhGNb3IOleVYiB3gqVPpcZ70DsoxS
uZ0vJk7mOs6BpXZxsRm8lmlGlgzuN3eJ2PP1CuhsYZj1RaGeQRYVoaa6sO9LTzd34awmfpauyKMM
BJOkNaLOJrpUg/wVtz+IcT4aZAq4YxjGvbNrK9O8JWIft4IIYyBE8Tm0DaDFFVvoc08tHE4LuGcu
jlpBcbiEqZkxW4UNTun58OtB2U43+wb9gjtIXTVzW3zMal8X58JenQmTWN0SGDd3Y4pnwxEG0veu
u5smUlsP1sA8+r3wy847DNY2fM6akNjWVCKFJ6TPfSVsj3ln0pVgla7EDAm21d0zMgwKNgyUyziA
ymy998sBiL5eRdvE4L3dJxJu0pc8XMDATRdDBBCiSeJAhmVnjW1znj87AGhWxD0SvOBRXYjNXAb1
RSnIzGPj4KiIRlA4SiJQjExgj6F1PxvsBmdncHuKYTZrvC9mGxtWx5IxxGBEgRGRWTeZpxmGDp3z
rIMrntoWfkWv4SPldLLleQncLcIHgo3HM3yQRixwIlK0J78ZihkkrgCssoNXruDGNR7Fu3Uepi+s
ZGCwY7hxkTQwqW6snH7qop2AfnJMV+PA3eh+gwTb5IlxGvcaoavr09DuzI9LbCd3muNNt1NK4klE
krDu4pQJKXGN0D/WXmMtJ3tw9Pe8NZv64IhhTkpBqsmHQMs5jLFLe9+ywiDBdK1W87HORA8bJLVG
Xt5OvXm2TA2SC307vjqzW3qRoBCDvOwBUyIZBP78mbTchdrWxcPurBuN7B0omyHBGRlfotSZQ3Wh
1t6pLjynWiXiYWF8CRi1cRIbRj/sTx1TYT/kcqfX0mKAa1p7G9lSxZQ8SqN7sLXL4WDrRdZHC2yp
OpAfL5Y49euMCBckSl+CGdwx7thjMe65QpeHabM70iWNvBeR2WJ7ikarBI8yIc7ew7GAy5yDik8z
P8ajy3LXnb1c9v6BYdchSsHAtRyjaQ+N2FfssEfBQvTYD3uGEkeXbg62HZTXvtvgoCgxFt+opUbS
jSa8+7bZaMgZu63Ri4IubNYDotYBjVrg53zRrGGyDubq84y9l1CvsaXxmssT76IDFvl9tl01XBft
iuNtaXXfnDDq5u5laGzZo2R9mA9iqXV9dNH8fSWl0cNtMCnTvh7WvgSbXaZgjiotR8wy/bYxaXmV
R6Y0gvzELrS4HdAjP/t5bz621VR/zKD4+9jU1XRHgKlrHbYuwI7pljb8xT+Xo/y/CXYhGfybi7om
4/Xtz2AXv/2Pe9pBXeIT7USk755S4/Erf9zT1m+UO/neni7n8nsCfuUPSYrh/GaDqICRiV2hinDu
32iXQeINTicKcvYMl/2X7H9yU3s/353kE6IsRlqMJAwhqUks1c93Z4PJyyYU5khiwGCedLWFqoow
oeZjdQrsyrxDDuA+rP3OQxXLNlwQNUq9kOjC9VtmeD4npwzUW7faUPBjXy6vmgzh3RRjfB5ydB2J
mOX8ogu/I4BiKOYbZ/BkQJPgoFXshDCbIE3a+EphuEQaSz3yEo2KtHKMiMi2I12guIqrcgwfCncZ
SdCBEFjiwGnW6TCh7bZPKV7j8MXMDYr7OOmdx4ZAU310iNl+z2jYUDg8FFGgVjVyMpo9nop1LboG
miHnO2DhLx59iHs/Dg3XbZIGjQLISTqORTJpk0hvJDqBE7u2aDquLIJncJZZwzOgWobTCzcJjvTe
ZwEkzMUNAf8JcsmujVKj0zbJWCfXbw3ajWPJEEV+2O3m9fufHrm736erP0f47EPOv2cu3kjko+hY
ySBCQmozev38RhJnjK3b8y5ypPi3penPL2m6kH/999/l18eFCdGngo80JVKTAGl5aP8sVA0r4LdJ
WLfzVNp2YjROx2rYjL08T9mW5/9B/u796Pb509+K8gSeTZ5KviG6KcbZn79fDd9GF834BWGVrpLO
LqvXOvTVWx6GPS26aGHlZdjUojv4vSdq5CkSQyGtSno+yCVvr5qMCm1gBTl/KkhEhmfmTev67+hw
iKN4zbI1rE9tZWV3BPY1DD/ZQDJ2MKxpcAUhRa6E18OwRIL8U00cdkhmN3E2LIE5ySqXXFw1LI+q
JIgboR3XoSWN4Q5Qs3kJnHUXNU+DPSebA9xHsg1m2MroljAZkVMBYKAqCR5TQvoJp9GOrQ6bv9mQ
vQEJDs5IvF+EoEC3ROzb83rpk/TQJkZLQ9bRLZrxG8YZ/3Xl2cITrIOC+GPGOHnuEVWdidRAq9Tl
rhGcXLdyv5OU4F7ObotrZy7HcouKEgVSOBy6ftmWNREd6gWiCMhGLeq4QAF1q/0V3aPeBNhmW27q
CxV8JMRmRE0odPoeqSIOqKx/Ck3l3i113YeXOVL/ObI3XgJ437L8MmRTVh8hWPKA6AG/NBPfRXQa
u04DIJRibH2zZAaUNVJoQFaJoXMnwvmbqmO1lrX4uG1o9OKgkv7My9GMN0zwvfvBGxS17iaq5sve
TbMQkHMswystqkCwMzvji2RgL6NV++ijiYhY/EuntUHpXD79H7YZTOai0GScaNRXWWRk7DNHKDz7
ZYP0DUB8GGhjUQTecCCZ1m/I3lVEmxc4jnS0MJwMl4NBUHuET2d5wCdPnZzM9lQDcxxosVjtOlhO
C31JKHWmIu3jLuh287peM//SrkvqjIdK0XRBRoNxIWmhkwR3tHl7KihcgP+qJVFOxdxRQzVaBdkM
HSKj5xL11PeZlee7dIJxiyZjHCSfxs3rLoG11YUWBia9MoB7SDj6tvPANvkBX+k0RxsQRkwQ8o0o
IMou21xThhKgjb7cOhiBuF8398UOtuUJ3Vd7qcx5OLTLMH9fUNu95LyKIvEdXbQxmHfeJNkMYwt9
oUZF5owD7F+JSd952P+pta8I9yEnYi1EZI1IsZKBYr5b9gfnq8dr/FIZRuZeBW1IcJTQVhmwzayT
QWaaBip1u3Fw45Tc4QC+Pg/AyPNGIyUS9fywkpUyHlsbPVTklGs+4kyoidg3x1njDV/z8rij7BcD
IS7vFQcMiS9NPZObNLj6CSsF6FFtC/1oEWHz3R0xZkbsCFApGKCzE64hlP8r9+F33sXST1gNqUUI
YejbQ7BODelhq5fe0+Jps0Bt7SQj9AFGT1pbRaJ1RkQ8HQuiCb6g46+uDYB862rc2uAd24Z3y6jY
fpcbWS1Yh8gOSRjRKoPPlgZYqeaq3mLPtssnuY362m+35X0E0Ye1QRf92qqpY6/E2RckmUUcDxff
LB5Colo+ru3Kb+NDZJNdMobUp1CZASZolqg+qmzW/rEaiKc7BgB/X+vMaV9syQLDPrQNCFsMUYXJ
FthowGgG4PnbApWfexvRwxERVvgxxT1IyIOfm7xg04J3HKrE7JI6NbsnsH7C3I3SSb97m+sVpKjZ
LIRNWJlr7FRT8GEQdhOMX8lGgDc2uq5QUcrjyu+ZCb/5gBCiuTf7pQVM6pZOn8MKtoqom2xzmpPd
ICnZrlKx7fLAkUDLCEuxMV12pNqj20SkZSTE67iC1PXJ9yOHKpmrslo3A5mcbu/FyooV2xwDUxLU
Ir8FN5up6GiM7Hop8sw/tGzSn8uMWIEzprT6e+6hZcGTIdcn3dFRgTLAqEWM8oDeyLrva2KryqJO
iC4QAdxab7c3ROmOfoLqIkfuQ32mdaILpVWIXRqvRUjALJCksiRxZ05zNKajDMznuR+s7zrtgm+u
cnlVB8o4bvGsGK/LVMBtOamRvxeEwYEEeFU3Xs4lmhgEY51DGUfQKz5CweiOscIY+V4Leg8R0+eE
lBBXj9DLWdH4RVUqlu5QOR2i/iBn5Y0m+qpJkiBTDoF/tS+4eOfJOZ/CkNM/X7f6Efmk8RX1o/OJ
nXa4hdzyXxqtza8YS6CXQjR0TD32hpe4EkAtSdVb8xATxUmKF3EKHVHUvO59jNSgeMGpi+HfCzOX
cKFpouQAZUFKcDVxBN0hdxz7i/QU1RSuWGdGuBXHNGTecJty/KKgrAZmLEfSUn3lqsZ9zswhfxh4
3mkLWd3yXkPRsitWZnq7DGS44z7F1hwZ+WKA5aCIgPybXIQBBk0VCVq0jRgV1apLd+HThd1aOgDx
RV3ezUUPF0DuX+MSvCKHOwsIA30h+TNflV23OrIYk967aaxfyylLvwWlSSqHV2TBawA+VEVWTfHN
LijNhkj4jfetkm7PFEkOIC1+4VDvy/biPW6Ywt4GBIef1MCHLqr7AeGUiQsSS7yJYhp+Fp8QJJlh
YusPQmYZOhqmV1Wn3uugObWPbHohNBQp4N1SXZGk2s7ND+8z4wFinndlrbtK0+nFzcKn7HODYvmr
68/A8liYyRMgMEZmCZUhHbQYGMD0oQ38SnOnz1Lf9UFYoDDF1xyRJ1CgCN7QyjrARcjQJkkwydJN
u12eTJkKToXwOpLDSMJAKQn0RLYLVSyRaPPN+sBWvpFDARsxXIUbHpyXNbNTqoOM3MBFSPIM+dTz
XD+4BiFQN7PRL91ZG9vAE0mk1aLZNpoNt3c8uc5gTXHradf6UqfEBQKOi2zFF42xEhlQ5HVr7Y6n
kkb4tfu/7J3JctzYtbVfxeE5KnDQY3AnALJnJpNtkpwgSFFC3/d4iP+l/he7X6rcUClZjLpjhyPs
KCtUSHQH++y91recDp2+VvIz0GCfEjrk6bbCVTLhpmqsAFgCjQd9WHZ5z3bByZJ6jt6gcIbamtag
OrpF4fv6FS4QQxmo+aDDIaYOej87wlcYsNZLlBGKq6a6HiJpQREUD/QLuTGqC89RkY7TjAn9Ck6G
RIuUgJE5fFdog0jLjL4PKbE1UrX3vD2fD9kwUaQt0omVcQOZR7ZzR6AvkDt3ZmymuCS2FtGy9JUa
Pmg1chZ6BE/FPKvZJ3PVmPRisaugfku9uLLi7nGeqrl4QGmaEbTUEJJz38WZrmJuVCHoLClFFARf
TAIrqHaI+5SbKDx7nRxCFWtyFuBcAeaIwpHaG120yVcU1yyfOlQPCT0zVsiieZjqtjuD4xgksj4G
0mwuGIxozV4Ki5A0qqruh31jViY9khLDjxk74cjGd+NrdSVfdxWhFG4GZHm4KcveV+6UprQMIp8C
gpomdeofaZiwponER5iaTBnlDRkaGY2ZWFNPQzhO3xr08RkhFXV/1ojjpV/ngTo8NaLE6qOPdr+r
jIk0mSbByO0IteZrmKNdv5eorUcnj2VGcQRr0UMz9FYJrmhtMVIf2F7QrrOTYZUJRUU+YA3KE3yc
Eghk02liXYVaSvxGMevlxgaWqGzFUIUQHFHAIZhWufg8X77BGtWaDZtW7RwDC92l6K6rNmX63KL5
TRZTTUkOzFTSym2sZkG0iG107AWOYWSiVm5Da8yb+lbWs2hekxmdKQvNlyntYT+2x5Gh/qAUu7jP
Ao1Pt+lzIlJPXGgOiYINNhAn1UOmmd4O2B2+KLGtvs/se4MnSa6ip7Ssg5ugyH30CkWPZJJGIKDW
uUctoci9Eh994F9YCpXQRDqWY8Tj1AsMDobg643Ypfla80hA5QDqtLbq+WyXIo+SzYQ8pey8LTib
mz40u4dRU1ta5Gj9UINXZ01DHxkmzdNmuLGKAmukRotdWYWNmlquxG4XLSBS3mtBR9piRhkE9zLm
xeeZcon+M18IdDAwX1JIeTh4F2kYzG+zGdP6xz9Cz7FofPoI2G8ibaPosfWl8s3gxjei0ffickZe
bdRJxr6MPF8+SnGGJhCzGxCz71vq/063/n6mBvznrhnevWZ4zX/om53/xj8aZ/YfTH7x5kM5AKhh
nm1Z/xpwnVtWZLCTZKCAXuBP/tk4E+YfJv0JjaxJ2QCbfuab/2PCBSnpj3MWt2zzl0yI47r9Vxpn
Qv3OOPh3bwKAAFZZk2gFSIWYuhT1suNitaSdtsx0aOdDAajVukneiCqG9wHebZABpScB3iyf2O5r
acJCTJS13ljdkblLFHl6dWYSFyKIwY9yEeQ9bzoOBTsYAp9Ye0JF2HYqaXdFVZDYW7ltUlgwY9+0
D+aIHm6D2Cs4RZ0Ym7WBKtff20OQvsrDjFEHNQSBZOhGrVdVzVC/h3Z39EdLezURhywScENPkVlQ
2A5G6FRJmDxrfc42RPezN8JxKPtHNhd8/uMDO+PoyR9ZPkwBEFrnlThJuZ6+RE3K7AFX07FOo9w1
hWgXmjxSfEFNw5lex+GRrZIfsY+yKWomQ4K5BfoFYTOtBaDJknavjGV1XWfs9wEAFMFNNwbWDnWF
vpqNeTyYedGzXyUIyIk7evgi7NUDxWXTu0j+jXcAJM825nyXTlsLIbgWR7J7zMIxByT1hTbni8mP
2SdoXTWu2OGQfNFWvtjKGFtBKIHuum5MP3oTuUwrx0zv9TIPN9jeg3sy4hBFS5UV4BUdrMXE5+Ih
6mX+Xp018UK3/G+1VT4DLAP7QU8HvWzcbRumsu5AypGjhra+kagWVzSHkgdDHZbSUHghmfANPZKA
HRXeNi80cn1ZoNfd4ZvDi6ACwJjVpnlI2kowY8PIXCQPIBQSNgVWbXvKGAV8yWt/R11JwV6gv3iv
+zDyJHq4a6FmMIuJ+wj3xiCNFF1MHF0zxqga8tv4KIKXvm6aftw2JndrRH2IqQft16bza8mhgpHu
bKMPXbs5Gwu0OFmUDJ1WaBxnFlQ04oi79a2fkosVWz10aVTbLNk2x2sORsD+t1PR+cN2XQXwtDaN
isDN6tV9Xs8SAkN7urIr46BXubpjNNQ7cTpJWHFqZdWmSrD3laG8P5vXD37Rxu8IJQwC15ou26Rt
1K9GdcIjo4XVo5Gn8i1zRvgJthV+aZBMecDQ4hXSD2hFuRwfKkPwAEoKraExOsIEbDYNdZsbSnO1
zackWtZZdjUnWUmBgJqDnkpMnuLAhwt/GHaLRCm5CRkfOUtBVRzrU0fMN9qzkI0PEY6WuK2kQVnF
cQBjMJoeFNhljsbCwU6AeFEvtfJtl+liN9M88HAIvwyqFm/aTA1u/RgyPOHMCLiL0iAHmhn5NdSk
kEg6FcYiBmk3teXVPMvZdQvuh6lhrO59IdnXTZDPhxw3qcsWtdnNkcw2B6OE9l4EGqhhxqgbMCrR
rkLRvQS48iRqESyKKrHQbkz5WcHeuvjXHgPFMsZdEBBO7w523FrLkVu/DVACRhjCpnIzBdo95TXi
RQBE5pIqYXxqZ+bdRNMtSHLhlgPgS1+sEXCrH/PX2hobvtDIyCzmgHcL8ibdmbPFCvslu6kBZZWC
SCBA34lUu443fm1UnuEH6WkwUPtUg9DIHgOfR56Jui0wc8hm/a70yRtsd/NYTRRSmaRHLqFUeuDA
L0QFlMXztDLDSvbPMXw2cY7c2rU0AGKGZZhIQ/fWoMzpV4bgQaVmC8adOeS+8MA+HuxuoNFbBboA
eTcWr4k2BW7a0oCsYs3Y+wRMy16MtA21e1SJW+xaeNvYSFEtLHAGiStsf6w+4BqJJIUoPYY3YxMw
jxfoDB24hZgqejT2Rbcfz73aQi7XVO8bdgrX0tylDoK5eM0GBlsp5VkSTY/sVrcVRkGDY1zJUb+w
ffMN1uk21sJlaWrLuJUV+ODTmli3Q6BAfOiL9K5VAUUgj3SLtPJkIDL86aoR8hI8OP9crFOcVZY5
fdGiOxlDkmTpzyD7mZ/LS1H3q6JX9pbCXDue6b5CXEfCRvjjrkQmlGnprof66I/FqmBk5M81g8xq
M8UlNVp+sGrFQVjglr29yAJ1idXpmrJ9kQ/kDJ1RIlOvuBL0HdHSrKLxXDKYabbMXyoqcarHRPJv
VahvcqisEz5E1MtXAwoB0KLHFkvWSIP1ngXOFoikemASRniG7SpQ88w8YeJudsZ0o2aD6vgd6D8l
C28qhuvMjPLrSsXwGMR3SZYs67Re1VJce1UmK2tdTrVDmurhu6RgzAINOogbUfOxDaWk8XLLNx4w
Ndb2IhHJgwmakt78wCKIWIc5gzG1bs9iuqxhyi+Zt0pghAjpxcakL6AUflNw4IJ2w+Q55+IKTfKX
Eom4YxTIO3pgn27P7nBjj8MbpNYWXavcYHNDGZeAAr02xiIH+67WhPUW29Gyc3dEcbVgNMTuP9a2
LIuIk4eKrLuyGWgplp4ownVQ2teFiR6la7HaJTBmmKUEMPR8s1owPeNNbvt3kMR7caZrWkn3NkPa
qAv7OlNnZe0Pds3LVNzpss+OPAMGV0l4AI3AwY9TwTmA3Wmj12YNXVJcL4dYOohRnvdwASc3Toeb
nu8iIXmqO+YsJukYnJDyEYLQm9tuwsbsNzdyoF5VaFFnqU+JHoAHbwH3PA0ZQj6qiGHdVkm+r3Jw
0AOBe1usV/nKb/2GuaE9Rkv13F4Y2k48h3hWSoNFvFGjoFvAcKAU6um8svdTrowsyxZ6FSVP2Kql
58Gc93xJUkQkbKnIv7G1r3iJtsBclTOTPF+wBg5urkPDASn14veKdWa4ioU+yIgeOzPNV2RyPIsx
0F3J9O+GFBtfHLP6MXXVmED0jG0KsIL4GIsMbTzieyYEy1jlwxSV88kn1MNlwnWd4AUsQZa+tHPD
GqhiPazVK4It423a1Jt+kJ5FFC0tuepoQIL0HKvUjRv1Rp8z5ZDF6hWCXOKzFSGtpHhmpVCkb005
aPtgHm5nObntdLukSkE4KcCopcZS6goPNGryLUZqhmRHMjwfOC3JZzMsY7tYJ+h/vJAy1bH7CV9x
DU27reTpoYlQYSQphVg5SYPTCvXZEtk3HVf1Elq6tZ7KcmeYpe0OWXUy8GO5QY9Yk2Ew9jY/q5c4
n9TI6zV2m0srrMt9SUTqdk5H8HLzcI+cFN1Npr36lhiJIm7mTcKGDdxBRW6FuA0b6zpGfcpOthLT
VR2azbEBHbNM2hCdwwSYufIlY5VYSfEeKLTYXCHTxhVya+O+wAP+qjfEa/dWSk+VlAy0KbkEwA+4
zE3BFXPQ+FYyZn75UWGa6ugW/sR4VubNJPX8czcQhLsWiU3gsxRo6GkbXfLarjDLRcQ9xSZS9bjg
UlpQboWGPXCmsEK/HueFekOnOH3RpIADKrN1jY6z3iNvJ2wbTPYhIFjh2JbpfBaoVbhFsCDk+4Ze
6As5YnhNqHk3iSl3fI3GfkN/gQeNABkiwyXrSmJ4zpiEceLeBHuygnBQLSm8ze0IRSnO2h4GOZER
q6bXxK4RgfZEvi8FDwJUoKFEDY9R1ixwQx/Rp5AmOI5v49CJdYJZPj8GbSuXHpI2q38UoyXFqxJC
EYu2ZAzbua6bcSX3cXGop27adUJItPfFOMk9Gq0iN0HcjqDd3kd9btaSTTNpL1pBnzQrrFvggdmw
tqN0ypiBjvhgrLNbBe+8eCXHNHxMVZ9gUjyq+lVphtJAk79vacaYQVC/q1JiGM6QSNz8CcNxumAm
GqtbmTwdY18URZ7vWKtracUyHkmeFDGGYFrCIM4BS9WeXYEt/WRHnmS/XdWGFstLhR47GMLIqOxT
PtJqv4W/xC0Jx3qUbscmZkSLnwhm3dlwEXW87IYB5DVoMHHPXVQqT0SoCm1dGlYkubXuY0fowLO/
jGNpEdacZVHtJT0mx43JZ0c59trcsriCVcjJuZrYnznVbMTdYobaVfLCBvST/ETX3zTZz+4rRar7
DfiEvr+DkkjHlI0mn2mzMpLhKkdLHTi2OSWEj8tN3b8i5UfQxJdRi27CzIZzpYYYVTdzjQ9k3Ufg
yeepj8Zt0idltxt8ym21zjgvFfc/k2UMQmrQEmKbS2xkgLd+nfI+2KiItd9Surce/bD+xpdafYMA
3jiGmUXPrJsjGJKG5MYm9m2/x7DrSAWoBQtR/BH9dnofBURjm4jJNLGxdAlDDhIoJ5ZQseMSesiR
r59trUoijI2vNua6YjSnxk1xzWejxMPHbjYL66c4tcqFgXxxAeSAZcrulmYjqtsuitoCOqN9SIYe
ZEphvfpNY60R2z3mo1q5GU4Sr9MKgYelCu982bhLM35nXWYPcxcWiwyALKnOWzsLcOZ2wxGdi4f+
QkDmkHYiwYock4PeKMKNNaRookkfB6Msl1M0ou22K2SahQasX33Gr7Nll+C7oBZlgsaKlZK0X9vC
WIzF9DgM9gEU8snvANs7VUdqEQDQR271c1uFR9SAbPek6jUtjkWbbPS8/RLLxTozpqt5zgj9jZtn
I+YGjLabtbOnhSb200Hgm6g2cYUEDwbLowJTtWrkZdiLa2w1grlZvvXt4SsMBgMUtl0cFKm5o6NJ
N1vOjoE23CZztRcVMr2mlwg5Lvs9se0731SO7QgUspDbb7ZCY6RKtok/TlcYaqhCYX0mgJUiSaEw
rvqbuUifJtt6YXc+gN/zkb+rk2sa7JB4DQ25XJ0/gnm0zqpvsc+U3fCPqcWnTFUX6DeWLL49ijvj
JW3nXUgOsXMmkTDL0uDcx6uZ7UaQWm84qKjJJ2Cu6vNk09/vh+h5CmHi+0O0mWb/ObXiLxoqkp2Q
8xf6HxsarxiFs9bLpmDGQpE9joEiLyAWrzrZfJUQZXq0nwErGyhQe5lM0kktmE8MXLD2YJYasUm9
Mr+2Go9jlMf87p7pX95Bcx8Z5VVn7b0BYb1o+MnKebrT5M+Q1DAPsXF1LCt9ryNpWbQh0XUs6K4i
4h2Omit8RrQnBakETJJzJxM9UyK8c2b8kCf6DQaeVaXr9U3E5BkoAlfZMjamHW2IwV1bM3MD/v+k
1ExELilBWwRGgAQozXzF+PIOH8lBHoNDnIyPYzX4DymU7pQgB1OZD6qdPKgk9oDm2Ia9vIGgsIrm
em1C4qnrCuIFI8WRYD3m5DkhJsOub/117UNH7Vr29skD9ALXsNKF0IJNbud3ilU2tGzSragjT/Ra
dIVAfduWgqAUbaM20oNfdDn5g9HXUWu0BfITdSVr7daf8kWg2Lfq5DfrkDxPRsgGInMavZVIdIcX
302n+mjNknXdG9U1fZQNLZunuInefQrDmU+0ZyGiPkSq1l3JAwgmvuKE10/qzi6VfC0rJhHdrBhx
nwsvxmvlIRaxjwylynNuFH1kuTEW7KOwQAsMSgjTMb3D8VX9Nruh36zQLih3Uc3nt8ZN6DAavGaW
fQcaZWHFkhMbzR762L2e6Mt5sO3bLgjpW0iQagH5uKOo6HPYq6xXXZMuz3Yuta0wA2Z5yUKDgY2o
Gp1akSoLRdPv2pnnVitdvm2BB1Zyh85TW6KLyFa0PW58tQOwx7o+0qFcw1hiZyjR1u7Xep7lq0o2
l8oAJK0t9Dcotk+NZG/NBB7dZPGiRMwNtSQ/qLHq1jJRRWC+2Q8Rim6YW/M87CAuJ87JRLDsRWCl
a22Upb1UH+qiIskGyOYwsac7jzQ1YXkJkvZc899zQI8yjlA0RBbVROvFPpOdOiDlrgpOTaHyxDar
hk92wZ7R1LUj67XD8Mgb9NgzW+r4jJSiPZCJW9+3l2luLKb2FjjBpq6sB1mZCTzLbhUuuGbXGwyi
5OhQowtKUgUrlon3W55leoV4Ipl66xp783nAn8gTNSTVqxXOi2AK7uuBrXiUAiYXgcRcTGKc2cjV
ui+Ur3mG21PM39ADuCiQIqxj0MQVmTACgyQVpx37+8js94HgpzegOHDR3GJKrB04gAsQW/QE5bYC
wlG991XOVH94QQi0TwHntWL0CG454T99FjZjXJ85e10SHCbnBfPr4WgFKizOdjfl1X6g5jA73L6F
9jjOQAgSEZ3iLLnuBYSortnleAwjwpr3esbaofs0MeoEwpMJxNOY9Gfy1q4TvT4gzh8d8KlMP+QU
In0rNhQSj/j7llB4EGgWz/TTNiOwSL+LwEb4ARQUHycgnlO3Mmj1Qo5iHtwpDwEY5DYLGKuf7U9G
Mu7juSP0IY/uLDkDhaDZHt78ZTMQuCkiTMyE72xbPRdLgSUZJVT2mgpcd3rfON3YdaRVhDGtVaE9
ayMFJUD+YZlqtLiBm9Rstsp6C66ayxLmoUt7763jFniRPZirwWjW1IPPSYM1QoT1Ah2FD+gJ/Grf
2DdZnD6QY2gPT5g9NUrZSJsQPCAKQ5CDtiqLCP3Bq2VW3Mw1vFIple+yJsxShqAIzKYORXlUMxPs
zvPwJcoZpfSUkiHycpCEf9ucvYzLiJltQUoB89JVyrzygfxChgPAYXVzoQ2GuIfCEGZupKWoziNf
N7/Nwuz5dLLCNmy5Bv+9MP0BhmTS6t/IrTVvi7kfbivZQgwPemHkPad6Mp3GQgbhBKnW0eEspblZ
GEFdPg9qIIjUAhRWsJOCDQ6CdkgOkVEyW7B75YHKGUcxkquGFIIpnJ5Gs5zYOAa+lC7NrCOqJQbk
FPIbrehBwfObOKSEqXjT1cE03GDMZ3+dVBW30R7jnCei1PS6WuXhbDab2C6IcuG2qyME9KajoZ9b
0mqciuxFibX2ZmBaeC3GhLitXFDz/qlj/e/Q7e/KOXH4P0/d7qKvdf36t6uvxWXcKn/tz9GbJOQ/
FKTpOLjgH1AVnQ1Vf87eJAgNqkylwHQJNKIM9fxfwzf7O9UBnznzN+W7g+yfozcGb2cMqg1FUTVt
FWPYX5m8/ShB1r9THBntGUjk9fPv4xd8lCDXE+4hf7Y24KbF65ShA+e70rVvQguLzYdL86mm+vuh
GLKBOBcmjjlU1T8eqhEirqpq3NS61riDZauOrLfWJ/61H4Xb/zyIqRh4ASxdli/ORymVqj1n2iAo
mVGuRWSIxcilfn8mv7howrZ1masGbdnQLg4ydgg6KzgWmBTad0OHY1AoSCtGrfIPvz/S5enoss53
WID1gEzPnvcCZUzTbAj9odjETGDPTRF0bySrFY33fzmMhclREIBlqRcn1BqDXZpBuYlI77rvwhrD
GuO/9e8Pcv6XfJjwmlwvqjZU7sbZXSgu4+lje+7GadDWREhNq25oVb46jUFjIeFXbSa1rLa/P+DP
Fw8uIX5JyCNs443vKOUPHGilseu6M1WoIX7mtjmuMKmEgfb7g/zqrHi1TQD4eAZ0/YJOjOJmACyg
ssvHVqXooBnYvwyOJsm0WQFVfnKnfn84Q7t4INKsnvtZEmsJreJSjgE+tmXWXiNr1ZasI9XN78/u
PP6/vGl4bRRQMFxC0zAuLAMQKI2uGPN1Og35S1HJ0VtJHuA5wlPEbNwjgUYqyazkOCJJD84JDTbc
O3rsDxi3g9mbNL1H6Z+n5nOJYM4AWu9X0jonhJL0L0hBD4wYQYCXTdisQf/J/Ssh6bp0U48K24a0
IZnhkzt2+fZCvmGxQ3iFLd3gBT6f8ofHoiVEQYsIdQiR+KxMe6j3mWKhR1P96BPu+883y2ShY3m3
8dIisDj/+YcjQe44G9ypkYJWpu0dmG5XT/3XCYS127dzOf7Fdel8ZhyGbAPDYh56+cCnoEcaFOvr
PDIbYIH9tIKYOqxTeUzuf/9c/PxqcSQiH3A9K8g/LhHrY9wwrYD5bMwzqsS8kLw0j3r3Lx/kvIJj
n+aLwffg4kZ1SW5MsV+s1dEEHmIStxkNmVj+/iC/eBp0wfVSkH8jsb9clRQ1kkRnZuse0oVLW9HC
i49XMq70avd/OBIH0GWB38wyztf0w9OgB7alSmOxjtnaXMWipR9BpbxIh1C9/v2RfnF3dDj8gv/w
oLPg/nikapIVRPfZelIk7CVZgsHKDLtPPue/unCQ/k1dxS9uCf3idMDBVXJjAtbJ2fwQytiswlbw
CaEr84lx6ZenQ2miYF8yNVKhfzwdAs6myp/Sc2t7WhVEFHu1lpmfPGxna96PX6fzmRBfQXOQ112+
sO4Z8lxoahuvCaN8hUk77Uuzg9+YKcZtrvTTu2Cq+vL72/TLQ2p82TWDwHv1kmAdyoGu0JFc0/8j
9CzAsysPIluftRDraWpL1J9gKz45T0qtn86UWlQ1+Dbid9TRVP54OU2zawMNL11jiMBa0MKUvzQ0
40O4SH4xeH7SM25rIRk5ePbbZ1Wu4zdbCjF80JVr2OThpzyUeD+upyGZiVU0inprjEb9hF8cr5PF
EiSDrigJ+xw0+L19KmZrgW+WBKmkJj2QTaZumTdNqGgHPTHr7hhDtI6WIs2T5taIcous3UqWIWfP
NZJW21egZjh60oeveoyy6FaJNMxEEQ8NyvdK8a9xu8Tf8B9WDd0sLvei9qXiXhrRNi6xH8kZgWTD
Wp4J53PUMZT3skLvcQG9qA1QWmXDVmW8w7ScIL1g0eDTXNAhGKMNEmzrUIjYfzZoj5FqIXplk4+J
/w1RbaOtxqSdntJOM2m3pIi0+Tlx8FXKsTD4TSczddAjM1kGgegTLwrl6QoWYYH93vT71C3ysftu
KqqqtV1W9KrKqrZrgKpmww1BjCmwiZNkvyanj55ZMgNcc1PNnEhkJgmQCEhLH0KAorP21MtAiLwE
e/u3sJmSQ81yhnhEbf27qpp82SVDlr75FGB8lvJRvGt4ychPboz+Wcb3MtNJVMZ9gz6D3b+dT+9Y
u2lh+4izYEGHGbl4Mhz/HewCGYXWQNA5oZp5a6wDmoZ4Nuw2zpn56TR05zSfbsE9dM/kg7VvPi8Y
qbME2oFunOv+Pp7Mgr6NP+DMGEYk0+sKDjCpXMqAJg3juG5d9WYcxShxs+QGt0qh7jHDSgsjFKJY
1RbZi+5smNaqLqt7QypSf81ce1qVkD7lZaWThsb0t+lWoT8ChKh4124tIbA1qG2ubls294+Tbs2k
1GRib40M0an6GSpoUpw0GLszfXLqLs/uA6OVCEuYK/Mpm6yiA+UVtBGqi5adTGnWRMGi9kWFEFlt
80YopgnhHRhAxCjFiF67MNbf8e1jx7P9YJpdrSzKbEcriVc80+sGPOYwpt+CsmFZa1KQjV7cku46
j0EhNn2p+9EDvWWuNh6gyWIq3yZ4PdI6vtNppeH7QeNJf6pVcdV1LClMBOQhl8nWPkOzKh3pQAC6
GiJRNrE3CvJq9DpfjKNna8zuqIcCyaPJIj2qZhYIz+9M+k0F43Di4et2mpeW5JcvYW9HvEhyR8Ii
axrAA1NgyrDSSBY3M5NS2Qstoz4ZoiqKNfKK2vcAgFuPaZWNcKRC4DZL2L5duDD6xH6cOnksPbWK
lASSkUy7VZeDpMXAl2YPpcnfghgqUCvHZqeNiyoMsy/JOEV3AIGIHJkY6evw8KAOeCaD7W/phJ/J
gRUEApQUavC5RIYQO2FzLwJG3xAH3R6+Jt1BPfe/GE0UGO4E2hSOcYtPeVkaDYm2ZGXjojLJ8m49
rVDGL8Co23FZ0nac3ZoA9oiUQPo+ToUPYHgce3oxtoeJrGB4nvZt7F/5k2p2Do4jzFq1EALloAKE
7Pv3479tl7+TKoHVgi89CQ+aZal8DT58Wr3X9vVvX3PQGdPhNfv6P3////8v/fq3A0TcIk0+ggN+
+a/5sy0DLIMOC+4r0JQUfrbKRuofiujzn1A4gRI4d1m085/8UxGtWPwlNMqWBc7pTAugVPmXItr+
A9qPTn2CtZpgGOuvtGV+/EYDDjK+/5vYV9InoRi53OZZgaWRLxSeui2d7dRpnuZPNscXZM6fD4FY
/GM5ir6krQWVx8mzHoLX/im97mlQO8gI57+0LfnpSNbFFhnRUpHY4IVPMOTXx/STgubXJwKeiduI
HJ2u2I8nEuRdnmjhEJ4Gl9jV7oAAaAmt4xAtPzxTv+hfXUQv/eM8PhzoouLVkGbEpTKGp1xzEX1n
s2Mu+Tzab+FyQy9jS599W+78IxoSp9tMXn1QFxhBDc9aJhvDK5aZjWr0k92s+LEO//lXnf/8w7aC
uIXAmAHGnGprPbMlXy+Lr/aiW7aLwatfx8f+BfL3P1u+/5ETJc5P4L/r5Z8Pe1GU0yNStMrksPJW
ePX9uJmvKBKkU/PQ78SW3LkjSqZYd/Lt1rz//Y345SmbxMxgPrCAy6kXtbpUSTFCkjY8iS+ghCxI
VC98954tTJ33NTOx62QZKejJnOTt90f+sWL/86Q/HvjitbSVmkgwcX7UpoUZgJ9y5scvxfr3BxHK
Ly7tx6NcvJmNiodH479OBnwOOv3PMnVp5jAL44DaGfXjIHvp1U9eU/XXx7U02tX4QZTvv+vDk9RH
yFFzYYcnLVvUOCYpWqcZQSMSN0hBNgGoquyqpnGT6eC+KSQYX6NdrY12ZwoJAygzN8i6Xe3K4TmM
S2gHu00SLxnNu1iqX6TceqRXFKP5YDQawVzK0dMV8LbIyIWzKXopWo6qQjZGc5onpitihnH9ydU9
v6WXD65p/fssL5aLXITmNMpKeFJW0nV7xKd8S7jOgWy+x+lNPAM0+mTf/30B+t0RL9aNHJNxj3wh
PKnkOLvIvyRHW2QLUnuvpdDF2qp8dic/O8eLNYHNct3XlQhP1QKazNpfAA/oFuMS1C8GZxeQZX/E
2OplCwaTUMFSrwkWtuX2yRrFKxGRw5pZ2qZZpyv+GSW1p+z8TxauXy0gkEjOEXas3Linf1y3Zovt
ClF0rFtX884+ZF78yfba+NVHlMYE3wSZ3rOsnZ/3D8/z1BaVqpGmeMoc6M6runf2yW1xW7+TBDA7
7IEWXwYYEA/WM4IXb7puT2hSmeK/MP/t9oj2jc10RMXBck7I3Snw/AWebh/d6kZairvxWK1lSKZf
iXB/Jurtvda8RCxuYEoeu/fkiHDJGXakmCAgdYLjK02lTz59F6y+P9ejj2d48SynRDXILYa8Ezj5
RbjpvfwaY/4SrlXqgBpdDLdwM5JteGdtkDxNy9n1HcXLltobZakbvsiOz/9Wd+Gic6CofPLzzn6z
n161jz/v4hbDnpgBevrhaVrFV9NWDt3mMVl3q37dEtCSOBah11usQ1fhVj3aV6X+yQ/43oO6fPM+
/oCL9yDvy0HGLxWd8IZeaVsiebx5TR7objgm7r25hkW0Qz/hnupt49nu+aGotpXbbpt9uKx3403+
dnz9Mt6ki2iJMth96tzeQ5dL3pWHiC3eFyflttmhTKVVtOs+eY2VXy3IRA0S58SUTzDq+/EBDpUk
ktA3RafWa70cDolnrOwv+lJ4+TJeAmCzHVR5d/Oiu47eyWF/CLxvn6yW5yfopytIWQsJnkqZn/Lj
T1DOG0gLsfGJ5OxH5at0q73TKWq3MJoSNHCZo6sOnfxPjnqeKvzuqBfFxUzgu67mGXKLZXmtryXn
2Fy1q3A77D57hcRnh7qoJeoSRTXhiDwiBwxv2Z4VwV9Gm3zhH1g4i08Wve/0zN+d2UUFQYAD2U5F
Hp20lb8dPSw8B99tvfFq9FiQDuObtJie5U3jUT462I3uEs/0otMn1/eXL+aHu3pRYZhTls5nleyJ
l3I1rMr1vErfwuvwzT4EW32hLso9vv947x9Ak0yr3x/9e4Pxp2ugY/Y0THZ2eD1/fKbylN5ThhX/
hP7Ww0h/nXrRjpgwT3Ijt/w2PFceEe1OuVV2SGJbb2+59NF+/yOY0v7qGSMV11JMpu905X/8FUSb
Byh7uAZPmzcMVM7T3f7tcRkdqv/l7jySZEeyLLuV2gBSwMmkRQrEYNTNzLn7BOIUnAMKsqNeR2+s
j0VWVmdFkezqYY8yMuJ/YwBUn75377lu5XPH9Z441O7n7vRpuQdANa7il16gusE+bNzEvex0r/TO
qid75b50X83wHSvbpgwfWUOSzX2Qe9tj4m9yF7aLv7sEOt9PuJ/P8eahdM/Rjl3Y2xy8yut8JL/u
CUWx27vv15O1OdTh+zV3zyt/13A3EDx9PZTd6+wXx3lzOgt/Cnov8r3C9cLFv/xsLm/3X8FytjNX
DdZN6p7Osme4NAfdg/DN/fmkB++Piae5v0R2uafnd791H59pg7hfnb9459Pq6rvS3dbuY+Hy/i7q
W/d1Q8ptUP7xAygb00t8XrXnVVf35/xu8eGutV+6D3eL+316X/kK/kHyg/uz27nHwuNj7/zNdf+M
9ss98X2+OzfdPG2/443Nhyu8xt0+jV7kfb9GwfN7tMMO5V1ocbHSPtAP8mrvzG95uzvmwyfXI3YR
aPKd0di4O8O9nh584Z92g/sYzu77Er4fvO/Z1/hX7zNfCk8QqyZ7ucMn78PzOyc1ai7H25ReuPIN
89Pg3iOS95aLyavAz/N57ja8/uAGuks/7fYPX4ERBKHtevNe87yHYH8HICHcXTaz+7Z94qNqXii8
Xe9eUlfnvj2+3D0cCu/OvRxXbufjdu94EKr9YH/cB/dH2907/mvrHraj+9AFOyM48iYelZbrkYnl
/n7Yfu9Rka78PuEbuHzuuEscDHvbZXk/je5d5QZbg1oCV5w3encPqrsNEvd73Rj8oNr+K/FDNHB7
be+qmw/37mnx88fYfU+8MjT54YJ7/qdx9/Ht2mXuM+AAn6ath9XRPf5YXrBvwugQ7BXv9sl+am/j
o433aWyf7468EZ/Ta7zTOfWD38Dfhz+3Qie4+z6N3n4MHPeJBQ2swyWogvBn9bJtG5zG/XXxTsIX
G/LdN4O/zd3tSePzq/tnnu6F2+p0fhT+hiijoPOfnk9nw33dIrhy4QqFchhsyU9wn0+HK58896nI
gsZjIOEexuD8nPtu7f9q7sPrN3fy7TGy3N/SD7ZPz15w2S/cgHfhGz9f6f4+b18nl1938bO7jyOq
QffuLfbels0c7IPhuvi2uwZklof4it3swDif34VLQaKHG2+2/NgQh9zY51Vvr4f/zjd8RMRu8BQ8
8emGYB95D9fXz8k9zD6pHa7l8uRtgL7uHp8hh1OJItb3rgw3nnC0bJu7bl95+/4fnCL1/3Dn/rv1
7U+Te1WyTew2rG8Wy8urdHhd/c8TOC1+xdHjgd0l3glNGj997X0+hpDnd1+0Ddrdi+0eb7WrCEjH
9B7+36pCZp0ccVEkkOr8bxfehlARWMpdSueg2skkWHlR2Ozi3C0ess1AA2o6m1u7dqtA84Dd/IOF
X7m9/L/bff7u7f+0Azu4jE296m81oXp9r+9w6LEOhjgy7qKteTY3zT4/t//gatxe9M9vCmWBCaZ2
Y5T++TvLCQAZW5vSl75LmyAxooujQrqRlPajsmSUrCv45hgOzz/q8v1Hd4FDwxKtg4Jv8c8zxrK0
60mReOMpIPP91/7V36ZX9ZUTSXOyLtKj7f2xr/63etL/PPZD91GkH9U/Yaj7+Rj/qf79p4eBUCiG
HF/9fxmuHP7Ut57uv/tDtw/wVSPjJdd36P/HH68R/9S3VvC/+T/BH23h6/jTLfc//VgMfwOv3/7k
/+1//Jfm8uPS0Fz+QhMP8On+hyi16u+7yyoX+T+XBrr/63+SmPfnP//X5rP2F+QZUBYhytPj1m2d
2uSvzWcZ4oZJ1xtGJ5yOPxrQ/9p9VtS/aLg+6S+bQDduCrd/bT6bf4HjzgHB1v+QERr0i//2vS9/
vQ35yf7T3h558v/mdrWQInOLysiZoOzeoLZ/OnioSx4JbGg4GxODQHVhAPsElaS1SrVZF9Xc9IR6
tJ5IVoTMDK/o4QcCndrPJK2I4vOpn7/0UsGJn6BDxlHUgDX1jDnC0tUzLorgdmZV4U9VixK9XVuV
ga1tQ36vSmWm21DZyuMwG+YdKXGIdnOyVSgYyKgDOzB3nECmEXnIKYe8o2N5AL3lyRMvuV2TaKk9
wi9vQD+mM/WhNup0BlfRxePOIqsxuWStRC+tGbK8xMED09YjeMFGgm7JdIWSOB+93iHxYt9PE7ZE
sNI3/ToEKR7YRmxmpYGeOqOxhbc568sBY5ogvk01M6z1sEh+4Xpn9yNgAzPgJZgRjq0KQTJW5izZ
0JNoH3X6bMyP9C56ipI+xcUJQUkhMc/QO8wrXf/A4KKRyHAfFlJam14CRUUs0Ac8bbzgADc6LZgR
6VVMU9cCNb3eK79oT7sRS/ZInqOxMqkNEwlJJ10LidgOfRxn+1xWIiPcyIhs9MeRkY2bvrHaTydX
iaJm/K4y88wX+ntSMzbPQ6uVdTiPCvFx8PRjPTAIq7qDGZbZxEkZCXufLqQVuhj4P88qlmgJ1K7v
CS6xbywITUIJiGY5st5BYE2nNFPHH+Kj1OJgdFk7nHG9Zpiy1a4YuQxGsewI07aGLZRuPL3aOuFl
AYUIyQi00oIyYaR/5ysjIsawIvPud4k4I4czv+grhs3BwKuTlO+1YUCmxWObVTbWktaanyZSQZik
4C1Pw0EdsthbU4sYDzJMoswrBXJwd9BFeTFmYm+DpHayN272HpBbjnKItquYDNfqB+29XhrrA/Gd
YoQz9PSLrigC4N5gGtQMjo3VFZd8XLotVtnSL1NhHm2BqsSXexHfwjLzooNMoMMbd9q8ZuiLtBOc
AWrF6GyMxgB5Iy4e5DiSHyp+IIvXJo/HyKbxYRRa7WyA1MYAncocg0Ixz/Z3Jnr9JZtwvntqB4DF
jZol+ZSVUboD4sbw3wExkbuaEMQ/O0KpXsWqaq9g3DC/Fq1kyyepmbXtoKTRL+Cb5EASYPxdtYt6
P3CI+hiEBroKz3/0SViS9psCtHpTR9Hu+7TTnyLCb95kjfjGrZaJWOGxAUO7qY1WzYLOqea9bPYS
9AfM9YBqdTlebH8QVsGNyQM5wUmo0zeQfou0wR1MlzTtCA3wbdCRtVsLAUNMIoUrdy05M8Hf9STK
urZEADC2mZYELkVJG4bdDswEKy4g4mqGxiDdUIpL2lUapyZIMImPMjj5rBNbvGp2OjzhD4kfEsCe
pd8mHWjEyF7GH2a/XOtBafu7uJzUC5e34t5Rhl2ZNN1nlxnkBquz3n3e5MUxg6cMJ6BF6x7G9iRJ
AHZ7y/iBLjnAo+1qnvCkgQHi5iJV3getHg4DPpocfqLey5jP48jiA8eWs8kVIwd9j5nmMZUH4BOm
1GvRsZoJZgPhvwrHVwhG7TzWLACUujQMnPyGWSvXDVChrghGCDMJIagwtNNLZega5vU6P/eymY6u
VeBM3qBZ7T6JALEQaxpNr4O7xS+9WeO4PDlghMwjkA3sLHrTwd4xKyW7T6HzA0omtqIhHzSRxp3W
riyPZd0oWpAtrdpm3ljU+RzofSVaH/O1vSF+C9pNFCvmU6k0tcPHyhSTnivyCtlHvZHspPTmWG57
4jPDBklPEpbR0ikvjaQqyxeWRvVNazu5CdSC5W1Lm6q+ODWxs25uwxH26kGCypHDKz4nDchFFwUM
UYPRBEEQMYraIt0gwfojjmW1Iq6nBWEdTZHKeTKFCIy/Lm+eUsBZ73GURc9qgTGSW52HJVIx4E8M
ue6QwaV4meErKEc1EcZfZd7/rarp/0/UP433/6pK+udq+Oi+BuS2P39fKv3xt/5lUH8bF//NL3H7
57/N4k35L8x7kdgzqyJaEkTZv5ZDoFUI9FGokgycFygg+W9/qn/+q3oISbB86wb9nwKeWb+F4Ryb
BmxGaiw67/z3v5slNAu83wY7HpSicQEeoZb7PFec1FbKfawxDGU43OtuM0HDEMNvQ6UxyJeIMlC6
mlKb5YzGahIFu8kj1LLU1aDOYyyZJw3E9bx4hU3SRrtH17XqdN3SGdCPa8RRYnRuv9QDpsdCrPr8
0OuGTvbPKrXjLPaVZlZk+cW2DE7Z1asOdVAHmivxWIUG/VwPszLDgcgUfOYO+rBtlnRL9y33gygD
/B7O8sWeR0J2TKVBeK1YuyZAAgc5qoFjVdb7qhti8NSAQSTW/6hBGrFdDKq72V30yMmh0pgwtQmp
JmhX9sVSKvlmdIz1WADWzu+aYexT9ojiZrCVTPb7r57FanhZ6zm6v8lX/XoqRmJOMqDLySnqa2d6
yXuDiAE7Jm08mQjhEaDlW/RG6PmuDlvpE+9QfThO29xhdmcETBIQHi9TRY24BQiw7HtlBdlcMehM
wqgDyAJnrWWyUybmpV8jgzwwyM5RdtSxb4Y5wlDxCt623TlINoOVROKPfOjgN6WLmahoH1MieEqI
zeEcY3cbHUV5FkJ0S5DCz1ssr2MnWbb8WAzh50GjPwHPJPFyAQIMd5ne7wd2AgAsIKyGcZHo/a6l
dZidW6INSM+130wID338HdUmugEVA0JPo2WbGf2whrOkWbr60CXcP89ElUjZbz/apMp4kiRpxBTF
qXWWCkBrfivfgow6zVLVnZlmY8aV1mJg7kSV5J/yqJfYlRXVl9MSkXBhxAfBMJ/zp+k83DC7mE8T
dG5kN6aWT4VPxt2EO75X7RKguYXdcJEAxCPsu6zL1JGNl1Ny2a1INnON4YygZYzWSPZiOETkRCeQ
y1Qk6drcMXWMpGiTW4u2m4uxe2EXBEIM6qcDN9fKyVNp99OFcxBJTgZcSlC+Mxh9nBvD/FspTTME
hlZP4loZZJJjv576M3kZXM5AAkhbR0TATVGCXbFftgTEq1QZ2kzfEL2LclQg4xE8U3bpiYg9kxsm
I+TrUOW8BN5iqzORF0qxNLuU5Q6AwFwimrYJSrjPtGpTUT+bNSX0B1Hh2kZO5BWaz2Ik+1FKlNWr
VPaVH55gprvVHO0J8+ulYwLYs99CJRU690Qf2e6sZt1zaZUmmIYkp/XfRVrQW1pPwDi+gKDF8v4z
GbX24qxpuVWNQXoVnHgiTwUrFLkCINVpUNfiwWl0hnocYRHtOfC76lWmnhhHFduyBQr4nCOy5con
lT556hhxjItR9VJLtRamX04nhhPcKF0taMUqXj3MHbW4eT+1YBxXJCVwjwMxp5zzolHL7ZPeKLF8
leHCwyQzCiv+QlnfvRRaVjQHu27teRtLos83iwQrJRiTVCMnYk3W7aRWNTysSFKj46ynxUnYdnqv
THP90oq4fhoWdXohidfxoQoa5CyWaHM1ghVNj8yYRMm8pdbtMgBF1wUKrN39KmYdrmEeX0RhqUoY
j70Ze1BJmX9KzSR5Ywa9pW7m7KSSdwZNKnO6E5WGeLEn6CUc65oBwaGVIM61NOhM3BCLdWfpMRC9
LjLnTT0K64Q5xW6ZdtlVHQpVg+U7LhZYMFIhoNiNne1VURHf2eQNY2eqCT4YGqjm751OuRYYC9HH
gXKjvVOUSc1ZiHUgv6Wy1kAiT4CGMjUIyz3bok+qQGadplYYzxFKYbIyqlX0frYsKi7UVu1PFYZr
4c5zNBtvaldnF0QSDgOT3GSUb5DiaOCJHkR0lKK5fKCg7o9ZF80PSCxyGMXSrPkyyUX3CWDdcyXF
0XMVla30u5ZIYv25qk3YgG0Zm5yBLAQgiboUESBLItI8ECoGaJe6TOcxxt0NNPoZ91Paelh75fbS
0oGCLp6RxLSZJmK0rpg7MnNLwoAgHTk13kEFEMXAe4D0JEwmdzbkeLbEJaIEVQiA5Yoj0fBtIm/0
Crq2hJU8JQJhppYzrPTehIlxWLWmyt8i1qc9oMuuRldbW7PXyFF9NY1mKT1H0wdfQJ251ojEbazk
hn6FGs1KbjdL/HZLqHlqI01FYFO1xfrT94rxipkfpnWvzjKXuShC+fYwQQu1y03P45kHmZ2oZMEN
3CRo5Pvs3JBMKpPqisM8HvVRsMOJCXmFag0Ntnq4X1unLWqSjmtrmEDEd0l++5tD/dmaSH1DSnx2
XzXP4q2ad42y7W8QXbfWRrWAoWCvDUi2Cpav2wKtYHvvsU/SY8likELOo9OORP4kCLndrrP0gqHA
wNkABiD5LXy0LipDZDv1useYMp3ttLYRphdS1Wxm0yAXzka145tVMyToVUki4OiaaEniK8mgbaiT
1g2hEQSfotTEqUxDmWO6nHESwAEm9nbfc/gW2NNJ2BvlpHY5WZfy51SjECfDoGSD9qKCpsyGPV65
zKUsQQbqY2s6UzMtLH9ZEU7rwK8VFyk1T8ax7UOUjW6HwI8XlBpK6WD9IRRX2WpVBxhV0KzAJc9G
SF5gNUvFE6EGDvpgSR57b5g4zeuZ2jgbg0t2x6GxsJFpL63Jl6rKDvFumlc32zvYBcrHngFoXk87
ciNqiNeSrmMLqLlM0BvjiIhgw4bxQXxwt2/NyBl2jbEq9GCMWf/CTd3FW45tHf3bbBnEPbErU3EC
nJtfKodlz9XUqpm3FTASmEd2oV451aJ0MEaE0J4Co/xF5TlXvF5np32KcuLl5AbCoztmuvMkdyt3
r1UU1X2SpPb7RAjuGzhIp7nBE43uDFyfbpo+TIjdyyyz3WFd8zTAFikuLQhvNuN80kgrtHKLnnec
xJ9lCuXbI0C66jD0R7F+HCV1rA7gPYgWFh0GXa+CqYImJJa0b17JQXg+p9W9zXGeCBYrpirBRKO/
1lMny2CoIS5kfoPmvIBfLRM8bQ/ashsk2agCcncWYtxx5MHCcqZmdSWHnD9XY5d7b0YrUz1gbrO0
mWRpLu+FNsTFTaw9Tw+r2k3fJCEtr4tyA0tVYoZUkystIQ9WYVsy9AbHvAqpnYywT/DoPC3ZEDVB
b6wOt2+zZs4m0mKz2GRT5xy5xGQITkCToMtUxnWVGvVjNpsmCiC8KLJHalE3kI6cc2jUwAcXvnGz
0mMD0NuUG99iCU91XZiwvPB6U+dmVrPvzLmsAqRtTn3o5FaT2lDDGId8D/hBVIdFo06gizNzelxG
Pf/urb4HbTDDqu17DquEWyc2VEhdbSjBp8F+EOogKftq1tH557T56o0gFJr2oqrK2h2UHUqTok9a
aKKkuZ/qAssBta6I+tOg6PXHCIiCGoSvD7MB8MOnyLt4uBhVkkTQIBo5XIohuu+4e4ywNkrSt9sB
7DkjLbB9gWSymN/P5ri21wJuMIvkOueS4gHrazF4RrlmPEFRIyRSNbrk0APpRD1mAhkLNWee0RV1
Je23xLJBL2IIUfYzOgDYM/AG0ejWwnkaEgIxNjSi1KNByaW5K/HulWuutCICZRJJ79NbMVtvGqbY
dk22pJuNxtAhuc9yul1E4cz7Ih0nco2NxtLhbpR55bWzWO+HuUeqVUk422EmyDMMXhkkoQFLA2uI
zorP5RDGMSoyxeC2UKd804q0oauVw3mYFtN4rG87KizEBoDPOGrpmymtCkNLvVLnwCY6W73kzQov
NLbh0e+tSrU/iYWvW3c2ogiOC0GqLinFTRywK5uph68kedeqapIObLtaw7bfWf3FTmXtp+OIWNFD
zsZTO3NO2FntYI0HeZXij7luksMqOoSXmYREsqp1HDIA+tMTx87Wa3j1gdzsXuWxWGoOArtiTR39
qNKUVQ5LRkKaP/a19N2oCSBY+sNy/ol9pBLftBjL0c2aTuvosqUTFedklp9Lhkc7IX/iIDot3ZtF
klCoxfEnrdC2dYe+NF602R70IJOl5FkCWgR0uKnLqylS65nvLHcuudg0zdIG4C1rUy/o+pW5RZcb
CPGTkAc1OpF47VgBqxJ5Q7HUldpJITVu2VjpXLTPE/lB6WM+ooX1TbyI+f0sL2VHipJJVFIDc1QD
aLHaebGb40mWT7ho0jFoIMSObhlhQnFNNrNXiGp9HOqmvtB4X2U5aBiJAeAn5EvcqbMZvY8qP3Ig
REJf2C3HdYnDNVWNmb6Ylc0/kzw0xtNs5moflis8xWwwRJgubXw/rpb8fAM/PJXCHHelnK7Ns96C
WutMFfcc+5N9zbpqHV2BVYt7mhGOP2bEO8AWtOmZ2UOddvgacePtYktrJbeyG91zVL08z4wntlZX
2SGeaHFjNFvQj/LopMxgwIHiKM+SXJbclbiDGteqWpgt44gsNxOUcL4BrHOE3zQZFxPuR0UW+qoR
H09TcA3blHDqIDdnPDxt3stQazLLOVHrYtqii06QjlnUW7kF+YXjyGFMWZW3uAqD1A/Mq4RnEcHV
mZYXkZjVgtxseKIrx6iLl4R7oTo1UD5Xb+458m5Jc6K4sE0je0T/2y+botFVDsKTKTxCE7Mwqvp5
V5Je8VVT8/tRFJcPs0zv/y6bzT6wUsc8z5PSnnRlqDhAzJilpHKRNde05DL6sJWCk4taxf25hstG
npGdVnuj1uc7MMHz+FZrC+qmzG73aoHo+GDbvTiMRb9+rxomBeBMSnlXxGDJZrRBmVdkMN88u6Lv
469WvmIEdWxyd5MUI6PpzMNDPmeN46pZQyCXqNZa9YYk6b9XUI5PkWYJc993daKDbJDbmzvBcp5M
Go8PY6KVnpZzenFBhSNuiqRujMNRr5YPA479gzTpynO6SKCoIXyvQVEnQ1jbKpxJaJUTpW2rUpSp
2XrXzxVXdLUHVBRqjpcsG0ydeg1XG1fEnMCVE0UkQqm6JUnaih06oksdn5hVacMb9mR6JbMWOCu9
g+PIoCryaOgDSrQNlRhoDhGKl2adAMOj0ASVm74HBZtEUv5qZBIXTrbBKoBWpva/Ki1V7IVDtR39
MGmKX+PJ4Mw5c5fuGYXW95kajRNH8rapfOrAoTrD7F9iN5vBvAbEZsr7tcRzGlILNF94Z3XrdZCE
afrZiNvzyKCkuR1V1VPOqXW+Z0cz3lstkyEjCjDZ+pCWr5VT28u+g4MGdMdwrjaDsYpEvC5/sFeV
yOV8mWtjC1CSbJc1ncaDsUS0zOOpNvUdabn160rsQcsQI40uMeAKNAJFz4kHexCbW8KOv10dYT+R
HDCixpr0hYigxBrEDqCuxNhBlcSHMRvaSTOlKFSQIt/p6SS+Vl1virCmpxTEgxOHViril7iJENqN
OBSJulHi+RgLxdgSwF2vXjEvxgMziM4n9ZbkQFhKTX9HScxYTUSOEtZmjFIst+JyQ7wK8uTW0Ofu
Kjfp1Prkd0j45bKKOwfLOVk8nO2S22isNY1xB1waeMRIN2E0cy15SBlLegq3mPbBHL47pCK1CY7K
DMvaK9ViPyD5NwOelixUjTjf6bEVXQ3Jti+yZsWTP9djaW4lGdX/YCgOjGIwZjQO1HoDjSh/IiKq
3Jbl2CQuswY23XGytIV92Wrfy8gulOfBtIAWNzAF0OZww5DnrU3DbmSpAuFU3NoRXsOMjbfqnChk
r3QekmyFYY01tcbyMRbrNRqS7F2KmAH6t3bDqYsKDv+OXhfDRhqcjD9MdMtWygtEGO1kS2+UVFUJ
8tOpvhs2M3AGDPBcoXac1hGr7BOcsVgpF7qQVA5OHe3bSrYIzykT5ZRkxLoGLQHHE8NaXMzdE1lM
zQiAWJrX37qe5gs8q365y9aFbphZ0Z7DuFndrZGUiJcsk0k6apJJ9xdLltqA/CIioXxAVlMXJB1r
1J2VaTcAL33UUzMYZfVEIIDeEiIzj+S7sEgx7LjNdmyvSSWTnq9qdj9NVcrvidPZgM2BP8+bhDEx
A01ilFTnuvbE+5Aw5OjWpW704QZojHB95BxyXZ2Qo+eF1Jg7DRyRxoBayKRoEwuLwxuOKtznxk48
ZSLdXKNL+Z3RZclJuOD8u5nGlYFtjSf2SJHfbE01rhZAXfJy5lFenkroZvdE2tMJ6NIJ1LjdYJlN
oQkXG6ZEerhUNvBBE9nMLc5OxEFWaTrULDM/5ul4WwXNfpw9ZeEGCSaSuuxt00xjTPaCls07NeVR
w209Fa8tAPfcFZI9XDR1GZ4Ihca77Ky2nu9sbQGn3OpR+lgmgvEvyDHGa92qLLPfdaUpjikeBVzE
svxOuhPZUQNZuiOWZADaTwtm8XfR2OXrBKPTKxMNJrVeIOcxO23ZSzJAXuzg0/iULANr5ii38hJo
rW1vUxP+n19HWOJDltOqvka5xHgwXhIrv+qFQ/uNnBAW79lp7Y8sod2CRXZIY1aBojmreQOi12yq
d+J94qNklujZmMkFztDADSe3lf4S1n7NpQdiYOqApu0t9MJzTkxW/j225FXRTMPlwfCVbOJBOlaA
3baiGo2d2ZFWKmpHfs+7SRz5XiQ2aKq0RfBhHIh9VC3IY4o0hkxrDQId6wKaqRiW7biYTQhJJf5J
e1t/gjBZJadqrmfh9tMSgc8rqmtcSdk2GoaKw7XT9XuF+WbuxSpZHq7srDpain6yOsp3os7pZakD
4rk5sb+0YtU/21zqdxrtWSB6FsV2uqQZgRlL9py2xJMw3J6w4G7gP9XvKs14HiOrVq5dZCTpnpZm
re9TzTYyN69Gaw6cKgWhWA5Zvx1sobS+g25B9gC2rdpmgCdVhAgfasCaDGw1H4SczuZf1wu1PZAs
54DV13ypzIgMvllfJ1p/aiYdx0xrrR8ajdDdyYkhj1OCYSg2DOxpPXesZm5ST06I9Z0tQpqbu/gm
/nBpx8LfaxcTrC7cW3IWOau3jFqklkduNOMb+n1gdmkCXiUDtzEBQcaDSrvdVotLvYzja7So8WPa
JmbKskU6omd0k236hrKo40VPyGG2BUUf2VMNeY5sbAlzYqFM1tW4xWPe6U1Zgrvul0T+Zd2LXldj
NOu9SdwTsvBWvdBh5xIQq7LtYkKLfRVjbEJqiq7uDeKfmzcrKeyP0bCKU1SQ4G7kefvqNA3J6atj
U6ECF7a3ilZOmd9ReJYbMd3aljJqmWrLQiMdFxLoURwV0bC4/ZDkZ3O1i2sxJ0u1J0GmBA5qNvaH
xuOtBIWhRewyDTDztAEUaeh0/Rk0rWzgvaTD6SVguie3uDVnN89zm72l0mubbNGph7THH58fBivO
Q0hAxn5pi/5jxYDm8ZRqoxurpmRjIpe0reFIEGZtU0KwPkdoO5hh9O/JYPt1OwUCtsJG9Gqn+Lk+
ZDvbQT9CgEC3bBpbk35GbaGdIioW0hWuoUURKY/ozcsBiQP1/vJJpJx9TOVeoteLHOOsiEL/iiHc
b9dWGu9ZVwi/1osy2kRCio6kWWZFYDG8IYoiawmAWCsaBYHRjJlHTGeT3RNsl1mB0KYejHwn0yYA
CJ95sy0XT90Y9T6YdudXzgb5PkYq9VKQi7jJMuE0L+mgCHpWpVTmATFE4HBtSSULtVHk3043lxOt
c4ITNNi4gOWrZZhZDQu93rZOjLSKg87aeA4Bqu2V1sjcUUck8cVqIIEcisXp50PSiyTZUcsMZ82R
VPuxwivWXgwyWCP2fUcyL0jLnJB2h2aHC/5Cjva1MR0G3VCFG9uEjIV2LAhY1tNbjMVoVIbfMXYZ
OVZh0g8Hm4eFRThi3GXmBswsgXToLXHm1iJat1QAjMLWJlBAkTS8UoWSKT4dz2FEfMr2d+hgaCJv
shzSMVwambDM9aUx9NNEjfwFOq9N73DbwWjTiS3BKybf8iCsihuRJS9PXhy97RnASGJ80JpMIHEr
CAXgQMmpC4oJwD02EygmIs8eEmJcSNSVcoWalyQgn8wCEXAmRP3jGvTkVt8mopOetKRlhLIigITd
4M9wkgBeSuRMCW8h97byzKSdwomn/2GF+Da4Ce8PCFdUXedZgxRzJ+fqp6OlsI+7BLAFf3e8T3Kt
2ZFqZYfMlsaPVR3UFyCky6NN9vTs61GrIosHVT56KtnPOhUS/Pp9ZrZr8VxMziRBVK6S9mroMVNP
2O2qyaDOhMSSN+aV2CRR7fNMJ6R5XXvruIhW5+BvRXVzrRxbsrZkL/YAKUpSCt2JoN3xLeojtX7X
434tf1aytRcWIovjv66kWbVpyQMprpoz2ZO3El+Ssuvnw/TdVU4jvBUkux1M85iZ3swEj2km4iNk
dZETfdGnol1GwTJ9NIPmWNuan9NVdGs6RQaZB3fLBFt9YquhKzUmQJdLra+UwFYWo3gDO2x+qMPC
4cwhimdbS1H3WS/MUNAzjU2PErzO12zX0SaPd5zDtf2I9i1F/6Qy5KjUDvNZPlgncghmtPnLaNwC
rf83R+e1JKeuheEnokpEwW3n7snB9tg3lPfYJoogCQQ8/fnm3Oyq7dphphuktf4490/wDcI/hwOo
yDsXjdSgPIlE/mjDihEFVGP6hvIg325i7tU5XucleSzskEFTfmnSyJLfLCHiQVAl2dUHYTSntDFf
2Dq4x7eqCXhKN3y6/5Yh2IKbmTt63/lSozvIBp/sFUWN98E0dosOWRsr/51wt365uX4cv27ltf+Z
w8yDk/4fcP/6SXErJAF6vcW5yb11PdWJaDbWj0E1LEZrFZry1nJazNdlrJx/JSylJKDcWxPYOnAK
aqdd8x/gunecyIsml6QfguhM9lzzsMUhAs4pGMi2maz8+hbY5TWg7Z1HauXrmrTePm1K3mqixOZL
0I7RcRJiudJgvfY7Qx/HWz6M0rzHMl/T40RWmfegPd+1Vz/xFoSps390rS/uYGTpTrWN5O1d5jVD
adiM/oPvtP/aRIk/H3rWB+bgdY2Tg1cu5iB05Jq9WLr2myWmWWykYefxoYUdarhs4uJj6ZvxjlEc
4gzFWI2gMx2S9hsCye23mMqN9wfFwnfuvZzSaxgKVd0vfSQ2/8JwI5zYJRFY9EdBcn51Um04Jk8b
2xWbvTT9eqp7PVVvbKoSVbdk9LvkBZgOEe+ZmrdfhgKveD1AFw0V5XeLmo7MEXWGODUv2eIoOQlS
Vx8jPcyeOW1+p5PsXFOwl/+UcnaU2H2FU0f/Lbr3wh0DCxiMBe2cXwSJMMN2KCajiuvS9FUpQSvt
sN0i7UeG07+I4umunFub9se+IF+ou5a8me6joSQ+IIB6ltVHUuFYRgRALRUaDt6MhIb5LRDeYxCw
WR9MMs72vPZxse5UVTfUd/liBPCGp8l+BmbKertH6MDKu18DMRD6OWVIUIfKYCvXNCO0JxdNAxKc
etHmbYSAIWqJV7Os3/2wKfKcBZpO7u3Wl4PXUEsbx5FdD/hHyaXZz1tbeeUh0Mx74zkDlC7BWWPf
XWKaS5R57GqSd/7reGqY8tdl648VI4JlKJYBWBKPSxS7+5Y6lgmCCbKMFQEMe3xWS1wuz3NT1grr
6djmxaF0yHLkYYlENJNVZdqCXIVlAGa7eOyueLNWQTD2uaBWgiGZ4l9guFStlkRDIOtlT65+U901
QT+WT5wclnkaahc6UNmm9gm5U6Z38Z6P0cS7AgtCH+wC51oznLLOur6hiG4Zesx4FfrMv30ktfzm
p1VY3LPIjooC+oRe46aWMqIkXsvtbsynlutR0Cxjef/Al7/3Xq3sMaWUpTtC9nO4dTHSketA2HPz
CJAWLqfMaueuW5na/Ex8U5b9JZEkVOaAgikmQQglfB8eojVeKeYul/hLDtQXJWv9EfLKyVuyNPTA
fUn9wAShiYuMQaKkQWVllWvrOryUsirNHQIyG3wB0gGb6A79SPVH13BjX8M6neO0nqe5CuJzu4gy
dq+mGQp/e8uEDuMzUhq4eCYlG4lzCRoTMo0jMdG7Ivtqmt/J7as9pJddTRViGtnpbvHGsqamGfmW
vMJe2P4is2JZzzbpRXjUTTs3+1EXDXAUTSkrDiddUaBz5mxwwly04CU6GG+EDm4b2oAof5etLk5h
OnnFid8v1tdyQ0vy4hyxz//qNPfAtnkrhv/GgjQo719cjRYGOOq6CBKLYXnLqLULyHgg2mgQBTeR
iLlBPUqiPe391cto+kPqwq45t+hL9MkrV+GAhIGCIeXA9XZDsbbTI13M/MRloMvlNqeUUD7WpI31
+4WKiOw5C7OOa7QcGoSle8qS6v5tlHWf/fNMUq0XeolEf99Wigk1zu22wBhXZfC7TpSA7EpAs/y7
gkTxACo11vIfmVgrXTyVwHIcAC4bAiW2IJgQyy/N9DD3UfcuApblve79rP2vXshyOq0k7ce4DcDd
W7Ckr5z+wqeRZUGJ8D6F6GrtsaGkpX5sAOsDWgAhCo4EQVbi7PV0Nx7RhlHd27cMQdeoJEnu1xdH
kFwNF7b8yfE42H3q2qH5nnty1Y9mHCR154r2H7o026Eg1UAtxmEc64J+OE0VZx23xVQTn84ykQan
dCuqoT/mAcH4p8yQgHVoNc2NXJWUk/9OE1MEPy1gaHwPEMXwvMsEV8BbGyVee+5YHrzl7PuD2eJ9
spl6azmxJEQyrGCWwaIK9D60eDWToHxkoqkL2bnXidR2J7nRoDeiFUZgcQPL6e11Yz7ePoaIvfY2
evnkCbRUeiTaal6H5YpOJxgf5imK03/8dWXREpHr7WMqYaHUFWiE5WwhK88dVYAsn85fl6f11dWq
804VWFh+QpzYtK+iF8VekdujWI4Zh6no4B6e2SrC1mHA63I+mscO+ir7kXT9uGb0e8y0iDlZhOpm
kC7k58DnrCZ3lr+50FRLBeSuFuYr/Cwa+5QZi3rNfnq2Ixfmfot0oQF11kDTjOKKXp1a57fqbeiG
Lnzl/EBUcYZnp+AAXwgBdhT2UB2/M61S633hEVfB7D1Xat37SnbT96i1Xv93VsQ4/k2GcWpeOZF7
mKiBzMOD5qwJ7rVnR7qiddbY76xgFJ9uBQjTb6lzRpVTE4BNPfGQu/HbtgxZeyoISNbL61SWNrqn
9tbaIyMm/NmabJXf7BIf7/bHWvWwqGtf06dCIdJQxafIBo3/L5LLMHc7YdOXGCYgGeBYnmRBACIS
kzrmh3yqV+JvzZ6ZdVy6q5Lo6k8J/VO6OwIHjvPvefAtEjNmmCnneZr8AbNMvBKTdgcMUlIWRjx9
nD2tW8r3RNpayvv72aTVNs9P89Qv7WeQS5ZCYKiqtwmJaMz94b2fNvHC9AJqta/GkZSYoBG125G+
mnjHZi4muKjAb3zvSPxaZF+jst2GgJIBJr23oOnT4VJO3KRocRYy8spdl+mu/pnMWz4Mx7RyqDV3
6DTmbTk1Ap5n2fPxjuFDEftT9MgWpSiq9kuEG889uj4f2QfSLRJMGZfbHXVvsvjIg4BUy+Ng6aqB
0p9NwrA6zzJdTiai8WKXIah7qeepTMjmCehXgNXAvDCO6htB3qu/05sJ/xBHpX/OlYlelFeSQ0gf
lL2fxiGJDnGUmG7faVFnj15Yhgh2qVdIJ1QRdqMBIiWS8KhTFbJqKxBAe0yEFj0dsc1cvuZBqOkA
yCne/WtnYL8ntFyBw4jhguyrireICCYykj1vl205lRJIJice2q3BH8FKK6L13l909LhQBHjS+biS
S2I9RJ0EZHpU2VLItzNehfvL8yP93Jk8u+TpCIeu6Um6bN2mHxd0YfjafWv3wIc0UrimKHZt7bbX
qC6ip9JAW0HFjPVP3dTJuZrD5BaHGFLBM3V4/TKA/kySiH+dUivOiS0vvg9TRtRBUorfjJvR2TQ0
vPp8G3tBAuK6X7iJTlMP6Ue9b3TTIv5qDao3eB1Thc/drOansvS8YNduk8goVMkTiMU1fsRX2R2C
cAsfsrUQEMdg0Nc+ndWbWDDDJEsnX4Og9HbzlvXtHqg2oPmDtM/9zAnxvWMzPkpqNj4kMuJ9X1Xd
WSqCiYYxxaiRO3PzyKCxyNn0QHFM1AGeeX4JKZtRs6n8ETvIEGBRA3BsP2gyhFaW3fJPyCJZn6B2
cArRphddyiYv/xjjKAmJeca/Tssy+GyxCa17IniL80gjpj7xzyPuJCKUtyKuHtMprH+pgjJK8qFM
/A3BLLqMaE2YDuYpvOqkS/cqL/N7MpCBGL0CYUpAoybfsI78PefrgNiyn5DQ5JZ4zAn53qEcanWc
4ja41P/X5gKrY2pZFxIhuRTEY7iwdtLqksvnkph9bBiN0+/Cxuh2+YHLh7BZHBGyFQ9ioVv10DTg
MlfaJxC6hDnVlUMjt2EX9F7g9qnW2yHz1vUxoUtvD/dGz04hyqPfYUHbcakEPBrjEu7KvKv3CH1I
7O7cSBvhmhawbRI5d2bAE2GFgbrrFl5+X4ZNxaa+IIePyzlCdwtocsY+GP0EympOoamXM1n+6QmW
DLBwinxwAldX1wVNxtMqu+5GxxXTej0nG/gkKlZ7H2y8pix36q31IO1BDNItPsgxbglGrdh2Ryxn
ZcnKuHeQuwCVpULjlTTTxFbTQM7SdrcgJEi9bjsRo8aTEReBOcIUxt0jiGR454IIlqJZx/TgBUOK
IzKoyK7pwvBahY25zKLRGCcBZ685Z891snTmya2x13IElWw7Nd1V/OEH4tnurZpYTtMtCg+zBRVm
Z0jLS6VC9zS6prrP0zJ7EFvukH1lWfPozw4MWiSJfC1VhqQsjL3o0s+9R+fREv0nQHgajhfKKKPr
GvRU+oUIHL71tJm8i8b234JuzW7BommxNj7EqL9uxYWpFVYjn8u4vLdT+l22jiFzq3dRYf3tfgA6
uZ8c3XPQN75/76pyeKiQs3yk4yiDo1YNJTTYMulOwuBAx5zNNPUsbdzcsA/wFvqTUk+6tQiKUi6Z
kojSeKcWv7zXyFmqk219c1iwR063CMXLnsGv6oiPW+xjA6P30YWI+RcZ9xcW4+6k162HQM2CMdjP
tvvJ89zcVbkpKGth2jhSX9U8DG0uvR30QfJouZzQdsJzckvASV2+QtqJ3uts/g4Uvd1PbOgfVkTt
DVZbH0lbY6ILe9DBgjTgfZm383M2pGSi1GFMDuxSn+Kwlo8RI+p91m6kkW7tVu8r3Jv22ThLc1O+
jfVbL1P3LPke9tzaQXHyOXP+rmhZ8Uxt7FYjUrnfzF/ZeukoqDv0deG9dhg7LmlKpil3X2Lq/Ua1
9Y+ae/YnZZFVyX3jDcxNArYNu7JjqabhmH5RZ2eo/CT+HHSev5WDjsBKGFxAWsyYBZcQ1oN4uMFQ
sQMUEnVEPdH0xeLk2Adi9c2gFb4LhzB7n9KASkMDlnWe5OZoHUTm4u9cFi00HXXiscDmAkExZC8+
GNJVLNpRlDbQeA9yn/onUo2jcwHe/BcBZhw/L4uxbyCQxjsVmI7ItGJ2Jc/ML4Avt7WOCPEy7XzQ
o+r+xv42X8sk9uhIa2v9rmsVZoe5ooTsWhuEusdBDum7RIdJJzw1qqwRVVnyf53jIPii85LHNoio
Oe0D3/w3E7iNRdPjnFlhT699XqpjVTSdOgtszuu5CHKxfSg7yBpMcuHfp13QYN4FP4umPxjuAmi1
toIHhNlH7SMW+h28Worqale00kcvylrj4Dv6iGGwzEzdPdm8nh0AZVY3L7mAe/ja8P08IX9lWlkj
c1Fk4R3XHbV6WSUVQoN8nRzDkYdeBb9vS06xiIYAGbLaKPglNiZD/s7EuFgws3CNq3tKjekcBIVH
w+zxmQ8/EJIrppVmGqc7JrCMvJ4pCfHO5lP/4mVtJE6eTHV67YG4IhZIzsIbt+CyX+IJBUgusREc
xiKlO3bx3IJ+eSpAtr0i1u33knqnEmEd8vkTVai0oTd2mqqdZP9Di5hl5mdEi9pdkfZhfPLqarB/
ZpZCut270WI1TbzfglFjPKzxxG/v9Qw/BuEnL9fIIbKju7OZEHEWqzxFdSTLS744CqqFql4K9WUY
2Wpho5+DpbPmB8WtKBo252VqX2ovABz1UghZ7ilGYAlIW91N6DPJjqqjL+XhQtvleFcVzsj3MuJj
OMcBXZX/1Dw3HtIBPn9m1ZFj/5JZM8pfYLXuBJiB6FVJmZVcJUPbfDdri+A2c7C0B1t08alA4zt+
4qkZLLf1mvivgwYkvId8mTpQhsVIgoqWXvbX1ZaYmo5isjjd9vGq4/gKCklWp8Fnhemj6W40pzTl
V2u6b57LpSNteUckd4+kauT+/25rCuEOw4pT4TP2NXBlIxVfyAaDvoKgFRFRejqosgsziDcwQRlO
qINwPT71nQxy6nc9CR7Z4a+g1cwMx2YJXf4EO+qdYqubTx0WLXJ1IdTvYpvZWbcKDGVXNnGu8VF1
r3Lulv1q6zbZO4Ihs0vpV/1pmkSz3HuAryTYlVSGHDGbGfeZxfFC5jkFl3fDEtXyJUd+8xcBsquv
iVXkXi8tF/SXPQ7zRV8Un4pmeX65rQHGW0RyieKk/ktDqrtBriXJxWZktqP+/SuMTDmoalmF3c9t
0XjogL9oszkl6FSHfRFtkp9Zwnpx8I1eKR6RWPXlnna6rvgcN/Liz5OHSXg6uBpmFhXhqswlXMs8
afdjH3voz1npMnGZ6Mk1e3prNP3yKsopGCyCeWEPxkKFNKtJsxZvr4NvPis61dSHZ4cVFo70+K05
zYus1l+VEJHcNYztw16pYMatFYxU1xJAZv9ukqz8XaA6grU5QBDkgJ1vCHbK1eP4CSewmCU2WPNz
rbvPQfglWXkNNzHoQmFj7xtejyxQDDNuzv4MkI/bw9BY5D7aVWhYViRgzQOlcVV3oKm4qYEsN+rp
aZwEhTnS+5FjPi5MS+7egPJ+uVSaZnG7X03c/TdS2JvZm1vQZOYHlwTK3GJKb3D6GmpZJS2D4dZE
Kn5ryZ5fV5qxPQ2Kwtg1bQFF1SDfiFMcWWOP9PMgDdxDEEajRMJjowgDDzh4RyaFjxoYpFO0h6Ta
1h+JMYN5C6eirY/k8vk8xkwvCf7tzpt1e6UiLvrc+KRa/ldCFMsxHlMqZDuN7ICIeCh6jeQ/RNSk
ZboiXCplOOiTcUNnj+XsKccroaK1e/L7iMbzwxRQafBgp2HxXkRfkmz7DbCqpgsz1WV2riLAdTak
yGrU0Wvc65FYdwxl9wUqZZsfWhyk6p9tSj/49LMSHvPYjQh+xRzDq6BnfxlbVYQ3Fl8/3gcSYOcl
MAN6VEqrhLtbKj6eNw0YjnEb5eu0y/MmusYNEqid6L/wqdHRKOhrAFLU8YuCsGyH/kqvvLzjTCr2
6Qw3dUOnj4pwKOZPaoFqegjWNDwEDEx4mlx9kxRZiZPOuugUjtioe2Tt8289WM6gownrXJ/icnJ+
dloi2klThG6OAP41WUt3HQgi8fYBP1+DL8JL/mx1jx1nI0Pil8QBf6bUfa3OQahkDFQEkMFDusKt
t7pMvpyqnk+RwprOu4oMhdPQWr2A9vAFHONosg+kT4iWQ6HvXpDA5rdgiPu3FWlszjapl8cE7+iH
NVADhz7oo908FTh5IWoH9xR6GpXsqhMaclMUsNMVvcV214QhphK0uC2h8xPXJBAxCMG8m1XW11SE
as0fNZu96rasnxq6Hg+hXYLqGXQ/odCwz2eefOGqF3JaSvp/pVgfghFNCks0tGkIJUpZvNmMeOom
iNQv6hPFesMW/Dr4c4rZtdXhfkOTR3YVtbwdL7ZpxDUs+yA9Kowx46lL4Of3MidqYZBB9SP0yf5w
2ZT67DANTFqL2Nx7JGLanNsJFdsxqvJeHLIFBTwSmKzdVzRvLuS6mGI4kfdZTg+UBrPFYXUzG3KF
BioKI9HCr8vslv1cSm94l3RYF3s6N4lkqMecMnoVxrN/5jJxv9cerwEeHFQ6Q0vwRZCtot8LcidQ
leFB0nczCi6MoFt2oDSjokW3XaIrYG9YnnKzdvvQK6Hbamjw74mrRIq5eFr/ljGO3buRTsZXVbrY
XCVxJu++SyQgizfV53jIy/4kMvbJk5I2uhgCSxbWZ19FTwYk5blrKiJCIzfGj6O0+la3OAXjkqna
Kr1cxdZmV2dNco2TNv6kNcyBT5TA41HUDM9sx3xd+yqfFEUqODs+5VTUF4Ub88KrUh7ZVhwDmAF0
u1Uru93VxxaCUZPSy+xh0IgEL6OHIuYkwpX5TZUePKmHshW5TO4g1lVWUmtFlsVRVMypXJrz+NcW
C6stO3wC8re57eCP1XBXg8vzNg/W+5mV0DZvvkLrdMhnA+BBhsQD/o0S2ph7OmBp6Cy99LIioGsm
HHqxxcDUNDfkewQxEgLQgmy69hP5FYeMceBNZzWoTjjm4F9KToyXgxqZ3AORPfXO5IzXGC13cxUm
L6tfY+NbFpqI264Q666fvOk59+r6tDWeuq1zro8umtEdTXZ9UZgf954uUBl2s7aPa9vga+G1G9k4
W+kO/lzrA21s3QxfLMfTGgfqaeSZ24cAnAcK96rmptsgP/joeimu7z20mwmgObUriw2/TRxMBiRV
Rucy9ZA3VaS4fNHvxQQCHFLBsgfo6cVVp7b2Dok3ZsgKppyabeivm4c0h9l7wgB8Qg2DwHmTNa9v
1fT9XmFJxLpU00uzK4WFTw6mJF4vFQJx/NZuSpkyAppcfRiEi6UV6NRQW0Gakp97fzCKl+esTcpf
sUaTu9tyEV6DySCI6QxB2rsANBGMJcx/RfiKvkeNokhVo5q64TDrT2U8jUcRdcTbWOGHb3EQVxR8
NLAU30fPX65mjPzw1MEWsRlWAc0iPB3EAsRV2f7xpil5HvPNay8KC7DYd6GHGHho3KeioOMQYXp8
6dahOVDzB+lIMzi6hsFTw36Eob2OkLnPdUObtLVhm79WsKJPAzEyJXKGhF2KxBzKnEVHm24wmyI+
dqx/pMH4yGeN6FkAXafCz8R1a/6bdu/8HjaBt6zrQhmyhBQJZmwgroutUa3RIILs9GlSva0xvSOF
8NYFypDToH4vR9HVl4lS+qMPJ8TwMwUHyOQFuAxxdC1k/hbFPguwxZqFEEwt1T+njaWuuQTr37Vh
waGKecU7pBMmw5LKdXEK0A28EYSEuBZATZy10WnBsdlTu6sxWnymNMcepJjT/UjCzJOo/So5Fj3H
xn6svQ4UhJHjAYfxoA8gmPnjwuzy3Y2CXzCxcckHlDuLXBqEKyAHJaQQOyampZlfWXrL9EFaW1xV
r8P7NNBLfaN2hu6BsYe73yXzgDtJRCoYf0CT1AyosHT6uoR66U4YhxQyXujVtD4gW0WsgCNAPOQ8
HyT7jMn0Gx1Be2ck1Tm7rpsnvN1ZLA9BToXTKRkrCU5QR49oPUg0KqMRNK1YenNxdAP97kPVuB2w
+UqxUhE+hn2HZpZv0QtuEgDafxiwqz26zC9vXmjUxbNy+GB37ez9OmbLenXDHINwD9yiuElk5HBr
USAMSk6+w81+LauqH/F69UbM9dUszoI8i+ZfZTq2i2GJ9b8NhWq0QykzYnoli437yWvn4Jb7jBXv
TlrBoBBlRZ8c1ZBX+AIamC01j2ghkE7Wl5Zmx2cvos7orNSX29L5DhuVj7Nu/GaouanEbrUqQV2m
Vj8e/mCaGu9I+DA0YEl02wdDGg9ZCEhW2yMabqYREcx2PONgGyTB2EPDMKgmugPbKcNTQ1jIgVvb
PTG8av2BZwTnOQK1sL+mzE7pZSOd67at3vIrMcDF6yAUKqEs/2hXHD8vXyCy+xhlsuJGg+WlLyEP
mp/1Cn6xY33dvvkoanii4XhRLxK4pR6DUvni0GBnQCSXhNVFKxmkp6i38x2/IukLbAj6H2Up+bdg
++rp8UYUf3VbBRFEj08mASLMhr6jJrDyLOFE8pZogaHAp4F0psCGiL5ozr/kaqXbfnI4VnA4bOVh
ATWBexbCHcbzUiw4ps9ZTFvUIexmxHfpJkibMG0UEl5E+lOenbeg0v8FyTS8WDQJ225tI0BHHgWY
/xaR6QtlWslr15p8j1FwOthupWd6mIcj50t9WAPShPYWJdnyHs/IMUhQs2e0dNn4mnaiKO9KWZbD
OeQCqEFdm3W7upgIj2Ox4vmlxkgF90bBUnl4Y659WAoMb7JfAX3Jypsy4N/Q8IuRLjE95UjtbgXA
+KdHhMyHLgki4NKayVZdU1Q2Cq/RSczi69gsyXJg4Yh6GJ/KOyUmNsllqaP5iFuKU8d5gVYULW3Y
SYiAwR9jRDWh+5347Gg1ZDFETZfMMb90D71wmIopVS1JV4tUQBVk7Hh455mYzug11t8yN+6ix5lQ
AcZZ8m2iLx9Uj+jhLy8iLeBw9PaRtZKupCmN2tcMXeQf5y8xzxNA60537Xze+tk+oGiB3DUu3444
AoanDQzmGq/BfB6XrUWYO/UAfEUAeXnkc/HerI3xTJcbalXKKMj0qCvbH2eb8LlScuKOAnfChyh4
N/+tYjDil7cimQzshtDbXyumcnzJ6jDLeXzCdJRejS8AkZrZZmxRhYghuorMoI7dFjCbzu0tWu43
zU5zMWM5s82UXX2uQIQR88crotBBa8+7tNJnrhgJ/kpPHjY4e9hGMHHs1QnfbGzSmPGp2XjK+GPc
Lcbx8bWZetRzZx5yvvB7dEMYzFryT3nuNIbiclWY08YCq4lMrbqxbkZHLCHpHzPFOFK1icI9Khyd
H50RsKQEbmS4AI1DwInT4D1WcTh8r4eSBC+ZSrdrQFbaSywHjLhNaVrOhRSjPGRxl2giEcOqOA1+
RIAAa40jTA0CoH33tY1pT+n49qDiYRkucyhNevRl59PrYcMyuyig5P7YEs+C9EXCquOFnZNs9JFz
uxJ/EH2rArI5bovz4I3Cf8ZnOs0PE36SJ1U27L2pA+R/FtKg4EckGaFqgFc7+15RAfbxzXu7FPvq
SP6HXfZ1XW9PxeIM/4kEIw+G6h8LZNk7cyZixigqE3WHrLly9zSSNQj03BTUZzXYND1Ri+eZ+8of
Mv9ebzQTw1YGiO5zSiEuMeDND8Sq9a8la+YBbWGKOJa7aPimPfYowd1doeNDl2fOrvNKkg+I+sMj
C/gYw5DifR0WhIlBfddMefOzcq38E6ZR8tISihg8bL5y1R37AEJGbvdFHUqwBIBXsOdHIvXCzzRs
qyfD1/mChN1i8pYtLWPQhMtK0vJEa8KV6JcgfJFokcNjGFj91SeWd5aUGUwM+8SheYG8aKGFBBvZ
uJsZvQO5g26YURgWjKYLJYgM69lyyvkP/m0JIiRWFwl7QXtNNbELaB8rY13aLD2tFRMfrhckJt/l
glz9nOYIXo6kp2fXdarTcxiVw1M/jaTIbTXhIgd+GoulCHHe1XRu1Xu3btMPSiGHf0k6Lv2hXROs
zF3ChEaI4rQ+FT2igv0ivuJuexRQ99TmxvPjUmyOTyfsUZzKXsMop1TLkRyRI2F/2NKiffHk0MoH
bwtRssQ8tPLsEWJ3CzZvPfarn9zaMM0/xYLYgVM4MfKO3M+weCDzSlFDLIiAPCDfbftb2Vrx1Fad
PkBZ5i99v5j3Bkmx2cU5ki8CQyW9mKvaIii6Bqlfsmn8UvtMeVO32xoFblaAabtfBGr2NCxi5MyR
uMejUBdYePdU1Hk+4QRS/XEtmuESTx1VEUsgLqQurcEHZH2KrrphcihrdMkMdXa0rzQEm2jP1p+m
17WOtwusFu1f5CpFb2s05dkT4gg2Oro3R/OQ4b8g9k554UHN+BHMksGFB3SIhzfniehUewGiqr2X
0337s/WXsH7XnekWeNGOACLsWFnAfEwZMSJJuP4QI9dY+u+4eTgYkDgEwZ0/ZekjYbAkWVeGqEkN
tsKPG/XJGxL/bHpBnS9Z0v2SYyAFxYOpIP9sfKHQYhvv8Is2c8SOgzmAb0U3/wSjXfQtVIOXocdL
Ypft7CzSO+cK8n36skdRgSXfGk7aNGdFrAhg+ONHsznJtBXxgzdaVCp4oUyMR2BSGzTWDoxIpPGO
JKkAuVUWimo3yml94EUZj3FsyChql+zQBjSC7ysxTefNA1HcqTEiRagLs4aW0srEt3plHg/ow75X
GDswVaxh8YJvd0Bf4DMkJOydD20eJL9dWo/0gNkMn8pz4GEquRAYhWOA6AOMwLQ0IetvMVOqvp0f
Gpl1wVHig9KHGZydyAd/ddX9xAZB3mFogbzrGfhr1zdhNZ/D3sMPXNtR3je6F+4XNpk4/Dbiv/o9
xvygpVYd5RgThyAmaEPC2uj8rwtHJkfU7pM8geOK7RqBF+1W37b2RsM8bkdHJt39FBbIKwnaieA5
umWNf02LS/xLYSULN1onGI7SJNwbou6m9Q9po8ObhuBaiY9yBjHhvqOKHpavaxr5r7VdX/+AgBDF
BWVDrf5PfKMVGZMlQqgf1/qUDiHbbhMPUXQw7aRS6HU5XiMmChjpgOrL7aQRdPHqRzhbUuFUdscS
vM38run2O2GVve+nSv/IYaWqZ+li+Qg4tDUHPetUk8cD+zXs8WN4f5XTmjjOSuobJCYnGdyg9z+S
zmPJcR0Lol/ECICeW4mypbIqv2FUdb8mCVrQgObr5yhmO/FiWiWRwDWZJy9lsM47JJ4lhtEAhTMJ
5seuL/wYmFAD+wMBu0JF2rj2mzVWaL8MMcM/AApujdukVKq++kjOLCUXtG3jPFNQ+7waadKwx4Ev
wxFi2/iY39HUovwC08XRvIf7hEpUM74NdpGY1vE4ezYcqZLB8odT1IxVGCwWDIi8KUHiVK2XgskP
WC+Niirmj2/w4SYRc5lRsfzuOl4+LBcvRaTyA0DZqgXANjGWaOVkNSfT83duPKivERwcLKmPY73Y
w7MlgwSRpO/nqEZ7/hM/lzfhy9A/8yrPz7CY5FmZqnzypilYN41IvD9M+MN7tOJDXM6gVnGhUFmC
bkPefUN59f6nrcfbRAQAMeKMFcvamblw/uW0UQBBdZHOQ+uxL2d0MleF98uCH5FUwm5toxq3eIQv
TDgrbcj8DYUkuk8L9JO7FbsJyNpVLIfZpWo4zJWVuEBaWu3tykWJ9x49PQNF14XYl6IDHo68aAFw
uDbLK7RJiCaq8+pN/UWr0rwSF0u/OrGRKw8wcKYi9lRVAeGdVf2y0i/DjM7Kh47F97yJZOiRmxuu
4CLQpgWIBg8DYp2dRav/H68/riirt6m+JG5QgFVjmJzaGbzycSw0W3aMX+tbu5ppPpBLarkvRafY
3aWIV8utH8Fw2aDm8hnHh2AUvrCXr7ywfepHz71iikWqr99+hHzwGdiF4ISrKCnOvp8leGOBOnd3
7txLszVhv34hqh9+aBKKjdDDAh0umSFIBWBkzylytf1KA3iVWQFC+7ZYEPsBgxkpbKxRb2Qj5OTJ
3iHIVW+URFTKYiVDM87F6e0HDqj2uU2DHOWZ8NWesG99P0uuv2csTMa+j2Tpnt3KrQTdOLuyE1L3
zrmzpA9vCf65/a2gVIQSv3bdYkmwvKrdZ4EOs4cSnbT6jJzGP2kP4ScEq7EPIDDkcnoxg6zewoaa
r4xSwq2mrmjvirpZFVmvcGwW4FKu+JiyZv5NqsY6zn1jZ9t1WpaX0vICohjtvvnn3WS326nsOvsJ
Y4FT7ilKLTSBZQDhyc3ybNmlidVeSmqZe8gJ7Awix+01c0IkkqewGpNdkDCwKvf0oJRcQzhV7aEb
aCYR5K8u01orEs9kXN/cuYtTtuioptk9Sqye5wqVfQy/rM1pPub1ZBLyDPcJikRkUhXPOhrdaGxO
aT1HR6eJ8ifPQ3sElkvWrw2S7D+Rk4RbG+3TJW/77r/ZKxyJ1tbA2EiFuOciNawvdfQhsFrOm0wj
R+Lpcqd7g3D9TIgv/rdQ9Bg4GybOT+xqcAhKgrHSc5Qxn3xd3Jo8XXaB41p9L6sl9smMI5ISPRH8
0wKk0i6zW9Yb9EMIOinam/YypwJuaT7h79HMOOxd6EfrRwmQ+m+xTNZZ1IIFh9auh8KsoySNLHDI
bGKm6JqznLgQgly85WZEQMyXD+XM44UwfiK6uILFFLyq3mIJ2k6+g1/RQ8p4818gHBiG4FSzjdbP
GrU8OtmgK//CRsAukbkzw1AS628H5cJ2DFpd+7tGXfO85sv6m5nAfbMiywousBpr656xSc7LwjbQ
YexRO9POE2hs3qbcDbmcmK3csGhmvmNxHxArXHApniqSgE8pE0B/vyi9WnGJI4MUZS8jRU+o8ZGr
WLPJTqNqH5aVXDZFK9UhGMtR7ZVW4uKZgvvBog4C6cgTZYFYjOpfRsQQRyOMFwgh+tsMLBv647pG
jBKFgR6B37I88WIO6MYcfepQe7qbMloSe5fUCJJAV3VchfDNsMqk5dD4cQ9pI2Mv46g/QhAVjuQ+
uCNcq6OOdiO0vZ2doofrBhJKK405jochYFmWRJi6Q0Cp57aOAnA2wI5qDLeYaijc2KWxJpI4pfa4
ReZt7YZML6c5N1dV6wwXW4s757nMBkrzZFnUXoy43P1RjPYjGIbVPsiu6rPTKjFnwNHys9eWaTRo
HNnp7J5aI703GaYWcKQUERz3q9i4bRTVT6yM1+4RviLKK4h4fXghOIP9Xr1U2jk3bNV5dkEvIuGy
Ur3s3ME0+m5dlipHj2PVeNucCMN8wq5r2aa+g5N60IBv8VOhLIzRDg/OFmQGCslIpHb9T69h/eBz
fX07qg9fZpj3R9eaOJeKDCGzFPZcs/xtWNO7CPsfVFPqdo9YJnwcPFm/r54qpl1r9HRlnhhkLxFe
liDfVnUuzFe6yqgBLhZG7B58qZlsDCOWdeMyd/gX5mnlfru0Gv+mcsGW2qk5AJRu5yTDe2mIJb0j
9tstR+fZqb3O46+e5vWVOtm53VhMbMo49fs1OJY0WO2bb5Km+1uaMM1/6TBy7A39mhbncO0wnbMY
4uYN2PetCGXL0N2XYUrSgQ6q8F87edG7l2YANNh0c+2jtuC5YMvam1eGgbyZuwEXxINnGZk8IjlE
iLipxMLSeMlD78MPS/d5tmTRHI2G9e+QxHKEy9Bc3dwgrBJuhH2xn6BH6Shph43Iu+WsWi/8bjUA
qj81TozfuuMYZZnp192fyaui9iFBZ+GcYBl6NcqykF6gxwzKlKNGY95+09bp5S8WqqaIsSXb/2nC
Uqqn4Eb5EOwCHPSQdTLUhw61EBbxkIZy4wRJeFacvPfetPQ+HJDA/jG28Y9O5CAyCdo63DmJz1Pe
j229FUEwSZQbTrcDMEAD1swRphkgGOtJoYqaP/Xo+voL3oatqHOW1Hz3tp4mbuXc/0BrMPUvPCmy
ewciqGFHzNEwhNuZKSAG7qZ44owAANNNGdKPnpG99rt01wdRdKepwwcAaBIgFna30T1WxVxlp0zZ
6T8k7UEdc1LbTxSu4zlqVsLJb5Hxv4Wu2s9WzZguVJrqIw6P4aUHFHBow679IaQ9fNDoJvprKNIc
9YplR/f+YM96w6cQLJvRQwKroupRv8ziJ5nsR4VQBSOtQyIEFrzF27Ed9RKwrUj++NWcypv+Jmvu
AC0mSKEf40iB1/7i5OafXCmYEmY/ifugMzqnhcrJPncuSxXET6tg6zIJmYvYgzf9XsD4KBi+KdAV
mE2CYMvXKL8o9gJILBkpILDEsBTzRM/WmMUBSOFpr1J0Kp+YGBQiQMu45llUHU//BsK8315GTIBt
XMPJ/668IesPkQoMA7MGzVCM/TDPoXWR2LB3Q1PLJy83JQX5wESw6TzahjUvQwuPbd95gFv71m5O
wllrD+1rO/8dyKteLioLGQCbTqWXGR/ETx6xa093Kas7NGrCZofqgDOdgU8kgNP6cs2e6dNRQvVd
wTasn+fnxAGePRErAl6UASoblBorwE8Tdul6zWu3gvuKruPgaFZP7PA4eCC5JSKebL3oY8ali3CZ
J7oavuui9u8VVpSapWGTe/8ZrSrBhUpki9ggKuWZuUEhdfKMCasp36ociuOuo0pT+8Uu0l1pwyfe
p0m7qF3dqagGQVEk1R+BeU9+OP4qkTC4EArfRnwLxUeIBoG1KJrZJDvDrLSvLP0U05YcfmMhgqjd
NBxdO9dN2EvINmsOtcNh29LTV5eANI+WpWAlnyvZk2kbTJb3xPQ7yXeFhGH7Z7CzkQcEkqg/HCht
8JtAXKTpNfYpobCxY9ZOKPZCghWs2IlGbAqojTBeenmwEbg8DyQVtieqSms9rnZoWa/1AMb7EI5Z
mt929jK9rI4FYs+pZlff9RPz/fuBp0cfir6PqANdxrNxmubDhed3fQe01ZMlmraIkfWA4qTxhWQl
InP9m83dWGy0U5Mig9FC8VqErmMOpEohFl5GOcFAUwvmCodOHXJRvZyaWagZTpld7iKE3wzPMHWc
pONBTA/CkV1KZWOh3JSSJMvOadILSxF1rbwWRYhy3Oo9IqU5o8Npsh+2WekvVE8BhWQySLPRcPLb
wiLZoop0gExZXlpVaNhWr+y/i3bxzVHNdPsFqUXuLgC3s0/ZWeCBLQPoBpEH3u/9hjkj14vZernr
qHWijeOwC+WZauxuhyzUxHi+oJDhs4C7xIDptoyHGAnkqyGLXho/rB8ZxGPwz8uacXSI8gtdkCdy
pig27qyaWYGH8RO25sYpVo3HoTdMVBJ/Ef1utZlb8lx1i0ziUK1T+NVyIIFtbZllXCEKWvmLnzO8
uLJIpCKIJHj2I1XHkr2tnIPpzk4zjFE0TaeKfSL0mcQcvKxhl164yxkpPuA3KKPHBc/vLdaHqBu+
cxNgnLm9yUJAqz9wGeaeICC7lZrBeweTBeHIPP2GfIfLhSHsCrJNShxtqO3rni3rwNNwXXlsi9OA
HgEX3IBbFr2sH74RozT9wEdx2g8LQwVmhpqPkTLUOdd+EFzIVyr+0VkmqBS7vmQfP9TOu0rsxDky
3VaXjFaZ/rRwuvQJcYqNUmKZWE6nU3rPvIh9mUpZ7Hr4wDaMrwkmCo3rPg+1BSrSkzNuI5e5+I4T
y/tEMWO9NIWNMtTtXUi7YEfu5xHySQbOlR351DY/DYiuu77u+j1tF24lV1T20aBveM0y0Pj3If7m
GHSEJaCTubm7ReNSPma6s1c82PiHt4WcWP2z+3J2bHmXZscfaK4Lze0rQnhfHHwsj3xNRHowFp8L
0P9eUJx7TwfWvmmT4NE3Q8BSc0nRICIvsIf3LKqaP5NkAo3HuGuQ5wk/ucuDBZwK6wf7zWGRXp/m
ap0IXbFFnx8hHiT3ac/lhxvuNj/bDBEuotvb1svPJoBs+EMV6kaPA5LR7jqnYxHchfAq19cw6vL+
qwMZuq/bCChtJJvCje2VuupxZeIbh7JbPm0bb+dt+fUPxiHCJKEB09Y+Eqtk7Npvt1qoM9p67L1t
3qriAiXZH5+d2WFi0lDcgLzyBJpK4XVHjLWpfeo6So0x9Nib64b/cFNaS/fdWuv8aVkYz0FaadxI
gzkAFfF8ngZdn4xl14zzPD4iW7gl1A9BaNDbrLpU9zKEQvMCCcNOUIL59pE7Y61SBK9oWHYMHPwv
AdLiGb8myUt5EzFKWnubfhGJdVxRL8DNsfLxAK6Avh7cc/FfFlkzK2VTpA/TUFfzj1YhIrvZ95cA
0s3YH1w5lgRJliCBtyOifGdLvVt9ad+Gsdo2OMan0gudDbM695EbIriWdK8IT5wMz0cdFr8AavU9
QO+5x73dO09QjFVc5ZzTOyqJ9eoGUREvXWDVBwc3/652E0yliVwKPCaQWDiYxEFQbL9lE3Z18oeM
+zUs+L9phPmZZvr6WFr0e/SOVv4uSCa44mxon3DD/KBJnX6h2WfHGdoMw/uiPJdIZY4OMEFG8G6r
GB5P3ikIAkA/+c3CvAnFILotvPXpTvZ55OwGqwgY9VSpeHbd0P/pNYc1yp+sO5ZVHQC/GO0Pm2EC
QyLixzgehsQ/+rbHYtu9YXyQKfApGRVn/9bcLV5xqS7kIg0WdAsvcdjxYV6xBXJqNJN59DhPor72
fOwv2LXdExUqpZgLLghXmsifSzN5P0rZLQaBwET3kTD+cpc6mR8cMNpiW5mt2T9MOb0fCiU4WQGu
nAdX1jRfVAo7N0NLvxUa/C7MVZSjZlnvbST3VJoQn1mlIzEzUVaxthIp2dPCMX6Mpij/aDKdvZd0
/RzyffSQtWV/bdscbBb1TPExBsNn3pUeX1eBoKHvnfpeJon71QByecucGQdkMKj86M/s9Fd3+dtm
4XRQ6eo9E3KlimPIi7dzuPWGTefZwaOuO2Q3Pqa7yyhoxHfT4I84t3x9WrTDtxq0wyf1B2GmOGP2
dpNG86/XVcLfWzBX9g3MALVJdc56FNk3KlkLkVzPr0WQSWSSozXXkR1bg7iGkTs9iFuThW6E5zeb
wFAiMI7u7EolL4JJwoZLqoxdtl7sNkgwOfetk5+Y0u8Wt5j2VRZQZ2Ex7xSrvjY8G6NHkCbus5kz
AHDu0pytMU/fF+NfsVqRvwWf716gej7WtQyfAszkh7VsFnOSDZAAzqKWfgGpdB1Lx7HPOb8PBCO2
B3LjOpPLJmaUlBluWb8vHMNncHf8tmyaMnY8XR5+NOwx16OLTOPZ5bI6qiwRH8gfiK5A9MxSNQD7
4XfrWMST44Yu3ePwgzSzf41UgxSo9NUHQkz7VHswiMvRNg4qfNCQSLyzP2yKsl1OquMmB5O58Xs+
Vz3DslKjRDdNUxU3jgMFqwgmHwDvxDiY6M7iEWPDGJssjF4ylk209CZPkYVZPht75ZYZOT3QuxBU
VOKIJmv6a+Z2/nGUrChnh2/0hvPOLqcZrWqVRO9WmKBWS63n9faXIoJsFqIweEduBBhsF1Xgs1gA
wQ2olw52RA8wdOZYELGzBVdn3yGnoBENg3m87TwVcbFzk58DjDZ81BVabpUj4xA2pQ7Y0y0xhB0z
EuiNkgSNJxZUwKKZ+6iZgqmzC4fjMO1IROjbE+iDnpyXceifonQ98l1Hu1avyAEDi/Ufltof4ufL
uJPGOs/5dMZSzbSy9Qf1L5RZv7EGm8uv51tdoSsX15WkrjAe/YncE4gHPVYm0pvttORCA8j1mdLv
3gq2setuKyHKQ1RST+RohF9W791nnjZ34AJS+xylkkNVgrB+ECMy/gHq0xZ3PARTVDX3FEvlvTff
zOc+UovfpJV8316JAykqQn9PUkgnoW/wRFvS+k9p8GB2vgBaxGewZ+5iWDkiBSu1E9RbAKJcxGFQ
XYsmKOBcFqV9Cpk2f4WBbu7mYMSCTjn8S+Ve/6mq5rG8OSx5dUlsmwfCjjZCWvJ7asvHptfpZwjH
fDOwEX1MQr/aQ0aXxFWmYF23ihwy4oSThks9d39rS5bPXFjz2aPSIo4RLA+BqmT7HLVD/UxxC0nO
CcCFELtzu0JLbqx3JxUAdJnl8g1Gw5EphWAAycdcNbMLveTLGWUPautM4V5AFKLjrAyYHlDbbijp
ow89p1gJxiY4IgMCwKFKLLbERb72ZU+zSSBQj/jIuyFT1ynfNb6Xc8j8/42oTPmX5VRU79wllQ/a
rKmNoYGZ0ZAOtzBPBzbXlNe/EFcGZ8PjdxO86iF7K5LEfiDHRb24rM3jsp9DyOPU//NWow4Jdk6/
ZiouqzGjZU1b1rMwGzZs+LtbZZH9mRN7uNLrf7WJkxx6BfYYRz0VAitSIggq/c0ifsop/Fp9Z3oV
utuMLTZsAAZ03wuUnWzre21t7kRPy6/H7i/T4STuSeYFZjWP7UvuixDqVJTfhOcVCqBA3dCiI8h3
3OH2q+dMhOx4XVt+ayWzw4r6fqs6l8E2bLPmsEAye0o7077QpXCW+KY1f0n0MJt2XJESmLpi1NJ6
XrblXAiI2wHws+tXPxv2N7nClq5y2hoLWFCz6CS2Kgt9x5xiRbQLeh+0rDXbDF+c7YTZbodZK0ZM
3O8ak2sMDRVWVaFMt/XnkUQI1YR62OVrSynboK4ikauNR4CVHCfLO7A59I/OZA3bfoqwtk4fbZZ6
7PFvoA7UTrBv0k8z4SuFohdh8kWpnM2zgWfOnt3nOMNTIa1Xe2Ft4zimuIjAsT+Z0WRfJhDtKRoi
3xxkWRwgRN7kRwW/D/ZwO3tKaoZh+8CGv9hpnDtb0saQxiQdOTwTBmyV6xNYN+uUs3hsDtbAeNA1
gX8tcWVfA8fL4gj/G7lcEQy0oLc/St2LTwtcm3Uoc6F+R+MiueHWqv4UXk/0KGos4gpHYrq2NvP+
m1+cYp8EjoqTY8wf6sEv79wp7LbahIz64T5g6AC+kww+7XKDXShHG+/edOyQSvOxPeYqxCiQs+qq
gtRF6Tf/l84Io3BLnpXAWN5QHaOoUp8MXvjHxui5GticRkV1xiRAuGw49R8KGj0elXlhtL4Waf9m
iuU1TW41guJNOxBcmSAEdr14gSm084ewPGE8S580K4cvlTi31I0qYKx92zXYc8bxiceJkgvo+oEl
A1ONUFTk6wjSxkPIn2op9OsEn2JbFMbptggT5E2nmL3etH7vWB6W6pww9KCaSrOGQCAQr5cVjPqO
IJT+FwN2ZFhmpTUHXJSjBPMCZ6F3sy1n1w7z/KfRit3lyF/xx5tynqycKEurlYD+JV6d79YU013F
dMY5UAKF4LnZhONF4wFHcJtXFhNddCVwuf9An5g/mJ+IQ1hGniboqneex7DpslMhWWfv+9V1MfJg
hDMbiU3rny1drqIZMWk8ZmL4y+Mr60PFxv7NVvlUfwtj6se1W9unAObD04TshN5ORxJnf0gkKJh+
EDYn1GwuqVKRANarYHFOcQ+NHSuPb3d+9ULj6HZMO1pucESuyj4GTn2j6CXVdGdmwoO/R/q8AKFU
j3sD1ZJ1XZHdLn91ziuwBgGkWaZNyETGNQNsuBJXe5cvITcvP6BS1XMwjQYIx9oW59wOMph5Tf67
2JnkVkVb7e0B0njlEx4Ae9pN4MQ+SKOj1jIY4PaZX9dHukM00mqsg0c5gd4LB1fR2JZreCXq2AMo
ZxD7XQWj35xjA54N1cTomHGH7KHeJYO0ogsKGNvfDmXl7XLlid2k6bvRC8IvJNl8qfY0rhmjOiQy
TtRC2fR8ItRcrkNU+E10WbO6FofBzO5/7E2bc+EMOR0gwR4SBbU9XXgLb8hjQgj2UEv6PzlyzUem
OLdk3sh10QsnDtpMiA4sIEOMRSY2nWECJGAVMNbB5r8dXYbqey8M1i80Nx65ve7qv5m+XOo4FbWv
H6cB8yghdR1qXGJ4Bw9coEd2640MZ9PpZTFWV01a4YIH9d4BjFe/ssiyFtQ5N/fvt6CJbT4zF3UB
EoOWZQq+Cvp+/vPWxnbqzVZFyUWCU7+1e6ZSGiVv2i8negU+JuYodYVmwjxqy65D8unYh+LyytzC
hyMFanWL36dOnp20yFIVI67KZk1pywA6P3I0WKlkQuqkzkuEpgLLMPrI7A2OIsmlSTWa6GvCJD+c
zYScH/9KYxmE2gYaXTNxG5FTaB9QBwzTMeNdVRU7nsxYwDmaROT3dpI4Ajg1XCdobiEZEMWpSPNg
JtFqXcVAxpLu5orIrCEvKeH4nxSqc19iZ6fcSBNsYLQhJv/HNlL4/00lHJQJ0EKu3BY9R+lP+iUr
E52gr6A/LjxweLBfuj2jZTDgXDzrC7KQ6OZfIQnzJVLC6o86AR1EiArXyYYmTGK5a0UUV74mFSlF
57DBKMtcLJtTBsiIpPuvgrBj9lKlbe7pcBOQ6pAvqMBwmLgborx1cRyraR32JnKrL8I0RHWyCpIK
JH6gMbaVKNSRbprsRH+ZVvUA504Fh0UHTnia4awlSDprak6AMvbZOCM9CpQeFk8e3esVNA/kx43l
tsNwVw0JExy0+U0NYyvM5xd8TSiHa+PTQtvc7ONDMcyBd6y6Opr2oZWvGoNdY75se4TPu6Fgmt0L
3ct07HFHIscvu6C7djdaRyNvUY1oXiWN800JTPBikmOSR9XQb/F5pMOeFGjx3eQj4hAXvDV3TeXZ
T0HmLTdm1oC8qfdJTjkhDguXU9c6fraX9lRWF/5JXxMpqhHkchz4RJpaw3tnLcEzAigzvZJR1D/6
gXH5o4ihAVTiOPpQ95UD1C5iIiNtTcPvIS+joC3FxNmeNW8UC/X4Z4T584eAOtxQNsvxEDsZBv57
JArdR1tmLWhbhu3PtTUO/yIXf8gRzyuS1hJJ6QNzREc9uuQOH/hR5h2PXfaDuyLoTxbT1Y3fpupR
cRyUBzOVWbGvib779X1ycuIcDyIxF4wu02MB1y3DBprzOeEPV3cAw3yiqiw7d+O1aO3lH/P48aVL
dTMeoqULfyHGEYiO11QxZnQGamgfuIaIs9RvTo2rmr89cBHmSsIim65fJ3En2LJ94yedX5a5td55
bUl/Qi1Ewlk4qjE49V4iHya6FndfS1PcZQPsX6qzlqOeX165e1cXbIg7BgZYNrD9s8DQKronc72w
4hRbBq0iJ5C8m8q1eceh4zP0p1FCVS3tHEfLHEj6Ntt3aJJIaOseSEJQARFOLcKR0rf1T0IIx8Xz
/OQ8eljJubCnAu6NbLAT+j17yzioLf91TbF18P+BC4So0LQBrzTK4EKeAl4p34IceHPoZIYRXulX
Meo2r3iv4KJPx2ocq1+rnBGnjcxmeWbzWWIfAlD06yo8qvjoZRK8wjAvrvyiNTuBruzPxH4En9Kj
hzsyBLTRIPUG8XFOBvy+q1vP2of0wM1hdRiyxzhT6D4d4brzvkMCZ/C5Cgx+PZ7vr3ydkvau9KAD
nxHBZunfrssqtbOGaUh31qR1eUqAM+aQYglhw2oxyyugc9jbPru+W54nhdqICfA56EbNQEQmstiW
JSXhZuLLBBXaghnnlpuGZ4V+605A3MwPklvxhwhFemb2t/4LVQlAU1PePvEwCuYVtVUTh+OpElf8
NEZsL0JB5eCUakZbXEnObbO2dnDA5wK5mZMSd3HPyfuMk6D6lI1H5i1PL4aC1MBIikkKg8TGlUg8
hOYgOpk0z9PXbmH0vBvBZ41bxgfOUw44rIk1f8NraqBzxbPjplvQsfLeGnKBNyVdi0sz1JRePUPX
6qvzrK57Y5xaX6xhnVL8W1Obn2n73J3GqTEcmKzx7LEOq2cQoHAiXeT4FyZy4ixTTg2ZJeZHVmGJ
kaZcmX1KPHRsgxb4l7dnLq1Pmn0h6hnizSQSSty9Kq4nu3sDGOYvf+2kIhBkU0lGeD/KMcgUKD0d
/0hBaPxN3wmJZhoWc/YyFDXfRrHIifQj158jaDwRk6R5bqJ+t0w4+jcS6um0La3KLAcxWYk6GOLI
nQP54gnGa56dTTvp4TeU7Lf3ftlOF4kop/1pmScXCBrSbjgxHbfSS0ugqH9wjPJ9KqgSiMzEcOGl
nJ0QdVNHyY21VEHl83ENEWzC1g3WCTNZyVftm3QSR9YCQ/7NhnfU966P3/xo227jvSiGzWIjurFd
j2XTkzHmNFPtHRfRqfDEbTExEM9vUNMhpR+GRWOzL3UESPWtaNvgtcYWSd4UUKj0ZzBj3Z5Tbv9/
BLWwp+HH7q5Wh3oz7qGErA9uWot/KJPnxzGdgEq3OWQXjA9SPC0amkE8T1Bjzl1jB//QMbCl812R
B9sA2WN4Jm1kDb419NB4DJFADVAMqR6qMn8IOteIneEmtuiLMMNJZL3bpcyC8xpGZCFTWjGBUx2B
7jbM97giXpLDgIhkuVeCfefVAbh2KkHiUD5M9Z85QBS9Md2AhsR48Jx3Mq0ZDQzuCCCxLvXw2MEN
oaKsDCVxrnPvlb8puc6eAAvHnR0JMHMJYU4qDJvxOUcqeFIrW/4bRE08YH/PLo2Wn0Kz6o0H+I2P
6zTDXSELT288IC473YgVO77lnEMggykHtY/SvQ4T+YEfdVDPyyg8AFXMwbc25y5rEMt+DKALCZzP
lc8grLGeJBr0i2KeWmwrBn371lIEEt5yH7oa0dauZEx+Qi6RQRqZq+iAbIy9vhOp6nOtDP7WyiEy
6jCZ2Sou3eIgVDISYtigI74LkySr3EFL0y17rmQtC5SxK3akRtn/FRpPVFbN3EhNU9+qqfDrxop5
4DPoBxBt7FIdNq0tUqeysDf51MAyq6vl23eqDvDuilNFYE45u7bzmjLq3iVVeKNWGXlGOQW1oami
T/gxf2EduWBYzfSE3pD3X40rLwFzW+9xpol6ARs8c+AxUd0jekzfB2twD0XIY1hMS0bORZVLGPoZ
bYDXOuU9FAO0Tks0/Nd6Q3GuW+Gzdi2Qau6ivKgukZ0Ux75U/nsTltyBLLLxHXWQgjeTxjGOWjDM
1IY7IdjlHrJkwENJtNFDZANNw0B0yEYSqVGC45sb1o4Y8GJqgvtc4nEGqYF4zWCWYZMCpcRx152X
uNykwAwe8iLzHzOEb5dQEjXEdBp6UcDIFK1lq39Hqo0xpm5bXs3qgEGiEo/cn4bxqkPJyx+2nR2b
0VTDZcGgrD2UPAJij3I9afj2NHfH0msIPHVbzN1usMd8PrHOFUlsymoAPEtlgQ+Gd+PKa03cIqPl
ot2bIBtFHLi6LX6KxbBH8KyZI1cB3gIoUBFR+JqjjEJv0xrYZGij/Qx4B4FvIAhQj52A9HoMqWfR
uHovJa9fTPNRLZ+9aLN6K9c+7B5nKx2mC7MWjB0+jj2XZz9C2bBJEyyph9S6cS45CaBWtQxSnG1p
TygCGPpEyCiFGx3c1pQ3hi0pP1wvqfcAneK2Rhuy/6IURxnsgHa5BQBxgpCCiGge7IedkEayZ31O
0C16iQpQWUQOGj33yJHs1MKQlsfQjDS7vkIjYxY/4I+XdJ+3OTJypW2eVXrhNqrkyPgK4hkKcwTT
cW2nwRWaFps0/nn1oeuG42wJo/bbSVjzbeEeRdwgeHjblx6fLT/vTDTnbka7i98LOzK2VPyyoEPC
oB/3yC3dKzSyiNUcyo0UnZ9q80NWUPLsOLNZUaohi0KIuQnK+oD7iNecPGaonpmZYDFmoINit7bd
5Yg3aDLbrp4H54BH1Y4ODoijUxMBeEHYkRnD6ERrdcEdofVhKNix7GTfkkYR+X0LJiW0+kd3vOVj
hKTPv1dWi5JvwDbyot0CtixIQWTByoT5wknSCnEgRoZJIk8SmbM5icTOXUe2ov0/js5sOVblCqJf
RAQFVAGvPdCThlZr1gsh6R4xz1AMX++Fn+xwhG1dqRv2zp25kihX2ca/oDrAMJfeHH6ZYMywm/RN
0uxSP8+5Ptlh+2JSSvi7zB0AbXqdeN9j2K1Y8F1HrD+b9ty3JerJ/jB15iTqWii452buEloEKeCz
g2pe6AtiFXHYmCwmN76u9NEFgCb7ZYcjlhURezJjIO2+etnB7bbg89npOB1rwBZ/Fn/YrxLZ17sv
59SYLjw0iUfTCucQuGPBeuLrTZ7VnVqPm5VP3QsTgZ8YFNWolQ+Ac+HJx+sMfS7krsPnycxOYwMO
a6u72f80Qsuwtm66ZoZwspYStuncWpwauvoTeymgNiYEMxhYKSjCsXAjUG3d+n3g4HHC8Gl7c4UD
Y+g89Cb2mX1fOfCarBxU1GbwchgaurHi7NIhjkiE70omRy5uhnmSlsLBp8O6AGqoteftp7rnIwSP
RA1bTlyVzd2m6G4yxSK/pkdHE1geDz+eKTam4jItWW8FM76345zFEycXghKdiJyjgj9NH+6e30OV
QaYJa+eEecWOnh0Pa90jp/aOgg1ZyelTCrtqAmCf1nDIcs/yt5hHlOQuix2L8i2v+455kXQ7UAHu
KrlStLeN8R0/T0lOMSQZvl4eImWMcs8Q3tqvCXh+80WwchkQot3EJ7zA53OHESXP7gZsgOCQGITP
mTLa38nuV5R5MZUHBsHoeXAJjOzrSpArh0wzeXemEolXwKTWOZwGqct5r6YK3qyLH5DjfL+6VJlI
1R/MYY55TA7SO8+FFf5NckjppMrt5HeORX1XUF6NlALlhb/74uQh/aHYKbEE+XiBWq6qHFngjH1i
w6s6ZFwL5hFRV+xqcWQYkDLc5BvNQGuU2hqfUtiocxFhzSJQUc/P/Gfuk4/xtt4vNk66IEaItraE
6rsfDrGTsWNUaeRuMOJueES2zWIu6X0JhFWMkm2yw5V0b0VeIT+MkBDPac5SBB6n1RS8Q4Mcsu0U
psOdHkn472ZsJ+UeialuthFJvxueCLbftIXQZ8TSectnOV9aPPodGNnavUJqppqG7o2mP83Mpjxo
W44toLSwFUKdHOIjbQXdnzlU6Y/RJczCY4eN8mQRMBZHydv6ZQZd+QemKGyupUVQdlNbxfIwMMQ8
tl0qH8qo5hwR8jAFZjNWxlM015VxV3RN/h3TDP/P6SMKwJoacyzCQE0tA/2fzg5+v8KSpzsKJf3W
gKqmTftnNQ/ydTWS9EFxUPwPrpH4xaNeXr1oxpyWEvY74HaCWmtGNg1iHKwgwbV0jZD9S1awlu+q
gTOanTGvOUIwzJICtd8pbunTLaOz85Q3AM73WalwrNWGw2mzrUF8PcPOtOpdi9nwpzbZyymiMOs3
QemYu6UcI+mC1us45qQtKtDqOfNv5LBp65IijYiKk1eFQpLgrSMsrE13585xzFmVNEJfF/532CQt
GgpcpcWeGekafsKGU02Q1Eo9KKNzXmFk3rJqfgHEeM2TdLoa00x5QzuJO7xlsH7aOHokLzs/tHyk
EtDWU3bKMeKelKWxXOBWjk+d7lTAWyY7YsZunmn4mW9c85c9Gx41lZNrfGFgNC+U9PJ8tga1rzs6
u1LAU4Hwuvk9Uv3LWDojvoU03dqx7V4mokP3quzwPWeecS69ydyZnfxc+KDsQ9k/NwBrdiXgPbwJ
NNvh5Ck5zqI8co9tCNH4bqw/CCq8c7D3fnOiTk9GD6mA+T45xjgp6X3O/a9agUqKhOZwViPebsIq
z3mqDl0w+476kkCV3o24XOlVg1VcS+Ga9/YYh1vsXF+hRzkNuEi3xrJaQ4BACmnuiDu9LLzxNz3p
AOhaRrsjrJHSajglv5UJXW6eB+OcUZfyVKQQGsy8na+YB2nHaA0ahTyvveDDLi5ZNqQ/dR0B/0iL
9NjSCfho6GF5V3wpd6yxLgkhuXyxss8n3p9EG2Kwo+9TQnIRXV/+c2uzv8BUWmGXbfibMsnvIm9p
L37jNXcWaSQC8115xMQ1vA1YxDjsds2j37hs1y20SMN0+5eWqjgwGiROQOvM/HOVP2ns+tu+LaxX
E9Pk1pPKOsHgto+O7u23MI3Uv4GM26G1aAfCgiCuluiyVynT5sOWHvu9VZE+tjhi162RP9MT1hyW
xiTQQEp6b4BEUXWTHkRR/6N8pdyDkUDEy5EkLlrDBQ8rnNFS2w5qLxauQwg3gfiL01HPQ73RYc4x
xzKq4A2zsaHtdJaJ+7zRyRtMoByzNIMjnpIhGITqj1KV4z1IV5i+g0IAoIsIIdFHXSTdx+0C2eQE
/WDG+JKOHieeydswLvtX3iyqgGs9uw+j4z0PJEvus3hpFE/lbjxZppF/48e9kR+pP+2BHI4fD9hk
q+lEP1P4VmV+YCCifUrWocvcFdahwhBBwBS1lvxcd+QDdCUt/JF0vJxFbgx/xADJrLIz5s7UXXnG
fbrlkrxn0hl3wGmRoiwYUCUVi1CaO9R1NK63KYFcH5ekf5j+5cFyGp4LEAZJq9qda29D2pNuORgp
DUij2IvKz4+gg5sr3WMkQYvRPS1kg4Jc9CfCdiaukdpPd7R+s7T1nXyd8YR88qcYaVwwnmuieZ9G
xsqAeaK8oxiOlhoHTw0Qv4EwUUnV87G2YucoQbFR7w2pkCNziWwTjctvIeIZ63+vg0U0xKjG4V0Y
Jq5x2mQV19gIMkI4DuiULAK83sZkflZUg1OBa0Tvqm3C7Uxl30umYwpBF9m4P1BQxsfM5gq5KduF
iAKZOBR5fKLWT9R1cqfgOYmNrPsU2n9k119LXTzFtQQr0Km7BtgoVpuChgz+NzIyY425paC1f0/j
Uj/zN1Eb3tfuQZB6R2CW+j/TMf0Pd8QIGU/Q7ptGFs5+iTDzR1DE4P5imtmVSyRe7LkhxCEtQp5W
Se0pRdg3kVa4sFMYcgtGTjd9ZQepD55VTLt8yWHjYTSvTyoCWJ7XuBWcCgVW4WJogGM+5tLkHNpV
y6c50QMyhRjyORZaF86z/d4ZaSUUFoYLF9r6qQn9j1EC9e/Znm5J5CV/iJ74J+qE/d/MqjRwE+Xu
SBiQ9WAmDNFc6/7HchGtmXjpt0GZp8GncUH9VTZWo45BlXCAIChKvxAmiHqB39s0Zy/Gd5Mpn90P
5Xvbhn5zjMbi/wspmQx2ovdkMPUHMT9mdw5W1ZmncfyVR8q6tK3+Z2rcCfDRvhJH2JfGohp7pBgg
CIHObUVvaQgfZfTACYsoqM3NfIdbi1x/bs6B2fflA1kV8BNZyyGli8mLVqkqG6LSnObA6zXffZo6
96mnw0chpxSLoBFvzUG+gYKN3hBgOEHjeHs0jDz5HJEWnibRkiQsYMQ3sCjvqR14pLXAvubaFYd2
npKrbQj9buWYcftM9CuWdEW9GrV3aby0Pfg+0F4GQZu8F0iJB4IlJH/VoLdoPNVL5Zi4YbOx2Vd+
aG3hOukAvU1dE74TTMsxNYhYtknPLW73l4VAwLD5jPaN60xIkFyLY4MwuLPyPrwtuQeqIaIdD59i
eK9d6oVZp2lHwuhlf5MBI1YzTR1jojPwtCKdeYGyAvUGl8b0BkqtinbKZ+PcSJNTWx/Zzt08J/U9
6UVu+SKydgui+4MR1eIOymR3mSavOZOlaN7dlgVSCbfZowTPX20UPwGJxEkbeVfwuF+mI2t8qIh1
m8IioqPi0rqFYC+CXs7dxbZq3j68BgOlBvsk5vy2hoP3FFlBqM8sg9tJPx5mn1/I6OZDs63HiM3M
k52/0TjAHhPilGeNv+HZlb147ftWQY03QRzuQ9Ke/aZULMAXlUp19LrSPDG6i+M0tw09Gaz3J3Ym
k7Gjsj7VYoenjKT/uVlYfXzODLs2VHo/YOgQ2JTb9mmuiv5YJtP0TmK/PHp9CdSNX6wLYZCD6PPU
1Mu933JSNycjvrR+Zb+klsdP63Wpj6zEH3gFagyPRpsZ28yIX6YE1iG1AYBBFbwkZzuaFERoDWN2
IrCF7dWLOOo7SJGgWZ34u+nCaifGMPzQZv8APkw+WcnKMSvcMLzYnYof82ooXkmtYYPNgZn6A/2z
nGyH6qtMEWm4Npq/mUW5StlXw651mxwidEXPhTGENyo9uChCPf6hdtv5huhyGFlcSfHA27gTopgP
JZwSFkUs0iXa42Dvupkat3Pacadakfu7JEzseMf9iOpGrJoYGI1qxoYdWk7CFbpY9mbeR4dwQgjl
k5Nuy1TYM75L3iphw1xgL6r6jWPdH+TUu2/9pJNf7MH4K0B67SRB8r+5FNgAeGa0m5664EPi2u/9
SLh1489yHHekzfMbMkkGL1yaxrNFEuVzKLXGISGNMFCVDB+SUcX4vFkT9pQbv8V901OZoZwr/ibI
YzzBMya+qaQlwCGLkVKxQSyHC81HSJHCCyspXji7j3a4E72gLaRxiAoh/vx0BPOxAtdpAoiZzUP5
4lDvTgjIap6xL7fQBcMZoAWN3Ekx9bQB09HD2TAfmFzH9kZYZnkCpmaw3c8uyl6e61MCeYiJbnbp
cqi9Hc2CIQ7OaPiWdmEGlV2XtypRfsIbxIx3kRAcfiOPuoMqrBgP2iSGyuyrEzXX/kOT9u13z6vo
bsxd95UI1rCbo56jAIu3pOHJ5oPQtEvmbxCTq22Iev2d1bTHc4qa7gRi8jEhX3JLYzoSd7Ztlp8p
Z9VfUpVxQAEmZ7bM7K9dDYbByuLkt7ZsXFDGsJZnhc4Fu176sPgTpZWz4byVeF93VV8MQeQLd7X/
1d47ho72ldNkeLLtInybm+Ghqpb+3KdA/EtKb34iFuc9SQ8eG3NnbWKgGSsoRYDa8WiBFpnRn7FG
dv/cTg8B/73wxfBM1uFGUjs3wNY/w1iWgcWuT7rLne9UKKZTGfHeHgvONkiQVv+QMBfVlMeuNC5d
/DfO5fBQQvC7l5L0GGZPqOrmRMQwL9JfLv483ZPYWDm6uvkeJkpkEfTOE7CsDcjn6B9KVvbIGlB/
zpOmmabRonxdtPVGmA71oqN7cFv3DNt+7Q6PPrTjbE2Gl4hDjnzXBj47QvnuSNWCVOd2QdvUIe/Z
ciiim1Xr5iFteg2gfmqKDf1r4xMIRR3wFTUpXjC8M8q63x9clCbMDP/PszXW0t0mL9LnHuRId6Yl
cTjSL1Pct3BAN2pkzdoAxu2hkOWlwXM3iT4zOVCITBBNbfJoyoNkjNgwkYTfZNeWBGhT7rRQWm8Z
6M4DlWMeZCiT/lFCIRPmU7hHmrgFmZGNBXru/90TJDlsTQ8u1lbyZEwOLOX4h4o4DI+4DP3pRt/J
oO6wEGU7WiXCZygbgkkfYlIFhn/tJWu3OVDpoFV2Sy2EtxayeCl90MLq/gPCmTzSkyWTLz17fNwm
9gS+/6+dlfAjtXb/wTkk2+X8svKts3hqn0peixEy87sH2JSC0CmqNqOhGHV7bN3ISqNToykI+zip
sj5Mvuh+Yl7q/7+deF94BB0K1IFH8ggZ9gshl+K0GE2boNb6HK24z1D/yHxTZ/uWe+NTSNLoN2xh
oWZNqGDiFc5fJIcWQQZJ/I6njm9sJN8cEitdc3LJ2KugndwvsKWQ5qvZpmwIpMzRpl6PT1TM2Mat
gXBcPZvGAloV0qQChvwPeEot7tOa8MQWAFB7WejKeR57sBDkzeKLn0zNv7htu1volxmR3Kb9THgq
nUnT6l1EUesz9R/pySfUe8cJtT8YinkoKSRGzNkxyr1n9ckxN9u22PtO3d6EoZY3o4jUZc4M6WHM
wzmIuaHAnYeUoviTdGYAJz7e9ZNMzrZV4C+bpv6GK9Q8+SjRH1mTWnvCdBnKdtnJhzw1eoydTGbq
WttG85FwqOShhYRSh85MnGSpk+OE9fKzi6L5R1n5cm28Pnuc60XyTKDXwmtM8Sg6RU+0Lsp3hzrV
XR86/8G36uilAGnaFZ3xbYyU30y2To4uLLHVtF9+dpOFfr92VIRFrJCuZPyTYfzgElBaF0Wh42bU
dkIWn8QZvI7IBWkGvuIaxjimNmAj1SnSygbnU6ZPK4Bro2NqpdTIJzsVNXgNYlYds6aVe1fy0/0L
ceX2vmTHo88zC+oRG+9gH8HC2IcFrwOikTPf00Cpv5cuNWBHLKj9qa+JXOA3LcuOUQqRMSJoPnnl
yeRlRt7fD2P7fqixRJmI/9g4c/Wm2Zr8DTi1d0IRpKkN0iafYVjrB/LK49MSR/2p5NVWkoalNMRR
pMptWBo4fME6cHQZvT39DEswFCo/JH44vgJR6S+UXhc3sfaPgOJwsLxy3OWSCEgKTa0T/s2QuDvg
NmNNTEkJ3GRBWpmKGTZv4tY67QMqT+UXg9Q4BeXQ0xWIH1lcFH5vEVgG53b4BozSLYe8w1BDSead
7Xwg1aYEoBM9ggT1ZkonHMu7m8fJBaQxJRL1vUuGXwAawsIapmJ+73jx9m2V4OLxJ0UBxpohCRxc
Uu/lSrt/QnAWag8ezjrjN+MGhAxdSGr/pDT9fcKI9MKtEeWpL1yuf0lKWdsPocXxCQU8EkFcjU29
HXGfTBc77vD0UlkXpVecNxYNSuw3v7YSpr0tcg4p93j+uwrwcJx+okTieaKMNF42xH0wNItsksW2
qPllILip/KqTlsjFnBY2obVshIeIMI4Fn+8xvmQqhvAp+yyH/TIZ9zpf8TK4ZDGYtbzZ6GFys+fM
d3rULJEU3GYyncZ08sT4GAq/jZ5G3Eg3GEoYJOLMIAoNn2UPOZCh37Xt8lhj7WBCyUuvw58nWs57
PpikU2GIlZ/p+ss/ggvkhrylH8+tXsRyhmVZvwBiBgjXcqwGnlCtk1jqitC7Annl8kuKirelE8Ma
AlKWGfy15Uh+0me7QvsqyTJeLIKufBmSvqDCyIv6/KiBgoG/n4CCkQCtwb5BaDcPo+oIqKRl9jFi
UmUsJDSnVk8ynXC6qv3LkrT8VRLTWoD0wf3dQuKzkM643uOgZQV2C5+bp3ZiSB+NAdtiP82e+S/r
DKpQyEqZlwQkALtmVQOn5B+SpE2XzAI+XiHleRwH130gqVPzva8FRcqm4RqXWegi3FtKlMWuBY1S
Xwrhu0cq2czmNGY5FDx3SsT3Sjdl+tVt9WfL0Q0KRRXGJuW+8MLptVuoooGaEDRUqI2XRJjOn6kH
Vpc89up7IBDOIx0t7nvEw5wVFh30pQtZkvYC6zG1vsDKDrKogNn4vF0hdxqfwE7NE3xajdBqFZUX
YLoU3t4tOKjukL1wZNBzdBibfHy20Ft/jT57pSYYfEvko6WSZSfR4EBO0fM3aOEzpls82WFmzdhq
m+kZ0op3YaVh8IhYzd8xz1PgQD0qqhqY+TDTex8Y5ya37Hc2RwQGXRgHJm3/LWmnv9lOk4DuFJY9
NaCtO4V/bLDZM0oQc0D97uMnfBdUr+JAiP/ZA74OvgyAq9XPzOP6HajTWRIj3UxUbVf2eKXRYVtK
EuLA4a6EJG/eGlf0GSLJ3b6rTuJdnMaWTnO4uPsCn9VODIrYHsxD6hYjK8BBRchV1enR6rocS4g3
HCxKEcFSquaBTIt7rXsk+G1IKxfognkMyJl8YHAc79GtzUsa1e7JlJ74cPo+PMPJo+HKM/zqc6kb
/z7Tq1cqdF7yAWP7YPrJfzOL/cEkY02uFtRIhcEm9zlIO3pjZd6dN1nTvYA4uM0rU0EOJcGGpyF+
aTiYyY3T4w+FgXhDXhZvCILePXpd9RuFQl+9ah1SwnuwQwAscXB4FzcX9SMTgNeuo9Ry7FenfsZU
OlnCe4qhv4KJgptQCBfrSlsXxOoXB1pFDuwKSPR74bV/Pnf1ALBN+DWDUfoX0sXNZqydqwRqGGRh
PW1szzhyDUP2Ljxe2CbhnLtBCSJnquPFk5TVa2TIp4ER8yRgqwQtPZEPQB0yzqk8orhzHaOMVEnn
h0ZQWnG9SRGs290EVP6+1LK4sMyiwXk3boQJ3opGXaAEh4RhYzNmLhyfxZLPzsZr4RfnI0WmJU+c
PYoyNwecegcMJqyL3K7QOwYcibP8bElFbPrBfvO4Le056xQb4uuPbu2HD8Zk3aeE5jYDmesAUBK/
qi7vd/Pi6mCe/HqHElzuFwOO6CC7+geEXx9gZ+2DznHe45k4JKXsW+Z4wJLgi5lgOSz4puvd4S1V
Z6mxH7eCCq02xG+nW1LPlvZf8ghmHDXCEGHUz0L8EaijLu2Li5H6VMaxeuckfpELRnHRJgkNyRJN
dRCf86z/s5rsvoOB0DXaspFQzeZih0V6sF11wq3q7JQnKzSdMD5iTc73URujIlZyDqq+ta5I/t5F
JvMFqB5aczi+ANRxmIWWvY6d+YLP8isWg0vspgWOjVs5wPP0DQSSA1tEnyQ2TnARlHyt9sKIYOhi
ReN1MNFScirfeUqYZ9o4cPVMtbtrJ0eQsbNnp9m4cdl8CjzHwdhU0IGbEdfwhZpOV221y7uBbwZQ
ViE2k4eFlwOPPMBEsp6a1dvA+Mo4O+fOvtOAJ8aVk8fjCRd1W6mHBu8nfnQR70z6cJHV6ClnWt0J
UtC44a3+SFgMa9oo9CbW+b/C5uPTe4txa5kCz57ZdkdgLuO29ZLqLrT7V5/b43PU2khNKRZHTe9o
F9qH2rWnH2FK1gnHu3NRwNjBQAaBuGgDmGtAtQjrHaEeZQ8d1JhD3Rs/GnjxhlqtHpMwWQtPqY6m
DB5FRzdp3R/qBXGJZPlYUUVP7NXU3J9yX+gHDGT3BJbpGZcmVxxvLqu97czhKXcNtl0m5+QclwPy
BoCAw+iaghMGIYaCEgDIkWlDfy1NBQ45W6qzU0HdoaE+SXX3Pca0XMLTcMXAMo4dcwPbqydAKpKH
BuJQAFiq2TV+nbzGwvgB1j6MZy8xQGeSjv7DbmyCk4FbfcDzX+GbTij5NspJBktLeS3C6TidmKt5
D1b2cIFmYxxTd6ivdLGknyz0+KOSxuF3id6W1HN1pQrCvbNsHfjzr1MlDhpRSz52BYwBoljIHlbE
FJWy1En76BapOWRXL7flxvcs48brBuPK+N1gvEkPEwLhp2P36j89eHhnRDTPW51GnXXi/Mtan3wO
nRM+Kt5KF3TFADOBd0/K4U7aLl2raelEw46bwXupMeLzhgVP1bMmJHT+FFOODbsaiJDy2edI9l/S
uTjK/Sbb8W/8sxkv9XwRSxm9Jwa91V5ouVsEOo9eIPU92/O/ZtT6qYmpMXeAkSAZ5D+mF+L7iJc7
jwaDx6bG62VGxV1TNC1XUSvDvJyZ+4K6nu2C8yPfSOnVwTwO3itnYdIc+cBKOdBgckitlrdS4/p3
3npkHxLUR9qVgHJEkSku9dTyAqxl8cJ9hc5ZvtaTY1ZwO+LslfWKBxIXN6JsPP6dCjkgldyYwI6q
wn3khv8YrWMjeLj8PluG5myXvRVgyq+eqeYOKbqmlmlnmZS3q4iAZcG49oWfirbyoX9tDUxxRekp
uv0qeEm1yyxlcmVu/JU2wvX5Ngl9Nofp3WuiwO+xWJWEa5bJnuCulzVXaKv4L7Lnuqbbw4C44jIS
omLf90nqvmULxS3TnD6aUvHKalp5LscwyNvspzNyEDdQ/n1Qgmrmj0nKjGBT9F9nLMOFRA/cpZHn
NVwX/eD4vo1Mn7SHOe7Xn6GLHpUVry8/Zcs7w4u6QySS7oVX6bw3xwoQiFP0+YerlPo1J5H+4i+D
qBIn1Z6OuuovdMNrkhCG2Q9D/9HZy6NWKeLCxBVr21MMEC+quymrPgw93BK3/YnwIm85VaUEpibz
OMpS33EcWwukV6BLxrlmjPVeYmXc8gr5YYI7gySdTtXCg8Yhln2y2pnMyNRHyaZrKWEbdF3skWDL
gxxMjxzZsN476leuQM+qzUISIVF3ycwye+0W7jCDqynwRCXVXA6r7LWyea66RkTUFfLvcfD8Azj2
f2jdCyjrbp/DHLskGf7KBLj3ia+Jc18Z8WGaSX+Ndhmmuw4RfNeWFkTrZBgNzsDcNWT92uLF2XA3
B6siGHonswDSKentyZy1Sz1f5AMJu9FkbYYKHXaffq2PYDgKritFBWrGv2YpcSw3xIFBmIdeLndO
TjTnpRfGr+gwYZq40+UHVh5s2MOLQVWZgi5SkzrCooCKvsA2OURu5TF4l52mqQ3CqAFx7zCM2A3L
MTuaXSOCxnWKJ01ecF8lq1aYFjRAdTnDcKEeIyc9CgJ8REun7hv/fnOwHWMOaPtj+LZcWH3DUN/r
Jb550GkYSSA6F/Cc61UGt4SsfsgoJ79d1j3zBRK0dubTS+lgeOfKKn9Z02losIlV37I6b+8tsoi0
jCIdW97w1UpJ2GWjRXKLRwsXtfKjVd1kiMoAbkLXRqhRSX3n9/oRD+FTLTA9z7QWbmCW/Pi6rC5g
aKp9P8dMi3ptHc84HF9ao25OvUr83RSRQHRL5rYk+pmLlpejMzkBRo2XWJSPdd3yKkUanYBwRO5x
ZBy6DVwzyQlNuJC5Q+Vj4h067RrPxB1X8ZY7tYVBd/3uizd7xdOlPmMOFs38aMj4aeG8gxMnq3YR
3uknI+yveQZll6HC3KPVmPvaa9L/THwEPGb44vbSzw4TAtaeJ0gLsQmL0p6aS0kDvTE8JcOgqfkh
tbHB9JtGOInW0r5EJR+1JLNChdda6t1coplTJhiAQPNz1rXjBgRK2PQiMLwswMC3d23ilMc2jSE4
hTBmlPcXdvGdg5ca8in3mcz7Zh1QpwX6yMEabXnv8mg/GCkJ4InPRRnycoRgIvZ4dllpEUv7MahD
b3zxZFTtEumlL3QfnBuuOfe229j/yNVwqhvS8MMmqrui9mDA1YO356b2FnnmQMqWpcgjezNPuHWq
BUXdH+eR8xdu4J25Dh07I2RqJZhPlXbkR2cQxA++4Yyo7LBgMpuqhPNCLvo+h59/dhfQiXxya/fL
L9zu1hr2Qw3NgBMX0vwJxz/+xNjvk0vsQeS3GDg2eNrTxyXjbjIMtAqkfDtew7ZItlMtuo+FEx3y
BwXcUGmSczJEkToVEpdqhR7CLI8mBj4aUB/sHtZNK4/tA8mqfMd3rToAOmhJtMD1c6iaA8/sYlZm
7qQxCQgpv5RpMh5h2PGbkbnxwRQKDJ/o2Bab5MNKjeQSaxXnGk8k6ZKZV+PFcqfi2Zmi/lU3snmo
ssgMungZXwRtAOh3yEXnTqFTyGK+5JpCncoqmA3pB/4DYu0zTo5rpsql2GmHLRAAVhElQx7Qs1Q/
NHVnB0MnvjO/PEuvH381O9yFAKDg2Uv4ZeLaZXd/Mb/o/JAVjsJX2DRwAZJ0CfsD7Q4j19UwvGLf
Hi6RjlR6yxFrnGCUqEEnJToe+zUrMwFPVIhNXHed4DRTuW8N6Ym9Q1301U0QpI2lx+mN4bF0eAdk
3ZPrer9iSGK0qtY+5PC09pOa8SRnli/hMqtp77B6BQuDxKHy+N4UgwtBaSJEFNH9g3+9We915gQM
h9QthnUnW/7TfdJ8z4X731x26pDrNttz/44zfIQF32XUtuMCOuYplYXx5dVVSIXUml/HPkzE1LPo
44V23LCY5sMGuOx/sHvJV1q8bVa62jajgfPA4tRvm54yGX54aBjxutezy1fnropqsvUEy52IjjYs
1L21Xfz0JMsEs1zTaiyxc3PHIxMWAW5xrNjmML93g1UBGCJFxcOSmsv8ZbA5VZ7dcUyxbbQlH1Po
VpgV+5ibIAID/TAJv5EAw45yD5ADulNeYhHaKgxkB5xrLWfNpGjfaIUh2gtTxpHnAvJBNT642LO4
+RqDjtd5DOOEJvJaJRjxzOFuwb4MeEW5cr8U4SfT9nJzyFGbG0Lq1hGJSp8G8AovhJZd4CKYAt8a
V8Ppx4pY3Ew9jocs9rFc9vzXTbOL/uBPDnufKswzkfgvkhvlccHAvprpaIQt1l52Y4YmGkBQacq9
7VbOjem9v2QT5DHMVwh4vhbRY6hatU98PpdY3TFo1CNarZV+0BPTnWPNAZ8FtwVb6nIOI2Q/nE14
oxzT0SE5/HNe4FIeY0Okjo+2DE7YP2TIyMrasWdtQE1Rl0V3o0eKBXENxWSD5pAdODzY6T4XGDcw
88fi1cr0WzqXyJDzDOOG2L+NaU82f11cgPkEUorqbu1Hd37M6NndDDE2I74/u6kcvAe8Nuq+xakL
xBhIY+Nw+J0lnUq8D/5L7EEEYTHHXMDGt8iyQbnCmYMkww53apZlwAJSZyGqnHbHM930yyZZdL7S
foS4DGbs3ncMwkeiITbdPJBJwdVTpdMAAMO8Np4nkZDT4hi0zylmX+xqQUU4mg1XgNKP42PvNaSt
EwjfTt75uxYdBpspT94vpivM7GHvvIax9c5vdVXA8eZuIiO9W0J3eS8d+IVVN2Jpay3qNJekvIrM
1HtPz/ip0+ZGDylH+xCs89p4If4i9A9YgOs5B31PEIyHRMH/yXpgQDTnTQXUEyaLy9OXT8/c7rwW
C09tVkxKKX1lNL75tPM15YUWkoFSytDjsNRl+3SdRENohVRjTB5KCzb7HcnYTWWnTJH+SGsUpPDH
OnX/5sX71xPkJ1ADmaQ36LzCoZTjtuwdTKAL9ez7XroWu5PE+wmfEBZnklaB5ZWrc2Yp+R9c5CsZ
NGrclauST14kT4Q86VcQhNiBlTPwU+q1cMegfTq8zTBBSCzM/fTA+7d5mkhmzici5zZRKv5lxmMw
89RAA+ypjHGuqSXOPc7XI6JqcUzTnooQi5I+Lnj+jvtAxZlTYNW1ovQyYc+4ef60i+EKH/5H2Zks
2Y2jS/pVymrdtCZAgiDb+vbizEOMJ0bFhiaFQpxJcB6evr+zK+mWqexuMssqM3UmEgT8d/9c2w7j
79z+sUTWfqgbWixzKIv1mKNvxTJ4nEd6FfRE6Ug+m6Nv6KLCBGa9R5T5gnxs7JC7yVsgB9bio2z7
2OxoFwUbMkIKLT3V7dmENqdiwepFNaa595tZHppkvFIcKIsL5ECMwAmY8aTpmelU8JAG1mV0ZLVx
oeDij7XQcPNRThQA1djcm7EFH9PRqOlfcavzh6F3DeQ+BfbnroC2co1E+B+VM6h5O6XzUpxtmOdP
Gqm2OmEWQK8YmvY4FNUIzLTxw7uh47a9Z6Bb5dupyiA9xHPRjzvlLcRiN8z9ypbYTSHPU3NdvOuh
fpqy6ZJKW21kPfwgVDSZ9TzgtkQfYudnFnoggZ4Tim0imDt4pCKMbAr0wGbiZHgokoAfcLLVz6kL
zClEp8PWiPTX+PmLZZE8jGZ0dBs7WAw6fdUQeI+I5E5MtKcpQpvMMfdkdobdws5hE4XEgVFrGpGf
/YV+VzXn403m5lDfhI7qdW78gqdtOtpyjVmBMu55lK8s69UXu4DlzXC4nLbNoqcntNbhyV2gj6fE
sA8CRfKUW/brlZC9pV6i3Ua2DJ6xP3dEfeIRc7jTtYwobXPy7No/spkAeZFNeovdHMFOUtLyAFFh
zskk1yl56Ci8UTyVsnvLGcR4ZgY8nyCreFi3fNMdsFmMAaMODEwp59SDHsbwVogFqnSns/e5yL3v
hjKhi7vkzivNrkwF6mLwVxI0NHfRQHXQmmFVREYkpAe7QBIIABwAmzRu85LyB7/VeWV2/eBuUSto
S1wI6u54i5Jt2aAIQbOKh8vJ02FySYCx3Y4+EDM0MUhaICLTaZfME4GVYlTZetZD+9OvmMq3ukZ+
YqXa+R6H7Ipr1yqSOd6CmwD8XpNHO4Cwq7kGOeLRW4ujmVrZNNkAj8IKnfjzxiYmckiKQN9VS/YN
uni0XYgTE43T9Sn2mruiXZ4rUFVyYGQElIl6GmtpvroI9TDQFV5sb4T27bma+WKRWyvPK2qQELHq
r6/1HJZJ/llgBdkGdV/jw0qChRCrle36JnQPNnxnPJt59bZ46d5NigcvTn5lHosAAXzS2F1KOIEx
BM8vM9bXWgylqQhPrHQdxTCT0h7sbgQPdFu2CGgE/Nridei8jFkZ+G10WBbYBi/TzuLYf7QHJ7td
BtL2Leozyg2DIhMGhxYL2SHjlKBJuM1PPW3vD9QmV1w0MypwXw+7JOjUGfmGo7Mu+n1FmvkmAjD0
lcAUACYM9Ak5OeD4kcvqXs9zcGAqLXFgEUJfplrvWu1/aQq/z5QAseWAsL5nyYHQqlK+BG7jnZ7Y
I+BoXUiBedW7YZLgU0O6UD/TDWqtml4cKl++iGDKKzItef1twp5DfheSVLzLEy0fcZY/UuLgnNor
LiGU/p1vLHWHR5BpJoNlempFBrQ+Dh9jppQbii2l3uCk72gC6Z1gCwtyfqn7TvyIPEzA0icf1aeV
uDe9YH9TQ3W2D2XQeBvVVMV9EaTTxiHZdAFoqILdzD8uV63jDHCyMTmdGXKaV0fputkNQzw+ZUMu
75Y05HJ1kvRAMjI/sRdkQuJJAuLAK69zdTa3jI7odx4tPAlenXfDZdTKfO+ayP3GPqY7ZdFs7c0g
0nMQd52H3mG5eyBb4hMRP/6yZ4HhHZE8n9vyVk/57egO9xWDJKL0AZHxMU/yy1L22Y4+j2vXCqGn
dTB6Dixei/JqyqqOBSde/uKWYKdpkmaqQDFHVX8lCTgg2bCsI8TywCMuz5SwRM5ZLWUJJHYUl6ae
+EO4Z2lvz99F2ta7kdNKurZtuu6Vq8PdOJXUiNHgAZsjoNmQyecxrmGBol5VywzLiIH0oZxEFBLp
6BzraLGakwGr6vHSytqa0GBEeFPXpewPacdv8bQALgLLmXmcjF2A0xT2UJo5wNrY0D2KQyXUTNxd
aDJ7BTxyL9oQ2+6iWBfqEX6ZopQMVXwgGUprsCc+Y6aW9wASKPs2fBW/Yr3kxz4ftcVsh+WutOkH
2Y4k4e59XGRnaFXBjiswf5gL9XMg9bcNBSzkWIExJFXQrEbutnQkPD17A43q4Cfyr0ARJiMzwhi+
Q0P6lZoIQbwT+bhvlXWQqsiJ75WPDmcLnPBEGhB0KGyITIznBVQYIwHBEER4ltw7puZLITn1BGqd
zC6dQaijZgJFxWBzh2UPkMZU4vD2Bm+6XcjrogXVKkTARfLDlIhi6vgBpKzSqw5RxfgA37QTLM+q
a2Nv2zS6/RiMXeR0NRRzsgknTLBrEnHcdJgj+uEVmBJmG7fq7RtNi/YpSDMreKKNzdtqUYNjLcGn
bOmLlr8EYeBHz43CYTVhXdoMGAve4xbm3iqLXee2DueO5jVM37s0SJZwj8O9bNCAiuHaOciUPps6
9JNJtl3yxAFwcrZgMZGzy9ovNq01pe8qltnO4RThfXAeH/ujNZgx3bl2SxUpPC0cah6r9lnOSf1Y
NeCpoB+H+gP+vS4eYgRM96lVLnMlIA9V/DjwMKi2QRiY8h7YtuLYR490b04D4c9pN6jUUlcRLb5p
E6oczZikzhNzTaItjh357QoSCh2Ea84h0S4JCSwj01AkjTAmKYg2S35DTtShzLq0fPb4k5qHETGD
gl8mVQgYx8LVGYoHrkjsvdUARSuhk9k37kAkO+cMttJmmZrz7EmRP02gW6x9l+jRDldiqCv0EFxa
9GQt35uCdrqzC7zoOxFVuctLFS33+C7TZtuEbTS/sFUjwI/OnpSfvtuqRzZ9hd7nrh8SbewRkNpC
tXdWbmeCpvds9N7JNVfm3jFCLXvGAbhbVotAG1zPMawVs0Js6iEfZqA/QyskDJZIlydeRQuYWVuT
m0/cfh1SNcctm70Xht2AdvPKORJVVN9dN6XWHBub2vCIoPc1TEV/lzBIzG8icLU4aTCGHZe0Kdw7
UYHjvaUrobxw+MvUgQPQyLKbTeSGQwFmdBXHvPdV5sOtghzTw34ceVzMyAk8LYOgyLlbXUnNQK8r
IzasOsk720OHSkXbFC9zk/X1G4A7nfILYo8HSzDsmzBl8F5TPhue6BCzxbGIu2i6YdA+K/p+OW6t
gevHb1XRVHozhj0RloEv/qZIlDue8JyVLSQ5xz9gAWvlK/FeOk1dqkP3Hnvjz5SGjleGIbX6TCY3
uRlVxw5VMUPdAm/JTjBsuvt8FOXBvoZJKps2qpVlkNgRNLyrtR9IziuKWkYRZamj8KNixzo+eriP
WcNol3YKy6XKpWrL63G36MkweW2YjL8mAs/VplSxrncYcKbuR24NQfQjpeV8PNlylNlN3un+OHgo
pjQJNfk1iz42eJKtKDwZHEf2BWv2dCGQCAywaQf6sb1iAWpPEU7M6ecO85LE/pawXExOgv1rUW6f
3JRk4NI7u5D0N0azTE8OlnEDnSZ2mZJxVh5yBEQ6HA6lnWL0FXWU4ZJxoks0BDQTqLwhb98XOS2R
XTrfWJi4OwbOKnmzlhKl3S1pR76vndDCAOsA0fJo+9a36bT4b32Pd3hlTZTGh0jwr7UxalNOoX3x
K1MeVeJ13yMZeBq+iVQCcyW5sHOwQJlNEvi2UO/moexpdEXxQC9Oq2SPKEY93zhEdryXDgEHFnbi
Bqw4NLt0TYhnGz9z9eF4Ue+wU0gHQn8Ts/qjiezxk4Ko/n3JUDRjIm95P20hh6OHNhHcm6vtQoTm
GLa1xNKVtwuOcLu2q1MKlgPAahb1iG0UvRQTYxeY0iCDiMo7i1x+iF514yvtE1G7S6cqvdo84oQO
j3pK/HTfjLZ723AUXy6OwAaXQTjS5YrcjSL3Ty8P1UaDqR/imS4GfGSU9q1Eb9H8U5aIQNuBWS0a
LNp+d26trncRNCPt39lQ+UPAEon8VnGYgbQIz07sY5q1TjWa9oTHVFovQNVgEVDW0fvwXq885Xjd
CMbVHONaCUT25GeY9GskpJRC7TyNsBXYYXUttxYlHDwHZjA2BR7dU9fUz1kNX0FdDb6vpm+c4NdA
OLi/J29awZNXA2EXi+EmVpg7Mbc2cmZl61ydfLpcd1WIa3Ld9NCrbpKxlwOdCk4ZH43PDuHQM+ff
4ljsXpwmAYxmoorD69Voc9QuxAYcuwB+KLLSn2z/2y3db5iKIuCaD4FkdHk2AuvepfOuDsNuriRc
0obRJt4+moDuepH7ZK4TEuC0ZVE1RYfAVEinIn03BLiX87I+DuJqDLSvTppdaoL4Fw0Zwr9DrvSK
O+yWLi7QQPg1YWCB8o4UmSpNmCsdefTo2O7EzmHmqe+dIIqZrDCu2DgLrNUNm9Rsvpk6HrAPdtWg
emE0qs+6GKtX8h0TW6XSat9yW9bbLCmMeGffVhwTdidMnlXkAX3BrN2+GKLlMYMXx9vYDRPJvYxC
KFxe7B/Togl/alD9aOi9OYPJDk+UNo83OhEFpBzegUujces02Ds7Yh8p8z1IoQo7QctBjGEXfwOK
58Q5vAA9YI/n6BjvMNO308aNFWBAPFQu9jHHZQBLWjHeRoKg8LksgvjaeNH1i3/2XAmDa+zJrnRc
C4TfKtXn+xb6AEOiUtsvfnkFNwPBQlqUS1JsM6aUxTqoZ3D5JC45x+WsKut0qHVOW13jrGP2zq9J
r4N7PiZzPZy7/dVmOsf3muGWXMne6eI9G+8WEzGlG+q+wad7tHwGswTNJzyHIE/xukW1shlZOPOr
I1zvVcaDeMz6jLH5eG0kuPUbp+lubbpOytsOCSb8LJjwsXJIzXoKj45iqwNHTBRHtCZamiKd5Fay
CYhRRjmPCa7fgzUmDo8cTCnP0VToG6270UpXlNdY+e1sc+aBThUDhp9Y982qLSz9zs5UWI+2zZj0
3YYousfqlL/2BOrGT0y5kM94njvxu+7YnuzxsZvxUqZzTP3LpPHyeLOZN42hDITWW+2S0dHVowOo
diZZzdl149Ggw89WEa84L0U64P+6MlvfeqtJtxyKzYVrIhxuSOrJZ7pHaCC3OTQcE6armpm2it6J
TXXzBodcwK3FTx6eQziSJDlNvQUD0lOMNFp67bRT6TJlkir27tTAAekEhrFQywqcyowfqo6SK0DC
Ifv/grARYdd20OPnMCAAa8fFT0/4/LESE+SWedbo4PliC30IZxkcQd93jPi5Tbb23NfR2Zk4T68z
fPbFfVp7sB+Qstj75mPtgTvsJGM8aWdwPirttRYOL6U0mTpfksHVLZ5c6JeBt6XHwZs+AvCkd5bg
15MblOPxtS87yyk3NF+177Cy6QyvDRsRh0xFe466Wp8QCOJ0jRPiKhZ4Lhecm7oNiUQBc9JfCd+V
yVG5ngiOZZrobC0tnhgrNFjsiLH2xi3xruUGCXh5j1phN/t+rj2kl2amDKhfqLIimzauMe+5NyXA
PDh/Ki7TTUZv6EKAN2ytV9ye4dHXjWYxBFvlXCpZ1tNjQt6zStc5dCJyYlkd+WonOmGaxyKeR0YX
kFAJESgsqFwE9QCGxBmO6LHDDYYsSWXyDFvEUupGw38JNliVFYSKtGrFRw1a3tv0DbvmdQqbZMau
IpIgB0Gly/EkguuMqoqlMvWmgi4ScIzWo5r7TTpyTTL9onc6p4Wb24Hz145QYLSJpl79SEnd3/pc
pQeKuXVHsd9STRfXstGD6zEEhN6RQAEonKcu8foGQd5zgqnZqBmuXN7UeGpxVY8/GBLF8adv6Bu+
JSWdEzyVtAPuJEJmiAszbbPuMXZ7hulO55f5HvaPUBc0cuj1o3bKfVyHFppAHRZE46iwMwNh+YNn
ky7dplVanTEQ5NuhtvUhmrCdbooK/amfFMwpXcb6ypyM+JqX5pYiYvbSkRrbdouxztkhpY94rpgE
1nBx0r547iY/y24y2x8rDO6L/TOIa/EToQaib2U5geA/Bz74UXPDqM3SALKJpg5c+CrxCkbLXe6+
kOR0N0QmenBipXW2CTyzqUMbrKyNyX1RwoTLc0ggIcgFfDyyDL8vUztuBygdvQuOLFogd3alJU91
5NrXnCLz7Z442ouXW8b7brdxc4shfAG6ZKo99gTaTxgjpQ6+n7nfQRmbGPZXPboNtEA35vtIZb8F
MdhwqjFtt1M1FnVUS3+8sINLqxfYbbgOeMoOmuxgx67GqJmnQD34nr8uXbybczXhK4f4H60r2jPx
MBtrzh4pjl78/dCzVTu2nRuqg19Fwjzn12QR0jsIme/TME8wAUtIU+nVOW3MaQFRRhxc27LnTLBE
ySOu8MZ9BKA1kgdzB5/DeBBbsGootDbjeIKrGDe085Vse55hx3GO2kjvCsKsAkttlZf0zFoXno4t
xxqTxg9+Rwnhqh/wEmZYrLOK3JzNCIqqECop263RY/fl5tc5eIo8c2q0D+eGIym1V7KrX6okCvaJ
Ek69i6SIfYxcyn0upjZ46vqsexZNEH9NQBXsDwWc4Yp698VPbIcjLvNMDQ9s2mOQJPGEISFT9ciD
PAbv0/CntEGFcGp1Ufxs9bP1DZFovgRR6oYUTfjwbcH2Qf66CeHJPYYc1r9qO0AsYi3wnsFh04aU
Z2M/3+eA0W9N0PHhgSY4NK66QxFtXVO7ki7Umv6n3ourZlsIgqFrV+Tz2UoZL9JCKobnKW7i7wEO
LLHD4x4XD76xCZSEAamsLdoxq5o9sY+IcB8/g6e01Gl2/X5i35MD5oZrpaoS1HdGQQqTD2Z1dh8E
t2RdjKHYtaY0qPCQys4FFtycalVqNkmdxK7Y9vR2nKVhAA3AjY5tZnk897bYAcPpgVBQ8E4SJH9h
JD0O24bp9VEXHox/gECXRTJ6OXEk9YpTxOTzR2w3w6tvD/4tiQZrRsLwZ7qwJZDQIBJj90GrZT2a
81KjCVWYqHhW3SUDkz/agi0zfKPkBoMKJp6FkRmYwZDIZWBjHgNzuyCQsaxDOPcxxLiVVZ8n2nOr
NYN5RkFx347MBSmqos5X+V4DbRh/3nQ3iGC4H+pO38mkKp48WIbhvTVl9NPKcJhoTTa6C8SmFKZl
3xeaoNpKqJcxqP06OSS9Ua+xS1fdkSG9bp9bdi+EznMZi01Ah4zmKG2g567IQY4gZixQ/YJqwUPY
uMkPFYv6RbkNgJt0sD/zNA9O2GDqX11idzdp4rtnk0dRvpfBQEFSQDgCuW4skp/F3F6xrc4SDRTu
WN6dDhlu3bVxGAecDdkSn2dlN/IGz3NbH5yBT4xjC7JREJeEtKrJT2poyNJzPtyhs46E7NvxlUxa
YCO7cyAF4t6QOv6qfB7+94VboPUylViq4KdyWze9zcc+RWGS4L0oEuCRgtEudCaeL4Jn/6akPlis
AsBjh2FYkuGWYwduavLxHBGmNAVhSJGpWSgOXthpHj0vxRM7ziag53weoktD0Kzf9rPIQIkvsePc
Y3axeiypbPlPE5UZvMacEpYJHX+8G3g8PEq9zPfUB3vmgb6h/FtZRkiqYxB5EB8SkxBAu/52AGpx
KpUkmTct8Rfr4kqAF+VBRBSHgHafm8A8Wm4ABtlKFeC81cCaI6trLXAKfl7FAUgPHaoKV6oeOSWs
GJyOFvQOoybYXrzfUwjplPoGZfpieLOYCMbOWnWGeBhyVDJFB7RmcNHSWa6TX5eS0xu7ZvXBwogg
h4w0x68RUDlDurxamg1zdTLgSCmTfnGpRIMIjnUkvXGDVncJvECgM2bFIytobhQjpzcvnEB5dDAi
cpSSKuKQX8zUpKYwHcBGTG5FxhkAPCdLpTLaQjrimOKtKJoObMs8xJF9yzGyw7qXk9ZkiO5UbkZG
guAIVjnfXSzUeJKxzK3Qho7sdye+vLbyDoUoSWpEzWRRiOero+PprAUfwq4EGizgE+/pGjs2X6By
i300KrN3ao7cX1pdL5Kego6jDiSTycEkxeeUOjLlcC+WzUDVud7Q483VOPY1QmvcU7/2YxlJsB7y
iuPHXWJpU91LafX1rsEaFq3FULr50Won2yN+7ZbqNosyDJO08RE8obPnMHH9g8V0Rs/+crHk53uS
bCybKUf7szdGUHSTLK/vwVbzKA8zM91WTAzsYNV0Ue095wQu3SfSC0UerTA/WVusbdgIDSQrDH/B
+MYkEBZDEtjY5FGMIrwcxpK3OVvvF8EepHhc0jJ58lBsObuhG39S1MHWznej5lG0TVpt6FbwzyX3
9TfijgvMZPK7Ww5kiEXMMsWUrRRHjwmSelV456SK+AdQ7mEL0rrgA+psrcbcMV5LYJ/Gi1N7r57Q
8wE0gUtatqSkEDHPWfU6hfBbZvWxdUxm3becgbBwCEdN9xXrKRNRRgrFsplaHXm4XgLnOQEFiCMq
Ccr8lDA7XwcYk3uzGYtUNre4aZPiWxnjnv1wPW/oKTHE9L72wrYb11liW+FDbBEQYrLuskMgD1tJ
770C6aGtVQR/TL4RAmJIhqkryI6Yj8ytnFygNswa1PeAhriQSBLNx5T8sBp5e2tBvCg45SDe31oi
zMKvoEK3glXGogxW98Pwi3oHbqumo7mgsEV967Q0Ib8OCgF8l/bSCEKYttZbxlEk56JuXLakEOge
1syhwL107qJv/BnyAXiKRd+WdKxoxkAz0kewzdFzmN8AtnxG74rxrzEHZRPiE8knCeVwiKoIQeis
P6U+lqEjC9riXajzriPgKFbYsmc2zBFzavuc+3xxyrUJBZZGNoxx6b+0qFSc1E2hp5/I59hYOXnO
uBaQG02GDEkl1jR8OQGfcC3cBI0imPr2Ocvj0l0XqEHvM2sx41DLiwt2YPP03LK5fsiXweLOius3
ODruoTaiX25qNXAsTcC97jywC9GLK+wJMWMRmfeTM4ZLeI3xlnzK49p/W6iIiKKdlAsQj4nVH+yH
FhlcLDdMn8uqisL7noz+jsoMgOlttjz1AvretaN5iPoXd8pFvA2GGXYqlWV12T3y2EkxPBdFWb3J
OuL2JAUTf2OJ8d/bedQILvlCFS095O6DsFRgE0aohwFFLV8wTBSu+zhzPrCPHdUYH5Xf+8kbBiMI
ZpNqMhqk/dC5DFUoyQnVGUeieHTfJUX1J3LIZGrZr6rouYPX5T9STsppizsn+D4P07APHEFIeTLF
uRFXyz0iaf7GBnY+IP+SovQdr9tS1gwqEbB/BwkM28B8W6i5eSMokUxPmZ+Pc7OqBsm/eVVIER3Z
2n52zLKvzn2P1isYNZCTekOwriwavV04MRN4iTgLrpcucJKvEODkzTTT1HgSaVAxq8s6z+xlv7AB
hcpn9nHSpwxlmhq+i2TTSoyWqRc9vpPnrsux9e+oh2bLTQKEyW5WFf43Rs7msXflAGFDFUM7bPn6
LfumDPTYfBPwfayXkZC4tV5IfK0Ni7R7FFo08L8qbQ30MThD/FOzP82PzQAvQtKHoW8Qs4fm4BBQ
HjZA5gq8UUGbmXs/8EfScJy0LPUL/UkR7LYgLZhLjme62gqtySOCxYSQTbx4ZLyqrDx6cCzobnYy
0fWwtZa29i9R2hApZQ8TrhlxAv4A3QW2KiEzZ215f9rcmtGu8B/7rMz0KUAnrEKO9ZtwUf7nwkiJ
qmbugpcI7AY+iwzuMnkKi+JMdoUyX7dLMQYbzkTS+RGUBHjXsJOZEsP9sWc2w3jzmTVBMAAuRBIQ
uYAR2ZPTWdRU1ExB4T56jClHWWwVmK6emZLmHACMC8+JjK+MWm13RFFQdqPd6BDSHgCYOmuHadwz
Hnk726XsTq4Tcnv2v5cAZ8FaxbIudwylQwKsVMGeprEqX4quaRh4pP0c4ay8Yjs53eLo28VsUEn4
9kBVQOpF+UfPCjbd+1kgs7NI+6Rrd/ZstPVmwG7pb6YP4DJ2Ec+dE9Qt3Hm14H8j4iGfPkM4yNkY
s3m+l1NvZ8vKdbBxfdm2l/K9sbAEAInhsi0H7PydD4iFn/jdAMBe3kgLeBEknbSI+6eK1sAnZrdT
RIWCH/0CsN1nj3Xtu+C9cSrsc4vvkF2xxu9EmacKPuh7EnQQOMn8fe7oN47ziCkrsVBn5c8RHmxt
RxwhGFBcuUlRlN6aPqq+8tAPEACE4q/EDbyd5w9oTdfx93zC3q2atyaZwi9GeH71feRBQWkkvm62
R1bYNM8laAbI8WiAl1DVSAMZgCCeH9JfvmdWbAjFsbEj2EcnOZ01hkVH9dhSb73JHg/5YptzE49h
94zZZ3IuV0hAs+9kB7JgY/p6pk2kD1lH3JjE/BN1RUX8xIhJ8pp2RubUsWir2VNW4X3RTMRBNPW7
mNFS2u/qwNf3tTtkR6mzeluL1P6hifWRpceZjx2NXpv6xlskPVXIYhi0Fm7JHTkF28ZElSx7UZUc
gnruDX9yLOQdN0RSQXACqGGr5bGxsFlt3EKN72VUTME+o7hyht0UBnQmOClqxBoke0kVIYsHeAYo
/qGclveSIRhGUVEu6UwMgmf7mpmUd4VfssNYDVL55pkBnb8cIwKgGYee2Qe5xrpYH2I1NIyOZnPL
OLJsiOSo0vnsY8+8+FYvXMA986gWjDcW/2FXzsODVzb9DSYefaAxxyK7k0kMF+UIimAOdHCV/EsQ
r0E5LG9OZxIgVvY0vtnkoRUKE/FQeyi4hBO+V/fAZimilLAMnhgw8R0Xlp9aLGSBIt5JL5cik1uk
onqKAlNQuMcSh1Wyr9hfh7BRTjhQURcjCNn5lu3Wgg8jcI2zznDhlvuqZwoa4UF24aPjLzwU3qQy
7vuhUd9wV1Zph9qQ1ugCy4Jx0jm4xA14hXS2Y/8RB2xyu7RFXgE28AfrYVj8kUKzOvDs+6kWnX1i
LSNEyCms+WjovnnIbMuEr9r0lroiJ2RzjEMpdzVBjBMVu/Od687MZK3Eu505WrXvg8cMdo0SJ3+i
slTJC20My0ttaXZtnAX1uvL5Wh9pR0xeWqY4a3ywRv1k9rCYE92Zwbno6dVZwzwNmEOlFBERJabZ
4AxyP3vguUA0iSOBY20TXQdMr9OCXOOuLfRChGVMuEWnUw0yDwiwi/JL8x2dqDRJC49yB1CowZiu
Rc7uQWJ0GUhQHrLO9nS6ibg/2eoWqtdP6cjJctP2y8jp3pmtB+PPFjnj4ipo3yzYyaP9mJLUoUYp
UMOHALuYPc/tlEUg6OwWWUKNATEZglaoyRGsqWlnDXRt2muHOoPCWvWuYQ5T+3SBALM3MpyHC2GA
aKl/abvpB2KLg5mJURKL6iZ0ywrfWjlvhjouO/sJXm5K/3doMdpvnxMHVN5r51fDdItRxzLRz4DN
dhrumJ9xg+H5nrDL7/0evzENawWR3jvOegs1HK62gygHZAEI4kCfCNEHNXP6vEPT95dNX8nqI2lE
NexT16oZIInacft9yoOsJ643ERAq17rAwukcGBfF8bd4cFmxDjPdobPZiRJ/nOp+/fMf//v//d/P
6f9EX9VDlc9UGf0D/NUDJpCu/a9/CvHPf7CsX//v48//+ifHECiVSkN0YdcWKBQu/vnn90tCxxv/
9v9ysqjoSF+Z76HX1fWGk8+4z+1cvHmS8wRpP3LaBOcp5W7tYOb00vhM7qeMuVaCPenv70b//mak
RuSmKyIg0+kF1wnq72+G6d3sjTz3v2UCu8dGuCZ4F2Rauq0cirnYU6RCHLjOYrYU/8NXJpSvlLS1
4zlQ+x3391eWLjMgK7bGN/aK2b4pZmpZPMxxWnvRDeHITxECuPr7a4rg94/rAJxzfOGimcOA05S7
//6i2KaQkjR+bwpAxvbWd3oPcGTnqmLFPJbR02rktmFpNq0SD0qSOwWEr4Kcp7OjkYUM09QNra+V
ffCQaVNErKZnU0DB5tWfaFF3nU2pGZ5G0Yf+KSo42Nz8/UP88ZM5duCAFPZV4EoXp1Xg//4ZJF/Q
oqLBvsxaDNiTzPQBPW/YttIG1eWwqXmfpYyOf3/V65/6L1etI6QtKFhBxeRCUcK9XtX/ctVWS5vF
KvSqJ1CPlFiY0i9uhoxkITHipVsjB2vmyzTOHmOfdo7/cJmqf/PqjqtdrlbJ32z5+6v3eGWbtrWr
p7Aau0tWOOopaq82XfiI/+Glrlf8nx/U8ZV0MOZ5geteL6F/+aCtdCwGAm711HacLEuMH2vCRM2u
z4Jp12jbf/n7F/vnzymkywWJ39BXXJfS/uPnVAB76on4w4XWSXILcXAds6BjAJZLygOCP3Mjj+3x
31/1v3+hvKpCwHeFZBOu7N8/JRoHH5Th26XK2KKvFsv7Ebco2EzNrOXzf/xaXKYoY74ScE//XGO4
NmsbiS28MDp3Xtgowi0hjpZc1SjSdH9/sX/zdbqOK7QvhcugVf9xpbiEwD2k62sx0DXOD73u+3xN
44ACkuTXOKxTK5knYt7+/XXFf79uXF7Y9/gVWUcD5/rG/uW6URbmURnk4QX31clYTpPvGgcWb4TW
QsV2C6I+GZfme+GJN/fa0bPO2o6egRBiRcNq6xF8GDnPBfBfHkCWPAfB4P6Hm/jfvEePAycqtIfo
aNt/vMc6NtHYAq+4zC7NJKu48JDlyEu757Kl9zHJq/rt71/LnwsuV7eWrFNcZ3wlLCG/fysxp+XF
jy33Irm3MQaSH+gQBfBHexCcHShSB9ezmN4TP+l2CQW567+/gX9zobNeCt4H6pbwnD8u9GwQxET6
SF+8fpLH3G1RkkweYsYd+v/wUn8+2Vkj3asliHUWQxu4DOf3DxulU9j7/5+zM2mSGsm28C+SmWaX
tjGHkkwgyYSCjYwCSvM869e/z3mbDEVYyLK7se4FXe0hH+547jlZaT9DaOfuSuZqD8DvyQlp5x/z
uHwoifw2zL8aO03zYdkoCsAB9Zyd7n/zta22XM21+DEqX65aCy/XIuYCjn+0npXB1eG7HR3tXKbp
P0zTE+kXULH2qTrtmJGNVla+Pm7cksOijoNLZxsud8Cdh9q1StN8BvJBB1SxRrEbqT8dnDmxPtCU
+piCNTr4nS3BIU75cP/Drw/bwj3hGjWNkAK0xeXyeCiHmYFGe9ZjIlktHooR0qdw3hlR0/97f63r
t2QLoSJUZ+o8e1ptl2shOI3uRuP4zypwxoPauDKhC60jEOl2m6tjfLy/nnZ1qgJspSEwMkwkq1BJ
XS6YgbjoHTWjyxcoWvmAuGFsnHo6npSGI9+qD3Y7qOcMmRtIpKYAmTsx28Z5QtRu/tRAOflvAdje
2ORmY3yw5mT4J7Lw4lAa1Qyel2UYP7mh5X68/7MX22TbgNp5EMJW+U9Dcxd3sW+mDtZYLX/Q53w+
QRpWnwol03Z05NLnIFTXHuH1eoaq25wL3L0uZdvFeiq4IzTRk4oWpYtMbT4wvQ6TqA/ZP10LKMad
w/0P/GvC3gQMfCGgJdURUHo5mAB3YVR7QBMFKKbqgWZy++qaSnY0TT3f2qE6niNjNv5RBjNBDG4E
E1JmbXKcaV/vVJKYvaXr44pnX1qh//89grCBWwm5obt4g1oKqUqnw6kEaCbPQoQ9a+P3EJd++J9f
0oc71+EoiX7UND7moGZgGoYe9YuJSpHjGUievq5s0CLh+fuDwCE5hoFNpLWyeJX06zQwky1HEmRp
v4UVGqSCiVgTN9SK1Y9oSIIkpjoLoxFyjZNxsDpF/S8t9Sjc9ZlJu/H+L7pxRzThuq7lqLojr8vl
S3JVZSDyH1sQAXZ6cGNt+gLB1HSk+GD8UTWqRvfXW7xcuQE4Bc21beDOuqov7mTSoYHTUet4qKCN
hjsYKqfhUU9sOtyVATD/5FS1PT7VlLdfkNjs65UrqkvTsLiiBLO4fvZfIxBbBO9NlyIb04TNQzim
07lFpw52UHX86kb1ExG/CZdW+FGK1/7OZMOGHNjAOVXUzG3UU0/oJcEwTnNn3AiAUDADa85/QQ/L
UmAP8cYP7ejLZAhxiowUOEhGmRHc7M/7m7g8NIe8mQODEdLEx1BfvTy0xoTQkNQ9PZf8dCRvbAsG
GxF9xAeKrYZmwfP99Ra+xHYc23Qt5qNVnY64qy2edajXoYAQXDk7jturTHpSgR5pNlYBA2+bNJvw
4Cv3Uv5fvj0mxyElxW8bfKemavbi5doMKFDwd1rPbNXyJCh7o/sxQVrUms3WtqpxD+FisXI5Fi6b
73SERTKg2bol6RwXlxPJvCkD84kogSMc2ocZI2rWRzulZ3Kq1LKeDrB+Kcp5bLSypWsPuGEbd7R/
Vj7euP4hrgrviI5DtRxCh8UB5yr4nprBLw95H3X4QLMtbJ8zMOUZ7tvumn/MTrOZ7e2o+u2MAKae
DLK1dpxeRB9ZzYeWrqv6lfKuRZUEKmE1+j4YUjIHRC+0m08xSL/kuYKWw9+pNNfcX40J++ZeA7eP
4Qm7Wn0uYW4NSWMr8HKwWsBkDza6DQnTyilCLToaSk09N/ADoe6TmSON0ykuFJmIRmrkDV3W9Yg4
RkDstwxLKcGLMcDO/BoDsE8/EV/DSTgO49jpG0Qk4Oa+f2ev3ggJumsZBnw15HS6Lbf4TQ6ig9lD
EwGckt3kdEgTf7A3tBihxNHn8jeFFWfl0OTluLyxLMgL0fjjcHLS8LxZMGmY30aPLPPUYWw/Q5hb
fkEYNVhZ5cql8cRYhtxa51HgaRffVULhEgM6zzwAG2g5Uzk816aBWovZG0g+l/pZySBaRAQ8ZPYJ
zZK0zJqtCKdkJcBcWnJ+CHmlBUZGowTjmgujMCYGpJdIBHiBaw6vZpVGhxxtai9Hja+HZV7yQEZF
6ZHyViubcON56JSmbMoFguRiudUa7HxFGWnohjBeuLXzPPqYwWW0H+QtHBnsOIP5EYhFIkKcUpL5
dP9q3ThpkhqDe0VYbxp/Xcybkw6zRp+nDDRlkGvAXsGEZr+VKIvef4N1gG0qbhIcr2ovYoV+KDqB
GjknPTOeCL3paD8ajj9ZhyAegm/A+VEAuP9lNx4NJyrgSiRmgjxmcbniJhzLMAtDrzGRxTH75oEJ
QmD1HegyS0cT4/5yty4zHMyaCgqcP1znyzdTq8nU0hILvcFOcaNjUmPffIzHOCYHqB6QSklLeDam
uPwQ+LQIJqfVPqp19ev+D7mKCrjMlMipOwlbloGXYUlvjiAI6iDzoFHV0Vcfxeh4DOuMyT8mgqXz
pkK3yvgxNiD3tmRQerSzCyrGm9mxlOB3Ika1/Oh3OpSr0LXUs61saG9Yxq7W3EA3NgWxZOzF0TyU
TzOwpP5jpQnG/V0VoqNmm/mda5yK3KxB4QCrhaDz/gdeeXCcqUGpndCTUNgwF6k/TJGISOtUYxwQ
638kY+yx7XsoXgEPIQB4f7Fl/Qc/ym7yxwJHTGVlmXiAbMidCCcBc15q5IcQbqFfzHlClZ04k33C
qAlSUkQ454MOdqCS6lz9S4kkT/qBfzT/ogOI8bfCaaJHVLO18oCQr/4rJobVVq7gjRtPTkbdXfDC
bMqAixs4FSqDvU3kwYc5G4C10as1A9G8WrPuFI8tnY3/7u/ODbtpsytsCymgoS/v/GjHOvV2JfGG
ye13aAtZwGJF5MWYsUNp6M2HxgjQOiyD+PX+yleXAFFwAy5VzDYOis7L5bc2qYYyUxVxD22kZhnl
0YMM9GcXPWRAvR/vL3bDSBLgWyRfjPkZlFcvFzMsJgK0skJKz3DGc8uQ5Vabkv/BCWGnaB8JU7dJ
rBbR/IDKQx8x9ew1c0JJE5QzAFJVUxDyhFgJNoUO1aEJMJyfZvv7H3jrHAnNVFvFXsqK9eUHzoBz
3NYsYg9FoZQanl4cW3iHd6HD8lnD5CozUuY20OfheH/l69iYvoO001xY/IO2eMwA2Y2hc5PEax2z
EB9DhRrQHmWU8Ise6HR2R+Qa0bcoRv/9V1fGUtLfk+UzvHP5yXVpGlOt+LFXovGyT4ZS2UxA2j+M
Y2z/GdGhQw4jKBhsoeBarvj8q8srq+VU6FW6hVTVDHkcb5wu+PEgcrpZ92wm6bYF/6vPs+7DBxir
2Up6dbW/ZDi0JDV6gXwkT/RyKQtgR06RSPfQdNYZw0PYSYA73wR2M+4n+Pfo+6rZew0RmypXxQsB
8iduvVy0TsHsT6ohvBQCjwfSLKisEAba5HMbHVsaICv7ee17cQkkOrZDEU21cQ2XC+oiQ0AnySxc
HvMDjEeiIB7H/1U2WgRImEybPMr4+jKHwT1k3INxR/1QjBDXvPM2S9ekCWoPdAq4VotLZdpxYvqB
b3pNW7nHpgXeCTdFvjNrYWyA66ovOUNqK19/9Xjlovgp+X5Y0l3sduTDizmqvuGlTWyHIHi7GcTM
QLy+cQndPVgOoaQWViZONfjV90Z2rE6/kkhDJ/zBFl9uvalqNdY9tqBdohv/rRYoCEABUhRPALMS
iDKChoGD928zTSAbG0knj/rc5Zqzgo5jFvQEc0iHMZVSxXtfKdyPDoonx0DyvYGKzeKVW33j1boy
kqTdZeoap7tYVaPLMQSt6U1qZqhQUjUN7E6BT0VWCwHT3v9GeVUuUjC5r3BC8oRw5rify9WyVHSx
ouSmZ5ZYhjYU+ZbOvXaIwumnAaOhd3+5Wx9HHkC4SOCBQ1/c3I5xtggGKAPWiCnbtnqEWJ4KqCWH
omAl5bh1X2Vt1dAJl4mUF4F5pVXDbNJl8dIOqQjV6NyTAmX3IRe5cW7Bvb+2kabtKF/Cjnj/K7Wb
n+lgnci5SDiXjYwa/gNIZEPXM2BfzxwgznNZbKHHGetNxWyJv3cjsGh79DZUBHYR8DWRigjcyaX+
1Ro2RP0+Y/sb/tkYoky49ib1MOcQT7wCsfD1FUzArUsgIFPAulFjxYxfXgK/9f2gjpgInh2QiD0I
UOgyRHbKY1KaKUyUlf25CnS4dBI+wYUjbXLFIoeZQeKX1RTAMJ617W9EHesjU6nZ0/1TuHUIjq1q
jg1WkZuwuNpm64yVqtam1xZV+wWVpeyhbaF4iprZXLGN10tRvdAMipSE8AQ4iw9CnsBSoKYQBKi9
uvXDVt93lQnhc9QbK4ZQXtvLBysLJSqjx45mXwNfksBqakYCBfh9B8xVABey0KP2Kyjx/uATge+B
0/u7ySgZklFhZrm/qdeOnuUFDXKwR0CT/978NzGFAeMSxBO5602hM39IS/MxKWG7pcTmI0cP9lAP
oRG4v+b1S2ZN4EWCO0pk7CzCRhgZEQWcJGkFpbpndR7hMhODgUijyJ+sAq3lZuiZwi6UX/cXvr6n
Mnbi5siOpAQbXb6LxhnKqgIS5NlxZpuPpdnAkg5ncpV8vb/Qrfsjs3mZVFFGWOIpesXqq8nAXoSQ
RHjod5cfIjt8rVW29v5Kt64P22jKqi0HuMwzk7BVo0kPHK8MawUYm90iSRnV8YM2DPDGJXnVf05S
kX0fOjX+Y+EbP9//Abf2VAYRFGhsnSRg4QHIXUtFySbbgz5q/ujDEYiaEfn++20M+RrhocNLoVuz
RBz1sTAVAXGCZ4Vx3ENv2lbOMaG8+G4rwzr4TzB5FJ1pklzeEcq3szOXAnVLsKY/hDnnD8wT1eRw
6u/7O3fjGRDsOrYO+k/+S16iN09PmKEJiNq1vLGclL2vatmBGve47fsKhW0AaMTYSC9btEpXzuzW
yoR+mBxbGBye/Ps3K9PnkRhxbA5z49l3eJPinZu3jHrgT+GtjUV2hNuv2wEsW2s+3XgZ1CZpf9GQ
BIGxfBlF1DNUGnbCC92cWSyF7tbUpsmuG5zoeH9/r70g4ZbLpCfGRqWgsvAXYaz0f4cvPQaIaWP5
UzScMpOiCnViCFcU5ALvL3jDlvJZDg0i/C7/Xm6rAjNVWcaYFy2AULm3zp3lQnASGcgoDkW9E3B/
3F/y1jcKjIzGVeUWWcblSZI3DBXkbIbn9hBtB6BoH0ydAQZVFCZEM4m7Ym5uHR84B8qUNjkoGJrL
9aDFntXJqAzPMHUgBvwimMhmVEkG5/22mq4sya5BReq6rBG101iVam94c2G537Q+7HeONRYrr/3W
S4Dvw6IohEkRyx6b3mgwAULB4pUVFMqVmylfEQTId0FfgHC3Gr3ZQsf4IxL+O3GbGBbqEIZwHMB+
JnC/RYwGh32CSh+Bugb4N98wC2t/bQr3m64BtDZHhiNqmZa9+7rohINwZsokwbClMX/78ItWhGWf
UAOlYHVsgyTYmW7hv3Qwk+wqBjSjlcjwxv3UoUSkcu9ykICPLheEooAp7oEks28bE5HrqD/rue6f
USei1W41r/e/7wp9IXcVtlcSStiAgfwt3oMa15MVuZ3hwezTbq0ghucGvOEuGgZmE0Zig00fGbBu
9KYgVejrx0JO+gz0fuF3CJthZcNvuGedAgNNIpwXz3NxyiNqi1NhD4aHrm1D19xB4H0DJoU5VRtx
yFM9uOWhYZjhVAHHenbsOD3c35IbL5acUyJRIM8BVSdP6M2Rm/7s+FFX6+jhDP4xopvujVXd7MOq
CFY+9ob9MzTQq7QcHYAv+sJ1wiFowFLa6V6cOeoDkybQonad/bWI5+jPJOLpsTV6dcXK39hhkOMA
AMgIpNVdGN3WtUQvRsv0chU2X2jF3W5GHAIil01aISu76eEVfApauG+2ELSLB2EOYbfy5fLdLIJ4
/Ck4Hot+GG95cczwT8Yw95EATUgufo+awf8896E+v/81gZuxKLfKNj1MM5dnWaQDNHyFZniaL+i7
dJCaFmWjM57PWJ6R0+l9/91xsb4gVThNTNXlesgUDyjI0v2qFS37PSqm7SEirzwVzB+s+M4b11Q2
+nWZ3RNKLpGhUPgFSm2mpqdSud3C+DqiXtlCohzoIQTm97/rhlUi+ACCI1MQEPTyON+8CTeJ594o
8ZoZaPUXtyer2zAEiNSSgZADWq+u468seeP7uJzkWDxCfNrymjIWE+POHN1jgEv9UBdWSbGvgcLP
huP0/tfdeBGUMi2q0//feljckiZC2c2PfbSeNInRsaDfGDYB0uA7xueY8zb68btiDPZhgNiAFHOy
nu//gBt2gEE5h2YbrwEI5sIIT1Eq8sgvma8Mh1lhRt6Q0DeYb+De0EcNkiKQO8mW6SynWnkhN0q6
WFvmnEBekxSR0V4eLYPMVVMVYUoYZImJWUEftjnVRoJpRkAbBS/FgaQvCpOnQdfibe+g5+3MofPH
bIW9v78PN6wCrVRSXKDOXOy/4ydvrlkyKipZtZo8zEqi/eFmZNsyja33B/NvV1lWUnvoiDoo8pMH
S439ne6OJtofUEO3TlZ8FZb7PEdl7XVRvgbmvnXMOBbBS6LDxSzI5VabOUBOl8n1h4G5MPNhquFy
eHEDS/tC0zL90Y4qXIBCS8W4ErTdeEuy+UO5hEQewq2Fn4lbRbdhp4wf4IGoT07e6Mc41hCuCKI1
//23kbSw7I7zN9J1BDNCywCmHfg7A7mLB1GnJooqoFqR7omyDJGLruza8oyEX+cfArQiEfcdc7De
p6pi6nhGP5qxohV3fm26wE3S/ZE1ex0zuXDnBD3J7E9Z9hAT91fohNZTtFWJ+T5PpTV87Np8bdTn
ercldBtjybSGxLMvzAmjUYGlKjG6tOGYHfNUjfaVlTU7oZtrscr1jTIsl/KMHMYCR+0uDhad1hap
IWbbYrtqfoZalEPnyROF1idvGTwP9WynTi7Uifcf6o1PlEBCPDh4HsZnFkajt8suRkzW90ZY6Wo8
aZ09dlGYF9sySWjZ31/tOuegUkM7mLurMV27XM1gcBXtEdC1sNs6Tyl8aHu/7BCMQekbCt2p69qt
XkqwOuVu/9f9xa/vD+08OZHA9wqqCwvbXDDeIQZEKD0ryqjwpd20qa2yZ9DedjdpEFUrIcS1DZTZ
DZ1+Sox4g6vxRiODww5lHq/1K4qoVqofB1As+/tfdX2AuFabwrCMA5lgWryKQejw+CJk7k0E1Z+K
xpmfFAbJvbTN3bWU5tZauDWVsg2lbiL7S7MnIpGW4J0mD6IhCezI4KKGApxh5WStOHtjKRInCZnn
MYH1WsRfMXL27QCpuDd1IvqJ4Fb6KY+VdKfMc7xyKW8vBaUenUBwp0s7hyxHqcJ41TOHUYyfoBXJ
T3ph5nu4xdfwzzeuIHMSEnJCECubnpcb6DQ9gn1uNng9lF9Hp4ZCO4sGMB8FLIHz0HYrn/Z3FOLS
hlu0zSUgR9C0h/rxckHGidVwsP3eQ1QwQ3HTsaLzFI7+l8KsrO9q7WvHIJz6eFNnlE7sAD+2KzN9
OOkpijOY8hI9WpR379/Za2NnYXDIXAAjUYNbVsKyGoE4PUb2CsIDqDX0KdiLzk+8EEIZ2DjGIwSh
75z4oujAACHoZQrF0pwvA/ouM4c8hZ3TM2Dx/UcB0fx1rELoM6GEOGgNinX3v/HGrZKhAQACZr1s
zM5i590Rfp0s6rwGsmgvhxT5TI1/PgnRaMf/YSkGYgAukGvTpbtcKtK6sQ9TrfUg60pJtwP/bCiB
eQhJzFbaa7e+CjNjyjKKrC0u7hMy3B3sV3HrjX3UfHIUzT0S8GovFDqclQ28cUkEhWgKJ+REwlo2
PSOYNkq1Eq2nViO080rtngaBrKoI4+GxriYIq+bi/Sk1BTdOixgalAsZ5+VWBm5TOyJTa68YZuAm
OzhPfKBoKdqNGRrVIYzLqKCN4ZHWPYRYhWuk/m/YWcpmpeV7w1IQe+GXNUCJVCYW8UDXpWgd1wUY
cFh+p88tmgfhOa8rGOlIchSIUDvTT7fvvkiOgWGSoCbWXbpn0UwUGmaz8YSRjccJ7a1DBBPMyVRg
T7q/1K3vk1tMGuoSXboLt4U015ggHkV0Lll3fNX9nc+Rvwd3N8FjoPSH+8tdBx4WXS+8I00pOuhL
NK3e9aSNoVV7Li8fSn7G3CdEM05lXnxGZCg6NVKvC46fZuVt3vxOwgASYIoIV8ALGAvzSUGh1xsb
K3qB3iP9Z7CtYAcFg+RWLOv9/Q+9kQVSoZavhsgXSMDSxcSEGWXVlr1nMYUFAC1OUCtPkRTbTkML
10xTI1MSTJEDv2Q2jyRMWfBvUivJj1FLmvP9X3NtLnhLjBbJeitItaW5CCdYzeGkmam7VUOwQ4lt
fnL7pJqOaqMVa3fq+pDly4XFQY7Xyrt1+Xj7sI4nM61UT6sK9MziBDL4HXJ1xusEkfiLa8O7jfRU
nOzqLilXEI/X5oq2wN9uNnYRf7t4sECNtAl+JdWjR1JtRROXP7Shjv4UuQK1jCv1gq02dn6+e4OB
ohNQU1phnmqJs4whbDWtAWneQINZzoxb52Oe6c3OCZps5SbfOEsKnACXKFURAS4hRE5jVaFpUZwa
isT4kYtxOsOcAgOhCgPf/a+Se3UZtTCvLme0TOrnKod5eZABPlIS609eAGL6QFvVgr85t04p6L8T
wrcAAxoFDExcjlBNlPnKG7rxpQL4O8eJLyBbWDgBB07eTE6WeoRMxbEhFdkMiJNsoJZbC9BuLAV6
iG4IACnG8JZNpUZVDGLPpPJKwPB7zZ3SLxkaScig1tGKCbxxQSkK0RekOEXKsOyX1ZR/kIce+Sro
UYH3j0rjgXnPkLCHKvpbVvKQH2qeS/FuV0a/FWoFjfyS4XZH7sGbWhD42GgKQxQgDTRCgC8FYhIE
12Kedy2Eeb9Ktx7Sdw7bgnUGL2MbJiG9HKRarNkiTKgii517mTuU2XGuVDc7VGECtWNmdyihFFR9
V4zdrQ0GnyWbrpLfYYnhpC5Y9gx1Z96coJnqV9bPCM7ojdMxD6jb5e9ccdcgENfehc+ETQL4g/Sk
y06aNkoJItfPvLoymkd7bspDO+oZQ1hVdhyUZo1DYLkecGNZ1ZNTVRT1nGVUonVw6tqjY54nLS0C
KOoNpCwRuQ2D7ilu1bTLN7JFpa7coKU9kMvSWpBtc0kYtMxx1aLIQ+aljTNiV01/KifYareZUdsw
Yndwx+aBxiBcZjm7kAb+fnDGYX/fIl25VS4/ZI8UoMCaYBKWqOC6Qop3zgL9jIBQSzG3GvPhpbbA
Lx3cOarUTyOynfbBV1zfP5Rwh6CflZZJ8DiU1Nj3IQz10UosflWg4zdRsDEkfJZZKMYlLx9WGNgB
INZyOqdlZW2KIKgfRjqrW4uxGaAUIWo3TLhuHXSlqOElwbFEZ+29Ka38EbhaGcIxqQRG5fJHaHh4
JWKa5DwA09kLhwVRFB89IdpfKorGKyHq0sfL5Sisk3rIeXrC1MvlQnNC5CjT+3NoD2P9KcnclOmk
cEIO/NBwTWKxgcE2Qb0Z6bdoouWJNMLKdZSf9NY98RuAjVGa4JGrIP8W7gna+gglDbM/o5On/2fP
U/o1rcP0qW7CfuVzlzUklqIAyc0D5UCBczmTOiP3pzaD1cGUlwsUJ6pmb5OArbiG62dNqYX+oYwj
MGDLmNHNrJxO/NCf+76cHuuUsV74KpCmSUd140Bxt7n/mm4couRewcnKVJy65+UhujHzmbk2d2eD
0xte+qQgHu8yYxozJA8zO/UYcdN9ZBJRL94EaWuqK52Dpa2mJU+0RCjDYDNgOHVxjewyEVCPB82Z
SxYjVBCb+ZQeGK9jmCSpBPRXuRJ16FBmBkLea8xKVwNncnk+HRdFeYZAR27QG5fY5W4vUGafz6hx
Bbp76msS+2TjIAKVHuDUrp0Hh96f+pqb8OVRTnfa0h229az2zvcOuRXtaZgdxzimth4p3xVY9sqD
0cOBvldU6AuODQNmQb0NRsoFv0K/jtNPWhcLBDoKOQj1w3GRY35u0C+HTDMKoeJ87wmDKsFNaPRn
eCbLEMqM3Ai8b0DvK6pe8rBDD7pF2aZRUqYp+j5/6ITeHgwtUlai1OsHY4DHlXA8LITM4i93NjFQ
rh7tyT+rKkjSmNxrG9pT9vXdn8cqdIZNkjpuz+L8aqSDC93s/DPCdXq8CZpOEkaZ/UDVsLNK5+jY
gMP3Ykx0EyxpFnx57/oASpjfIMwAN4sGyuVXhqLIR0as3PMsfGZDsVT1puvpOc1h4v9EIzDYJUHa
uRB22e3afPq1tYDWhnSG0h2jhISTl4tDy1dCbzO757HXEAlSrexDXDnZp16D9bFyWPX+x95Yj0IM
pHxy7ofpBfn3bx6LC9NtH8ajODdJhbBxYRg9iqc1w2VNqZAANEG1Ej3e8KyQ5hBwkIZITMPSqdm2
TwBe5eIczK0cBUHyfC5IP9SJHrmofAMKyyosaGQApokigucpYlp10MLsMWncNF95Tre2AGw5BWpe
p+RWutyCOoUPgCY9W4AOhacE4wuU4dXe79XkMSuVaCXaubEcHRKbwTGArXLk4HK5IY9FiwSUdQ7G
GFqclsGQIpjsvRZo42ZS6S7cP+Hr+A6gG0UL0nddVhcX/mA02UukaQKvK9Az2MyljiYpY/DaT7vw
8w9Vb9kIfU1m/woNPNJELpol+en+b7j2CHgD1mdgEZaLK8OR2TSSfaMBnzVqxalrkGxPojBFqYEi
SR5Ac5hi7t7ZzqWGSjsX9kf+W6ab0pq9udoZTS6KBEPgQann7jJ6pke3EPmBwf41dovroIWlZHoi
8xN6YIszNVTqzgjHBB6K4op+gIkyKPaWypzmvk8b971gV76MuqVM4GEckX2cyy/TyqRE0EhHoFko
zRnBS2WTZ3byHW3jtcLErdcKKIjyEvUubqy1eB2lbyAiqnXotlnWfDASVDxzG72yUoNDvB4GcxuP
0KPCKYeoOZNIyPC64eH+9bmxvXgc0moSBAmDXXyvnyqBWvaue267rjgMg/XZmeb4gw8C5f22gIiB
4AXDz+4uSz5R6lqzBY3NuWc/jk6Wq+WmNhBI2OZ9Wm/TIIveSTqJ1YG3B6dK9Zcknmzz8jCj2YSg
f1DgThs1/RHEg8VkvladmChrV3glbhymLOBRZqIHLh/j4p7qwZBpAWIK57lsqBNUVaP+8ctK+8fu
E/RRKuamPXNqR4Sep059nE0l/oYcoLlikq5N4N8RMi4x0CzSG2my3rzMsphbg7Hl6jyWikOhtoU3
q06SR6eo67NGhn+8f3/+srxeJhWMrBGykEjRKibLvlywaFE6RMekPLvI10BZYqeZUngQkwv7ZUaT
gg82/AyWcslNc2xds1KeR1RRqg/WoCbVf36lTJZnR5NiPw8opCJgUzeZ8VPEnR0gzzMYYbQ1/S7K
zqM+ld3B1YYcluaoRsxoE+s6Yp6oD6Luuxlp56rRZgoC1/gWugIFn6NWV014sMykB6/PLIX+XUU2
7hccW+gsOnCFi306xEHyycmLrNtEfp0r+/tbdG2hoTHmVuAqGLggvLzcodwodDaC3x81pX90x/mZ
jul4ojGSHZoJPK86+uNK7HH9rAnVJYcfNU/ZhVqsqSgmatd2Apcrao67qEbDWc0tG40ripDv/Tzg
UoRVDF6Q6dH8XnxePGV5qGTpeawm/auJhEWwaxOnGbe+0LvxWPYjGOW5xp6urHydjtHTZ2CHTiVv
G/zq5cqZG2R1jXLG2YYBaGRmPVBBnygBKi4UQ5KDY0aIR1Y9Aq4zNm7Fcl4fKxkgowoUdiicUQW9
XJ2pr6rGbY1nq88M6LmZJaSSMO57KjuPeerMn3M5iH1/s2+cq0tLgs4axVcmRhcuowMqTc8dMWqh
j2F16nPGBk+qXoQwZDfv94VQrAkD9k3Z9abfdfmFUYAExKQ1/VmtVGtvN4iGE+C4mzk21upUV5v5
FxSmww0gSAtodl0uJWBunsYibM8lWEvkNNNqj9jf8DQGqublcZogqZqsYUqvNlNiT6j90N0CJUZb
f7EoeaU5FFFzbv0A7nvKYdaTqCa3hD+tDF7vn5y8Dhd2EoYlInLQSgBKOb7FF0ZTjO4m6iznrhnc
/Uh/6ykbSncTQFG2n5hc3E0J0aPT5VKpuzJXvO+1f5KJl0RSyJI96gEL/5REwKLQPKrOhcHAOrT4
7tHMhxTW6bkOP8JqnG4n+k4mvwBV8R2CxJWOtsi7we0E5+D/qObTP+AmLzlrErdARtnR6nM2G7BQ
tJ2F/AFq4JsUStuX+3t+5QzlWpI9xKAzTM1tYQU7S4djEybeszUZIFlzlDPjTd7CZHrAolgHM6x8
beWF3loTTDmRDk01yKeXZsGEYaO2/epcNVYZnspMC8dXu1ZQtS4oCz0Lxubf2/iRe2rSqsQSyVbx
kjXVF+moJJ1VUdjrij82M1Rbew7s16mD4+P+ll4XlFmL4IKLTGxF5L3Y0zKOfNvKuvqscMJxR3e2
zNNgm9ZtQ8lW8SftREDgZnunLN1XAvXS2odJpDfPCiqmfrxpjKpoV2zxjU0nsARyBepdVlkXPwpW
kbZF2jo7x4i7fQOS2P8gvw+VDbC9/khdKmjef8wUsUk0JS+RfNeXtqPMZ0sohZGduzSrGrrToxbt
QhTa5h++mZhfjRbpyJUYU5dv9NKGMO1C+ZGhCYMrvUxO1GQwIosy2XkG2JGJzczDicqthWrhBImJ
LJPpYVpOoWcY6BV9tu08Hg4VKm3W01TpkNm01jQUvzSUdoxtaWlt8FdtMUbhp7OpgrhRoLrdfghd
F845dMAGaxOWyJa9qGIc61M122V7vH+jbpydJMQlhnBsQEfLDkVYGI3IxyoFlVtEp1yx9FOi1ONe
L63X0gnjle6DTE0Xe0i5mJRVcn2TUC7sYJllhVZGcXNW6e95ydg2D7mY1uqIfylRF8sw3gd4ApeG
p17W2uvQhWFrroYz0iu9OJPh5lCxqEiMHCpH0OT2FbD89m5UUEp4qeBL1byAWA06aSPNk+/JjNzI
J5SiB/8r5Rk3/BibaMBNO8vNDX2PoGCA3l9CpCx1W8cSYTbEM+2zNYzYdOZBHZjhpyo19laU+O0R
lH2knBgZpeKW13nFJCCQA/0UlWavIQZdCmuTzOkkPkNrq8KQ46fu/KMtUKpFCRNpr39zRVPDfebr
ZvkUuloU7VMIO4Zt1KAMtEudah6/pqYJ5Uuk6/1/aFBk09Oca233kE6hYkBTa4SzRnwe5rni1W4F
3dBG06HVSDbgOiz3CcpD36EeOSFFdP+SXbt6Gh/EipJ7mYHpJaADLAu/gSTg3EKmO56aUh9R6g7C
KN0yMtP8ub/aVWAKSBjIAbEw7HBcg0VgwQR5MLk0rc+jnYoq3MEpblaf0KsX4phPY5T8aasg7rSd
g3CZ2EcjAivP93/CjQ8Gls3AJ5PKVBaW9kkZ6hQ48lRRWxjzbwYjFd9qhGeQPkVe5X9YSr4kOj5M
ciw9nptnYrKjvD630EJr32YGJobvSkKE+t8IT5f5+f5y16EiW8tsIiXFv/yCixr20FVxCRDAPiMJ
1zxmNYpwTLieU63uHhFeTTegB60Vy3tjTVk4Jq3H7jLMtTAaZgxGFWUqpGHrKe92etfq9dZWzOy1
DxplCzlN9yV0kb65/6lXhyhHx8A+yJEcpGOWyTxhjU3jWNgA2XLzUSB67UV0qxG1bNf8+pUV/rsU
PIIM1srZvMWVrePQbyDQsE9NqFQ/zcad6z1am8knHTKUc2bM/cqLvLkgRl8SvVOMX8IkjSJsqNMr
9sk253992K4fByS7dpoz/850NXq9v5PX4S8Ughh8JkI4Q6AA0i28qYugTjOjMSnMU6EqyWets9Tv
ZkcwsY+T3A6hT84LxJLjofXPuiJabaP6kEbt0J/V9/d/ylUiYNDeodQGPJQhHFz55S9RHb8JnEbo
p6FHbfePMoVTI/aZ4wxx+6EcrTiQfGSp+jTHgFy2dgXo7xAnRjZ8u/9Drm+XS9IMq4bsdQnmfi5/
iNs1NDAjNFeHuQk2gRGqR91q8mMPlub87qVIH6VyD9dZBR17uRT6t2jZl8iBonrrFJRtwtSwv+h1
YI/fCNMc9+X+elcGGBYlSf0DQpP+C3fscr2YnvE0qkp3tGN72DeZHf47tShKUfqpj6FZMq7ttMGD
aZbR7v7K1y1SnhB6AkAtYBLRrloeaT47NRQ37TEUDeJtkIo8R0j+PijG/1F2JslxI9ua3kraneMV
+ubZu3cARB8MiqJ6TWDKlIS+7zGqbdQ+age1k1pJfU6lvatA0IhiDpQpU4oOONyPHz/nb/xyyxSV
GziuKPwoVgvQWbGQTCzmu6aRo6PZFbjJ6eiHAkzINujTIeaVlcUxRdmZi5lTYXnad8ZboxyCozzg
dJj6tXqvK7G1EvBudqd4C+ytIIDDdqcVej2BEXCVQMf0cM88meewqqpjWsixF2MDscPWbE019gbw
TwIEJgRRVe7iQBOWoY5kwMyHMgbUpethuUPNPaSFrvlditzkPFdq8G5EabQ71ZafBG86kPYpmQJw
njsbmw75vTOGtrTHXJNSmyshpqSv3eyeMtGrnI5nJHwgpcA1C6jxIkZKaAQb7djV+waPhpPSTKpb
12HtNlVUeOEgRX+amapt5XnQLmPhc8lE52HTVjH+tmUc75VOtjeKHuBIFYbxW2y49V1jGNWmmYvk
iJp/cocHIVagaCV/cNpS3Tl1ZHgpwfFYho3pGpir7oCMSAdMg6eVlXsTl8TbcXzbYJYQXFvKkCH0
h4BQIdX7LLDyDfSq9O7JNbwoa3XjJ117GdGM2sht197RDAtfGyLE8JSbEN8RDfjlAZTUCrLEY9js
s2ICclpF9j6sq9nrTW3tHnUbHQCX0hXQSFm4CiwJpwocv7E0tfhYZbJT9xsliS1/Nxj1GO+0ufCL
e1s1Y+2rH4T5/G2uKf/JK5N9k1DAQmJ3afR+SGTAaC32l5EMclrnPEKSjucwKBoP99DmYgxZdWpM
NrrUzvPh5dj07KC8MKQuEfCX4uIDAq61bQbJ0anVto+8ukVpHGVxs7AOMh4j81+JqmZx4uWJXjdr
SuM3xw1CQKwu0R4B9UuueP3K01CXaqHI/kEa0ALrDAt8d28lW+pMycrs3g5FJZEeHkUck4CylAgJ
ucyYUTY5h6Ix0wMlRPUtChqWN2PHu3Ka3wRKDhkK31z0RH2fWvT1WwUTLsiy5TuHMYmCnZwhEmf3
qnmGD/CxTtTkte0dhqPWTA+N5Ej0Q6+HS8YCsyV8eA8pRPmtjJq6lyKmdpBCrLKkEoHil5eMtphK
euggCsh4n9oX3E8W2TZ1TNnXtUG604GJZKBDi2q4yzCcSXZh19sV5cPMQpCXclpQu7Ull/lnPH8H
eZ/gEmme7UGXUZfFnwShWRiL8o48upu/lFxKf3KlxKo1ng0wyzPX13irm4k57Q2gAXOzwXgquRuH
RDZ3ylgmoeug/F95fjuOE65Xsz9K9w7s5QdUSfTuEE/wFT2EuOl46D7IhoMVl8a4mcvKD/ZR61sZ
V/BMmbU1pMcioMCwBd8hLA8Eckdc96+/Sm9gPU/lJ7iTU83f13X9sW8N873mj5Zn6Z25iXsLPM/U
r9W9Fjuagblgkr9BSyXT0PXFwAq32Ke6MlJlAUIasvINjo20rZJWPSqhPhyEmMfu5SXxzJgIchKj
NbHwEW+5flkMk6PSmO3qbgxs8xBE6BXkXWmf61ifEBkPkg3wuzWa8VNW/NvZiwQ4QqsMKQCbiFcu
L/BBz/Fu1MZ8poCjy9u+t2cVW542LeihKVP4vaj94XOVSBqmykWT6p6NHvljgMUxAg4xPHuvqsym
cSf0Qu/1qsrrnZ+FlnUJysD+aMy1Gnwq4kxKWyIxYD7kvdNQw6Y8C6cKOzemonSdAHvle3Sy2njT
T61lv5crxc43lVy05VvNLmflYz0UfXZnYRuWUFLxp6Tw8hQMdYYortOxEoVgfIA8YI1rBcYOA6jT
Ryp76HV4cmWWQHSs0hmrjRI0eb3p8Bs6Nw3ctR3nSPKpL5Gpc+mbD0dk6Gd5G3Fsvhmh0n1PMLf7
4UBQtN0GS+zXRTq+AL2ZJxk3Wm6EusWRVTjh4MxIWp8zR6nRGVO+TZMf3euwcw5TFGsrGejNMmM4
kkKSAZSIuJIuhqvBwfkjkEYEI4343Pi9TnMWX3CfstVu7ozvuRO8kmspXhE4BlsJzDuggaUyn0M/
qBnh2p7Lrp4ejXIuPrdqV59NjX6tI8T6Xt5KN8EVDUBhlABOHP8WbmPXW8lAeDQKSA3vq9CY9gir
xXfzHBZ7QM/z/pVDcd4TKDA3xBRHsGGuh5oTv8ohB/t3Ffftd3I9Ti72Re2XdBzXCBtP+kS/71Xg
LHw11ESeBH4A212PlWR2pXC1bM7EyoI7mKa32clQB+mrJsV66QLxBAc/xJrzCL5q6DwJMR5nX+PJ
+mhj/CvYe/igHFqbSjYMKEQ/qqlTPrVTq6zhshfnt4grQmWJ4C3wkCQn1886BwWF7arXzlWhT19y
qDl/kVhoj5Oaf5PiulyplYlX/31qqB9BJSHRNSC5URteBM88acxsyPX5DBynPw/4FF+G1qxWQvTt
S4lrCrtGeFnCBBJ767diR9GV+FQm5XAGWpFgzTDJ0b1SGu3DGE2YgXOkrCzkZwckMaFJTPGI8+h6
wHjqQYfMan/Wh3lCQaRUHK9PbGOPYG6wy+vCXNP3vQ0PzCSkOS5ihAigLtcjjlM+F1JO7myFlSx7
pYbSeeRrUeaNWTu9kQNMh/rJSVZm9mbHYnMsEmiCkmhTL6OSpCBVD0VNOTfG3G+kxDRdrlQ/29lZ
U4V+ZiTaIWKr0oKHJLfYRC20yyRPu/Zs+EgfuVMPCcfQuSO6ihnWK9HhCSqxWJci+tGu5CPSEl9M
pwzBymzToD37seRvOpXz3ZNq0GmfO81qa1fF47J17WEKv/St3hdu63S6gyir6muuyBSU9wGNsP5Q
dW1fbfTOSDDtUKVPnINOsc1aozvNTottmalEAYJqda3odxbW6bSsaAjEWyvruz/13JQTDwme4i0C
qGqyk/VpKlFC7mo6JlYzru3H21mGxc+dBF9GAP0wfK6XERy+0VCqWj4beLftM4RE3d7y+3t6F8NK
Kn27RwhmVMjR70GzAUGY66HqpleMier/ubD6n3nFZd8fOMEEuT52jVIu/nplxOcyD0IEDSOhO0No
ux7PB9Y3mOGApmSq6j9HvIe2fatW426ygmlN6nVRPBBrhwNM2IYCwCTILSKONWl+VBeOfjZQet6U
uY5qANv+bBSBhQZ/P8U7vD1rsMZqOu+1MlwTLbmdXUoWdJyfVDc45MSH/i3kZXSliwnT3rMe2OOp
7jq99JxEnb/bZm280fM68le+5+3S4dygsQJYFOVC+BDXIzpJFqfYu5tnv+rmbYgZzjHoBnsbjNG8
EnVugx1+VcjbquTdloxy7/VQgdHbeqBwm9L8RNnKaIYeOn3kVCyRvZAxw/lqS1jSvrx+nvzxfo8J
4hinjgopkM1B+iCm/LcpjevCD2zHL89kzGkMgtEaMq9H53ne1po0l3covlmfYYj5Muhfv5r3pRyo
uofUd1ZsokkvE7eeC1u7j8PB2pUybHyXcp6l7uIqj+R96qt1v335qZfrQDw01DLsSsFCCPjn9UOr
GQoE5gSjLCI/jN/mXWIrmwb62J9lGJblwxAMxit7J8LSlYIg/D4u5QJ/vggisz0afW9O1TlK+vRP
ch4720h1W16cOO6aneP309fXviVnkABgUEuHzbEEE1lwYNNp9Jtz3VfFRW1m+UARvP4UB3KHgKO2
Jp+xvODyhsA+iFlI5YLkXypG8z17tcjw2wzAuQfcwJWo3QS2lvnHosYJyzVRCP1gzqXkDWo3f3r1
2wIwRIUAlUZKHksxGNvIqU4NSnVOh9HUt71eGrbndKUTXsahkLdxavAgrx5TMJyAvdGqoZayCGjC
9DrzLQMrsSktPkajWqHJ3dqyayhN9jaypebx5QGX4YQzUvRgRAmWhPjmWt3oJseiKk1nQYk9pHTf
d7UDlLJLm7W7wO0e4SIAHIpIQs3gBtdX+o7aoBUynodS0baVrhdeMTnyPsiDv2aqkis3uefejBSG
0QDZCdrv9ZYU+I5Bg5t+zhG9DL0aSny3GUK9/WqU0WsFN3FFF+mGAGKLDhtOnNej9c4U6TbA6306
zsPWUrNPA8yyTY+k3l3Sd/pKG/NJve33KMl4cJpIcOibCtrNInOySRcGIKfVvlCGEBoxt5rsvu1s
p3VBX6XQqNSo3I8ljpJukOfaEwwtiAA2t+bPLpTRXkeFApzW0IzFg60k9qdKqhvV9RE9fSc3jpR7
eSaN9JthNdoedtHpNoiR9wQnLXXbIIcvToGpzkNvCtDU80KrzD68vDiXx/vTS4pKuQBPwP5bRDhS
Ojxb+6reD51U3wdNHAJflqsdDbCcnhC2O6NJZVfJ9XRvOf60ctReD4+ajNCFRDGb0hoNGAL79TfN
lbRVbfpPu2k0k4OvZuppkoZ4q1FraTeDJJVosEU52Aqj/BIk8ppK+AL09usBAI1A1iDUQ39cLGHL
qJwgAe+30xrsVHMVsnKszPJjCOJ3gw3yfBlV23jTqll/rJUm2FagPDexKZUrh/J1IP71IJjvUAcT
FDqe5nomsirsJGe2ZazCfTAAFKyQjgwQzu2qpjv5EKUfqs4KdrA69P3La0D86H8vdEKFKG6Sfgie
rdBQW8zBjPs2QItQ3SeWGbxP/Nm/a8jfVz71dbB4GoVGIIcbdXuKP8vqYhoVs9zps7a3dS7lGFUq
j8qk1hsn9tfqFNdh8O+haMCTlNMn5qp1PZc+QKrCCnVtH1md+iaSWg6vWhm/+MFo7+bZX0uobl6N
ij0XDdSuaK6hsbWYQFvqW6emALWP8h4CjAzdBf9RaTdQMvBe/laLqMS7ofLJYUl6wNeCYb/YMUbA
KY5BoLqvjbZ9mLvO3yiSbbswTJW93Mbfkywsj9yPxw/4Hs5uYIT2Rbaj5L2ZY7REdtfsWYcAI7TC
3kykW6fJxO5cteLoPgoz6XE2E5BLAyrONezCfR/YGexn4S2JjME2N7vq7cvvtGgR//1OQhmDQCQu
xYt3UoxmosbcqfsKndR3nM4xEgHWfNASrab6DHha1vP+oPa15IXpbB3S3KzpwUr11tYmtAxsRFVf
fqabJcQ0C/AiHS1xB1hOs1yGitbTXtrbWmK8QXj5bTs106HOUXQtivnny6MtN7/4qOQHHGpURJmE
xeYvzHmkc6ppe9g4zvvEQb+MNUChWm7kfTnriltBGvsSl4TGV49M34kEECE6asDLa3ISkp/BJ9H2
JVvzFCpgZWIt9F3LKqd3shZJ57CZ1aMvNWsNqNt3hutAIQSKI/GObsf1JtUMv6ZGOgWHlDLxRmm7
fqfFOPgVesrF0q6LbZpm2PV22pom8+23JbfmdYWKtsGlYjHbfWnkNcC25DA70JrKwiq2haGFl8Qm
P0OTa40mtBiPTpqwTRB5C9cIot9ivHTUEZsJSohBWgltfjckEjlZxsXOdtA7HmdUTqms9oeXP+3t
sBS0IK5xrrOoIAFeT3BtRYgqm7VyyHxNwvwRoy4807/r1TDuojlYg30tjnLeUlS6bT6qAV+VauH1
cHAcukBHUfqAC1m9aRyr2yZFr33S8ij8akhOe0hG29ww07Kb8bVX0vrFcnoaHqk4+5dPOf9xPbyJ
N1Q3odFwSDnPTx0gRbeNpGFflfGbKGvlbRolX2AvaruXZ/n6Bk+1hyIB2BYyU04AovNi3CCXI6cJ
dOWQVn70ycYV0tOTIXhA8kzdzxrZHV3fbCU3fXZQSqNgroTLzzI6qRFCeLaTqYexNrSdlJk2SgwE
TL0JId9zkdtUrbJmMPrMB0Zxhu3C/RQSxI0GFlBfc8509RCCKtvjSui7saJUey1GjsLkWuU5ftcc
/KIwNhBz1J8vT/TtcqawrmhcjaGEoVC1OCQGpF7VaLaMA9rP4zbtjMxTrSHe26ERu7Mcvs4qUHxY
HhLaIIk/1cMb9PoUqVoyVIl5iOlceGZh2/chGA5YnhV6kyvH+nMvh3gRpzpegeIifr16kb3Ipbnv
zEPCGj5g51zfq4MATQ768DFj46ykfAvCwa+3g9kHt4LIS8F7sVurYh6RQomswwypwK1ibb4rhyF7
pxa+qAkr2r4OzXyvpjrGbmAl9xNnoBtzZ933WTvfxb7aPzYxpurcEYoHrcyzh9aCIlIqSugBBcpA
ocikRIMfDNnrUknxabiZcSXj32AzlvhGiqu9Vvgxzs3KkD0YXWZ4moIeb1V3a3I3t2GFsC3MS2S0
DsjS1esPM/e+kjdWbx6qwo4PjgohRgGF8jA0JsgDGLFekUb2LqoQa3x5vS+SyqeXhMPGEQXQUTjU
Xo9sNpyQoQ2AB+MU4/Ps8ABupVVo7uSK8v7lsZ5ZfvrvYy32VolYK27jrXWwAgWncAuW+mR15smE
QuDVem8dXh5vYQ3D8hPMdKBgIMPYX5Qqrl8umsvO9Om8Hziaukep7B9ypUs2ahO274faCb9XTnxW
u9I49oiGuCizjTsSFcE/larNyw9zM9HgzcGAk7dzWqJIsNh7Vo8htAyn+jBakukh7GycoGleQqfR
3r12JJJcoRwLDBs/uqUCL8gz3ZLIbknPkTeQ4lnaDqWlHqNENV8ZUGicMQTUCiaX1s/ypTq7nYsq
d5SjalbZOW/Db5Jdfo/SMXtUMnnavu7FRJuOFFaQEKmW3mgr4O9TWUGq6XCOTN2rGye+c3LMGtM+
WzMSWx59DMUlgSNPgMDoEi7O276eaixmWBiR3ExuObWmWBOzl7W+sg0n7c86062VC8pyezyNyU1I
mAdCCJMXK8SYYjqSemMcQ/T3d2pTKBs8RXMvMuto285U2V6ezmXQEeMJJhM1EQBABMvr3dGkSPzn
3EqOwMmrTaeUmiePYAc3E2XSv3oJNXp5zJwZbl7PVn15cPHDf6sGoHUgBmdssM4cAcsWs+znVteP
hgGGspK/aGUpbzq/xhXr5WGe+45UHbh0QO7jn0XIKbLS6Bx7MI4YtUk7c5o+aBLMndhClhpNleBS
BVa1cuo99x3pe1DsQQXqljpjonxbtklkHmPNDs6Ix/dvY9NJCOFT4anZIP/58jsuI4uYyt/GW9Yh
9LxUzYRK0rEYiw9yPfR3qBROP/rIstfQDs8NxTWDlxMRjGVzvWSoKUG0qwd4LBWVqrQtsnuLg2oj
yBgrUey5WYSqDk4MtKJQcLkeKpaH3LeBABxtv09i1zcD26uiNCFvQNzK7c08X0l3n3s5znrIdhSq
hDja9YhZ0OhaKofmETOIek+gkS6d6hvHBFzqq4dCz0n0XWyCtMKt+HqoadI6I65D66hE2fc01aZ7
OcY6q/TLcWUab1+KnoDIK2jEcV164rX81oTr+sFuCquzjnQPwjfQ5DWsSgYhzFi9DlLBHRfiLL0d
MIWi0smN+/qlki4uJj/QrKOmdiczFW7J9tACULMBq1nQ8rXQnD+8vPZvVwl9HSiS0GAEjmPptzN1
M6aE9uwf26BWXRM660muFUH+b/Q94M3Xyaw9vaMQoaEAB7kBw7PFuZD5/Tg2ZAgnzlJzM+V18GDp
ibZSFnpSzbmOjo7oHZE60z2lZLMYRlOC1Jj0McAp0Mn2Vpo2XjOn/WMkTZM7xFl/X1a0DKzYDx8r
PYo9UtQh9FAvj7Yxv7hN06sHiDgdvUu1t1ai6hNW7+b5yB3pV6LGc2MQo/cjylypIh1jsw/cBoDA
d+yf+ru6Gz6mBcJHUmpqO0jV2kZrS8szstzZG0bebCY/VE/9MLaHfEz0gxo3mpCVeajGGURolQaI
69uaR2+y/mzgVuhhokfgThHRkyQz2JpGbH5P4sG8IJaVbEtdHy6SPljHfMzGQ182zsaoAVEPsRWs
nJfPbCWa9QCRRUWJbbvYtIWZNSTqnXQEKTqe0hCxxCnOjVPLLXFlgp8fSqDcaQrQ+loczUVSN7pR
TNLR4IC+h3+O3DRYnlPQ5/XKUDcnpClQDzQp6QgADHcWSy1F6C1BAyU6WX0TbqJYUo9O2MiuFTbS
UbOh8ek6+lEvb9ub92NQQEk02xhQWA1dhwp4gYQRbYxPKI81+6gzmr1mR/0+1+O10/i5oSh5Cq1g
mnqUtK+HsiT4LqHpxyepLTCiGc3xMqhj641Nlq9Qw2+CEW/1+1CL07FLe2MyRjtG1czu3DpU8u0U
auGG+f8zCGhgvjyJC5wkwUiMZwvEFccI+eJiQToTdFmrQg+w7wrDy6Wi2ARJWG7Vccbix8qDu8EA
5WHklrWbJK0D9C/N4IaRT1BjJX/joLXzfgr6Eh0YLiZFmQavTWl5QgvrO2AnrC4+wvXk+1ZeKrGG
+grhP3sTd8anUVWCLylj7hw9LV6nX/hrRuhWAI+kqcoC067Hw+AlGJDCTzBY6fNdnM/1fZx3aJTk
luSiX1BJ7qCGlTeTuuXuqDfx2cQJbiUBXJBFnx4Dcg4gLagq4P2WKD/VruQ8b+Tk5Ggzwo2SjD7u
WI6zfj+rSYTpUlo738ymj1oqPtn8V6P6NFgcuPfVa2OWgBk+CYFT/YZisliSwOnReS3t5NTJ4A3n
AHkryPvZzmB3rwy1LNyxGmk0k0ZA6eD2uURZ1G3RxwU2fKcySdX7IEst1wB2vg0Va7iMfmV6Nm4I
D6EZymc/wOfr5d3wzOZ7ImMZwPCeLK6vP/2IoGDRIiF2ypV+3NmNHJ6KWG625VRM7wyamivjPfuR
KRBxJIA0Fyr2iwGH2Z/LrE9PvTlqLPBkALsyt5U7OGZIO94JDW+GAxB4c9qpXjEim8OmXLM/fG7a
wUGLHgcpkLFMyf2ydnq0CNOTNVrjuxEQ2C7ANe2kp91H/mT4pElO6plTE3lmizHPyvHxTHgVWSXY
BS7M3HfEZ/ktv2znKpj8ck5Pepf6FI0a+74xy+gEeGLNmO/2C7OEuflTKQVFSx3leqiyh7jfj052
kqpwcovBGigPO9I3tDrfq12UrKk135SPBP4ckDW4RJIxOJuL6AXZDNSs4jSnsbBsT44RWWwQEYay
FBaulOcIqGSwAOXOSbe9pnV7pGnst7QfjU9Wr6/1ZG8WHKkH9UiWnJDJA7i8mOoqb810ksbxkFhp
67gVEJFDSlPdY6mVaIPM2X3EPBynste/0Oav9lEk/fW6XUYpVNQp0YRgOuArqdffwK5joxgKCGOd
5oxgwvvUNawiPCPFMZ5Hq1orjy+zE0rjHB5UCDg8uJYtEwWMjEm2ckM5OXpubHTQ7xtNrTsXXyIV
LQ419ZIgN1fit0h5fstugagIyUdAoGRfHCRLOSS98tsC4Lt0Z0+FdspHK3yQWrlH4r+jLdv2xmEs
MOnI8nytQP/syEIHQ/CEUfpbhOtxDCgPTbDllMSQT0Xg2HscAptjXyAdXSOT6LayEnKxwbnv5Q+7
qMfwzggyUcCjiici6LLYHaMnEvZ0cy4NuKhN0iv+Lh7qV/YoxShsKnCAXEe5Ji5l3Y3Galonn7PL
OCrdIZRbzQ3aMbzUjTx7iTJLx5ffahGdnsajXqFxPRQA2GVym4H3GQJjyi6pbcUb06iDQz222IDP
6lq795mhUCOjJgKXDyDeEmME/zzqs9TOLtxy+U5l4VuWmw3olTpVbK9dEEXWer1EnavRFvsQgPQs
NRmelTRCNMuLajiw3WCmtPGLdyTy2gMndPW+1GvngqCY5uLkrKzkn4t4LCZX1BU4XAhM4JoW4XHA
sCVJQyu7FLWeBZsMwSoPnqb2rtb0sy5lyGG+/DWXAfnXiALIQW1WlDMWd5Wp5ZWtiTk2gnk6J8Z0
wWfK+Zl3UnXq8M97aytkuWXsfGody5e9wKDSgRBuzsOVa9zJBb6ZyCTenys690H0TjgirmNhFzZN
g+VxfklmQ6LzW6em11eNDv86AdDWxnyNTA326mBlnuSnbeAqUEwvQIqbrRHqiEtrVAmD0jY/dgUi
kxbiANrGzyZluzJxzy0XhToTu47NwEe7ftR2UGibS3J+6XsMLBOItCj/B6Zn+bp8F0lkKi34uK+V
3egfmiLWtoHd2/3K51vE8qf5EldMVNlFyUteJEypyJbt2Mwv+GXNICIGo6d5bpZ7o+oT149bybXU
5JX95F+jwuK2hJQWV6XFKvWlzOrtjK8UJJp1D3D1cz6qBSCXad72IEm9Qg9/FJVsf5jrfl7Zp88F
BY7K/x58cWQPfjWiLtHkl5JG3n2LgN8Gap55itTyy8uf+LnNSPqlsjkgiCFZcv2F7VLyw6Kc8stU
+flXAMnJ1kq6gRoQB7WbcRPavTzg7VGFCABIO3paSHzcdCtqMy47Cj/5pY6q8k0dYnPmR2a3H6b2
AZ3yCDFTe3zf86VXYvpzywisCz09mcsVHZrrN5W1YWrk2MkvEtYy+0iuoo0xQJJVMis8yxZK+XMA
KuTlt312UADIFsKM9LKX5FUUkOmBTEFxCaNufhebVnmnBfgQWnVm7Hw9qN9GpbmmjbyEjT6tXe4X
QiYRcBjn5vWrFqnsB8lYsnzCVP82ocN/4OSatk0VN4+NYvzEVdW8txvpUwWF/YJxR00R2dTW2NPP
vT26HhAUSIxED+76OfxRiZFxqfJLljrKTp/M7rscOnSmhzT6OjqGfzd13bDynZ8+5OKMEyUpoJwU
iVAiXnxoQAl2Mk2U+dUa+Xb81KV3VWfA67fj8YM2yXLrBZU8f8v01NgBPAr3VuRMfJKiOPp+Ue5o
9oZ3fLi1Os8z04FWNeVfDnpuIstEvDRprHZmFl7o5SCw1NnTxjJqbWvVqCJOiu3vpykd9q9cgeKQ
IR1lu4EUuWl++lIZZAkOPJemDwOMroBUu3JXYNJAMpDd90OHfIxRmytf4eZdGZa0m19AHpHzLz5C
GeiSASE8vKStovxMcZA+AldJTmk+fI5EUNPGaS0XXYwJDAHyL9UTFhutFaQqrpdbOTaJNqRV/qbE
2iXa17492KkLqrYwCo92ntU+yH7bpTtHbSfzdSUrBhe1XRRGwD3B1F26rcdzmFGwsro3RTUXZ+5x
H6lwwV4aG8VF22RcORQXcRsoJJdLmkDgPgQXTFuUJ7uyN41CN1qYzO2+7uBHDkaC3DsGNwewi9rD
y6vIYep+21MMBxQfIKbg4ZDoO4vTsC4sPXe0QX+UsUvzRpUbTBYjAmCi0EaiOI3bQa5xXA/T/C4p
Bundy8MvDo2/h2dJcZMXx9RiNYEhgMutRfpjo83x1unH/ihltQwccnI28ai+Nwbb9KBw15uXBxY/
+Pa9/z3w4r21JtDaMCj1RztOik2D9NXbWFXt9y+Psly4v2YXTgwbBfHGZfkxwORBr8pGf4ydRPpc
91AZJW6au8m2gkNRpc45q7V+5dVuVxCfFN0jKhSIH4Gyvd4ttdMkgRzM+uPcFsMOuzhzY7YgmrFA
M9zM8dcwH8tT6ekjPul6o6PBTl1qyKSRFeXmbOqPVV92Xq6YlYf7GTL0WjFtoAsFOzOu412KqMf7
AkVbTw3l+m2FbstKCW6RXYkHeXJm0MgohW2C+Oi/1Z6Sxp6UJIqNx9AM8q3RVdFJbeBxz0WxptDy
zCRjnAV/BdYT0PGluJUZpBVosMF4HPvuobJ65aQFhvE17ROQUtZYrZF9n1lJNH4oo3JrBfG6xC3k
auP4c90ZjxOs6kOedc5PDgBpMyDMsfX1ycEGUF/jTjyzOzUkaKA/Co83Yt/1fGJap8WJ2pmP2OcB
KHXi9uiMHYSjotUvsw+fIimKR10epzU/x+VZLz4l1XrSSFFUEmi766H9AeuvLleMx3KCApuaFS1c
HU11H8TkbvJljCuTINoaFnZDtMq7XQEGyA2Rpn3jt7G5DfNSPjRBvQZcv/4O4EY46Em9BGSdGx4X
k+vnUuIkDKnVmN8FUcI5U+xM1bMfyXXlbHxNA/Db523cf8y6IjBeJ9b/NDjDwooG9wTNZAlfCweN
6iruZd/H0op2CS4MJyYx3CSmtUZ/vj4Xfg1FnwLyKZ6KFpi56/fUYzIWWxvt7xMwtX1qKfVuUNPp
4Jgd0guSBbPfSWT5g40DmBvjW/qqU5eSKIMDVxPFNrAlMKSuxzdSZewob8c/ihHCyMFBXVF+aKqw
Nz8lVagMviuhGjCvhM5FQUEMS3ERZTqqtpz6iEhfD6tGVT61eqX+mJtMgiHnhGayRYjKrI5WWpd9
swFAJHfvNOiG9gMwUDm+n5osbFxd9YG8IyDhb1ufG/RK2nUdb3gi4WuMSjflbjp86ENdPxgZF5A9
M5J/gJKEXqMnibKL/bztN0aTVZ/tvOzXKPjX0ZQ6Ntx3yKNU8wXu+gYsaUuo9/WWEf6k3NHglD0O
H3AjHF0ly8Lvrzkn/x5KJCLC8oZkdhG4w7Zjw+Fk/xOyXqTdxU4H1g16k52+V9TYepj6EAtC9ppl
rHzx5byy0gHRQ5KgQIcIx1JngNo2XlPOGAdu0lvdObJzbT+h6q+5kWVKByQH8jWl95t5BdaLFhB1
D6wfiayLT9n7uEFlTohtrGTRZpeC1vDKgKjeyUWwf3liryM4E4sYjQjd1Dro+rGprpeNRAyzpLaq
Azc2TP9Q5Bl9/bQY3KlUojfDbOlvkExL3NCas8PLQ9+8JhBbUZZj0QoljOXQ9dxTJ0QXEqdx3Z7u
A2fytxl3ljdqRRPwlWMJeL4DkQv2FEicZeO7iaQOUEvu85qdH39F7rA0XdBi3V02N06zkqLfvBm6
R1RLIUZR7uPXRWxMlJii+ZwMIQ1jYIagjJLMbeLUcdyBQ2pltJtPyO2H3g6uU4QmFCYXo8mzHsyB
mpqhKwe6PDAaaqFubYS+Tv8jNRIB5oWV4BhTcdEm3f788twu2kysIWb2l3ID1UJ6uovNOVC5TbVe
80OXLogqIyasxdOmHDI7PRWjg69XXQQxpt1ybX8PbUT+3aR15M9t27Sv8/ziWYTPr9D2p8UonJAX
zxKSLc+WM1ih21latO/UtD23Rdnzya0cR6J5TYrhZvbpLlLNwrgN4hbxYbGB1L4LRgqTkBXyoW0e
6aR2O8SlJFdPU/8YJkX3NjC1YWOQhKxsoGWqgb6xMOZh9/La1EfFEf1bNoutiVXbWc/QoxZnX6as
fMR8WftQ5DLdY0udjgly8ysB40kG6N8XIzpN5Fxke8iIUh4Ft7c4AXs/4hAqNDl0dXL45p1cwSPf
1GM25R6/199rZjgWhzEd1S9mm0VvtUzt8m9mqvR3DXqMg2sUyfTBkPNIcUcrm8q7KM71z4D2jIti
NeND3YWQ1qPAGKR9A+Fy/Eo0HO5aGcqx15K81Q+WGiTdr8vB//hr/M/gR/Hw6x2af/0Xv/+LwmYd
BWG7+O2/LtFfddEUP9v/En/tv/+367/0rzf9j7rt6h9/XL6VzR+7Lv/+rY2KfPl3rn4EI/39JJtv
7ber32zzNmqnt90PJN5+NF3aPg3HM4v/8//3D//48fRT3k/lj3/+46+iy1vx0wIe6x9//9Hx+z//
QYvwt80tfv7ff3j/LePvef/nf7c//vj+f//n/6JBGNU/bv7qj29N+89/SOp/iBY30nzsMgIqXmP/
+GP48fRH9n/Q6IUyy8X8/7F3JsuRI112fpW23qOEeVj0BkBEcE5OySS5gSUzScyAw+EOB/BG/Rz9
Yvqi/kn/L5nMpJ3MVIuyymKSRAAO93vPOfecs4r6z8JsGKWq+OX2H5A+Z2gIIRei2TOeP4/6/CX/
jzNQSO16XsvI9UFw/nYT/unB/eNB/tug+/uxHtT8H//+F5ruH4sUPQewPTYJgY2wB4z7X/U0Teet
RTdtme6LUj0j8klUnel9DPXzrCKb/XEToSXfQrsZ6nei3lr3cS61u8lLu5ycnhn/pFRN/HudrJac
coxcgvG36b1Ea6Qp8fC6ExVcYjQ0CeumHlb5NCkZiYuBIe/7xV3ij3LGmsUeiupHXEUAv/D7cXKp
ayLnUpKU9yorOlkyKuDs61eiYmKuuGQMHWam8EXut/Fa37R+b9Y0Bpd8XjQBHWk/4SSf76Zf/TQx
Y/tge5W8xFDS+0Srs2yHSlJT5NwUp/222aLxnkfHctpXgm9rfVeOiXNBedW/B1U/hUWqVELnVimz
fVUYVz543a7HdI919U5u3sDAuF0uN7FlcNAKmTLY0qJtXUM1VIXBcmP2BjdpJ4xbO1/nOtgftn6s
g1TNZetmkYq184LCACeMWnjN6KSw8F51cMaoj4+hu3o687vS/NB147fXG/7U4gDH6790UxR2+ejA
weDfMe5lBi0rzOXec6xe0gFb6taLrUl99M7cRK+eVztzKqaKGGPe/SrMg1EzgzCFC2gjs82bPnje
gCAjLAkxyRyG0DfmBIOyz7bexlFz8ZzpdxGVuj5qrxM3fVCYOttnp7xLwrn1U6/zuiSzHE89W4aY
x8zbw6nNhLLH/c6iIXqO/LXo82Jdbf9X5K6ln3nVwnhU0jlleU2kigwRtro7zKts6gnyasJ+Gsee
oaUGGpotjZRuuOc4hGFKpir9jYdu+sNIGGeRtUhkZDrZGh+GwQdGOZDlObzJGFIli3ZYwTSaXYEX
p90mL8NQqDp1nAL8tUx2Ky1pyvxUGx3jTIrxU5xK8sLbk+uwKLKzvqtMw8iKf5suYdF1SSfhic+R
1Ln0dVSnXYWj7bXvt0N59KM9uUc7t/8Uq5nnbCOmzUkNsn6VjnUdonQR/opLlLs+OtKOfs5itfBz
Q29dp0vrFuXRaDsYiGhhkD1byqX42ThkQKShrpKXelIeIJG7DkHml/yMidbqtbH64WGJuhI4e5zb
z2Zyuykfe1N/4IHlP4EEGJOahbyVbpnJZzxP/PD6oP87zXVU7hfcHfFlGklEfM0g1HeravoX/mZ0
L+xaVodo0eqJU9O76ZNmQEPrEC2Vuc2AkdRMAtKAA7xf6hzGeHlrOOnI4HWkWLmtoFepqYT75Uzu
+Dh4vNxMHPmuSe12n8J0a436UW5hs2fBjMPosXNazFr0NnV3mK2MY6obNf9q98j+1s1liOZg8t02
W7o9vDM0IOZIkrNtX879PPgZtigqK/Cm/9nva2MdyD2RWzrhE3vtOn0nMmudiy7lGDQ8Cw71InMp
wq6IBdrebDOrD2+N5jr1HI3I0FcLKT3xPsnMxjbNpMtg9993p0GYMAdkC16WpVQ3rWXZHx0jVMgD
dBRNuW2P/QO/1G+Y+UFPytnuRGS7rfUPt4gDFp2jpuuZzvSDbKBmwDWE70tVW20vM9myd/NUiKcp
aaspHbdo+F4utnqEZPauV+BPN7Vc+tgxqpUmmKDSr3Vv4j0dym2YrsRQT/Oxn+fgrWsU42ske5Jr
WWKm+6BbHGz4xP02pmispoK9wZ5ucZMUY467k3U3eRHAbpn0+ono+tXkLifikx6EjNMqUD2Gi5xr
OZ06E8T8qqRLZYI9SBY3EzKKIOrbNy3j4WUCkHYy9EzGzhMT2uawAP6ZQ+A09Y1AQddmYctelJXh
6HWpN9pkLuFHUn5YBC9RRs2YAudRYclfreyb7YbhC8uQ2910n2tfBWsa7kVx19sTe+leb0tWa23u
vVKEdapHrjrFUL3Z07Wqql9utDZLatoFD8UKehf/Qz05It1LjZ2Bm4goOngMypzcuZCMU5pmGtMe
NciXK0L95jVW2aVFMO9tRspBMmUjmrdntHVRmAKI6wjT78W9JQZqWrIupuBPG0qB76otvEdWCq7g
dlF5v5NiNPLg2kP1WjIZ89yvtiGg0x/nl67e2ss2mguduu2KwLRpp+KjN5MrUnf2+jfDLEN0cvxx
a1JC4llWK0Txi+QxLWmzR2Gfqg0jFR51G/9SczWcKi+cm9QvmjhC0tyK9Ug+K+QPp0JfknghE//8
30Gc0gmLMpuZp2Qdzb25QjWfkGZp1e49eqd6ygv/nB3lT0HxbcDfc8yAlSorP4fE0rlYtrlQQ+sl
eeKxpae6t0uTWt4gNKaKnIZrIPWeKXbROTNxTCBDESPlFqEaZRqfvdv4vTvXg5682lO1dnaUzmoM
Tb4vXfgazVJedboIvhzm+OgrnK5oLoRf8Jc9vxinQ+ygWz32tukXoD21r6d4gG07KaSJ861Gn1Ck
QyK8704zWZ8zdo/PJiSqNt2Tjk+m3BX/HrYmorH4gYPJHOUNeN905DCkUC5udUKNbD33/cLLgPV5
wK3CWsrLjag2NjvLLt4tTJGWlGiw4GfR7rvAPIEfkI9b636UJLCbzIXtZdaDaJqHwp+cryFqmkdH
1dEnY3uryvu5aL+q0TCh1WBRuaSCBPFr4Wj5FQlP/4pt7NhTI8LmHhWn63A6OXuR7nsjd267AmxD
UbPflLPb/orRN5XZ4s3BwdEu7xwBVDI5Jsi7dQaK1SCm0MpwN2OWz1LE3S+GXokV1W6oDAp4P+J4
YjTt5zybtcqNp5JfJtDtjSLT7IWzL2qITdCFwdF9V7dwQ0qcujFI+utEx74+yXZYH0yc7L8TR87P
i0j6Oq+HLvzmucSnpOMg5yErJVx8FgWz/ykS6YckUlfrN8cXNFEBu1/M0gYEScNm6Ku0cjazpTps
7CccvoLxSleOSE6jpdR1bdsljgZbJ791UmJaWrOGPPaa0kHDzjsq6h3Nuu6jmboxdHaXLJfY4Uyo
zDRl1R6pN7dw8VEfm+V7LSITZ3iDNqeh37FIHlgxFKNLJO5lSwGRs+0N6JUiXH5n7eo3i51yYtcs
zbVLZRFRaw0J57dJYrQVNYfmqQwT90dPKrJOdaKtGwg7RmJxWB1/yoQPdSUHR1yurU36spLysRzW
ws3xe61ZNzYTglOwlXVaje4sMWCxqpD3Sm64B63CP5rICoJrnrX57kg/+UqYrhqw7AeOPEAyt2TJ
+Hops6GIlveg0aJLd2Vhy0mOs3tFeIR5K7dNWpRUYnie2G2e8C7aa0LS/DgzGPxuRDWL5qJDrBVZ
zJ+mW2iFl7Zyu0/iDptn3RaWfdF6yvqxktHzgziA5DqcFyEzxbCTSDnRdQsuExo7VSRAk7iHM2g6
6rK/dtYmop4sY+uzESEVgpi6IcnbWAb43FRdVR1LvyY9CHGYla3DXJXHxDhByyEb6Uey5KI2HfC+
uImNLFcM54rZzqtmcds00Tvy0y4sChKfe7L3vGpS4TGYCcdMReO299LVLvIygzNUGrg1RX8ykfIF
ylmGVtZPMSfHn63kX7vaf2rT/t44/1/21+JzeFLy81PRYP8/0FWffZH+29/61f+pqX78r/8U+qOr
J01r/V//2Y+/JHDBn3/S/5aNQzn+j232+Wf9pcv2nD/QFId013ianKe7QVr+0mQ77h+E3tF+w7+E
nEkJ2q2/9tjBHwjQ/5Qk0ATj+3X2fflrj01n8gcTgrTEMHaYa0KC/p802QhrzgDTP7psBq6wfTq7
Y53/QdL5r2DbEg+LZa2cgTXYP+Mo5XbGOXW9ifFrtGddpfMmuiEltbSb0o3FW+S2dN03eu/5bCtt
qORRCJE6RSffFnkhw+pyQfA7w0P3hAIX/b7XJ0C/6N4v6+lnqHX5VJ3L0APnmRUdTLHqHX6pq4A8
C8CKdPGEfRkEJOxkdRySlNo41Rhm+whwmPMi1jd+2TB0sSTsDZTfq/vD4p30Ujl23fc5KkcGcDxb
+FlYlL7MvGXdLaahCC2+1GZRuCxW9HBUc3v4q6qK9Y2bruLrsQ1bK12HsftNWd6q48Jsy622G/Yy
1YYdYSJ7JK9Gr+GslFu4d5mMzbgdBtRpVGxyKr7XXj38Qte164sliOuGlEp6s9QGJ32eR1NYkFq1
Zm+areEd07qNOM8ZMzB2JEX9t4nheFYryzQJlHmyUIJt5w4/mtIhMtOPyUukAHBqmOR1Zpww0vPB
X8JHOWbLEjbb7cR0kd1lLnlFaOZNYl7NgDQQPqmh9or3unuP/bF38sWV/J6oW/yvjQbnW+9uHBei
9cvHtbN2/0LVifiinbSwVWprYqgnsVvDBd69uBUn21QOpOPgB5FiO4ZxQKNk4B7rmdjMw+A2+sle
BxvBUmjZz6Jpg3em4js21FaRnbFUMyG7yE5fxmKmZ0IcpFI7Wu3rXXbNpyfL5WXhCIhZGcU+c66H
7kM1+v5vPAQmJ61JndXpmvhNBVC+OCrXwtuaw76MskldrWmlnYWRrwda3omzxx98q7ik9whEm7W1
qdVtix2CAwZaRknen+WgB4oKbBJ7W3inpQ+s90mt5zHtMNqLkyOGargIpQBB6SCgr6RXJiEHsr3Z
6jbGYHnkzdlL6i9Kvyht3JKObIlMLSnHyZGOH4o5mlbq0naQ9s2EN+7QZusETHEnlTsVh8VmDuFA
ZttWvwwykd6R8cLWXIZuTTo9h16yBe+b6/M5E186NagCi/F6h6xYbuyqLnYMDhI8L4U7EWTniEm3
h6QbxihjZNAdrwSGgnPWLIzwZXhbRHMeFl1r31q4YLqv3kBn/LRjqxVkRaj9IJuZszaYNFSd/X3p
upBorcGtivfOTer+RU+ha+7sagvFtW4tvGSGkSbrejBrS6ki9CSSj71sRPPYRcNSHVdoEGRIvcvM
W2VEMZ3sdTXmTggdLdfIql1q7xaikBuWWBY7gY6NdzDzZuwnf/IWlnVDJno6NIX81vAQ+TVOpJs6
LZRHD2kZZu80CNucD3MdfvR+LypEKvsQvpUdI1Jp05juxVhuaDIrkUxNl1Ygs52sx/hmC2fwgkgF
dtabzlGXGPSoTyZh+/jWRO02UDeiTs1aOa7WtwTmzUGsIHx1lPRL+idpsftT0dSRyth3mzpfu0TU
t87U+8UhXMiufbSHkJmxboz9h8iMMYFIqPoewtV1O557xaZEEULgeKECc4M/uTFfpbszu1mgu0nx
gwXRqD0eaQqnOWraPMt94nxq+qegqevHupXumrXDXl6YDUxMZhJgxqFjCPbiaLtO8NDO2/xrr2P9
6jM4+quOGlsfGRo1H21Jrl+TUp/1IlVNXa1vk+sBB5UMzjZ4JobunIMaM5msCW+ljFZdBG5h6m5+
SIZaCuxrKQXTDmy7yEgP5mZZ2qbTKQtH9byD0/aNNcCcfq39skrbye9vKxf/3dwKKWezoXQJkks0
Y6IKLVvbetRUyUZnW/UtOFscrxlZANhmLXHXd8d5rGNxWhYCTluBQ3jK/fSLu3ZQ7ffQ7QZ5WEOX
TTcp7PC+Q0QxpvD3Xp1NieUxLFDV9asiyuOtizaXr4WOePMJgAwOZhsEFX/YzdPjZFfiJthJO8gc
LNVXHqALgLNve5XkHa/zizMlGnpsqahFNV3T21A20ZOlQkmH4zXOduuIsr2rRV98jaCsEVBNuT+P
pZoxknNYeBeht/QSRrMqz4bRun8u6OWIdSSmh5AszpwE5ySHdCjfWQRdkLeMJ2/SeAZHzflS227u
6qxqVL0d/QA5NJtOwlICZgdcrApBxjMdfsfcWh9vD1XfbW/TzEZN1HoTdHmi8FtOa9+yy6sYKpC+
pp/FlJXeGsxZVeno++pVWmTuFi20nRbquoyV610w/J9wPK/sZ2nhadDOqtkU/7ZG+6YXtoqwOE6G
JBtc5KOZcneJHZlZxZTXwl6Y1NiN5WT+whRhvsouOq2YmUW5Yor12R2p0AHntuSxIxasSLumbj46
TuYhA7tmO+uLfbyfXWDSbAPt+76I3YvT1nTzN9aE/d5MwYyAWNR0HUQnuh9UNAEWqoxevCFp7T+w
7I8qTmTXcIu9KTkvY896rma/et3bKfndua0ZziVAG6LBKrmIYNpGlUVJb3NsVjGeCJLrAQ2cghuE
QjxCjevUkkY2muEUN5qddY9bQTojIRwOPQFMwVPMO2Nye3CABSwa7iqf12kmB6obwLRl71ifbTmH
41Eo0/jHUlnici9j49JIOUxyxMZJXpekGb/ptYUejtu5ZndPRvnNLcn/zLCBGmoa40bfF1ExqdMq
vBEbaUVxlTZFOSQHF6cxm4E69iameYvp4FWj9sBInB5/IDDE+uALj79e1Hu8ZMOoSRNB/U+d0q5r
VRyZPu9uaBhjcTG3mgLNhNzo017uxXC3Y17xtkivX07Y3e9fnkRnB1xWY/caTKbob2acG9fz2ttv
QumJ38FaWz/awi2fMfCE4Y+RbnyIYQS9Z4/cPnuC83S+szDfiHJL+qPZLe9GYg/IYMnmSz/lf9YX
yzrvPz1Jw526neWrDJk2Fly4IINgzrAqL9qJeD6bO0d33aIRNdYrm0lmOhCDtCLG5NpbJ+UeJvLj
ruxgmXA9l4t6INCz/m1IYMK1tp77p1l203uyrM3vUq1Jm9sLqSTpunj1+0RwQJcSfDd819WwfUJp
ivvG1IXChNZOnmWUtFeTMfon5WvB83MMAKIVyYdRhNg7LiCxoGVSNC91UDtfLn3zEwPt+4Wx+pEr
niz3fbGt/pEkeHpSZ+z8DWygq3/5oFHUZXOZfEzdUv7Yoi74GZH/ztOHrPgQu5RdptstuVFeSH1V
VEXVZlSX8VvPSrldI+0w+Fg1WJA3nlF9NtD9ynS13U5TB4v4xkRbv6f4h5M7lowWQQ92H4kPdHxG
MhQmIi9VUovn0lrNRV+tK70ugu57iSBMM5Mv9ZT6+548bUMX1Fk079ulw5aPwiNuzQ/2NDLly7UD
FB/YuMvM2gF8s9Wbl/HQMAAgD+K8Wtx2iTEaDDEKOkS9BFKdacDB2rFk+hTgDu++1YDbhAZnv4Op
JhJzfZeGvwBE+xWSM/TcsGMQtqfAFtKaIv/71rRAq/Pe6PGYqHC/OHs7Uyx0Y1JmHvndxTlSMNwO
QaBov1tBwF1aFLYcLwi685PUNVtZglcCKR0GC7HEhWqkR8E8YYKb7hH1dCabFqEdUnCyhQtUHYBa
nbCei7lQAHqWL674luJlwqCjS13qLAtcYwAOx/C9ZF5LTZt/u3bF0F/IZA+DdLI6FCt+iIIOvgzx
uhcsok7jhYo9W1Qv3LSNBw73pW/Gz3VdwuRQGOrd3I0l8E+zJZwsFjGnPxWrpE+Ft3L4CLXY76uF
PD9dKqaa2B36OUjjAnYwI6KjM5g6r94rz1nco84NILQsr8y0lubOYhT9FbRGu3jtJSo+KD+uXqq+
nOJjtAPNX9Nbjn1OB+bvpIgW5nMnec/nkhzCg8U8YYzG66Kx/0x0cCjcDjxtHwIxpm5puzNnow0j
EOOFy4BZQV5O1ncE7KUdgvrq6K+m3/KlmGgsZ7efWUaqc8VFbPcEC4yBYpoibM9eET7gYnKcgw6S
1q3LlUdTlVaVd4HTi9O8rdKBjFPxsSG1cE2DUIGA6hJD7DT2rcnFtX/X8s4K1EySQDL3t2cgn+CS
MnbGbFqtApgeRqLNld4i6LlldWAqBzjwDHVxNx/asBhKMNSwDp86r+nc3LNKWtLI7DVicg/rcVxy
QgVNNYZLc+qJaKvTdRwdwgo80pAvkdNhAFYOLS1Cs2wc6PYeQMKIvUh0Tn7q4KWBtw7DiWJmfrbC
dmyvChQ5sBqdaNkyWkeEeScEu+yC3PkuYd49zofSWI9rT2l7miWmT8Bouk1uNUYLK5qRmI/WmiT5
3RDCtmRTdO6HSRsTxVHQbXRZFYTzdtUWzlRfdFBV36eu1dZJhCJZ0hHTcfcKxXhSfoevQGAr6tZM
abhhmpFJXFhlunVOPQOVM4OU7vMGbBmt0m8zPPZXTtWpTsbT1LG0jjJcaoubC8lzLEEAaf28qiLQ
pXM6K6clnIp8CQrQAakXTChxqNTxCQ66K3Aun5mLnPuuFbjuRk116UZVGV2UHMzjXWE62VzscSn6
W7cv6vqC878ueb9VWB0A3Td1KexuHLK52M5ky3T+KsmjQ3WMnZrH7AbWrO4psw08SZhM7u/Ci4Q4
itAe+ruy9Pchs6Fvpru1QtOYOl2/N6eGhN/qgqmRyjlwge14JAyS2aM96Gn0lQ6UPLTnuVS4sC34
wkZtd07R+XjP1WglmG9zadAU+xjE3zS9OnQlfNye478kzkQMFOMl2jJf5+W0YSdl7ZtbH32zDEO2
wEWKh3lx7Tpvu5aEahE3EdLNxC7Gk28XRaRzbPEVGJI7yfi4eOQYXBr8E8y3TWz2codnnAYsZY/o
HhKioevnImKYP1PYR5m3JShZj2nt7Hv0uOw0mzeJ1wU+xFY7r8dlY4vH3kA2V4ZV3WG4IYLg6CUk
Oz4zSlM7MbW0Zrp11yh7jxMtrqRNBzk5sKCmJF0bPn/Wb9Wub1o1OQpslMjmA+7Z+MvRwwtGffpQ
VThT+cI5uJ0SDYz/XpGyXUE5HUJg8eajFaP1GkfEfF4J7BCI5Xbjcc03bnF/jNG5qBvpzZviRK03
66S20tsOWPoacQq9ni4TgqMBjRLL4GTYjSUl1TYUwMHAVOy5u7tNdZjVLHDtmNZQYN7Za3wAyKRn
pQVSho+T51fNo44GZ2Jvx4rkFLXe5BwDQ6Rqtjj1gN/5viBbGFHR6RNzoN6NFa8IABAwhWMmYO+3
dHE9+diEXfPTDCUUr5hFpzMC0yh95bxbPfA2mEMeim6+i8MhurfXsu8JlOv0e6wcedrXeYGA5I0K
D6vcJYwsV4zb+RBQElYja53Iwu2pJrw5Tou9Wf18c7uJJ7PH4jm0kb4BATgKofmaDNuBCFpKTdlG
Q5zVoxOPB7/eu3vgAUaog24NL4HeRpNtYxOW2TajlotXAtNTyyTqrt7HfjtaNLqvtYwTTFDwY0z3
kFWbFXqM3p3abz82Z0NEwWQ+LF5BzCFHxFIvVwiaIGBbl/vMbgmGyHHe08uulYb88mW3idztk+S9
s5SDzIPp8Jo+cMSw12pCmBlJeOxvXn6LyIlITtvVsszO9kPW9AcYspbri9Y92dkilJKukbAxStF2
MXoEDUMF19zyMp2Jj21ZlbnrhK51d6pHOVNIjTads5fpoSoZ8rF6jFbhb8lOak6FdlZ5oVgl5g50
qymf+2KltLiXDjz13Ww5yWKRBtT7rTi2Sc84vB1iQqhSKyhn8YTGBDFlAKAUHkgMbM0vTUKuA4kG
71rKvJK2ReFe1BNt5KBXe3h2xj6AvfTWUOdT2Pr1OdFpqMVx3KRNhsvs6wl11Fy5wreOflgAdVZL
tdTHRaLg5QRIuvCii7yiy4mhCslwZr/eD35LA1elnsZJ4oQwJojlCUHA7vxcui1ZHrvS7uMLWNHA
52GHZfQ4tPa2fs6LX1ChSozS3P0aJ+9gPAEM2LQw/VQGnDw0yBXbRStMrH/B9i7m1haSzk4iZluc
NMLyxa/A6frS9VJjXBfnST312/RRNHIr3hVOm5rskl4BXtZ2QZcAZx8CjDEkM6uz5GfAn+qVgrqa
n3EpiJtsd924+u3iEl8FKZv3Gj5FIqH4TtBWQWL5hLjC5dX+0nwrWRrjIwdSEUDyyUaInGNSHfy9
m64ar9y+4yq2Nqcl9kbVpLGO7mx5BngbhohT3/L3C1r/Kcwn19JBxoPrL4sRYdOVtlDu5apa4ckh
RLtPGyuCTzHWzotyiDdOa4Np1cGbfMrDegorwea6NuJUqrap8sQZMOfw23oYcmmp6CYSSjpXHUHD
I5xuXECOOz5SsdUbGCCJvdrx07IU1MkOfTi7mEXSw2zFdU9Q0WTUlYc3EgQ695sadmohGclUZj4e
//LWpS1zZjcTCWgS8JA9vSaOqH5bJHUlYEmt9SSqMRkhA3BYOGwgTDtpfbzY2ACO1f3i8pMycpXU
LTARfL6ZDBoMDKLqA4DmGtwP7ghfBvwfl6ksCdpGAWe632M8rC+w+cbKGShGe7VYZ5s/y8xi59Uu
6i8HFJSPEFVWywMKVkAAd51dhCVROaOYjpdfk6f8MgUtI78uLhibPTSE17+Ogyf4wN3iPjZGrUvu
qM35RZtWHjGdbx/hmysspOLKgtcMp+/x2DQ9KscgWnKl3JnewT1zK85imji3RYzmalbItFnNdOMr
grc128UevY+rCUQala78ZMghZJrUXtqHLbJVSRBExDJb7F1ctKz/R3x4caPYgNgffRqUMafJqz4V
JeIjcAh3B+WJeVIJk+Ypm1rRckvm4N6qSzFwcWvBrtvwJpMl2Df1ERJZb6S51VWbdtZofvSBHdJj
kPtxm0T11Kdy3SkwLVFQie5LQ9doKqC/vOf4aw912wF3tI2Mf1p1gsRktEX/NZad+ly8Eu0FIBFK
KjaKG6sIOL5rSXBiWgFEc5TV22ClfR+3bz7V8JZPYwnab6zNPBdQL9Vl0hG1BQ1Vr3HuOlNjMt+K
cCdLrJBI0ob5I/qoOuDujvFNj82kdRgKOyAeKw7dTA7CWi/d2o+nDD1d/UWwXFhnjRqgaxCLgK/4
XkOd3OC3AcMu7Ig9pWtx+qj9cPIPmDdRtkl2v+pK6nKkRFYASGObdDSYduvSurI32pj/WwSilt1i
E9FU2+qY9PFcEB/ueljLWCWVPlzY0J4RGuigMJa0nIKA6YVFGYZPhfHsl1gVhMD1u1c9eNKeWEXN
3jQoAYf6d8vmDhzCHKwAx1lox4ExfBh8IaZfhIev3x3eJB9lhTPfCd27UxaFo/XQ7WfFXxONm07L
WcF66c4tnqXvFGgMSs8hwl1aNPMEXlmEe3PiP4h11H6+4mB/huZnzPxLcF8yAcI+xPUZlexrMq0l
NPXihRc7uWXiyAyzM2e2O01AOeGGAEQtje4v6f3cJzq36KooKZEPs98Ea24Xoo9YWfByqbuQrJVh
M7KHmTd5snmb91F9NdPSQ9333fI78hFxPYYKK6Lctc8AMDAMRFAcj/pRiT2xrpHVeXcqCVZkEGjw
XsO+sx+IaSPj1cdTp76Zub6biWzaKDW62F98aCeRcdR5NnjPIL58VK46s3GEs9LZsuWa4qZcPS79
PP4MvWBq882e5pcpGUtstkX31/TW/0/P/zvn/f+On78dh5+//omD//Mb/kLCR38wJwzTju8yoMdZ
7P43Ep6vMAkBB8+YCXpjomX+TsL73h/M4XLuYOuE/QVYw99J+POXXAwA/wxlwRwEw66/CQf+SUHx
vxa6M9n5TxQ8Se4Y1Hi+C6+DPw4TgP8y/BNVdrCR9rlwejzMwO25vn4I8i3bj9V/Z++9luNGtjDd
V5mYe3TAm1sAZVlFgkZ0NwiSkuC9xxvNc5wXOx/UvbvJ2iI5zZuJiZgItVqiSCArgVy5cq3fOLHb
b4+T4XYivadr9Oj2w4py+SbaGBfztJ5jtuDJPrsNeg44hbNRNu2KpuN0z6l3363DzI3Xw/201fb9
qt3j/6Hpe7FzRwDG57fNih79NtsaK6zL6sO06Igoq0zfytmtOG1BR5dwOGwknXM7O/bwdMH9MrDJ
4VTmmtJqXC9QqkfN7ZzLjlFcdo6/oiGyCXewczecF+3ijEA0IEV4gHgH0s6+JXAfxHP5Mt2JfBzN
7tfyvjzoG3lTutrDmeCmXERwxTt1C4ZuJT9Ha3/VbW/p110rtmIvd/Bt1bhIDFs5+GslWkWGLV71
D/Kxczr70nealXShg7Gxb/eXt7eWfTxb/jI59SHdNatHDkc2keNQHyhj7JOUUZ1ldmbfr29uAvt5
dMsDdZ1VdkW5xk5usfkhw3Mawz4TcS2hCeNGZB6W3d2G6zxyAd9wucfIvmGu7HjXui1fG13jxbIF
G70l036uHxQ3uWpdOkyHzA7OJyt2om+SnF9FuhOR6QJJYJMywJIql9XLvBF35bY9YxOh7l0oa4mb
8HMH7TLyAodi1LazpYt27gnIqzBbyRcRn73Z80s3LwbDq+/ndeqabnQIdrwHt+NqsjVXf0z39MiU
ci2lbuMa9NsGr3LT1CNMC42TXJbP6oA6kt39KC+kxFF/aOvqstt0m9RtX+jO1Il9lkc8NkXbPY65
rQmOhHkAz7qHg/+jP2q2kGxw+mo2QJio4VIytMVvCp+GiTv2ji+v6sdgN6ZuEu5Guwh3Xh7uHupx
F/7swBB0tq7a8ZqyyZm4Q0n6UD9Mj0Njj+SHwHcXjNMWGS27x7AjwMRmU4mucWjgZPd3UAy09Ny6
jG3BLTfmXXkMD/JRua4Pw6b7phue8Gw94xXoYlrn9JYtOggQ8xIm56ErXBT8PRaOw7ASnTo5FOwc
2nrZP0yHP6M0TvcG4arhsOhOu7OGW8tKtdADX8nSUWl2HVgA3e5+5hEuN7YEUZBSyU33FNKCO7QX
oGXqYjdM+65DOn+L5tc+9OJdfKDd0P30L7mk+zwzW5532DP+yhGvkZIgBACtoLgS3gOiLW/y3lYU
knWn+ak/6sfsLNxYO99cp3ivr5R9shZ4wWqq2MJKe6EZxDsgbVxg8aFDdlysg8uCSlBvA1XluDve
89ZVmh3dSR6UCu3BxZbTvxZf4rWNBoDdb7qteuwVp3cxgtJe+GCWna/Ddbf2pq1s2U6QnIk8F5lz
MsEBaZgL/5uwTtxlBYvKt+kuTNxGtJtnxuUDwnbKe424YTj9vX8Ze8HZ+F03V9UP4RmUnY9XQmU3
yroat9omD+6qgG7jjay40nY65mvVWU+raUX3sd3N7kW51s6e2WqPLJvoDH/Cc31PAV9/yl3JTn74
OVMiDo75kD5ngl1v5QcvOFpPbP4g5WNPvlK8yPqGmmcvP9B7aB3pUjnKD+ahpPYfcMbp7BcRpfKj
ebGaHewX70l8j9mhd0jInmVvp1xtDEc6D38q56bXO8pqulb259Uu3hZrKjRicGUkO/oC6q1a84Hq
87Kxw23iEpZXT0/hlmqQtRPt63BbeHusSZ27VWmH9vnkrrRLOVy9APd2QTp/lw/8yRZd9T5/elAI
5oXM05nW7QpX3HX41Lm5TRnMlpxxhYPVFhXa1XA4l9eSc57b9S0q3+rFvOcjgFdxsl1x6Nx2ZV4U
O5FvKflZ8nVHdw1oGXyPtUl1Oz3X9oPLgPh1d5Cc1E6LLZQXS9lh4Joc9Ydkp/r79qem2fwx/flg
bH6N4ry9nSSnOUMKz05vjVVHXCRH7e3mUB2GNY2A3kYst/8Zy3twGqkt1fbsTGvdrihC8ZmyHX88
WBuERhFHAli9FzTbv0gzN7XBSHfTunP5Gd3WNqhACakLvB9EgCYe1ZdApF/BeX8VeNrmQThKfAZL
dUP6VHa44a10gaWv4O0pT9/obO2vne1PYUefXT7Tz8z1t/OctD5yKFppT5qT7Gr2TeMonYPamDyO
tG63rtzKVTbLf+1KuDTgaTyyxzJ8Y5PJdnCTPyWZ01ib5sCgzHuqTOfDQbRzHZtLOzxa1ePkO8L3
XnWN1tWXIuCFv7q0XG1g+0qxw7rogy0sKr7ykDJkQKhKTE9rXQpbpd9aHCJFRy32uvWXHMC/SiBv
ioxfp5DNN1TKzY9iIRs2p9+03Oc1bvSv+y5wyv9TbEmVlO59XKfDp6ghWr5Bb/ITfyaOkv4H4EsA
mAYZooEjw9+Jowl5ctFN1WXI/YsoJLjO/zAklT9AIZLKQZJEFAhFoL8TR+kPkJ5YV6A0BesX3zf1
3ySObxnqBjxlxCLoAaDcQBL7X7T/ImkkXympookdqDS/mc8qBeXLmNr9+tWc/JWyvuZivtVP+M+d
uBGzgZfnqSRJK1F78PPUTXNTDp2w0mKQPGKUrDNDfEZBDLDyxzd8S8j+84a6uuiKI0+hGeLy769Y
0bQAhlC1YjcME5TA2pEjfwwQ7+dkDlDYmgVPR2VXDcGKWMLtx/f+3bRCh7FQgLYW2YgTMrg/SFER
6hEEo0gkR+LgN21UqWlzV0SN5jORvd/dzYRtq3AAgPd/atsFfqLNOTW6Jf1KQKx+TT4ZDEsRagA9
13sff7bfzSuH6MUiWdc1VeStfT2vkQRtoEgLtzbibKNySsXfygAFFmsUDA3wB3BNvUTmt4/v+5bl
/ut5YhKDAgd25xLM4JMTDmpnSUmxz+1RiqABXjmonWGHpisvfo3LCcDc4N+/QbCZsHLU0VmTkcd4
+0nl3AS5iKaZRGVyprVkWFsISuUxMeaGfm4iHSjW0HIJhu4Tlx+YCFz7H0g1nw4mFaWMRUpAMkzI
M2/vjW10oY6JvO5boWGPpjsS2zx+kCAd4eT7YMj+MSwE39oavqxVa6nFfij0O/FGGOEhOYPRVHBE
NX26mgQ5FV34LsoPiWT/mxajPuSUEcSnpSIq0nLOu+KgNHB1nQQm6fNQIzMBtVJWPcHS63Ezyo2U
fcMeQSkgIQ9NaDfNGBQrzaw0IBGj38NS7PLpQh3i/ioENTK6phnnlx2vBSimOtX8VRqU5V6AXccp
Jk59yRYjg9Zyqs7aRPungfExI58nO2Bgy8YBn1sUZ2YQJXO8HmugYGsZyFHIWSmzEnIDeBpxv5lK
Vc9Bx2UilUw65UCSulwHM9UP2fc2rcd7usmRvomkKLkCVNHol73F3j6odZW7JaQK9vVhlh1kAy22
Y6WiGAfyFkhAOEU0AUs6eaxkmFW38IyTmFTBmB/7QovwkcROj3J/XCoPRd/ExTr0hRRMQ10kj4EO
xtyuob/LrkWB+ttQ4lm/sZoGxm0i6Hm6js0UQFAj07wEAx205xoodNVJG1PdiQAFfwBvbqdVi6DW
d6WQJopjfhPjhY060R4/m97fxoXaq7dKGOT0G8YgyXeYb5dgQ6g8Tw9xEQH0GKZek+5hqdEdodDc
GNm5BiRssmsAcxMomLHJw9uEApMYgI/SfN8d2zIoL6l2icIZfM1Uo8/W0S7z4YWoSXUvJMFgrOmJ
hOF5X8gCrHAUcauEFtKILNJFIgNitDO1UON1iPiD5uJCOYuOVIz6QCzMO5FDj9iayZWoRVG4h8QG
DCWEJg28DmevIrMjhNQNFVJOnAUH2seacB9mzEdui1CIF5QmvrIFLJ1J0qYHOYjS6WAatQyQrFIA
RKKu1Vffq4LGE4hGEKUBlXi97RXyS1po+rmk+lHwInZCIV2r5ugra5NKI+CnshLQD9LouAz3syij
F1Za4PFcWatV/4H1VdPp60Q5wJ2q5TCbtYXxs0tVjh1xmyQWUp4zVmehZXYB9G0gYrAEhv4mMyrq
vWKg0O7DYIPzWKKr032I2cLNNI5a7DRAOwfHKLEWsSM/F64B6g33NEOqq05lp3akuQklCKg9hwCT
RvoxNWr9ASyRD44DTpAjdgVNy0lApdnGg089F8umA0xbjBwh1ZkWDBywQg8PNBCR90njSboOIYV9
Q7xyehGkUXqy6iR9UIgiL9CYaGJUjKld4YmRekEeis91Y1rfE8wbngZcznpHTOuuXY84RBuAdtFc
s/NMFy4R1/EVu8DG9iVAJke2ZT9Xr/Mu5DgPAIP5pKg83PrjEndM2hTgtZsk+anIoVY6oDDAmoEW
CxDjFooGYKc4ZY9VpGiTAm8OuEm+6yHLP0jdMHNFdA6/TyNsWEBcaHFi7uxHrhWqSQCSOdMeFofS
0Km6BOxHpsW+4MzYat6WokbpWW/5nx02oZ+7A/ja2yQoosYeaE1XtBhlkLFhrucmnakZQq2g+jM9
ZwUCmW3KCQ8Os2Na/JOvFPvBQqwCqoEU3QhaToffVwENOHXUa/cYqkiibYUGbdjaF3xe9soyrlqA
QqBroSfzvquoMjR93FgrkcZUtlbjIqCgQeOoXWnKTB8M4ndWnPnxVGVHeIbo6AxC2Pl2LQXT0W8y
fbJFqHhXQCmRAEN0LNxBdi3DC4gw0bDKGkSlEpefSy3gFvk0eWXdgd6AA45R/Zh18owOwWgM+4Xi
oW8WTKu+Hlltvlv0JVClGnVKsJRVGh0VGL/+jTXgELRWRZXzVYI5ZH+dRWoa2Xml1yLfPtGnyIZG
CVw1HurJESodN8Uo1NR2NaSCCT68oaMX/LDKPrC+BaURBIdQhCy/nkPoqhvDKLTuDGl0WDNyOabh
d7BpPfW3ypwy24hMFdxfBVfAHZVpqLwEWqZ6Rsw1IhZiUdK2CTor2yaJ0JQv1lQmh6UpKKzQiI0G
KhKCKOZnk1pm6pHPNc/3TYfvqt0GfkBZlbwkaq+S2O/kC7TOKJiZUQOEgUyl7qH6yeK0D8U5TteV
YEVd4wSDUgXPdNh7bD8xrW5KeB2TNuz6AXNgQLGIM7kl5IPrAn6rsi0JfRQYe/kbyhPNz7AMw6th
iKIzaDwRUPlCEL43Ff7VkpnBwJkkUJWbeAxVageTvqw8NaK21deBMUEc4FbrRNMW/rgZ1GeFCcoH
3FlGVQ5KN4dEsGxjs2lxw65d2p/GS29WlIvGwGo2UtQK2mrMtPahGVL1NtKRL3GEoTZfmilHvaOO
mup5CNnKV4nVVIqtBlKQbQPRbKFjjrl/q6eUoxu7CHwTXkDsj/e4AEErlHQhOVPorS7Pe5hToE6A
AS+mOZ337P4RPp6+7pujixJod0DerZmPw+IofK2MoXnbBAvNzCwNc15BlzcbJ5+HXqbNHdOtHLRo
wMRAQzl3N2O8AwU8GsHnVolkZPveUHssB3LY37TmYfbfRTXCq/cEb6pGiVBQYpBK36ydYbSM7wGW
MvfV3FpPWqsL58Eg5TzJVpfOYbgARsR6m5K4GC1uhWAyqVVr4CXWbVAMrT3qI9SyGc5H7ea+EEVO
wcY0O4rQhpSDRUkrOZzPFDDoklP/nnH4ZFoB2fROo1f4dwdFHzzi2jMdAW4CsOh7kh8qGaHwCEEf
4n0q0dKtcAOgsAeDh4Ksr8/f6VA1VB1hph2rHJEZJ1FDAxs8rR2xEsgCs74baOgLa0Deiv48mpOV
b7A689Mt4EYdwFEHmBb0JojJfWMmY7IfBZPASYJRoX+TTE2wFtoFJQk8rdLOqhps+U2khWZ3AC7V
o6ROjxT4LLCNpRHQASO045BUwglQzEC4qYC+S3VzABzrguRT71EJCnwKo21sOUqCVBmZgZE3MHZS
PyRRa4K9iuyf4rTY1TzD/Z4MJzDkiYTUmo7z1Jv1qvbZish0ULpeQ2KbQjdrE8JwPEbAZ1GpUMC9
lq3f6d+BlktoHSSFWiNNY6DG/jNWir7eyDrYRFeMwii+yyya8GDumT7zBSpxnK5SXrFbHdOaZ8HS
Yj6OPNElkUWjWCDPsvhUBOI072H7GJEbh6H8sx/T6BwLhfGhqfLsag7RTxyuIrDchSuD97KcJo84
P7VDq63B902b2TAREzTiJjzPowSBOl3J73D0WRRYVHAtbhf17NpmH0SP4HzkACWFNAQwISrl+Wia
5k99LsDHCVKZrIHw13BvppheRTIAg9YR6MgOIMSmi7DuSQCJv4FgT1MSJC5aCSz3RgWfIkt9Na2i
bqJr2S/ChqgIVCpwyKKRn+Yonu9SZKIpjE5G9N2s4l5dSXkl8wxFbTiGVdUY3LEyn5Bwqa4ttaLy
xqMXt61UxMWqTf3ZizJa4Gz4aDjPIswjENMBnp+NLwnP4aBVu77MQXeNA3xYR+B8D15rStKnDrkQ
Tx3AQKKqk019JWzYy8Od0mCOQWueIwopF/hoGzwW0iWQI6oVrAk4ojqHC4CK9L8RbFLlzPNFUGNQ
GBrlvmiz4a6cqvxOTf3knIxMytckosERfSe6B0ZnxXSJpOSgKZAwQV0C5pBUBN+cGLIJZMESiUWw
MELwSLhSKLwpfXg/+GhI2bJVG/sIYQnOTbKv30lI/Vw2wzzf4FPJJmkAsADVE4w9eovdJJ/heqmF
QCKkFsXFOFRuIO2BiyghhuRncYhGgatXPtyMJrI6DJ2QwFI3Phv5ZVqCV3BUlZ0xk4HIO50iY/mU
B2kdOSqp0007dBwDLBLqcxEjwHwtoeyROwjVtAcIZzn8Qz8eJ/fX6f1fFQX/N0XV/i8jfWsc3T8o
DhZZUf9oXtcGlx/4szaoqn/A3FZITRcPJQPF+v80lWkPy/CsZZg9MqyXX53jv2qDggQffCmB8M8W
WxnKZn8XBwUY4aosYgFrUTFT1KXy9C/ayurbWg/joV6pkfnS1mZ8VOHeViHqirwmSnToc0FX67Yo
aBNr2JyvujkSr5Q2wMJi6DRppUpV/yLmIt0XYI/Xct5o7SquxXlX5PlDmuKxSo5QQ9az1C6k3JiH
BcoTOmeSoc8KjziQhShThsYxh4K1GAADjMcGMOhuBk3zb1NpoPPbs/YeyzrPDohoFPQrCEpCl9Wz
G6C5dQRAt+hTYIZ8hI8630+hoV53wGgMOpyFG2XhN0hVxZ0wKAUCR2lJ1ww1HX0j8sYHToGAdGIO
/l2kFfnLaNUIILx69r8pgv5qw/9T1lkmVKOkY/L84B1YCCa/ndDQyqQpzSZ6ZQgX38xFV+811Uxj
h6OzeVlMjfS9hXO20md1pivfDqPocOavrlivyd2UWMPPmeQUrEtb4irgg9bnUBdd13KGclGRq/0+
DlNNgRjHwenjwb+t4P4au4pjEXUwY6k9n5akIHMDKZ9ykpAcVPSAeccml9H914WI3htgoz9DBuX9
34MapLcVv/++4TKgVxVcxRfD0EADiAOrCVYMkhz1B6lByKlTLyc1WdeGVtrqaIJGUNZCmB/SOT1P
U3lf+xO6U7h3ksyNybD9eCJQYnhVm/tzXIviJRbGQEKo078dl1w348ALr5FcAGLjGFXgMTL6n9QA
f3sXLDHxZ2Ta6R28vUspNGyjBjIdEVyQQ11L9apSuv6Th7rgVk4/DFXVpfhPbVXUTsuqqK7NEbxK
+k6xCWQ7Ql0FAR7JD86gyPi3IUIzYEzlaroTOcnd1pouoCWji/FTjcj4T3An/iriDoqjICoI66qd
AX1mWfIDa8mGk8HsS6u5G+E2dCGH6QW22W9FjA8HXzl2VtB5kjJmEE2oD173aZPfV1Tl9pOW1fSS
/XQVRDJQa7JZGvgzZQJyfindjWIPjEKKxxnXdQTY/qz9/r/96n8iffzqdf8vlRIOIv/f/0KgpPsf
50X9/fW+9esH/2pqKeIfNK5wYaZ6SZ9DZGn+R5JE/UMyEOj+Jcxv0CL4u6nFniaKpOmmJcsEEADx
f+9bivGHbuggpdhn0PDg93+1bb15pQWZ5tLiwXIqfT5g+VKiOx5cWQZE8yoIpE1I0fH81XT8Joa/
XZf/XP1kPRq6L4qNXwmXeaw9ZC018Cmd11+79kmka6TOZDvPAkC18QUQe9NtsMn94sVPWgnYqLcV
El3+ZZ7Gjxwd5R1U/371tZEvs/U6RvcIS0c+I8cZBW6eKZ8JEvnCxxdfRvjPrvnPlJ8EWotyfdkK
aXClChLwrUEontKcwnHQZ/Lu41u891RPejwDdxDmmVtIUzeeoUG2NvDO+leh/J/xL6C9V5NjUikb
A9qel3OqY3KmqrdjKz59PPD35uYkNWv8Pp6nKLIujb4Q7aROREeTaEmYofjJe/M2Cfx79Keu9W0x
jiheqOZlQD36iABWua21BnAIlbCLMaFUiRzts4Bx2ubjj/TOs5CWgbyaLmwkqBClmXkZd905yQZ2
1xiWfPIuvXfxk+XLyTvPc1SWLhHhehRSRECKWrv7eOC/puQ3L6p0sn4Tsy47o+l6oJcwv6poNcw0
yvyd3N6a87cCmbqqdOLkIqnilQCEQwnw331BkdVo1/xeWC++6H/yQeXlpr8bzMl6rwqUMWbExy47
H0vpkgJqcAa7e4iPOsd8TaHok+DqCUpM3vXmvTHAqGbJplW191FagH3+1/+qHmClvMuk2A57AyHF
aSUUPxUEij+ZtvdGehI8RLP2szHs+0tlOcArzxAyqcSvfWU8qzmXAkolj7CF2nTnai0sohEqOhXp
6Ii5tU+SzyzP2WV+P2MncSa1slio5Sm7FDN0ktBvwH7RNrOW6i4zhFyNvBuAbZWXqNXSwUKu5VBg
FycttPqaCoxvj2275ZuTZO3Lik2/5eMZ+gUY+N2zXEb8aklkExTvTiijyyrrqTHUBpRI8d6skI9R
YuRVUhhyNTAudKmvJQFOfdr0+aWvxbcUxQA0Vj+j0kJzOaP9F13Jk0DGFd3TcfkmNOiQd5k7SeMe
0QoIstOZKQlHo8MDYgybXesr3/Shfk4gdg++HpJ1jY9g4VchWrtWGJ51wuRAn9zWZrwP5/mcA9s1
ecFeFP1N1xlnAgbmoSDulxmLUPyawum86bvNrEqXsdA8Rnl1zEvaIYpcbS3qb4jUX0a6RcNJMNda
Grkwd1HZGdbpmKxqLQ4R/avWcjrutajcG3KxafrqDF7MuSLlV2laroM+yWEg+t5U6V+MgicxHOeW
gFpxUnlyzwYXjvCE9akLN7AXsqOIAu9FOCsoH8By+fiZvxeoTgP7CG9Hm2I+Q12u5ahex9Vnzqbv
XFoEVfT6bYoHGCg0qkrqZ7wQcIWoWn1mJ/retU+CN42ixNRLpfKqRb411P1z04yuPp6Sd/Y68SR2
wxvKYqwrKk8SzaYBDaGFlzEs6ou40q3sa/O+pLSvJ4dDxGSowdR402Bddmq6j8XE+3j8783NSUQ2
6gYv+MqoPAFBLWr9xVUXAyf8+OLvTc5y01chQtBGU4Dg13g9AjFUShOBM3IibpJWlFcf3+K98Z/E
xxFAWlnpUu21wuTNSP1BO0cp5GsXl9+Ov8OXJu+DufYGg/3GwkNpO9RJ+LWcQjxZvqM5xqAp0sZL
x/TBwDxY14MfXxv4yULFi2KKxLCrPQiyM9IbswdYqvzkfP77KQdG9nZWDFNI234g7ACUUR2LkTt5
Zjx8ZeSgEN9ePFaEvFCtlibpaL3MaWQh1S5+kgu9N/CTtZrKNf2GImq9rDE3eT2UboN02SfB+L2L
/9canRoIn1xcttCEaBA6G/zmr1L1u3Wn9y5+skp9bay7RDGJMlUdblG3g70HtOyTB7o8uP/eyf/L
wDKDRAa/Ht0Gq1MRiJ6LdZ8m1+CJkFuefw5qtEcap/e0OA8uvvaUT1Zto+vTLCbLZJXJT94nB7nv
zxyO3purk0VrFUaQDGpbezK8P+TS0HIvVHX78cDfycewWXv7frZyBOyrFEqvb438CfCG8DCDubNT
lBXRQhjFdcJr5qT0nM7B3da+XU3UjBNNuiJlqC5ylDnWszF138ZZV87TRWIvLxMDeTiJ3m86DYd6
6r4neqOCAZV09+NxvzcpJwEBCr0xjoLYeqVp/kD5RbK7vv3k2svS/M3rY57EAx8Dk9pqMx6mkQhb
dCAMu1OMW1HtVzqCIocOUfxVWorN7kufZZGPfb2rzO2QWTm2Gh6q5EDrKeyDMPyryPZvV5p5EiMg
xvl53QlstZMOiL1GcRt/n+iTDeX3GyKSn2+HLilCNQNDaj3NBCwYoG9ypg5t5jadJH1pQweJ9PYW
XYxst6kntYc4HSeGUVdXBrzRT0LFO+/RqX21X0GZo4feeEY7QQXQmu/6FHx22JGWRfS7N+kkLJij
MGVRVFceJlrADLGWP2uHCJ8Si0wcbVbggL2wM80wOU7ozKGQr1SrNESi+mtv1knoKIyUKIuGhQdS
4Qodl7Mut35+7dIncaMA9FbXWdt6mBW/lKL6XWz67x9fWl+G97tpO1nc6AsrnW9GtRcXYwfSaNJR
NEONUG8FGUkvaPBuueiToDd8p4eh6g4V5J2EYLUXWuBfOsbIG7BaqIsNVndtZDkkoMj01wNqDpxu
kPYWUOl2yox2beEnqKPIerrCnRQeTajdVD2WMsAKYXNlprzqBTBvoYkwBFEdvXvkPbZoMaGsOQ7g
GCOwJqpYVZfmpJW7MEVNo9W76FywsJ1TAPq7SBeb94klFJz8QFkoyPVfI8PU3vsJ9DK6G6U7oNi+
mkzxpUMpBUayEbtTAo5pHqTMXkzBNoNu3Rt9hvezDKBnrnu0Lcb+GT21yqkyAHQfT/47C8JYvv4q
xW0GxIAnfEC8NhuhP0+A2oQ2+yTSvbMxGyfrAb0KE3HWvvTGIMIDKIKYHYn5D0M3qDmA+qWlUaKV
IMWcPOYi/Mx48Z0oZZwE9L4OwbWgcOARysNd49N3BxFS7Ua5/1LqqxonIVzuUqRKTbH0/No/CBkK
R4VcS588kiWY/mY5nHansH4q/F5US49SfOeA5gRRZiF/NoYCOLxJSD55Ou89+pNgPgKhWsQQGg+t
xouu9h/FvLj5+K167wmcBPERYSRzqoAKDhi3P5joS17lIopOjY6J1ce3eG/0J7Fumis04ZBB98RQ
PAzl9D1OzE/y7PdGfxLr6nKSMVklR6rTSD5ru1IGOqKLRzRKPtum37vFScgDOZIY4tTqnhyJ1qFs
hH6rGPXiq2WOX6qQq6d+nGjLGFM9ybqnl5Juj+r0LbaGw5cmXz95/7GHqaK+5NoC+GRMlepj2Xyt
sk/r9G1ESqahC/Cb0z2kxGptA9b9a2M+ed2NxERRSk1QGe5bkPzDU6BYX8tZ9JPXXR5HHayeqHtG
ZAkOwm7A8gb4xF8b+LICXoVoKFSzP2FI4OG5jP1RMaqA4MP91y5+EqKVYewrLc10DyB47NZpe+5P
8Jg/vvjyyH4TyX5t+K9Hvuizdk2pe2jdlOeDTyMlsOpo21kSMmuWOtiVgarPxzd7Z0npJ6tWVMza
aHpF80yUUhxEd9HVNGvhXO/HfP3xLd6JOfrJqhUWFSQNpp83IAE36NWtIFs/vnRp7WTPCqJhkst6
4iHjhgjmsJHWIxZ1n8zNOwM/tTsG8IOEdN8xcKDDNly26z6UvraNaKfrNbTESokwDM1RnZQkAyZ8
qd5/PCsn4J7/NMoAa7x998FumGGMPYc3xoe8NTaimTjpuJbzG/RwYf8dx0UYSNqM2Q9ZeU6VO1Gd
zxR9Z+BUtfyt2kdzsp79T+Ler37Zb95o7WSlq9iuTkmcGZ4JslgfR8dEKAGlLJw35J3oH2hUqN2F
UcW7pD/PUXcvEELqKnUzVhSblyYGDj6frK73Hury9Vera4hjRMT0tPBIDtYFyCSc6JBn+Hjm37v4
SVzI1TbCDisHPmZqR6Oo9oMsfBaJ32mjqafsv9BPMOuJzMwzUXR90cK42+FK/URxHrGqWaEGWmnT
bozK59Dvb1QJKkkumlfjNCsOwLLQzgK9sREijlY9wFvY61LkKqU8XPSSioBCw/c1OHVti6J8iBap
02yUH2k2HJWq+syd+L0ZOok3I81/rYMQ6gli+FOWcdezTHTcPp7+5f3+3Xt2EmnmrNAraMqZV43p
sZigM00c7GxApU9wIr+2chcq9psXiA5S1A9D6hnB+ITry7M+3H48/Hfm5hf48dWrORtNoVRCDwx4
tFbYPHox6vafTM0vUNxv5uaU7hy14VyF85h60DXbXTjO0jWq6fER36vWLtMo2FlZU5aOZVY1GiTC
eI74aXo1d0rtNEOZrocE1qE5xPpzGBU4ryq5uA4iSoctJ0GwENKNJo/yGpHnH2OttJU7FIPuZhqn
liz6WkceIvrbyQ9ScIZd3jP5LewE7OA4Ubhfm/2TIBXNM4jjOkg8VtEG1axbrU0/CcjvPdjl668e
LBJOnFzTNvGQqYZPZN1L+ieh9b0rnwQcnAslA4IdiiO1FqzgktbYEzSbr82I/HbYmlGbuKkOkYcS
Z7aSgkqCU1t9tlgXlNXvVuuvr7+aFSUXtHKWRi5vIIe7yCsPFMcu825Hyx2xPZvNdyUWT8qytUc/
0LTaZKrFyX63tE0SaXYBlqIDOVA/uDXVcK0hZRPAxoFn78CgZJ06c7hIXMLPuQPYQI5sJ4p87fcV
XJ1uxZ1a837gq1q7/vO2UmA4X5u8k1gEu0GOJazWvXEWn/GzcRoUxT9ZzO889cXk+vX7RDdaihUk
rr26h92HmnARyV975thdv7l0ZCW4rCV54vlVcMDd7qLsvhY3f+E+Xz/uYIjDZM6WuEnJx0RhFxH8
b1+abOUkLKQEmHDS9MzT9J2vetUX93PlJCYUWZpLgz4mHh49kKaBle3KrjbWXxv1SVhIfGigHDi5
elEdA7+7py5397VLn8SFvKiyJKvVzBPh1jlBl5QbIU1y92tXPwkMoVbgboGbnzdbEIeaIjlXfdn6
4sVPMoSykLEyrLrYm9LgTtLDxmlG6HBfG/nJqvTnAcfTecw9HMmSdYCIqWIUX3uci0TK61WJlRX4
N7JaT4qtZtUjf4pX3P/P2Zkst41si/aLEAEk+ikBsJdE9ZInCMmW0HcJJLqvv4v1Juc5jssRZ1RV
tooiQSBz527WisX+f3rnv/eSrmSdEofp24vVWa9VXn/WLUf9f39tVNr/fS3+fQwgTtqiULBOL7rQ
dizEZx5723lhrbU778A89SarDj2qNNboeR0YO3xlbD4SiwiWZA0XiyN2pd0nMI9NZe4kVO2p/2UW
T7xCSWIY8vlZ8CpMu7Naqz25341VLQfTOGcJA7omN2nzijIYpTASnoIxV6aa5XphAW9re98ogOHb
61Ldu9Om1fMdf7JyW2iTfmD/6Mz0UDs/cAa4gRxu+EsBYk7S+jR4y6cX/9K9ZwPCg2Xdcdg9sxmY
q/cLPJvrpCGrv8aX5SHj62CVsxM0YD+N1Nrx2zt3eLSTDlLboczah7w6IM3eaOlXzFR75f/slf3P
7+ElDXLBoFw3Y37Dj8EDjngftoHnuyKFW/2/y8hIrC5hLFnEL/OhxVBejbd8tjz+UmO75YKwm416
e4xLi+E6PazceFPL7jjoWz9O+M/tdY/DmQR7qrxrDHWSc/fKOBagk1dhH4opOSuONUaVRYlwXnkP
CfmVpKz2wniTvYBpa79nVnWKa6BUHbgMPY3WxIBIdSOcM0DUTYr+0CGDqvoySHSQiCvCa6n210to
MAHCoUzpWyZwGJzZDsN7zhAGvIRTrcMhSWkfbJneO1w/o1BvXuFAAodLB6Ku+x+TCv8ckv5jN0kn
yr2+a+eXPsfDasT2D5RCf3kcrmfw/xIq/z5XkgC5wJXHMcIdpid3EBMVKDVEAC/oG5P4slFd23/5
XX/YyoEn/X+LBsx2R470hFyKNDmPdvNsJc7p35/qP730b3tAV3So51RfXBDXWwdG5VEUMUL/P77x
3/aAVs2+k1yPulRs3qppvimG6i852Ou02X/9An7bAjqK1rY9mdml5t5P5zQw5HTkAUsRpXD/XyOe
vrifuPXGdJ+uxq0xvPz7NfvTV//b/lDi+irnPM4vnll+U/PSLjH0kifmfcBAZLZ/CxP6b/1df/qY
v/czQ2G3nHZ1sotn+d2J+SX7vu4hVNRxRvpDafNNjW4vSHIAclas/JVn0vAPrdl7kI4NdcjcxPjL
9vKHD/57qzOcMKQkZVVf9Lxpb5iHKG+H3ivfMh3rj2Ut+AdzoEb/fpX/cGf+M2f1Hw+vV2iWsy55
fUHP99GV3lu1JB///tJ/2Mh+b3wuB3OtJE0sFyMpmNPyr+i/YvQhbZnZQS+kv0fcs4SIbZv/7Qhm
/BYjurOxgAcoyouo8xFqTkG1sfwfC43G78sDlJLKplh6Kabmva7bj0oXP/79Sv3pS/hteTBTCcPe
UuWlK5YXwxl/kO/8y830p5f+bW1YFGao3BL5ZXD1FwBBr520/5YG+9Nr/7Y2NHkvB70xyos/6q8x
w/VlN/wlgBN/WHeM355+I/YaVfpWdpGuqI7zctW82pX11C+Li/wPexJQIWgXUYMXCQP3cu/CAUCq
Yldg3VRm7PD3Qa/KtQriaDdG6GLg+CZgnEgqGHtZJdbGwmON6WagiVkYdRGmMRiDv3yl14vwX3au
3/tpZb+Mk9H66UUBsS3sApCvAlqbI6DyMADfE88sNFTwD72H+jBSTyDUmpxX2zWj3L5cIyp4Pht2
9X69iOKprY75zJx9Xuz4Mw7Vg1NFhVtFRGuptKJr6DB6cXCNtjLzBzBy1Y+haVGT7zHtjr909Tb+
DUb2h6/+d4CeA5ivtXM+HYFvtuyMvz1kAiH1Hy7cdVn8jxUJu6ycyI7mlxI5w+OStWpL8nR9tpzJ
249Z6URMOKMjMio9MqYy2dWa0OgmZxhzZ+A9QseSx1fNSs3M8BALvFg6zB6Rkq/QeshHNbyyMMN8
cjvJjKR34zjIOcCFmQpNIoW18XZu7OJsGrSGda097OtRwJxqncHYDu1UnKaBQUOZVOKoy5ZIpM/r
cQuqRPANWRqOBf9BB6tmz8ZdOoDKNdFabkqbhoxhXcrALVusyGm7ImWrr77QemzDOssQ6aS+SSS/
NFtdVeazNVnrdhFXIn+pZd+amvIPz5+crxHSzlfa5v3dakKGyQofC+/Km6CFG0kbZsjXWF69Uddw
t5sRnpqtJ4Isn/VzTBP/1oGSczBzzQsb07z3DPsTksASAVjQApwmcp8j9TjSZ+d2ASKYM8NEya7o
uo/Mk4yATqN141nVF/DK5CVd03cgOuUrFlr7ZAlwU5Nl9VsbyQLCvpzGjxpw5F2tl8MOR4Xao/bC
AEaDSrAamXu0+t4M6a0gUp1WgP1N9lJmsr3NNbxJWhl3L5yJXIS0Xut8WJ1h3eWDvGe7DgYttfZL
ZyURrw2cVh+WbbEogx+gKj01/RTkbVNEpesmdzHyyrushTWcADnZqCz/gSG0ihCSA6+u/HU/VotA
RGKMQaH3/aOWuzynrfVN45C180RS3/GydHpI7VmVNFQXaGuxGSSKS4Um4rCsGYArlTvaZz74uNVq
hTGrz4a9aXSYBldTbbPKFWGfpOMeIJtxyC2Db2eWDXQ1fE4HvUZOisxpftcn2wQOZ/mHvJ713cBU
/6ZcTBR+KJAjXTr4MjyAfOlVkBD0NARtG9XmuNZyZOIwM+/RJy5PZY1miun8lPy+6S9Wt4HPgdKO
tZX2sdYJ1ODTgYS2IA0wVsKYBls5lXCu8/Xss4feS8QjX4MTN8irS/PTQnhecS6Mm89iVPnW19Ak
GkrXd00svHDxte628WYz4JBhYurozSLAZjh85KUJ2Hpqk6hfStAYjAeDegF29K1bNndooxdHj3m7
DwRLAJAXTpdqLKDBGwC/VbcAPHQSqOamBm9lKDB32i0e51HNw34t+/YgcYd+xLa0j+3korlrynbm
iRis4+Q2h1GOHHghoNHJBupOvNmdGfgiPUg5QYSBPbfvMndlVMb375cyrY+1v5rvvZ6ZN8aqPJAe
i58B165gMeNtOizaMtynfetHCbvJTp+8vovywa1ejLE2z0BI5K7JRouKWbm4G98tzS+78CrAlCZC
ZBpM+pOE3CZInGYwnlO/iPejUUPoavW5OK34tzSypLlx8JSo77wOnVIEF5beUduuXqbaRtDHRM3z
gKSoZ3qrayAzpphPr0SAdNN0yLHoS2KAak1h4G06Wa2PCyLHYO6m9VdvY9SFFNeiiB/sWV+2EFgY
QvC8yqD51dPYfoTV9PemA+OBPvB5+Jlr+Gp4IVu9KL8gqVXI6RtHCItHjiyKbjNhqntv7Z1oFKJa
I5QmfagsVDlUJ3ADznGVB1O6MjoYq/a2E5hbV8TAkd0qpqsst6/CNRH1Mc/ESs2CT1OnBgDw3mw3
xuQx7bOk5rla++HU9YYWwdggiQkoa4hWq9FCx52TyK8nda+TIAzn3NFxntHVhg/LD7LajMlhS7oy
Crf5gou/fvT0xiGpWmHUQANU4EPjBsXQWp/bSTQwEleayvBGMqs0gR3c570SoXt1viyO3wRxZk/W
Jh4dUUPu0dNPb+yYZJp0+2ImhrNuWCqskNkCZunaQWxNuy8CNxnLaMaSFilb4XBxhB2VaHoDY0yI
X/sJT1E6lBsv81MJF60fYBL2jQhs/vUHUCD1Oql1Oie04u47V0FdGGKveBw7P75Ph2wkayJ1BJNt
6YVK+CkKm5ipLAzZ+rypcmo2rQamgBAc8FbmGB/mYg+fSwXG3UP+djsAnCNUT6qjhV7wYKYzGQSj
xvPe8Bz1dtdufChRd86S9XiOnIbwZqEuX2PWPUIQqndwHq1I96v6WetkDVPfzm7bxai+8xTBNV72
O+wzxC3Apu74VGaQwqn4imNINaPlYWRq/fGzyi3cEcuovVqDoR0m1ZrvqjJQTAuVgHMD/MFcubNJ
0DAbWf4TQexdmldWkPeGeV821rqxAAEx/6qmbVbGj5NgA6isctx4fb2GI7im0MEtzJ03q1Ap+2O1
FvB1FW/IE3O5ReB8nZzV1pABTrSMgHfuenB1sNIIK8cRiWJhrsRcRlVFpSk01sbZ38BosyNpEtt1
hQbav6RFMx1iO1CuG2hErZul4s8T86OtcxzmVWAwmo7TTrX3xDMAUzC35jZ8SbYm7YbJeXmo6I4N
IZN4BK0zvS5i63flYUlltqvk9RMlmExxeRk7Lxnbdx09+86zBvdWavG49YtWf5ic0ogo3BVRATOS
rl69MHfZpGp+vyy4Q2sdBUALuXjb9EZJnKW0bI9TWaRhp0b9ANwQleK8yK1SKO4FeIjtYnrvclQ/
G6Ulu2UR8Fybgm2M2D0yKyhWpekpbv65Oha6zxPBMxpHQszD1i1UyoRcA+qvEba/HevkCwbrAsQr
K62NL2u0dlmllRWTk5l8chavZbGqALMafhzorVPser9ZdixG5PCsXt/Juufrv85m4sBej6Yxukhk
J6ZGW5n4hxGu6pnetQcLGdcGuxgsNkuLNyYDzHQ6dF/XyPaWQV21AZ876ZvUhWVzFbBWIXqvAWOj
xP+gF+iR0TPtNDO2Dm2NZctteKYrhf+5Yic5Vg2+97h2tFOp+W8pFLpDjfwcX/n0nECoCHS6fQ+g
bM13x8+TMLeKb7mM7r4Ymhe3NTEDEsiROgUJt5OrrT1j4NM+yICij8ALta0J516rJcu3tvShii3b
1PYUnK6UOrFl1LfQQYy913Txs6MmecZql4fX+U50iI8sJlM4aPP43K16+tPLiuKw2BAzRJd0W9Nj
1eaJbTaz6808HL2f7cwS5nyNkjpgyF5L8Sqa4lxPY7PtajeJZnNkUtiXQ+CbxuO6KgJFn9nYtned
c1O5yanNnYL8Y20ec2ITfOcSaibhw/zlV6VwA7C0eNviGmgAGM35CnRhkry1ysklovE5Q2neEqgJ
Bwf0of6MxJLoNzFGdVm92XuCaaYwSInM/JkK3dg6EA9P49reETOKJ5CvL4B4Y6TuNrOta4LzSxPV
Q15ATVP0i0T5ZPp3MpbqS7eK6YjL+tvxWz0y20w8r5iqxg2j7c1+SoSxT521pbM/d2/KxqClOdbJ
vDcqXc4x2kEnqMu0u+7Z3aZRI95COqu5MBqY76nTNaBobv1e4PjCilAUWL2trGAtRA2Y5r63hfN4
u3SJe1qXJvthOU2+Y8gZwH9VlaGbpct+9qpvcvicb1SfngrW3ZNiwmQ7D/iv4rj+Km13CGjDmGEf
luntYgqefIOIrxWjpOvUWLYyt9egc0yfAYgCja3hlHtQ4iyLVmpRtZ0UTGm1/kzjdVmCxstnWNqZ
n0WFDSuXM5eQW1/q2M9BDWYrBW9Inmn7VmHoOoM6IzokiGE0t/jZdOO6bZemiwT8VO4ofaWTa7RW
JstrnehC+uI0pUmFm7tqI2zA07ZxQQhpWfFl6ZNzb5pyieBuQnyugeVuVK9VT35rVYxAVGTWed+/
VFuNhywGXJdjLwQN3To7SBHVoStdn3hX1Vtg97S5D1P73sFk/NFmtheYLvxhtk9nI+Ns3jNb14fa
OKld1cb9ecqMZJ+Pa32jZqPZy2EsAiNe+s1ITzyUceXfqtG0nmUztGd7kGAaaQXY+AO3VMJAxcZL
Wd4Az5UcBtI0ahq2m1xbJKtUk9wWyrzu87EXUHVwD47Z1i/ehBqwBOx+1nkLEUh6h/ZzImJnwSk9
16W8NVKg0KxqdGRZPTJHFIVhjXaSlkRVPOYL74DMuXtghCYFMelp/ms/aJxjMYm9V/1gmZHXJN5L
N7hIH2fUpSfP1ocbGU/rXUnwEZSta32v5BXWjUhljWxsjvuncdFF4Omz8yuJC2PfCFcGhaNbdJK5
Ka0J6bzNbOetUZMXjDr8CcvXvi1T17cAYcytmGOLNdXH6dsxNf3kJ+x6KX6+U2Ip57RgIw3bxs9P
U2nWez7eukUidy0SDZilaoO2lrYWn82cv8qakS/JiYHjTW7cTWuPr8K26mFvQ0mlxeDDLuwRBdNU
plG3+r+mOM2iykixhghD7fueHXtoWy4UAMJbTsIrbfCMVBays7dLwQrlqX65GxWr24JwLpjyZHng
KOU/LEIDHA1uL1La9A/MHw+TozvYRsA4S1S7Wxm7TGBYXnNTX88ktlB+JOdaP2i650Smlslj47kr
uL3Ffiw9jvSsQhzyFm2sA4+776HtmzSCGr7Q8TO6PAmO+VibHf4+jpy4hWTDxJqotMCjKW+LE9La
jjG3lfDN7iWfIdQys8gJKc2+k2QZgnFAHplOnhEypVRusQXUu7xW464BnB8B3dShds35Jhnn9nYU
MgMz1rffKbTkt7LIkhMbpfvcdENx0GxxPa53Fgbpngg+iWOsh5LT46qaQyq85bbxyzgwy9Xagalb
bmNedQeZad0TG3Sh4dEGGa/DErQ4vsGUGtM9NVoufpNqe2zQ66+lM51Q0ymxVa0PFXKh/DPW1c+q
zCBIl6MWtbJxnr21iq/uanHqyP5uvJXDxFxhbvTmlagDAxOYZGakGJa1n6q2TG7W0orvR1nLcLSZ
f6gIT4jyyzS7UY1hPhhiiLcW/U2HBCck44D2+MxMM6cKThpwpUcZOd30NlkOY3V9TbJJuh6FSrff
D2xQ+KkydYopKWyyxXVvnYkKK+Zo76bHpHEeZnti4Ab3JUFmMu6h9cI6qKye+wJrugGtNHCSMXsT
IMHD2rXdC9kPC7aB+hED492wDVTvrWP321pWD3K07sS4+Lt5SfFxDVl+2zOOh3V2Ehcn7S6NVwHT
tLXZOuoNoPYQzJ1LEdXV0u3QeS9O4xrB6mZvnkKOpOdDqA/rFyewtzKN34u+rL69KsFopNCSuTNu
xVmJBVMk4NfSmX8g6bYPHmPgUYHlMjBF5QUD+9wT1WgUWiRy4Mm2RdSk88hQ0JidF1tjDAle4TZx
hi7iYf9YBAhLchY2z5T/FbuuIFVWThGQS5xuZp8dSXTdg1huyZWsNUZPV/KsDg6Se6Ii8GGgLEpV
2k9SSHEELDhz0pn2y9ypB2OdtW2ZfbY651GPlspdYS0XjkfunoP3GLhXPJEqm9c8Te6sauROlv3E
6cyZX4ded38VPTkwnrnWewDJ2Z5EromH1MqYrzRV9SJlYl3iAZa1a3bzZmxlHqUJIualuLL448a4
zWwOyI3uoo7TfejR662ZWqfYoo7vxQgzCnCt26JxllOMkiScwLQ8V6QbbnRC01+5yskjaYCrxmHx
cXX1N0WTP3PNsrC02l/lYHSkk3wVTRW0s6UZXpbBeyQgu8AS4NhsiI/ML5+Gqs4PNPO6QaVNeL5i
2+OYG7PVzBNZiMW85awyYIzubirWlxi4crReQcyy5/ncIFPJb1Sm9WeNmR7yDfV8GUpv+eHO5jXI
kEYw5NkSxLNEkmpvs96H0pxbm6LW3CNGAsX/Yy9o1BdnS/ikR0kKJTr3Vfpi+Gmo5955KIUZDYPz
5tj2s2XZ84vJ7brPjEaenSp1nkj1Z1utToedM2A4RtTq8XXaYazUrum96pdKlIFbwZ0abkO9OaZO
6WynetD3VmM6AYcBVKGLMyebqab9BO0dLdlTa95rprbRa8+L0E3LnQYg5aiZPcQBzvNhU2XJlgRW
G4Knt/aVbOGSyMreWl7dBm5XpVFJHBQ6muaG9WAtAeLc6rVLfeeoBPVeldoheeL8FkwdQmc359Cg
J0cI/CEabvxcwpi2NdN4Z5UX2v0quhxxGFedb9o/QdTtIkTTRAGauHM9RMSgL3m8vAoeWM0Jkmjg
pz00ZLYbqw+I8O9Yt1A2s3nedKt1UnFzdo3MOLdJR3NFPSJxNCrtLjaXj3EpkLe1BCmwdMegmSus
UBZmgrJdfzrXLBTdfo+uVH7QDrm7cT2Jp4Pv+iof+WnI7k1Lr22JenY7zrT6Ue4AEi+N+7msTsKM
4RMk5stawT5e2iuS1j13E8NCoocLLWUeSG4TtCHi3COF2BT+2EfFaPw02dq6uQ047+En0EeNs4H6
MZJNMYlBjTm+t2yfQ/taLXu9ktmr45K/zrs6vWs5UODCa8QJqJwdDLCTA6ipTKK16dFdxdHpqekK
Y9eZ9s4g6+ka3XMKLPfi1VAkG6Sax84fELALznmzxolPaCPbsqeHheMoPOf+IUubOQLmzGpbcDcD
OO7vaTDNfxpq2Fit/swdwRaogfiO7cHdGELfTwOULJg1xHp7ZyzPuD0+ejM+dmVz21VOvqm0+ZSt
9/2KLE2fdxCnMRy6E90eNqp1z3bkFnbvvhNrFbiaj9W3vsZ9b7QHP5pZ7Yfjwkq/VA/jGh89Tyv2
buojPiDMvC+LFVCkf8IPTK+It13oDU7qdYxW7nmcGfIOXclZarU4upV6pnh6ga1zMuL5voetHNS4
0EOjsK2gKtdpP47TJaEV6qoTVuFiZ/UFw0UD5X0dH73EISOerW9JLdptpn3INv9YTfL61pUx79gU
RiCbMjcKKXqLnMP5tKv12CzjuE/TGHd4zq2SEqYB5PbLFsV9/lRS85KD+1xadQiqmbhVq9/dovtK
+pJOajYLPFLGdSrznLHRa25m3Gh18kCJJVir9V5IvToIgbhnEBTT1g5pm1elL7OmvvPR3JsO3a+t
P3MAkg+kC4pd7kxe6K0IAEEwnznTnctJH8J6NfYzfbBBUYC/d3u/uElnXbt1U96+MeGbz/VTRycz
Sw94c7tO/cd10FP6iLhmBvWHOYbbsQ5WGXSdHYE2erTVgv06i8FG+VXoSzJJU9rusyKhO1ZUDjlI
PBg1JvrXzuuXCFk9dIM+PRedvnevTFsj1aPJIEwixlP7Oen9YCxjsk/LfNO2NO8a86e0hj2BpLYR
HOTXMv/pYAw5rkOqyIPJvTfXu7rN3vMuO3M+P9kLe388pO1TbJinzv1l2+K10eURCUgo5ztCg7DI
SIY4foEiMUfZIEjNc66ZYPgHTt1nr9gxfvYTy4VvAGY1M9DXg3sCzjoevYGcn0g686YSzQO5XGTv
0nwqyLBv5LQe+wFTIvDRJtKMSQuEO71ngtWlM4eboqUcag8Xa2mOfZO8k/tsQIV/+HVDAqwNUtrm
u400qrPecaSWmWEcUimGYDJvilgm4Zgx3DJibRAa7faJBAbP2pQfOsWshr++Vr7eb6yp3S00ttRw
rQJFLQ2zT9txnwnruK7JNkkegZqcDO1iTJxrZ+8Hy/1NbH5NPbh02qqJ9tQ63MxuSfa1nL8Sy1e7
tGGJWCztuzC1vSGc7sCMyoEjT32g0yun1KLKzyluSu04Got39RCaOYnsNXFlSF9YSUUbzRSBvKnQ
SJbPreYv7CuembBkurNPL5srf/Ri+tVrlKaocpr3qRif4+uj6vhlQxHB5fhmtBbBijbS2dP6JGjH
OPsqGGDXOnW7SI7oVUcEwXG/eCK//6WVWruHVn7qnFSEZdHew0m/VcIuN0XGmGaq63Zkjs47qXEn
FK3x3Zf+g0P7oFEDh0vScghIanaRGTfVros/M7Sui6aaUJslLPkakrGReQGukJvaP9M/jsR3HKMC
CDRH8j7ZuIv9oFHiGsv2SxH/4eABLhkbHZFsTY/cgqio0a2tRsu6NrhoJ23nVCo9aBCEM5+elozo
VKeRSzQuKnD17ISv5+RO/CjTveM+L/XH63YmuvmkdFnfIWx4YFQmSs1h51rq1fXxAdfu4P+C9Lm7
ytqLmIMQNfGfSWW44TQtX3nRb3RUMj91DwWA7BlYW0ChaeXFk8mD3nHkbs3apSg5n3In3o5ek6OI
yfdVq8XgfOr0xs5EvvPF8DL1IP4Xp76hxokUYqZMYo6ATWICarIzn01JM5xib12pWqhEogcy8ndS
XeTGnLSAjEehTaku7DVz4zRjHTlOiv55qB61uXgC/Mv16W9NmwaJuP0xcH8GKB6evD63o7RWK9Om
64/O8D/LrPgh/P6TGuMaaZ7AOVTPdcgG4wRa3jyqVZxzHfuKdEmT2vneoqv6rCYUyGsy2IFW+9bz
TLAemX16NKDjIc+iqJFrZveAMcJGw9Dsq2zg6JTiEa0FefEYZcxGM7ryVzZLO2hL/bUdtSGE+mwF
3VJVgb3SnAYA2Q9cUbcPKuXglAwoYItmka+cAh9iKFK7ojVp8XTnglVpsfZerMkgc8c2QH5Y7B01
vtiN1t/qcRZHq2fQimrXwxZLyPxYWl3xko45iWEr7R8x5nCrp8l0Q+XPiTSkFo+uGt37tlHvXWot
xB+eAfAgbdbL3AzxDUcb67HSMv2JncB8cBOsRb4738cUCyD+SG8rhCJEcVL3TV/Hbuci8uFas5bH
+mQ+dG09Rf+Eqn5XJGbIpI86t2yBZyOr6Sbsl+bJXBorsu38ofEU6BSAtBtOJXW4Gsq/n5zVO4mu
ZiWBRIUSNPtglLXeVQTJgbNOoAwMylh0IIgdlYWF0rOd7Neuelq6bGDlNsf7Utod0SHSDl/B60sb
kt9JCW9B629GQoOT07pZgP/L2aOfQxthqJgppHber1OzXQ3u3iXNtciRZvLGip1Qj+1/TCvszU0z
UFLxGd0NbbsRke4k3ckoWuugzULgm6iWABDDqawEjOdc+Ldl4gsygbFi6ITRuacUg9pZiDWDTwKV
0i2We6FcugAKnYE708ihNNo5G2UMM6/MzTsaE+b7tANsXYz6tznwfRW1bT5ZJipKWxsoPEq1hnOl
vXYztYEJYxynCYr0kx8/uvglSa2wcLYBj4fZ8QjmS0h+QXuGmkFiaWbGmRsoJzrs7XKvhOr2xkjO
gOyiY4eZ562nOeUijostD0k8cSfTJpOI0GKLD9FtZE910S/HxtbasJzs6TK515SDNbm4MMqaQErL
XiYFGXNdev9eTNMT2QWUSpTRLdbzWO3XMfNv59VLzmLAkhfPJf0E0yR3Y9at956YBHJtG04WHrH4
Zh7m/ODMmfmBe2XFAuWLc5YLmvMHi0oWjgk2BbxuuyHjKFJQY9tR9UVZZKNGOmU400jDYrbtJqf6
FfcWaKARSZSxoY8Eiae26vHnhJzigFVRHIauXw+TUNYZnPRqAwbMq58Tj9UdP9xaiED19cUZB+hN
5dDcLE6vP7gNlH+rEOZxnmpOp2ncvlreZH5SJHPogYmrbU4lL6C9i72CjKmFS31Jb8h8JgiMEnFb
e9LfwDqvyCA7JFMzJmDPop7nHVWwNGozl/G5ou8PUpWk85bR21GFNl9lpRuXkS/lIIZ6OEmim6eC
SP7B73L5KxkF5hlq42aoV/pwLbbRj2/Q4pINtM4YU6eFq6bSC8j57tvS0mpnrKRbgzluphHjUkHi
u4z9OmzyogQX02lk8gcVc55jmaG9Ot/miraEjaEa97iORX47t+76y1zrgWdEQvMcW/Uh9Y7zRVOj
o1x0VsYia3ZJEltf3PXqPCZWtaV/0XtYx6EPPJMbnipTlS7ko237PRFpeiOlV2+LceWIj5KFggoV
WosxrWaY093ipryHKXX6cMGTep5QL12GOjHObp9oYZW5OAOtYZvrOSU7kqHeruNz0ptjuvS/dTPi
F8up9kZP4jpT6oobQE6nkaAWAqXN3BLu1c3yFZf0hlItpFia1MnHqLnTQddN98ntyhyFmmtNoRD9
TL2GhZeCNDk+sgGOPnID+KQBG6/7zrlzjbzub3OXL5O2OMv7sKm13lMUrT9E5kzfjT96mzyPSbAJ
z74M0mWh7+bke3as4iEbKjd0lUnZL46no5/y6JWyoZJjmPkWh2GC/GlazqXVM4GzTKfSMeWhdCxa
J+bC6V7RODzEfvmZJm7SXzM35V4THQ7OToJn9a14X7hFNNHlHsXz0vwfe2eWGzmS5vmrNOqdCW5m
JIGpeXCnL1o9tEZIL0RIChmNO407bzBH6XPUxebnyuypzhr0YPJtHgYoFBAZcg/JRRq/77+CKln4
BmibwOkeprfwYs+0lYktZUNcJXbyUERZ87SaRWHTANWoaWwr5buvJqAli3dX01xcUh6iyRTuzZ7S
G+e6EpR6uhN0UFAg40lAu3/aVqRum2CEZsq12UL7BqfB84k4ac2L1ZvWUH6zas7EdBW//LIYsbeB
s2TZSFFHqIM7CvDKGzVRUrWhWGb+ViPL2w+dmz50XYNEQFuIBSK+mmWNo/4s3N53c7nuvZFvxxpU
fdHgV43TULg7K29Z1YPau6rCJP2Z5ZCQdlp8V3VlbSpOAmtLKJjQcUub0GugZP194jPZBWLm6YC/
mGA1JEDLiKyGVoQqP7Rp93PKDeXmvnnVYTAf8E533/J2ooCNAtujS3LlbeFL7znI++7o66WEhfOA
puaGSb8TC/uNcfZ2nfS7YCxQeohi2pZrg1pNpfDhDsNsWy+vrljkYbGnZA+LE7I6h8EuyBYvrjIn
R40PX7xG07yPQgu+eIr6G3rWJIQJ3JBKiGB2Jo++LoibjyZBXzcVbUQ5T+ZsdIGnZY3C9OAlM0CX
rfIbFYiRqiLPUwfX87kodSVi2UXPQofcCTyfi5fUM+ZUz+E75YXm2p0Uh0JXUe9euMUTZ/64SyWY
Z/9oEwL14C8NUIGpvYtkCIoNrWD51QJGdl25sOZ9NVpbgJ7PspT0hCV9eT1NWct4m5HJOU39w4Q+
E15dTM9iTjIITht+g4hwDMk5QI1X1d3N6uZL7CQum2DCrS9pfeXi7MuT8M0Ll39wsTbLHLOxlce5
7OyXPEzGyyWl9wnlOI1ivbKfMmOh5Mybe8axZrtMVDapJLVOk+jm2A3CIEah5rD4FTk0I2JYnfT0
DNbUyQ+q48fPkHQaf30d1LQiCJIet4WpdkFaUz0VGva1poluEf1n+z5gmrZgt7eJLD5SKpMPYwRo
laZ2efTsEVWEHLoryWOohmmb3Cvat7LrZvbde+0u/sVcz8nBs5IfSdK7hznNres5HdyfSWv4Y9sv
13kwCop5++lA23V6kZvaHBq63e7zGVxgM07CutXtOG390Rvf+zJbKMahJzOa3Za84XFFX5Pq5hAk
VPe2ZnwPvQERMdv+N0V5ZwOzHDrXQgXZdhEwUq3n+Jc+Yp8mLrvB/KQGc+ZXOLBHFFH0ng9OdVV0
vvxGTifC/Nz6MailuO5baEmXUqxdmwA4WcHYX1JRPh1A/ZbbNbOGWJVVte3Xfv3hqTSI0/Lc+eEv
3UNpIvPYTqXZT8bzL4jkdOOJZ8OLnqo9ijdKCesR6CTd+hqVhWUP9wDpwOCd528Gy7SnZHbynXal
qzYQ2rw3rYTbvkw5Dh33BAH0oeDrdv6ox32TtiiBywuI8HgKl5SGka66bFYCkNLJHh/HYml31rjo
R70iGguUO7yHYFSAbqu5bJdG7IKF4k1ADRgIZoh6I2b/mZd2l4Jn7pFk5/cUFSWfZz8eZKKLnyu5
eE+Tn/d7Dobk2gzU3FXIPwmc8CLKerA9LE7e/3TQVbxafhfSlVR2SVyO9vPAT3Xg0/XvE1Wbh0iG
bbppzKB3bb22MfWnsZqtdrdUZXLljESNub27PGCUXMiQ8704WIrqzjgNUqi8QRPvtmF2UlEojsSh
MXsbZ7hEuDDfr6KtY6q7+nh02+img5T6zqrMhpn6XvluzSmWu6RhD2qyAGh7cPvrzBmXExv0U0CZ
2oEwVUF8sBraa+VMT83KXuu2a7sdvfDnqIV7ZcjDRgUDsAzxmENFoorEbXhPhs6ryOr3MFEZUIAG
XyWsAdhCNtOn7a5QP3k5LByqVR+zq1Yc+OwYpPXZb26QeIeyFtmF31DNvLGhDJONq5TXbnXnzoYY
eP5zUdTWcREqP4aeDG7p+3m1pgUN6EpG3VFGur4u9YIuKsTpGDRdBrPcVPCv4s7Lpf7mJDUMV6DN
3dKt86MOCKlrYOuw3MGYp2U+HfLMei3mMNuixBJH0UCd5OfsyAOpieqqCEUaQ4p6sac4HAgdHdtb
9MtPiyXqg/Gb4qIiN3M7VitG7lW8CKQrV7ocvR+C/k3UO2O6j+ZzOeb8pgnvi/Oy9HcIIjAD1lxS
JvGS+zoPj7a4nVYEF1I3r5Ys9W0bmupeGMmDkkZJxCvOqi18g+lKRj2qdwV3sZGFdVqLRoPke28N
B/KWp/tnFsp9Lw6qvbO9rr91KYC+lbgT10GqXRKgTgxVGt3YxfLWOU4VO80I2NtlIc+uoeJpC25X
lAErTlV6dCG2JLFt+gA1Vbr6crd4drefdUsuHzjFrheIQLsINR5Oqx9jVxdbpn9Cd+wksGJEv/JB
cgSe3C5Pv7UoIF4yXa+f7lJXj66NECPoB+ceYUfOQTRU4O1WsLHUmH0XFm1CAbq/lfHYWmJE96g0
LfeYDBa94hEb4K4SbnHXFzNaIjDbFtovCdq3yMUfi1yn2TWIsI4OFCw6bboxrdqnCdAtnC06WB4f
U+0fFrypUFxW8y0FmruYI1cflzrhck6d7ppccEZKCgmSbiqvimJyZ6iuBNpdqelhQHh3QOzFE2sq
kl2EKvGxtesiZqpfjk2Sqa0D1n6datoMkU2A+IwsOBI+ZfMVUktTaLJTUR4B0XpvYZ8AtAUOfZ2b
fLWi0zQziE8qiw4RYruPFo6VdXxF6OSO+a4bdfXcSr9Gf2jAQraDHWWxoE30gIvADq/SMIe+K9gt
bqjxpAACwyVd56EUdzroeVaS8dCzTXx2wPi3g5/pLFZyDD+DKkSiNqDbSWBED0m5ylsbJw7zlK4e
ptJ1yb+PQCX7bHmLUKZe1hZ2Qgo0Xdh37DhJNmZPI8IpAKlxuupNgxAiiWq5dw0BWw7lQPwgKICt
JTI3HcpVoPgMuYEqgvvALpGUWKNL3xZqPiYV+9C47Q/Ax/QAesqbKiTkazp+kClSvlH22N+ygydP
JbjWIWrX+rJe85nnmWYpabhAjaa7lY3I3TpeaS6jodLxwGL0vOqV+oZu7HkOOYRpplJdyjrvLkcz
YQYIMrQcsyvGQ5iX6rZKqujnOILqGdklu6CczTHNmWbqsZ4pr4DhuFyn0T1i2RgZXiXzTMSKli5o
KOdcrRnwcNi+GOGvu5mzcCMzPV8HGqMiE5FMj4LxgcIE2E3P0SiNUtH/6l1rpsuxq+sfwNXl/dwh
+6i1lVy1xB/tAg+ud3WUfuipzLqeB8SUhIrimSnZSbx+jODACnkfOOlDarfJwa4y+LjSeUFIM2Tb
nIdh6JnkiGK2PlQ0WF70TYCCy1deRqGv9B88FbbXC4o5rn2Tb1vuI7AdEXGrw2iliQTJt2a5oQkb
XGXiYkp8xKcsyeVzH5E4QPurXMBvwi7dRYM3ndw2Ua+Kv99m4chWnPHwrJuEGI9FD5dOGWa7jojg
XROpJiZ7Um0LAaqhSGYj0YozF7z+QSBtj8nPhEdUun3rqMxgH8imo0K4vXWsZbganRX3up7yiyoK
u71eo/mTLnHuhYgn6IHHT7OteZRDrk60aVjdiCely1a1w47DudzpAqhGLd+7EOs7+PD7ag/DbvRQ
VtqeWmhJLnrr6Mv2NXVbaEsERjuEO1QiIEqZ8IjQvwFOisUjaOePSdBmrXLozyEY0zij4/DQcgfe
2tmK22iw+x9QxsWuznGEriyrF/YSysuiCTOUBEn1mtPUPjo2QGfKGeLTloeufXmxrHrFGuMLtOGd
tW3Q897nOBiw0BfcyosIRI56hLIaqQZuB78Nf/ea/qX+tMe65H//7fya97pZMCOl/Vcb5T//dPhV
3/4sf3X/+kV/ek3337/+mtbAc1vZn/6wq0ChljuqSpb7X91Q/P7+f3zl/+1f/tuvr3d5XJpff/8b
AuaqP7+b0nX1p/qzcynLf130eavVP/7daHyzv7/bxcff/+acX/JHY5pPw1ngUDNE7WMY0Ar8H41p
Ln8R8l8jWjbJ+RcO9s0/qj4d77cQstcjidmmQS88p1B0kEbp3//m/+YGNttrGAWREwY2r/oLRZ/S
PXtE/2lhDDzbc6EIfO5p4dBH+r9Fched62dUyBdjppuZRXfOio3n1nZ0sRZcdMAICvp4HnWe3gzI
CXvWuMJ0F5miTmiLBrPCceJK8xhwmHZxk09qOkW1SDFxCt2eM5KHFsK96Z0K0td38TzXvCK3vdjp
qMLetKVtaZLdA5Mdg8XPoAFwR8sbv+omm9yLmshHo22W5bK3FmYUySe1HecsOFPEDg3Ykt0Hpx7C
9LNyNPdu/HNd9oqm7myYm+xiI0Sw3CB0Vq95pr1s65WUOG8rWdKmWZd+MkEF5hqeK6T06uh/tXUj
Ey5XRikXc7g3ZZHBEnJu906zgKbvXqetB9wha4k989wGbn01g/vnkvAoyN1bZLa1s+tVoU5mpU48
PReL16oPAQLcCBn3ImgeT003ktA3DI78kbj8k9+V0/Z0TPrTXN4sLiVFl9OY4wCoasjHeBDnlnO/
qJb6wftqP1+bdXJxi65Rtw2+GtLtkWhnDAZD+FzXHYJtgThsvRHZuVr9q2Xdo16NynWNWumyaJO2
O3VdYhcXbjYQ6NxIN0dbce5tx2Y3/6i+2tzhWVNwfBIrk2dK6DE/TRFY57FLUuPBRtG9vGt1176Z
r674tQ2D9/SrQd5mZX6eStG/2F8N805BwTTQdtNu06aiXP6rjZ5TcOoQw58VBPZXY33F9GxjWaLI
PvvqtHfkud/eZDKAMfjqvbcXCS5SYdwKtgh40+wgOkJzNgbl9JHKcesjHS09IYLSGq1Dl95bPQJS
x/efeo31cJN2DppXsEz6DIos1A9Mg0wFHtU/+6Jw8LqxPkLXy9X1vrv1nKPa8c99UXCV4n7wx8wl
iWRgsNNpwak+FhKlKuYCEkDoXp9/zJRs2Ziyhurd7RGGgsz2TIor2ps7nscIBmeHwJm969VhtSmq
cT3XitvmV+qWyTvPuOoUeL7zpu01K/adqmcU7QEin1iOCSwxqrsJU7nrgtoMtmsOVIoNkEBL5DG8
ztX6E9ixOeexDAocyswrnEgdIgU0iYjQL7OOblJXZ/Wl22Nq2WhYV+IQROdNTO8TC5+rV2dFJaqS
93KihfHQ4H9APhAOquHSLZvuoVKQZ3GQRFpvxp7MIicT7j3hLfk1Ro0eJBCrw0fbov0kzo7C9U03
wtpkQsm7XvbRjzoIigp9nRPoi7rweoSmU1GekM5ANCD4SXxuuSBjPupD9QudFVSwMG0IJFJMqwup
GRIZIbx6oht9nkHC2JIgU910HZ6yulAvJCvw+4mKTPMk7LETxxIdMR1eGsUwzsm5LjYpPSAcUoSw
3URhVj7ZLv8a21K2PK/L5KWnseyMZHCVQ35vZt8ksWdbkuq0cFVHn6DF6SBdSQmyMnIudiKbKKwY
WhaOGG8jk17dUqe6wSxC//c56YqoSJgscl+Yh5rYr3Aaxc2IgXKvK5XieKjz808Xadgzy6/xfgHX
6hsWIECUmrZohB9r2CQxuq0Eu05gjS9089Uvpd+67OGTBV6Ljx5HWw/5g/J8CBnBikHRsyyDTp6Q
uU5vXdibq2ZWCK5VJCoWD0TRdLjAhN1zwc4OBHZJM5/y/XQClMX3GBPU4dpxww2H6N6jOoJKtMGj
iEuG2bSjw7ZJT0lq48LMh7NozA3UvabQrD/rY4Z9RbnsDTFL/ArCpYCqo3GrK2+SVVb1VV8WGfaq
JVPDzucZRKTcKrJyHybk5O9kUlbgvi0XxaDVDDzVRsF9l1jgO6KRKQ7knucdl/WsX7S29XCm6e0w
jrjVHsk77HH6Jl59mZSugx5NhSIDOG4SwuwZmvDq28UA1tG6Itz0VtlTjeYUtNgWqibdvs7c8ll3
aQI93lOjvWn5vwXbm908u7qG96BRhotvJFAeIS1FJi8pIbcMr6itYwPBjmYdBzzqzSDwP+ZI2+2G
Z332EopE2tWFP3Vimp4TSQ4FaU6pcT5AI6rbYV11jlVvDS4wGuKuTBDMfGYzMSJiluIJ4fr6Ugyu
eaegIgUZrIHQnG5gaUd8bz/P6A3xyHam/vSVSA/zGtRXhbOur9pxh5sIpUW9SXFI4nGD+arjtkUW
sNV0C94v/ep8lyKjy7sM6pyyPF79g9KKqcYG4K73ubbWTzSm46WDigLIRfv9YcJqTE78GEQnQEYN
F2XbdLGMxgUNs9u0HiFORudCDAHXDGoCydHITaPZLCc8R5Ue5WOusGSh3E+C8VwN2bdn0XczxP4M
LIUGJLdvKKdL37vZOgcwtI3n43EuFnyo3uoUWxwWnnfb9X2D5k+F00IPYlaVEUFV+Qghmkd2n/LC
tSfmaXJVOX9b11LgjXIlFOy1ipwxv5YoaTKeLPOaVI+y0H0ODpkhVgtyLG/HIbfgDTfsMraDf1gU
9p1Z2tBhRSHxJbapWa+QF3rNDa6tsLiq+lQSFbBmznsQQjR9OMui2uu6SAor5gSm8xpC9yz9mPIE
Sab0lnVb4I99U4WVsdGhA+ywUUk/6bHv0cgXr9SMJhfdQE/dd7n2lr+DNqqyxx64oY6LBOLumOhJ
STAjTnlnW4qFDyYCd+TXvnZj8jr4fuft7Akxx7Ee8DDUmzEqRp8SgbaIyJUyQoz2L1KP+Oat0HPt
wyIzC8R9jITfTxsRln54Hek+WT77aLbz244Dwux7rwzNDXq32twkdp5FFyDE0KQ7RL4DHeasKnax
T6eGBkGVU2y29VdVQ22PfqHeamNhg0v72ebXlImScCgfGHnnpkMyHedk8AnmLWfl+R9YxofiUuUI
X78FIrLXrWGctg4Vshf7MmkAtrb2wrV7LFqLukCI6LzYcpkSHukBXjnPnb26GuAsYBTmQhbzUzhm
uNkq0pIQbGYubM5LNDnOjzlBwXAokWR82gPo5KHKM7lwSuQUuJSJbdPduHIxx/1YDv0+bMeAxInC
5AuivwVh3QLX0G2lydr+lHHwFFfknwy/LMbom3BOgtegWuxg74QQeXvHIKM9eOEYLbup0pWLtN9J
1m0tpBLxis4fbdU61rfQZZa3IyvBZquVQqlrix+McArLc7BOMGrPG8Nu/8aZoIe9GDtMSy4SX3+r
SHMIAYYHbnNsHF698xk7Wqa1AWUKpsl2QGEU2p/t2V0aOxBUzN9ktXk7OZyZi7pK8ySWTjAXzCBj
XxwYEHzEd2LmfksiwanX8Nx88iONdJVbtX3EIarT/bAEkKFmmtA4l4kzyx2Kkwyl5pJ+Vq7MCNcG
3Sk30ewvV30DrLHpGKn7uK4o8NugtB7qTddKJFQmgpG8xEXFR2wCO/1uOU3Aso1P20Y5brJyW4kh
Z1Rpczv95hGbMVxUAhc84+0y1BQHFS0gTZrAyqyTlVXHCAEgoqMqww48DkNe3bSzQZBfFyHsJspY
wj+UZyyCWtjpYWgxvVg4XPgtgF7KXOz8egVizHmzIraHNk22vW+QkmXNUg0Qvt2CvCyDdtnYXTS9
0/SC2pWYmPqXanQRgYtWbfbWFI2/oMFXFssFNH2DlENi+MTrVwcjnRzw2dLkm3rshxn7qwgaZ9yz
dkQCc6FQriDnboa62i2L17toXKsgOIWc+cklcoPM3AamnLPvgZhmlEaVgapstobh339k9MwQxigD
rvRH6dFfAg5u9Lupu/qz/1dY4E9Iwqn5VT305tev/uZn869f+f8ggBCQe/Rf4wf/+B8kQNSN/vWf
AYTzS37HD/zgtyh0vQCYwPMw0p3bXH5vXPfc36IodKLIl+ABNiEC/8QP/N9C0AYZ+bZtu75/zrP6
Az/wfvOiL7wBFMEXnnS8v4IfiC984D/jBxSuI+AJkPSwMnl8j39O9MmKZbZx6gDb5g7albE04pvb
iNbyGb6UuTTEDJA6UVQ1D3Z2/tQO4hFQ+6XDHEBUCflV5kdLxhEyBZLuXPTWiHbNlQ6K7MWbkBhc
piTs6DiYAW9jIjJJicDlJ0MkRlmhL81QJwoWhxTgQ4ZW8CUQTfKN+yEviUvKoUMtQUYU06dTfvTE
kb7mZe4gskJ1qg4Zw88DKEULQ0WkQsQNnjdsVmGDoAI+Qd95qJG/JaogZOF8zM4HWxiFaolavxSN
+dTkcdbTZuViKBCX2bJCshfKphwEPV7jPHU6m5qLNkOoS8RLRIcuXbVKXZi6j5KzFF2p/VzC/SO6
biP7VPmLZVAlBS2moaRK4RmUG/KMCExFBpZjmRJEfJo97MxZ3a8gilNoYyFFErhMyFwzmU3o2XrT
QXtg/yZ+KIA+2YkasGbaBBVYSdzyEMWSuAyA0Q9BViu8n1jRxXqhgW668M21NRz/VTVbvT3cjUGX
YvhrRwsL1y2Iiuyme9cqKyjCkhNqKC/mER3duqKU88t2vV9l5nL4jvxQhKtjssI5O46eJqaDYxri
y65MFABmQlbvpINtEBEJBWhXGPTL/koPRf7qWC0aJdxsaRsimTknhaxzirfOPkcHPKiC+wUtfsCx
j1LEqe7rtvXyG9iuLj8ExTgxJBXICmJZhWtKEwLEJzRalLDAqbUWsafdwL1Y+7BG8Ub/FQd8PbUR
xI9wh4uuGuBohz4hETCrSHuJsVSj2fSVmYM9WkGfq0qNtnfpLqldk4Q/abmboUYeo6rsHFaGvP+m
Rsjr2PG45jYrXj+EukXQHXq1ht/SrpuduJuIWgJfUOM1v6HspEVeNbC0ITkeuafnHxiKJpbgOpzO
161MRr2X4HTzBTQbhkItBzSRIQk1eAOycUGAIPpzTDlIF0ol2MvqbOCiZMC1evi6UFcd45w3Du0V
agNg8yUsXamI91SNuXMiE9xH0CX6OI92B4K2JgR3MLLbxnmyTGaXBzfVEx4wrvVmnxfWOfu0SFL3
AjXUCHyedexqN2IJMAZstCZ/8YftoPZRW08y3xCk44fpD8q3gv60FJIZoc/6wn/t8e1DLohCWNYe
bR0Wj20/A3if1nlE2C+4+cfbtC1Vsq2rXtTvCMDWeduqVH6z25FaNi9dSckfcz/durLESZ23cLUt
8tetMzrhHaT2UByLGZXxhvgb6wq3Mjb9qfYsMJN8QJrYzjjStoKt4s5VgkgNApYWEYfg9RZbGgTQ
LliT8IE9WhyjOTqXDDkaW8hCDNidmr38wL9KSHoXrfBZg5+O1cZvsWVvJHhRurfLQV8EPqAAbGUo
K/D/oR4OEqbyTahsiZBqs1xtVni8HO21FV2GKDEVxhQ13sklCe7TTKfocAD/yTdzzqEQfp1To4t+
COFUKeoeoqEOFcjHuPzsbIa1XViWat3QRerM+5Zoop70CV2Ah0clgTnWEr7RVtD6cW239iv1dpi1
W7L6LvxURDO+Cie/TBK4tG3rMPhjkMckuOnPLswtuBrddDUxzCxoZPFgKpepfbkyKXDh2F75GVhV
cWV64z+NFavahY2xN62/51E7PVAEzDmyONH4Swo3EJfa6xz07ThCH0lD8G8bx27nnRxtND3e5JyF
u0623Mo55GHgDnZZc/lLemdTDjoArFGau5VwZICFlGFoYzzTYUPyonS9JkIs/1YhzMPKsFbcUMod
xwrxVOS8SITBnBP+sNwZ0SiLEQl5JchA4w7hCe+2Bn4pioScYte2VQiI10VIWBuoRzGzB3r8CkzZ
wTjbRenzpAuZRr83YOXQnj2H1yaAxEMw2YeEYWSLwXe0bWkCPAuzTIprxJLyDnOU7r29Lws8T7kt
1pB698z+bjBo9JcQaLreSMQiISJDQuDgrHznw7Wxdu1EkJ5FMYSrsl27Hk+/glDjYocmMirQFXjO
R8V6Yw4utjzIciSZZ5wjR0u19+bCSNyjVXLV5GvVbiYWG+zvOYB66zLWE3TRgEDt2JqIT2218YYn
ZI7DQ8KUKcHfC2qLBQo7SDX6wza4nMaLUif82KSG1N9Xl2sDj0NKIJrTEXizQ34cDVdyWHMXs6aG
AvusUo3hmmsDNrN0hIcAcS7G8ze5mBxBU5RW1dYJZIGyrzvnNAzpoB6tFB31Leiy377BeWd8uqQ7
lZhvz7pwf9evJg+3gNttrWP8bZmNnqhX7o7NZy7pumwsGwsnxzQaQCeTG2JJMiyjSPYIr0l70J0V
pcS3nA8POLK2zhmVSe8kWzFGKYE7Vl785OuWZwRUJAhk55pGGuuXR/RFwS12IYDKaGrbH8KBLGUC
nwMPjtjFnI4YN/q0zmRjTDp4dRvZk35Ah9R/o+24Ye1U2JWiPvFf+VbHl8wy69cePW4Co5u7Anjo
0RubVRE4NOeEj/k8HsHFSGs5X2KkqFSuhmMo0zqiay3Uk0dGA4giuSW2ZJQBM523IsK2sCnm0k9x
Gs/rNUoHEjCcqlRHnqiAe6sc0fbpVpWHlGKby4ofBcYhz809ZeQTVkosude0UJl6h+6zfu7CydyO
KnHJ3lmb7D7Mmu5j6jpxj0iDlB/WU4fwhTDDzCCTltmvT63kUGD8RFhRTdVhLacJqMsTYuA3cq6K
07Moq73tFfWTgHW5tIwyJnapTvno11TggUln84MJbXAZKFPvnQOWdKsZRignLTHv2a7CxJzSgFif
bYQbY95ynaBnJnLIYkVMh+nYEw2MCZc69TPb7TJwho39LltkfmB6ExpzIyILd+GysOGX8LyPWD29
6mouFRbarAyZeZAO9mgKJBKBA8FtC7Idg3fKdnI0UotXy+o65QYFQI9MxmFvDQZkrXf8ZkcyH4Kc
KIoUBuCgR/mCBnl8GaDqfmTEDfK2iBg49FbiZbY2A0wHajuUQzxajuohlVfrwwyhJmXKp7SB4Axu
GEi0BaiorDpFAly/hE/nf3/adXOSAkYXHvjItggq/HuIfs+m/7BsB29D22CKOZjcCSxlSJBRmZPP
eJoTD5kHVkscJ2k2EzGT1qV1MwS1cQ4W06A+SDT7im3fR1EOlm0foY5WPNFdGe7qwiThvsSsfj/h
lSdbSjAsInNKfT6xTe+uXoEZZBC/an4k+2GauyFuinaunmvfWYGiE9/X0WEsM/YIEPTVJtzBdoJH
0wEtxGf1xjUqEfStJcDfndU7UcmPN5nvBGtVBclYUai6/bJaBHfgJqgt2BBJedp8005ug4luqs4i
vSXnlif6ZtCr2OfQA3cG0e5JmYprRKfDfJ/IrsFW7DXEhVaOBHe2GSOd2HLrknXZt4E7OP5LpoWW
CILYL7to2KuxWZ5Ddc4cqHLLSXdlOmGikaXEQ046tPqpq37h8lgKrIc0xhYHdwYfjYmWHDKkHUb1
m6/N8//v4H8T/0cO//4f/94MGNza4de/vUPjm5+fRr/z+f5pKT+/x+9LuRv85kvp2pHvOBJcLGK/
/n0pd/zf2LZD8O7Q8RzHPleZ/Aep7/x23saDyIf/CXwCFf7XUu7+BusduYgAfOGGIRExf2Upd4kR
/TOr7/INeG7AOSlsicRQ/kt689Ch8+xNcdA1Mx8IOxpqrKhsvx0CHekffcOE13nNwW6i4dVf6RPA
1tOfmjCqvzvBiPNCNfAvJCJWe5U40TNs65vX1vBdazN2Z9JRHgIZOHGZTLrasjyLX4GXLZcCT1D8
9Y5zq+fYwuq65C6VRl1PLqMJQhKN57LXF4tfNRf20MzPSjT9dcuj/t6fjLiWDi12eDwaXp1Z2XZt
TXZiHJBPSZouz/OYBdt+6D58LDhm0wliPjuRBcemH72bSaYe2XC8Foy32kVYqW6KqovxVPWnVJc5
69XwgZU5uA2Kco4lqX4XWWPbRxLQPlgsrO+6KvsTA3SwzZyg/m7NQ3CbClUdhvQ8zxDVdDv0Tfep
Lf12zkq7OL/SmnhHEFHxaA3TR2uS5WokwfRahXzLE61Up3Pa/mdraQIvSDg5hmv2Fig+wDXw8tPZ
1YXo6fxjpFUgj03K5/T1XYbA/yfbbRkiluZj0rwq5wxVjecQdEzkSz0LeazsyCFFpBefeNPr79Hg
m3WbulN/GshSPoouzU8iStIL10nnuA94hzkQn/xWwQgdUMsL27JYULqWgMFi8fMnz+Zjzkp4SILI
iFfE/XOrzt947/L9LnQL78htzU8k5VSgvlxxtyuygZOx+PYBHe2rAStKDhlYMLaZtLCPY1rgu3N4
wcY5N5x4rIwfjIEBoVweE6UUFq6Dr19eu/RY3eogPwfTfWRpKI8rZj1v0yyJ+MyC4q0lTPd29ab/
yd6ZLLeupNv5VRweGxXoEs2UAHtSJKWtbk8Q0paEHgkkerzRfY77Yv54yr5xqxyuCHvmCE/PPpLY
AMjMf631ra9SZZ8w1k0My0Lu7x8r0XB359u85Yr+jtBqyk8OllVwzxmFbh07P543qx+BW2xvSb4Q
VBXInxZNKlPkPNginx8Ywti/SR/zKXrDQ4699cokHsREOxYUgLcveqRfDRI3jDUaSVeWl7Ih6Mem
eFJQt9bMcd2Lhj32aHRRunWHEdQRpzjvhbVdsS1V+kWwBq/r1vJOhNEBpgAcHdgpE6dkf8vsmNsW
bITer/V6io6O0Im2V9ADXLNX72k+AVqAzLb3LQgfQlhDCM1wIonXuvEXeH6xA0M3RaEwZbRzkSe+
2J/BEOtmiWde9fd8UaSYgsilPXcxDjhyVd13BlGOIZwPgCEmKB/YHDtw7HntZeSCx/7GvMCfCFSW
C3gN186dW0OK9bXuvfGRfB6l5ozxOCdZc/IRw6w6Loujjl4BrzDW5/FxJrPwwFXfv6pEM9bVZGPY
zftmCGWjxw+tY9RQPKidMEqMG06LgwUOILFySaLxAeB79OhLl+zz3PlXwJF52GTAhRy9MfG3+stD
XGMdHyP82sh7HTqkjo2Ix0YSKJq8AkbhUCh0UH0E/WNviyierd0xcx46p7cuehWNT+SCkk3jkSzn
aBNjvEOORu6anPMIp/Oz5M9u5qkQ+76Uf3rXaR8NHpXjambfcyhKIaDU+g9Oamkh5hkdYEz7y6j4
btdjXqm1pUcWKfm64RVW6u4iQkHXfRGaqUkq1kQbgNo5HgbNfpGNL69JbxgPGSDW51yP1MGsNPuT
JBayR27q3UoD5EZRDfCuQ9maHD/ZOVp74z5+1J301S9c8drXzsFahL1CqE9+uWkl15x3PS44dO3F
ALOSLiPOgBH+zgHvVfQiTI0IJVvmXdTJ7to7ADtU6WEriUrBJMHKwS1kdX7sjEw7O8qNHvV88QM9
qtHYlA7fUjijgUzDcWhT9wuicE1F/VddR9+qg76baNPOSojVz/QRPfVt6u8wdc96QGDJxYOgZdEG
V297Z9Q5ryB2zL3R4Sgd1ZTv1JS465YU/wOfPzMYGxpBUJTZJZnTCq3Na57jkR499v/ikEg9hmcy
aQGZHC/EeTu9T5abHpkXCe5q+G1tHsPUnRqddJ9ZrPFxYrRRHJx0aSqX0Ur8sbAFx3WSlKvUbHDQ
LNpbvkRYhyclNW4VfP+HBWbZeRFFHJrKNPd9NTmhImu4UlVF7fJoDEg55eSv6Qrd4Tng9o664c9g
92eVwTiTHe+XMNmxmCY79Nti2OvO7GMjpzaFW1Sg2JeltVb9rM55I/k6DDwQ+qoeLOOYMI86QtzC
N2UokwvKEM1jotfJjk0JATd9ArrtR+Ne6YPzqga9XGujN/7RZs4aTLN/tUOVMpyuy+cWMNuLbvne
cZ5i/X5LWCBQYsqeUKDMA34+GMNODKqJbbOGlzxt5x1AIbGfyK2fkM6WnSXcYW2akGWc+6ALI4K7
NpHkHyLOlez122Zb8kLWmo/LGqIgNwSa8l4N7qFFUzxgcfIvJufB9YTiRXyGlYr1LtubiZ3dtDh+
LHri6rEY/WPaLflXPxpsxSNIVIWkhxevzD1KNAY17LLv2Jirs1OSIG1nduwRbI8NMXB5LQvSTPGc
+pgLI3dT5tH4bVECgD1qmjPyFFbb7nDrmEcP5utNh+UTrbhS3QPwVWMVt0Nz8WsMToQu3GPLdPMF
wNi7Nrf2UafFKOewcsdTirS8Fa0jT3PMQ81hXr1qKEvjckzlo4ViEwfKENXKrNPo0snmNtnwYc06
OeuO3eDWx+xITourXXXmTvD7N0Irrz0zpTAdmIlXI4ht0izjNkrKS52Il3x2p6umR0yvu6FY0Tc4
wPaEKsCCa6MenLlXIfI2XMStZx9GV6G+1nV5cVVzbS0WgLQkgJ9VoVMun+xgZ6JLqLXSF7/xi3CZ
dp4FrI8Qp6dSATJw5rDoFvCKXGOjlB+vpZj0Q4klYsX+Rgt0v2tfgH+4R5401Zp8pLGRPcj6qs6H
z2WYJCbNkY6yyEvVZRHGtNfKyL60lWZhppj8x7T2/W0rx/4+Dlp+lI/OxJzlyRBtRL481R5E5Q1r
DFDxZogtkvsN6xywH2ubNZ5cM2lSO1Nimh+0wlonozVvshmAZT329h8r9ap1kbjEyWaLDF3Rtc8O
i9u5zLCWrCKY9Xvb7DmaVVIzR+4aUwQe6gW0o0p/Jvnp/JkN6NIVG99AIJ2sW9+pw5ls7rYHy7S5
J1Y3hChxBAyeG9AsWqIKTYfEpwx11XNLHyzRnZNltIKBcPO6dXS0JSwrNJ+U58L2mWUop9sC06oe
sNzbDPVb59nqytdMIVEshtmsO9fW9k7Z1VuBPAKvYi7XHvHlAFi/AiGDEOxo421CZNnA3MKezkMx
oJqTerWGR1wsBTzHSps3i10awTB3cEBRbY5pMqRH4kFYd+2x30HT8LY1U0m4Yo3+NSe5s81afEZ6
CxiP9xSFcdovRzI6yxWS4UfFTP5P7IBEgPr8u/XJYtr2nN0W9itbC3n/JGeb3fCA+1gkF8gCTPwm
CkgzPFxPs25cOidJmGoBfpT97G1ZGDoGhK45rAdfa//402K/F6xuf6Jk9vdVPXB1SX0x9lUFPWmj
40vkOZ5r1rnLyd6sDCE8Kh2Gfjz6nlQM5wvryh1b743FFmevVnghG6NL33SXoZDQE/kQDREAsHkW
06+h02jPqBctrE2Z7PyFR0pPqCowJCV1d3/ikXAaDHpVo2HWabvgzByM5lHYqoKMqWnvhpUQGteF
Q8GG1Q4EuRfLzQPbrObrEDfaY88tSloNmf5TSMoE2BO2LwInDRVy7TLvNYL8z1jbxSX1KXaNMtFs
hXO3sHRZgdUvqz1ENL8GkqHpxchq1DW3IfEBjEAvBgzaVgNdf6Vbf1pUwHyxUCx7kQ4DMx4nTq4O
zs1tJ7ny8DH326IZ3ZdxwrMFMgIHmD5I4xz7RbkHBZRdU6uqy5U5tPoEhMHKzkkuzmiXCQj/djkk
ZQNwqRUuya4M+vjEUelRM7rQ6NhYoZJ49LSXH3lG+LFs2+EIuSolydupYHL8EYhpiqMtFm9TC5Nw
1Izn0rFo63KHL8V/WuPBYs8oZx7SrNOnPkIUmTROJwS823Xjeh9dDeWGWG2/i1UynOxYLyAodB95
X2LnI2i2mUh+rGKNzTrh/eRr6Ow8iMvh0V1qUkDNfYivv8A3A8k65oe4d0acH6UPTh68A2kf8NqD
OJNoSen5WsbPHFfGQ4Gc8WP4tXEb4zg9+XjLwx77CllGKl0myBU7tj83XD+/ZyNTKysd4vPE/Rou
WT+u5zFyDqQN4kPVdNo6t2wzTAltEqomPsmhNARXKbe1liwPRE3z3ewOxkskaEfHMk05hYZbRxD/
pHvji2cnNURV4u1KEKRSMcaG6L8BaP4SqRL+xfxUdqLcdA6dBrAff1USwLVqca8O4/NUQl5H3Lbf
axofjrLM3Ks1R9WzNjWEOF2YgP3wTmSsuvaoEpwDGZab3ArAyjJW8/4rrYVckz/6nJi/rqbeH8Le
IxuqK6cPxhKzc2Yt6lmHa3xCYm/3kv3uplmyJ0YMezehRAmLfv5WpFkwZNNyYYJghVOqPudU/6zu
e6lUs36piVXSvxNr2NkesjJvgknkv2nfzYLOEE/RqP1MFdfgIi9Sn97lKIeNM41XVDQG9W4L9Dty
tIPTedFmcYD0MzUFn5Lw9it00d7QXo1h5AGjkb3pPTJVA2o2Klq29tvcPFtZPYAotuUhj9lNdnot
DvgUGViQHAVmlj2wLYVrp5NazjLg+Xqiz+vaies9igkk4q4/WWKQfybpzsRpe33A209mz2eRC/HY
Tb+02PWO3jL4vxkat8hOyL9DER8a3eS071t/dFauw0iKzhT6xivkOReluODnG7YZe2Gmu/3PjOsL
rCK0m07LZrj9pMojwnp8NRUcK/+3tIenBcTcyvHNc5r6R/Swn1H0fyyqtqomP6DdDcBAynNKKOwk
EZJSROszk5yHxGewzxhIs7IjpBCebDqA5ok4FULv/FIV2lHzM9wS9Xi261l7JDXpBdTH/Th5RgWm
+SW0hYbNe3jW4CRHXvGh7+uRPrBaBXObDOvOMF4b3X/F+Y61ymx2QyVQsljmvN7HH+a1hwImXFuA
Y0lHzXkiLb3OuSBWbC1BEqBbKbATWyBcb6NehaVmeFj7nYfYGfE6ZnR8aL3cRrZ7YVZMHpuSo5WV
MXUvOgyenomK0nhpx5F++eECX/gZcvqG1ElOTi91LMqbhVy2hZJ/8AA1MQAonhHGtyWGznWZooiY
zYvW+dTCFtPB1Ptv5nNox/X8XlR2i4LQWr9MLXotLW251Zn+LlvF42ps3/BK3KQwvksbMKnvf45z
/JNhxBwoiYot1BPL/4kL2mZq9t1mQXIzLrsimOzkcem7j0Q243HEXUwggyIjp2j3dxvZW61pHfhM
I6cdybLYK+rRyS0JPhJBdfE5JjkbzbYI88K5V5c2/o4VD/2vJVRuF0mISwmXbw9tVGjbgZqzqbW2
StqHssL5bmrOromXLzR8qD4ddX55sxyRg975MIkxQk4tJVAfSNxJMWxgqbOs0seItz4oE7LzMleI
+UtCVAOD0aXqtaDgnLbKRuPJ/8vS0AwbZKIKLV2v6e/26Z6oH3P25jFaMjNPjk2FC+k22kqCNsSU
9+qurnKqQK4rES4ddZgSSquIDmhz0qIDxB/OPeni6pSIlOOWYVP0TKK2CGwhNtGdWzEMhIjYx9+0
RTtzP2z5LY/Okl2IELfrZREUOWf7DvdyMHvFaxa3j/CqAFrIo9DZSPskCGW2kMOPZ0yIlGzEUJHC
1k5uJesWPoX5xZySg15EF5twbUQsfYtYPICSwVcb51Hgpf0OP0H8y6oQ03Snf3ei9sh5GOAoQOrA
kUayq3mUbaETR6u6dbl6k4SRsKz1aAV43f1Q8BRxKGTUtbgaFiQtN+tH8C/PDAmNbVtoxiGJCwyV
dPBuc/y1xTqqsvZl0XANkpuWDDBIgnL48Uh+1dikOfB3yxkckLfvJSSlIUWEHqvGJduZ3iH0jIbW
vimMg5N3/ndhDkjBmBbDMmmnz05WAJLTUh5svx3O7FSrrzm3i9fFj9W+JRp/IKDWt8wIprvcNZXV
k6uS5E/UlsY7IzZ7V1S9eTUpyXpWLdaiTC2wMrsMwz9jukPh5vMhlhQC++1fL0m+sDMB/SQ5/hiw
HA4tG9UQBvP3YmgF3R+Z2JAU5QMGqbKJkBqvXk9ylOdE+9hqyX1o1Dkc5RJDbTzYb2vDVcslX+qI
aJdtr4l3Jdd7Amdn14b/lvdw4lLdGcgOJA1aclL9wnmVf8Rz3mwnfEqbpGBVssbOpJ9u1G5DCiqP
j7VPt6aBDWVlkfl+z6CUhU5HQm+lkJjZSpvFxrc5huk9RJJCucOJ0zoDByLfnCib94p8/8qrUdNX
yE5pKFIBB82s/RDVGg97OTU7ioGKzZC4YtfQwnPz5uV7xqRx5i1F+0y2wwbuIzsNPebAa8R6SifK
2B1YUdpjhU12K90eUpirLOMNk9pw5tBRrRMW3818h8+OmsmYxIrzRzAc8xMwkHjvgoT66vsOy4to
3xCCzTZ0e+1cchikV49tPG6M5UBtwM1R0ForgPO4j2Nu7oaJhuIFfUSpNz8RU0Hz7yACMOqatmxj
+veFucHRkd4MjLBUO7tRkIjALrN9MejvirXiGawQ52GDJ3ZdOckpkYV+6ln/Tq2j2aHto+Jj9t5n
fsbkphftHmR0D+1FeSjqtnZJdJro7vrf7KRPi8WxpaybS1fo8anW8Zt1XvWLnIT5OPiZyay5kjiG
uhL3dcGBYaPr+JsJk5F1srNqX5Qom5gz8pNC3+Qx1xU7t0Rq9GxBpqxMqmHPr5V/FurbjqTq6JiW
vbbu4/sXq6pMHWLVD+gqfA5cmes4cozzSAwz8O3xKS6tjgJavWE1p6Elm0uxr1xKN1M/k+uYajfS
8oqqVw/waVr22GamIT6kuCg/JoMzYmeCR8eXx8yic+ozDsKEF86g2iBXSdeXnm2gPHdIr6Y6eBbL
TTwJcSngJfT1PD/SHoujOtanvZyrgd2yzO5Yq1s304skMIAE5ZwvhwZkeZj5slxn6cgpVM5sye/D
1YxpG91aJWiALEkfuXK7L5jBuOucJibeh2aCYAPr3oT95BY4V/p6eOqkk981dysokGDxJGV3j/vk
HuBXYKOZR2wkrqpDBR8tHCyz2TJrQTZxNPEAunIIVJQ1Ny3XnDPMnWjD6znLlsIlKGHWGcJleTK9
/LdNF92mm+1i30dAIGvdZYDCmYvmWUwu6IYH7l/zOhhjf8Ej6gZmfU+bijHfwUUoNiLu33unprch
d7xTVNkV+OA+36bz9Ik5j+D8XGD8oFotPnbapD90OOy+4qwFu13iajnQWlqBhIHvC+O3OSNFZRQ8
mxtmXOthoN/VtHuD/TbVWWZRGaFRgpHWYk2safaTgYP7azsxhTgytKSfEyTEJhP595CW1hEU4rS3
JuwEsZ4Zn/pUUd8hQMcnMY1NWEVUoBzms7WeeBtvaabDgBc3cMbFC+HMN5upXqqV0hqe60nvnZnB
uM8UrxTnOKrBCiUtdla0oCBm1q7qAvpAqdpfMKa7td81Glle8Pwy89QBXztG2aLsiz1NGB+IjcW2
KfTxPPB/B5ZeaOtMc81di7UKVhAOmw5P14agxCkpbbb2i+iXIM4bAEYxuWJSWNzprtbyJgfn3lsF
P5/1ybmZRD7UqqgxVABPn9MncrrtVpZkOqmkSbHJlAZBM1lXNze3UaIsy3kGvJNfDLyBO23xuz96
d2/KE8v4rfUomYZGVArTJqJYhGJ4nuul2baw1jcdM5XrkhLGJjSmMflNuQeMyto7crHejOU+Xm2L
8sWDIMbc1S5eHE4+YaEzf+Zl+tc5ReWiN6A4lGTLw8UfhuehGb7SFKRF2bKXYa7vjC9YI6eHOs0W
nCXtl5/8peLyS3ooNKHZA9UNpTMAJecWv+qzG/G4M9QbgUb/aml2aQbgSwj1RTxl2JpbuQ4LAvLl
1DjDeznOI/gdCeE+6G2ymvest78y4bru4sT7mdgUMW9NeeVeWU1ha9TdAVjK9JKprg0zNoS/Jzij
YGI7ojS0oh16xxve9ckvb0YHS/EeUXQe6ET9oUQRv5mGFv8OsbU9uz59Gi5mwoOR92DHaiwcK9PX
eb65jDkUKuQZU4V8HXQ+PcS5n78cbGqeI46bCJz2xCcQd9R9YdRD1VnGyfiyBX8uc+6OO8ybnw0l
rrfGqsZ9Nc+MvzRb3zbmjKIMMCfEGOdfczVSPwIEl91kqvof8AltFpbzANJ/8tleQbrFRF7RJ1Us
TDQSLh3TQ3UXkA6joDY4WKuZ/3DHyEzhlMxw2XAdooNV8S5PuuaKZdO8DCAI9wRxJEi0wtpburLf
GlPla+48PtnFqieOPrxff0DnXoxevVXQPuAJU5dCyrFotXDyJhTikYEwlDfIxSGwMdyKgyo+hw7A
O5pQBH8iKWH3Dl/3BE2Im5GXT8a43iOz1wc5anqQ2X28i93SuvBQ9a+05tjM0qJyCEyl5Ocsaqv7
6p2yqbUbf6Y7moJWoiBOde/FsLj6JKJ1vyJm6nbb+6dS8V6vUcuzCysM/56CqoLzVszL1R49NDnr
s1lyDAKSSuF+i4unFVi6UnvHrM9alVZTJ+EyecZa3rVyHGV43jF1LGFjTeNXxGgXYyUxe2Y5vlG9
I7Mr8ZjqdTydVVGRJsLX/DOXA2Ri1OqkOeVdl45A6hL+aGTMeN/8qc6+CdWU04YSxLq4FAI3+ujR
ynLMQJPZ64WTZPJoFq55qSM4TVSm6YYRYlTAZ9lWBUUwbA4Lzss8FygMXpZ+eomYokRPCq93H2pe
/Jilnumybja4+cJy1FiRzFl9mQburkc4rnzNU18u6qHPEuLrZtuqN72MOf0y+S5eFk49rKbtor1i
EB5dkO42SdscXwItmHLIjwVtdzAKytrhQvQ7igxqN/PfRoHX74xM89yb/As5qYjm9JjqxQd7MIS3
nYAVH7xU3imSMI2Ml3SSmkF1SqU3e9M3YkhnGPQDwdfyjCGfIzPmXtBHdZ+96aIVH4MYugdAfZoF
OTqGSb2IvKHBkUCGi89XJswhmurmxTGVSaB7ADnMMQ/SHen8+ghF2AsNzqd0K3jInuF9prehFZPe
Ae246E4EjhE3LMQVzkVIkABxEhK+27kovSvDbZ4RYgaO24MqRG9mn+EdbBtD6uvYRlO+BRoBiNVv
kyxbj8gfRb9l9FEhiMquOZETVAwrM6dowIhPZqtQ7gy7CBNgGxaB7VYbV7JMQHgpmprOCS+jY/9r
V9GJWYkHTT1xnO9oANLBxEJykCuY/YKQwsz7WQiiIoE0zeYrwX5rXcxcxlXgmEn9I5bYuGiNbkdk
z4bs0Z9pC9rQhLaghFVZ8wj+bNKPWWnN+RH1tHaY9NTpBatebJPC1WgNwKaNHtZFTR5UxGPhSYAM
Jekrk5s9mLD6CO2BZ5Zu7EHkvRf3ggfNNH3VKl8PBndxsffEYzHuy8YvcddT99Xzu4DZ+5t2Qur4
magHImGGXk3aLA25/wKfqEGoRUa5t5YZ1K6mOxcmIu1Wk111MuQd3ogZJ2A4sF2SuvvFLtniQ+uy
b44nVbua2qhf+y591z1BcPYWxQt7tPPC3EBZ+JxXIKD2tkGNjYbFMZC4WgOJq/DGpwmrpJ3fNDl7
JB3nG52PepAWjNDZgnRQTa0/6JFsf2X32rASn2wE8WRO7E3maL97uYDz7IxbxwAD9yUPi5pHZ+fb
4IDHFuMClCKH6fVxYggSDqMTnWrHeiqVwkd4Z3rglA1zwQlJ0NS5qkHf53AukoWpRwLgSLreiq1x
mDRdMDNKUzmH7BgYLVsV+IS9/z679NUUBjGmxeZ0zfdn/VoEiyxpyF9LbMPza5io0wzHZJTHGPrU
2p2Gbq3HlffqWTQUBI3BiZDySQO3NN5NOeORJq9KexqVpkGVMgVScqF/MqWThcA8n4dZtwW88qr5
JQZRnpM5fqZYIN24c/3iM6EFX+uLEWKsnfP5rupsFuWDF7ketGFTODUToogEC3o1RFoYLcGSy3tc
0piuDA3or5BIkWx/0m3XAa2PI6jqRnF0+/Em7rSETFztpd4xMaZmS5frxs7soNW1K8MxRbSD/UVZ
qlsUEaHwcrBi1PdR+Jb28wjw13+sCtRczMqbzgJHg2B60j0f1nliXHqdea5fOcRciCMHFSkyRK/8
c8lad4OJu3rSh7xZ1fVkBmNE9Aa5jzYCbTn2RJ+3ELZK/J8c/FdOx9axaWPQsPDziMXc2QmAoyC1
xnF2bXxGnonqtiRgsltZOMe4MRLCCfM+phFXYzq4l2n2attlOHZNvGMMyEQrqovi4GceEz7Y0S9o
peMHBAKGaGTSmFCmr1qd5MfKyn+DGUoep8J8hyANZLMV2ppMK7LZqLfUucZrywey2SzmfvYEpC54
8yC9H5UxTmudMpddaw/LtqaT4tt3oy8jT5hIVeUcNiXCYGHVLzkC8h5ygfeAK5Eh3JIUpwJv611w
rEOrjfeFZk0b/LBmaAoURt+gCY4nU8ogGHeFA2bgVAqlbwrGL4ohzypuiFRh6X6LWKh6kgMnW8MH
a8QfnKPeorbLKDbHhiLs8VkIqjrpVb6DIUn3tGQpLza0R2K28wd9cfnJqhwOAJn9bZklyFFLVhfP
oJXeI42x4Wt11lGLsWSYcIwvXvbhlti7kWPRvMweh44g1EAWEx6cZz8hG30VGqUF0Pk8hoyUq7nz
ck7MytvXs/us2e7Ego+NEA8OUoROka7MTXdrW6gY9+hQmoLGnuzf2UDVRKo0jg8/eWWeCPr9IROv
8SwnUNfylAaNUalf8Lrxehjpzqca21DxBk4YU2/tMJfO1fT51lvTK/aztMwHosu30hw+s+xJkinL
NTZHjW+HjNmOxNIfbKsbQmIKVzOutV3ZkarrYei5qqDGKT63JMve6oGATleu51SxURyR2xvSm62K
oj8QbzYpxNVfSpjokfOj8jzGWp57MJR6SMxFrqu+CDQ3/81BOPTq5EfvMoOidMY2tu+vR8X4zcuJ
eUXjYS4sKNiV5W8tW7BDd+Qlm0S2wZ0yA4EjbumlcbSGTfk22fVbpgzy/1Zu2ysdf/tKt6fTpKi+
bgZ/49xTC60LxGHVmYKiDf9awhe4mE56cUTx7MXePsnsNNTqcr8wkOIYMnDWGj79rGbeW0LVlFr2
IO4kctNVz7JLDp2C8JLXHxabv7zRsKe3sI4F0MeYiu2CFA96D81UwICDwsxeYrfZWnGNi7C7+bo8
tgYQn3TcLZ4fMi3ZWWn3gMXbObZ6m0OjITC3Moaq50BHj2iVHmxiGETpkf8xy4auYoRRSfmceN3W
oqjppgpKTOSsbZbWPtD4/J0N5kMuCfQNNqlBr8rCTHMGUpZc9QUYGfIn+GKy6dOYYCZKxtlr+Cfi
t5XjHBoSWkQjPA3kcb0iyDIYdw2RwLteR9elBnGIYev46MMA2A8EsLhzO+yORkNDGUwDAoaNaZ/g
chkPrc26ZXIFAHEUMDwoS+uEIMALCIeSAnDP+YKg0xhSHs2SG81PIE4wZfHtNcnEvZFEF4XJ5jIW
OSceDCJ+zgsrRnStmiVmGcQj5TigCplrJnh1d9AXVlpls5RznHN4etI7e1KNHWCp4jUqs9ACI8kw
NVYRM9SEpP8wDhdbQQmxOEpfe/qIrLYaUfYgT7u9aE5V6XmnImvaAK7jDdbEdkEK5yyRq5B2aHvL
CMc79IDut2M7HUEKPKSGeGFpO+qVcFemYq+U0hqHidVwdrnsuAhGu7x11mhdm6EUAR8/nWN5dMpi
Yw2/Y8fhBGmSyVAe1dukUYCh6k+G02gNGcViurzTHTwN7I7ad+540jrFFCg+64u1pznhhZUIvxqY
7VI+18WIwxeUFYN+9tmrOYq8L5CTAtqp05n9GquM+B5tKz1nfpWdUCf9c4wcekjSBtzjwJ4wjAZh
fzkW+zioPT85CPwA50lJgiRl5+623s1gdxyMM8AHfLnUVHe19zAimZ1KT5b/F2TB/9ei/47/r6L/
2z6t/v3fvv/Lv/9b0390Eohg8Q+Bg/tP/z1wYBjECgxL+FTZ+Z5r6cQK/h44EH9zDM+k3c7ULZv1
0sDq/z8CB9bf/vq/+SeXs9SdFfgfgQON3+d4Oj9GRkEnqABh8P8AI3hPNfwTRZCgAZjuO6eAVyh4
4fWfj0cIVS00xP+WTr5dt9UcaEwWvDWz/MHZMt69F+mUafWm9Vr2m3mtZPJDc4XLcbSppm1ZGZ06
FzWPlhD/hivYDY4L9ktX4OyE3Zm/Va3bpoEYdWgiva/1f1KpU5PeCEgptp609WrB1NyGi0n1w1pp
tvdLr+bICQjR3Zsq0kRdIjuHr0Xw4l76Xi39WitgL20im4mljS+wOvWsSs1Kq23V7//TF3qVBfTB
6r9Al7tKVBHeK3SGf/xgbAgLwvItMh2YMUz9Hz+Y2F4mUcOQcrFcHvRU9m+GcQ/Lo1nyeNGoWPEz
OAJRKePXf/2XiaD8L3/Z1y1sleAZ+Iadf/zLiQESh/fFcZgtJ2Pj7mHGtH3+13/E++cvHsQoFx0B
vHvgxdPFP70/Znmz6p2cTH9mkO522SWsUgh+N10jxWHtGXtUw9HtRJPftEEfbjhQ6GW9C1bEP9sR
Z3jKc6qGA7CaVY2RiBY0xSYPK/AqR4BoV1pxp6YCZx/qTUkq0l1Rr461GBYh3eS2aNxnksOSPgJF
Czc5OmyzOHHFgFjRjZ3YdOjfoUtz4lNeS/trJkQmQ50JmTU+5kTYH7FwTu+qcZOHnMLHHyUnB5UF
r/qC0GjqHxY4tZw0xTywpTbmiAJUDx/NPDf1p7+0xXddEb8MwEdYzaHk/J6F2kyt5FoVi56dJ0Cf
S2jLkqdxq4Yq5oCiN+94HGleWVpPfXsO5rpgYv8Ex3GJYAxJzhe47knVg/ide0dHnCramUopXV59
aBQz+wykdthopvFmQm6KgkjriZun8SC/y95cpt0wNtMT4yfUWUqWzeZu10m0UGRG6oecM6L8mEdO
SrZ7KQYZup6CDkTCNzaRyyGeRaL5tEVczIHp3+fv//raMe5okL/fMXdGqqfzVPL+ClBBYXJ13fmn
K1RbZMq4/Euy+T4IpLfbMHVAKRLPoHAW3uUCH5JNqS7fx4QircKzHsqq0MORfohVAdxn99cL+v/p
t/8qyIf97wk0wUetveC3/88AmvtP/H3p0UxAtY4H4sXiMeJ4vv0fa49mir9ZDKxtzoM8/E2dH/qf
YTf3bwazbGKXwjYIpvx39s5sOXIj27L/ct8hA9wdgOOh+yFmjsngnHyBkRSJeZ7xR/c7+sd6ISVZ
kZQqVeq3NrtmZSqTksmIQADux8/Ze23vX3sPFjnELcICYGsL4Zq29U+2HrVY2f51F5FZC5OGG4k3
4HouvroFcPth6wkyRwz2kgc1mijPE7yVwcpHb/vd5mE/BTUjn5gsBtTltRRbQiQ4OniJlDusH9lz
YRHc53eYSwyjcDbAb2m1ZamZfmPFVM9KEzLbaROAMrZppuk+2b3ADfJJP/qcwr7FXULjKpmK7IEV
vjs38NvAkXQ5ighLHmrLMx6gP1KqxsW0Dztlv6DzMp5VNklUFxY0ESwTa9tBfp2m/XTimnrYJI6I
7j58pVd/3ojEZ9Av10lrrSAJKU9B/VFy2S8+XKdiguKV5PIdBLTA3MXsrcFMO+ztriYTO0gZ3MOe
xJFg5xVUWqd7tScydXEeuyjqUdqPN0YU422Nkdnem04CArXuxxpNYXhRYFFNmaqZvckyXCMosTqC
LnKaJuf/D5/DZeGA3MZoxvu6asi+gXExFO+078PrzPffQplM+7TkOInil2NkUPxaE9RCtR/IfdCH
zrWXYXpoJ/RTk1vGBJ4G1oufkkDj2y3jvMw87+NBnOggrM+SvFdXMg9j2i5FdPrzN7+saJ/uVa09
3KHslTw2TOSXauHDd1Aze5T0t95J/MjOwVGqcxrXNPPaXpxb2PA3P385a9l9P7+eh90YFygPBuAM
60tZNg8pWjjhviGcejQS+w5ArbW1y7iFjAuOwx8Gk/YG9k3Gu9z7OLt//gbknx5OPq/rmAhqMJgr
ob8s8VncjDWttrcIljRBcbHNjBFzavUrDHPxPqd+RRJ5058g1SagsurN6SUDokqbP7Kn58GqkPVl
WI7O01F8s3MXf3g3p9VTT098O9OpCzc0OnGzzcQvnvUUyvm2sFzjHiz+tnfMxN4FsoWrEdTyekZn
3R2ytA4e8pzcYMMH6UJhocuzn3/sBc/9+bp7rEratm0HgrdNafz5e1ZY+MiQal9lXwMMKYQznU54
Dx/rsUKuMFMH7goZme+hCX4HJ8ZIn74ETnyZos+/CRG3w+3pGi4ZeW4TblPErKt6KrsHxzDbS+gL
ZA+Ptj4iZLLvx3AcLvlPNfotZiMsQwWS97C+sBjH3cJIOQIZdf+msP3TrUzZxx0MRcwTICYXePnH
W5mHowj62n4pK8TLtp/O2zQxQAYGVk6DFy7rzy+p/KvXW443LGDWcjsvd9qHR6eKKSfkVL106F0f
bT+wt0BLkg0hdBmx95knnmXiuQegeWdh65fgof3mWvT50gUFQUEnB7xSgX+Ibgr93AMdmSSgx6iM
PaIal8axriRcEd12645gq/U8ieYIYra/5XgljFXVBsOtBRK3dZ0WkrTpnpkFKSrI6Wj61IYEVmpj
RMHN0L3z9FvfbKcHHh3XQDd+fjH+fHtxmlOOWs5v+H6+MtszFamRrLVXoir7DXh/czNxxeBi1uEZ
vIBVw+7yNy/5uc5n91gOkA4AMLYRhxPjF8xbGEXU8OX4uvDXTryE0BBmlsHGTjj1//zDLQfWLw+P
tSySfM044nl4KCo+ftNs1Qwa6uZ18vpHImPQ7ZRtk34nYngdzx6FuEO+1yHB985RQ7vpU1THycWk
aPz9zVsRy574af3k3uaGM21h8oawbn1+K4mHxj0U3kuBcu47M5AMvLyn6isR13g9xx6/0joc6fXG
/oDhwFCB8RhCrX8UMWeiPB2qb6PsyIGxTIJ2u2zM32wNWWOVYqxAV0sQ9IGJzMKvqOv8TJAwSWUr
gTsx4fQdXjIjcenn13cp1758KGmJH7QBDxQg9+7nD2VGs65Sw3lOEwGHx0lH51ezYQJe86h/4xzS
Fqtc51Q5qcNwvOTpeRshqJL5pxRzsUDE66q2Em9VRslwOeNi2lpoGfTGzq38eaA19L4w2RnSGvNI
JTGLG5yZzWUSTGhG0J/cV1DLvrEWw7GLrQN5PdER0UIBXAtRA9rsQnMBzDZwyXPzi/wgpg4BdGkI
tS0N44age/fU4MSPDqnozq3UXUR9OAC8lWfjkcUsjDfQciR6EfJXsNP9/AqKP9+h0qIxaNJCsZTL
vfH5Csq+bYYmEM+1CM3vqiOdif6iGgiFDjMoPDRCiEi2vDFDW+iMSEdo5dP0TDEf1AHJPFqYSCpQ
cqRZ+uCK1r6GpYReNGHKui5LaDurMXA64GwBDUyjbYrjj0/wPyed/2Jv+PBlLrEhv8dyLGkj/+u/
Lp7T6OMx58eP/3bOIViDTonpoVW2f+uk/dFiMyz4HMoUmuXPkjAtNAvy7+ccTkBAPcyly6KWtUpz
r/xO2rTMX7g7NAEfpJvyD3p2/6DFRhft03O7QEF4Z8uCL/l/V6ovRYW2DEiaSbNTzWjahyKms7JJ
SZBqH+XAO6sZ6RLuuo0ILNYccUZr2JDWXDESoG/m4QWryv4ahZ5wMTK2bsxwHt/xe1iJoiEh3e+3
LHdoV5tUJM0SBCFBf4B5p0mmAyYj1myG/q60kVCD3jIaetVyHqxDNdPi3lhIPb3Hyo0wzmORjPLh
RleWnfyqh3HRXkoojuA78yxbcA5J9C2DQl4S+JcO0a9jQ5sbfWBdE2A8qUFB6qgjAoDBIK07Zjzu
MQrnkaIon9N409ih5d+a7uDV+67oxk00Gbft4L0WHiI/REUbWSdHXxnntYykv0abgCdBg6fWezDM
FqApEyRQA4jbg8dg1k8djqzghDKMpAbhQF2bTfdOReGDqlrvdK68Jt+W9jhzSeNZZ3T/gf+t51L2
8AsClyYVaDV9D1DQR/sjMWTu0rJsgzNyTKtT2BBhc6+Amcx7pwkbqtuxH+7npJ4ZVvIJ6vwkGQuJ
rcT1zzvO4s2uSIzxhOC7gNXYYlLVCDwZa6YC1m3TKHh8YdhzhmP2of0TVEQeUZaVsq5lRid/bSG0
Ic2OPIzxBR9UNO4K3x9Rb+KrDK5moyJhKQ0IexeN5V9KH3DqsR7mkBymoE7TVZZM4juo5+mZmW59
hGupSDAOLwbfdjYErBgICHTFycro72gwMTKOLPmWNha5dDG21QaF0EgZy4ic/fVVjR2SDcLVE+I5
1DR2F2U8MhlH2NE/Ro7WSACQ2eyTMK3TJ6KwKiIJYQ+2TBTqUm2nlmDpaxiv+tvYWmYMd7oPEvct
6sAzvrEdOONNgrF2OJnqxqsvoZiZQEl6/A0CtQwD4oy5GcgJyFkFPoFEHho0/RDmXALnTCTTYyRe
nSU0DkA8mI94i04+Cx/K1p7d7645mdFVVjPOeosMI26dlcauOaOC6wscVI32kFo7q7bSqqAwksFF
N5PVUu/MmoeShEfhxdukYKj6snQJghO7Hyv3phzbOrqTQdPAjY/iCC4iSC8SV5hcVm1z1ZhelF62
OnWhxgKsSK2Db9VsykQG2VSbUUfj06LrGgfaYFIoM1egBh2KMyjkBMraPZy/AYcw0KpsXTXyIrR7
VLYJYeY3sDbdpzKpgjM/tsSOQ3X/lOQOyfWE17wg02RkXRGHg1+tw8S0KId4Z94OTV1+MJIko3Xt
5yldT/RDEAS7IqcVQDD2gq48w7iRjuzneXJL+6Zw0ZJ3yyyt6+6JuqnPWOPig9POzmkeF8xWveE9
jlVA7LV/m9aWvib1IsDf4nLdC2IheM8eDqN+4HmoCYD7lpWjvNWpcKkX8lrtyV6ITgcNOnXV+fGw
A9Y47QIg4nemXc9Hr5xwfxlte15PkGinpnY2mMmMfUu5NRL7KPsHZq4Y9fA1ez3qDBbT3TDXi3gT
GVgLpeXM1B16duzy+T5OdH+Yy6n4LnCtr3sRMb3sVblzQw0WVkWcGEgMRX3WMjVrSzQnpmiME/x8
INL65spqQ64XZ7xdkNMXnqsZCoWfOAD6akevhVDjrWuTceDFbXc21vAiUpQ0K0AdiI/76YIG8/hi
98aAnrGqr9tmjA6GuRDglUUCcy9G5NwYgQxlWGcq0vgwwiF8DKaE1O1iIE3XhMrvwvg+ibLqBoG7
v3OArEMTdoL9bINQCdIuvoywQZ7HRl1fR0YZncB9mr5nqM1xAUrDuK1CZpSce3YRBMDHQLvdsWqR
C5AALZkPTylXZNgLeKwMRkG/6gx1km9knPnj9Dkgwh5JAz+83PLWRTBn/IgGkGg7DYOBsRM70mWm
tQJjuDUoaA8hkQxkwLriYkRbS6UtnDOl+/KkB4Z42vrpWc/pYTM7bbtsWfa2qLv8QPQTiCu7Hy5g
wJMvj/n9IijCJcPXFoexLOrnye/rrdXI6oQZsr9pRNbh5G5fXL5CiAFCXFdDv8uyNDxPAoDwljPJ
MwUI9ntqOgQJmRwjdyoxoMKRyFCQIu6ZVyXaotvBEeq7iCJmWCjdg30b2fkJfBN5ZYXw5Q3SlUy6
TxJS/ETu971K7SMSBHZEwxTXzLTkxmjQ7zlmiTZOZCk8ZvOG07d7kFnsPNVIRtewcuQuQk6AvFLq
00Hl8sHjXLiJRT2tAFe/GmnH0hLJGiuZ0fqxv3Y8Q4K6nIgfx24pb8wEP5xAUsuhWZvddcuTi0a0
hrLVMH2uAc9Bocd1bxSlATKIiRpR57QuA2jWl6G17OKcpgArAm5J612Oh/1YBQ5SyGSM3wfy75rz
zuR8YyfcBLKLLCCWRYfau94Br7awuu4HRvUSX4+j2XaCx470Jyu4iuqhIzsSNw5eXDRgRlzRZQWo
gZga+y8wwZTSW4eu66MilToOpbl84XVo3pic8ho8JUPn+CCpIf53l9oxmuwNsprjPwunQx680oHd
PrWNVZwACQafUuXebkyLFtZ3+5RW2bR2vSE+xCSVX2nMXWvHCdPbxMbatCd3RZo705U4SbweaQ6g
gThbdzorrluDbyFPfItRu9Nua9CyzgrN8rSz24aT7NxhfZJ9sB5c+haTm4AM7BtsfYA16hMr6voT
w5iic/CW2T1MagyraekWr4MA5rGyCw4NY1QUGz/P3Z2s0rucvtQqUoZ7KiPG8LWdxBeGG8TPZZXJ
OwPXrLFFSdft6gR7FmLiBF9GCWV20B4Jh41XHLIiyXbjQDp8PJGITD/a2Aez+zz4JVUcJ7Oj7lOw
xJnTXrtdwbLBL+S2iTs8xB5jV+jKGppDVwDMaRLnpmw0J0QC5r2VTdTqK8E8DTK8wb2r7IwU7am9
yalrAjAVsXtsRC+RL7JomYYAw1N2frpL4WG1ZyWWV28zBrW4GRQZEGw6aR7vZ5nLi66aw6dx9G5o
ZGtiSMmZR5/urawpRGEXG4PNob3xSchGN1etZA5HET5n9jT2CtNy7IgDKuTyQk5Bt3btKtqDAUkP
Rdjjl3Vr3d1qoqvOowA4fLicQMGx2/2Jjjt01zZZIjhoXwwvtFct0BlknCp/bN0pIo6298qVTBCR
A6JfErxy5CLToW0ijX8p9eTRmbX52MmqR/FllV3PCgqgZ9CVep0zs7ljZ+zJORoJaLJBGF+Gecga
PkrrJHZi6zactLiwjSG4zwo/fknqKRg3QVeMdz2nzYM7ZstWng1k5U6GuJiCtLkICaC9yKzMP034
Fd5aGaV5PhPyestgvjpTkyQRDwu7wpg8U8eghQ7vsI4EF6qJRsTo0mhvemsQ+xZtPCiqGSXcmlrD
b54CCIHVhhaDGt7wYepr3ikAY/J048LHaLEGhWGJF11VrX1RV009wZQzx+ChgoUpmKtYvdar0dHz
uGLMPXS3JMJF5QVjGl+slNSywVqEAIcVjROM8uD9JHF/6kGWGNfIYAx4Ez0GFlgQEgxdlpajdaqC
AaCh23vEBPV4soIDbpl0izUWs7aV4oduIp+pTXaiZcWGzLlgHTfVA5+r3AYDjou65IkKDTZA5D1V
eZLJoTo3BmM6Gzr7JfGT8WKabe/YVCo+yxLUudmSM9QOC5ofEALZSUBWUgvgKso9OmhlfBbaE1z+
MC0PREVkJ44bOCe2nX3HTXTsRE/qlGLTdydwCsjaQBnh/BnBru8ZznonDrahX3lA5U3A0r1W7SC+
t8MY3lmVl5wSU+PvI7dyLlhMiWAwAAfsDGlGz41TpWej38tns1RuezmYxfg6No6LF7XG6sxRaRys
E3jy6LCslIyaS6p458lGUjKfDr2VGWsFWqT6ZrVEqz0Q7jRCWFJsfdFo6vQApaGvTsgN4J3lJYar
qh9crChRlm+l8j1/B5u2M0+wXkDdRv9lnwxlwPUwELDq9ZxZZU0S0dTH6xSkEaMKAmarAzrKUm4J
Joo6zl4htzAyTd2ddAQOqFMx2kPzbdJTNT6jZffFNuw6/zVyalTioG5IV2kkWw9eV5e5QgchMHwG
sauMC4gObnY0MN3eYVdkLuMlnWQ5t9Gfns6eR4MKtusYrknzIIhRjSWiEVt2gXtMfZ+YqRgjZYAm
KnX9C9XXpb1hLh/OEKWh5W+JZtVvvWPnxaXm6IcOODEgynb93PiHJCafdTMbBt+24YYKoymXb2Ux
9eSw2gh4RZUVIT8lS707GHF3b0dNSjav8rZy6vwdzHAT3lMRAcjw1UH4cf0KGDh86no4Pe6cOg9G
C/KknK18T05auY+ZgawoznW6qgQ9caQ6I6xOBO7xKpcyPSgzhXc15uDKTOcxrfGVrUPTzU5DjAun
wSDGrZ3AJoZ97W5w4+C8yqvipRcZyTzYKuRrFvUOGGxMzttsyiDqJlB/D4Zdt79OKenM5mD7LyUd
FNZADEDeBtSu2k1WmZcQB024VDlQ53kLJU1tY4gJe8Ocpx3ZtYCYzaDAZhqI9khYkH82WUG/dw1P
XE1mPm+HYsbhGbT3bjFNWD0dMP5+Up/1RcOTN6OyJVJJXJA0Bc+wKWv96EUZ3nxhti+yMLqz1KzD
3Shg8GSJFr8aJfl4YCjN62AiCgXJOnpxf3JjODDsNqvO7tJ4PYZ4loSSnN954Hd2hlUmmE3NFfaP
cqo5WY/SPxvUpDYcrxN6g3T7tuBpvPO2xcbl2759U0xBctcGAWHF4MbVJqOmObGJ98BhLMgWm6p4
k3YgIQHvDBshrMUg+sN+1hJ13kfthZlq7R98vyq/x+SUJTEHgrzzvplNmrenrWHYNoWkHYynhi1L
91tZgWnaA6ZUZF24KU6Tb//TcWynRcfi0j//99qKm+e0f/61qD82HZe/8bu2Qru/MCIkKwCbg2RE
atPU+03XR279L4uwSlKr8Q/EF/Tx/xBXABlmh1OsPPyJdpZpzB9NR/mLZQtJKhBeNQWh+J/0HK0v
owLbVowK6B0uQg3I2V+nPiLPo4lJBYyD0LtkaQb674ArXCiTkTh1gpxUxjw5kDsWbCNXNKsSfv0u
qSEFVQ8JOoIN+3dz9eECXv1ZySCXYKOPEwzeFnpG22JCJJY5q/7Sf8cHN05yduxd3Pu3aKOcG5I5
imdRO/MBLgyloslkf8vmTQIEcvUYGXWvrXP29fqqDYp07US0DlatInh41RAxjzlJ2dP3wmqmM6gZ
WbjJnWD8xnEWpIBJgN2JhWUE3oCV37G+R0++I/PrxsHBvgrCwjradQCv1rMS6lNEFG4QDCeRLUaH
B55xtlsjOcuIOH2pWy/eCDuau00+9U689eu03nZRG7NtBqZ8gPYh3ZUNg/YRlgYHviR0zIuQCkVu
IIAZxxgd9ZGqzf61jHLiOrw5xDfTNZVvwsmJFiQoYBsmVYhi4i2k9AK0sbAzBu02tgpGT653iEeL
cN9F400G5RhX3+FtzueE6CQ73KfqKWqVp9eEBCdYZJTChp9MtvdQDoF6TjJ7OvXTzNykOh+eRIf0
F4AIHMoKozSgIHc1Nbr8lcQP7DS2xE+wSkpF/BhfQLZtw6D9lgpZ89FHeWGNnAdRiiTm6VD2+5wT
SZ54Dgd4/Q5Ior1lHogguQUTt+nneSLDdhScjU1XZxdkcsaXkMaulEjjXws26himB/maKxOWbgu2
oqFgso3UvAu60PGh/3bFczESiLIRBDcc2nwsH8mqeByTCtuTyo1DmiEva4FU8ZoD8K9YfM9Ui3WI
fCcD8JJxufC0eiAvffDu04nbk50Sr6rYumMBvWzM1ryo/U5u2tpTTxxAn5JwmAEW4bdfkYZFsx28
XkBQcL1GLyk2HV3zvaR54dKr25H328JPwvntdJdBk7IeJ5mCd6Nh0c+OmxwYNRjTKjNS5IDszDCB
DRg/AABvZzdLXu0WBy8VZRbt4WrPLTeQ1g/zbMlNaGHBGMvpdiaCYyfSkIpTtmSmUqAzt5cCKGZD
J4nw2paqIQ4B2tRpfNO7UYJy3oZ/xn/2dJtuM5m/OwOHVAIQe9AQhvFmWw3a3aZ7hjMRr2igPg5i
OqYF3g6Yx+Adrb47JwcVcaNBLmLYPTkjwiqfT73JLey6DkY4FTo4c4Rn7NzG3XYVORwrJqbGIU47
rFAS3B3pX80u95p6M/juYWwptn2MJC5m+Nuk8t4ai5sd4Va27Yr6qrTJ6SxKq6Lzy31qUHTP29ot
iKhqO8YLGf5wfBKpYWxLZY2gqIPoqQAW81iDbdsFYhjEWk1lvkeVBXEsFUcSicl80dj5dGtFWzGa
w7dWoZ5JM+d+QhC6botRvqCXc0g6paX0WMMA5QbyawK/J43JoCILHY7a5HjrTFhXuAV5mhKD2FJj
knisC0oiQ9ubVqYMF+ljMB0hsBz5v4DgocNt4is41GWn1pLu8jUVAlmi+Ke29aS8NV1nbzUp4g0K
3yroLCQOEbCMpj24Qa51buhyYgHCl7YdfYSVG0kI+K3CpkmOJOfu4NIcNKMmzN57gxkKMViTe61A
NGDlcf32arTD6tSrquZhCqR/M07ToK4KDythZSkgUpCi0X6Rq2ROyxlkGK/SNHZuCj5TvJGDGq8S
AoziDURW6zDTXboJSs+/bbGNHhTon72umd4myk0gZZX4/lk1digAIwAgo3E99BQ1qwQRxA4tAXEt
02wR5z7l5EHM8fitx5h/Xowp/ZQqHb01f5zvCTRc3IeODZLBHv1T1C3j1RTHsJeJuu3f7CXuax6b
kmAAxZ7hkVbx3nm6TMh/09VDnY0lT7BTOjcQixrrPHVb3f/mciDAMHgr/mJ3+6o5+LHnujDQbbSW
bOE/VLOv/5LS404zTQDGHAwMSPYjsC87ZVZUDPSMsGac9NZ8a83ANckTl3ztdA/QvwehcZtEziXz
yxZyW9yRj9WvSq/wNgqP5Mps9a1MM0Jcmu49K0AINQ3KR76mn2/OP2TlHyQTP94+Y0/XckDTIFCh
1vmo3gACzRnIV7z9jja5V4Wnw9RcBEOBA4+ksZT+Ppjzq7RqxlVJymqMRwaVOOinsdqiJEex52cH
x9J/o1RfpBp/el+2NoWE+2UjIPz8vpSBlqa1TZujQInUuszv0xBfXWtjZgpcorTa/vDjUvyjIftt
kfG/rxmVn9Is/7PMy/1bsUywm6+/ank3r0U51dECifjfP/6YG20ZfH/6ly3MpnY6dm/1dP3WdGn7
xyh6+cn/9A9/H6XfTiWj9NeiA6rKbwuAin4sbx2+8n9fEG/i6KXo2k9T+OVv/D6El/hcXBoI1LfW
UshS2v1WDyvrF24qbBRk9SIq/jFo/6McFr+4JG1I2MMOLhgMF/8qh81fqBQRPnra9pxFV/RP6uHP
ciDKX9LULReIIb8JGe1XMwcNgKBjci5WlTUEBzQBzCfdzNt/uB5/sQL85atoibAL04ZCJv/5Tq3i
aPYGWLa4I9V0HmDwvk+tWqx+/iqo9T49EQgI+DwIExY5HUdE7S1V9oeFJu3DSIrBmRittYpiOKwn
a1OWvr5izKWbPYMitWECWMMxUoKctBL8zcZTfXtVek5DT6vv8tv8R+hhhsq7uKB1IOQpibpsqDJY
QhLJWYPKBGqeCMT2R5AioANW2dEmX1HFlh8d5nns9pY7K9hKATlbHRUBVnfeSt+U8EY7376OSI+o
oDkwUWOYH1N0L6CCI9ogOz+YXe9ivY1yjviAbOUrZ9hGHxST4r3rS9L5KFMZgRhdEn/zC2x/QL6H
8WxwpX1tc3aJvtH5Mu8nMOXJSjMCu+t7Ahm25MoXl4oMjRQLScXBBp7N2Oyr1qeKHTo2zxVoK8AY
tbdo0RLscnpDiDPmSf6DWdLpDy1VEVmFkoiM6tC/p7rtAYMJKpp9meii3BLs68f7LnPqlLCSCLOM
wUxj8a7Sklnn+URSqBjm9nywM4UgvbAJgHDgX+X3jD3LM6KjVHWgep+u/MhExG3VzBJWqTeBZXcF
G8mqpi3zHJe+99yU3niX67p87zNJMxDYTfoUwIZ7iszOfgXnKd/pKNn5d4QIRPKRI4fAwcrRxhw8
mp4LwBvS3MGarWHYtnoo40MpiIS8ZrABwBDCM2t8UOmmOjNjVGOrzBoJSFUWTcqnFntWvinEKMig
EK0iodJC17s3vQpsFGJzzNZz0Hkws3+kW9Y/ki4RoZouocZxSwRmEljDo/6RjBn+SMmsSszN0C76
32Tm/2jx/s9W5v/fLInEFX1YKf6kkLr5P/+NJzF4Tj8u6T/+zu8tC6yIaI9Mc3F2IHmyFwH+7y0L
y/3FXjw93M4eAndps67/sUY7NDpY1TUi0qVjsUim/2hZiF+khY/KY4APFIYV/J+s0V/2eQZslE4U
1kIpF2fKV10yuvJonDL/6ESGhXxUpncSKyA5dmMXSZrjenwpRtf/R2s2aixe1UEUiNobUwJWxc9r
qavJDmBceOxBT630lEU31RREfyMr/7xg//4iBCWiUrO1Ba7h84vQQqzAXeljEij1OLk19LOgGv9O
6ftVaL18FNxYWHYo4Nh9vnyUTvtVDX/7mHUhLRItAnVUOuKI5w3mwczdpw9311/sdl96OT+u3LJ7
c8vAhGY/+vyhktga4Dq5RyuxWDNGRgWDZZ83HQvqz1/or67ehxeSX5yKTu6Jzhzc44C8hKAc7cCZ
NpK/qd7/6u5bdlY8usgs/mRGcoKmz8LQoSOtvWt+qMeWxEzwFLu9sZu8mAmTAqa++flH+1p0/3YR
XSxVPJHozMwvd0bKjjiFqT42GaDwQdUMIKuWqZ0f2nI3w2y/6WrP3+Zu6j7YunF2tsyClyhA8bSS
fgceKi6zM7f2qtMhTC2f0FA83n/zBfzltaEMYzTHyUp+rWu6uu4qj9lu0VXNTibJTJoAyj4iSXT0
LuTsXZVIsX8rwv/tceovvnVNd5VbC2QLaWhfrszUhaEKB3EccdCfinrwNnPuh//8wcTRxsPvoCFU
DEA/38M13SBSqc0jYuNkLXwmulDd9PbnX/Jv7qAPRxi+ZWwavARLr4sH/OvSVoZBXDM1PR9niAvA
Fe3hEfJLWpzWGrv9JtJ48/FFxi4xkIKIQDbuuS9WqpJWd5hMs3onKs4PNnMG/2DVuAry4UCmuLuv
58bNNtgH/HOnWhgVQ4F9dU0h6lwnw5RONGSkfzUTs4ARImxpHXpeVN65Tlbe1Qpo4ApBW/0e9k3b
QcHTEMptQ1IjBvO4EMeMUj6MqOXy1YhG5BY9FF9+pqwTDF4gRwMTiAthEFEjNhj95m3TVjlkCNGN
54ExyGM5athIlJHJs22hD1wrd46tdeE61h7fhrzz0btooHyevK5R+Y27Ji/BttRWnWE55hGET1yS
sg2VjZTNZrCHJ2KmaNulVW6S+lOVoAqrptQZdtuIH6HKa99UmEOWTGBdvAadGN9rNGoAXhHPbmwA
huAbyKO54Tp6J2LMM4+0iMyjh6Ob4AyYTZGBMQ3bW1MmIkbn1fonOapVY102IqfTRg8lYPZTDOE+
LywcuAGk/XeEQBmCHabgNNWrdi7OEaBJUo1ZwibKdJv2XtDUxls9QpJcLCygZICku6c+QEW9o08n
nvLF17si6WYuNqpaVD40jQAVwdPwSGaxq6sgC6rLIuMV1nHiprc5jVuYf9rQd2wqwZ7fbiJHJDL+
uzZwNmq99IkqmdRXc9/YZ5XpBc8EyWR0XOMwt/YOmUyPedTk8S5CekggPbLP80g3PRnNfVkTPzyX
g78nODlBgYGWJtmE3lBu4nA5MJSOQ+i3q2totjajhWe0QSV8MXItDIRcQ/mSNb7bk9xjF5ccnJAa
wS4ZcYZ7IeEcc+yi+JzmJHhFXEmYCemCzO7A5kyv5lAhAskaN9oSkCseaAI72WYmtDReuUr7MwCw
QVbAghHDFkknUhJAEQqsAHkyYNOJHm7aKGnPK1nId5M7dLpKbGs4EwEOiCKWlbWCK81ML8mzmdnn
hASWSa1Fqmw+45bZA/JDFu0NvmWATJ3hvYLbVeZ6wCwZrfpsKsY17UjzurIAG4PZQe1EXjkKn01P
I7tDFzbqGfpX6L4POjfp+vTa2RlYxPBxViThsq9EKGzSygRF58tufI1GS90JHNZP8KKiG3egOUxO
gkMMhABl9ox1P71TbmYfE8YYL9gVSBOIgC7VC1o3OSlG7uYTeDjjJXg0oHh0xQpMLIXBiHNS5Usk
Br6gWdvZi2n6wXfeQfOQcxhz1k6ORYNB8JI2bxXek5dK317hn3fKdem1WU1CJJ4OfxnvbgXXFm1K
4AEKIpvEvEgTJNmRQly+zscsfpv4GmKQinl/a4m4eHUSw/+uc03HvhhE8FQ2lrofpSI6HnZv/o1Z
ND5U00uMYW0XRRIxkmUnXIPpG69I1kKbaeRu9N03wvBCQK3LOVWibF65SKAh4RVzPdCHr+j5g+Dh
EEq8gn1H+kF/C3Gde3A0u/uxiY0AIalJH9ci+4VPgGzZXAezGu7RnfrHCtJAsq+ihpMYcM0k2mee
J5t1PvTkOckI2SxYdXsiD7dXKYY1HMnrvgqseJfYkfU+0BUOidatSWxE1xx4GzawqF2FQgxXbRmk
x4HZNglttmGdO5Tq5cruW2luO1swKx4NL8C1A4ALyODQp8eE+x5JjS7TfFu3yr5qBhIVicML5jsr
UDlu6XhITnoS7/TFyEpePmUdrLdwrUTkk2mSG9b/Ze9MkhvHsnS9lWdvjjT0wJ2yFyWKpBp3uSYw
byT0fY8NvYW8jdUHZZaVCCrJ8hqXWZh5xMADBHBx7zn/+Rt2oDxNoAjjK2PE/p2N2BebJLbjpJpl
9KiQ72qLFvTRiAu7mKdyqd5XZEZgQSNpXryQGuCdrSQMr9yRxBCQj1clfLlGpmZibvHvznL8KiAP
j8jrwhJDPh52Ltbcmdr2C7sd/GhJlKN6qxAx9Z6kSLKWBJ4Pa9IgM2jmfp4SZK3n2bwddaIbJpjy
rQT5tJvJJFX8KIyov9Mz2Qb2x/0PhYFmSn8aJA3fIuLGDMwJ+4HU70D2X+s4Dg9yEjVvJIwrb9Tf
+oAKgazHeYazPExUx/Wwe0hLoi0l+N/HTPU8+C3w3vC7ZCgjP+XM6yMMckrX3+R251bLgRZfhseT
ojSQwF26mZfFmGtXJAq6IJSB9sfoAgWyp1WE3cY0dANugRUQJzW0sKQY6GWhtDTtwrqPys4llNOO
AoW4qhxPIfppyV8iTouYe8Z6/pEj2i3USsTfHdmGRNJYQV3dEu3Rcwlhc1AmeF1WM93MDdxM48wk
H0zzHFxXO0Ra2AKaPzvscZMlVuQ4n+phScCfcFvGGYUJ53Zu9HncrDqEhxzxcCgRfJhhJi3Rbnj0
+djasxTlDh80G0LQb63TdThRkQzrxCn4dpSCg2hF6RE5y151PPJfRVgQ9yXwXYFmZHg4WeJW2cJ6
b+NyHjaDifFmnTYKjFZVrWYIzzAWbn1W/dIKnVpd0KCG2ITEEYRVROoc8zjEl/mOTJS2WpVKazdr
p0w5qczI7oON72A7dSdHaeNtO44CfMBgTnY3cZlq3y0qsxvTK4lvriSCMWRKhRZufO8SAR8iE1w0
rl8680RyCvEUazrnz37AedIfvQeNI2wm6xUqI6NmR+Q99clQYTynwBjjENLIqZth9J3HM2Yq3Bnh
1wROlEovYVwWkT5vl1qQ81JMCgetBZ+alU6jwx6vKyWecxrVyPLqBOuQwtIT4H2t7VzClQBMFoXm
KO9drdU1vCDMUGcdfkBrtXek7uD3WtCtaNk9GHBphxdcqwTxowk5194UfYt9HvMgi78ELVRttgUB
Fd6z0zsIAHVjEPGaqbc7oJnVhgSKZlFXvGKv1ReZzBQMwxMAtt+N3aepv/AI5cyWrSJKaPWkWunp
TOQaftfqAHwUrmqgHrJlg5DZTZhsGzclcJcsr6JGlRDHzLEAGBOWg5u9lTxoxnGGByoFVG0wPpc6
omBUBs1oIupeucMANMB4kUqlnlMD1/jTxxm+cOhfaMSqihDzQOF8ncXOED2TXElKhdcN2LvRa+ne
uoO4u8QwTHrqmNYUt7HZNNVNFoiwWQykDr3UfmNFNx91/v8iT/93BCz+/WBgxApAnkr/7f+8Fz+T
////fvrl22cQavzr/4lBaTBgbCADCCpo4eTRd+A/MShD/wdOVxpNkozQQRkZNf/CoCTrHwwPwC9t
ZK+miZ/Wfw0KJNX6B4AH+m48JTT+NP7KEEudNLs2swsDZyT4eSApGsrZ05awgl9R+UHb71ofcl6e
hZjHt0G9txsb/U1B9kXdVe1SITpvhn3TsK0J11qqcggVvLBzaAYkWGN378xknQhmySTADueDeJub
aEcJpKmf/JiM4CAZvhVd/Zz3/s826OonJ6wRwxg5lh04LV2BN0ao8PMUzQZ7wkUTwxcaK03Tpsrz
NndFmhEqjGnXYN/kopFfiY+ctcUgrT9+KO3N3C1970Ax2G+znB3g06L4Ai/Sxo79Uxds82oM3UIJ
aUNLoiPmHX4eW5i+KQItU+Td4DWrFxsxzoGwiiDdcIAvwba7ldI5srdwddV9UZwA9k1jO9V3eVDS
Y9AmKUWj2evs3SkW/DGKBzLooKq/1KkR/EZ7F+8DLay3pPChP05kI7jptJZwI1zfb5gd63cFZJ4U
urHAKgbma1fO8pKgFwWaI4TwSiI3O6RYv3zfTKrO7hsBuqaDoqI9/jDU+XzfRe6xpeVFt4uBWB4i
t0KhzeBLqmepXubvSLBVE05J1K5w6sE8smsdfcu+tSfHFgZ8y5AdX9Q4QM0WMCC48uvGp376Vvie
+BzBPxnEYRRw+laCEP5p1CrqLsAM7WcSeYgISUp01kbe6z8wEjf6Jee5u2fr7rYRKY05VaXUzcwy
w4pXoruEPtSGzpWx7/lTA4hTWSUyuMyIDJ/+rtLHCSgsynZX+MFrFQrBYsBM/fLd62efBfsJbR/3
D5HPor8+vUrjUJ4aUj7s5IS8w6JoK5YfhAvZ8B5DGO5bEPHhTfFUlCu4jjc4DEkFwqYqfoIV6/oU
01Vk8iyYngwyQqQFFDjMhoj5WmvV0DxVWjJqaIUV3JslkYGa0lfEISbAtIQqwhAxxM+RNMLR7vWM
UUoM1R/1zo5frZhWymgGdwm1PIQbUGKZUiXAhBEinJnvVIG6KEm/ng2hmf9h4YULGTZVcuUZfbF+
2TbYek3UYELRxPimPo0bi6FVUzJC5B2GCNWLGvZkPBo9OQD8WE1CUeSXK8dskDcHmTkfMeFH08tp
WYGmsCtrn2jSiiD6c/nVTd0m2E5wx2F1mDZUalOdwsJlWVZhm4l+R0goCVf4O5EhDjrgqBrJLK08
zCWpbVHYjoLdIc1XfYDsqidD7uXKLzn/hIjNGY20YCcw+x35np8fEEGjqMoySd5JHTHIFNUwhvSB
GpbYUx0dYKmZq8BNA39MlOtfVdtkKJyWPMCwM5gkoh0s4QH2ZCFc/mWTiQATGZOZtwWcLeDg4wJ2
+sOgIFW43DoNGSbJT/wgyrltkL4uA0XPcbX/Z/3z30Vsx6sJyisUlwzscfaaPAapQ3mot6Z8LDst
/6F3kbeKsdu4ggufnWSQrygRIBrYjNotNonTm5JgPxM57yrHnpTaWUOY2bLMY+92oENaIDnAzCHG
OcxiJFyCdb4GMdk5l5/rlF7LrfJIaXd1BbkupQwzsc9vfBDYS5YEVh3rTnRrC8hyBShULi2VVciI
4r4R1g64PthYDgIkQzRkbdnhfcz/l4xrYeU0tM2Ac6+TXdvQxy3r84aO1z7QF95qGBGMpp7T34bK
DRzMiY4iUdq5WWGYrMVItrweJt8Q4Ntkkj2OnxruFX4Jcc9VamMZRs4YmdhXV5bgWC6d/RrWAzYL
o6HSByP40+ahu1itE+kaHQmZitaGK2PY25XEXi3uK1c3ARsQ1Rga+URXXtF4bl268PhtfL6wmtSa
GsjRsWuZrWtZKS87GTpqHif5s5OjJvGTDNmmlQO7ZH6BLTXR84H4lzfhv/0qpiMeLCSY61gs1LFI
xali8lmAohM+00ne0QJ3IE3csBZZl1QbiKbpkSwUwGPk9WP7CWug/pEa1Y8yMVaIiavnthysQ8D8
c2cOyLYY8RRX3s/558TPY4gLi4TpoY0E6PQ51QDvlWMF/lGDZ7vo0L4fW23YGJ3p3ioB8ZllIdf3
QVCJW7OpjZXikkNw+V2NK/LkVfETINEzJbGo4qm8T38C3tFoPtPWP5J6cY+/uvygu326lCHJ3ZSV
otAlOh5SeCs7XL7w2f74cWH0KHD0Rz7NpMbAFNdwSaHgwjlxLVrN8vBiQEeBkIckTTe6snep05Ni
XAucEFDZWAnAM2Pz8WlR9lGA4z6ziKMh8IRokLvf5Cb4qpvH5o1fgf1lZaEuCcByZ62JHXox2P6a
SFOwOSmXtvBVX/MAB/e+yJMlomhaasXNFyQxYRCfOf1r6cXmwuiqb2aRKSvX1Nz7/8Ezo1zECA/y
EVXj6S00vq8MhV/7R3X0CZQADxYEbbxA4QXsh+hypfqYtmMfTwwTS84x3JLlqZGT3clOLWEdcsw9
68kpw2adxba3kgfvVxqIu1Ro3bUNdPwgT5cjn6psYHRJQWzpU+89I8TzzsPA4RgYgJmRo77IRenc
tATc5XVJ8LJvVQhwU8bE94KRhg8Ad5eify5U1Vyqs1Liyf/tQ9e5dWTnsvphHjb5QjAqaTwpZQ9R
SnSaemp9U9XmiEiM7B6HJIjLV/tiy9IRoVDLwNsTijylyw0gkBVx9/4xQecWzdFp6/ihGa6KUqIb
ij96ohws214Nkk+NE6ljdp035ozKJTYiBFvKpC0Ym8btjWdcs6KfPG6jv7IyPn7F5D0pjIdZg4xW
ISFMqhsK7zj32yE4qpTb+4ahx3PVtN6NJ6I6J61GI3Vdj9KIrBU7orTuWj9cEnqTxwvFDLTH1mjq
e0VE0W/bBYAjSLRhDFGaNQqvEk1yUmEn75pSf2QIpL5cfsYf7qaTX6/hzkrNBK7xT/3Q563Ash38
TLDhPhJUNcwgiOTLSI2GTSIGlYATOP+U8uo8rn2VDFnCevtWu+3Lvn8xHUVs+hZ5dp2GmyLvEOqR
D7WQcaaYY4hCspeFj70dtltVAlntJGIV8E6Z++ynonOchY4RxyxtDH1O6/uGjYW0NYoH20zCR8cQ
2ULXSRnDauyxCysVvXLRjRO7bNPmsb3KEzPC+FKoWGIE1dqu6UCuPJvzD5APD4wCFAaJlTGt8JD0
uxZo3gH9ST1TYwztE4OI2MtX+ThWpm+AhgayMwQ1KuTJySdcDAOULnaPpZX3C93IrBuGuyQicxYt
ihokHJOVallKyvCIhJEpVO7X+zRrnzzMyHcq8azbSCDzUPTsJ3Ymz7gPWgvO2Sez7344bewtBzde
ymXeYkVSOWtHBdzRG15JXsT5lUN0fCiTu2HbGntl26YvMiZ3Y8t1X7CipINWIrEcyE44oC8Kfl9+
aF+UC+xDsMAgHOiQjKaboyNloEyyGR98nw/LaSyKWkLQl56W7PWy2geOZ61aJ8kIAZR3iMvjK+eP
cn4i8Au4QXy7TI4FMQHo4MPjsEIOEVkM1pOfrS3jXiLM3frFwGKZV9aytMJbZSAip18xoLnTcrFu
R+Mi791V/XkXiCtIxcc9nz56fpENuoP1ITjK1DR0yCNHcuUuPgxupW00B/RJ6X11NQQMB5m9xLd2
6stPTZ7HbDplsk4qE9NxB96AbGNRwmi7gbgxBH8kTDLIhJHimesa9RJrq4CCK7T/eq2MhwnNC3pD
GYxzsnNaFv7lCobLh0bVsONsyxbbsfDaMXJ+jvJ+YA5i96spNoOJ00ohkj256uErHWzYJeuwJs0q
UhCkOD3DzMvL8ryQGw01x6Zz5C+K6Zrw8LaR01YEpGzG7oLMRnPmwvWdIW1E/6bJ1974F7f2X9cb
OXent6bqQVA0ph8eEH/f+DbOD4pW3ZYhJjc6zouat0vsbIsZylyKTezdNnmTrFutn9lNvnW7K9XB
WY+FFzdjKTHC6TZImXr6a4iDx7cHiTK+GXAVMpJCUNZ465Zx2AZPNGpE/DhmlPkG07TOWV5+9l8s
fwtcCdAAnIF8iymua0AOinKmngdf17FJs4ri0elzaweBHJ0Ks9iZpGq7Vifcb6YrtdgwDMQPXnLv
kqYMGV75CS67YaFsXLkUs8RRu42U9e5OVIF/V2EYd/kHn7cbFhJDGwgBQ20g18nLI7zH0TRAtEM5
9BrlC8whswkweoE8O3ejZFiVlrTH+fsa2vjF5gl0QaQEmuARO5g6eVtR0rI+HO8AgNfDU/AfGlsf
IK2rf2TbHb5Xyug1UhBPHwjy7gCS/hXF8m+70fOFO3JrWSloNdDTjDOWz1WHigLTBHjwDqIsH7DY
VQ9FiQa1xVb5ylP+kDud7opciifMF8lZjgDj9FLIs9oczSaX6tJNYGUtWDExrTUT91vUnfdZIsx7
jyDMDClvnTkLtxDRHMD+niBw60qx+MU7V2TolXQS2NerU+tUZt/mUGu9f4CtKM2cKizxEQqNo2oP
Lzh4bnACjR/lOAqukGTPT2WKGKCPsdAzOLAmzxvmcZ5bahkcFMcw1hKq8LlAvnplPz/f/kaBzfhO
MZhERjO+9U9tZVrqDs54iXcI4H5h4uPCnvHCbDmY+iOT6CtG7l+sIRBX+KoyeOeozzm9mp6bYVsl
aXCQcvEUJUW4QjmZzQAS2pvLX+r5UU+bPNr3Qp1UkHhNvtSCqXtXhlFwaFrlT1r12lJx1OKba0e/
o76S/8Bxt5aXL/nVzXFRhadpj/OqSRmV5n6stoHkH5RAk+5MrfzmChNpsSm/Xb7QF+8MRJ2BpgKu
jh3tZGV48DOGkrN5n/sq6X1RZW4g/r3VULNue/kqv/mLbmkEp1kblCijIfLkc1SyyAFrUpX94CXW
zlCVYmV7/nDPdAnAw/AXuR00Gy9ETM6UzN7mzIpeRE12up9bNxBM1U3hotdgf7Lc33VVdes6697x
4Asfgpxs83jAG/TyM/ri/bNVjYuMEgL13+RlqF5uO6aOvWYBNWKRNSSESal+V1kUm0khoUYSaXll
p/jyQVmAM8ycAIUwzT5d3r3jZ0lV57jWh8m6l91tBV2/ftck9Y2CalN5aHR6kpPjeC43opoFsDqt
dEvQGJmKM/iTz/YgCfYYc647yiZo6yt7yvlTYTMBETGYOUBUH41rP3/tMNQ1LeD4PKipfKhr8VC2
snafq/adLhfxQ5tgRnn5PZzvYmOfyucwNhejGu/0illGwnCOfdwBIC2YpYKE+ChS6vXlq5xNdOiY
Pl9mCjskVPxtiofSwcxXaoH8XUTbxiBoFlHFixkNLwMherGLOaze/cIf+9q45OoPmDxZo/ddzW+E
e2B1rGAvm3CWRrF3Gq3qTF1hPrWTIvGC7ZZjukvseusri+98U6AsYbXDfGfvAoM5fdAtkb16o6Xs
PjnM2Jak5riv36H44UFRfr/8uD/AxtMDGmwaiAckj5nN2QAtqrTA91XZPWh58CArFGFRhhdYn5A+
OVe1FBF5ULzTubi4WJrVD0XO7dtKN0dPRrbiUPEgxqr435S9K78HVWZGswR/chxk7fwtKx0w9nrI
v4EvtPjswkwmVNKBn4bg/havNQ/30MjKCOy1giUR0TgldFG/C2xPrFSjD+8xOCIntYnNXxq8H7w4
e+el6hXnDlWLuLLVfPXu+aLscTPmqYDOnj56R4NpHGa+f6jRO23NeHizGQxvHVVaaY1abw2rAYAf
4NoRSJAuGRwrz5mWbS6/lPM6hWkmbTUtNloB4hJOf0UlkxPoF4p3MFiG8zYI32FR+usGCt8dXU6O
K2n9J44q+f2vr0sBAfeGsCByGqb0EBWHZDcpG/fgZuhKAwp91B62+0Aw7kGmiLvpYrPcJGhorygw
zkdpKmM84Eb6NkoKZqind4xhU53nzBQOssrozrDtd1SawSLW1AizBdf3ORtbZytIQpJHx4heJatX
YTPa4yzgLY3Sh4eT6fvAto6Xn8kXFewYj0Q62ijPGSVOpz/NlxIospCg9wEhFRlYyDz7Dg3PezFB
6hmgho9mFd7VJt1mq8bb2grfSsRQuz50rwVHfLEDj4gLUKfK3Bul0OlPSSERF6YRiL0PrfQngbG4
llpDeGUVnBc/zA05Wih+wL6V6SwoJXSm8vFF3cdpvW8ir7srA5y6W9jff6kpYudBUMSI0gDCZaMz
JhCEisGoT/6Ts4+B25ahaJBZ5G4yyy2zQasAGTbKVOXKOfYFdsQHztPTPiplffpGk1z1ccPzsNOK
Q+hEeqEb8zI1Q5g4PpkNBSZ/jemtMSxh+w0SSPztgP3XYHsboec5XpmFJeZllUlbCI/13M5s+b2s
9W9XVt64z0+2ZihyYDN8iWjfMYM6OeKHVsJNUo7tvdua8SZVcxMXnyGYV4Vaf2cD+YnrSnbXVb28
5VfZNza6AzyJvd9Xfsd4ndPfgfCerxPqj4k2blqkwsOX8JN0skM9JNl3QnijGxrIgFKsaBc9s92F
SbO2UU2H0OS+XTbU8Yum7+aZ1CWLOOuxWAmMO0wW8eSBeLnqMLrDPKWTbqPIk/729AR9oFpEimhr
TMCngK5igJqnbCYHOe/qudwVIP9V8CyGQcy7Qfz1EuZyGu3tqOmiNp320iGtgtOSTE4LXQfQBQd8
VyU7X9hFEuFempQLDt3oyn55thGMF0WJyyZAoNuHmcLn4q9gCVuyzUVbkJg52HQ0K6q4v3IMfYzl
T148LgZ8lSNQgPoXAdvpAqRvNVNZzsQ+LHFoxdgGafkMm85ZjUmsby2QOi1id93Wb1Fzm0o3XSjv
m+ZZTZF7dNmt1IUL7J5+d367TvNgZWTPjoDz6zf8qV/5sWcEJUoXvmmqXjYvEy7QtE0kXWrIUbfs
KwYHSytuHqyhCNZjH/QEXy3cRH4tIcTAbKcvjW0T49ObRA6zK7zHE6B+2dr4EKlvrnw9Z4U60kVe
F29rZCiduU7QkYct/jruoWaavnILPBNcmqSboikIHDHDjZ4xDaZlcO9txD9rgQPAQm+9eo12DNZY
ZWPTLAoeWtX7by7TyCO0q+FK2T2+ypNXrXO+seWPBMURsBlX3CfwQHezolJwgH7oGc2v4uSXWx1L
KOGzCL7+4sojGbf1k4vRU1Fo8IEy/Bp13pOLhUNItUgfl0m2uS9SfW9hP44FF4ZqMzeztp5Zqrdj
vasTg3BregruzrH8C8NpHFCZN64u/6Dzbs+geRjnTBxEUFOnFAB7qDEHoeQ7YLom1kR3DRiayi4g
Jdyhh3po/V3RiB+2aqjr1raLpZXmKkmchsY7zLt4nRs+AZ5GXj7ZMIJ+Z7kEGozJepEvMRh1Zr2w
32EHK9WVs+zstfHDgRCZwXCWEmwy+UL1MMMYTHb0w+C1S+J68IZX0yMDOo4LBkCXH9NXF4MiCZZF
ETJe8PS1QcdydWxE9UMchj2KpSSZowDD55ogyU0pvGseJ2e7HDcH+KIbBjwr7E4mN1clLMC4rbm5
hAi4TBXRwmrka7vcl1dhFZowT2QBP+70ruLYzHK7MPWDamO/22Q5BByCYK+cSh8o1emah2KqkAFD
UzdCdJPtCV4y6nGpsw6xojZ3slTVz2notou6bI0HW0tkUM+YDiOwBglzJ3z7KriN1rKVYMYsa6VW
xAyqVHNIKU7c2eD1zrtV9daL3ZfOY1uP1mRuImMfNRas88gDvqGLk9sEbW9hL1Urde+xogufIVbD
8fG7sixmHS39BnGiAVSoIpyQ+zREciGM+CYo7A4ZK/89hzKZ/RRes8lkYNy5cAq1mA8uQX+z3GwU
aR40EXodVIQcgHAdw8zkCyHwZpmFnUJScwTJPHN9FC0ILpyFxLHlrv5ycXJSqexgI0mVE3FaG9O1
DF6dCfmg+4m/LCHcYgJY6vyqKIT6Bi/l8vW0s6oIAjvReXh9jTgMXl+n66aKjbCpom7YK428ta0f
SqO9VrV9h9kNfGDSF4Jtbr+mXv/QohfFnJr9LdpoRGo5Yg5gulS1aqOiE5UsHJ/eI/2NoTCzYpW5
MAY5Oa41TJUR7i2wrNOYUYQB8XAMkhJAu1h6tsfMYcYxR7wBVqmSLPHAW1Ttlfn4WTMw3iXzPxtO
OMDhVAhRU7y3cpsN+7pv6PTVorzr3Dz64w/N0+UH+uWV0CT8czDCaPf0ebau5jW2pw/7JrD67wy5
b1nZyc1Q4VZ4+Urn3SY3BaBMk4vKAynEZCODEag4psiHfWp0sB/132UUHW0TImDalBu/IfpC76t3
v3DWHm5zURAdWg5lfCAXGX6RkpxfWUznXJvxF3EoUkf+syU6vflQVX1Carxh75UWgQW1qt+g1sL4
udIdXJ6FghsRbqTrOFLsu6CJmdWY2zJGHqB1UrKwFNCSxszse0vL1EWKScaVgfvZLmmDR1jQXPFm
YWI0hftTmebPwtZpLyGzujHsnAowvGYN+xGgerJJchXq2vHNMCch7vb0MTStqFA7qPI+pO9bKWrb
hhydEcbi1KJo5wnrqFNx0FKhbswIHwFnDLpuUYKsTYIH8CXKamvXeM6f1hsZUb7v8SpDJZw1kh5f
WUYfDJTJr2VyiNSIIxE6sj0pY8JAz5CZSfXeMjkFG2IT1paO81+sDIR1yx0G3wI/yJ2PWf8s0xHN
0cF7hy4pvG+OqxWHSOjyGs8PIhlkuHRKR6blrCjE6AJV93N8MsUNyuN43jBgn6W+5a6b2sItVHMT
binVgc3kCGN1wsnXQsNMMYnL36FaYiILFcS5yUe/iKTqUbCLKGHu2qK76S1/BYyg3rDO26VXBcWi
61V/y/DxLe79et1kWvXo93gRSL53tHsFM0srU/zXtpPFvsrSdDQg6ZYYZt1zat8hbRTrWkJPefk7
nVic4SWEN7AOFGd8NJ9UaKfLIQsLXw61qtubqcrxJrBGPboVETeuM8Cwz+UFjpDfSiVw7pm+W3tf
1/tb6IP+oRhye69ldJ11jDsrmQIl8mKR3la1h3aidLv7DH7JLTpI601XYm0B4C/PcikrNwL09XD5
Ts7PCgYJFP/8A/MHuOP0RhqzC8le8Np9YbQKiSw0IizfZl0kivzG6vqdV76DaVjfVKuwK5RrTIXx
u5msVB1SvoKpDTUpPfzp9eOcGUcpx80e513rmyLho+lbnb0lIKCaUYD0a1w58mfyAcrXUqJLqbti
QbRYO3Nr219cfhgfo/XJr0EBBeXKYsPTODpPfw2Oo2pTZ5W1Ry5HjJ2Zw3O1Ua3fmV3/MNi1TH6T
VRHLHTQaUHtQ/owJWfut1FH/wMChfNIaB2NmisNdUMjimMNkv+21xLonEybee7oI8RrVYtwv5HjB
bDpYVUPQLM3OpbUR2DtBsCWMZR7rhXGj+pX5CgHce0yyLBNX1vBZzTyyNSHjU52DpZ2NflPNBfIk
eWSvKVmxCuIy2MO5CdYwgJV5kbfFFWTgvA0W44wZGBKOMbybUSP5uZFr4dZniprYe8WRypWVJcMr
DYS780VW7uuQsNmgUOoVq79Z6x0mcUWkN39qz0p/wsLD1HmQ1bnao067/NbPDhAABAbgzKXhAZ13
Kn2DMyoZAwKveoacTZiaN/gBuFeuclZEMDUZm21mxbQp+pTTpClJIKv43uyFWu2aVJW+VWq7RTSo
/Lp8O19fiE5Rp0FBjzr5ooLYM3BgNMU+xkVxZ2LdS0iMV66zUg2utObn3Sk3BZlvnLZ/gOTjo/3U
m2NqqZEOE9l7MtHiP0kSaEd6UPkHfsvlXgSDdxf1/gspifmChIyxQIzFoyv3xkwMcfkqEXkHMzcz
Nz0pDhwtUvBioszetDThOD0CKeJGbYi3y09o/IpPvvIPJS6jbbyFyAOeurz3BHMHeHjbeznJMBWQ
lXJmIvUflY1NexfavdhJRtI/D3noXTmZzyAXLj1StkcJEypeMfkGmtQgDoE86b1dD0QBtg9WZ8mL
1nZAyUxvFvYkbPz9zVp86iPIA7d/uqXhb+FjiSXZe77OcDE0krlossS957USAYsMzruzmS0RuuZ1
1xCm89aS2wVDR6oMywa/kklr2RWB8EgntPeV3yuPclK0M82rq8VQ2OkubGplhbOBWPV4MmcYjdvD
Aol9Ok+00iX2LadscPMGg8qCUR0WKK9DMMpkfHPIMeSpY9rIHPuGYkB6WIcVEUP4p+Mk6TULJeLU
8pxeKhaGZ5hL8trwZK8860OR4C5ZBDg7eKTINSUJQVLVzV3AnHJeBlLVzMjzTpZNLOlYIwuSK2BJ
+psCH6mtNwzZ3BiQ6eLvc+MkJPUEblORwEUkHm4/OiagKhoNXNX7uVnL2tPl93leifJpw3lHVmij
GebzO/3mMG1R/AhTBDI9NQNzigbRYB6XOz8mhnJmVGo4r3i0t9T0z3mFYwGpkv4iM2DeUCs++pUa
LD0cbxCM4q+PFLQtd5aj+0tZUa+RFc73In4rHAW4jwBruDef/lalMWup9COmXyR4/nQIkdUGxNPu
4D9cfirnhxlDCDLjybJlIsGiO71QN/gZvJ9K2yvDgWIVkmpr4V2iZk+9qVwpmc7PCy4wEkc5MyGr
TTdYK+1ST4sMbQ9brrlXysqYx00nLf76jjiceUlA6VBwpkQfs1N1pgiSts97lfqrqeVlFHu/PB2f
D8uBeXD5cl/cFFx2Rvts5TBwpu7auRLXeMwwpxykljmnRSIScEBbX3lP5xRDQFruSzAA4XDS1Um9
2adFW5v0B3vZdV+NmqCtWe8g/CPcAGd/M7sl6ylYDR3RFUEZ60fVCx8v3+lHnXG6/TPTG2kiVPDw
mqZ2gVFXDa2SD9q+GsJwiUFKuxkS3z5UhnOETtH/QJHHkWAUafRNycx8boLadwKJNemm2q5Qve8+
KQg7FAz1bd633UqqZHut2WG6EplTHlyM8Ukn15sbJ2oB7pryto9wpXELBNGlms3JIr8NQqQ5EYTt
dIkttDUrkAovCtf3tkGipNdqr3GjndyzppvMITin6ZanTXLh9XkhRK3v/bg2Z4NldXdRSomlhZG6
d63Rg14SBxApdjwmBdAaFKv5cfnBn7UaVAPo9yi1aKIRp042A8NzAaVjTdtj/Izdl2HU4NKxfpvG
dr0gm+JnhYfcCrby3sx7bX354l/sRLjGjnM3+niIK5MNIsXey8dgSNtHnnGnNpUazdJE2dV6ASX5
8qW++JTovIUJR4v5F2TO071Isfy+l4LU3qdt7/9yRfKaN558ZRV/9SHxGqkjOWABJqwJBC2ZmSxJ
GlfR+jEJK2qxHiNaFnMOZRwhlcGdJTUprnaJtTZi5y0P0e1cvtHzOkoBFEJPoekqpaYxqTSx2NLs
WovFvnWtO1Xv79U+jo8mqPW8z9P4TgQciXHWXKmhvni+iBhGvId6enRiOX2+A9GGOmij2KdxqKwy
4SpLN5Ou1etfXgXzHfZ6Fisc4dOrEIPTeEXtiL2E8PQQ+fKdpnTR8fIT/KInQh7G9z3q4Md5yeQR
GjVR2XVn2nsCpQ9MCfGrQsCz1bwsu8tMPX/QUr3f6VbzLXA7+Wh4sbFySlK8Iz1pb0JiyLa1UV05
4M4/VDKZmFTC1GfAYU3purlCNBMiEXvf6P2rhPPmbZAjH8TVi8C8gJCmuWa2qMMDtqCt5Oj2lbPo
fF1xugour6Ge5/lPlnZhyy6mvXQVpN3225YU4wW2nT4pl8e8XBRSQlaIJa5Rm8YXerpFohGgsBrn
LbgRTE+myPNxMMsVa28N6UsUNtDNMI5I2+CB0e1PTWqaK1vSB5g7uSJmy+PgVSBtZpWdLrGwCRUX
u81hT21Wr/vC8NeZwIIe+maxU0z82uyChOWAUEa0CvHSrg1l0cJjmDO4r68hMV/cP/IU+gT2LSRn
065IlrKWBpXtuc4SA3s1DqmZ7Qfxa8hk5bZM+mxfEebzB3dOCfuCmuiTcCG6DqoRAnLtmy7jZaM6
Q7zMddk7ZJoGlKRxrv/19qoiVuf3Uaiw8U0FvoFPRnSuUlMSB2MeTJHsIsKzr3wCHwDe5N1QSLKB
j4cW/OfJu4F0XAcK07K9m8YEo3pe6c0JvOtWcV/demGcLIxq6JdJLasrodWP5ZDVIKmOeL+yQ3zx
WjguZeh2zI4oBycdoyP1NWWspOzbXglv3GBIbzLs0fIRQsKDTEiZ/up4fbMwkzpcRyV2/T5J0zXy
wR+lm9k7keEYQ89X0Nb0SR7fEHsVb0V9ras+3zUoLWQ0ZiDkcECmtT6mfEMpBYq5H1RpeHNLjIrw
0Fskjj7rNWtDgNZzpJTDa4rH1JUl8QGenL4trg1+yJxtHDhPmTVSPWhBKzpzL0QwAxO5q/6Ds/Pq
bRtLw/AvIsBebtUl26JbEic3RJJJSB72Xn79PvSVJRoissDODrDZmSOe+pW3FFqOZCfSVdJpHH+X
yX9F2//OhI2AMuaHZnOyKUigoUqcB53FsY+9eLDqatXad8JEVAAzqcpAm9ExjrcXdB6IsHcRWwBC
i9gVdZPLQx8EGdhAP9DP2Ln/TdswPyMjmG9wvwgWRprnRFP2AAN+CnfgXV7FIbIvKinJO+2cK4O+
K7RE23WxlW0rABfbKXFfCAfmzSvGQkIK7A1RJkqdVw+zIdc0RLC9P5cdYh22nOh7KQ7h9Iax+VtN
HeNkFmmwQqsWG7HI5r+8YEtJRH+NzUD64dvC2pVtEa4zYS4FDTN1L2o9EMWpRbBBJsjQtC4fSlUS
t3s2aLXp+t4ZUEBe5lsklH8H+puUKJsQgaM2Mu/aNL3PjLhfI3yzitRftTE+ob1+V0kH00Zb6FWS
Xnwp73EOPpfqQ2g/mS2I2yAmEdc2pUNvHLmlHhRuXx3qbI+a6NJm/yTy40uIoi3NUgkZ3nsTH76E
5H5MTf5DgS34ikhhtJFGjNRr0eRPGL5HmwqtjrfGVKo1ClD5vsqlBYbN/E4ik0CPiobBe654tbNQ
21IdX5iqa3ahcp/H0lOiOdum0zFGLkD7hd2X24fmPTe4PuDsKoDPgP1MYuvL1fOV2kSs1icbNpKT
bpTblkZFYGSbqKq2UfNsg/bXJSDpcrgbB4RXA6CRZnZMiuyrL5vrYnxGnnYtGyeUyDPdWwkpd4d+
W0fB2q7VA4KmcMnXSlo/3/7lnzwkzBW8Ka4RFaykM2VmH1arwLQlDSJNdUmr+3OA/fmz3/bCtdAW
XvOW8cAj5r81dEneV5VubL1QDTfVCBD99i/RP7mgKfBwDDig5L7XT1qvhqndBomObtsI7kC/EzbK
t4mKYVq3daJnRWDNIDa2FByKoT5yiEAKDFvJKLbUjB6dYKcG0mObf+2lE8hJo/wqpH2JuHFr/w7l
s4F+Xf6IE/mr6ReHwkkPnaV+DdOjKUv8X3zXEhVWu+empDqX0ljxA4AQdfTbU419oY5PcOpf4rSg
gFfTBxklC0t652FSDiB1WeLwT0KOV+GeRh78rulChQWy8eW6mNmUrOat7JZoM+kS1/7orczom9R3
64bQJ7RwcHul4FfRbEzllRa6rXIf9H9HBOc1Ze23LtW0vgt2uQ9rHiZ1lsrHxtZ+oIWH4HOKiHIY
uUiX1vWXDFkh2TjcXtBPkgfEJWBGkGJytWnW1dZCNwb1trIZXTSox/tAUpE8IFt8THIv2YWjGu9F
lXUPDbbte1kqPcDoEQLw8KmbjWTI8Z3Vxs0x8Ft7iawwT54AMBBJctMiXGe+y9p92PRdG+HNCSLY
7evwJCaZ6tDsjIOC0vtq1CyJ4m5S/yAQHXYEce3vOh3DnTEKGfX/7DXzkv6tLauFS+Szi5OmL9xa
gN00Lt4PyMdf1asetuJQ2oiFlFOlq98Jb4OjoEv/hLtGuDfNUtpqJZ5EkN2rkxVoS3KG89ef0oeC
jhBMZKbGvHr9W8kRRqaB7/C16KAgEwBGAMbW3RgES4HGnPc8lVko6pHT2JADrhkj+D1Ptone4Fb2
0J5Q27rH0Ck+GdDWcKdGia7ooMmUqRx89wHTYtoqEjZsG4x3vMLJJhUxryKe8M2Dg+3DTwex8oNa
+uaTPIzWgxZ68sK7Mm+rU0pgS4Nd4ppXEc27PJR4NYR2UTi928jJCVpF7+JXmqMNJqvUA3Gcirmh
V2Zv6U+VPAR3ckjj3HPC/lS3kX9CiDBcqXYwnCssFV0lEfa5MzD7zK36vowCfAANZY/xGfoFaRE9
NrX0yzcRZlm4aj+LvHTgiMiJEeQBGLn8DKTKdUBsjXYWZbJBJMHbAONx21FDbTjXFwabnzWiLvJk
+lhAnqzrwAbonh0YRaGdewkdYhwZrE1RlX9u3zXzfQvrZ3I7mbg/Fg/a5RdFYhA5UNTY9XCucLHh
eh5Cx3gYo/yfc/9pIFqk1LUQlpev6nQw3xGfVqvYtXwpPThF+18ZOyfRhWLdKdF9Suy/KrGtXYhd
5xENfVmagZBXgMqy+y6/r81QnRZykrmh5fhftdH4rg7Bq57jBdo6dnOIgszb3Z7S+bpNQ8ID0GDN
kA9cPUAerGwrGevMlXzbvEf2R72vjSVw1GffRdo4zenEF50Mwj9GH3KntQkqH8Q6QD+2oh5saq6Z
2Fpmoq56FeF6KW6jhWM8DzQwGKXPOak9kAxeAx4tO/W9cLRyNx2Mbs8TLD1Xud6cS2H/dEr9nva4
Qg1aG+4zjxLHwnmYcwOgHnwcfvp5H6750BLSKKIKkXS5xAHjyYsfJFBZXetsta7ZUFR89ZL2oAN3
z5pfmd1STEM7qExfClHTKMOlpDpgrTEW960lIV2v/bDz8tHBrnLdKM+BsyTX+NlOIN9CzY2mPQSq
6c8//GBHTtPcxuaLgjFSzZgZqlsbn4yFeflsK9BxIf/hCeRyvTpZiKsTaAVyjgxO5B/jMGByovTr
YCfpahBN+YhT4lIc8MmYSBfBHuc6t/m4q6VQi8GssFNP3Km9b4J+1Y3q2ZCSTagNW1F46xIR5ab9
hbjEWeQviWM/Z6205vE+qR3e2xr+Nd3SmZjfzuASJrQRWxMg33VlF+MarCAjBTePrPtWm1ZGRUQ2
j6OeoKpR5Itp8XwSQOBxOxMO0YPhYrtc3lwtC4w0ksaNWz39FsWxvysLe/waDiqQKzWEmx7rojtH
leoda915TjnQXxDcJxqy0BksPTBmK8f0teekTsOjyK3xZ4LPxevtC+mTVGUC0HPxEh8hnmReXRZZ
aAAEK3O0xAleDpWlevd1p5nVWjejt96pH7202pUZJb6VIpnpl2I0inVGvrHwBswXiMSWl5OIFkwa
tcjLCRO24ndxBXpRLhEn1aRO2jWVU+yz3KBbqGRLSm3zejPjEXRMYGl61NeNKRCHhcigZLlh60fo
eRX51qht8ZCU+g5bP/yeO3QFmrAXm4UZn+KZy7QWDAoNUTB4UwdFvzqTqjVqkt1ajRuFsoGbaaXu
28GQTh6eLIek7qSnwO+hDOU1EmlQer+H/CkYidBwRw/z6i7BfO32b/pkt5IfAoQCFMUmeM+bPlxG
kVb2ckLTxk1q1TwQyWJnbRS4a+IE9h2wrbNt4/777THnFyBvBZiYqfBsIJl19frWAwYbWdi3FMJJ
SbGusNYYXAwLsz2PYUAqvZNEkDul/zj9+YcvE4UhiTIuCxexjAr8YFLtbSWXn8bA+UdDxQnu/84f
gp0LQIA1vhwqr+NisG0vd/uQuMED00JNqBwX3tn3lsTl9pmov8AruFyZt2sFK/igpDOp7J1FRRfa
HOL0SAB1nyYGTkxVWGzzzPiVD3p/16Ij98epobRrFhl2XOK40tBF2EoxniemMf7siYx22EKFKyj0
GloCMXLQuZlsB6nVf99e7/lKsK9ISyAMg/2kZng5PaVZWwMACu/cBg11mgjeXmam1b4rKd/eHuqT
pI8gZAooZdaeK/9qKSqMdRXgMIUL1eNnTZb3HJYtTkCR7++S0Hbw8NVhU8kSzXt7nLQYsYe//Rum
IT4uE4Z6U+hlUrVzKCpcf27dN1aZGnV9pt4p7To7xH7NGeyvrR2Hhy7KwkNrVJXbBtp91sb+kvjY
jFWMfejkaUFtHEGcieZzOd3hEFphbnfWuUHy+a6z1eIYFv6u9yapN1lsU8GpDjT8h0Yt+h42pneU
Wuh/NfnGcy616jqKi2A3BOpb76XdIQuV5h9vHcRMQcPRdpuqGTzK0w3x4Ww6vg9nZNDDx9Yp/gu6
zqDmYpdH2YgyVysBzGph2rzdXpZZ/20alEIqMSoBJ3+7GtRPET2HUy4eMdXxXzrfgV9kCBRkYlqe
dg/3GjnV4CBpKr7ulZTeo1WOI4455sYqMPKlhOD62Xv/OeoElZuiE7KtyzlogBIAybPDx05yfgm1
fks0Yx/bnMgU86WFPTl928WenL79w2BXR5CcOaRcb4WPehPad15UeyAF0Mq9PcXzT4K4OLVyCW4J
ymcvq9L66tC34aOKRdSrHXvkIKzyuux786CQUS6c9uuLhTIHpuOw57GMIHq4zoVV6jl4LfFVnW/8
Gg09OhpRna+DQVp6Jj8daerfkKLycl3f8Jkukb81ffiIS4dtrFK0u1Z4WmvjiuRRrG9P4+yif/8u
ol6gf9OTIk+/5sPxwL6pT7jiYQ8oNe5eYqfZU/cqREKw6/txPXrNcx6BOqIcDhPH2hr+cJCTcZcn
0cMwDvArKIrHJDAENitkVXa+5t+jJnMK/Wgh6L+OpqbfOhHO9QmQx3t+9VuR0bM8YTrhY5APKgSQ
1H4eazXd5i06FJkcdptsMLytji3Twnv42ZrQ6DKQciSbpQ94OUspjvJl2jFymBj6Ct8q7S6MPQ9z
Qz39R9LR9JF0hqfvBInCE385lDSag1GGyHAFoZWsO6wR1pLTdQvrPj+k0ykFksc2I0q8bmt6QSTV
ovXFYw6vkWZBRBgGk3B3e3d9dkh5GkjP2FoImEx//mFzmYgcQlHswkfP8c6x77VuSU32VEhdfw7R
UTv+P8NNPF2ULnBQuXqQAe7gLpJzRqF5IERq/iXELLaOZP9SY7Xf3h7sOpp9Xyfq4/TJcBwgErv8
NuRW1Vz0Mtdc3xqYEQd/CrlAqqsR3T5O7EehVr9vjzjfhBpSC0zke4UZ1OvliO2o5kGjd7TBdRNc
cdyXO6Q/m1WrFd3C7TqrdBCgKRB3KHZwwU4w68uxotaAUJWqBpANbadW3q6nCrrp7Qo6clefpK6W
NnZg/zKyF9VXD334EOuPWf8lSB6rEsihflLAMKsB5dB43OFypq5LK/2iTLxwBSc7O9ZQksoWfvYs
z+RnU9+jVjnJ9AHwmbb9hw3X5aHZO6SXboQjzUokWrdBp5zYNRD2JiqM/JtAMXBl1rV5VuS2PbUK
Ki/CcuqFnf/JWpHkQMsl9TAIBa7Wyijr0hQR4tx1WCt3U2v+0EshnFbA2wsfPX3T5XtrTQ4CwBS4
nEhDrqp9yPgbhZNIvZsGPopNqAbuerlMv93efPOjfDnK1Qdlfp7jROgPlDFtsOmaioGDrewjjaaW
5+f726O9dwyvP2ryO4OajoE0qPTLhVQkhHfsshpcP1WwjPVec1v11lEFqTDAE+BUdN8l4d83yn0q
Hs3uJIrnUHwdhGt492r/27ddQzyqEXa4w7op2nVuPgKTc+P8ZxX9qspT0v2Hh+h6lBHg2anqf/b4
a2yQssdjwNlSclk13vcOefHBOTk2ei414t9vdf7o9/eh86tzNEwKShjXB4HntKO8aMaTNL7K8pbM
Vuqeage9MLE3ir9Oe+yUr8jmt5QjMd9YWcFfyVljRIrnyMGcdIZ+pf63TsLPUvymnx4FUFiqn1b4
J03/JjDkbU8nzDgN1UlRv+XO2W5AQGEsjZSwBH4bMz9sT1a353+W2xAsgxqbVIypy1M+uJ5/2wj7
gFwK9GBDi7JxlK/I8Bu/a6f37wo18JGHT5QjdAn9PgPWt0J311oydHkPk692AWnFhBYkckfhezpl
H45zEvU2ZC6vc+syx3xAPon8MBj1TywkKBQF8R+agDG2hsZvxRZrWfkpBip96aoBiFPgWaed2nC8
j6s3u/9vVP44yiHG9LKRzo3+UwJZkY35Q5Td9fVOZNY3PVOfjOSn1dM9RhljTdlu4VaYBzBAhMlN
aXbw5M6ovoYcBFZnxpqrhvCvteBVonK6DiHp7PTUSO/Q7F9pTmEsDDtr52rvbTrwoJMLGyCHq5Bc
KVIkzox+cBudRRJWVez7EfFLHJ7rvS5A5KE93Cpvoebt6ySNX6JGMx7CLM4fo6zVH+qm8dYm0Nh/
frApy+DLh94omOYZMDKLIiOIhS+7FYK0GeLVO71N7TU1s1UxAdFub+r5RYnJC3cJZT/NmRCgl7tJ
thNfHsKM0ZC83Q15k0KA7ZfAELPmKJPNK83VP0loInh8dXQs6LmqkqvQ2hPpiAWxVh+BMq/i+KVN
EvZgG9BKM/Aewo9X+KAzR+WX8NLfZpZrq7SsXtAa3ZdRvG57OPfaaJULkcv8Kp+Ydbzq1C1InK6z
wVDwx/WAvEGeGx0SX5r0ajhSuPbwMnqhxaL9vT3v87eQfyFTj5QpSGRg3ZfzjvBGYVIal11Vgpld
O0G1wyW13+ILuxA7f3K+YOnzUBk0Eid6y+VIY6KPgeQDW7CQO9v4IbBGaL/NygvGez/Y46Xm/e6M
5svt75tXQVhxYg5QRICtAYBNE/7hmtKSyTg5iEe3gx3+NQGkeEfrK0NwXxnclIK2G6RFh+kNOb4u
Sb+zWkK7Khzyda35QCnI8/YtjNSjCQN+Jcdli11UF/24/TPnAavNe8pNQC1kwvVfxQkh7h5iqEy0
OzQvg9hVKU9pUZnnXB9DPIgNsdXaZqn7+cnaUwQBgQzummzmGimQIuVWep3CipAxj71iU+3GDwIo
QLuwy2YYQc4dTHMQkFBvSJ+uhRwHaQCmZTtgVlRhbpRWNh/jcvyC6/QI4tKp9T9DhUaXk8dPdABW
Jr6U33PH6Pc6uorfyz561fy23LW1pv1zhAYvBcNrsMVTteKaQqbGSRlUfV66tDZ8tJEMaZX3ebJw
vX22DadO3/vbMq3z1TaMixzgjFGUbliNoIriYLizEfBbKVAHH2pN0neiL7Yy1vU7AhFzE1odUuBp
6aIVoW0BZaW7rJG/Qzsb1/HkwDJEfb/0I+eX8KSARRsAjgUn9BoLbtUq0txGmbs4dYdfdKPLz6Mt
3pI+dN6MMogehGn9VJykfpasVj9XVtgA8KzaJ8Spv4mwpEdRyPHS0zATvNQm5TxKCjQxWSDKhZdH
2K4boOFmk7l18xaiQ3ZSvbI86bHRvaUpSJ7Ud+BmeoNxP+IR9FhjCrOVkzx4a+Tu1CVLzpOfzRLb
BW4e+D44ZVc/p6kxv2kqOqqxH+SvYZUFuzaNxu3tG+GzUchdqftAxYA7rF5+dAOGuy6A2buWnQT3
zRii+msOS5Yb07a7DOJAhk3cLBq1k67e1b0Tx6Ac5CIrIOKTD0GmLLaFbYwbUwoA2fdigZD22Ucx
FrVoAkcNIOvlR3WGnY99rmYu7mL1ndzIBICdtdBHnF9r3DM0eYlbJiuW66Om1rJP5m3miHT4PsTy
6inrlfi3gwLj7SX6bGNSdppaWJyXSfbs8nNUZQysWHIql4cMEY9G8Q6qJfamqIZ9hibEf3mpHsK6
Hn60/RCugbk260bVIpSitVdhpUv6ZDO8LCdlumMhCbOs8Biuwpu8BoMhMHB1q6A7NLqxskWOTBem
vh5k5iSS11nSaS8BJ2aTOfJWrjtnM8pN8w3fxYn5qTsZzfqsWzkBujUO6rv3/LP2Kkrqdis6BHF5
G432h52IZoW05PDa1o58rDKcCmXM2sdVoIXA5+JE+3V7sqfw4GKn0s0hPJng3PRMWdzLuc6bfkTt
c5BduQK+ogdjiBRg5pwaBZ2QJLHDYwsa8zVT8vAYytK4UJObrzX3InJpNMr1ifh2XZSz46B0RhEr
btwn0atnO4dcjP3Bi7UdSEvQ7m3l7ZH7+pHmIlobWWtuLOwc1BG7vGHs0n8tevJzJsYSbXasCGYu
Nr5i1jSXEsWleR+fYtUP7gfofz+LxFvKN2eHdhqKfiOkO/YX8jeXM+81QT0YTqZQXcjGR8mwqnWv
0iO/vb6z8JBRbFxaqcnAlIBJcjkK1II4QN5edidy8DpW6+SgZUqH3tjQuxyt8qUwjHZbILi+8OzN
OAI8eRR1yWCpq0ETuC5dAxYvWtupKxfrZGzlkqh6k3AJ2fRJp94VtTIcrMD4lsoAEUXmg53E6s8d
msB+GSwsZWkmt1iH+N5LjNj4IW/x1c3K4geY9UeydHmlRE59Gpw+caWg4h2nLPNXjye+CQKJ6iFH
Nmun9biydrm0y0FIbOLUkL7TNlF3A5atC1t5FmvyuVRhIavyF82Sq0A8zkKnxV2azmNRIotK/Wpj
jfh9ikHBKEBzGnStrGipaDRd7Zfnl1GnFg1QQlyBZm6a1mhHSatXLip/e1AdVvXVoAIo5S0Q6W1D
bF3o0VrN9kn5ii7OqutONWQMKX3zBdjw5Mmvqs10zea6Tq3zyesQjFDzSf/sIAm8rJyfeafuolps
4uxcBxIOCDvkm4OG7oeSHHJPw8oSoZ2wXtt6tPVVpj9A9/ABzrkfGWupzjZB2+2EJXYw8Q5W3G3h
4W5Qw0uAJwQlkp9pcOj1dFuJeDMFijGiiDH/mIdRbX+odR/AJ3AV8MX2VjPKXWpjPM3f/U7Gbtne
6XG48aQj6O19bCnryP8l82t6fd+o6r7yhn1CjQQBqbINBA8j1PjbZ2ye/lLgoD9mkVdOdePrlnRq
VjK9qlJ2vWZc5dLYriJMBtFuc+4lbfDdgdna96CZNqoZl3BfqhEByqg4Dab1V9KK7BgbqbXxaFGs
MYb2txKMg01V2toD6duSqPBM8wI0ObJflLrYM1z910YbTmR7ihSrlJiMOjukeVjco9KqUDTspDt9
9JVzIMfhKgDSrXS2vpXL2ttWsabc4TH9HYiDm1q0yCcxmWI9RqLbeZqTPmrJuPTyzu9IMAa0+Cnz
0nWgD3l5e5mjXmvVAFYqp1qwGZLe3w2qVTzdXr/PRplICzRrCDxpXV+O4uSy0UIMbKD62ViJZQjh
mjIKbbdH+eSpI5oBsYY00lQSuw4KyyYNPFmrmkdskKwTnbDvKl4IqzJR//QyfD5NT/B9bPfU5dZR
WSFgY4nRWSV+FN4xv8pm4fdMk3d5dQAHo01OkgZKF+mGy8/OktIofSnKH0sn1dZaFnWunaLanYa+
sQuL4Ccexe22A+C3TjNCLwzsrXUY1S+3f8d89icYB/OByDX08+tpMUK/F/i+pI+jY/10dIGjmi9n
C8/gbBAdKDzuF8g40WOeNUlSp/Ix+xCSOyK6eQ8fkepf1WcLt/EsmJpGQdaQzQ9BiQTgckZFyDbV
lEFyJT0bt3Xc5tvGzNqDk4ODsO1A7JqwM4/SYFt78IHSQoT+roVwsaJ4lgEMneTJKc9Q97wcX1PH
VBNGZ5yNLkSMHXvWldLjVlNkgb8hxdNhaFEnXDkhFXx7QD0tTP4bnFZbhVH8qFVIlVVqNKwRxPkm
2hYgkS+12CuWlvrYO8I62LSd76Kq7VYDhu8LqdnsASX7g9OFsBeeM5MO8OWvz/okqevaiNwoKZQN
1acUPpWgYNTV+1IJj2bYyEtncvZ8IjjDWz1pybJkrNzlmKXel0wjLZ4EF6V1jZ3JYyeQDrH6TP9t
hVp47DNq08o4Gg/4YeBz6Zn5sRpDez8g77i+fRRmKRa1SQ7BpFmK2hi1nctf46Cx7+XhmMO1sHFb
MULtW4Gg8F9pkPSF0z8/EDTOVGx0adSBlbw+dUFv6F4kAVcopDTaUXYAroSM4sIos+iTWQOlCwtl
WlXaKpcf1MBvGKhdCNezmnQnAnxQI+TLdsic+1+LpAu/RZkX7EraXgsjz9uiCIJhHIrrFjzHKYu8
HDrqO09vzDp3m642Nn0gNw84MAj8B8Uu0/to58PrXJVxkB0tPA5axBrXItXbX7eXdH4lTOJGPLgA
aCjCX6PFPKvT6dVUiWsY4ESQFKn3tWGtFTF0T7kYBmTQafBkeofEslepC7MwP1IkVUjko0j5LvJx
FZN2Ki4Ro9wlLtSaYJVCmNrrjdFuOIHPoo3sbaqIJU+1eU0O8AP3jy2T1VBjua5II4c6IvJlq2ce
Ln1LgJpvifTyZFNHuv/dl+TkEMgjBP8MydMVZZ9glfUNcuy+GT2keaSus3rMaT5q8g8jbzj0UR5p
d1osO/963iZmNZIYsKtpuAIrv9wjYkxbO+97+axL6he65C0VJx3tHq9deH5m6wA+gyQIeAtlWjjd
02n8UC2XEvASecZAo+RaSfLdwnYyzZCeKMvoq5d4S73k6d938RBM49F5mApQ77XHy/HGUk9LWv3y
GeppvQqsPlybfhwvfNXsuppGQTKaXIfyM9XXy1HSKPYQi+vksyQl6GDjDXdUubFXlNnHhQrXPHhi
LB0qyzuXjYvk6mrM+1BJkrGSz4GpvmgTsBZzl2itg4j6ozd9u28r+cHL1ZfQrFYqOPtiFZW+s/cT
uqVpb/93+1i/q1Rfz7AOzoGQguYCoePlt2uNXYa9U8hn28+HTWoG3hYpEHFSMq1ZxbLn7IUcRIfR
k8Xf3MQZcwUnOfjhqKOGcnudOFsMtap96Vv1CuvxdOfRqtibdlwcUJr8rzfj4AB8UtrLkfHHi6J8
U5TqwDUlaXdGFyXncMyCn4XpDW8l2u2HOFONuybUTbdIa2XNfY79qt4W9zxkzquSNovuOtPdfTkD
NDEB5xBvwGDDP/5yBiwrE6JRc9iFSmNuzA7qeNcqT5FQ107WGbCS+Z+rrkS3T7P9dVFKxULAMO+V
U1bAq4moC2TQVG69/AmeaQnVT+GCqKl00gzpvtH8aluUVn+XoNV3qoL4Zze24i6V0RDEYDKHdyA0
vDaiJLyPYyZU80dljzNt+9esY33jVSUGzTH0e5H7h5IgZy94srcF0c+2U3r5vrKT/FSEWr2WJaT3
1+MAo3IcNPMh9UJ9ZWeJdK9oSoHfYspdb6HZFKaPt3ffJ1cswiDUySc9H0Tbr++Topdy0RQRDJtB
k3Y6SvSeqVUIbYRKwXUZ1s19IjnlpozGQ9yNL3URb2IN61u5rYxjIujBEgTW3gv9T2dDUcNt7E5b
uF3nlx4/Eg4IaRUxBg/B5erYPjiq0q4ksOJ6caqGAMnEGOaSsMGohKXoV1WryQsv3vzmo1JL04mS
l8PDd628J7Aiyic+hlv4/viCZlj5IAdiqcU37e2LvT+RjzQwmZMeCAJoV+8q+s0FH4GAgsz+Vwe9
22Z9F23rThQAShc9COa3H0UFmkeEUdT3gTRMX/3h/bBNblojHhRXRDn63nllUhNp+uot63RpW3gl
zgRaeB4qRT0KLTDWUYZuvCr11UYVcf8C7G0ptJut7vSTEPMituBio6Fy+ZPSCg0Qa0BJB/m5N/5K
1nGSJ7+TDJiKr8vhl8FbEmKfre37kCDaEe8hz3nXz/0wCxhE9+aQeYo7hIa/rpE93Yg+6/61BIwK
Ej3LSeSVJhFF8csPk2VkqyMaoq5eKv7OHmP7rUG6/ZBImfZy+xzPgkMiM4ahE8UEwhS7OiEi7wSy
w8joyWXUnMPornFKjAAdR4rXiAtp8poW+1ZF7f0ESXhh8DlCBpOvd/FIqkG0W64xEWOEn1lo1onb
IX+3R3rRO0SGVVKQUBSIm9hbyduukF9lO8i3bRUruBRk7TahKL7KO8Nb+745LFzp87B9+lHAjpmX
iVJ4zVm3o1biYQ8SN9T06khRW95kWebsI780VhFNo2Mrq8+B0a8jWaDaFEYHT42XyqpzLBg/g+rI
JG9DGkEicbkJNCCVGPx0sZsWysMgh/4DWpvaligbIJNSZJsYTsfGaeRo06eYe8dRuhBczc8XUQWp
A8kD1YSZTUYy+hFPSwtHvNFfdF3yj7VANUsK8nqDltc21oqlI/3JV4PTAiANR0fGJEefAr4PByxG
rrOukix2hzwtkWHNnR9lIOFGV0eULjtbBt5B5UBQMWOTVsW26h2KBLcPxfyUX/6Iq7gioUYUlWUT
u1IUSrvClMQ2zoT/5Z9HgdxPj4cGLST8a3hYUjuKFCUicNUuAGMnK9KmSyEx3R7lnY16+VBQhqFl
CG0bEUBqrpczGg6yXtRDGri+0214zFdJ9DXWwg1cpV1vvDnqozBOtfZV79K1JfQVINqVEzebQcJq
uDlb3oAec4hPobyqw5/qGJ219GTofxpfxzD+RQ2+eD2uEhHQy6Zb2xVQkyI+EJnv7LT7AhHq3vbb
r3n5I8MjbVvmv1A7/vf1ggDIGwiIgIfgmpUM6afxm1D1XTxV7uxEUvGKqBYjnlmxEpCCDYgQKcGJ
JHAdb6Mx2xOhFIEbIVx/yI3BWnsw9A6Dk+0CyfK3WHSU684WztoCS3dIY1VZAXCoFlb0k905sb7A
N4OdJZm7eh0qRD2cBn0Rt2uFRnMDs0F5qpDe3jfzww+3jH0z3QDI1V7fgnnjtH5opb6bjuVrJ4/O
S1FZ9avERYULSmiR4rCBn/95UMJp4CDE9YC3rgP6oAJEFdhIC41yFR9HjCLuAJbjv+L1uziS2g2R
6JLT6fxDSYmZSFJV7LQht1+ej0rvA7rCdYqqCvhAwxTGV9ke642d9sqGbeTfhUUS729/6LsNx+Wp
ZFTASQBNwOOgUnE5qpPQRyuGMnVrxx0zb60E+BsaMYpjySqDYTB2uwaOdvrag8GVu9dYIpvTt153
zL1DTq3KjM51c0S4ZWXZT234Qy+ctTkMh2g4KBruNNC/4GYl2U7rgpXQXpTkQQvOlkMZ2DeqJ3NU
doMMZr2K0XisViHPqhMmO69O9hVSma1Sb2rkMq0q+pkAfN4OMZhZuwSwGNS4BXVld7g9JVOm9HFG
KElQocNt1pqQNwAkL2fEGjnbchd2zymPw6GQ8UUrMIM8SJms0ZtDQ6G2WmubNPrSFfketV0MjdYt
QisE7ZOfA6WEy6FtJwlGHqX4GaFMdVUjQPvSxMZjqdb+Ef8WWmg+c+3ZibfVBMfbbDr9IGqQ5Ik5
IJfVJiquvGZ4Qv9HX3MJDbuCK9PCvPVlTLDd6r2vtydr1u9DWoLM355kB9lFM6vHvvejQC9N6YnU
+4CISn7KLCl08yCutlJulAepqTaxIecbqSOAGXrZ3nq6pDwKO3QOfY3DcUNJ3RxU7MZbRXsZ7Lbc
1JkfPSaqUBe2+yzQmxA7EPIxJ+EGpflxdcgyySkaqy21J0/xSRRUvdpBJMjeQJj/kLwGFTJEDNay
6mUP/mgbq8J0mnUUts3Grqxoh6VSu8Y9XPzjEwxsj87elMZODA4qxZcLH2WjlDlZrz55mR9shSlV
m8YPvIXK0fWF/T4KFBnszeDg06W9HKXP4yDtxslKYwjzHfZ7HLuiqI+3t8S7CsvHXQzAD+AV0G4Q
foT01+9CmyixUseS8SQUp9iZpT6sc5Re4UPLP1EGOHWRFm0jO341J42OoWq2aSvy7dAj+uvYdbnN
kj46OKmjnBBb+Vbi4vM/7s5kO24cTdu3Uif3dJMExz5dtSAjFKHRkifZ3vBYssx5ADiBvPr/oe2s
tOQs6/eyO3dOSYEgCQL43u8dojF7nWV5hlVy8LZwTb2bRNOegbN7rA5UQDiryNhOrWzfOL68CJPa
PWZZ18TWapQngLNu7Ji1j3PngOsbOdVxIx3nTVB6VeyUvsQ/Lqie2bl+ep25EdwFOgosrpxDv07G
H86QeTev4UBM4A1nnb17gt97vMTTab4H5j/XcXuZ7ZD4vew+Dg/56+SZLWybMk+ewsauh7izwZFU
iY8fNkbLg52pwb6B8HlExekof+c5B4ty4dfP+yex2NfLhHWBIRVCdJjej0ciejGoefvtm+4iOHiH
8kqfdKfWCUrrKN1bkXlSx+LQvZv2/o178M/MXXNId1lknPz6ezzdP59+Dfvx19DeOOaTKe0bXIIj
Fyu4yv0ouoOyPeibz8zxp28SZ2V4LdvZi5MJViJPLtkRG5qS4bamrca99IP0Xd+E4TPV998PAnca
WI+N+anvLQcqqZKqhjydk6bY5kW+J0Auf+ZStg3+0TzBlwQKBL3+zbqO7efxbXPnDCvXtWteemNK
ejNaa+yg23RT5ic7zDI+0hqoryWcudgo1+cmz8/XuHEJv6E5wNpPFXuAwws6VEaXZumhnlzarcJ6
LrjyySiQvTaWAfm7W3sdCE88vsa6AvmpMZ54CYJbj9EK7fhYUVDf/HoGPiVHfhsHDBwPELAw3vnH
4+AxkvA2OPVLbRb6NGv0TKe2jdu29NnOrYFw0aFTsUpctQtKPF0hw69vetdMDtZEJt1QT23ETGj3
llDT+ZItWbSWSL+lGr1D2unTMTuWU343k/UXD5Y6D7ryNbLw4tDa3f3iJeUzffQnh6FvV0RfiB7W
xoB+ap+woBpPhkbUL2WY3iwOcK/iObkIQSNcfPLISfGo7Cwz+L2X+eu4Dh0iVnBOVLRnH9/JBSKk
j4c5gExvuW+rusrPupGSbnDqNKqkf9t3z8VB/80kgZECQxlAjct9ylgoHTaSWebVy8F3smOyrEFc
CaRRX+fIf93r/04f2utvb1b/r//h3/dtt9C8zYYn//zXy+6heT2oh4fh8lP3P9uf/vtX//X4n/zl
90/efRo+PfrHvkE7utyMD2p59dATKvR1TL7D9pv/vz/8x8PXT3mzdA///OO+HZth+zT8xpo/vv/o
9PM//9iOI//148d//9nVp5o/O3yq7/KHp7//8Kkf/vmHYYkXG52Id4K9AR7plgI6P3z7kfeCm4wS
wAZiscGQmXtNq4bsn3/wV6x6bF88CaoS2GB//KNvx+8/QmFDP5VT8uY1BpXyz2/26Ob/9TD+0Yz1
dZs3Q88HPzWGxNIBdTqdE2ofNmuqvccTreu1BX+jurFJbO8iYymCjw1sIJS6Prwv6UK2wtjMyofw
jT+FfYJfhwzfmMqdP69dtfR4AATF2doFREH2VVDdisVE40tTIjyt+lbcTtjumgch4VyGWb6+ar21
pPnQEXfOy2T4xoX0axNm5jLmb8fBlB8VTLPpsNoaobSrkl5e5kZm4pmLnzfZdaA49MnM6cYrk9Em
/ozI3TAPWkKP83SWce6TZRmxhk9WVEyrh+iIPHO8eGqxzJE9kQQZlVniIPngpm2llBLxMk55ES1B
WCX7bm3UcMJH4k3Vgbw2Ea5iWzvHTO77tfJ1NNulH0Zr4WTpHoVum+wKMcKlWTDYikLtLE3kER01
nfTekNCQSWeiLF3IMpKs7tmHxzJNRbM3Sj296czBoYLEIy6S+H75UTtOToj6MiQAG1qWKKPaknrZ
WYM0ilMBjWJvEKgwRALrj9uyGHyNXZUjb+euxG2ZM6fBRql1g+xXFbm1Xzu7anZCTIRg4AroX+XG
KrZqswu2kjYx9XHxC3rty5zhsJGSIqOPRkWMcZxMof21gfjZtTLqvRBziQplmVp0JKGJZYQ7t4UZ
L91s9Hu3Ku15S233OZCWI93WQCMLHpZiMa13vZ3luAB1JVXrtGIfcrSUY6+R8qbCimZ/rCBkFohR
/aTmfDqafleTzCT1qyk307MaLhedKzPVU1RnkAr2fcsJLy4LKxujsZ3t7yy931qqLvN71fbtl+Hx
uvR4ffvft6BxyPnVgnb3ZP3j17+tZ5bzAkcWksew3YYMxc7053IWvIDxykrGmsTSBJbCkvV9NbNf
bOcbDjcA+VC5tv7598XMEC82i07wLQRrnMJw8P2d1Ww7Xvx1lCO0ZsOr6MGDkvkwHp7aYzpV4Mue
IidTsrhx2rbfYYjQ7XVvi2eUlo9HIvyX4AjuwqalBSih6/t41Rw6n5bWIqIALQQgY5NEGn+KfZcl
z6lVH+/K30diD/C4NM7B4XZ8/aGGCvJM1toVOOFzHLULhzVBL895KPzN5Wyu93RKOY1iPP+kVkrd
QNEpDyM39+UxDdv0JTRwXCrsDMXgD1Pp+w70446D0d2jp8QVke5GIii0tk1Dwzb2+IoSgY1H6pIP
llC38eIOMrkMZZ2Xe6mroIPqTbZhlK69t6/SSYznnDcBxmS+onohPQ212Trpwd4RttiT1pHS0Y7F
rLSKwnJo19fhmJtinyyiJsa+bWzYR1kPlXAWtjoMpkjvpZWEOMO7o2bLa/32NkTbVsfprBvrypAz
P7RT6X3Jm7Vwo97MWMpFO7lf8jU3/JiPcIqbpZYMbOWG9dkxNNZjdLPwFjXw2KLp2qH7OksK36PE
t4War8yy8djfJj5bmNj7RiFBSFOk1ODf+2HjI3i2Ewu1QBlWYVyWPnFpcMnfZ73j47FQJCqDojYV
bG1No4doIO32bMKgGMq1b/YPTTkDi1WmXu5Q2upbstbqL5wb3UsJnTePDPIhX2kdrMVJmdrpxIUT
ZB2Hfe6+D2pypWMUCsZdP0r/beLU5dtkcAk/yJ3ECiJ7tNIhqkM0Se+Doqhsc2dlNUZawTy+XCE6
THETlN1Haq3mFU7WmNDbdMBhHlhBGc+ODwo3IEJ9T+u6vGv6PL/jrRk/ZUvoFhHRK56IMePclArC
xv2BOJMKp0KejGmkuYyqtK7TXSCWkh18wP0COqPlHupgWfoYw9vgQyoacWWLPrxRKiVNabLFwJeQ
U3mrbeKHyDjSL9duztp4HYfydTPCAYkbDI/fWWQMGrgaLfKOSMrhVhMu9w5GBaKs3Fvye2JF+9c9
zIbqBI3+fKnKWS8RRlvEcJcrlhgBASkpklvo8FHWaeKd57m4R+RdFTEdDNeNzEmlNzjFyHEHS6k3
2NiDqTwkTWFBIGkbEYVDblxUdpWYwG0NDHxsQZOWjd1tbgYzHBHsrEoku1HBeo/IwWsmApTXer3R
65xeN7U1fSxnP7tLlU79V1CSUpIqcj+L5JA1TcwRJsjixYACGUlUmxb/34aZPMnSI6FjUInCxcfq
7nvZi4TQDX98b3V1O0a2P4v7sh2aOZYeMu/IS7QE2CYanmDBwiivjNWcyCofvB6QS6/1q0YE2UVS
Ohn8H9ADXB2CHjNc2B7o9IrcQb0mkYFFWrhlFXVJxVtWMWK1txLVfbay3nQjQ5E3GjUjuOku68f2
reI097Zk2Q93yvSyz6NTzWFEfpD/oRbSu7EVdnRxW+GStX2ZcsVOIFQ3hKK7NqnfbtZD9rHKbl9p
k/lvdnjs77oVrVAUOrX7oYfHcI+RX32NOULR7hbqG4kZSWroOC9Mv4zQztV2LLwkQ9nS6un9Ws8t
aae8f/eaCfRKFPb7Nkx4WiVNuKseI/qHYMqZSaNMkLIkWdNWOwJNg32Ztg2oamc2VVS2BakbMtHO
O8WS+VElRjBH7iiQSLHgqPo09JLmU14vqRH1nkiYUemiipO07dM2Folo0GhkXVFHCTWZw0lcLJdt
LUkmMpGFv+Tv6rfCKPgFi9K83tY0Xe+IyxFfVoupokMNITZsvR5RVp4YWDFUOBXs82qhNljdCu6B
086vUi4AGLg01zjoPLKRVGWXOydJpc9h15nxBAvaQp8IN3e7uFmCEm1/7xaENRa2mIkDnrxzKKfz
B4CjTsdWjbNcxJF+ruKuG2wWs6otr11UKc7RNtuSZkhnBjun0hTapqvqs6GqzJY+iaW6XZ5z9tNy
SxipBOuznyQgo/J0gZMn9pPlN1Qls6bZai2SRsJUt0gwV5XfO8xWOgP2GOa7KguqeleUo5gIdplh
omZjmH2oujRfznTjpg85yW3OPnWL6dqp6mLapUXV0YYxB/169DbfEjLo5LLHF99zjiVYmI6EbsM8
xo954JBqTf19MiH0i2Efi3onqo7FtzcGC6A3tcMon/El3nW+cm4bQrOrqPf9aZflhvkwJq0k6gkr
aExzfO8ogiXzIg5BtRk56yCOxorxZIkfXBhLy8suJpW50SgS53wZ3eoNkevhnSFd9dEKNA5CjtGn
ONyqIb1066C/GoTZiUNopbSe2iCXIkbxmOe7WlX5W8PvzDv6jPqVY82qjtndjfLQkjxxXcNya2Nn
sdV9V87WbZpNlAV46yYFhYMsYH8Wk0LGRFT2ncnatq9I8Wh2I92FOwgV802rTLFziGq5Zlvwr/pO
mTNNGvvENnz/fubzcdbpM3wyZ28Y1bEM5uDlMnvbPE8Vm4ws3Kbj/Wv6N0lfZ6/CGpuXE0UP4HPp
JLaH0WqF1MpX9sq267N+RY7VqTMjFzCvU4gPKVUPZhowAjEkBlLK1OnA5LuT3I0hhqHfVtEk/PXo
w0Wh+56qfIeExN2Qz7zdZ8jUj25j8UZOWShfp5Pvf8olLdo4Waf5snOwjYoM+pruXgxFfcrei5Eg
dXgTm3mx3jI3rU9tKB0DqaLFBlKMCxbpwpqYTmZTVx3MlmL4sILZl7tlyVkB8Fntl6gJHY2vBIjQ
Bb5/K3uKvcBu62QoP7hMPqj8a1vdYJcbfMlM0V2NbBRbZJhnwSuiqfzRHrb3o3AE7EzLTJUfg+Q3
t/D48o8orDMW9sk1jk63iYBEnfQ7SuXZiXUedMSuhBO7A5YT3tt07h1IkI0/OmTsOYMf1UqP3Ym/
jFg0FcXCdc2cJsNoWFN1sSgBzlcbIm9ZiejPck+HgV15P9FEz6wINd9001RuW95YEnvZ896SshSn
MnUJrvXlPEem3fPsBGsUdaebVkvMCi/vsGmLKmM1LDQ2Cl8mvVYTWUZTlut4BuUrz5tJoLtRGesW
E4ewmv1A1PN1kdooI/FxFca5XgjXjvTsG8ADEge/iGapeoMcY9LoUwFSKOa74XrA+SDbB3Wgjl1j
63Kva6/vowU8EsxgS0BltpX6rjFm29uR5w67xJCyIB4b0il9lzETL+mmScFGYtCp6Gl0npAFuUDf
1BBarwfb40zUy4W9y1ztgCAg059O8sHD4wPnII+0Mx8Yhr5iz8Fu1JZXXdX4zXxSGG/bkcu+WKGz
EH62Kwge/Kxsoh+jIBt0ECGoG2ykfTXlN6J6vvO4pIFkYk1eFqfrMJ05uu0/j+uEB6frtY2KytSw
6pjCnQ0n7VUPbT00py42eg87cz2wBpvtYp7OpGeoXT375NIYWLrKm1Xrvr8cJoHDGDiSCE9K15yO
FfkwCFwyVKrlrpowv4wsQLM7f7Z6f2+vqqTZXoV2D1Dg9oUgt6SyT8bQsNfTeplKXoyM+HVMXIbm
TISFNhSxVeZATk+SAH5Uoz05x8RLh6TbYf7djDEin7XetZwpvE9WxvE/ShKKEPZlM228u77zof3C
lA/YDvAtD51L4B+D75VU3XsrKYhFXcy+MN8hkNXdpzwvQnldOr30rzvbydimupQ9mHOdVz78Pnr6
fxOSsLcsl/+MSdx+qggFNR4GHOmHsfn0I9z69U//xFt974Xl0c2BhA7FipX7T4DCIJTqhQUASzjQ
1sL7Dk5sCC1NO7BWsO9vXZK/4AngDjyN6D3RNucPIaf8Djzx1KKHCePa9MuIiaDlQx/+aZkNxpXn
ljm8LcaiQe1JQvaVbnLfjF2tx0M4myoqdJqW+3Wxpzs5KvQwgclLNgiPgkwO8qrSon5lLeZ66H3x
HNiwwRZ/ASjQGNj1kGjx5YACNp3Q49J81nx1FXjDW/I6rjvLHs8wWgjWHSo855m222Nc4/tQNMlp
TbFe8rweDzVM/pzg9DW8xbiI9I9ZgaTCzn6mffO0N8sVbdg6CzvUIZ7k04iIeYU0qDAnfzdhWHKw
PA5SdTZfE1FpxlXfyxNzHrs5GoakfAMjPbhapXFZqupcZWzp7JTNqTXiPLOumfu6DrjjhhWWCPlR
TPrJKzrn3XlJ9/5YpJ2Iuz5LDngsuLtwCs3DDxP+b5CTr0TTx08nREm6aQGhxyAdenLLlsQRip00
e+f7RvYZFZ24njMyLkDpGuSbHYfI0TrTTu1TZC4dnlprnC6liX0jPsqKhhG+gSpuxjeuMxV7tsrv
vdTfQkz/1zV3QNT+87pzyD49Xmw22uZ3LPQF0lTaN8CeZFGhqaN18r21w5JCyYJ4k7cINBK10r/X
G8t6gdcQ7xH/0W1lRfj3cuO8wLSVQwDMPT6NntFvtXa+uYb8OF/QNrD+8WmkL6OAcJ+wqTiiTFUW
fsq6NijAJUxnibzWs+PCErnxVknbuKh7JLGRznSXxA1o04rjpyQ6baH2Pa0z4c67QfrFEnPuEB/s
kgryqEg6lGcWJFIjLjKvaTk2yBKWGtWAuE5q6U5nvbGGHaflghMJfYq8aM77QuNLvaQLedNEhJXT
eTLZuDV03jjs8gxidzyGHZ8mmqIwTyt4B9OZgCIXa/4PhEf4ajdZ5olh1w/mAwejLr0wloForkTq
rDiEepC0QwQiQShQ/nAOetkhuyq63v1ULeuC5E5iInwMwsnoIy/t6m6nLYF7RWFb05dAmfBgwgIS
xWlb5Jibjgk3Zue3AmgUTqBXnnKoyw5tmFXTzidw6dD50zTugxU2fCQr3AuPHJsxOaNe7mz6wiPY
FVibd0F3TZCIOyXuQ2M1xrnrNp5NRBQZ8xxiC4kxqrm6b4FJHDtaewsamYcXK2f/KWyPLjblJsmc
mfy4otP+ZBb2hDNqIGmKJwZ2IriS16/CdV4B7KjbjWjJnPKtKKziwUnrtN0ZbZdfUkjXN77fjbR9
VtOpotx0M3Wh19SQaGCX5AGUQhosjJ7x1kiGLOXT2H/ibWdi3tiV7x7w8s3d2AwTdTA80sRPGtyt
5d4bnOHOKRzwq64t/NemxU4WmbmdGLsk1Y2HEsye6v3q135ynBbyKyLcgIed6/SNQx/dUXdDTSAA
2uO6G2I7NMoPy9rWHztWu4lu00DapcwXEU+GBrIhXY8GGfUYB66GI+tJY1jzaaKLGSVX4zrjLi8b
A7WrWg0qljzjAMfMOiefIrepXmBTnZadQ0vKm0a+amH03D0rMwwbgIy4iMgb+tLA1KLhrJ4GJGGv
a1jciSnP+9MUxsoDljbOGi+uPdwhvmveK+GNsP5CI6t3M6lQFASZnM+7fm3vavpklBrUjDdmTh5v
bJAF/zB6nXclAgDTfWnVuovt2tHrbpkCsjwdldafjcGnDzctvg03tIIYFgsx+2/9xCk1ppoTOoCk
DIb23G0H67Zy/eqqdcTaQrcgPDxWKeHVUZuM5etO9e4U5RlGmwcxJucelPA7MdPEi1OK5fdmkeKK
FwweVFZddHkaz4MSX0yOug2nkMwfQTsddG2aJlARlR6C4gOxsOozbjcl3y5UlEc9/FQVT+Uw+Dg+
kpONEfmYflEmYm+iPW3w63GteaC52cuLJHFX85CKcM1OCfVMyriXbcIjITJiAScjeePQqkm9XqGW
b3VLbwcn5NiZtKYHj4LRKVd48eRRf66Kxqsj5ZRze6KGDjZbqRBjKdlqis8pMc4smPVfkjRPJpg8
jf058UVRvs4zf/7i+/n8JZNmT/OoNNp5BzkmyeORWPb3Qen4791xntpYlVbwTlF+u/sZmupHxy3a
a69VGprKbBVf8qywcRdc7fDT4g0kMvsUiMjr6OtcemmSPuCr0OlXaFO5Lx5TsooNQe5uLc113Y+p
NqLE4LGc2iUevqpWHW3eGXfSj6vhGjcdDZXlXYo/wXu1VOa0WyflxXXjZEVMri1OOKmfot0bMBnN
D1WodX1saoyrXw3C9pYP1ZRgNAOLzceYNYS94rb+5OGk1VLRtisewD49mepK+DRfT4wqCb6U/cDF
NePgLlE3rOKSIEljOgQlNtAWMpDmJPU2lk6oZvXS6ohyi4iaQcKadWUd8f1ExHTMWNMaBsPPjKYD
u4sxXAdrkgq8e9a+hAg9LENcjnppdiSTBPrYq6mbdxTB3hu31UkbT4NMiZFK5iAWOlGvGqNa/GhV
GOWSd2agOVurykFH3+gQIgCEL/jRqySTwe3x08npS3VxhRSA92Umpx2BvxreFIFfhnHg9SXASG+l
V1gCz1+fewuROOhzplItP7MZ+M0ut9y05m4V5cKCq8o+tllo1hNca5ZxDxq6gG90Po2SFnIckiCj
TXijRW71xGv2hf/eDgzJKuk7xnC51OWcnabMz/m079qV162t0RGU0qdk76FnvpOJYWMbUkA3OJ+d
Zbr1bU3SZTaZVXCCAAoL58rsinvCotPWihKb1+1iSsjleacRtNixBu50o6HKxHrTqaRAQMUGI3dV
Pg23a7Ho+VCHLbBQhD2xoSPfmJMuEqDjF2kpWZaFSLOPRLmiWa6szr5Jh3n5orGZUrGDg4OX0MmX
9UfQUPtoAeOMV/i9WvDl+VriTWUZa8msQN61a1w9Lvs2DcSD7LQb+bPrHXL8D2HAb9yHYHYhSvOu
XdS3zSCcjqBfa3zT+wuLimBK5Fj6WT557iTmNFEyBEmIa8Cqv+APx1cn523NuNkJpfvIMSs8DfoC
7oXVJNlta6bVXZ/RrqiIQ/eDpbnGod7vjrKo1OskkxiPGx04eEy+evNe0ghc23iZUkKfd1bSj/OX
wl6XDyFCq891WrfNYZaOd5FuZnpR3UAkYVCVWN+opb91nv6/We5/FWj/52P3ZUvQ3l0uR/CRbxSt
jYf19Y++Hb4d8wUVEJUdSCkmCuZGDv12+BYm9bxtIVKg2bjZ6vGTf9f65otNLopWFz/a75SrP6kI
NnQs+Fkcv/HJIK0O8uJvEKu2SvmvszcfA8ucxh6VNM4XHPKfMC5Nv3ANmtxzpJGTYZ3Tuhf1GBQ3
0uuD5pmW+uOq/dtYkBDQSzgUItgmPS6ly4mTcl9RxXKwZW9LVADzKdUiu+/bZDoXQclu80MR9De1
6OPq/euQYAVo5ZB1bxy1n0oL3CkLm1Or4c0DHZfF2GOB8xw1928uDFyGPDm4qz6KlCd4SYVSRSYu
pK0M3C47RYrhxUgb3PEks4lyZGds6Gz++sr+5sEBG2EUjLIYy5KnwuKMg7vvDv4cJSPLeeosdRJX
2VpMNDzH9JmS/u8ukAJrgz/Q7oO4PH5yOERJy6apEU190yHnC93PNNnIeDem7mzMVRg+89we01lB
WtCSwSTh2MQ04f15wiZhQppTW7Y6mmYynvvlTmdJdz6O7ru+cMOLuvHOM9nvf31Ln06WbdAATxXq
XsZEFvH4KrMh0S0Lvd76y/h7156O+6qtfgtQ2i6NKF7IJfCJYP+g+X88yiS7mj50BS/N6qar3Kfe
oQtz9+tLeTo7GGTD7+Djcl6A7vRk3nM+CdaOU1nUuZZ6G87lcl3aXnvaY19z/O2hIDFtyALywp+v
p3fSIitmjl1FunVbqxojjYhu4vweIdn4nBfyNtN+XK+4MBzvuIU2CCCLyJO7N+etRK7frJFRBMkR
26vkNuum8RYmVXpZW0vGeZW4n2detqfz/+uocMkIC+CmOk8lf+ngSdkFWJNVljfc5Mmqz4sgbC5E
B0t8WRpYAL++qT9PRZIJWFB4fBi/IXB8PEl0EcjArNsVz1MZ0FoWyTHwF/3Ma/33o+CmiI4fuO7p
a51j76LzuiOxzAYFGAqL6KBQJL9/82DiQWmAt4u+5asD3A/MsKRafQyd6IvMMFkObekaV4nM/TMb
EteXbGzk9a/v3c9rBylpuB8TVcGFgWw9vneLghnRdnKlqbSCoZDpF6yhhGkxvu9wyS0CBQakrGcQ
3L9540JMuxATWCbnxKdJnEChdq0avUbBsPh7NbrtSYv6+JgY63NBBj89tm2NopmwyYuB4Z76H0uv
M0YAGQeSrOgvSaYtDk1Dt+7Xt/GnUYAEQf6w6EeCtqURPL6Nq4EHmmPVIiqXHAcUg+iiHSm01uvf
HYZVCkUds3wzJXkK5RcSeWEwlCJavK6NvDnE4EuBIfzmKABpZD5w4GKDBujcXvAf5mBoB4NfOkzy
UBbGzp6SLO5byq1fj/LTHOCNRYNs0j3hJMXdezzKglPnFAQ1D8YJjDOMbNZrAgR1XHh9cfLroX56
Ol+H2vw/OVARRfcEYzc1lI8Z7zeajRRN0VKPpnO6dLlvP7MpbgvqowUX1SgHFkiQW5477P/H16Qm
COqEAfgQor3EYk1fBv+YO3VvxLa/zGs82Av2i570K0yiMKkbKZGKQP/29XocPpj333RBT7M7eF9F
gbzcp+806fRsSfDXPtii7tpnrvfnZ+hhc7qtHhvPF1n54+uFEwJUh/gEgljbnECVoHgf1/GYis5+
87vP0GMAPBwxm+aU81Wl9MOkRFHtSlXT4O4n/BN9w2mObQn57bdHIRiKIgMvHou1frvgH0ZZmtSb
BR0jWG0Avm0JvNuM83NGmFCKn0wUOpa+SQ0Bs5nNBO7F43HcvChWmmVbWA5d+z14bN3vzTmTn/1g
SNQHo88Lp4x8yfkULWiHE1aEbs5JDykZq81rT/V+fWIjk2D5NAyjhSeiDTw8YNmbF3lZr599dxId
9LylVA8J/KsidhIH754l7031OhX95J+Ab5pqvxZSN3DIUnw5zkydrAlcs0xI5El9OPmI3RdrWhAx
zG1WOiEEkjFdglNpF2F+U2QaW725D1IPP2zbltONq3G5jQp+7OzXBmcy4Ol8KCMLT6sp8rsyhNJU
uIt/WEShsvOx6Lt3btYiKGknZCSSq+te4qlv+B8yNS/VpQkBfI1orqB4nSYPONpc2iE8AlhZm6+s
2y6nRBSt5Y2ROLk8sXrQ5AvO2wuRnxBYgCaauejCw9TMtW4gcODMe2aXoFf7Qdu5+6rtNT6VWT8E
TkwkqeHclDWRlbvSTiSS35U0AAfjTsgXXT+vBIdyuCKSK8BGZ3R7u3lvgwSaZy32puIt9NAM6KfT
Kq8+VZnjZfuOCCIRranIMsh67ohZYhPI4aicya853bbgaMqb04+4LWOmlisNA6/WVv4WTNtYT9Gg
G/bOgQuUwWpSLXmQUCTeBpldLcd2Dar5dFI+vL9+0iZWYN0awpnxW8VTmxaldn1eI0zWkNVu0rH0
27j2s9raeW1ZEXVa8+k3mQEKzt7lzQUovkujMas8QHlvrKvhqsyI4j1rkJ1cj3IU3pvFCfrltCdS
0d3IUPUc1ntF/CZ23ngfoOnfzbrPjLugoMEi4lWYur9SBcyw8zk3XLHvjGICZ66X9VSJJUhi0VVI
8EB8Kcwc1uo2WuFn2eJE01NQr7tBjvndotxOiLhpzIAcZld0OEgfSw/uCJZZSWvaTdTUMvWnfSqr
cPZ3tkzN6XMoWnO4cAJZ9TRECoWKGmI5SQ0nziKsK7PGpPys7zA53IO/WvLIl+jvSzNo3EOyJf+i
gJFfYMT0FozKfDDO0zn0NSaXfVO31xKEbHAo+VDk3K8FHHHk3YquwWmoV2+6w6PTRiE8htWws0NZ
0iYq3dqLCAwdyHMsFGRZZa5pEKvGM/SpmvKKWPcsl+mNroSfR9ZA+/lSDzSHDxlo1eeAl2o6EDLQ
mPc1wWtODBDZnEPGMpeLSidGdTLTaQpORVZa5p7mDI2/KnOnq2EWaXquye6uXgVV6zknCmDR3mfw
mGxUmlmqd2sG2SiiCxTA1ktKnI7LAvbDXoqyDg5ZkdRdzErKDgYnjNtgoG7kSNIm3ksNb/DdUrXm
dPD5SGfv9AbTvvezrNwHRIu2x8HOBQ5fwqRP5/SdTOIAxWwZJfgRPKyDn3MAhsyFDxUkdusIUN/M
H9zSkf1pRsUTHnND1YImTJ0612NIj+OWXsKYv5rNsOlOsVkM1oMNOyBlCqWVexI2Q3gr3SG/NLvQ
QAlQFe2DaaG+vMw6ufBqDrCf9mXStd0eRl1QvZYqgBdtmKQp8IDG+ZMzhRsJrmyzN+1cwOdvkFcU
BDjazVWpm1nFoxXkpB6krShiq6e5GxUeBT+p5Znl7hpIjzV6MqXeYyfRb/esqm/6UTXQw3VlXCHh
l69Z+H0b4mtgpAdhT6waTdMPKkLRXL7BUx4WuZ0GWh1Snbj9yRoERfdySWwz4/nBfz3pc+XWUFSN
INh3Lj2feGi0wkXf6qSKW12o5D0sdlidWB9n1oUIh//H3plk141k2XYu2U7EQmUGoAu8guQjKVaS
SHawVFCoKwMM1YxyHH9if0MeGSnSleKKfka0XO4i+PAAs2v37nOOoa4tkoDPG9YL96yxYN0ihlNZ
/TSQdEbkuV6DJ1mycUaITCf5owNew9ffsurh5PWpGsN4SSd712kMgi5lxwAJi5eylBeMUHqxsX8a
Z48VxiU0h7rTe9fWw3LAw9Rad2mM+QichQPhZwVL06A/xCL2IuVtsQ7KyJlW+hp9xEU3gmqGs2xF
tfeX3snPO9OMt0DWMrc/DoNS6W723CS4MNnKIQWB+Rh80RSiRpGMwQ9OTeNmX9it95VlrTOvZOMl
B7QrLs5+uMWahzaLRRGlXuN6cO3lGESzUZnFxaIhqxEZWg39jlTTlGiXlU8yJbppdq27ZHkkxobR
BUPk5HGJLVppdONJj4mtEbHGCoPGbGiaGsxUZ2Y3iCFQqeMjIdVLYwDr791sKaeIB0pS4wfOdDaP
vQIQJky+C5upEMkB4Z37nC1qus+tDECzMiSvYlkq40NrxB7UX5uPE1NEL2nRFo14lqLgg9tbyMOb
WbtcEHMvHTt7N8JYu3CUXv7Drmw4YDyHJi/qdbV89duuR2njOhNUu+o0a7tMfCOcTKv3d0Fr4XBh
b/zvGZFREKKZPXJeHdu+RhozlXbEohvErMij/OwzNavPs6o29L5PLbxkm3raJltNttzS9SNsW/at
SX6cbbT+oZF5eRpKYfgR/KH7yVtHIn+qHhFk2Celme8IdVvMqCriad15bTPcputaABaaqbCgOHPB
JNGTVRHmdREskVeuVRb2U8GJ0wR5fLTZ+njl69VBX4pIyqbr2DnfU09BQBqT89O6smaGhd0/wCUB
HAzQ1cpmsFN+XpdRxgD5C0w+GeItcSsPDI1x3GxKu7tQpsrTyCIJpdzLGldRLxl779rBM9c/0Fsg
g0PMJfY7XZsw7dAYUKIx67wiR4jSxt1NEptMxZa0bINowIVicEJEEuN06up8dfYG6zvyNLNu0qui
KGcb2QUKy3t7rUYRNZg85NeM7NfxiPg7n89gAnh2qnSR1inGHr44tdQSw0OdB3bFm4YWKLuQDsFZ
HlBn73pMDUU8m+uhMjLfPW+6tRmSS5vIdvFNTZQK7K925yW7QLGRYtCDzI0IktZgvvNM2WI3O7VC
YYUAEJD7rlHps4wNsT+OMpHiDNh5ycO2rOIhSjgc4tlaa7B9UNRxjlxOgo+dsST6QhFsiigYkpyu
cOMttz7kRbDLCG4tyWZKs+KgYqmX3eoj/t7R+EE8QNGFoizt4Br2suMW7PlmsGDrHbLetTuUt6bR
gMRIJdbPTSpQWuRJp7tdopR7p6ppvBB94fyVOnWZxI6LeHZRcoicBEg+jJteqf00xMH4qBPbeVw4
2/K42YG2Dia2Al4YmFVBNm62DMme/2614esR9naJ/E6vXxLrPi+6jxbT6W5SbEFjmi+qbVkA2RpD
Q9fGtQm2Innka4akebPQIh/pKST73sryx9hMWUEMA7EiggCKxNDps7FFUZzrL4pNHQuGzmCaP9rV
UESqjKfPXe7jAJ9M9oS7qNXKhz5ntIo9ODRLiL/iIEmFqjIzonBV436xYRXOFkxv8rBcu/pBGLYD
gDIaAgVhv3g30kzkFsiHhCNyGJE/2jaWr5EvxhkFpY9zm6zbGMYIWRmyJD37d9aUGxXKgLzsCM9K
MJJO0258KQcbsVKytLyGeZf3aqdz7fEnjjd86vWSfmsKRct0hc0iD0aK6UftL+1nmeXyzI1jaimz
sDgtcRZo+ojEi/5y8RTvqlDGvO03AyrCCmNDPxw1+mO0TmXzZQLCOK21O1fIAvNS7udSpDCEumo/
BpnqZDSnXs+jBLrv7brAtQ6V8EzjwBS4kAezWNEserWYNPR4bQ+I0zp2vWLJ11td5wyMAzbTS88Y
k+QizWvjYycTz/zIvD+eUAgWI1kVrnMz99p0Ij91DdKeoXz20hzlgRwxfdmhwCJVSCxMvAG/mq9o
SJobiKFhpsQuoLB7W3YrJtkpvERl1SjF2Q7i+Gi7Gq+OXHLQuKXnMb0kHcnLZTsKsauMnt0zE4Wt
doE1119myDaXLddVcx+RmbtYpFJv03s/9JZ6hRxrVc0yzePT5P3JY7UJnoxlrdRtgZJv3YKPCr0c
PObx8El1VQ9V2NpLghwicNBgEBUKFIU4sQUP6SIKIP6NZ8beJxQF68fJ4/Xak84oxoNunRIZyyDE
Y9Ln44PLUVBFPqdQZrZoGX0epRysoIF19w/Y044nSKd0jjwSHOKQt5Xgq8jU8Asz4qYhfVGd0bsh
uNz6Ze56/T1HOociKGDX4TlFQBm2Rqd7TjwJvAtLRn0SaMHSQ0UU7hDFdSVRYKqeCnitbOdTkznm
pzFn9WaxLc3qGHilPsvrGv+nDhHade06ZcX30KJL8ajUvydofYKj56fFYytKJ0UWUZeHn5hSJO2V
jMhZGy3J3nJC5OZIR7RfdcZB7qGsGJI9c28Xa18YE+KRFCguDotZy49pq4BWG/xUZWh03kBGEuLY
8ZC46+qeKk+LB1faej7OlILo0Ua6CcEtWsEUv2zP8HFO8grD3dtjbx5pyHbfNj0Ua5vMKVa8AYUd
B2XcDPY0myjIG4KaWiSHLSeFsZ/FmZjWUoYd9WYfGta8PqyroZ8TGfTwIYUJZLMIeVUv/JCoywa2
CsJRxk9Tpsyel8PsxJ4njtqB9qlgr9UkHILV0EMLaQ9jg0rOFlGyHex+EcpyrL9VwQjOBTRoziHm
6RORRoPXX+Capef9kgbQIBSgFcYDutFfjCklC2YSjYXX5uJ76sj4M8a6rzX1neordE6W4c/QDT12
7XbTGQGbPNYE60DK7pHwgIKMp9EwsuOmm+ejah9WwVoneeaBOiAkGGk8h8Iwre66ybKAstuHcbzE
LSx5rJWPh0QG0jiEnqjsB6NB5swaSrGLEkRutVuZq1NW6XkmSswg6z3AaOPQpuyhm58OL383edgm
oMyoylAMFuKwwg80FBZkwjcPXVsfwkeP9Hk8qyhJwG7IMOG5ZDlsZqz29kZSBcmuTHKzgMXJyudu
YpmB6EJKH67mWn40On/9gABiflFVt/KWz5kaLqZ2HL/zXJLbhgOKl/1Aq1R3R5Pa2LiIsQ7BfXNY
U+bTo7LKM1/poT7i+8vOiQpUOwdOvab5XBFfTAo8TFa3V+awfp27jHVHV6l1U8bZ1JwXxqqeyBgh
bMUaM+Ur4qGLxYivSNGZ7eo+XbTL+9XpJT8S9Jb5+tps/cXeFXCf1q4B4kaqVmLc+WzmcrSiRFn9
cISaoU2Floyz+kNBGUd2ejvZ0ngsAc3Se4aKnpujrFwL3tNUmGV/Vzr4J2FSOTNw6ZBXt1ekwUw/
prkwUCLVc8E6bceclr2C80rmyeyyWP34RXRj9YPiVj8BdqY27iitLn/kM9X3ASsgFJKWbGzrfOnb
vMHyLWm7o136Q/ogB4bVdAG6/POQDHd1sfiKQwSKtVDwaDiEIu6c3Kg5Fol0F7fCPuM+P/eVddkR
cls37g/Ou8Uubb3vYFDzU46t8b7yCUaQ3nTRbyUnDMzRr4hTLKzJdr8lvrukp/9seZViNI01xgqG
Ve/GPjNuyPJ1UF7ZOWpJ2br0DAEokaklvuAo49GCPdr9JD78pw++pRTHPw7odYIDFH4hI4OiXH8I
tGPdczKzMt7olPJ0mfz+psUIkD2m08XHP3ds/9ZJ3bxpadbiq7SB12/t/2BEBU+mRD/H3YYCa9II
7jnY9SYC3z9f6u0YgYMhcxdmSJsEBcfEt03b2ZnJLUENaxlZcZWwDe7cYZn/zZE3V2EkYjLyZiwC
HPNmLtJL4Q5NmhuwR5664BBUXwK2OO9c5Sdm8euogsuQeUornckYMgrrzWy4Twbl2gOi9WCCCTyo
gl0nBMKsuz2upMt1Nrj+9eSZnCmKpDM++mx4PyDTKX3+fFd/9wWCtNNw3wae7luv1lHErmUYfIEU
yho61Qsiw+zxzYT/2/+81P+RV/9hbblD/zt5ddRZ/f/+6+UVdrX9jb+wK8P7BwkdmyGwxVOHfcfm
7vHfflbiH5szFYGpFnMKZBH/4q4s+x/S4z8Hz9h8YHhm/6V58DYRBX/K/xh98G+cf4e6+hnZ/D+P
KujC9pMYlDgMqmGvzO0J+mUokw9zwjEnvTLUpL7M1AH0x31/fMl5G/HGzir3Rlg9x85CmTEdhsob
m1MGFv5V+LQyzouhn+p3ppev5+Z//U7WptsBS0H+Jd+8pVVVd6Y9l1frsrT3Fb6gTy2DimAnSd16
DmhIwpGUVHZCW//kB195rf1qtrL96Le3Ywte5V6gQRFvJ9rlZJNf5OUkKeXGAYZKXOIRQtvCzsyb
YbHSr788Kb+hwn53OY5ojIGJEd5e09d3n/MlU+8yv/KJXgWkTlX1Le+y+jn2m27H8ML7/ufrvV4P
/rqzv16PJ+7Xb5vdTmIOn19Z9ooMtzDp5nYUqH7OP/75Sq/X839eCTQGQIZWLFP111dKM9U2zIyu
jLIerrC8qM7zdBk//Pkiv3tQsKFku/C2yL63FzH6PNCYElw1lLXHBVOsH4pj4uWSY8GNC2H3VXdy
2qlS/nuz6H9+Op93F1Mn4nnfesD1xWrWdZJe0aPwEbFxKjk4xZTc+avw7+pZc3Aqg5EmmjTuYnTF
3r9FEfzz+pgs8oiC5CDefH13A08taIG5ftGY+1Zl0xEfN/XOlvybh3ODOkF/PK4C6vn6IoXwh5zd
8irzaU5pczGOlrnmt3NRpFd2q4Z3aJmfpMCbd4+UScfczMW56M/k1V+WIhtKWtgiucpn1ZzU3BqP
TWZnN5hox7c+cSxPAVq+4yKx3TB1YeLwzWuDt9BEhsSfn6vfvCa8jtv/eS2dv329Y40W0YyTq0GX
VjS0W7SR7gGWg2Z85x7/5krEmm5FD1ajBKptr9Evn5kpFmKZmEMNOvZHZ87ycxWs8jDhBXH258/0
pij5+cw4UC0Y7pJ8hEXmm6+z6ljJvNy5zMzMehi4lc9Mi/2vbVCs+mLyEvnJi1MSI3VaFV9iQwdz
tBCy8vznX+M1xfHzt0BOzKfFCp2Z8lubzhmXk7qV1qXd6oVTF7R6hLuVe8VRgaQ7RB1Xi5VUn1am
N+dV6fbvGFr/5pmm6QdNxL4i2Fq37+OX+12tae4x9rnELdw/swnHPRRl6uFksqhDbL3r+vu7mw5j
v6mDqQdNttnX19OBm7Lx2pckn9JnqhRzyUh7zAlCVAv6cRqd+VKlvv6cGb51hhms81nlw3tp6b+7
6b/+Fm+eMhZ6IiRb+1LNRDray5Jc445FAENuy1tT9OZtnROduzRBexwwiHjnyfvNVuAS2itg4IAW
4cRe3wNZF2k2rdblMFfrRTHY4swaEzt7Z0n8zZvksrVt0vPNqfytwfIwqdhsW+vSiM1hH4vRPg5p
ZUY9U7R3ALs3gMlfz/BGqAPm2D+Voq8/kJestGpH6zLA7IzmcUpDlGZUOhwMZ/S9ME4TRexNP51n
Nkfp2u2LS8LoyBarK9E9eFPTXDMRc65n3BvT0BaKMfCf37LtXX6zlMKGcsTBVd1BcPvmsfOZhhqu
mC9xblkuJ9W7e6sOyhubHtFxoaN3t3oqeYkbr33v6LP95NdX5rzh0kfDL5698WcY1y8vWJAOBvMc
eTKWrPgQl1mO96Wr93KU/dEUdM9TD16QtxApbM2Eit+hOkfZ2Rw8qXAFRHE5vVMl/OYlxE4Y9B6Z
ggPC/Xblc2Y9NfgZnEbVlGA5hb4i2DC4Bzi1adOlyR0xtvossBb0YdZkHTJSPj/9+Qv5zeaG3zlh
qlgiw0IjwHj9zORYfwdwficsXPorVDjeJVBLfC16ZeyU8Oo7w23d44xGAD36SH5Q7dQI5XBnfecX
+ft78vNOkF++MaLQoG9+ET07o6XdU1z1+fdYinaXiPncwmtvp8elbCOCwocjJ9juDAva7EeLV9aj
qwg1IOhjPQdUoaUyuuranxb3vTfrN08PE7mfJyWbsvGtd6OV2RU30DkJm0FWFOhU7OjPuud0WvVV
V32J6akhHhb1DtIhxlTE9KOtA3yKmyHtwsYZly/v3K+tJH7zQNv0QMDj+LXwonhzvxJ3mI1iMU+O
zjQ9cK9qb9aMOUo7UHskbVveLUEPnaD7L6k9N7S9m+A8HhuGrwqzsHcqk989y/w6zC1Z6jbA840A
op36HP2lc8KmIDkqjwjCUM2WG+pZDfutQfnguktzN48Mpd22vjYc9po/35K/Ly70zSDfN4aPFfAt
0o+y0fX6yT6ZNFsPWQZt6VtbltcAvvKkF6nOwRKeCqj5dzaSt0l+HFa3jh0ezt5mMM4Z7fWzm9Wu
NkvPOuV1350hCcyOWAZ6B0+U5m2pAuvZmn31QiYKC3JhZvH5HJTnHtO50Ob27KoqGN5ZW/5+LxAc
cB8CIRBIga6//o3KmoAUteanrEGfZSqLR3Vd8F2TReL2kYM0mDkFJd6ZjJXe/fl7+Pu+CoKKsw9x
DVuz6a2KyUgnt0AJf/Jh/+6GKV2OdCmLr3++iPXbq0DM0wEE8SXF6PUnFNnQ2t2anlZvaa4X2Y/n
qjKKaASi4vN5LqEJrnfM6Tfv4oI2ZAVBBt+SOvOu1M76xGSDVjA8XrL/82/2m1vPVoMyjcKZTf9t
CFkZY1Sm+MW2oO6zubGq68oN0BLPdhL5NZ7TpB3WES/tO0v5a+HHtvtLpEecark4bT7nzRtYDFg1
1pVx4UsSSXZzA8UftdNY11ib4RmwK7Fp4YGbkvm9U9/PY93rtYiz7lbhUMOzwb79yMOWxL7O6Ul5
orl0OhyWSAEfIpHjFd0UYzTQit9X63ybjJ08TZMSB2EsBNZs1nKtoYobhW1shGR3uPfc7gND3fUW
+FddVd04RgBA35SpH/SUOxcLnN2+bslmUqpncMo/vlMr/L0WB9Nl+CC3aoGCbXvyfikVPABO1lRQ
0W57P0pFIuWaxs5RiS5o9g4GdLd/fmL+/ihvFwQfZ+Hk1CXffHM8LpW9uvJi9rCUTbTfHYqie08O
95tPxVuJKkiYpBtBzb7+VFjUtUybxAVGrvHN6LlVHHZ1AvJl4ZYTIrk17v/8qf6+oXsUeugzeUG3
9fjNC4qLraLqUBcDPiG7AMxhX6aWPBiitt+pHShV+OV/fQDpUVHy0i7ke+MDOm8W4K4u9byN88nS
c4cD5nLM0vrErD+btQQ08rORRreMq/Wz3bJyQWUZyt5jhzrW57KP5ZWN6J/xi4FXiDkVq33WY4aY
Riv+qHqv5ZJ/sCZo2l1e+/JYesEcn1f90nzXzVq9ABz03f3i2sU2lm+Rivdd6XyaVFlcjs4QfMOJ
dUl3npW2X6zZ9bD8teUw7V0/FdMeoXL5TbUaeLSNUz2FrrTyawLkV82Zd+iDg433HkjHXIk9NhUG
M+i+LL8Nib1eYig/9bvadxRKqKY3YzZcRB7h1JbFDUYkPkPU1tHfePnVj65EllXgFIBnA1yZCnXJ
yKpvgex2Kf4lL/jA5necUM0ffT3bt0424czIyNmbgHYs6ysh1GWyIzxlRdRN++pLjgvNGI6GGT+7
aMtmGK+ydHbxZDJuLtziVpdlD1GATv6BJoCdHmNkmW2YZ3U/n7Ddb7CdY1ABqGXP5A4AR8GWIjHg
5jWkFgxkbJ/nOqgjG2uAF8Xh5+OA8UAcprMMeIJbKPW9V4MMHvF4zeWhTNVnW+t6BHMYpu6Qp0nX
7Ts3Rptm41g3hsuQe5A+UmVpWDHv/uGkJgj8WMpHVReAuQ4bpR8OGD4w/+7XwMXfcVkEMG7SMoj2
nenUGNjU7TTd3j4azHJE1TfG3c4jcxWbXVEzIk1rvAfDvmYr3PWOP531feVU4dClqbFrnKxqItGJ
+EOlRnAERkKYhhZGZt+4cWWkR+iv6WLIFdSStSxdAjSQST8smP+7UUeWX7LHCk80UUqM+HwQMQYI
u8xBRxNqjGuOqVH430RuZy7U9MCz1TvZPBJDWY+feBkQD8ymAMkKhOqHvaPc5dzpneqJsspuQ9af
+KsW6fbF1ImhwypbinNte+oTS+M8Q0fNzkNVWymu1t2MUV8/O99lzW4birSDqSpRc+ziocn0rlqX
eeFOmuvWr6qZ+mMPIe4n/Gyf/NTh8rqA3YpaWU6nElhbHJkJx2aohrErzpJRBdlFlgJgY+mRY1UM
RruuGAd4hhdi5rt8a2UGekamIMgg5qfWMZuK0ghbb90yVlSSBbukWck3tYy0xgacR0ifoEaa7Jjk
HgV6AAiAE0AzO00Ia46Fbaww22EbC/IqahGSlvDylda7bhnimq+hCYDWk2L8KvPRgzdyvfTZW4Uz
8HU5pXnAQiW5dEl5xM1ImgzmxRA/xUFV+GGCKeyHlpIwjbDNtCRGu6l76cCtd8SViqQ7txpBQJ9a
JDC2wGRmvy4GogZzrtUJJ6S1ixq+5HEPexN/dWVC5pgDtV7As/WN2E1dZQxndtMOTzGk8PDBG5Lp
Tsy2XUZdjGNECB2eJ7QF/PgTk+QMP+hic6YdJqbsu9LNWG7iiSzyneocCqhyhWAMsxbFCsKU8aej
idk4kO/Sq/ZsmMG3lmAId1+use/tg9ar/MtigQ4MF1wxUL6WFiU/2msYf8Iqviadm1II0Rr/tnqF
fQFm7z84qF+w9+WJNEFJCqM6WhiwKIxf5Njjow43GFm67e/JBfTUrlS0CcLB8nOHZhnuLPuy05tT
S7uV2Vlm64+ZLqB6rampc3reOXWJturlekVf/BEjaxafBFzuLMkRU3Cqm4wfXuaKJZpcmVnAJrNx
m8czxysoYqzg84XlNyzsfrzSiwEb1bVNcyudHjzZm4Ppswny+yRsZV9xp4QdytTPP/IFjHcJzu73
dlYa0ARVPS5RldRmQz5c4+Z7X+I7GcbO3AfhHFhpfbBRct0HnGnRVjXMEiJm6/YlkND6FODogjsJ
8SY6dEas58NCWCtctmrNZNdkU7fFJ/r4Yi4uO0s0TbHzXfhTduVgVSiihU/YngljTe9Ra7af+2y1
v45mM3+bvUrLvUwxmPZ0zEKUq+CTId3pOnFiPL4TWF65x1xMQr+5CUbwWTUOiOqXTrSHIZvMW1hc
/GSHEigHqGcWMlKtG/BtJJCw2Id5xk3j2wMbIMDiWRY4+WfbHa0XGrLxTckwDWMzc5Z3TcyCFnXr
6jFdo9K+LHO+OXyU1sw7Uty3UH3Tyl5JrE6cABYi05jgJzUOvik85WRbOkd/U0rMozB/gqbmoQTY
1oSaX/RCTI/BxNR9P2ajV56b9IMeMekqxh3vlR7OESpKdVr81HhYDE/sgcWc9FhOFYRfiXdUENp1
XX7EDDpo4E7RP5hGV5YRHGGCTe5sDhYpNVBNUeX/FLboBebeFbTtc7LsybRdDNZugWkXri5GrIrQ
nafmZWZwU2NMw74bLaursDhVIhjP27moL9accsJiwfuQTYxWXgR2V2cWO47GQsus9cWMORAQe+Y0
XeRajf8BVplkYEIOWNKdonWe4XKLbkdJhClKV2PCv0PgMT4VSmbnk93jRN85Dk4M82gZdzWRLRjI
2XbxHbRzWGAj50Af4IzAhZVrKZzmnErfceZe8x0XL42o1aL61stxng6QDGN/NS1icc6TMpBnNTIc
sNWNt2BBK8W3FOOg62GV7TfwMLCrEYerW0wPja+NEyQjDZXarXa90SoVDqho2shySwiqJe06Fpwg
v3fkMF9XrPLMtKja2RT0sKUrxAmQw9qV5oXJmWS9iGNvMj5XjZgLaKY0IHp0amsMcmtSieDAY8O9
Qj/pUhkCKvY3rmuNZuQQnYMLMQ5p6YS/nIY1wUGrdPZFO5h2aDc8muGMqMQCGKV7vifMRn9CDkNl
MXZZSyuNodS+lEI99p2Vx7vE85IclEimnzNTye8Sj6I6qkeKH2IIMvu7q73pVjAs9ENUXmQQuULJ
2xHEnxUQWLENMY40faz1uINRTL5uHYp1Yjv3CRY3w9FLLMoi3xGPqUHK5JJI/35dk+V+ofH64JD9
I86Nug3YRXngUbaYcZvt/WGG+cD2uz0NZo4EznPo+LvoVl+EmqDLhtERDyi75ofATxzoYRvfa2Q2
MVibZ7bxh5TpzXQIKnLg7jqhkollCeUNdZaIu2hyVmDvpPdb4iW8PCApl/L6yqBWQJ+WY5EUDriD
3XrTkj5XWCvtUGm5V74t+n1rlUN6pKJnTZnQHOZoAk372gimcT3EXYDUouBPnm2ELPMunU1/JgOz
EldCj+PDKsyqO89NBEdn3bRUt3hRe0cWmaw+5kvrrvsklhsTZqcuGsHGjV/i1Kzu2tJDwAcZA+ia
+MW0M6eVfRIg3kWrkSGYi9x8QUOf46seHNZqMNKDW06WhSKhKFYKXR38sHpcERDg9RXCPnSObbgE
1WBdBYVrJ4c2cBNJ3MbgQjTotS7CZY3FfV2O5cc25W8dCrZ8FwwcHmsED1Kh23tddfLjZFkjNWQL
MCQqze/50uRfhmyuMhrHfCc7gpmxhMtZOskFmZIaBclA42dssXBkwfYbvQsG13tsjIymgCHX6sHs
KoBr7PLIu8XecCn2poyTz202WVeMj9fn2Z+LTy4Zehd+qVMVtfa04NOOSc0W0KuPci5wW7HataP8
WcblKGmbxmfO2D+MTR4cHeRbVpQVFFtHCGGMZii9nKuZm3OrPaJoz9pM+Jfst+5PVzmiRoiLGDS1
UD5WmJcx3Gju2lWND7WbQNBxnF5xmpqK4WvlNuMT0eHLXcVDVWLsPuB1Z8y6qXdBVw/yjOUVtrVf
LJjIFRr9xBgmBkCi3cy3v7SKjLHZnb+rcuBxSN1+vloTPsy+7fvxyUlG7Nrxf7C/zwuOWtE0O+0B
ERmy1MAZ4ntMABts8fqluGYiXf7w1txEQoYh1mNjizHdG5mFj1diNbW4yHDQnEhWQyh0Blfowy/a
XZ+GTacCwOe2K+CmS4S+Zy5emHLnIHBwI0MLfPHSFKUfkgLNE4UJZXGI65h4s7WMq53A4+OFlhag
InuvHHblYMyPEkLPPXqTGf8ordE+F84CclyzHj1tQ4lr1IRLds63MO1Z35FAp7Y9fwJkh1jFZ/aD
n5QaHHV10+kShVp5HyecgM+8zp/THRyqvFoLM/Ajaj8MjsducTmU6ORrqnqM3d22wTI9SAE6QqxQ
cAFFyaEjf6pzHUq7Mm60TfZB2CWcanYccqYfa6EMfVCLhdEgQMiEE0wdeE81f3K1TF1/14/lRpJy
a8LaJvglxL8seOw1i8Sh7Qf0UOPcAM9CY1f4PibaeIRXWjq2agbeh8kxqx+FVxsPKCRI7141uaSU
S8T/hZ0os60I3dJuApEQd+E4JRE2Xk6ttq+mSY8HoxL1hVBMaA9KaCpmzNnIz6uoSreaz6XM7ms0
l1cKKd60l81MoPyg0+DZtVXd7+m9tAXbitF8SBQhTVukS4Z9v6na65U13kBemXGmbGZjecK5kRyH
EvS9OYDi+w/kDip1sFI7+fizYfN/pNx/gLH90rvaYiVf5T5eZl9fVMYA5heDsu1v/IuUwxDDw9GA
jvrWydw8sv6blLP+AbFA644r0AAJtl7hPy3K/H8IHhgIIKaczLjxxfkXKocXOU0q0hDwQRHYoTBO
+jcMygAm33S/JBU/Pw+nKxc8DZzydWvPX0pXWwMbQu94zCsNYHxCb31p4KebbQFTNpJbOr/1iNoL
Y8iNkLaLm0AELbR/2g3yQFNDHRA9xOTV69XEI6tOyCuc1rg3d8XKbgSsjssAcNHG5TeevkvtSrJj
MdIlTVAneLMyQ1THMW6y9NCT1xaHpVE0wW6EFpfEfPjGy0whFlAkJtWpSRWCJl2u0wXO3TOyIuQM
tAawGqS51I8UyZVtBKeJns/n0hko3+idWGdkWOQPPmnCLxgWe+e+gdSfBAqTd7PNz2annJd9QOB9
JIeBDQR1XX6vzLZ+AO2mKATvmZ6GorQv2I0zTna55sTSsGc+bwNh1quZQewxzphQkjxWK2jnvgl+
xL0zfpw9Q4hT003uQU8Kd9UGE1/JKd7uVYhcCc/Mwez9e69vMhpn9RzbO6Ny1B3e3c6Xug/a8z6Q
uXkhsGX+Usy2sXIuLY3LeiKoKExp8H+eaT7Xx4wETnwLM2tD473ExV0kd8ZTgj652w3a1k+5nUyn
okM5HhlWirX7MHqMAGn81WFTrZMmTUvnx7z1MNpsewukXEx38Tr4pwSX46fOctouykcfXV3vc1wO
Y38gM4J0NlmHTivsK1Ek1nUXZB45MkuwtKG7lOqDdHBQ39GKH04OIUyPBIWpcidKYqQuRj7cPTkm
9Hu6AXwz1Mt2IMLf0iJ6zEXstiO1c/5Q8iNk6IvefZFz8KXGEwKjOxIwkQih9cLDty7lh6kNKGhi
S/UPsx+s30dzmW9j7bv6SCkfVKcsaYf2aHMs20ufRFEH5MwKXY4Czl0ssvql3nq0KKSn+HxkanJs
4xFHX6Zf+QdDNoneq59t3j535//P3XksSY5kWfZfZo8ScLKYDYwzN+dsA3H3iAAUXAEoFMDXz7Go
npauFulFLWcWKSVZmRnhYQaoPnLvufa+JHRzn9Qlg+DgNhN2llbVIGNuo2JVgrpA1e7Nb9HfYXLY
CgbLplXVb3OYMm62cd8NW/t2LPd/T+gUrc9z9ffcbj0MiqAhOM6tpVHLyvx7yhe3A5+oOc5+Lhe+
b5ME0qv393ZIawkdxMuW8BPJhok+ug64oCmq/REp0oipmLwB7htVWNw9I27GkAyn250ULLo+1n9v
qvDvrRXIiBssa+F+rey/NxvGXSJccK1B/TD/3n6y6G+tDkjn5+l2PRIuBYMBvQC3pnm7QEHRcpfq
v/eq/HvHUplx386GjihxbrdwNtfKj02kCjyHXNPN7cLubld3Yg/APwlTguNp/r3dk6Sd/nR/7/xq
Kbn/vVsp0LPZV3FyKxAwHlErtHCb+rgxGstfD4sFYMMaDOMrzxzmmtIeNL/c39oDqPcFJBgVSZKA
Kdu3DJBqOkVA17HES0IZwUikc2Embw29NM8Rgj1vM9MX4CXqQP76fZfAvsIWt6pkgqGM6KfSfIzs
NPsKE1yVkk7LIxgtC80FHxWLTyqMsRD94zjgstkOTdiq+yGz3Ts5c04/sIkT3Srq5hA7MudKuBnd
PtkOCyaLuAg6lDd9Bu14JcO+eycXrzv6vZ55d7BKX2clzTvR1ThPQ4JX6LaiUHwniqneOEU976vi
6+dbA3Jc+JPHy+Zr8yccmVhsyLWL5KOgd+/WeWYurwCmzXdcmByuhFdFzZO0CvxZN7N0m1+1Hpz5
ytSwnLelBgKzZthWQaHBYbRse6zUdDGMda7kmQHEXDlN2vabOg1r8eAYDZPSaO5Ftl76IGdS2o/5
fMaaN5O903ftBYO4jyCCl+yzb/is1saQe80xMMz2tZ2zWq5SRkgkMxoO82tGkZhIVg6OGMYPS0dM
je3hhF1XfYDl0YIlbB7AIyt323QYB9HqDcUBvWDz0TEze0jKWZinWhABSf+A4DcOk9B+nvPRr/Y5
59aFrMF0ua+XUHc7tJMFWIW0hv/T4ufjHSi6dNs1xfToT0Td3BKKbbDiGfb18ESkjU1YEzET5sEM
JoDZKySY7dVblk5vs7J2zbUKi/7e4IssV/7IkTa3Ob1/JnqldobVjPt/v277fy2rwboRAv9n78L5
N89B1vxrRcZ/8c+KzI7+wZbPR7UIFJbq6QbM+2dBZgf/QH+C8AFTkBfyPxRd/xcZa1ORgQG9GQvY
VYdowP6zIDMcE18DliKmuCZgJnaV/0ZBdiPN/UtFRg0B345qDPGFc5NV/XdxDk9kKM0Jk/fADGIt
88KDQM6UONXhuiDX4K6tukcL3yUsaMKSTXvYDI06mo78JGz6kPjjXvakW6OlVjuvGLd2Z9Ie2qla
yWDKVvQoaxVFD4JRahG9JfLrBqhOmSLJND/OVDSl8t/G4Va9uMPdaIrnGXLM1SAnBVctKaTBr1A6
P2Nls2bRqM+q4Z6992Ec8s/UjQiKgUEdU1dOr/VQk17geB2dUEdSkr9mvp7BXYw40Ud9dersxGVP
tKPbnOtS7Hyjv/cZBaz8zGLcI5cDjT6DBZuMRrfggG4IRyVu7Tf4wU+g0EBmQjZlQm+hpf6Rk6+3
LAmZkC/feVFe/YI/ltGW5dFlLuQF+SfKe7X2nQ6iRf2HrUKzggPz3nXVvZrxZ0c4TRMv+vHE2fXS
g8heJ0OOn7npyVVwK3GUtyA70CnElZkfc4SuQeuetgZ8BLY63FQEUOhYW8FjWPiC6imHE7LULRu7
5d2H5jOUk7szIYmXzi0CEOkDqAfsxKq/1kI/uKN9BU28WnCI91ZzKSK2VrCmPzjMoBi00zEq0oDN
YX3xbmIQq+vEZjKg0ISFbXI/JfluCaoHZM8bqpIdIQLY7ZYHNykvTlcx+3KOfQePPjDap07lj8AK
spUBnHgLSp/1hRH8IAC6N4KbqCDs1zNr7DgsHYpJ1vE7o2SuOkYORsAFTt2Jd4XNSGjGi9/se7KM
SioF6kN1X3fOkxEK46noYEvV4K5ioDH1zlbLq+GmJ7fgJukWWcSSzFWc0AQgOdYfAzA+tZ+v9yCN
gYswcXgVRKqvazhDW1yzzsGe9VFBRCPDM0swxUqBR7xnyeJNLEJTd+f7/X3XJX8oVC++at/qou7W
XeNCYvYYgQtpM1HPtvYYBIyb+nlrJB4kQRldRDfvZ4y5a28Ijll1G7HP6s5C07g1zLK7FRLufRQC
9xHDspVlQGZswz4MMs57QVPi2GFKFIFwp1vi2blQ3XtXRi+mUV6CMpu3xAt0vIL2dIdF91AunlrP
Kv/QyirWSSfHjem0r3D/eRvt5k634FUMtrqbtBTM5NTFgj6Dd9fPN9jK91F+Kd2R/Q+TxcOQoy+s
lCRxxdWWzVagORm5rFZ97887Iskq4PVRxbqphFKAcEBbAtqZ6MC6D4bHha1O0NtffObn60FX+0pC
WNEZ6oOU4VGQTz9RzRphwPxOLhK+4xumkCzOYJLQJSZJDLL9zUAaz6fAwa3Im69IDOT38vaRmGAd
qJmJaLnJyivpG3LD7nWVDQ91Ymyj6DMn4J5HIf9J9XlUrL5pCeFdDITe5igFXLerz0wsKRZVHqRP
sI7aPV2EPPsGqXM0pCBnFt1vbTPNDrQNhy4Zx8/Sb/UWQoH1rqPuyVPzLX0moVVTMgaP4N21Q8Rm
a/Lqn0bRhMEW8de6ghQEv5VcDyarrOdYKFRRva6D5uos04XA3yOu5WlP3ltxHK16w4PQ3uvIOM0t
QYVl9GsJxuc8169l5a26KmvW1WT8Fv4YbQRz842ZJteUWGh3sY/uOJ/o+uiNvVmBsMlXzRw6/EaN
se+HwoxnT+td3zjVxSb5BCu+WolUrIAB7xtjvEdrf5c3BWcBhPu90qwQUho85YXHvoAC10a1v1/Y
hKnKeJf+wPpBjubvPCTwgR0vmat2mH8ThlFBQWrG2MJeHi7ddDbLut6p2+KqJyNynWPi39Jqb+ex
fiJjhN3PYzM7+1obdpzmt3gAt9wMIwP8pSjn56Q8LACiKC6tcXidfbu/GKlNe0GSlqqP2ayxbTL+
gAbgQdrRnqu3StgAjpMqWGlraX/MguMTu25xwXV9NVrgIWM5EIOoMkbsTLa2ZpBedfVlF7W59hqV
r1jq3xE/6X+Nqv0l0qHfdah8V+7g7ZFT7rPG2OqBDIQEADBsPlgU/lGnyyqwxJ0hxOviCX8DeOtY
GMVBEEwN169dM0fn+0lIYpuH33MQTmuZlic/CZMDwVsyntIlZxnTroqx3tQmd4xUFzGEL0D6Yn0L
Win0L9OSTBTJ9fYG7PphdmlT83fXly9WkCwbQEveNut4mBqvrLZ+BqhFZMQDE3hRbNEOACUjTqnv
HfgocEf2WYY20OkUIjmlH93R/JjEAhi3zojZ6b4Kk+TK2uIA0DcXbm+UxSWKuIHGRX+IIEFLE/SW
tQPIQOc1IPeZwqTbzt3ibXODnIa69829XRvL+7Qsb6GvytjR5Gl7LUmejmFPm3pgHzx5WIgYWMCN
wof8LfJ03CI1qvkXA7r9YEoYGiUFchNfqG8zc6rDMutib2QuHhHXnl9vI42POaqrB7NApzSPwbrz
rrCrZs+jc8K1047mk2O4b1Vd9M+5OWomFG916w2HJpHuNhvckQIJMmHTcMgaRTCQvjQwndDJZ9Sz
cwza9oYs0fBkJCOmqDlOJgHCtfzNLtc5E2+u18Sr4FCcva+cjcNYB96hsgzzSabDmz373GXBI56T
3YDD5c1NG7HyOuPCghQEgi3ro7ao1x1pjWvIZF1csuk7MP6jyyVUm3ydpEmvQ51DKTMPCp87+o0V
Ln8CpWu5HzjjbSzxliAnOGjOVc5Ql0GQW3qvgbhl5Nzm1SXtZRQnGmEXuLB+W47CWbEZ28+F9VxF
ZGyrSmexZKjfJpO+stQF+Hd7H4kmb6sA3LBcmdLf5Dcd09ycTWVspjRb1T4vQ5Rcw0w9sUf+nNlL
RvPE3YryWZhb4bovfclA20JZtkD5jdD/+KyOYoCfmMhI9c2sOwu6X53olVca69xnCOfav+2+3DX2
GfriWkRzPEP0ZDa0d737tBY/pd2elt5ftzAjV+NEvZTyIgQVcqh0VyVqnwhCsKS9K0Maeg14zfeP
xjCEOwuVDHIYo9iKOUUu5C6P6P3vIII28Le0pC9bXmj9TX4STdfJlnUvlX4NacLW7syFNsz+VUF7
az3zOw38k2VynwEF/QM76yJkk28BlsRJ3e9Zph4cYV95qCn5wIAALoH8EjFU9zdl5e7HPrkI1X13
/aNh6ifyftdFn6xb56lpyo+xTd9qlEXtEG7HqDssRnmuUuMQ0KRLr1pPRt6tG9JT1pMmt6Y1xXbq
pRNX3fwHZu27V3JVcTYUvvxogu63ayanG0YIk8C5F+VO2/SGwt2BAYk90e4KT/8aNcgeXx9Hd/xY
5J5Q010jU6r5butU0dkp7ggK+xxn+9ynZ9N9TP3lAQDISZXeynX7bUhOSkcsmG8y1kvGIkZ/yahp
6k6dS20DbuuiCvHlU+sWEwzWLgqpmdr625b23u+NdVtcsFsnjKtuQYgh6pwWPko8m/6fuuDBppp2
z7MfUFFFFymba+N0D3iQtpwfFx/AE7utew/Y0tI9OuBZ6a2ncWWX1xJOFgto+4KyDoKE7ay1wWUi
TciQHDiHaP6YRnOb+OUbQv6LS6Hq9dYpsINX4WYvGFsh66Ui3cwWeeEWl5ZQ941lfojUK9dj49zw
RGo/K+cazD8I7NYhW75l6me0kuQrT9FB1dHrgJJoJQd1nDtzO9lOt1OO8TA61ots34OJsDc/+uFJ
IkF7KB5tct5jAnUxA5XI73Smv5EIRpuwLbZ26bpQb0jfrttqv0z2HdF399pfNshEEST0TMMTpYu4
Cn77AlRdp+ZXAXuGjiJbhVxj6e2xHKOPiVop5yoza+Nc1uBApxcnYHJpFOhTI9GvfHd8rMUIDKq/
yum2OlQn0LQE76LRckeuANC3B4C+AEj8j3G8Ipy4m7F+OUb4FKkExzzGmQShGsced0aHScRuX9Ty
XSDo9Izfi3MC1XpvogUiO/t27D0gf9z3i7o06GAeuib/NTW4m03vtQIFsPLceYPudqX56bLEuPM0
UM1wOCLt2cyi/RNZzcOEnqNp3+08+I3kb1+RI5gKc7pL4bxlOrneYHhxPzpHLm26NcSaA/OkIuev
KdkKSx0scUud8n/VskHk0jcHo3GIEy8BZxq6v5StsRM263yZ7buu+yxC461r/RVsLuSRJgljYWeL
W1jbV1npg6HTO6+jJF0MDhuHNj0WPWyhPCtC+E96Y5hduir0CIUra/8Y+QDdKoHhWJuPxY2yGVic
5iIYh3UwaOdgaSb1AsSuU4bPSZt9tKz8835UZ+bAd62Ur+MCIYoERH1sWbSsktl7dZFGrlQxLmvH
yb+H1n1q8MXs6qHAs0Mt6WC331GZvozExsVQiQ9GxbBXGd07ctOPqoDwRAGfrhBmEOiu85+KppVV
7WQeE+jC20WFKhah/w3F69Hsa29tqfC+y3PCDJObGqHpryyH2HT7d4VrQhTK0SMuRFnFZb94G2ap
fpz3UY8tNP0wfI4BwFrVHq6V3uWAJYihmpadyQpqK8YGKU1bsWWNJk3gel4fy97M+chF8mZZ6XMm
Azi9gn0uv5q6MqAFhj1TIKMF2fLljHFnwPMybaKrQsU42kGmyZp3WRld+lDmw2rS9mMdtrdNySYR
fRuXCKijRv52AhbCHXqQsrFweaAyjktm7NtOJ/UlEDbNhMxhVYfSWE/jPGwJz4NN2iCzE6ObbfhI
J86Hw2xX9JAp1crUTPdkyTKz8cfkjFATjLbTGvbJVXW9basW1mGkMXIErUXKG2tkT8oSQsJUHXxD
9LRoP6nBu23m29nl2ShuaovwrA0apd4++l71J+SudebqM0vMcN/MDRoomWtiPO3xsxL6Ncnrg+Ei
t0NzcwSvyC6bFXVpOmd75DGfavtEaUq+IWfVusNBQVBo3BruGelidAis5lmR2RVtEFvxjGsjO3C1
VEZA54FKiG/TphRuwi0BXeLLKidrMxVjuYvorXHaMYOZ0KOvUAVlyUHkJVpPcyGusguZ16P/vJ0e
ySlPkwtUVoCVcvFXKWnh1HX2K5Gb3wpWmTVZpzGo71yexLDPvlIeNUhkzyLsg7XVFpsEb3fZQZKv
u5SFo8XSY4i7ZE6YwnAt50gkY/IEQSTB+cBpFdsq3fuWPqUdrKcumretRfKCapi1N17NhNa5yynV
YC8fOy1+u1GxEe54BBW5J6L85Mrv0k9epj68H/W4cm1o3qF9DDoVj4rNvUL+Icb+M4kE6TbVd1fo
O1lmp3L+SAO1aur5wXHTK2vCd4RUZ+i8e4+izW+8VYVQGfDEQwhEyRFzjIkyW5MZf2bgf+8gqm17
dZ+Ob3LKH/M2bGKobRsvbN+ZKrgHuDuagrHpuWINlxGB76RbmNrWtsxncUa6fNSJvEOaGbMymS/J
NF5LG7qbL9eZ3z+7aVJynP12qfsWR71Blle8xjcsinhk2RjdjVPuv0rVmRt8C2vCLG+xoM4aYQ6J
gnVsEsWBqg2vck6WbMI9FWs/OuV9/jL2UKoXqadjn4mHxGmzjQexNAYPdjeMmKYttTwtyEJWWsEc
m4y3obau0IqDld3YVJeLi86tk+9pgc07tq1HA3ciFVH5ivQ6HhbJCKJsKd8VcfIj+NXUYt+WZn/6
omsOiamjSx21M6Oc3FHbHJd8J4p7XIBciyHNrtr2TfiKKvXFjjg5QcrPp2QJDsTeXRgMsT+rMp+L
wUGSEli52NkmRQ7Y3EJtvDQ9ZEtGg+gGT2k9PeWifB8lJfW/P6j//zMEzg4Ypv/P4/yn3923+P1f
p/l//4P/mOY7/zAxTwZEm5D1hjkFSsA/p/lW+A8oV2goTP6Z791oJv8xzHfJho9MG+bfzTOF1w1z
UU9uaPa//5dr/wPbkXuzZAZWFNh4hf6dWT7243+Z5WNpo6p0sGVBqfJZHlj8Sf+rHUyIXkRB2skV
OqoRH0JhbMay8Y4GyO8vOMDqzWaCzjIVpBxksE8naoxVZg/dNewTbg4t3O9EtsuKQOLwwJuevWX5
Qtgk78R5yHPmdxlGqXeLN3/XlgnjdHyF9X1kD+VZN734A5rcfDBK4R2iZaC84jB8NHot7yyGU8wp
tbpHoDJcJsakr/3NIFTDe9yQw+itbTQLm2IQ/aaLbOMlHyRT+MFMD4M1Q/VFeNtDBJzkQ+jN7pN7
yxZ3jCL/bhAvAw8Q+uA4S72f2mp40KSZnBBdeXuI9PZ5ySz6vH6ptp6fFeem1xfbM+9xCm3wGD6W
Frmr0PqeEkxvqzC67c+HSfExOMlXFGaCK4QLJ0FeDwEbr1VLkKuu+NlTsUHMu0KCeeyqQLIAGbbE
MTC58LOj7bASSF80ZmLDK7t9lnqauT/ClSrSacSyWuu3uhvnc12HtHyOGn6HGg+7KMtqby22E4Mz
5uqa9fyN6ct8chUKUWN2n5ul1h9FEgFUTV1jp5lX64zLxHa93WJ19UNSNfZlYc37omtz3gS+AgrJ
9O45FVQHnd+m3E5mqelktL8ail69Dg5okRVc+2mTujKClJf9KFltLO61uGJRFSPcA3kRQo+pid34
UdmY7SpCkh8chyD4ukwNZAuKgUTrXj2iLtZ2M9wH/fBujAZVP+IwPdvkOE/uoa7IpyIVVHuZupPs
btLWZ83PVD4t1HfgiEeSKtg0FMXFTOz2GM65uRqAj2xhqOJG8JYTe/qTpGxB47Yq2+47Q7EWpyot
NnU1vox2mHXwuFV2NiTCbOxMLT9Eb2Eihl/erGn4DugP1SuCzuKELkWfEkDNPYOdJSZ2Sq6ISnK2
5thW65SOGSPYRstftgyJTqCbZfaeTjTVx8R1+akBOG/k1Bg7yhwCjaHO2lmSHBuVbSY60UsXoXMR
UZiv/T4EF+UAfU2N8MfSBsthXF8syLMgXI8gj+9nTTq1n+78sI6oEeedQKkZe3MJ8txzYqszNiax
JmQEsiXBSFQTZqpkM+2lLeTRHqPf0A8PdFmo8vPhBDCfRZEzI1wZgumSjVO76Zh3jZCNN6POT6ON
RnNRHi+cg1kHV/TJaYV1HMk9xeRmbj2gleQh1M5BtI5z1zftXT+G7sNk4F0vAvnTG91LMOrmaoXe
Q22DAC8HlIPzWKFktdAuB4HxhZ2gOPeAkR87E0llPjvmOnARpLiMYqbSB9ca+HO4Ml1WG7wI3Rex
B/6py0J3B0AgiEfPWBVDwmALdHjc5tmHXVbmDo2lflW+g9aJtu9J2d5lCA0+K/xrdVsf8doTw+v8
yStx6NxMkIs8ua9FvTCsLq/4FuU6BI8fd6GLTFTrH2LJqaal6bwyEpBr1YXiFEljS6U0xYNrvEeS
KVUNC3xtdtlzsnRrfxC0QzMNh8XbtA6p189CiPaV/I4aSHb3U2b5g1d76l4A/M0i92I41oHpwmsT
2BW+k5xncmhJhhW/6jn4CpS880Ya4kCQTuGX9AlVk+wzDCBHryXMI1VwApiyjq8Sy9XFDh0jzgJg
nPbC0JxM2uIH1013FilYVj2Vyx8iMwr2WqXeNKWfngoR9DtVsBaOe9PE+lTnyaq1XOM4oGTf9kh/
4zwreZ9kq6k+62WHQMSkCc697ZRhanTxG6xnPwt21TzrFXsKf2NWzveiXYDdOrFX6NKnXYrr/zRj
/DxFo5E9zkFgf4rG9Yp1kA3WHWKH7tqDeXfT4iGxZct+o2TWDCn4UpJHlUSk06AC9rNfIM592DdR
/p56Yr4Luh5YAVE4vye+tmOxRA/WmJM0EurpG2BM+DVT9KJ3o/bPyK4DNGuvU5keyJLWm1F61qFD
M/xUBeLXMFjB2m2kg+TDql8JeBgfW7sqX/u5otb0AXcQKM6qw64fQLRbDDRB1PdxvvjvxuSNaIaq
zdBOn3NQvySovBGeLZioOAbuMAf+6MzMWR0PBAgZQbk2s5KqbQ6k/dWitwAaZdg9m8eMWVRtIewn
dzElWqYoAzwMtZSP9eKjk+x1aYS7Ho8EgsLJ+HDGtj5TfhSs69s6eHZNI2SlUbfqIyBWfh+B+rgf
DDUeImQnZ6wHxrp3c4PKVtB3xMjFu7OT96leWUlnM7DikhppQ/HsVWr8VtBkQsaSY7JHhtO+2mSh
PmPZGdg9tNDYEV7XROMNTWJ8kX+jHkfb7p7w69WPdpv1T5Qi6Ok02j8cTuiqq5TxkuXQkmKyjJvI
m66+FyyXEfj1MSvKduclS/HSuNZrI1E9cuU1J/bQzlGwI/ri88i4gH3Z/J4XQuYI+lB/Uv6lmYDp
3nkhWDEl3ClFs28S9kO13zn3Rb1roEutpr4eH23lbWR40wgAxl9j433KyfPpc4ajXfLILJ+buEkg
N+t8y6T5xSdc/o/otL+dHRZk/bwrvV8h+HbDxODljutCLN+mvcX5Aug2E/RkRZTMV1E2yZm2GfJ6
rg+4dL7C0UAfUHFQrGxhtN+3cvHkNCq6r9IezdaEhBXSOiLRRDVfkvj4NYNPfDRecvGk2kUB76jG
pmpHJOsQtOC9uJbSa8oI50I8t8s+Y0q3NwkD8bnLBgNW/wDSz39hJ0ztlg6TfMoJL9uEuRvdZ2nd
f4lOeRAeuGYS0iE2CtwwLPo8PKB6bHgEqf7Soe22Q6T9337Qf89lsLxgX2R3hqFi15rK/eXNXrah
9uq5QYnpUB1FWi+tk9cs5ZNXFDBOEslGfPIxri6K2B3rO8jNV+wIas0mvb5ros7F3Cg51Ztk+sCc
uzfZ/tu8l55Rn9Ow2WHg4ZSMaoYftmu+Mre1u7ie7fTEJVT/RsdFlbLojn/cplinhHYwc+bpL9kX
Xywxu6tdWZu8nbyz4xT1o3fDdruund1bjml/yG4cTzUTtpfUL52rVkO/90uy4XufyWWrUVHIcsh/
xjpK4IvbA0tHx3nRadlQCtQy/ONU5c1u5El/Z7eUs02Trj23WmUIKQp/vM7p0SxUs66rnacRc9iu
v69oXTe5kZX3adNlx6Wxu/1Eylcc9Xl6NcORYBOxVO0msJWxtlLmCh437KG2xYNa5uDNc7LoTi+4
eyQpY2hdRqt5wQTcozSpQPczEpwjXOxY7YzNTcyXm4x/MsS++aeei71jDLf54FNUnkW4sAVIJ5+3
gi53p/JwZOuC8/ZAzIz1p3D7ft8ylgiEMxyxKjunsk2ZA3WEChXZXB26rlUHLAr2mwwtFiwUwjfw
JwbkFVtONsuVxGIfLkJsFKb8mdE/87oRmMY5VX3B2NtkoLWxRWIdO3ca8B8srpPEwRgUvKWuQXEG
t5997O05F83cfnaTMDYs5napqJt3PZRsC5ZZsHjjwU/XpjmQ3BHi/sbNmBFAR2TFqeJFA0VYdOim
qT+dTTfVvd7YmoiwWAaR8Rx15AccALmneBLJ32V+hrWn7eVAck0/IS8GefCmO9AXGNhEtYIPTsMf
CGU+Y7W2bX4jQcoN7h3HAmdiJnxwZvhqYfDcZFkjN0nrBM+zn5rTaojS4nHKnWpnhEmwTXE8rs3Z
lTKefcPhm69s3FA3SOYsZBuDKZmfSx0wXnfy6sr5n27zlEKuH5iWMLkV18SQbGpTr/uy84kX2siL
5o9t9MtX0RCXMKTolqZGPo99cxtkRR37TbKgiQGhmrNzy14xwHXujGzvLbN/rjzuJKdAzYPNszvm
dVs+27QBHEw0dVwgyFAdfgCsoO4nn446yKxAewWnYNX0ht62beCdSbT/aB3TW0MWh34TKQGi3xqX
gwKqePOF+jVCUgGIBlsr80sW1wC7KVUcYzxaXM5H1P/LriTsaB12jXHSBkl0BouLrepD85Rw822q
pHMOdZ7JfU4g7ibLZY3TM1DVez+33oFJ1oLmsY+4Qax5jfl73vN/caGib6bx6nVhvfm49RgGwpcw
ZfRd8fzGNmEM0Yg7fBgQcBuDRC5p0ydXqaQtwsjH0TO48zVj+rnKGs26rjCM08imsX9aMudRd+4x
7HNvM/jWPQ3Dp4p+OVN6sHNiZ5SOSB9io1YAMRCmfmzo+OLR0dExyhxmrIQGHng+itUw6OGdH/Qj
GWv0R0PzZmg8QIXMhy+/cH8DwzuNNTr/pcTeVi1bAFCXSU74wRKCRYg4++NgdSQ1jHWDq2waBgDl
myCv3qawDc6Tq16j3rA3hWpTDGfJpSsZJNLel3ed49acQGW4B5IQJizZMu9iZn4Qt/xdXXjTyzAz
IEtuPqXGNHiIkRVSHTrxVNdtzDQ+7hfomUyld6K26pNkwex0xXZaau+pw+qOLqpZdtLyPgh1Dd85
CIu9FsWnC/cdlIjRhvyhhWW8mvWM281uvB1ffbNGAOix0i6e9UiHyNEmbhPvgV6Bhj5GuFNj005Y
6llLwmILInS5SyMzzzdEmIAgMwlCYEeCBUFA4FiiiZSz5QexPLARY3CzGAPYOh/b5F6S087HHbw6
osZPHeD9Prikr33n2J1XnjV4Zcyrs8EGB/s4R8FsT8ZdEIzRox2hbbzpMC6SxihUw4UczPLqMbU5
OVL4WzkrH1Gcu/HAGcY6kO16cuiOnJ4B6oyCOyIXZZDDXSSjn1yFBD7M2KArTJATw36HUTjqahKI
UHS+KM946oymQ+yPljCDJjYMaNxoKnle4YfGEm1GLMebfNNNQ/6EXEgsmhI0q8fRm5erNZWfi2uO
q8AZg/2AVjumeTFXCrE/luE7m03HYbptD1p+DTskhYIKHaZE1yKCJjQqT6ud8K11680UPCa2inTg
dx9760sMjLDN2f7MPSKxay1WREcBhBtVsgIXUG/49hwq4tIlv6EaNmGIbK8plwdL1U/SkgfZciQZ
WD1uXhEOYddqt1bqnrlv48RIngr727D1uAMMPm/7qRPfU/p3qp8cyzH4xLRzwiSwkRCFdvoGjWkK
64m7or8CmmmPVcCI3ATRkSoN5y+xl0OQ1HsblykrxP/D3pks161kWfZfYlyQwR2OzqwyBrcnL/tG
lDSBURSFvu/x9bVAKeKRl3xkKkY1CLMcvAxKAgG4O9zP2Xttb9OB7sXotx4Jvkt7d9zRGdMRSliL
SggWHD/LjgLqfXRszQ7mb2JeVpYKtwli/Y3bF+PKiuq73jXb8xolEZ0m54urWFXIW9zG2JqWUeyd
xuzHd4WXEEs+0f800vq2TyMkONFJnlY/CmBjaz2nQ+tTvtuOqHGOobp9MURWXSJAv2k8M12YRKti
AXKbLU6j7gx7klxOprZrVVkfcUTHz2/nI4IGeogJJt9NHlm0TKJmXLepvHSr0GYt1cR3jm/fUSbH
bOZTeVQkRr2QNepbDAjwFmjjs41ep3HBfPIDlCkdIShhaZpLrPjlUuPzvOh8/UjghVrkeLD3MvXP
4wKbvetTZ69Sin9h6K8iZemnc/zWyjSi28EzznT4SHOCB80VTEQsxBVHemskBJImyUOox1lLBFlj
3mP3Ru1E/mwhh/vGsMgVS0E6AI/jGfkEfYQF2kERUcWomuqotIYKmQApZzUMAWmVx35JHBsm63iZ
G/4O7yiJIrEMV1HB7nUcyp2Vk67nm/pXwYfnXKUOsgAyE7txFTWorWI93vdZdtfi0thpFsoKDPXh
iXBShk27Jjq1OZMQI1EyE06xI7CBz0XquduxcS7ZeOhrq0W10hnQGIQ94Ad2j4fRYBnJOWC2TFC4
Q+3PgE3Zo0PylBHmIDTiMV30Pk1dliiMXrQ4z8vS2OHU5HTqu+EW2Ii2CtzmygSLaU0t4V6e2Vzh
+Fm49A8MiEVHk0xJBQqQN1fiRNeKSyuztpWhWT8dj31y6G3jYvpa9Wwnwo4DxpQqQlMpWGDzxUsH
fONLY0ofuHxH22IiLVUmJ0UXPNh8FMkB47nZbMm+iJQHT49maSH9mETXoQOJ9rKpN6pIsKbFJoaa
waBmgDonGJKVb2fZjYrTYIvneV/jzOfDMfabaTTuy9g6JqftRHjf7I5xBf75McHiuqQDtTRUR7Gy
KdYCkHq/ME3CIM0WCUjlGPF+CqzLoeN1uX219uqArVOabr2GNlcA1ZmSaORz5MzWkp6+ld6Elgvi
M0FHlXDuI88RPdvQjJzppTsat1Zg/DQx2pwEo8CaG5jGRgus6qRtc+3Eqb/pZfdFU83K9entmhVB
ymXWzQ5gSBycBcGBRekqwEYWLFSffec7G7GjRyCNkn0XZ8PXYSLbh2QtIv7KR0BUa2ENZxShEa4k
D209oFfAp9agpl1YaYAPvfKj07APphNRSvNm8lncNUUEbKzutDa6z2Vn7FzwMCmB2GXhP8RY8dZj
qQ8n/Yj5jYCuZEP9m20LaUh2dyJwqvQtHxOkKWgkqxI0mXWWptZpgHjPDWaQQFOgBYSxscGHgMKF
XgMZOea6Lbx6R/eYpErcFOua8V8OFwQ6rHtRbWX8c5w+t/rXLperkG8jak6kvEb8OJrZxikSNpAI
2S6sqU5WM7V8YTUpEo0kuKtxCR35MAEYjyc2q/mNDu5qkYHD+BG0mLlhwOrHtqymS8qZxirSGkxR
epVQwkfFw3bUO+mZWaGWXduRd9ZoVr/tCEo7neMp6YEOt73HDt0M9oHvs/a3mrZyBhR2tAy+SOQF
7RTV63zSaNbGUXLK4x82WmvuvFbxi+ZBdlO56Ft5VO0XrGkQUjaS6C+2VYggycOCveJFGLpFdY3X
Olj19Hd9MR3FzMQtW5IHGvRrL/b3eiUhpHY/iNw7U4JByfHoh0sfhqZkR5ymvsfctE1cnyc2RetU
FhQ4rLUGz3IRiXylyHw+tiYTyQiN1M1k69t28MQ+GMx2nYtC3Y1slOBx9Gif+xRyREDXMyeC6dT3
cmcH46HYcJxK2GgX9aXsIu0opGOAVizJqN5a4HVwJD/WZrIcqa7Q6HwwoARu7EINX2MmOweQaDn1
16Nv7qyQQZiD3yEaJD6iyYmpBHWOzwHW/lrEDe1W/mZrtcc+VM5TBHAwKDqx7gjNbEKI9SMVFcri
kv0v4729aG1jM2NWsBhMqyrz0291E+4jT6P21V8BXC1XhtfzVa7q24xdU4jqflFVJTQW07aPh462
ReZUlPtD+2EgShbxEmHkaPS2kV2aiBf4UlEEq/ZqzNY4usD/5BQQSpuJ4JZqX1KYNfjqgTFd6PaE
EBAwYq6WlZn15sKa5IiCrrPRfFD+K06Hqar2sd5N1E16FpWO6hzG4/qUAunPvMiqpeahYiXbeLTX
E46N86ZD5pQEGjGHis8kdh5/N5I7vWKzdmO3mrFrtLTcaZpA7lYI9j1KoDIdgr5ZWFXuntYl0XyI
2V3mdTaTJ/wIjyOwF/sW/pG57LHpLHO2U0edHVkpPXQLMX5qt9mpJ3IWJr5B/lovUUNGI0dnUcbj
isu5FxG19++aXhIS3jlIP/Q8LTZ22VPjn3L9XuXtiZZaKw8P3pFLFPSdNBviXV2W+W4o202nyuhI
Di5So4FL4Bm9bvguP/Jyy3WXOQR+207nk20c6XcaSp0fAXsb8oC8JHjEChFymqQi5rRtgezEjR9w
6+onGCr1+wod1tbKmp5M42H4HFN7Xia5kW+auEiOQT2scDAsTcqhofFV4lo/pSRkbskEz65bFsJz
tBW36dR4J0PsZpdBLS0QVHVZkQfkDivT1QocFUbwuYlycHFx1E1n+GHj06Rp4o1AWLmMhBkCg2iL
L609uce9lnobqlM1u1rU0UbtyVMCkKtVOmX3uKYvVEj/INCpJdVmqR0FdWSfMSDajXDpJ/DC9Pya
bV+xb8PU/CrzMcVfYfr958GNouM2VYI6k6fO8WmjmojdXj92cyL3zFhM18QrhydWIgb2HTMoiXh5
/9zGBrlPct/aNonjYLyvnLteDdWPzqyB4hGlsiE4e1z3RIBvOliICPJaPovE26Z+Kq5U7ORHUhb1
l0ya4wkEgHyfh5P3o5KUTqgBZT44TYDYkEG8NPvR2xSyFWbtVTHVt40mdJYbkhp/tIiXFuBHvC2l
UmOfD58jLAX39oAa3WosSHGp3l7WPhnuzoTDA/45oXIxcdBW7Vb72qvJ2SvZXKAynCdPOcbA8IZl
jUovZ49XSu8i9Lp+p0uh9sJv7ScrBjsEO3koeADHEyipHSWGhsjGLm/oT8bxVcUJf/1/FBO5Sp1Z
jwtIb5F2boZuozapa07+2vB9eHQaXpCgUtWvYI8/4l2865sknecBamQV+kHzz78VbszX+/cfq//5
f39ff6ZMvPh/ENKHzXjZPlbj1WPdJs2/ZAnzn/zf/vA3ouJmLB7/5x+YWbJm/tdIus2eqyvEzL7+
ezkGvIvxhRrj6c//VmOYn/BmEjSEhAJ4Bf/5LzWG+4n/UbdBBkmLH0nzL2+lYXxCSwrAVidFwcAP
+W81hsCq6YLBcEwC2p9++idqjJe2SltivBKGpWAMO0943gMybz1yWgsqjhxDh8zQbeqhXTuZFl7Y
wq+u7coafg0R3pj/mF/8Isg+j13iF3/GlUU8os9IcddBl4LDURnzz5+hgE0UkxSZA9qCYL5WFV28
VS217x3YsM2zN/DGlQ49o2QsAe2h4KnbxHJZSFoOKB4EkySR01BHmgrq72KdFFhV9OvCxRXNLs8o
QTmTUjBzSNYIFHWykVYOGeVVQkhtZSHMo84VNHEoiB6P+IxZDboLW/T1D6NWA5VrmhsE9Oa6fZJY
BpVJjVaihxA2XNUss9dt45jaJnEGo1lpLfX6E3cIk/IogEwJPkAUrbvOtVTkDwNiCES1eW/TTeez
zBuROrXPXRbWdMCzSLCpTOPYg0CkHPxQNRg8dUZFMq0vckTXct1AP4pPo8IfHtqCYg2flMK+T6Mh
V6fO5NsXtCK90wLX6kOC1y1cZqYAEGvKGmrSCorIxG6C00TdmBjj4yQ/TyLdO82nITZc9jsxNfGg
Qb1OVcCrTBxsvUDqeGKmNigGraZfuxKBZkFqnQZ0zrt5eD/4fieSr5kWcISs+KZE5X4YW6KLBx2b
b76kBZWKvROUQzEuTBjbmJ8UXwAroYZu1ea40iNcDPDthJOpYUu8cky9qglpjUarsuXI9KUMor48
NX2NE5jT5yP1jSw3zc4lCFnv9M92P8QcBgppDDXcodADnLt2enwMzcbVTTLjF9agZVWzGD2SbA2E
b2XvAqXTaxhNxxH02MKml19aaX0JqKykL1rge4Ztovde6tAwUGosiNMNaBFe2E0pshhKYkSGwDl9
hla/8mq+tnd+5EZTvR6LQGI8mRBZ38OVzzGvuI0zjpfcADSJVRHVLdUiABA1IimzCHK0OyUkSOB4
kh1TeWUbbZ1epKGmzr0GxvKGROsOy4SaqrvSHxlEnF3HdFNUkj4q79HK8A22rol7pgqAmbG3RknR
WFG662K65csBs5W/6e20epiiop5oEUPn2056Yfif2yrN8Xzyr+mouke8jv45iOYQ25nkQ0mFC2oj
cpUIWGiJzClGO+ra5cLKeg4ySvMdd+u5ZrgzesRNK2SO7JKyFDefHXdojvFP88AyjFDGj16YfXHc
16mZnwkrcYyThM1Xsg/HLjDQ4qIwYV+tpgBRodHQ6vFKWkpnaG3R+0hmhTyj+06DZsGWEh6lgmc5
FxzjWN+Bp0OaHmJrKR71nHTXHd640d/XFvCDZS1F9R2iALXR2AyHI3j4Sj8mK5UgUmTRGCin4wr/
ZkM4XhXX4M0cYsmhV4HN0qx0AwvRnDVKXdptTdLe/FXjBaSG1jW9GXzrUKHBxI7FTo41SdGjVcTp
yguB3EAmDEz23Rz22JWbdAI3aUcNs6/Y5u4wx1s625KMrizsOFdf0w2L3YvYLVw6XXibbmIwav6p
x0R2tmYpW3GNcoThy7kqUdHnnGaltTOaocDpTn0cqtnXIdO0GS/piq45pfUEwEwfJi3cjdT/tVWr
aAwudCvUraWBQKU4IQlQD4406STlFhF48CMzlDWRdE4oL7oP2BegUAJ/NkaggB1yfboORdIFaNlm
RVPpZOU+nkDeIUnmMMsZqTW7udOF14eOQjtcMyp7ezUGZqBuMU8OyNpFk/iITxW1uS77iuQRE8C2
AvMXTVjjpBJXHpo5B0mwM4z5twAQrJRUvTLfZVyC1MEa4a/SIswgeyihQ5hcI5lw2v6HT5Z3XTrL
jvDzvP6OysJDygCPsNNU/2OQQZ2Wt/+Vqzbj0Y//+Qei0mdf53n/9YIHdnr/496/rx/uq5ebKv7S
r02SqX9StpAW+lMdHrEh4M3/kqwqdkKOPWeaCil+C1P/BaAQ4hN/lu0QaRUoXgEA/HubpEnzk6Wb
gnlGG9mxTPlH6ZkvJavskdilyflXsBzJHsblQs+3LQ56QUcEAWkY6A6PJoe5oZiRq2cP5Y0ty0vs
GMrcGabhghwD7+/O93xwFUrKHMXA13RmuQ/08pbj/l1rDmta0+grFB+x9y94eFsz3YzNpGKHKUyT
6JuXFxyMFHChj0e9QRR8ztrkod6gLfiHV5Eoh7knnX4KiDbnQO8bxX7aj9FYzd8wyAl6LbeqNtQH
O8v5FfyVWMDDQ1fsGroBUc6yTX0eQc9fEcmTTsIuaqa6DmpJ3QLgvL+JVYhiANxVFD20A5Xb92/t
5f55vqh0KQByfxy3laEO9s80PPymr7Waznrpr0RrNRSSRm1tanI8YV9YfDBCXm6f5+sZBsks84Yd
BZO0D7bP9jjqnmOVDWQ4+4tNpNaKy2Hx8+Pmgyu9GhrSoOvEd4ryiwEP7+DOvLHKZRSRd00NZjge
J5oNkjzu/+Aq0hRca45aEYdJkF3cRxZZ5M0yKAOYAfBfPY3BWFLZff9FvZpakigl5jCAb05T8nCk
IyTq/InewjKZ0Zv4BuOt21HLc1j0N4WWy581TfPd+xd9421x1JEo7Wc4oXl42NEJbQJONqO3pMrW
FhrDTaWUtkGo6H4wEA9fF0dBJphDVJNkO0Cu7cvRT3KO1fagppdR70fbPHcMgMxe+sFVDp4ig48V
irGuswLq+hPw5/kcq8w4yB1kB3gAvStoxGrr+d1JgTtxyPQjN3b9D17bwfyaL6iY1rayyY5xXmWs
mKSvFsNQwDhrxz0aIpO35trHCU31ozIOkg9e2FuXg59sMRqZXNbhdC7rXjllK4CkWhagZN3JsnDR
BWw/u6TTQAMTQ5p98EwP3hy3KK053kgAeFYG9YGXb87I6LFymIlxG1raEXD367g06z++MckDtClE
cOp2X724QPhlDWmNiwx9feTrqTpiIxutA6/EMdDT1H5/5L91U/PyZGH0YLC4B18y5cyLfqpFSyZ9
uGntAiu862v/wV0580V0vA5zStnLR4dEOBwL4gqWQ5wjaMi0ZJVXclzmTVovMaiK9R/fFd8xhiLv
a2aRHtyVrbR2YkqDO/ZS/GiOAkUuiuHPPsoMCF4Rmwz+b94NOAdXccc8QdlgwYoB+QmEkgi6uK3z
zfv3crA2zVchl01IDrgCV89hcaQBaYqSDqCaUwWIbPnPNQi3iLOY4X1wQ29dinxoSZQQhiQqXi9f
UyOFD0HRTpbDhNQqaNVwXQu3X7hyjO7//K54cjNxDO2ofjiB2wnDYTEh5CPK5aZovWGPRrhdFNS1
/3gsYBJHckndDreNONyrebpowtYPcNeYPg2Wzmq15RDm9n9wQ6ztWLXY6c639fLZBUZu9w2myaUV
afXppOmTOJNtCeZfx733QSrj61nLPnf+2PO5V4qJ9fJiPdh4B3p2utRpXiyYXd2pnvvO0fvv6I2r
OJawSKBgoQU1cTBrIcsC/WSKcrwtqnVUT1+hoNofDO83L8JEYhfNSFfmwZ4TfWkUeIKLaG2WrDn+
qXMfBNnp+7fyxsh2rGdXOXg7KHjjMEvREodeH+zoARN30JTkpsjevv7TSyk2EVKSsj6XhA/TPM1e
G8ayM+KlSeMa8ISLLSGWZnSXOK32wRt6fVtUqVngUDtZHLqMgzfkxnEsewXW3TEjtY9tOztpKGre
c5ZQH6wNr9+TstT8bZJsUbjWwRPEe6Fh0+ZSOevq2qyQb8USE8/7D28euM/OBix2yjIN1m1D4vRz
jYPRkEV2n5AUCOXAL/zuVLZ5/gU3u9PsO6SQWASkljgfjMDX1+QQYnFiJF2cCE3jIE4UnH0q+9yH
IyWwcnuxXpHzZaIrrSl7KoPy0fv3OLs6D27SnFciYdlzdCCphS9n75ydIdDsAt5rXRT6tlG4FJPd
Auph447OZ6RAbjxHCLTVXMOrx/UYFfpX6r/1l0Y4nbX0ohaEX5FJIjwsN2jPFeJ5UG5WPCRbRVFZ
27SKyF/Uzv4HaeGvhxx8STbL89FXpyty8MtXODvwJ/M56pGRZ0TCUBfkUDB537XEoyv//rN662oW
Z2yolSx3PLKXj6quEvj/mIeWfWQ34yaNTXlbqbKplpXjmr9dyn/b83hjJAhd6Y5NN8Kh33Pw/ZNe
GIVtyvdPGXG9GFQApy7rkthfDkM2kvZW5NXl+zc4/5MvB7wp4HXqJouFzZg3Xt6gDriGvDIytmoX
TFFr4ULRU3RfwQpt9uwn6K/fv+Bb98jspVnChkXnLPfygq2O6l4r+RwCo9AWrW/c0eo4hXvrAU5H
+/f+1d54fzxMKkW2o+DBG/Oq8qyLZCSdYWsVpgWfswo64aYubrSxjI8iFRofBL++da35c0h1/alV
dnAtpzArbLpAtEyHti2UC22fYtk5TlKq5O/f1htvzXbkfBKWjslm/WDdzYLMtxxaBagDimJVlrF9
K2mIwEBzCEFRWbRO8Pp/8A17/ebIeLQtCidMwHnuvXyWpEe1OB105oJV16fU5721qffiyA0hiM9N
zc2f3qTjznsL7hT7t3O4LmpSAyjjsEVr+6HfOl2Oo7HF33OSBEgAIqJlLzTUwKv3r/r6LdJ71fEV
0ybkP8yDOVirUeU2PimaUFOynco58y8uU+yfNPnev5TDA3s591i/cGUptjj0Dg8fKBkxNuyHIl1G
MmvB4YwqvSjdChYMGUPZ5wTd2HVcQylC3YPu7oOl7fUYotzAeNW52blKdHCjqHsMhToN7HtVNaf5
DFokGi6IEYL00RkG7+gGva350R7/1XdcUZAiG4z5D0WYleflKIq7chxRBfO1c1P3aMCteOIagfPB
o33rKqyhCkmYIXX7cFmbOvRJehlyPk+JM7djSEsugukPRuirsULhi4kwP0EXm5I4eIRNM1SdMNk7
imoM1vOGDLl4w+uCeP6fXIqaylOHGjXHPDmfLWTJ1FZNakJ5k2lvIdxuBhRwI1QYQs227w/LN54d
GyyTrxDSINQD88+fXSoVoQO2B6rRUJDymOqsNrBVk/wPa8pPZUMpKRIx/Kl5HW5DCD1rozSbOBjV
Pe4MwsGSb5YDOXH1/v28GujzW6J0wjkPAQO7rJf342tDRWvcTJcubnL8Ro7XaST9EPcTD0I7wuMu
600jx+KDCfbmc2TdA59hzTCMg0U6RskfWTiokcy55TH49ugeBgAgrPdv7+3LOJzSOVy6DMSD2yNr
vLIt6A0cQKBO2AU0qKVGOeyDYfFE23ixXPEcDV0wmWyU+Par+7FjWM8T70vB4nJG4gr9GzJfsQqZ
yVGu4ycLKd5kqP9IA2i3gDTkB5PgrVt99hvYB2uHmww1GkqceH2rWd3SaS2k6Woyr/78iT6/zMGH
zqrDYaQVi+HPGIbT1HVujfRf6Pi/3eu9fS/z8kF+8rz7f/naZNfR1vfmvRahVtXG0dHnQtp39Q9e
21ujn+KDpdjbUac8/MiAPu/itpQI9iPiKVHBiatayZ6qFDs+DMt26Z2Qe/nRIePN20PBw6LIbo+K
88vbG1szd/Wcy5LWm7U0f6PpLvFb44Pt61srMMpQDkaU6oUy5MvLWLh4qFiyv/PQEi2KfFSb0W5m
I2xvEFjwp+Ni1mcxkecKOgfrg62rDFvVkYlDqaBAgzrlQUHePfznP5/RXGdG8kj2d4rv5MubMo1C
tCpnwTIIkcZj3yl/S4xJ+MF+7vWz4+RuAfNhTURqdXiSsvNBFVL5HSMBLS96k3HVBTbAeZGnH6xR
82B+uXSwpUJtOncQqSKqgyeXjEOnWRwll0GPWDTKtXJbkKZ4Hlgixw2Q1h/Up8T8iF5c0Ob0jlBN
sIObS3wHa29kFuYotRagHHFL0TnUSDO/Tzj+V5yt3Kq5JC1Vv4P6Qqw8Fp9EfrajsbWP2DNoxfX7
w+bVc57jDSjHCJ1SCc2Qg9dZZTIKirwbANOC3AhtPd3qFDMusUJ+tKNkmBzcuMN0A5fEGm3yXSV8
8eXY8dAqeI2HojzJM42VcsQC7kLiVAoxq1HoUbKKnb4kLGZSkNGBJNjONJ1XXeA0W8WnI1omlGFv
SrCk4X001lW2CsljhnQw5eZZwknryqSzaB7Hg05CR1X0Ao1qZQO2jOLG2g9lipGwrAyLxBuM8/4t
eFb7qTsS9qRMdRPbPWMtIQ3AQlZDTsbXIrUynVfjDrLtz8Kcct8VGQeqiUAzE1z1OdUTd1engRoA
VkRxSPSyS8wCAchM1r5YkAoDaQKAGmlGIOSEXRjfPTmmNs4OpEvZ5Qg7yia72ddEUi8Ern4qcOTs
1aRhxT6DoG2EFQFpSXzDOK1DhPY51N+aaOPSQEh0knYx2Xtr163SIVxEmG8IxHGiqQXICRpoOLZN
J/GWEcmu+AQcH3L7YoJFhJAqGzqikfy6H8JVpk9pdGcMRqDgI4SjZ10hy3VdYOtVZl7kGNvsTYnH
FC8bL1gusaC6Ym0VapxZHQqI/6rP3ajcKtyV7lkMjQ7wWw0B58SLy3I876cq0W41P5XQC4ih6G7g
DBrQJ0OhH3c42UyyGacpe0Q7PD5GeasB8297whvgQlmYkm1C906xjEXVEQCivj3y/dyr1mFEIfiL
65UEarAMEipj+57/Q7GpcmYiLAxLVHQg4fdGP8CHXVEMDHBFkBiP7ZBFGbscDPoRFo1BT39hwASJ
vjHbYm/llWbmXaN+d6xjYRaOvaljOciv6SDCaE0qbmXdD1UAT50SSJjC1h0bWfrrOKuBF8VBNehX
CIlnnJVW1dZ5FsuyX6ekYXI/feb+rKQrH4m1h9Wq21bq7wgCCRI2hAVRo31se2rjY/E9rzmQxnA9
+3C4MdrKEwTqKGRHcuzM6hF8h/7VMIIacpTF7zaTGUgBmcowKzdVnPUnOmBkQLOS8PG7SuvKZkFC
d4tgyuvtZilSNi8LUcXhF1kB+lkIxJ+YiKErItunyNhCffRzf52oTGdsTzGK8kAfjAfRpaiUTBeC
MtlIsC2BswxwSIjyic7rJhIPuqzjcJV342Rs+1gjLNbD/nGE9hBhfkBMCgJ5VePfiNFR4SNKitLc
ZIUuHzFwNdGKIC0bFR8H8ZlvNBEijLO4+YqT2lCn/ujMiU7wWmA7Mmax1/ramK9JdBY3RU9m6CpX
udsf24XJmasK4iI+drxRx7PRZ/5Dn3NMWeP7hxwE9qYhrj0ym9uQzXC7rHyt58SL8K7aUAAur2t0
suOpTeh4syz7gIQPMrUbJIlVB6n2rMh14llRB5sjODEn0Fed1uHsDgqSspe+1zj1cVS2vlr6YWTc
TDF523dTiGeCDIYoGgmLzOivR41Qtyz8wV3hDt4Va7cEDFQTH3ALWzJjuSFHZtr1rJk/K101X80u
rYY9RYPoq9vVYbofCc/D41KXFn6oiP39Sid44hGGqrgN4BlaCzpYABZMX3baliJ66S/7wcutb13e
hfoleV6ivkuJb7/SK605F5OgeNRrJJ3vWYey824y2wTubOHmO5Og6mlJLai8LpouTmZNsfOzGz03
P5rZbuUW17YMT4oAFLMW6Ka/LchW0XDjd/6j0QtRLGZQQH+UuiWpGRjQCLsM2DE6GxGWUXQCBdkV
x6rXzTsr0GsoC0j7vgCLL0eczuRxl0z2wQmPR1939mKEInRStEEGUcTMIfM5vW/kS4TTkD0R6wYW
4P68Ni6IegVUEZc1tg49npSzTp2+b797tPPL0zrNbegIoNeMNWuJ3S/AokBOr7VouiTfo+q/VYSw
fXOwKse3SJ5isU9q3Jm7Uc3mztI3DXJNCWGUS9GSObBlLenkJnXqgrTF0QOMsPK1cDSXtTGk/hes
IvH3oivlnZXkjoepSEsRQxggtxZ6yDegWg9t3+FBmwy/vPKw56Q3SWxU7h1U29Df2sS/s3bnHEUA
WBnyypCTrpYS9XG0FyDsygWnorRa6mh+oxVmqyrAohmDf87gN2fnPjkHyZ1FmrXcxm4yO/18ZGO3
QVPkHpiwgq9kDGwCtSNtQoeBGFXN0g3IElk02NR0qFWM8q8aUcAW0ISuPUY5O8DkmXh5a6LK0HMi
y4m9hevmMFEyACH5z4pu/8iZqUvv+8C2H0vXcqqHIcayyD+LlGAdarjGF8iNSzYJkJJB5+vDnFzT
eokOiarOUdHmqeEPxwVz1AAo10TIQduhwRst/aTy7mRpleE1ERu6YLA71rgCNe1UAOJiv7uKhSqC
67TwGnUkMOkxpFOnVenagVOb3pDuNvuyahI5GCVTFOanVdD38XFdVG6y832AsstuchSEWqIlyuou
I86M2B23mVK3W8STIbpvjUtX/95s/Nq/CqHd1Q8GYlKmUOgF5lmZ+s6jyr2Oj73uNiQCI9vA0RMJ
CCmj1c32xJxlGbNiE8coBiyHJ4yRfQjLz+yMCImC80ue527AdqRw8o66OK9Saol3VhvX/vXAk263
Y1f2CTHwUyk2tBeDbhv5owGU2GiTux566ng1dgY+Zm4/Kr/TbW38pRuPqoUULEsizjRnwseftTbq
1tE2js06HOsvMKqoyUkghhWSfGfaw53qnR3R3hTPB+GS6Ab7WqQYYxO921VjB+JdOKEozuuxgvrc
Fz3vfFmrhomJeRQv9bc0jbV+K4LS78np4QonSoa9veFcmYhTRLcZVOZmSEE0dKQTbmZNfbYgJkoO
F36txfJzZxkawKk2t0862rnNQ+HC1D1T/phTbbFjJerrQKIfWaR1T1pjg2lQXNhohWGVNMq91xpd
rz/bXg/YWVmFKxOieDXYVnyeqIhqWpSrGYBhjcBJmp4kwPvCH3sSWXIfyzpIzfH2ad/+Ryalv7Ue
PXce/fNdK9P/hyYll2Py33uUtvikssf6cXwuwZ3/yi8FriY/IaAxCX+bFZoStwxnkF8SXH4EXA/B
F+pN6v2K9s5f3Fj3E0YbUK6UIEhnI+vt3xJchVNJdygL/1L0/mEE3Fyd+evoZ3IBm8qlTa0UmRtV
v7nq/qx8SZmgwVvuM2mqwN1bmhd/1so2OoMWGuxbIzVWTWjaS88vmlNXr+tjynMdXtDwI2XBU/n3
8DeZBR9IgXgSzmFxgkySLHIkYv4IUl246sJvnmWEJ8aodz/HhCUUrFnwzQE2dg5L2W+gCtjmtjJ7
/2tTU4Bn29yYl2qqFbiSDuZDaYnwCvfO9EHn6mWN6OmREZtHIYp6LwfIQwlnZ9V4iVnWmd1ttNEi
zdhW5TE+j2WfBiVLtFfsn42oi18P4bm7S7w8FP+6pGVROaduSfPhqUf97C1pZep0nlRkYoQQWKZg
Z+t5cI1zUsNLMOYb3xoBF3rtlzAme4X4PWOBLQGwozOr/J2R3Uwfh2x1zd+KtP9O+38Ik7rL38/7
03vENM3j81n/9Dd+TXtlfkIWi7RoLmczhXVqPL+F9ybJj08iKqK254LVX5NeE6wIc3kJQS39XoSt
/Kz+RYuef4a3jzBnNI1UuehB/+cGxfnCSAgRopBKyeLD7/ly2mul4EMXD84iN9xgGyH4P2lhI28o
uT+wW/pIsfuqvklNk4sYs44Cias1j+9n4xfAa8+xDXVug9+ZGq6Fe9sEg//sBbw1TV7VsebLmKiS
kGqwBVAHlwkSbSpB0rpYf4Ef2F3pH8OAIkiI29qPkR9vvbrOSAAjw2FR9QBxqOrJ1fu/xdNV/lrI
5mfrIGNFgkWZmts9LEhSxdHboejdRVpU+fco0f3LKd5O7P1+5uyVftRtpxYax+vj1ALBOYmgIwJr
js8FKVtcWHYsv5lhzdk3Reuyjbywe6y6NLlsTeoTrUk1eiKc9gTdCGB7PU/EXmhoZpY2qWEOYFZn
0w6VOvK7bsAdqFGkKgPdi9eRTt2iNKLmATMWzEYrJBIbcn69yX3Z4vLJ+m9TNV4ot/DOrCIRSycJ
8g1hO/2NrUki37QqWqWdk04UwnqSHJ+e3H/Xkn9QnH42iN7w8bRV2NxnL9HzT3/p9y5CfaJlZdDZ
t6mMUWS0+Y7/3kUIomTxfM5Yevr/NEiYy7+dPKTMIvQmHvOJTY/Mgh/9Xk+E+mQz/ZFZIi7h5yxD
/7J5/55pOMT/l+0ZeiVkVSCpdUwayAz7V+0Zi8pw14bfQoqli4QQNk45wLyfPZP/x96ZNceNZFn6
r7TNO8qwOZbHQSAW7otIcXmBSaIIwAHHvv/6+aDMzkwGNWKrXrrHbMrKypQlpUBEOBzX7z3nOz95
vI9egn9chGatxzBhFQoflSq2Ui7AxPh59LLkUMw85m2qaad6hTH111d6u139eTu+s07D6Yiyab3d
rmKB1NWf/SdjJldtzREdbjvG8NlHOwV/zd8bxXoZOAMM9em8I2d7JxFZoJlKsk0erXpQcNB01d8B
8Rw+0hC8FU78eRnKFRxQQtDzOJ6dpV4KQc16XBIFAFRE1kPsyTXlyTRCH8LdLnLdirnCrD4Ymfzs
wuukGrfLugZ5Y73Z9TMWYN/Y+qOlSJW2DNC3gd6uAIUMLaeTKfjb9JsvZy2tPyjR3vb1/7hlXp+4
/xkm41Q7er2VKVPqxlgeazPuoIgRURqtOhyyBsve1PQDLHP2fYfUjxx/qdm5W1j5dMZ/vYzeL1iU
BzjkUIOjyqF0e3v/DpFS+VKZj71M7C1GpjsY9MApMvXR+PD9hVYvzCqfx2LBHOPoGyapJ5ndxHrE
v1rvIihNW6hgnI8n8kJ+fUsMr48XLVMij/8bxYMLSuF4PlM4mjbqdXIJgAsRJjCapCPJfuI58cpK
fUphhBmEuWUogegDR6dAgIhQ0x3QGUE7OwtYXmcwaVtwKp3Coozk14h4SLJQG8f6osaOo3JsEAgN
lLQuotDBKF9uB56RJaBfC1LEbFJIkBrxow7oxAIwPBoFKLcwJAnkGaPW+OaZnj1tobEkfmBHkgAg
y8g4MpAEPJBCWyNzg1lmWTT9CRm88MTSn6cLZMudEpmX7hj5VF8gAdDNbTV6wzeeryUPlpMtjIos
gJ8HE7Qa8COodwA4DWsgF8zp651NVQGCFkUo8jlOO5+cgX7ShnIPElk1R1G3UeOS+UjBVfliEBIt
tjljJqK0bbO5mwe6LIFTNRqxUBkBSKgE4vakIqdL3yyaU06buhGVE4ilTOnwxLYbkPcJUmoQ0zzc
ubQMrbOlcAhMVFk6PCdakbygkRJAvJvUBMK72hWjL0bDCP0r+YbR7QJWn+Tt3oloqE+NR9fawLfP
B7vXNViqgFdNC74D5pMEYj+6T6Lnyt5pHQmfCHauT26hS6ZSdk1NlzWUJwp/tJ+7gRWBVdcw5lfN
sFJzx6LVLrVFaE3zVFUo1Kwbc7Eryk2066q9lXpj9KR504mNnE9Mbspu2vtN3UCqsXrCQc4U84Ba
3xm2HEzo4xmRZ8IbAkuLS0I51ewunXenciDvCWa+RY8MLN5uype/0Qwcd4iFDUwthIA7ZuzWD4T2
Wr0dpLa7Ik9zuiN2dDJUjkdjrTexYt3l07xkOMx11bwujUUzU5o6nM3NMHVNFdG/iYt+vhZmKh19
k1kVgMY9YZUCOJtQOuyBe1AgsqxDEaGEFEFZV1YV2haXIjw5jav6ZDXmZZu+q3V1SWBnpp8NQ+To
+5Z5+SsBIkRSCKvxLnzw8NVJaSjvwWoGJBDkI+TfZc6B7xXlbW9ftnOOAK6pI8gKZjxoV52HVnQ/
sesln2cvMclN9grd3LvNpJbrCKjTDa8FEV9N5FEsFM4FHvayk+5+aPBPkFhrLwYfhjlO5UNiwtbY
JwtuqPOO3rVzwDffDITpgkhgdBcb9HSLpH50MlMHv7i0RboFOgEUs6PXZu61cXKrr3GSTd3Oia1p
CWl6GvxRm/EoOMKBAI9H+sDDihwnqfl+HrvBujOWIYqu0g4L2c6boQg/yjkTFgRlpScvvgIh8a1N
a4sMvFzNhtEGaL/M8qGG+65Jsi9czb+Qeu2AL4w66KIXA13P3NoMejdGXlC3zSDvsyVtMBVCcnDH
u9kqGZoEULzJIKW6NsW5hpGH7zJhVlIY0rmeMSYUW8/ReiY845DftMLJAO+mOrvOIMx6DgxtAJWV
ypYDz9xX5vmIjSZBut7kN+BSp+ueiLsuQHIV+2S1Vyk6NRGJhNd0arz2NR/ojvFq4qH6Gmx4uZVL
j3hVXreBGofkQrGzwHOkl5/uEZLzhk3VhJffnJzoJrby6XM71bO+mQrB40LLOtL5iJw1iS9GuBYU
9jDcRbEr7kvOTkVoxwq6EsCoZtwNeEidnUkolUMEQZ8Wm4jm/EVcuulTO4/kTTSJnK4NG9zhhiyh
jFi3FkzLJi1ieKgeBIKr0ULfTrsxFZ+ROsXPTO2aikxWLXrSTVl+6+m63k1iBE3uJqb8ntCVNzZJ
m7bPjqZDAq1FDo25SwnZ6/tOZ/4I4PKp5OtrwlpIFzW7RfcnIEPOfxZ+kQK8ILv7bJnjjpC3Ymwf
2rFNnmZPKDJiaOfy/ijqr50qtWnjpGN5Uk1Fme4Txxwvi8lY1Emm2Xq/Ix/PG0JpLelX4Spxw2SH
7GStt75ALpmczeAR170ZOhr4kCHbZxKU7fte18Zv7FDAhcuevJeQ1xxZEdJtTELVBs/ZjbNOOgxT
Nvd1iidvCRYu0wdTjQQnrPRmZAXmfgHnrQNwAuyeZjKD6SYNKmpFfZOKJeeYN0aGtuOmCYlWYGW6
fc7DAcgC3T3RbAXT3ED15myHhbRqA0w34XD60o5nC7XofD0L23wFvtedt9owfiKdsBxDhxcruYdZ
b+YXPDrRZSkXsw5RG0fLpvCXSbLR1uTlepjbgLvxlvSDUnqM8Atw+gy6p5Su+pLF32bpws/tAFiP
gTtr7IWwmhAowEkvL/M2cpluLWP1tRlFy2DNGPheIEipL0xZaiMEvUP6oDUXYghMwhjb7aIzTwrj
pRqjPX8ahmPitUO2zRR4uSQT2CxU2hZyV9PCfOSRKYw9kYpmAswc6EnQ5N2ITRM0/62FYu1Pwen/
P7r+L8r3f5SI746u/7v5QmLaf7Rfyv4lfdsO+/Fv/smhgBrBf3DBre0RkAJ/NcEtG+4WNQeCs9Ww
SxLaX6dXa22d0zH3cOTjeQXq9ffp1fkXlrq1UYbGUscB+TuHV4yMb2pa1zRW1dNqZfIsilvTPj7v
QfbJiSnSKAAMMpyiOFbfU9sfAaA0rjidhJGGUEQXHYqlqbPFW938mXJRGSdMGKkFKG/z10YZ86cY
Qoq1o9yTB8Ia5d5MFroyTImYwbkj4eSpH9eHyo7lpsWWD1weVOuLKOL6BHbifbFQ2lKbkQ6p5k7f
4BptHlJZu2CAUu0l8mz91q0KY8crV274oJ8sXpebRXUy8MGv5IekLpDDELUUf5nM3Hla9ZJBkrr5
rWfMheT9l2UnWWzPG76Sc35uH8Cr4dl4dCpTvELfgAyeN8MIBaqwr0UEC9KC3r6pImu84dAlyQzv
qak2VlQO+9YeeisY/MTez1j9C3D4XQaxihGjPKlqBXkQLB/zuIwBW0p7qpGfwNiZwx7hy4zYvI2y
7oKCIN2XVmteSCQuCwE2rnjUOzed7k3RN8XJEsmc5Im2/U7VgWkqyfUiZKINwpngkvx+SsoUBgaV
ivVJScq/8VAUEDTZi8uMzQZBUp+rz5BpZn8IVwu/U+89b7GjOyakMEmJk65qI9nyPuzr4ZWzCW14
yEe6V7WwsYXq2XC/G7zm+mtsFEIBBPba2PS3RUpeS6OFqmm8Sr+YlPCweuL5TePLVOuJqaf8d7Vy
tELQW32WcTAyCt+4kMTIgNEd6A2hhbCZH5iF3r+Mo4Z5SbGCLnIpWiLR2WZ53QgJFcxbWoiurkN9
uNWMyXmIhBdrQet49RDWy0Q6xjh6/hdwS4vBmCbzz9xmEN15lVPIeVQaK0oySjql74apj1OWvNlu
+h5e80Vn5/ZwC/l0YGmR6WA/CfJDtgJb9hyUfTP4D+A1vTtw7CX9QZn0Ox2O243rTN5wa9DDFCdj
VDXtZ8IZnM/R4suXRIdndFWXQ/VMEGmR7hcXEn8Bry3e1JPvj+TXKnHtVY6kAq40lYYOAM3kvh3d
bEaP4WEYGN1i/OaASeD0rKNOCMvc9b61dRKDla7MLjmLzInxr1E1YoHXq7X+aT5my2NnCXFRJ0Yb
ny28+/NAY7aUk3ibmum2KbSlD2EajSTRG8N0GCpgaczLhb+z3Lm5qXiD3otVGglPqp6fsJ1wbYik
Sblpsz7bDaPytxwYO+MUo98cFHCYeqokStYatVpLjWD49zJZTLIGaO2cNFDU9HDUqjgCdzvW03aJ
63H5QspSM24ba4klIV5zXJ0mEg0IIr40AUCcW4CmC5J4rjwj0oG8LVq23BUJwLOgnFmLwWjUhn0F
+7rnrD1b7kszFZjCtXyY49DEEXzXE4bTnVReClyq6VUyh6QcpwpmuzMQW21qaRApHyp+15Sw5irK
0y+QtOxDaYzJlesag71ThZY9Rb2F0BFJFYEsm9Ew+VIi2H1ncWXz+Es3tb8vTmVdQ2E3T33BpCwo
41q+ut5EVTXmgPwpDADiwgkHBE/GQp6Wp/NkgFKN9cYJka2rA6TPqgznMi4+e9psPi6LEyviV73y
gYameJoMqkE0iQ7aOaOYaTtWgowRlgrsM3he1MKERsOi31qTg5CgSO1sN9d2T/CZVUUhhJkaiJzj
P2hsrORL+jxDu6Sz1UnpVsSPebUB01gRX03y2uj7ALllveTEjNsc6Xc13SzK4rRAhATejqwuJJqk
+wwdce9nVlvG7olZQ2hOIJraeYdEx/QQVQ1FxPLZoyGMIieEeieiXTc0CdHRkdIHLUjH2WiMgLES
NTgnD31wzqvSkYxEY8ZCSBWyuB2fVU1UDsoHi2D43tRbjVpVybKSpkDlM2tRde2OjHg4FddC1QNn
mZG5RNXykIwgCS8JTMkLg6T7gvCTu7oxSfWjP6IlOIX5cL1tavWSWm9ybeh+hR1zPqstUTe4AYVW
g6DgtWicF3oxmRxxeiRT4zah8B9LYqTbImDb6ZPQhGNIMwJXppr2np3jgwv0pqcADGlfTH2/7RPX
Gs+UgJlB+DTKtim7BuMdkWNW2b6qsbIb2jeCehSc/xGq0rkNf2zDwdp4pmyds08zsXdtKLyeQAhA
+MWntPYJOHeSXqcfpIA+bPRIdc2N9Mq4P48gRI2kGvjLfBBT277momjvtMnvpm3HRI+ZSlOp74ki
o20XcdRCi7jkNfwLazKfKxLIljttXDWgMbMaolo0MxN71doRZ25iK6uzmF5OtpETUCEei4QGiZdG
CrPYCPjb2Xhaa3b7uuWH59iTqtYJ4U4O4pG4xAqVyQwks7vqFir6oFexTna6VGNLuU+8DymadUEX
Labz9GCZSeecWMT0qHO0KfEJ2UfNeD6qHmkTQu9BkHkOJde+pNE8mddwX5BvwWti1FdPhePcyAl/
cGimg/lMiKULkc9YKn9Dt0G2lyN9rIM3zt5Vxx35n/GElR6bij2gbc6jwT7l+MYbihgJjVQACxJc
cQUfhKgcD3HVlY43vN4sfae6QK6t8W+tEcXlxlP9+JTXWtxsVD+Rbz9o8ydRRdHOTWy2zWZOE3JX
bFOqjjGY2ZvPBsfyat107PIZx2GKMq0DlFgVGUeoWU6Lc6JwQKY3fkUChDEDzfqsycnl7Kuh7TFP
2Tl8e5vXDilRm9jwm1e75KY+l54iyqOUakjC1uvA1RERTaLGWZNjgt3LasyXnddmLaEAUUvEDEHq
NieITV7btXUa27r8VuWDU6HKipcloOPWzteDQpv63HdL/iydifPxIh1+ULJU1+80L0S1LSl505PZ
GlpxFxeaIKFH0XBSO2rDCLHc1E+7qkuM6BzfubPcGtBGjTsCaHW5XWpAkCmCtdp85ozTt9cKWv41
+YPus8xtvd5OaIKtfd+lLJXCMCFCiNEmdH20FAqwqljo59AUVfQIe0kHn92hzcVu9vx+OCT0H2mO
ZK5WI/tCz0pLzsofI9a2fqES1Yi95UdLctJ5a9K1B4mQPKoF+Sta36HjFq1aQzQvwDIPsJGFgcuP
4NoddVdyYUyj+VDkk7wyURPeeSWMTjLT6Y2RbzNa86Z1BqrwjiyZG72kHm6TWefv9wbiqurctupw
zvzmAT1aVW3spO/7cB4F8cF4QJ3sKhNoAq+YeiOl7jO0qUs6a+3p7Od0Js1pSndTrvenUat7X6KK
UMCNRg7Nc022xhgC15mcT9rQqizUI9cmxDSb+x3lbP7qdFUM2l+jkSx7u30tdVKPqn4w9kOku8kh
N1V1u/CozhxdW5Zo6rJ1OtzCSWwO+XaI0LFGzdJfNZrRvqyhxXpg6GlvbtbakX6lpgtWvWXDPCWv
ZQm0MWHVe7Gjs0WUKaBSNKmE6zgagnpw60tEZAtyGptAC1poZDwNVvKiMoVcmcYJvAGT7gxvWqVa
/wTOhfNIn0aelXTVSFMjrbwjthP21GbM9OkLyRQzWnMXpjpZV8BA0Vyj3aaujhr33HPK5EIzoMGT
69UIAyk2TgO0fr17TZXuf0EXV+5gm7EkOisifmQ20U/CubSnMaTKHe6SZXT7w9Il87Uz9Gw8c2zL
A4aUnsWfRI6/dbtm+gpnFKGuGgRbX6tpVr3zS8NdGZ5jX56i3zXUdkSMjnNiYmP/YGzzdnj0I0Rb
/GBVsV3pHD+PToNlw1u+RtRMNzxne88WEX+SRVSEeZ7kQYL7QmwGKtVrK+3Kw8KLffzgJ3g7f/zx
E6ATW4nOWJsQN66//w+5BC9LuukpG2Wl9Oiy1ZS9i9q5ff3HQf0n89Qji+IfN8q4FiUrwmVGqkcD
1SVfDyPAgzdiWqoW7W2rCCJ1Uv8cSGipBb5WYrSOGMCMay3FY23UjgWbFGnUnc2g4Pc8oOsPhBKN
A7gn1skSxIq3991J+pO5vU4IZ9J8DYdDdBHN8c2v7/v9p2u7uPJ1/M48Nwjp3l4lg+YxuMTwbbBb
LyccT8hitqPiA83W25ncei9IQHwD1R8zZFBaRx+umDwOb9Ir6A1wemYbhUHD2aGe7+WMR2T/u/eE
jI8rIuSDAcBf9faeLGi8RHAgBtUKn4eG9t601aNqaD9Ymesk8e+R9XpX+LJN1PgekiDEi0fXGSqd
mAgiejcRmbByV2qCqhH1NHleFsG9mdWl0Qcjx/WvPLqkC4RUx+PHbJNT59tbAzYCMqUlnshziva1
SR3rWiTJcKYnvXNHE1F9Y9OfNrrGOv1AcbAOaN9cet1rkTNYLqma63J5e2lkuBOURTy8me3z1sw4
VLzSrOYDpj3A7tWhxpjCtiEs+IPv893q4UNe0ah8zAJD/vHMvnT0yncgHJCHno/s1LimaBW1qke3
FEvzA0rMkQGQr9WG36DbfJ+oRYCNHD0SZpVWKl1zqtLB4rXT+RMvBgkV4x4fB2UW13dvmEuIz5iV
o2IvGje6BIeQPv56Gb9bXvwcyBRWNQkzc4a0bz9wfMTStDS8nLJDHheMxcIRwmiopTY6aU8WeWbO
h2v6J98yBlXXgkfPViiO1zTccrXg8mMb7IT4jMPCiI1NSuanCvOCGOE9LIRFJkHW+LG6/PUNv/ue
YQsxRhP++jzx4B598IZs1jMwfBdy6aIzXSxJyaHQa1/jxOYI8+uLHX26QJqg1/AsoUtzuJx/tJzn
1un1ySYMlfS28qwnj4YEG895yglfxXNBZ/CDCx7ttOsFeXmx1dLw5Q6PL1j5skuAQqWQA136oRIw
df7xfv7uthwCrnlG13YwoQ7vdlovzZOK+TyMcKJyG18a4WK3ibspR1MeHHyXr7/+HI8WDH1qLrhe
jsUKBfl4s8URhyUJyQJmLMt8zjmwPkxsfnRMRNjH9IGSgSjTD3beo5XCRS0QQLaOHNzGyHq8I7TC
ZbI+V5C0tfElogXDyK1/yU2Mo7++u59cSJiQn3kQAZ6gtXr7DCYz5gezkfEGy1JGtFQ8A3fFZIM1
+COmxU8uhel4RbhywVWE9vZSo84wLOUQQMZpJcMfN5VTnob+enu/vqsfRL9/7OXr57eqgeBa0m1d
d/W318rJ3ZOthbgB8v5ME0QWHg1PxssXshaLPI1Qwd9YZRtdLoqjVmCIBYsJQ8CFOBo7d/KLikzM
cfvrH+v9JwA1BKEqyxaNMBLvtz9V0Q0esQQpLWLCj7eRTh4jFh+59ddf/f6lkAbxOXPz+AqOPoB0
yZOpSEidN+rh3u3He0jx9wTT3f/+ZVY7Oc4BFLDvUAYS52tVJLTMO0MKjp55vrWlZxPF0OT/xofn
MQaCVMVKZRG9/fCIWyYXKiMGeGzVvEmIHLr0KHw26fqrX9/V+0fedkxGUGzUPkDs40vRYMmzBj/T
hipLHug283yTGracqIw9hvlGfEFS+fDt11c9OomwZin/eTk4HoMpbua42iqYk0tI+0yEE7/c6Jw1
L0fR91d+27FOk2TEqtn0J4S/o5DxavVBpfyT1Yk5BDM+gg4cWcerk8Py6NUa9P54Girz2tVz87nM
19pAOfjWP3hE31+NW9UFeg+CQrju0ctf4bLtibfQsMPP98A9aHw73f1/YS94f6FVjE5lZTM5RDl3
tG4MSRLnkKxIxGX68SQwOPu3ngTkeCunkHIcv87xp4c/cUodARa7JvMmTPmOPtcTQXPJ+qtfL5Sf
3BF1Oeg21gr3dbxQxq6Dt2hgUa1bebo+20pPT/+dZ5uFYFMugvVgx3aPPrhcIEvvauaknp2UZ/Rb
X/A7F2cy6V5+fT/vCgdQ8xDSoTtieqH0PtoWRaKlRLrS7pA2Uaq2GIfw47v5yUXwCaAvWu0U7y/S
4ZxNUS9EQY5n/pMtkvaVJ+ojLttProLOj60dPgzT0ePqRI1lzSQIRXSGUuyG9wvJ1wS9/PaTCrLP
wF9GBcRGcex8oL5NU5tYPKAODg5Gm3sb9r0tKZ/9rKWC//X38369cQ18aT6ndJ8h/fr7/2hQRHNb
RO5Mq9Qsx/k+H6flBJVRdJk77rT9/Usht6OS5DAN8/NozVn1MhuMBhAbqSyawtxPyzMUcstJWa8C
pl9f7N2XRfvBwNHFWW/1Wh2fNTMlfWKO/DUwXbd3Gue/rY5DO/zNq1A12ogh2BhYD++E7NqSNYPN
ZVbymb1r6bgihPZ++4PjKnxodP/W1zHvrLffUV9JKDKrrTnm0D4eeuyJiG4s5d5SS9r1B+2Od0U4
V0PEwSb0Y10cV41Tb7WeE9cR84ws/WxZJdoF3apvZ2Ng3i6dj/CK774prre6BD1KGdwNx5srAiuv
ZqTuo/elpaw55hBOvicPv/1NcZ1Vuw71Gsz20eKLONqUssZnjrUoms90NXEc9CIkdfHvrryV/E/n
i/qMvhFmgLff1twtTWWnI0+UqnsyISYTBIj01gDrX9+SeFfKcKW1MoN6g7qG/317pTbGM6wlPLuo
YIuzwc+mi5SM868KNcJ5hbcxQUJQlVeVz7BTs20rD414lug7Gl16YFoy6QQMSPSGpF1dOwP91Z+j
bwBtjXMbvac795cEcopnUWJzJpE7by9dQy2fE3+md0Djc75HDFZWZ3XUM4hy69WUPrp2esNIm45j
FyN2DxLS7OOTrGXScGB++VBHoyXJexbxUyu6KdmZ6ynrfhqb6JKeemsFDG/KYSP0or0fl8qLL9tO
RXbAGNC6rmPc37AXREJYnDGioLPjSG7t0nLoK8PU/L4Mk6PAOdmjGcaNMx0W3NjeJanwxrNEQMrY
yu1p+vz663i/jldLHEdyendrH+boTdfm0E9lD0eqj6lhibssGDx9uI7fP50rKRkCORWJTld5/f1/
7td8HECweT3YXkk7CV1odFn4PTXkqEWXxlwtHzTtjm9rBcIJ8mlWPC9ngePOWdmMOS0ioSEbydrX
yVf2Pi+G+ANw1U+uwkZKf5UOGd3y4wa29LR0Ecg9gmayKMVTyqxFaOrTr7+i45cd9+KjMaP3yEZA
S+6oCo/y1OxJCI+Y3fflmWyrGCwiWAvU286HB42f3BInNB5QSn8K4eNygRA+UlDBDGHY1eDNKV4L
MYPLPzaB35Ir3pWK//5IAf0rFfSH5evvf/qv+fn338vLL+p7e/xXrT/NX3/X/4y80dW0TdXyj+//
naDxtvyWfG/a/zhPvxTfEDV1/3T4/vXv/yFrNCzjXx42Lr4xukA+Xer/dOX9+B0w/CYUU5YNxdLf
skb3X4BJXUHdRJ8F6Bjr6U9TnsVvITDA3AsFkNMmruEjE96vTHnHLQ9KdWoL2LyYA4npgRnw9qnH
/rfQoM/Lm1i9Svt+YscmYC+kt4UEoNiWHNKh8m1c4pvoCwRF9NG75kc8zj+aLu9+gqNRWkJLEX4c
P0Fd8b5ZpqAtsKd7Mhwv5hPRZKFX36T9s3I6znpgkbWXH1/df886f6Byqb6/pF/+H1joP8q9/7t5
/TKNvzf/XNg//vyfi1pgNF/PK5T25grI43H5w2qqE55LChitXA9FLoMCne/zP62m1r9Q8TKLwXNH
J5uBwl+rmjg5YmIJpFjXNoMwUt5+Y1W74ng/xkHuwKqgRvrjRHV0+EgZUqdxXW4hzJnDmZJLictZ
B/+MMqYRLxDySIRue0byB+gPAxy7tu70U6ikkbYny8BggpkNM3YlzR/yUygTwn5JvDmtr0cPLouO
YA+nuEQkEdpjHT3kleeNweRMxTcxdclX3th4cbrC8AKM1FWycVqUIL3elPHXEYtMfK6ZxnLqUcLt
eWtFu7yIBhcCVqHnCIqUzjjcV427gB/SM+mfzI1dNRdz1wwt3J22u0el6QyocKMG4TzxIct2aRNU
pSIukuV1XqrZPXeG2QhMoDvVwZOOK7cVJV+8nUg0IZlb5gnqlZn2dYMATAz696LO/brYAeseIC/z
KvOYqC/w3uwDvqnO2kInmiIcGuZckss5W9alU/YWIb1gLpz1ZUdFhly1sazA1UT0AmS7fyAFHrUP
R1ykrDPOol0/DAO6QNQat8iq0dzraArikCNIcp31rSAxtSf2sizttAkns0b0xSsvihimIU/bkBlp
hI2szNsKO8Cuw+J2hhUqSmH75Y+zQUBbUGq+vOxmzeOMgfLpWznY2bjp6G5+8tvKQjqT+XowNpwJ
lC3kMwymSqK98vs0NMp0VaBVTXPCoRJSeeabSCxRmDhFgJ3CvszypK3C1CdDK+QA/WSMJMWg5Fyu
WjMZtxn8sH0Kh3HXJKZzm1Z29Y0+EyLvph5TAzNg8Th3RnJYeL6KUE3u8nkBF/6Cncg3NkUyOuU2
9XQt31l2bPQbAzb7lhRE85OyeuRzoAHKJTrgluGzcka20BCea1zeoazBOCaoIvvnuG6m7BzS5Oid
F3bnTRA+BBCQaL/E8Em+kDmjfCOgsmmXSyxH2bxrOuQrm3V+al1qJvS09blAsKG3dnm3zEKe2XXj
h+RInw/ldLH43WtfkhnhEyQPGaxm6JmnQAXyeVNoEXPIFDCaXvvdFtHrObBAHT9QXnyVAh9jA83A
i2M97CvdJzMWue7YVHWIgi4O/FqWAedCccjGxds1YtrHKJSCJMmHA7mJy6ZKtM9drn/O7Mjal3bX
7hai5YJ8rvK9XvfnU+WHxphmu457PkCH2Zut+znSrW1ZpCDAXC3g7I0zc0bDrenNtM0W/aWdikc6
uV9rh9xbEkuXyYl3Ntlk35fcftHQpdINutYwmX4qGt3d2OPSBmmJ+gGVyTaqTDO0Zl9uZpnkIZmq
L7GOyMWZIyPAWRTjJ9ZDxEcIy3vjaqkR6CcRwqhyIipk6cb068D3fTZF/p4R0rnfEkiLdQ4tVBk/
dGV8Cqvw2a7dT6O0k82Y5s++6KIQXi/CAa2/rFwZP1WJuqHfeEIIvXWQzA83ed+cLm6OGbDSruIk
Osgof0hifG8Qp4qQ2nbN4NWj+8xQzm1bVfeiGp801QG/ZKbddmek+uZrZO8FuD11T61SAz7ryldH
4jEqCVvZmDCAUL6603w6Vs6tHLEw5cNQIvicHCbS9cigqB82TW6bW3NROIXSQrTBoC+rb2lYNtE0
oHKqcoS1TqkHhdlXB5l3zzgcoV8I5wVsW3ZRL3rOwaS5hvqGiWDAY2agCjrHn8cn4kK5mkXrkdHk
NJuqF7dNazzkow4j10IMnNjZDTizAxRbIHmlOGl1fyun6Alw39fCJ8Klkr5O0vf00E1Rxz5BOnq8
IJWEIJpc4B0jvKAjp8HR5QF6BnpYYSFcqptTUeGAMFPrwkr95iyuTXnauxpK/MSssLIPZ17WfnLR
4VWaZAup0iTs3eUbjpNbZYj61BnyZj+64yPzNPWpQUm6oWtWh2gJaiKtTfNgRN3BRIV+6a05v/gr
4qDS9TC16vNusredqcotx0P5lI7whuz4qxp7+24Y7SsSM8KyI3snIDV6K2vDP6gk9cKkG6qDGJv7
dupflFNeZFl6VsA5ZLvumXNbT62neRs2G+0S0RZO4jTPN+Sd3+SpmAKg9veQ6qadbhun+rhc0OoL
oLTt3R6Gi0FoKmo7N0h4ooLcjfapbe+zHkKxkwCIL4cBdnC5L4Uf5rPG6qy1a+iKL6WuYCLWl5ZR
n7SLrp0MhX3D/qYu3YV77jw8jDI1EQ+K6mUupnvO869mO586drKd6yomA7k8R4jv7xv4DLul0G5Q
ocaB6zc865N2omr7FOVL9zUZxm0VYb9WJSQ3juDYGvLcBa9dfyvL+VrlXrkBbPXNje05BOhanNlN
Snd7xJfTteYu0+PbpfctXCpAQAf/BRbsVdfl9k0pxakzuheLAdW2wYCOivTAqz1L6yAyV3dCoYuu
ftU7PbvrShYjquy8BCEuB51vwMcYubPKReZB6epaSVL91Nm8UtyVz5h0i/HZTtS8w5rZGR0GOZM1
RYB6V0/fXKtZWowbnUkuKwHuqlrw95FdXoX+gr6f99jo5Z57R2J4Np53qpYnNFeVJjZF14vUuTE9
Vfr1Tofl2JevptG7pTqp2TLMZdvnuIz1TdTKARVEEo8ylPywLZWTCYvuLDXGeHlGYtpN7hYM7+QZ
+0mHzGju4fONQu4jqzSnYo8baNL2SdwWB7+xB/OeL88sB4KsNf1UnxP/muSt6aZtU/0rCbZmFVa8
K8wN9QNG7U8Yr7JSHFwNY2ag1GDtajzmsXjIxtXZgKFxQlVa2Kyhm9zkOdS2pWaNendiyzJusT9O
rtC2DnpMWYXa/+HuvLLkxrV0PSKeRW9eI4IZaSO9UqoXLqWkovcO5Ix6HHdi96Oq+pwMVKaixbfu
N61SCQEC2DB7/0Y1qzD/HEzk+XbYDD+rWj5mym2sNuR3Lno3VbHuzsah20VgT7YzB5+lF3MHB6E3
zVpcJ1SNwDJCBInMB3Qfgl0cW7nYpCmw42RfZanFG8oIx3avY0ef4gjuaVkP4MFoJni6al/raCln
gPF3WV5RudRQLC9IdOFm7mi+WxoFjPE0NwC8upnDvpCCOskOUdA07d2Sb2OTxUfJvUe8b3LQIa/z
vehCzEFCz23jL4XW/NFxEMTPWtiWzqPQki684IFYla+xyUL1uULdNUqfcJ7MOpz9s6DpwpuoVYxy
R6ZxGB2OnXmMUOVFhBvX730LvxU6lp7Bpt0UDSJOP5AomOK7MXVF97krc5FfBIMqAugkXMvATDLo
phnDw0XiSMxPbmiZ9tnQKmNyO7tGNsEsAO3qnHXIqmwKXOCjfTrmqD4kzpCIlwIp5ocgx/0PEWhb
a3y7rjJ9Ew9ebR6iAaLXJs6Aue8LULx43IMxaS+NTLHPAy+rnX0UqIlKeJvaDnuWPPeV3OMAhcSO
JvAQIIk5kmQsd0R6nu8qw0M0Y0P+2AvbTV1Q3kIkxSq1aLptprBwzjAdSLMLDfcu81M0LqrJxdgg
BVPBbvd8AQi1ZNAGF71pA9LtWMYZ++vcdSgv2c1nXIDjjS4QYcaNNLvMO9wzemvq9o2o5hc9MKov
MHN67mpGmTUejq+tpSPUlgTFBlpJu6tE3u8MWHUXXtJaW14HyrWA3nBh26l5nQ6k9mfwtRdK69QP
+NKIrTUhBLlp23HXMdyX9jw71xCT9HMH0adLqEbODV+p+F7UujsHBk20KYM2PbfrgHMMbeorN8M6
xQmy9syI7fKpzRT4K6qLqWVZmTcKgqxfUQjoL5NIST4BslevlT5s/iymmluiwx3/Rxao9p9NBSRv
Q3JCeXX7Ps82OlF+QAg08bUcnkoVp/OuTgteDVrp9tx7Yv0scvLkLDVa9XVCHVnZ5Gwj5wk4kU1e
dwcviBZN+vK1AuqxaXtExJWydu9qzU5febNGPtoZ3QbSH1V5UUbmtuWsvGiQVT2Dy/aqlNZ40aQ5
zA+AQvE2VhAmR/k+8eOQjVEJU/sihGQJVWhwIdYUnzl2cBibRPXZnIbQ95D+3CLJGn2qqAbs3Ky7
8vq22xmoeGy6tOJ54qBbfeahJ4HSyGAML14bNDsoDc4u4gm1dSfkeEXd/UAyOTxrrai8H8f6Li+G
/BolcIc3meFsU5ezHL3yZKvlWIlA2vd0iFw1aZy4fw5Qkb5IVBMd4dyGMOAUuzIcbJ9SD1S00JsQ
F4/jb3mzPGSdvLzJCy3daL2W7NKkzR7rEIoRXoQCi4uheuFLuKJOFKL2ZT5MvCQT+8IJtPkw5m11
0YP+5sMHsTf0Sez4ki49+/1Ezf8s2/i/TT2U5P6v0o17dBP+33/9gNfVtl/7o5TM8g//lv/SjEUY
EFN5Smx/CX/+d05G0ex/kXYBXUCGhT8gn/nvnIyGnCB1bVDs5GQopi9Atb8zjZr6LyS/nJ/KXxqY
qN/KyJBG/E+SD7ElG3QDep0AAxC+4zw5TjOKOpgGLUhuQxXXCnIh3aIMAZV1j8K47ldCaZ7VrAHl
9Wac7v76gSNRzCV9Kf+uu5iB2SSDFruI498lYMoagfvbKPRNrbwZeG9EORRECFB2nP8wM91vA3Zj
z0g///5Pk0ZacICLDTMYneOfngKnzkg23Q6x0ZCBqurBT7xiPmNL0botb7govHHnuDybQxQhNiC/
RmQxjEYP/4qbD4XXpAzrz8FHWGvh1VuLQJxczRuhttrmFN2iuQEZlHuJnu1aGEAU8aAL9RTqZq3Z
ZXahvY5l0zpQkOoAERgPZbNtaLjRlZ4oyPLbdlvVJ2bouNL4V99QOFOBQpN0B2pzPEoFe6UtZu8Q
Jb02bkysQpudOTT58yQ6Mflk4tTyatC7otr9en6WhqWVAcjNJuv9U3JXkyo21uSaeVSGtypr4LW0
+vJVlJ69A7YVX2Zarr1AtHPuFK8uP6k2SMdf//oy+f/4dSAyyxej92tJafdcNVsb5tMhCZvoU2yL
7hVNhOgs7PRw/+tfWiLrH79EMtYhBkCjyg6YRhSJeqaAFyDM9OxqbX2OaYJ24kfe+xyKFYs/3GLN
IhucDSW5pzAwDmFgVrydQ/EsQlWFqtV1z7//OZQ+KIuQX1Z/ppDfVimzQbc6CKC3vWb3T3Vr17cO
3h0Xv/6R9z4Hp0S2KyqUSFIsi/ZNKbRPrVRvs/i20LypJjUa5ReqWZsPSdlNJzAR700PIhUO6XAK
ef+otJcjIi1BnN6alKf9oYsWumPYY7Pz6y9692fIrLONmyw32Wms80bSt2nMYKXzU5KTfm7xbDgR
yxJZ6GcwUzcGFEM0QxJwOZzejhuIgBCQSnRbxip8+Nqph+KsCFpvi6Rzg1lO3j3ioGypu0KQzvCh
vuQuCR/AlHs70NAi/u2Ptkwk9dAQ5Pj5y9nnzTTieI7lU+ZS4i/gn5LEOR+U9BSEZvkmKb7YWqk3
/ESZOLIuSIVEVBPUOIPr5IKSHlZmXxYvUZa+Cq/5rVr2z/Glhki1zgEPDQ5A2rOczoJ9b4nDGKTh
BSkWZJ4gTp46LpZWpC+issMyAUNua1RsjmcxKSKqKpl+8KZBv4R4jCx9U0U7Fle5rU1YljUy076O
VgHaF0FifbbsWfEbGNfXc68EF3qcBU913SWPCOBB+W3IrYJIT5IHCIDFiZ1n6YzcWbj8SHDyKqcY
JVUPzV6val3XD7beKLczEhKvdmih8zeZHlJvoXquQjJ++PW6eufo4Nz4z2/qxwPURarokw6+NKwg
xJbGhNqAEPlV5aI/GBmVzfsv65xhq1nZdI0InnICyfdONCPNjLcwCArXANxw3IG+ar2YTeXgBNDR
Bwx6bkQUxScW23vXBsLGBQcEAW5BhRz/SluiF1F06oF7hWH4Pb5S/U6PNJMc4uwNnxHji74oVds+
9t7EjWY2ClT2GtstAHOrSrjLjcwGowBK9xRMXXtvAAi6hQNImQ/pmeOuzZqeVMtbn3Xs4qRZRg8w
vbPXMkp0H+Rc/Kk2RtLabWvgkZRb4jPaZpofxUPMnzzvLg6E9meWd+OJbVYWYV/uuTY4RA/iINds
KuvHHcNfxhtbTz30OPhe8u7XMf9Kh+GyHZCcLy0RP/ZNW36xC1FeNc0Yvxht5yD4U7eTBq3egbYb
NvoFVJH0ssiV6unXK/fdcVvABqwZ8AYyRN2u+nYBIR+UxiL5RhJ9k6Ruf0LS9Z0dcaGHcRPAL42H
g7R/hJMWIsU2HPJKG9Jd3ZkRUGPwYCDuSV8WCdmgX3/Ve+fOQtngi1iqCzX0eNSreRg1U2sPQu27
K61LdUBSiflHY4/63Uj60cPGYylM4i+k3ZixJoALq8NjgLnJijOHkNQJGxDxGuXv466kJWWGyG0O
WahQPIr7P1VdZCfuDO9+7yKXS30d8z/g3Mc/0hW6EaRRe8gb3dqOLtm9qGmbfV9GxkOMJQlHb9Ti
MhAGJZqpk9cpsGW7CO3wRj0x9u8cFoAsWfeIbIErlo+/pmsc0uHNYcShCua89qWa+x+jq74GpQfd
f963jnHqgHpnFS/CXtCOwNOYUPKOPz8lr4NBUnUwRpNsftWQTk9MPNQ0r9uQ07swC5Ti+km/Ftn8
oiz7pNHfk0/zO638I1zuHL9ef+/2Z9mIWPIWtw15NzIQVqLUf/DmsLlgeRc7b7JOeV/880ewCAAR
zC2eGwAq3scfjQRRQ06xPuRCj55jiopPcJTt3/4SxNJQnIZNAtwdLPrxj5QUS5AFGA95bzbfjNFO
L2crrU7M3z9v1/wI6GkiFlAUG8TxjxTAJBXLHg+dOuqPVTd3FwHueeE2Gaw8P3EF/IlaPL4f8ChB
B478BiAnMIDHPzZRpiMP1hycLC4moI1meB8JC/RxK8Ts46eE8G6VGM+Iv/QXgpfL10nTo0uE6G5C
xC6oCjiDF+BVLigXjN2Upn5rtNW4+/USkti1XOZgFwB8WQiti5z4P/YNywqozOvIKYoAlOrYa/NO
9Yb4ChkCVDXd1oqpLKC9ZGzskWT8xu6m6ZwcvpX95hpYesI7gQgDBKxDFzkesdQQmRvV08FOnRn9
NyfdzWqsnpgXeQ3wI2BaF+2ChV7Ddx//yOSiSNaF/WHEzmALaXG8sTG8MhGfO0HKkgBuPwcWAS3e
vdxgbN4B0i/1TW6MHQsgR4r3HnnkxNqSu3UuUaU1zmKEUzdYDDp7rMDum2KI7gprVH50Xu1dVk49
P52Y5iWA3i7Hn9/9n9540vEQO2Fo62V3iM22veEQKe5qfezvMDa7qRXT9pFlip4z9Jqyfpovq7Ac
kFsR2jmKQzpgDF05ya9cvv9XPZICBOXiGKe9ZkH5orHLZvudnH5GutluN0HqkLCGbeqnKXpfWlX/
7q62jAf0eGiXOkhgchTH66AvYrePLbDfuTZuXVSkKV5Y+YkNR34j/PwRthqgahaM+cVn5e2zFHPy
uoGax4Wk0x9KRInR7p5u9EbsWd4NujCFuD4xz8uoyaOKNxPbtbMkEWRYZaYUCeCY+tC2LvpSiNno
13k7zY+uh1owo9z1xVZXy5DrgRs/JFgRa9i68fJDbwdB4hPR9m4QwPkipHkKO1xLjkfASIrOwqaV
F0voXc0D9RKKZXiCbYNE+cz+pm2Q7HYuvMJEBthDzaUHfXTGw6C4K/Oq/npidJYBl0eHewtUSW5J
+A1IW0w35C6w/+7QYTat7PQyar9ocetQUuVWmWz7whtvoES1SBSRCkJ0zqnsH3iTdfWlUsWg7PE8
HHBdDfp+n8STITZKpmrDpZnX6Y8TfX1vJtmY2RIXDVF7AQa/XTycGmqJ/OABO71w9hFLgx6MJojL
fI3Q31At6wBINGGLrZPXqt1dT1nyhzGPvHyZydw+cVLI94BlMS/PMqjywHXZqI/7g/q0CO2hOmhK
PccAXNRxb1NDHtYsGQ/uG3wqh2uHLQVN5hpFosfLdxvYauns5gk4OCPjUpUW7jZAVPeiqEsDxX27
n1HwisAO7arayA5xEAKaC3C6/d20KR8P8J2XH6QBYPZyp9yuCfXZ9W5ad/Kw1zSz+0GLoj/iuRof
fz3v7wwzQH5kwkma8lqSN2onCsw0yJSbcnLEBbYiti/SWjmxTbwTB2QZFw4Zux8pM+m65XApx2HD
vamQZT/HIKHfFaSL79O0aiKEzovs/Ncf9c4tA24yRC/cnEhXIY9xvHiKOcBydRywY9bbzyjYdSYO
CmOBtCGekQU2kbNQz9rZAxHnJUOGRhc6bd+LIehOObKz78ibAHcy6k0Adbn8eNRIjvvC6ylC2q+6
MdDzRi52HLAfNqgzfBbN7H22jG585qlNNSJKuX19M01ABVuFvFJ7J0hdoW4Xolt1k+QBElaYRS46
qUHk9dixhpQ0da2clReVkvd8OdWZeokqNzLSXt8xtn1j9TNgc1QatrrdiQOCduljnVj1N+oBSGtZ
YD+qbTu7TbNx5sLMd6ZQosFHqVB57Ys+vR9iXAYA3VT1t65Vw0OJVO03y25D0y9rlIIXpBSOlhMg
2YswT0V709kDJsB1b+XfJqru6N2TDE12pZH3D62pNcHWy3hhUILVA1RTnbAHPqXr6XdksjFxGgdN
eajnoSy2g44i2QaflOQiTcrxS4VHdrqLdWVGdgsR3XrnDIbxh2YAmUR6kBr5Btk59zaOjbLe8uMI
jZeqWvSXIvH6fuMJoz/vCqpVoBSTxbF+qu2cRA/ul6269ypPq/wR12sEJjsEwONvXYqm46IPP5i7
qDE5T/RxmoozI0WJc1t6jZvv86FMYecOA9LbIEFdJws3Ba9mzCsVo3fPm4VOf4PzeYQ6nydigS2J
4ok7rxjcvRG0/O+e2XT9OXwz7c8iidUFrYAVNppmaYECTRAi6Qn7DpU6nFnycBO4zXzIDeACW72z
63TTlQgc7ho7E0xgmoGwCjROqucuGYHd4L+dPumD1fS7xX/YBuJQFhnKvzw8N/Vs45FidNDaNkPL
7OxmL2zugUNxbOp2pt/bI77uB7MFvQtoZEADObdaLQOG3ffNucbkfqGQHrrbTo9aHqpRXmBnri8C
yIvRbAsaLdZ+4PUZ8gBSxB/YzmTzZaGWk7LHYqL5VtopyFxUYoscdUkHTUL8ScrHLsM8fjfhtWGi
oZZoGhL1mnWHgXf6EM41K0idsrrd9HWFVDuu7463LRuvDHeUQlnVHoJ2oKJbdyyBlhqJOCunQgvJ
8hqDvokqUqkYV0wZqYNRmzw/9IK88aNcMY1rPeuTfleVSfjV7KIO4wyjcB5LexJPxqTbCBMiqz6c
UfAS0UYkIn1CWsXlfFRTBCx4tQ53QzAO91pJYW7Tc/Tnfiw8/TvyTJV2hnywjk1tPFwhfFjtjawk
SscBj9wQi/sLuJYYCNRIHW6gHybPtjOhdRr0TfQU14V2DZNGuaptLNlBmGhI0+Vu1dsXpVJ0T13v
xbcCecYCSm1cj5uaZNGnTnULYwv2xsv8fh5N9pCwbsNdZaJ8/NeR+ltEk/+r+AU274+ZJHdfF9Wr
r8UxcoF/8hdywXEwLiNbCt+UwNKR5/lv4IKt/ossBMk0iNAQqH5Kwv/NJYEGheYV1zHedEsWzOMA
/xu3oBv/Qu0Dxt9SjuTv+avf4JIcXwQgYSz2p6jsSfcsLeFCY+OS45dc0bcAHjGSnrOzN+Nw99eV
9y0+4aPGpcuVbXOLSwMaR9zyEwCMZ91s9uualu/WpWFCF8kt37QKLCOSgDMvme2VrS8f9KaklgYa
bhg9uHjXFrdI714ZcZuduHp+NCjS5WSauPdGQ2j7/YB/srC2oYqpzLpR0Y/7HY1Jm3K6WH6pm4+Z
SL+2Y79yLpcHxJshCU2lNmfBBRFsMuY+Y2DtRgubjXUdl25JKL8qo6mzUoJq0aQF05dDQ9mtatyU
3jZGZTnTUAaW7zQ5Cjm99WcNQni7rnEpK4ps+9inGUMetib5Z7Radhhjrxt0U4pOR2/62u0C0/f6
Urkf2Ma5pPfdtG7UZbO0NozswRVYZaPp/yUYRuy2jOd1wyLFJz5NDRKaNI38BijSrr7OzVP4hQ8i
SFbHyZqsyGa9tfxq4R8D3+Xe1SyGHP/eu//ne5b8WAmSXgQNZlB+qBXfk6y+jvP6bl3TUnSySpYK
O3tWONV+kLm7EW3lXze9DOt/Ug7/3sbl+gTOYTbEFhzUMD1XuC5F8y0AyuaK7fdE2eujQZciNDIA
uC7mRb6uqRfg9K/C8fuv+/5ByzI2ajYbbx7VCJXu0b5srAF79m7dPr7wi99uWtzJayvMQsiFuTpe
YEedXvWafsJh8aN+S8GJsVwdZGpAadowr+0Zof6689cNiXRwzuNoqeUS9ya+PpGuX6bqeOKR/FGv
pcDUIOuDWnEtv1Zs9zJ0lPZPoFvJ87qOL7/65pQwLX1Qq4TW9WB6MfvmgHnpyjGRzk1u3f0UqPHk
K6r+fR6h0lmK9mVdt6XIhBNYWFiATLz+xHRmDXDqqMudAgF+NOTS0Vng6FGHQyv8zLLvAs/az3H9
tK7jUlRy459rY4IUFVf68wh5Nw6glK9qW5eOzcxMjbCPe+HHtXVlZtZhSIcT4IsPRkQuJeaz3WN1
MU5+H2ewPrrkkI3e93XdlsJyMnJvKNXRxI0GFoo7DHvL6L+ua1uKS7I/UW3HQrCf4DVXO96fSj6v
HBMpMNtmLCvEyCe/UccfqMh/Co0/1vV6mYU3QZmbWLl5CaPdaPkBpvJBDZXfE+3598GjS1GpJbja
eSmsUuiC+VURA1fkuft76M7/tC7Fpd1MGEpUlfBHw/2WWeYjHk0nTsyPlqAUlE1p1VM69pOPBxyw
5Ei7LALMBdeNuBSWw6zFhgZ12EdHf6+1+kNbiN2qpheTsLeTifCXq/ReNfmGot8DWt5gPrludctw
oyyw5hoCKwea00+b2Iqvoz4KV/ZbCksQwMiOQmT3obp8LqAdY7iw7mSQJX1C1wszd1klaaFk5Lh4
yOK4eErB44OFImPrA7cK2oCVCImbvFEfLdzoZFgXmj8RYG9C0yj03MWXiyHvlYu4MD6Hyco7xE/c
25umQyUdTEVjgaemOuDwJKDhZem6q+zPStybxpPUKmrFAJaXVd1ntbStTa+qJ8oGHw24FJlZPZNq
ddhSykaE28IxdnOMEu668JEis4ZiqtUVh5o9VQ9dGH3uU3vdMpSL/YnWQOBjnH2Dy+yD0sbDS5I1
67YrGRNbG5Tk8P+a/CgonixhP8xwsVYNiSpFpkhKp3XwJOKcT/PNNLg/TGvdVMolaQw77a5tM+E7
o3GZo92kZcbTul5Lx2W0UHF6HZwzHDtrI6r8KQLzva7tZWW+Wd0hygWKhnusX7rx7Gedhuxzeapc
vzTyzlNNlU5MboImRc+Uu0/j/IlFCIDIDgD5up5LB+bYIWQeGjFrUIcHbofF17qY7te1LcVlpNcR
vlmMeKR1N0aq+RZM23VNS1HpIUuXRW7CEpyVH2L0vpnqvCZwyK5K52VUUluLzHby4dSqu2DJx9dK
/LCi3zQuvy+Ri+ssXg++W0wPqUcGxUnTE9Ced9cJbUth2WQ5XgQaRwOyxPWZAEp2oeejsiboaV26
yTpq16DwwRIH5k3tY+yz3YT925rjgdal4HTSRDEqPOL8kUrrF/ypvK9BMI4X60ZdCk9cpLQcpBiO
gaX1DGvpwenWhA/9lmKzM7QeFzCLrLLSncVjbGwaQ1mVbaNxKTbbJqvVZmZQ9Mq8L6YYm8zixNth
mbV/7Ck0LYWmoieDHaMu5Kt97FeD6mPm/TpC6tbieLdu0KUQNeMsbae+nH1RR2eaFZ4B61q3FmXs
mo0bfB8q9J46LkXDqn9GZWHNCbTQV6StHJEdp5rLyXf6CjZ+ivDaYCk/Vo2JDFJJ1WayU0yS/NLo
PiXN+Edd7de1LIVn4GT4wuoG+/iYfYdk8YO3bLJZ17YUnBE6vA0ucej55uWXUg/u1Oh1XctSYE4z
Pn/eHHC0Jd1dm8APglK+rmkpMjPEKfD6Y79qw3YAvNVaOxDga3JiLBIpMo0ZcYBkXKTFYmyLi+pR
7Vx/Xb+lyHSi2h2cSpn8osrPzcJ+bM1TQOMPDggZfGfmle2yo+h+3SncsAJ79PW1/XakY3PoFMzu
8Xn361q/VAP1yZtWXcHxmZFCMpo7LActdXHTHV64NF/a4HNWjbbMySgzJB08tWIic+cxCe2vMxY2
K9uWQtKOybM5cFj9RqFmDpYMi87IfF7XcSkmsUg201StdN+qxJVw1fvZO8VX+WCZOHJQxk0VI48w
+blRPSkIbflhP1grB0UKS+RlarMS+uRPZXwDA/kcR8CHdUMiBaXduTECSTStFfrn2BSPMJlP4bM/
GhMpKuPIM1PdInQE2D+MLJKD4/Yv6/otHZSD2gKEmyYeD/H0LavmL64CUmlV2zK/lWtc3IqUPLU3
pbdlmA+biYfPuralsARZahZ6UOqclBl01uG8MqIT16rlyvrO9cSWrrK2C46psmeuJ0lmvKJzsy0a
wN5huXEIfZRbV4aRDJzUmylTWsS5fMfIvowQ+bIu+L5ueKQIDYAdqfPMclR5eNvCfJ5t9/O6ppdV
+ua56aitmByT4Qmj7iEVONeV3sqmpfgM7X5AJolsYaj2t6GNAFlRr2xais/EjCcEq+g1jmnjtrQS
8kvlmrQYNB0pPpvOaRH5TGY/TiqBgOckLopSmU7clpdxfW85ShGateGAqlTDjqhM3RdQ6e1Njkfn
icX+QesyklpM+Js5IQ/Owta+hV0SbszB/rpqpVhSjJq5NVbdclOu8vy+F+gzjY23bt+SkUDC9Bxh
e5QzF0cY8N410EvrFHf+o0GRDk+UmhIVWCWBOTg3ejWgt2GsKUyjzSAFppHpgR1hJumPWXA9DTas
6DZ9Wjfey+e8icwxs+ex9yIutNlj4dZf885bk/Gg11Jgct63AVZJs9+NhbvP+yJB27WbT4zJ8u3v
rHDZKUQ3x0I1Koa7i6O23IVRJm4za+4e2siLot2qwZHr9snoTO1g8QmWW18hiPCiVe5+XdPSOo8q
o2EjjxidSfuqNMohmfR1aRVL2lqmqiycDqcBHzUDVNDU8ls/nfJu/GiVSxtLp9p5Vo9kxXW12yea
e6YbpxJ7H8yojGEqIqDac8nJ77ZJeYH70HaIxMaxlWDdpmhKQ96XwIfjKSHBXKaPSAg+z5P7fdVs
/gPF5KBPaEYFJauity5MY0BnLA7FurUig5h6NTDDKiMzjljxDy+2kIGdAcmv67q0uZhj1iqBx/NK
jdAECubiOVSTE0H6wWqRYUzIghhTNi0rMfbuMYnYBwKF6nX9lrYXoYRFOdlsip6i5Bstsr+Ndn6K
3PBRx6WTX08WVU+LjufRFGGIlpxhqb0KwqhBnD3ecjuktPFYIe2O3Zu1UYEC4cX8t+nDh1pRH/Vc
CtBI8Tpg+qyVohuHLU667ACGsm4hyuyzttWQeoVl4aMKeR4WuZ83w92q6ZQ9REY1qafcYTp1tQIY
3l8OafJpXdPSCreRGorjgavWrHTR1rKNZDfr0brku7HMw5vzE8uDURiUrP0mSG+drj0gm7luvzKk
FR5mkZUVBaNd28mrxkUFGu79uiGR1jdIOjf2anpdRQGCrtN55irrUtcLBvztgGhpAbvEGYWvTaCh
p/4KhMPKAZHWtg3txkkKjbVtznikp4c+8dZdaWUkEJKYce9OxezDaCk2ZEKuBidb120ZCqQ0JaDI
2JrIKw/bXASPbVQ+rppH3Tke7CBvUWTTuEUEAGfPnWCOLrA33K5rXLrRwl5xusrz2AQtZV9N3nmt
hP66pqWQrHFL9Bo8PH1UKavDMMb6RVaLdVuJLFEYzVBp0PIXfj8p0Qa3UJSDi3JdvMtoIB4QSh05
Ltf8WrtRm+IqKJuVgyIFpYio9taNwQXIEN0G/Pyfzkllrw+OBVldyU0MO+lq1mA1WovL1RVaJCcO
4p/21e9cxX/+9zdbIGpokd1VpA0tG20uiHkZbmaFFnuXGMi1j/jpqjfOLNx7RUMxcsrGG83t55fI
1Merul/UmzH6tvWzQRhmvxdDUd2M+tjeIhOl8NTp1OCC5Hh0P41oZ69BtmoY5h0HTtl1rYDIyVg7
xoupB1dWVZyvWtsyVkeHQIYgUIlIpJZ90htEMdJuFbOCbktxM0VVUWVGPviz91rV9n03r3wHyjCd
UaO+2yll5U+55sfTuNNP+pJ9sPZkmE4mGvgDmqh8p0iv4RWTAbbXHe0ySEcZ4sIOBJnfUYHrriOD
u0md32MQ/w3NY7ClkyxyOtZbO1d+4KDBYwZutoE0s4qAQ+vSYYYbZNilHaNSq3l+Nge4pripfuKi
tmzR74SkDNTRUWTWgpzZFCC4H7xyeHG7aZvqzlmO7vS6wqMM2GmdAOXlqqr8eexi1ce8xDuQQGys
dfuhjAP0nDHFzIR6LL4o15k1XIaedqLpJV7eGR8ZBwjKo6o7le3QVdrkU6NwZdm0tauhWl0waqs2
Ahl1FExeXLR6XUHi6KbdMOb2xrOmVWhDfD3k0xmBcDO1mgrZ2xR/AKfbl1n8tK7ny7C92dEnDGLw
IKDnaq/sU1VH66v+Y13T0n15EfiKRd2yaDzcEPr2UqmrdXkPGXaUK2Gs1UBU/CRrLaTJG8+Eugqs
dl3PpeM5aCzEx9vKBGjomLuRTPY2V3AGWte6tNnUcWh3uQ2m25jGFz0Rm6iBu7+ubWmrmdO5yFoy
q/6sNtda1ODrqZqr5hNNAmmphJXlFm4KUynFyX6I4nabCWtl41LGxlTTGp+swvIjtJM2XTzfNFa5
6p2C8tlxx0PHFIPjMihjM39rh+LCid1Vt3JM1I6brk2I66mL4VeoKC2053bcjO20ikiIs6sUnA5q
jNhY0Hqsp74yJZexMZ44Nt4/qVHoOO54GQezk/STBSnUfYls+9oVq4iy9No4blprHUeYAXxThB2Q
7g69H0jVn9rOP+q3FJrIHpWa29BvtUdOtXNuEE1YFZcoVB73uwm0NjVSaJvoeSt+neRbPAvc3ZrA
RAPvuHEzq7s+HyrbbxF1OFdj/XE0p2zV8YPeynHj6awLYBkJjVfVp37QXuZiWHXFRcfmuOkBR6Rq
rACRzWP8VNsaniTrah2oXR83Hcf2gL0568Qu8ng3DeaZaWXrkmPI7xw3buLSpuct3C04xDPCCekz
DurNusmUtSstvDRCO3BYhKF6WMzxZkVdOZVSXI4cDpaFjoUvSGNddE1ngkyN9HW7rCuFJpOpDrhK
WL4Ihk/kyF+qxn5etcBl2FE0WBPyuzpNj86wccpmGzfOqvMYFbrjyXTdrBKTmdl+jLm0OtVXGMKs
HG8pLscJU8k2GSGwO1roDw1OYyiErDqNXRl3hJURIk8lY5LOylXsDO2mMtVVz1pEpY7HJFItoOg9
HVfdOd3hu7SdSuy4Vk2mDD1y4jA351hY/iT6re0UBysv79Y1LQUmRlWY5MWD5StjeY2Gip866wDM
yKZLQ6KkgT2DYUaRzw72y4YSatgSreu3FJhdmGVtZDIk1th8Cnp1rzf5/bqmpahE4XeaTGO0fOg5
xQbhVzFU5colKJ2XTq/qyDQxJu4EUDdP1E9DlFef13VcistgbN0oc5jLRmQCj6sMq8iqW7nApch0
NaUYRArpXqndm3zynrC3X3fSy8gjFQJeifWY7ed9uU+S+C523ZVNS2GpxI6qgLJepAIqB68x7CSg
m5bR5aoRl8FHYRj1XbIs8cnsziyhZr4SaqsIihqeL8fxIxTNacuJvpvKJ9w7kDNT+nU1PIxdjtvW
ANDHXUbCYArMrwJvNX/IvXUYeldWPbdcZGm9Zan0WOQ+4d9m71U1POU+skT4PzMIONMcd50zTaiW
gkKDpomDYWY387oCimtLwakJ8BgEke0rTX85T+N50FXn6xaKFJptrZatkfS2j1XKzaBjpeOa624/
thSYKlW22F1yP2gQlue60cZnjajXvUtkwFEpdJzU5sj2Mz28CvrkKZ1OKep9MI8y3igPi1hzupj7
vaXcGmmKmVYatutOTBlwpC3ExwADQ9+J53jvtSHmz42zbsQtKTCH0hEKRroWKCyR4Xop4tcpVrxv
q5aKjDmKsA9yIxPRl6qKnK1ltPkdtbdg5YQus/EmwVSVmojw00U2KZmss4B05W2PAeTrur5LsRn0
g4nsMsslrgwU5N20QpC4XZc3kIFHwSQi0fY0npbBN+HgupSP88r1IsVnpVOnikOebDoihJtRTQto
hdapV9uyq76zZclWRcJUHMoobIi5aUT/n7Mz67ETh7bwL0KyMYP9CpxTdWoekkrSLyhJJwZsjMGY
6dffVVf34YbudCTUUrcUpSnKeNjee+313cMtWKLZt2Vsyhb4kB6L5PYqnt5GPX4HdJyqsnqowPse
iTtUeoOv+a+TJmlUi8PifRcYYpq3Aywf52TdjoVyewlPGHbIXVtMSV0hPFRAYOd+2aJjEcBewmMN
Hj7SBEH/EN/UY/JhMemXQ7M92h2iqpXpOsQYFjYlgGYmrX0b1Vy9Hnv6bqU2aLMCPQxTkvH4y2S2
K2vcoXwtfOR//Z5NoBG0GNiEjYPvcl2HiBZhSHgsxo12x2i6WIB+GYYFzbNLDrC6z+ZkOzjmu4U6
dMCzL+gJPwETFBc2hJVlxLfq2O4Y7c7SYDBhWgdIr1RNfIc45jqJjymy+F7RqOc6mEFzwYXlPasC
loZDZR+eoIcmy96MCI6egxMWOVUwaLI62sIMvYblsQ+6Fx9FeiuVkQhEhYwk8G70q+6O1RFB4tlN
xQXWpcmCOznohrcU3mzl+qfGxd8EGGy3PKsg9v83VUR7Xib2k0zTy7Hh3q1NvQgZlCHeWiVle06r
+rsBy/PgcO9WZy+ZnWLNMFPG7SJqSDEBDPr53y/+/rv/y0m0p9fEwdq2kDTDQwm4oze7mfIOp1N9
Bkf8kD8JuLu7FbrAaBcAI4yNi9A8H6p0vBFgnBwLpNluhXKxgOUA6PdJ+fJBwfZtSfix+GKvRKp6
FbLgHVPPSYq+N/6taadDckzgdX6d5TSFDK4GDwvJQ3I/IdGXllYdC132SiQQt5XxKaoSgVvVzbxs
/Bwrc8j/hILF+eubgzbNKhiExicd8LfFIBEiYKt8bKaHuxVqZNwCfIaNBahpfelCqEhxl3HHpspe
jSSaMmrD961F1OyrVPOAFsawP/jw3SIFEIV39YiHV3ws6pHdcvUnadlv1mgY/jrktvZSwpo1OkkF
Mh/Y66H7vpiAdxkbR3pwU9/rktalBIPO4afMsmnuBhNMebToQwYxmDa7Zdp1zdADc4/0M1vX3E/J
XMgw/kOk+5sB2ssTujRVBE7LKCAGk3lZq+9pkxTaJdEfnv+bg2OvUdCpRVq+fH956V8T218IPdaa
wffqpygqAximv+cWbThkXR9eGi7cseW01z8NkpbrSGV8Gq25F912XTH+/N/nxu+GZLdSIZdu7ZLg
vWvTMAg2xj5DHvBYanGvgOo7SB1Xg1xuCcHaqTXkxgTbMVEY32ugGgqA6tzhY/quux+peUy0ONbq
iRbUX1cqYCNT0EUB7OBE/ZBE8jo9ZDRHQYb49cmbdhsZyfumzqMX2N3fc5P+CQH4u2+5W5shldwB
BYDpXVmAin3/aVn9weB/r38ChXpAqz6GZJrX12qsLqKzB5OWe9lTHAW2XwO8uFu2rBza16BTx+b3
XjFEaQRrjhm7IUAB79rY7RzARvDYCb0XDLGoNHJKk+jEOUynEhKcvHXbsUW/Z03Rql94aTBThrJ6
nlr/aCv68dCiJ7soFzfnqIsHrEuIEV5WQtypQbNN8d8P/80mvtcMKdVCjgDBCpLE4acyBFBCVFft
sB07n8luaUKdXU3DAIPQpBpXeC6Y8cWyWR0LFclueY49MADliC866iUqJikg2KrC9li6ZY/1CBJi
FHkfmlb1L+CRXxJyrGCR7kVDgXFzr0osIQBSyqyp4ic5CX5oKgJ88+umJSQC6HrG7Xnq9U1j9NtW
HROvAQr066ODBZplJfA5fSssMJizzZd0OrT4071qyESTHig4kJBoA7k8drerYYc+JYBwv753EoC6
YEGuPrFuMxlzjcqbeP3x30vo3zfydC8a0k0JKhwYt6dQqHvZfzYRez325F10qxIybc37HY7XY5F2
MRAS6XysX/cfwDLCWQCsOxaPpcF9a96WyH449tq7ZYk9FuiulOHJIvnWDOmPeUu/HXv07tCcqI7m
AYakJ7R5iYypcTqBd3IoqQUY6K+zBKAoz2QXvcfi6QuqUGdXg7Bz6MX3iiE/TUnVOdCmk8kQaHtU
mEHce0jA8g+SViWmaUk8RkXGJI/M+Gh8cmgDT/eKoTGsAapaaXTakg3acpAH3TIeKtuin/DX8SZV
NTDOMN712KyZtSxbWdceOu1B8P314RH3yoz1+8mj+uG5UUx/4IBUHX38bmkGk6JjaTEuTcvyWoX3
rTiWiE/3mqFhkr6l0D5gP1k7mgVAGtzyGbLBg1NxtzydCGAFByrZad1mQH+qQlT82D679yuiQ7Qp
zgaU5HzQZd1Wfa/Y+nZoBe1lQ+BRo57KMOJtWD1MJCG3nHbJsam41w1NPQUTeMGL+yR9AAbvFebj
p2PvvTszY12GZPAQNk+jmkg2yt5fmnRp/tR+9JvjJ92lhuJklXFSQvqVuulNh22FCnR7cK7sxUNb
Aul0CzovpHH81DP5AKTUoe6JdG9aBOPXwEQ9asO2n8KbxJckp1G7/mH5v+8h/8yw4rT5dfmPQaLG
2Q7QCYZVlIvGsh8yrAGRFmNVHfyy4a8/o/IDDJ3ABEE//QzMVjqDUJZ2f/gFfvdZd6uUVOuGuyZU
EET30X0XwJMYDTPH2j3TPaS34yt8RjyGB+mz21Wxb6JvzbE33+uIHE2aunaogPbxwHOi+GVouqk4
tJqSXXBLUP9shUZwu7qkmKqyySOV/AkZ+Zsx3+uIYuA0eEXeOxwUrW3WuBr9VF7Ox3bHvZKodW5q
+7AH8sHXZyLb12071ooEmtSvU9GCqAduOaqUY8lVJuu2y8r1mL8qbsi/Ply1WlJsuhDkiHXMud5c
4Xh99IvuVmqykGWaU4AwklTmYhCPJDlWMIe2+dcXpz3Sw0pRpMsSIPgwMf+ex2OH6N6+qO1npeQM
eUjbCKDWdKNOWgbHCqCIl3998VUmvVh4ip0lmquMkfo2GP0xw4t0LyYyWqWrpCQ5GRhNP0RG+tOQ
yOHY6t/riWjoPIsXiqeH45CRenro+uHl0OLfy4k2szQWTsoJVHLrcpNuI8/qpR6OxQB7PVEfV6xh
7XuIPnwPG/FZ80PsEZrutUT9YhLZ9++q5LX8qpPKIXVWHTOjSuPd6sTds+23TiNnJjcIZdN6He6C
ZBEfj435bnkKG7RqQH0I7Y0Qs5AxvoYrkD22ivZaIpuA72bK/r2EwK5gWHryf+wA/c1evjcBKkGM
1Kia4RLq4/J+a8dvnJXq2K1oryQaEVwo6hGLMt8HJ9L5n64bt0Pqh/QfCqLJybEcFJIsAD2emqRv
oN4Qx5xdAKz9dWtR/aIGwfF007pCNdGazd3B9mzgBn99eDhW3Yp/kHra6Jg1lH1h1XRILQMV5a/P
7jqvROJxobMjuVV9+JVLdXDEd6cnBRJIxO95RFqWT++PTuL5fGj57B2AhBSGjD128nERBbfNvYzs
oexnupcPaWaSIJ45rublNOYLQiGhSX9sG9+rhzrX+n7r0WdjVPNUmv5+/tM97n1Q/yUy37v/SOlE
sjUbIvOakRPwdPE37wJkc7ZqFh+Ojfr+/OxKEgS4Yp0gebiUjqmsRh700LP3CqKAzK1VbYUvWqnx
WauNXkEOZYr/fvr7MvyX0dkriEzbx6w0uJzrcmnujB3KD/EwQWCJRotAZ0KH6Z1OI/pzsQk7mJza
K4vGtpyafpK4Wrv2bnvPwZRwOfvDHv+ePfu332i3boeEgdFW41hF8zD50A5xG54awQf0hC7wZTv1
8xIHmRk21+VlmUYwPGSBOzYR9uKjbm2Fq3nA4BYs0xyQ1bd+jNkfvlX0m9/s/c//n4iX1Ggpnlp8
Kxsmn7phVDml5THr53RvfsT8oCMhS3Za3KyyLY3CQgufHlveewESCutBva6YxHFDHiO7hdfJ2kfH
Nqa99AjuzEspRrx6vw6XyULvWdJjB+9ed7QsJjIBbd4rPkgwYbrOz9AL6z+kJH6z+PbSI0DaubCN
46cFjQ3mVHPKPxLVoeQ7jTWQnDgySX9OjV5R9/AtH44dbXtdEnHdAlYkUjjCRzFgIVEg7kpqHDk2
Uf+hTUI9EiAPrIKkmWxmLJ2zgKpj++FemrQJN5K01OmJ2Tb8MEW+eaynoWmOzdS9OInVRKqgxmRK
kwqYdr5lztKDpbK9Nim0YzhLiYHR89wUa8VurKwOZhP2TklJEgjNVzyciqY/k6D9Om7rMd1Qulcn
4Y4VDFPwvrFVvLzS5s2xzhwLh/aapAmyElutOA5K4Z471baPVBF6SIOX7iVJ7n1zr6UGxpRMiD0T
/td7H85/H56/CS32iqSlo6tWREDfV/X+G0BEDckQmPesGK1eX//7h/xm19/LkpyylSIBRkcFyxsC
6DGjhh674O51ScShjWidsC2TZFB5W0OYbHR8cLbvhUkJaUW3OGyeScxk1sFB8jyEbfOHwf/duLx/
lP93Gi6srZMRCCtELvO3sFR3cEk/tn/trYLgKMUCDvuE07TQHO7LD52Mjl3690KZlKLm3DGMybYR
JIdrGcKKyB1rUUr3Upkxcl3aaeS29MbmjONmTtdDtF6a7rUy3UZISxpoZYLRfYCf4WOXBvUfYrbf
fMu9VKYFLX7offueHlYBekH5qS79nxIW/yso+5eIcK+V2epxbOopgvqhHXh77SWZ0ywQVRBdtdrp
J0PKds06gR0051WdfgygIJ0KGsMJIetbVfnCQwT3/v+DoHSebRn+ycOA0v/dLP7l7fYyOCn4RuSE
kgd6kHh5J13ixqzmTRhkfvQyzeqhTV5q6VWV06SLu2vTsaWzV+E0+mnL7LrBDRfCqGal+LMFXR1N
RKtL7dP151qbVGRQT6tCSuEvUzeG67mKAzUWdjVQI69A3HvYrHvYxcVzYOCx4+s0KxPbvnVbk/CT
mOulLZptKlUeelN+i6fVmqJWav64EKvkPeSHqc9K3ld9vq6Tf5nXaUt/hqotKxhgNWq4MV07P67A
+kUPTaV4cgczrk3ebTGgDLcqMJUExnYbzBuqj+l8u85N17XZTOOx3DI+DHYBCJ0ACJguYwvbSACg
+HIGWntT0Md2FAJCpsvxGphWVV91MxJgn9waruJqXbkO88ENpfwIjmP/1Ha4+D1uPNY6Uywx9Y0g
UUMeTDNQlguLbPZd0FXt/BQPvVlYVsEWJ8YGRjuBpKgGrbXNtdJsuvODWOq/ZhpSe5GrSjxFE1ky
1M8BA2Xnrgo3D9cl6knaPfvIS4uyLYVMOwv9PNHnwRPjLojoJc/apeMOxB+9bmfQZQHdLuKh1O4U
VbKL/xpNMPdpNjQ+1GvhSOo4h+O5cjOIB75V4vts+5L+BGlh6D+wFMqnO6vj2TwGURqI22EORPvo
+TbhA/BJlT4DtXkycY52/XV7f0mU8do8RVdD9WFqfNw9yibmTZRHPZBbNmtH2o13YAkk/E2FAwpP
3qmtrK4bglFGj0gtz7zays5mCVReL9LHdH4c2xZJiNRUU5PP7Wzc36Kby8Gfxt7A258NvbuF0pmP
DNF1zBOCdudlejVlg7oCTJo0/aDLioWF7SQvBmdJUwRbS/HV44iA0meirsrJNjcbyjPt+NCnYf8g
pzqCJaJsxZcy4lbeJDwdcNNzpRw2/EJBo3H366MuT3j7Pjj2qsMo0ILReXDFqOL6E9m6zl0x0QY3
yEgOAdK0VUtO62CjJ9q39DLyifW5absmzOja+vTcMal4JiLgpDPeazAyRRSXXTZNGrlpDbzDl7Y2
85pxySXN2gD1KuXIcMUByTjDQi79gtZv1GztsHW5qcZaF1E5D2tGeWuvBjuzz/OQrHHmYmsVhMo1
nwuwjqW/snHE/q7HKQAJtUle00F0HajQzVYWcRrJ7rrrLao007DJjEyx+MDW2BVGJPNydrA7qR4W
KYJzALKDuUBe6L70PZU3ta+qr6GieCulYFeY6zmZ2WUUZd292AAIr7yi8NQpNt32IqO2FcNzv3L1
rDv0yWfDXNKnpVS8KlxDCC8SzRuQ29ru0onNPpc2wGVtjYNyKkbjXrTrk+s1BWGrWFg6D+egNas9
jwNd5xOi51hlsNrwPwZpGLknleqqDAqUvrmVrUcNrUOD2HwxjeryoQy0uWZbadwJZ+7q7qEKvhg+
Dz/oJjE6rWwKF0xSYp/p2UV1dHwzVYS/jopFP+YN6kTPFbrxeRaSNX5apj5VN+AvxdACyMbFZxYt
/FX1VPnbyFm0AlWdndXZ+60O7jrdeHcN3sxyazRwyRm3cGXKJ8nC+SlkDTwOWb/pczusywLyM1m3
j9bw5SpFjeSujqrGFJShwTiOkNS4E1uiSb4ka4duyU65O53Mifk5zNqkZxn7dMmE4kOYBZ2pl+de
VKiFSLa1+HeEjmVUABWnJzrHpSrW1kxQBC2i3l66uJpZARthdNYRP2wvUYwtA4gJYdUXL0ZYZYOI
N7GiNtV8X0LdiwI3Hxd9mteQrTmvYQWVKZ8of1VrDbZtFrNJZwyd3reUVew8tc3wJlawDOd14MN1
r6DovRnWdR2e5tbYEjUniHyTZ9utjb/HWVTG924U68dVWFqfgw2N11cND+C5kKueAYsGSE3yU6aJ
Q/+4IKxEO2CtxI32MOe7GLjzKpU1sme28CNcsO7HqRY1sFCUNLeYUf19xesabe1zK1F9BarntPYV
nZ/NOyXtkcVNx3KvLP0rSuE8h3ReK2Ex/+6b8pHbtK/0LZPwPilgg0nKGq4bIy3qiJPT2MmfjQ3G
NyTstwLNKJjolRB9HqTwssP1IEqfNWpWnxLXTd/Fppc+o41PRV6KMr7Ymll48M/LfeSIf6mbiCd5
N8AS0KqG3bppmkwWzV17i4yNzEe00eXUanKJnBG3S7eNpJhh/ADmBv5S88W6yv4VoX/3SXW2Wpos
Km3SFVGHef8CgZiLrge2EZMtqSPVudFKNHkz6yku+tAnX2gpEmTWg3HZcqzqKMi60Pf0DYvKl8Ui
VNDfSb1VsNBrtu6sXFlHV5BZNTbD1HO3OnJwRCcbbS4VA0A4D7iP+gzWe+l1VzXbmMOKYqiuuRLp
PShyvc+6OtDLVVw1dXTD6olanw/LsI5zNpDVsUerqjTKZwNgUSGUls+6t0lfWEfqDzIcnM5IObMx
d40eM+OBA8uGJFHzQ9CI1Oe1E+rSGd22t0uabvpqTFXgXsKQbj6HHAflPiYRgki+1uzMuQ2667pp
UmR+fNRm8Pn5u6WTMechjhtXiFjSG7V0TX3Fwa/pT91M6kIn3OUsmhBOORV3nybQjadsdDgDspXq
L5oP4rZGR3gGL9ynRvUA2dasCbHTo4VGFdVCuTuHiDiyBYuxzNhKcUhPhDcPi67arCZqJmCBT9ej
wh0inWmasY6yDD+pKwZRPi6+/rxaYIPZErPrpZ44sjA2Qc2bjTjHfNTA3TNYoEt/Holv45vSV7HM
p8U6fz9uQznliZMAKtm+CpIzsz3aSyVa/EKfIYiR84USk/a5HttGZUu4LepseTL2D2yqvM/HsWXy
utsUPIWXWlTpzZgiHsn63k7+5xrqWGTRpoH2mxCEz4UrZ66LvpchyWuK2AH+6wsZPvGqDFzRU176
opMAdeKFFvcBeTJb5xvMp+8Q1KNnn8Xl9PfsOfxpuqgkdT4rzKbbJO3FAzKyW3kVxAiurnTn4vWD
GAYdYy6HM8mNHNf2qa8m9tnGNsQaWYMOEYoogz7nsKBtURcPu7pwDhZvVyyAC8GZlQANXMCC1KJg
nEj5ItH7RB5aEW9phnBAXreGBiFGoA3HB/RKlW1RzXMpcqsF/eTTYFHIvdWJMteBB2UzMzXi1lzE
dcseNBQKVa5qh76baXHqcQpHlEGrCCYOWbJBqncdi0rp277i9ANy81OaY980V2lI+WOzrGQsmsTW
7mWjw/yC9ybfGC9hitjB9KC+kA0slAwmtXz6vk0rD0+geSNPt7TjvBZNWrv0Dc3FyXCd4OurNB9S
KuQ3344go241qrSZXIz4EPNuaWDqXCXkFACKW+drMBJzlgbuuoUfRr/ewmPKD3kkTdgX2sPJLkfQ
T+5qaZYJ0a/T5raFz9UnOKVwknXWw3uyt+MCY9HULl9FaBZaQWQyz+baTdigr50eTXdyg0J3HN51
EuDLN3EFcSSO3pNnfaAfsY+r5bXz6DG63dYKd9VwWVV7WZZYhMWQgtlUlAvdeEHHMIryjSZ9dF3P
Icd+M4UVLLvHcR2v6ZbgGjg3oB+/4Zuz+BYk8Xb4YQ2O0Ks4ibb+qwrRXpSzhMrlaY2rlT6zKfDV
CTZBJS9MQ9pzEqX0cxfS8aFiOPuLkPY+xm2hHdH/wNBUXOioL7dCmM77a+uWhhU8akxwERXUds8I
RJnPAdqsh4+83ay9V3B7Q8Q1mQWpj2oczgRPfjDlhgCzbSumPzZh3Pq7xsSp+BzoOOo+T2FLkke6
jDO/XtHF+2FiMbOYZ9o+dtMQ19cD+D5xgbCaqryH3785LV6YMEfzAxE/GIO2sMtqus2Q/a0+uAvS
pBxvIouyR77pXlusGNttWd/EAgreFJK79AazXmD8YeATPNakLIMncKEQDjRlgBWEj91UiUY7Fb7T
ma1knVE6gflZRpPRE/QrRMOHaNQJJh36xpfui+18M38XMKEsv4+qpNvfYsLMdT/DEAuVvLMa9YAr
quBJmXsdEp+tabewk+vfEXF1LeZbr9zQFHrB6ZWpQeJyK+ux/hq1SfJ5AcDrPStvJUmAi0+xAlAl
muXZtzgz14IF+G8JCIDy83JbRnPfrU8UhMtqzcXE1GQL7AWVwUf1HJYoDS5NXRE2DreXsVpD2PKh
BilOsPl1qmC1Wl0ODkJIMihxpMWusMAlZMJl+21SaDpHEhqtiW1aIGwkMHtP0hJi4IxPeo0+07Bh
KSKNjgZ5VOlaPk50ZvIHttneFLPAXDpXvk/5hceTBW0hFssgvohqCN2Lr5AheDFdanXu4sRI3DKk
B0hYM2x+KfbR8hRTKmsBgdfItnt81qS+3cA9eQ1NUjdXdGJT/xg4RsNiwg7T3HRdP78CgApiqzW+
ip5trSZEp8gVkB8+ZhE9pQSthdcQNU1bPiDknl7d6siUxVvb6pvVzeV0VTnKUObawp9Q9swkmzu5
fCVoInjlXnq0gwTWDXA29cwUuvORvU3nuf5hzFo6m7kQ3mII4TuFWUiBOFTnWZO0wW/J4fXv7ENr
eXeNReg/V0SXPGOT59dhsvGfDUlxXU2ITuN8RbHEnZiqU30/4qvYJlO9R5Y6W8e209nWzAxfwm/x
E+jXaHpbt2jJCD5vMbsxmoow7sOnRIyhuWUo1zHEPjjeMqlNPEDAqX0I62GHQw/kS8HOYQ9P1ZOw
IVPfFyqNP8FX1EXAG1ZUYG0hwM6tHVBXGQOC5pIl1vFjKIC3e4pBzOpyhjS0yTdcknVRb6Orbrel
jh32N12xDGJpNInXuH+OFwYD+vvVe9lkoErN/M5F64A7VNCx2mWgyiafYu3432wJyPiFUOeWxypF
J94ZSV2YyoZdXOJXWEwMEhjUaVWeAET/jEf08d3EAz5iH6LUY8jhIgc/4bZv1DVJ5hbAdM+7hOXw
rqBvlCDzlC2wmnhVNEVWBkiXEjfNJen4BecN2gkjiKUuyKx3CcBmignkc2DBkJOgH2pIBbDNwehl
WnANSCyJir7soGPzrezL24GaDSRympZhjisef5mrXqQZETM3ueWu/pzAFO0yduUQ5jJs+cfSc6il
eyuqD73sk0/KpyrOKVH1V7R/ba8cmAi85IwDHTefSGRTxcRTMpX1XynxmhbBrMwFP2R9YisLTthY
1bOSzRgiWFrmNvcld1exXEZyaZsVCuoIfgplblUMYEkzAYR03hAGyDPMtK3EOedBn5pLbJk3wTB3
1at8F/7+ZZVFmBOiEhP9RFuurF5byOtRoqE4pZCvgR9rXpdItD0oMeo7t8bk1PgANj41hqM/DUOj
+AtMccmcp0GIXbfEqWV8gfJ5XBaDR3DfY4IFFKm0QA9ZvCCLlG9L1cJ0GtmRLK6XkxLdQxin68c5
VP5aak7W21F2ZvjuFlLisGjHUd4Eq2vRBUl4zcSUNWipeVoIYzoXqm/7LEpZEDyxfq3uR1ZxksvR
ppeNL0F5cWaB/3enSll/bCXoeU8lr6MQMSqdltzXUj6TNASBSTjfPsRuYgCQ6LJb7xdcqi+sn/vb
tQwjn+PuBJehuMRBOuJKpp5MFPFvtNW6LlSKyCTr4lq8MtBFb1AKt7Cx8tOAKHOqlzfkaAwi6ACN
rrjaNN14GwxpgsLsMK+fSDfPlzIYNpZpUTYPduran5qmaW+Qh6DYLcpVb+1tO+HCdzsNXDSZ36hf
8lUtuOfHRgcwh4rxza54oydXZbDRqcvXNJaW3wZNUN9oq/ScD5Fagpuw9N5iNNPxByCCSmaxH6s0
o1u09lcRTKa+eL4sU444rnyswzm8i0rx7H0F8SgM7/hSYNvc7h2rbXinUeT+gUb69BlGEOLLynG5
uDEV1eX1QDWJr0iUrP4KmJdhzMZ+rl9itCc+R2NZ9dlQpusXtC2mn0Mzmxs1MnMiZjqvFXItsfk+
MyyJLHJu/oz6QZRBHYNoDdV67JwdeZC4Xz4y5L/BznKQCJwmhE9vFd2WS4+z8xk9NC64tMmCFKlO
yvk5EuF2M7k0rrO1FPpG2qvvdpuzcQXpbInIXKRXo4C1RJ68Z4Ir2sjXUMvqM+WYXDWvDbRLUeyv
wI5EW94A+aLNx1bhUzTAED2sUocPidzWryWSfB/buHSPqxUjvRaGvgmyZus8/Izl9GHTmiKxPEp5
08QbPM84JJ23cV9VF3yYILMOkBXoaOZ2LUY3zG2G4Y8/lsG2TEWC4HnIfaBraIWQY/vJNhjMYTUw
5KBBchQvApfmx1p4/hiwpnU4dVbpMoppi3XqVv3ckHmZzptlkTpV9Yq860Si/gsoLiTEyc0YsvNt
8ExFMF4oIyPQLuVsvkfxtv7g62QJEpBr3ONIaPlPAye0v6N4avC/Jv2k8hL7bom8B1LzyERW4Wso
kaBGi93sv/ShacNsNgxmBnoYxrLoRNoMWSjjckFwuC53flnqJo+Rn/8AFQxb4MQTGIlLqZv/QorQ
mvOU9PwHFlZ4nSTbgwlY+yAaqu7ZNkwqSyzzj30i5D226/SbagEj/4Pq4jfFpr01AHydR2fjGrL4
dAov6F1dc8bEMR+cdG8OoAlSG6EyUIxgigcTwi0dBl+OlYJ3PRqytnU/Ne/FQ9pcNxO2I/o/7J1J
ctzItqa3ci3nyAc4HA7A7OU1KwDRsW8lkhOYlKLQ9z129NZRG6svlKp3xVCWVFejGpRlTmQkIxAe
3hz/uyOmX2t1Y5/avptRJlVH0+DNPB/nT03n8GQdtF/zIpz6vg2zWuKQY3RD1qbh7BOlr2eigwn9
Nd3jqfEbtXoK4I2kcprUnR5eCDd9+qVBPzV9L0sK1BKvqK5k562RutGU+LWZeOr4hlzC8FEyV6Io
/FhPxbPROj8T9v39LFenlu+htPPQjHltKwrfd87qp/avteBTp4bvpEtyK51ha2OtfLEKeKxofPmV
wVanhm+T/dUkGYBAs5JODtakTEjQ11977RNhoNk3scutEFN2IV5XCBa3MeZfIrARbr0VI0AdYYhp
jvZMW/tIk7g+MKJc/pIIjQigty/OzWYuTAuDJuk3aZBygX4Hhdb8kiJBuebbVzflAoDYHSfhYIQX
BlBFba6/+uLi7YvH7OJTkVWIMYfuSi2pL+rul+Jj1GmjCLIiAd4V5inZz++AFumgHr//tZlyIud1
ergyDTfPJmwX8ybJYulNazT80oaiTm3f0KLKXeMYl70GlTM12sFO419LYFKnvm9r0nVX6TXBXSbY
LNwF0gXu1b80Lqe9IsZoDu2V+C6kd+67sYGTAqD7xdc+WZ3FTDI/SDfyklbsc3vY5KXxS2ePOvV9
j2ptQtvhscFyt1OZvrhZ9eHXRuRkabbEZyrrGKxnm8PqT2a27JOuW4Nfe/WTpeksCAuikHjHdHA7
Goa3gUFTip+cmEePxPe6E3Vq+7bAcYjsxQuTTwO1Y2SGNFJt9RnZhVnDCwNrpVm9L5Qxf22h9R9v
muV2//xP/v1nVYMZ0Jvp5J//fKgK/v/P49/89++8/Yt/7l6rqw/Fa3f6S2/+htf9+r7Bh/7Dm3/Q
cheV7C1k8HL32tEF8cvrR6/V8Tf/b3/4j9cvr/Kw1K9//PZnNZT98dWipCp/+/qjw6c/fmNQ/+Pb
V//6o+Pj//Hb/2iL//lfZcIx9ddrff2D1w9d/8dvUv2uTGBTR2KBk9I6qpen1y8/MX+XEvOWa1qK
XYIf/faPEll3zB8Zv5u6YQjHxJQH/Gazr3YVV7w/fjOd3x3M9I7u0OxRmiZ2u//9YDd/fe1/fRMM
w9d//6McipuKe0/3x2+G/qVy+tf8sLktKHqaCumS88CcOA02aJEj0ZiUXlNOWyZbgLM4kMoYN7SK
s30pIZSsxuwjL7H7R3MqnJ0o1Is0JQdVdhlrmSKy5V2xpghk6vfmos66ODq3qyXIWmPft+a+qps9
wJ0kjWGWW5oWeZD7xTtIufg8S+tD1uGlLNzQN9tWBYab5C9m4fZXWKG3dr7eIlUKA8Fl5AxC5VKf
ow9GloiN1VaojufBi60y9WZ7/hgdtSlSiypfa0Cdzbi4b5wRcs9xN+vQvdOWJPJlzU2+sVJxQ0Mw
mkmt613fW7tojNLLRJbOnYJkuEVukvp60+d0iOmM/dw2vaeplt5wdMwcqvsurB51SfQLWpBbkUUQ
kU2KRGqYCX8O3cnrkuLQZ2m1TUOuCGWr3MdOr6+jsLa2bpFd1YPZ75cxqrfrbOYfu1HfKgWJOtrD
6sXF0PlGCWRdaMlhShduZAKEysyB+Yr5YhTwJYPRbblPuds8mfodaVFHxCGiPXDmenXoPHZS20x2
0XtZlz7OYNL7wkSThJ9SbVwzAtVqZl8s2l0XPlfjAok6J4U3pomndNcO9H459Kv9vta6V1MMo19q
roC8skDfUIdNuNMrWtZbSFbKYoyIvl1fQruOfNAWusQBYXqlNdwL9DCeXXag8nPVPto6bZctLUcs
QTfIJ02ZyF07/dF1rul6erX03Jyz7qms3Ts43TPXCKc9ZtILxZXOl51sPUrp1kvL1O8XHdJpSnDL
alP/bswd96rroKb0tX4pjH76KCvR7Ustfxxb+w5HULxyYV1vgOTmTQXP6xUqjoFLaA5H47kL0c0g
/zb84GBbXr+GOGOQ8HihGKtNVGo3Rpi+lm6+y5Y5A9lUZzhbOs9Je9iQNrsK9dwXUzkHaTZ8pAVI
1dIJ0TmKwdJh/BiXeIXDJOs9ACXlIboKr0UUEjTPJX6baVO3t+d4fDcui3kmqZM3OGjSLZEAd/Xk
aH7j5NGNSXhCkI4UQ40OZIlqMXxNcmZMEs6PiKvMTZK25hW428w1H1HCmmsqcEr8GNHUxlxxwuXO
sUTjRXoxb6M8Kw0/VJH06F+dnrvN3PxJU8vscjTEht40VOcA5WN4oJG4ewmElLBI88fVNJTP/gXc
KXexHfW36zzUT+XszD5JIPmjPWYxWhmDyWmg3F9yh4liFX5pRkVgacMdCFlzaUVRGSx2U9xaYvno
ymy6dGRVnMGHloFupMkGQUhT+1be5/22VWsOuT5MeXDkpS8Tq4EHI+zycUBL40+RiM9s2yrfZ5Zw
bxA7NIa/xK3aThxheO+t4U+Nzvb7JZ5rQLvUyi/nalxv2THTIDH6ZPClvaaPBoKl66xs7DEogBXB
uNdBHCeMmu+yOJ2v+1JN5/lkl3forkrUHIvTSC9zG8J9kilKgH9VDFYFNrIbV+46CPumR7eM2avo
8SlfiL1Kzoa6aWsvG0sW0hCtLhBhi5PJNVvzwxG+f99C2Zhbmn5DhDr9SvtveqUtaRbvhZYx66Uz
F4cOY+7olZXuboy5i98VAx9mdWwDrEjXLlB/L8rj5C/8JE2sy9RppptZjDToM+3ZT+htdFitpP+Y
NkRZEHATTttlKN2DUbGIB63JPkpaNvm93a5Xxgzl6akoS1qvXlV42ZpFvF2twV08TajxXWmwUjur
ZSQjsqUDm/5gnlmQ+Q5jaPCY07oGptka5+3QFcHI5z3oTTzfmuus7uZGb89lbE2vjata06NdaXxU
4ymg/HJ5tOGkDwiS0GbafcWqchDV+I1Wflq6uNnr9tBftKYebgtjEr7UHHerxWlzDkdvBwVbMSC2
5jxFYUw3l7KfdslUogyjfXNUelpaVL7Ii/AD+oRFeIXMxxf6VTnXQkQ9eiajuwU3nFDWjvkOMxsr
vUEwxJWq3sYqzh91Xn1zRHwPeD3ns7XOwm3GubojrG4uEZkbECRL0VuvBSjYxRBn5UvPXrN6hZEc
6TiredRKt/MzNKye6EgviQbXi+Ny8fS6VBfIYbvLsNPi3CvcBXRUlcI5LIVafTJB4cnEAOcQ4xqO
har8zE0scNCk0L2mknEALSA2VbV2F1WGMKAeY3WuV/aA/CJZb8l5ym6hEj4A+RrbCPDQM5Cw+OVc
ldt5SGXQcWHazH1lPzVZ3H1ctCR9iExnOTMHIc7ppsqrQ5Nm3jJP9XZQVn1ANxix9pMMFk636i1t
8/IbLRqcbbWO05XVTI+WSvq9KyzLr+3Q8hYli1tKIjvo02naQQv0QVWw2+X12Fxkw5J7IQwSMovV
3uvlOgRAm9reiW2xjbLKfFnWirkXrc1WM3tna2rhe3iT5bMsjOJiEEVN10H3VpuL8dEij8/rug4O
ZkI+2D+HGsc2XdljvoxtCOt+GEP90JrjfZSYm8VsYuTIXLWU87Et+2O71SAL7SAzyo/VbJ/NR5VM
IhF09p1AhWUEdY2G1i3QAsgoKT2iOnKPy4+zVZG1i0f1FI3m7FXwSpc8vO9AVHZLFYRyHgJ3UPPe
qUX+OnZrdleKMH3Xz0vlDV3SPYXKZsC08rpYlLbr8UVfonTTtxg5k/fOPLp3S9pbHldFa1OpyfVl
Ek+eVaX6GTXEnXQzP5uotxLL3AFUbwxIv2BO7etCoudGtLqyGIOMLvJeFastxPydKtrQmxt5h6r+
edG1/smK0udCm40LK2+SfUKhVQ97MxTBkd6SfTQccicMahNoqlymfNujwSfSvz6MTQSdhVgm5kBu
jgGoMKKmR3pEHxRd6SuZ7mU/FttOwQpXsml8rjHJximaBxTi9d7WbIqILNxkS4nouCYrZ2mAvIXX
T83dXNwP9rR3pHqmX/DmqJnQx9ygJ0e0sddliyN2N7if5mq5a9uswC/q0keYTT8YdSTJ7XQVO/XV
QNE1JE6xmfTxpuMkzdIxR/XSeZytu75RNJU3540ahH3UBdrnSV5sM30ZWLvuo7auhi/Q52PF6zck
g+MzGOUcQFTMVKhpEiDBfHaEtXOQo5VU0WfWGAVGUnxGH8UPp/v6qJrybFE3V9JEHWjNn9GGPg66
tQYSLRu1Ue2xB+0szeoulFWEQTLWtV+O3QDLDVmiGuHurETEHmef9qT3RrKT0cRx00U7HBm7arGC
1V1MT0bZuodttu6cxD5HHzb5nQxvK5Gjv+lNXd/1k7V4gxxvw8RAOE6L2jMyzzO8fwlyi0WeN21P
+96YDd2JkULS7nwhTmtjNPnDitjeQ6S53C+iH5nwA8VbHGE77vxJS9edqyef+zmzyJIe1aEvU81b
8soB3Sil8mZj4uhQ6/uICBPEbfZwiUh8GLyVewhU3rmrpc6+dyP7HPdsWXoZuMv7qdV6FEzFdCA0
KD/j0df9ZA+QzG3b7lqCsX3mbvioh0blj7lrX0PSIAkm7/usFQshZmLWPFJp4HkaU/NppCF3UY42
o6nia1uv9L3Ke3ED+zJemrY7vrbD0NyFpRU/SY63rSDn9zyHz4w8mr8WF5Wmc6aV8/JA33M6QSM3
KvzabVzfztCs1wgT/dkM0cTEc3Ilp9E5I/gddX5LMdodjWioQtLxdSqdYZcOJY6QZr3BU5/pgSlK
46pye2cDrJ+eYTMxziszhHFuSqjQSRfvB7FmFyJX6U1JjRUYZd9f1bVVb3oNU1ttLemtXaU2QoFc
e2ILcF6GLLPO54WK3rXlcO70DM8koFaXJfsQmpTAqtDKvbQbbR+h9PCs/hPdn/ZIctBZ1sY72uzt
0jjZ2GK3rMn7KlFnzvo5nJBFO2g+9ARSr24MbxB0sh+KC3imvUijy1CwEWfzhGAi3DmoIjPNeeiL
8ZVquztURmygOpqeWxnSEivtr+PsBvHk3lDUU2O17IomPi7TJUuDNkzHXTsh0wyd1TnAJ7YebDt3
H5Qp12ooKP/X0Rd9c0MOTG9uIgS7GAGiaW/Vc/REB/D+bCpW+qilYHmEt960SRLz/vS10gkcDNK4
0h7GkNBODgYVfdKTrN4MXb8GxEhVFVU4GEurCuysyZojMY3VdaKND1ZZ5abXaqYhvVaYzfMgZDXB
pc+1H+ZN83Ewh25D2EPhV0nXPKEm0mcUoGG5Q++T7JAYt5veKKZXQZ9ur0NkzTxYpu5CajxbVhNS
otXpvKX7VvWuzuz8QjTVY6an/b0gtAPBpZZhk4/m7oIzkcMC+u8M9o77n6FMpO4rbs3IW6S9zF7U
6JGXR1L/kHSDbrBXm/2uMWonKBy92qpmcj7PjtS2iH8RObWaSvaZXXS71p7cjYW0eYfXpb0okwwh
iFUPO+w3dIgm3+Odxv0WVWxl38+oL7xuHcd9NvYjLG9fb9MkDPdNmdsftaWPzpEdtncCpMSbhDTO
x7yJ27PRKvKdYt84GMgp99lCtnszqScT/Z6jJwybbmLBs6Yc2RCejE3jptMTlqzqrlcVekL6N+Vc
bOCw/ckYNG7M4/phJU+7DdCOm1dxWlCfm/bCzpyN7zt2iq2GV4UyZQy3YbgQ+1yMkOI4FgdPQzdE
xZI4FxX1Fzd2cuN8O87fDwg8jivUeNYc6lgPtWviaWGCOKwV9Lj2onBKH3FB1Wf0YR3OYqfQP9kh
6Y3k5AzumeCIRklpdRlusEgjtDCsgLBDuWzaVIVnxZxfqsWuX0WTv8q6Tb21tcxtxg9RDdnlZdKo
8axry5T8fqEWboftGCRWtWxL0WoPrszTzwkiap9eEOuuDOlQlOPr8jutz1HOD+Jc6F2ywWA3oD2U
o0LRoOhgGKcjyxx/DzfcTO92bjNOmB/XQT0XxtqwA4LK3qqQssJzXeIa0ItRZE8OeFM25WdZaE3n
1UwWkDma00utoxwFXViyzGeg+pdY1K+ZPoibBt3bTkq3uXRRh+OPoQZJUaKtHEQyYSJgYAAfXgJ3
WT6IaH0erfAmSmY2S6067/MOY8Rg/4Vof0Ud34Bq/41knqKdl8mfbdVVn/tTLPMN/Hldv5b3ffv6
2l9+qE9/8/9B1FMcDab/Z9zz/nX5M37N89fuW+Tzyx/9hX1a6nfhmg5IpRJKKnnEFr9in/xENwUd
uk3DdRBtAnB+xT4183cbqNTl3o0KXDruMQHgK/ipGTp/h5KWTGhTWqgIjX8H/Tyydv+CPh2U0hYo
hWOQHiykTjrxW/YKR0wrQleE3kBEwhbjDfAS1oKgX2bX/2Zk/gZoPRIF372VrVDiCv4HcT15KzkV
hRRO6KGgjANbI+66tvOvU/EN7v4tnPv9u9imbsOiMmq27Zwam5uqWcakyTUvdcwiUC1ZkqUWOf+W
j/84bLZFe2jdBe0TfAvHZJZvnNmDzmdgN8edsszrvghNw+96+lP+eMS+GN/fDpltK2U7uuUCk6Ng
efs2YNbWtObIUxx7+dQMF00JqFJKb0gHn93Hi1b7rC7wbS75hYVZZSj0wIqqoNLJFWtGb61uRK1f
2mt8/+Mne8uoHD8/0n8X0FyC0KvvYgD7uLM49kTkpwWqvqYv7quIrc914ilgJi1BSNDjT2izLxPk
7Wi4Uri2a7imwVtaJxNoPOKHYRpSjZWpc5grrTr0uuj8BWPPzsI+GEwcwxsnS6fD6I663xrqqozV
vFNmGR9ilXK+WJGz+fFYfMnLOHkuyzZhDoRpWazXk2+pnfDg9l2Z+HmpLQtCoWUrW0NogZ0OFQeE
cTwKImMx7lDG3dMTrPLWxK3eO6m2+DoNmS+cNGx3qx1HOIzt6FVD8GcHuRlx+xxwhb4gvdXOHSnW
u1EgRg2wEpKlqSHwAQ4Rhd+aiSh+MtzfLyTXYgGxM+lSmLAmb+fepOx+Qt5Iu297nZEPJfmuieQU
/HjwjvvLd2PnCKF0nZrKOs2XWDPoElKruDBZOpbnSs3BGhUKLyzGU5GlP0vn+X6/I3FGF8fly3/u
aciHlElT27PFiqKhtD81XG50IIRgWaZ/j+b9skYsh7pKmWz7bBZwW9/uEdicM53iPqYARsQsdeC/
IRXlz2bf2xCoL2+DscJlQSBoghA72YqMoe7jVGcEV+mWV8mkz9e207ebLHHkDompvtUNXF4DCl+U
eo59HaYGiQwK9fB0OYabeLSnQ53d9zGXhxjF9w1xsACjnWbtG5G+0PAvwZWkDVtphOtGOKI7t8pZ
3+TpUcAfgU5zSVYHxw3zn+x/HLWnkwP9IMeSCUOn89nejqA+ZtU8xHPs97mZ+YmN4Yw7XB7YZHb5
g+moQJPDZZZhyfnxrPybua/QEyllIdCl7jw5FUVr4gtr7NiPFzPeu7jDPW1Iq5/M/b/ZRDl2LWEp
aSnDPM0Im+ajg0OEsT86wuS8WuYdTFgYlKOrfGfCKBKyof3kTf9uTMnhByVitRn4rd+OaW31Ok0s
tBikQhagXGl2oRFeeJ+PdBBrEyN5P5hLvkUAnhz+7UHlXKbEsG2D5XAaY5qxRvDtJNinhmXwtVKb
4QKa4Sfr4W8WuMux6Hw5JCiiqKq+XXVOL3MAEkTjuaXbfibEvLcbfQnqlGyWH3+gL8XRt5sX9Rv9
VaECTWho/PWn02SJKUB6LK/wvC81TvZ4mAOlaeluakXpqaq7j+y+OzrOk5ulLR/iIocKRKiwKxMn
3wGrDPjr8FVVDle3Hz/d6Rz+6+FI6bdM1zDZHd4OhBvKBsk9D7cOVnwL71CAnS/6T1bKlzyn78fg
X29znG/fVEIVvL7CkSu5ELsLDM1g+DEBZb62LuvHTA/jQ4e++EKHX31oECljX7eKABBguE1m0Le+
Df+cXdfEsSTNQ+saw5ZWjgCDAijHmaLbkZuqJ+y02NDlJtkWaVFsjMF9/fFofcnUevs5JHWwOO7V
LP3vZHlszAuxEqv00KdvHDdpPs0Y3t6xcBM9SOzhYx+WcOepyHRi+LHi+ROQlO4NC3UWFuT8ue61
yPAli9fgtLcjOtEU9gJYZhr3edlpukeMp9H4+M3ljB9tmgbfkGMSedGY5DIQsgsRuUPD+82a/axt
1Zfj5uQDClcgjeKkYM8+zZ1v1rCYbAwS+FIMQG2MmM98LNj9JHbPqDqqgHvM6LuuTjtB3ZnuEhiW
xC3VJiw0PL6w3j8e8uPqOHkgW1i6cCWbPNXTyfnYQR+5mVwIYsFg+S63TCBxYguXBqxJSSJAfvx2
XzqLnb4fLhNX6g7dWDmV385UCDAM5Cxmb5pmfx6Ni0wRCzPMmeYPQ9HuMgpKb+1C5cPMZhv8T9Iz
3fkny/JLGtfbx2BJsOlTv7L76qfrEoc5SIdlY8Y6kjE05I4e+kH1PuX2AClWrgGOTetS5F11rq19
7k/Qqsj3Ad/qucOTWqfGh1qA99R1kZ0lR11Grkn3YczGJugtiVbhZxnop5sq11DdNSV4kqHYV07l
sIZVmfUa9pqn2kVt3VL7k/xyEMqyyn7yLf3tO1nS4WKrW1x7TqoZLJgYv5pJw4VSfi6KoiH1o5x8
N9a1n7zT6enLZ1LHq6LguJBkPR6f5JuNa6nlYlitG/lJY1j7l8PsKmsL1DMFc2L8rCPQd3MdH8xR
WAQjQiUN6fT2zYwVd6KLrcnvu1Xs6OAVkywrd1W9cfL+Zxel7z8Ztieb7KZjez1lnKbkuXUzOzBX
EbKGFYW+M1Yt9F7YeHputbcZafPndGn+WZrgl5v1m4kNLAEwwX3YxsGhn+aszpLGfr1WZv5cdoGj
Dw9jMV9Wo/RSggDSZDrLbAkaPl1Q1/1kUX03a1hOwuSQ4xMzdU7D3fPFGhZ3WmOfbGRzY4Z16JM5
mVF5Y7H/8Tby3eDyVorCkGQsIYBOTgwKaYgewxZUMTlmbwh8N/NQU9ibssYOmaXW7JFS1G9//KZf
LBVvxxYRHP1SuPFT3MjTRl6jaHHpDMShJlzKds2QI5I2yuismaZoV2XCX0tYlNSsr+uolxdNG/bX
Buz5oY2yx588y/ETfvcsQvHpwYtsunC9ncsQQs068x36cz9rgbC7ufPcZtA9NdC8LEcBtavDUb+u
1bYoKTR1kEziF34Sdvj9eeYg/GM7koZpM81P+zPok5T46ova16iub9hK6ksl6mqLYw2JhRt9ygiX
2sXtlOBKno1rFdYdJJ6xBCAH1p/ozXdfBub/g6C/UTV8M0eO0tK34s/PbdIMr//4NPzjfvj0Fgjl
D/8CQhFtcuXgkoMGy9DZbynM/wJCDfU7asrjfesLrPYvFFSI3w1BDqduWMRLcFuX/0JB0ZS6Dl3n
OCa4Hn5BT/8dDShlx5tZzRXMPd7RdQhnHRyHLfrtrJYJpmlrFMJLFJ05AgL0Gs/iEEb9Le1+eBaz
VAtm5rKzL2JTX7NjtNFsx14YWTitTTIU5IUi4rsI2rqdMSlLMjZSWId4vZKS3IfbqWFauhjA+yi8
y6RsxwtyE/JmY+q12+4hc9NdZknMdmKqDRLkDazlbpAoqNB7teoixJFdlmZ3tLKi/Ij6Zuk+5Ghn
J+ER2xcZTjCHWnRbDt06B3R3WtSL3mV97founzraZensWJaHWHyZr008a3S9XksZjpupLbL+cbIh
Yf0GpSwVkkNm2nVRFTmlUdk46b0uNCu7E8laFx87rbNv0Q0p/dYaqKnPFFnUc0Bqn10S/IC8ZFuM
dVPt87EdnYeBbAKyuEhooWIgFqHMPxZRX6f73mHfpvaFHC8OuBNH95IAv1YEJvF69nKJFAbBYtAX
HOVEoeXrFF0ZDtbqhMYmBOM/W72rrWfT3PT1q+lg/sy9fqy65EMeV1kTuGtBcgEpLIYb1p61lJ3Y
Z+jistvaiNP2Jbbwj14lSnM0z1T1hBGzNlPnswOBOeyNAbnQ65LZRhV5Mw55iWBmnEyN5Ggdo3pE
Ck5fglTFKEfjOejVSnPiNOIr+TzrubIIlFoNbUtwQcXX1hTcI9kMjdqNrstJgmD4C0QjG1Y/khMR
wxKhQmMgkjxE/9oUbd5d58NYmVejS3bEk8blITF9nIfDHB7GXBndi5yNLnxaRTw37xo6Alc3WHI3
U+42u7VLHkyIhPMM3f67qM76QzRBLfeZ/SQXVX8y8BzPvjaOT7oT1UEYISM8TtzbOEOPQ6ZWFNCJ
CfijaCJ0oCREzQzEPOc3aVTZ5nszkuHRLIlt99wSbe8BqABBBV2iaymRAbUcnMAeCOGb/S53i4cc
OVVKeuNRFjyuKJs1GE6+VG30tFifdc/WLKax6SLy6qyMx5mNJAPyTVL13ICzpwds461L6hChjfpV
NmetfoNnO4xCP3KU1ga6Skic8bj6LsNFAuCg7xJNzOtHBYDVk/WAzkJcZZjp1utc1JmgZ70zPGf5
IjYNId6DXxGWY+4qNx+3rLDwmV8VuxS9MokEUjSkhkT8d+nmaCvPQNcq19f1duzvtHrNFGRgH4s8
9fQqY+H2eIO0p2RcuvEj2enu9MnB++ocdLQD1l6r8ym5bJa6Ep9bncSfrUE4ZXimpiZNNzFqGlQe
s4ny/xq2ter3q9YVdzBDGHv7hThEpl6Tmf66dPRtGrpW3+ijzf1S2mOR+QMxP8/aGDfQ9JlJsEOM
9Wy9qnHonoGxo0hfXQbVQ16LYdrNMmdv03LX3sJHaBuUqA1pPYgN3U3kVJYv3CFv/HbQ0ots0dPK
M7IuM8/DtS/WPeGJkgwbPOSxp9cReTuCfK4nkrKnzlsolM41sx1vCJDX8sBMUzV4Vi1zBOimVT4h
TVtfw0qqc0Mlqz8OyfSpEs64iUgMuiti52kNreUu5B5qHhI+tOFlxCZtJ9FluyLTuKbq6yj8GUHQ
GQ+iOSS86xWy3cTYrdU40bGIdDdkzl33PBMXankJ0vI/Ybu09zRKja57XhPJAuxuvpjLnVUeERpd
mbsmHJaLEm3kQ5SSjt6VGUL80O4+g1oSehgmpdw22lo/16tbPab25ADr94b4PAoDvr21sPhpi0O0
5ZrY06ZwegPh4Lo6GODH6LPem/aTnZOvQwK67P1kmdWmJXIKzY5qbT9MHOudJC9t3a2h0SCNzwk5
E5XILpCI2XEwirC5jl3N3iCGdrKNoaM08MrOnF+HdnzsWzWi10AC8iRLvXlgB8DUbEgtbDdFoWWH
wXHkJycf3aukkxHitTIKSGpZLvO2C18mNGrGRV7102bEnzN6jpjSa7tJ7VuGeT6ows1eunpAj29U
zrAdHT4UqgpdtkFEe+jEJwVB+GVjGPW+Fqp9P3HYR0E9C9Xs7FHKu1xzFLuiHT+VxJJcRgRr7FAl
yQf6+rTPrU7fUAPUZgtimtzV0uw2TT7r+9HWzhbEm15s1oRlzc3VJF005UunZftjVqxv1sU0+lNr
kdcATsW/+30iyFgkP61t9sNCR3Zz0q3H1kg+SkT9ZziBLjI87MRWTVb/zqhryazX5SUCoOuMnNWH
ekXCi5YVa3u7xhSTVe+PSXjRV0L5ZBS0t0M+VOdQ/5QCJhf154T04zMoEO1uQs9EBmRVXethFgci
0yIUemO7awp73CAR1T7nq9BnfJspkQLkssnbWa+a7FAv1YwShVHwu3mMtpqeJhf5OnyOkvTatQkE
bJrwOTTEjT1l3T2KQQ2NQSvfN1pSInOsr+y8v2xJZDqkcZ1wv64K/XOYjYXXtvG5bDt6BTYyfqcd
kz37qCMfqZAHNxopF7rurHHBrwqdNAr2Hr3ym7lFVeeuU/gwu5W15eT7JMwwIVEN44tXF8POxftx
Xk/ltizbtAnGLkcRW4s2QwlYoyIdErqqdnI+p8hx9myo7gUeGm1XFJH1jjJIUy9N1Y4RQNxiuFxe
y+Yuy2E6vDpvSJFKNJRu8IH9+zSpTPN/UXdmy3Iq2Zb9oeIYjePAawTR777RlvSCqaXvnJ6vvwOd
U1naoZ2KVNbTNcs3pQ6CAPfla8055lG15fgErGvRVWtBV1W+EyqvXbmQC+p9HlKUPBizPjgfgJPh
RnBzWfnNFE3YYzrsHK3Ufa0yvi9woGnLIpd/S9nyb9xOvmSlhtRTRSzPZT0zikCU1AXMCE5W1cf7
oPUW7WSMoYLZEusLg55V4ej1dTYCBETjW20dWFurEd/EVQ7E5j1fhjZtEs2yd/zjIeSUURZuS0rN
d2PWx9ohq5ZVuzMgQK47I+7arQNO8ssYaV2+8vq4bG+FCOpdqKr6iz0WqI9jhaDFGLKPfZDk2brV
Ze8Hsvf4jTXT2yaNQ9D5JKpNUFW30AzdECyLE4BUKkNfq1HKr5Qh8qugXWSv0FzW5TBf2ejVwm0O
DOxqCjjfIkUvdiWOkGotQRVtNdSJmyDVoHtQORNyQptNIBIewmE7zma3aVC0XFkBYuoqHmlIcyYd
vnpJWjwWaVx8cFM7fT9pvXg/Qt58IDeIiNbQQcHc65P74qqm3fd9uqiwy69gr/R9DUPYDxPdva6M
Ir9G34tNCpnc1xx13q5Lhb6PUhwmtddBbCit/Fb1euTbMun8Jmzih34QxbqJNIMJS54/M06YjzTs
jJfIqZ6zWId5VLv6rkzm/htwIwgomfOt5G3Y9R4GJM/20ERGTgiKsH+gTGjYTIkuWde1h0m3qd07
s6DzncxOeK0YH1DYjThMsPNep2WDX8VOaDrGLZIqIeoHxa9pHZtG5n5DK/JFWLnml4We7XpMCJ8H
Ksl9BMAOGatppM8EaWS7BTp5Uw6d+DhAenxqkhwmEyeREYX1iOgeFR3lqVNM0S35zt0KF0pKgqHT
2um6gP7LaARTAbXZ2A94gszvRWyjV56pL1aMfZ0NxikgXkChDNArKVRSE51StzGrQTIuxP+CpQun
j6eZAol4rhLir1zsZHUIlfbIrCdBxjei1GzawHzOQWLD1TEq5Oxu2CGkDkzxXjOV/d2WU/bZrLvh
Oka/6TuzUB8nk+YKcM0Axm0CmhWuZFF9Qk2THwnxQPk/4zNbw6HSN7g6QZFpqu7v88xBjzjIOaSk
a+5wK4gbmlBqB9jI20A2bx+gWdg3Lc4a4JkFzfAwKxfaaIASs4P6SRx4By1bmjMKikxXvImWcgrH
H9ukS6/rxFyEnSjaIMwwT1Ua82M3yhHuCjPL/MCJ5iuau45+XfJuZ36B6YxbwuVqIciwOAnyxg43
HsPYp3Ee9MDXgEZUp9FOnH3EwOah1vRpX5epSI69ip1g6eg2z0NFawhCH7D+CYQVvifHiMxVE6XG
+NI10zXzpjJYIWjMiPTI9AiPT2FtKGHsOwvk0Y7RvfximwMK3CwtuzuXZfiALz65GtF2fnaa3G0O
oR6aDuRd+oWDsEEMpZNk0Urj0lzHXjKmqzLJ1HyyYQjVK6uJ+63ndOkH1McUgZlUT2gp+RRL6sZV
5Nj6d+G2+UYGQXKAuGW9hJ0df+4TI96U6AbfoycrbjvB+oRytUZ4K3OWqjbSbru5C2+HFnnfujLL
7F0AmGfVs8FMawVB6UakXreJEgffsB0BL25pSN7EVurceHgwPpFTQZxpLcUXBKgxnOnE1oMVClV1
m7EoHhRg7Cvk8cVT4XrFB5zTlNOVoMmOba+tHqrK07dILrMTkEn9o0zDBpBdIA96q2B9sv0EXwWN
QN/Ig+GReObhfi6IlltNcN3qHdRX19ft1tilMv6CajV8l/YlRhDNAv5EJ6JcqTwgHaW2mgdDFPO+
j1WXcLh3kqs6dt1j25TDrtImXPl6YR9r6c4oL3XxEpGHdFBtj5I80JJvsgXzPXlWd6pLXsVOb4Mv
diibVWs30Y3Mx/QBgazJxhN3A/DkMb2PTC/jBRubT6VXeVheMAyZI+ZrabgHW+od1OU8PBaenQJ9
4/bXoMDqR1fkwce2rfNrE3T3keFVfBXl8NU5t6XTjc1bDNRinwUFcOQG0CsSgty2PsI5y09Sa6qr
xAoNAo9xjs4ULYjajXLrWUkst6zfEw6GZIp3QxbERzqX2droYltR0arsnZibwcJQxQZNUlDpOxiG
UtZvuBweYIcXnGqNXMtyGijguxDJuBGEM39jkN59GEra7AlHM5xYRcThmu4JRTX+59Xo6nLfUjUV
q3Zpu/qOGvtPtSrF+25shufKmHN7LUZEYJuwNtx3gNYEPtBk9A6AkivvNM11nHyeS8fz9klNjT9g
bbUOQiAw3uqc8ZodpfLXrOkdP9Cb4a4vBCS4vna/A7rtPwAa0ZvTOLtk/JSGTT/JpdCHj57h9ElU
+hkz2Tg+JX3KhztiJQWSNIQvXjDJfTOK5pHGR7Cr45Fgh8EMdftg2TUsU12F034YlQ3ZOrdjBniM
dXLfDCdsGwmz6KMGLLNYDYwlroqu0JMNcQFeuoPvZW29oHH9uKztrzLU612QlsmwySKq8bVDNbUm
XJZmt5bp3+Q80QQpdXMzes6ikzV6MIQcT6Fn8o4b4lDJoW/90TWnKxo7IJq0sMY3z3aZrQu7R7k9
6SjAe7Qyz6MSsbsq2oKul4df1snj/EvXGjaO6r7FlCofSc3o4bYN2he9yRG9TBatgNkaHxeYMqOF
0fLpTznrMTd1cMhxcm9kc7EzB4tJiCqc604T4yPhAekNd8pBjDDOD2DHYeJX4aSg7uV5uqLpnN5M
rhYBJJmrDfsqHGPXJcF8tqfpugbT5yyIYNYnsMjx1sbp+iBLtBxxU2TeJpoQga85cmV3UovThizB
0tavIfTRGUyNHMfJrI+Wc+zA++oPKvOA29Z1O2Unuh3EAGDvjpJ1PMJuxAZoadajqpoyvNOCquPc
xps15OBG4XbIbwJ7ZvG5C/PE3tL0xrLtt66q4pWSxJi+i12Wjz1ehgh7thukY/C+tTtX6byFMtAw
swMz9lBckVCxyxIIRncNh3FxCJwk/YGI5yDTeoMXnCKzn+YNgnKuGrW2c2WPlft9SNrE+zi6TQBF
lhlQP23KxpLqqofnecfJQSTPqTcA2RZTEjcHUbqJC6+zDNzrgHNtcA+vLii3GaeG4TAPLJXbuQWa
58dhbn8tOCvXODqTZFUyD8Dpiwc46deGw8l2XFWJCD1/ss3A2ASoXOcVwFfduo9ykm33iQHvb8O1
2610ZnDQYde3JyKAWzgZOdvMQz04/byNUzMPdjpfk33dL2ZTTOTpJPZ4rFAA0R/KnVNWCqPbWeNM
RxJVxWwED5prc3Fm+5rru9xouKNTOPWH0Gvy9g5OMI4vy02jCbS7o2NyjvQi32OPAwWYxJWX72bq
F2slp8Ys954YZXCV6YvEk/SJSX+mly5Zdoukwx2mEsHMFf+4dufNRBn4czvTqP0/zWK/1UcHllk7
TVfaMBdUx+KTFxnVsdEJHcEF7IWz7wZNeeUYwTij/oGIvJUmZ6u1NqCjQRmZy7sGu9BV0ElazIFJ
76/m8+R0ku1nEezkAP1vlbUSP0oz5zsLUN26TT3qjjyXn+OmxSSi9OCZNka+MnXlHDq6h4c8NY0T
2RPqEMCu9wOTU3zaYxaNTPVFtma8drvufUj0yErFZn1N/9V5Ql+qbnsoKSTFBQ4g3Yyj2+3YFl9r
jN6jm2MqU+57NeWEwczeMa6ao7nw3HqZ0rn3MKxTdcETjwpvhVXcXM2pmawjfGvrKIte1EzF0SeV
s0pqDRdWq6ltK2bMcFEY7aKx0fZOrzgKC0qwovXIhhh2WIbJA3drbEv2PGyDHFae4bXdhsa4cWc3
dbAmesvKN/jQouAAqBHlf2zqKU0VFvAJ9d7GLYz4UwMBcmuPrLKo14yJ2R2DS/16VnOyR5h40vom
3CeY6zcC4O4W3+RD49qfCN3G9wcpqb4PcTjtegIPDnIQzSGaKvOpTWX1fXJldNNwKFMrFsLsLptd
9q4l3cWtyu7awKP1AWVCu9YbMztQ4+vJquJyHwehc26yC8snz0Scwrgev7uFR8iI3fBhSxwLO5C8
8jNeh6t+HrN3Wd+GL32Fv57ThvPFChLns57HtCx5sO+dhroDzGP8OE0hlprR6G8MI8OpwYgIfVBV
EGiD5Y8wS6ivWgjduXTFVq+iF4mGNtm1Rk2AlKoHKifTCx+0TlZ7DPjfRFrIQ1xPtzipewzkzrNR
RJVvwGHf2HWs0wjteyKBgu+iH7DERLn7uSToZZ3THK/N/OtUWZIes6j8ebYxpVjJynCEgauWal1r
Qar2jqrunHz8REmvrYusp+XBhwc9Mw3vYnci5QNHd+s7TndPDfY556OFOeGx+4zJXcb4ZnE1D1sm
/8X7uUxVscmE0W4qyLGPaYvzehUnY/Ywl9M9KQoBh7YOqLM2VAe46povssX/QV6KP2WxATUgfUyi
XMPx5inlB3yyO0zI1ac+1R/m1nqYWpIk0nQvC4NpR1u+1xxVnpJc7mNDD7Fv814l1vChMMb5Ou6m
YzD280ZaoEhEVIkd2YjtqR9VeZ2Tz3E0bNo9A3XtocZqf0143bgyYtvYecCREJm227B2jW+111LO
Oa65tICxDshadgfHUl9ixfiqpsl1dGogTe5IOEu2KHpbj5QO4IqMADxCFHJs1Wk4+b0MBzCv8j1r
aP+hq4Yj9vPgEEO8XZMUJPtNVwuH6UDS4HMsjxPEQd+OqozuYm6hig8Me1i3Zm/d4p1OhY87ywaj
oERx5ORWRD4cbWPYZQFkZ2yB8saSvLYVTPa9Z0GvnPvsBU8leyos02c9M+CAoEPzGS8VRydCYz+R
s7qq7eJZhfiWFW9mGrcjKu2C5dsxXnJzFmAe4uXEljASj7OJbljcuARO6/LFyIwvpYxqPwW5gbdU
5jtqgXzTx4V9JYpO++oF2C0NIPzrasA2PUflc5Xyk44d4661QR9vVWeNeZR94tJjqcMXtLDUfiNW
y9ixmOSlSb2OI5l/6JkfbpQ2wUDtc3ddJQzbODgm9r2Fw2vXxstCboXVshFM4VcOotQa5uIQTlkb
WQcr3uMyrI5QAQ30WcVVlwb1O0NVxhpflAvVfOSjdOti7xiI1VcWqP+NHtqS6LFux2km5ljctsJn
QEiqTTHEV10uuyPNQdbwqEMjkjX3U5LYJ37D4puYk4AGQ8EhRY+jZ9F1zdVAUsdTVFJsrEjLKLi1
BLPi0hz+rrWU02XTlc/mRBRFJ1KXpgmjI4zr0bCedavjfuHViWtV8coeUFd8HOkhH3CdlGJNo7Np
N2RjJCsPxRWFYWc+SoaHfm6MnyNT82ZwAVgnNwHafcsHE6xXKxMvbrkbHNM6jnBiXwI6qadyYrOM
3ai6Z7pdrAnWdCjRaaWtcXd6EHhi7RMNDIpoLd1x5DGuTauFHxIk09aakTa1dfzVnezQpyl1bxTe
fauRsLRUinIt5pSAFQRxPq4DGtkpJGYBSQ1SDfxlapDa9PXK/RInaLNyxhHBpollHVItKWitNW42
a21WVbtSU0hDmAyktc0kjao2N297Zq80gESz7eOOrtCInrtF0MmUWVVQMGZSCVZJZvbbihybLQhx
fV/A3Fg3npF96+bimDhjRucdHHLcGNot67UkjIytmWJV85Ub6E9SWC18kKG/oP94LfmxpW06QFWF
dJB5CAPJ0et5fZ2HAzh50B6p2e85oYGaIJqM4vwPDUUkBJDZZCL0wcKF/+Rc5BsM9pA6QZ5gsihE
fcxlTNrRZM/GpSjZM2U2t4EI3DHQ6xq6je3nTEkbuCTCVTnocotpqgNS22mTFdOV4APYXORvIGUx
WYZkYjwZobT7v+Ur/9Y4dS6oWa5vIrQ1LcSYKOMkaoufBXFDjYK/lB7o9EITYCZowwrw1wgXRORY
xdbVHK96j34i6a8XBvgdlCE6DaIGpM1AXYuuQq/SvWuj7Rr7b5nxH2lrni7j1K7/Iw/i/yLomrlo
zn9jPyzzT9lr6tqPv/GP99D4i3Oqbbv0oyEiIt/9v5IboaOe8dAkYh9EL/ez99Aw+CMXhx5yT4nl
TCKA+5f18C+UuvgSkV2h3EXB7/yJ9XB5n/6fjoz4bYOXHfIa8nSkN7x8r983aryhQc5nrpxoUp/j
wWpWSaezxP/0RO7+/g/+bAh8Lb385zKLNhBNN1KHH8Kfn3SeZpw0QTALcyWzpLnS3CY8qKFdxjVh
tYmcyXn8/fXwp7y6MTSXNHsc+PMGmkTUkOdCyCBtGYspLWL+AG+kxQs3IZhbcfKzmFXmnAq1FbOh
LoR4T6mNTgLiXH2MibxAsyiob2qA1Lls7ylfcvcojFF4WyF67Jk7YuZwNQF3L9JZrcnjCDSqjDgZ
WsQmNCjaGFNMBAXIH50pKKx1GmaKjWiotI5BYxsT9Z2R4NAJo2dJ6xyHBBNY0cRBAaWehi+Mafue
/jz9ogGeBYpPr1/3ujX2S1x6iRtsPbheLq0PqsinePApuAVJ8KOua/T1bWQesgYP4DgKAIgHQMTb
s9uHzKwh/ljBe3sa2vmdU5MTi5KloXO7b0EKuNjY2kYPdxC+l4K8RQBEZ5hhe0n6GJKhacTcSJ3h
QoUPEhkGq5Ic8XFe2fZI0JHLZC9lgCGl8HUMPAzEIsY2FNomjcjRXvFv4bzqaoJzCkWv6gSHrxrq
FxypTFP3ror16Jh3vebRI+fGg1UelwqivW1kL7SrankIEy+lnqtmo6z83GY28rEJ9bw52B7wlWTl
sK+W30HPqCcjbwvzoKFpIuqHOZha2r2AGwpynzzG4blrPgmDgc2KKTkZGAlyjOQrUzep1iRWOfqO
Z65RkmEQVtsqIKvhy5Ai7f9WlLNYWFXtbICvSworP7W1ZWj+jPLbQrTO+M39nGLdJK4qntpoK8gO
SBlomDNRR+ue4U1+E4vBsWkzpEFwGsXY5w/VrGklJVqhKcBwel8VBtMcgoaurLHouseKqldeZxVR
DdB1KK+WFmCq32SDPlinkjxYmrL0GkfEsSnF3IphUmWhd6AZNK8mc+gFEZi2HpdbEsoCeZIt2RO3
YxihHlgzz6pQvCelx6k9tu0WpDsOOmXDJsnB644Dxz+1ASSEooRevllFCZ34zCm3oRqb+QOpNCbN
eZWKTn/I00aikFGu4PRCCqJ3Z5XAYG4UqrNl+O2m+aMWW3F3QyInbUChmL4R/kq21kELZhhpUkef
IZHORQb5Y5sCeDgdSRQWGS673s3j6z6eQslDn5hrIwUkiuO6xyFJKZUpfRHtOyiUsh2jsGo61DTD
5TGR7TzdMLeKXLqZlTRIUOn6DmVaOM9R5s81p11jF6smdvaVUUn1wasp2e9DRiEZRbmnCJJR6SiA
k+laXdLSi7os/VjaSU5cA81X9zlBB0UjuaZBBbe+s/S64ouXWFe6dURrpp4fhn60m5nMnW4My/5R
5EJT1SM2Viv2blizShWs8bWGWYdCC2QL84XKIdjw89zSIZsPhRkF6glvqtCmR4YJAu5IDA3Il6Wi
4bsC0BcmmxrRIufy0lN1s3ESiZGnAeCC03KAGCbXvVENFhAIllLvFktXDBJh4uUjOULLPdg4TapD
C8o1qwq39GswyTpN6+gIHhItOc54yLSN1bRAlpRrB9p+bMOs9hXOWNgkmt5VB8nCYTzD+QB5VGQk
3Kw6Jt6CEIdKnRCpIEdMBT8HujODI0gmBNQef+I4i3J5pkfhiT0I97CnlFfNGDp4qkOhkg8o1tA0
nfrJ68Ps3itcwlJQrhAHTMtsYBDZ/V0C/dv67PV2ya7iAl5kE3dwDxiSqvRsuzSRACCTjVZWZ4eL
cqdDZ5FJsDK/37/evA72PFOyVzL0OJN3s+/rLa0KjFppRfeqAjz2mJTK+6Nt+Z9NkuIdETe7pXOe
4+0ktKWdgMtotebJA0zPU63Xh0bZ6kpEojcvSOjPqmsen64bpkENb9kO1IXz6rp0wnGWjNAtQI34
ryHGrma7LP3CMRo/zMOFszXpn9KA8LbfP9HXR5Xll8Mn4LCK4CXlpzt3J0Dx6GWAlJGhXJBtkiGF
BFaX+HJ1dclO/euPx01aApaD67JBn1s/2KztvLe5lIGv7naK0IgR9RNeuKFfn+VyIyYNssXNiWL4
9avYTRO6aGsmlnaYm5rdreJmgDi/F6It1m6p2OWmJNr3FkSwH8/yjw4C/1mV/7+NNIKH4afX6heR
/UF9eoVj/vF//7vOl9ZfvFmcGT3b5GdnTPevOl/8pVt8XLq0cTpJY4Eo/8MYsby/6MsJLPA2BBL+
uvWvOt+0/8IuwWGQo/Xff+1PynzOC6/KfJvTJIZ7imGGFZ51bl0p5sSZkto0NwTQVAG5NmZ8ipLG
CPaj21veR77BytmbJFTq2oU15vWH5/Ch21JQ8zOHo/vjnbNAinqO45SgzI3oYjK1i2R6GkTfrDvU
QH/mC+K47CEfxm6MqwwjA+2J199EnzeknkdyooecD9umIal6UON2zkJ6f4jTb6IwGS6Eapw/2h/X
xIGMMIKjBuf319ck4n6khQiTyRUMFB1rrL9pYOVetCrVbtK6epDUPxeuufw3fz61Ldc0HcPADIjS
D5v12TU79t9GeJMvqjCCwtQmFrpI0h1XWjFmj7kKy/uf3vP/4AC3XBHuh+GxqnFk/GGo/OkAN4CW
Uoj50T8A1zxRzSQnRnkmbWRreKdrTbf74+t5HNpc+sm8rozlXt9hwzHRnY168pUVniJ8Tm4fRTcg
mOODpZuXNoc3fkP2c0yBbLXCts/3QdV4kFJGAhf1tA7X5TjdGlp2HecwuGQBDcq9hG55vUX8eFE9
3lF6ZtBruMkzA9s0kTMFmmLyY1M+N33iHUlLyi88w7cuIvFW6h7bHxv82TM0tRHXb6PoqzNYCP1m
KMFCzqXrHn7/W/369BjLsMDx4AyBs/fsZpaUbZ2Nd/LDQc3tTqq8j28tWZrkWGr0AzZVgq7yNCdE
s9n+n12bZRW97WKBYze0YAC8fk9MnOgF7LXZ7/uJQ1VYtc9GBMQ8aBBpgzudj3PBg76wpp0/2eWq
Sz8H7DxtE+Gc1TE0hJlIhdHsx2NBOp+QAefFyDXC+e+d9j+sN+HZsJKxgDompCaOmPLs0baw3ks0
XFhTHLQPqMCLezPX6z+KNvn7Kh4nHyJCwb/o7tkS5rjakGl2pEPRM6aPmDIYidphBFz7D38stDOL
c9Mw+aKXC73+sVA6VCEwxdm3O5l+FaypG9028lsUOt2pYCeBexmC+P/9Vc88sdweRZ9t6rTZ2Jb1
X0yKbhdkYZOkIN3NXYUpBXU+fsmdNK39wlcZEg8tbsdJ/9Jrcv5hOAKTOS5Vlw2QHvk55kN0iOC1
tJn82rHCqyG1QjQhizAbdT45OPQPer+djPbu9zd8vuPSkzcxqtM7pOFB6MPyz/pprXYKvF300nUf
tS9KI6EIpe6YFk2A9rOi1OILU4BfvgautzhxaUIhgGSpeX29vFSDXgea7oeLeSOTZbkP0J1f+BTO
9zwHFC3IoGUUAHeNIvr1VZze4Jt2M9enmwIQNCb1Uk3FvEP2MdJkgh79h0+R6xFrsZC14N7wmb++
nqbgYI5zhA0qQpc3Kw/TlRMNQMeRDKN+/f3VfnmGXI3SULfkUqgZ58eTThArHAOM8BtHT9EWQmib
o1FdSKb55c1YrrKA61grLdrRlJs/vxlVnES2NruO7wRIBQq9LL+IpIFSyiT3krX/7WstDDgYL7hD
z36vdnTGys6kQ4+XA1c9NPG1Lc34OPfjdOGFf/PhmQsAhlpoIYC9vq3QSedEzjw8M0yqkwtiYj2D
gfzTVXJ5eHxUBrUXu9x5kI3Z2GQSkmTqYxMpn/oCwi09reLCT/TWa/7zVc7uReZW3Vg2r10uTe0U
Jjwsosoif45Ci1YfiPffv3hnEydWxx+3BRKQHjr2zfOwJaXhPGX9cnwl2+EZbm/8OISldUrjKd0a
iRQr/tTcummjH5WldX7ad/TAzG7AzWZv9bBPLySE/bJsLv8i6jC69surc+7uj9IK02nOm+M00Lc1
w1BXeWk422YAwqf07qsO2efd7x/D69P0P0+BScty4iLX5txP3+XFXI45THeIpKjEBxscdKblO7RP
2rvQKh/CAG18S/7o/vcXfvMzgbVBcY7Lmg3j9bsbqWByNJrYvlX31t6osnkTd6RVY4BwLpwalnX4
51PDj1/6p0udrdPEbxDRMnOPXTSMV1FkPJgdsaDEh4PZt/K92+jzY41Nc1taZXnhR33zG7VdE66S
oGt7DmssPZxwg8aPqpIBhbE3W7upwfvw3zzNf13FPSt5CU2Q0dAD7p+tfjyJju504TGrsCuhLhQz
b97QsmSzIjDHs86eJiZojaxzQh3o9/c7wtvLj07ZXToovPleMgJkX6XrSD34+vXAhgosMeGxjRBu
j54Fa7IP0B4j9BWf0CoXR87z4NtrYV54lG9feQF50F5a3prXV47cQh9ykytnQ2pMq6gujb3UY21r
d2V0BMGvfIlJdDswsfry+1/xrUdLyUuRyCexoAJfX3qO9UobtH6hL8bOI9748si8P7yw8r315f18
lbNHOznNAI95dha/WbIFzIskxWjUNh697ub/74bO+hJt7uWOG/HlFU7fHJI6CbY428WFGuKtrQMH
PqBITus4KZc/f1X36U1ZmdzQVKPdNgAjIxKhIjOcHqn/jCnvwivy5hP86YJnW7xuKfwVMckDNckC
XwpIDURRZPG7Zuis/+Jro33l0gmQnB3Msx+L9AzRjR7bYq+U9cVR/cQAeWwvbPFv3RDdFDhYSHqX
ULTXT7BuRFSHNt80Gp9xzXE3OJnog3EEutHm96/Em5cC6ekJDuamYZ29EirSmbiVWFTqwq0WF3T5
1QHKtu+w312oZN/6nBAaQIpFqcPp7uy9yPABYJ9ih28tYayR+FcbXO+XoFFvX8VmyxYIHihiXz87
10ulZSpU8zBe7K1BovzVhDXu8PvHdukqZ6vSRIhYMGn8QpNKWOXxb25iFLr/1VVcMCmcujkSn78H
wYJr71n78Jk6q2YacVWm5ED9+b14OgdESGi8CebZDpL2KCLmnHvhpCxWoEHQSgbWpe7MGy8aTVd2
XbhzBPzJs6s0pt11CVJE30sSaM9qNLpxE0y22uIKCi/xpX+92tIEAi3DkZujp3e2JMyA6VEp2gY9
EVOPt1KzZE0VOejaQQc+UlwoaX59HTAE0YWHymRAgzo/0BgmKmBdj0xfUzk+0slRhFi51oWF9Y2b
YmS0lKOIwpYG+utXu3E7Rvq0Hf2yRVS4qp3KUiubNOJkVbuoQ//4vZC0yulT0ExDh3berO/zmpIC
ub5fxrr9lQbXhKa1GIdL7Zgf/+7XBaGEL0NPHo4jsypxVntWjOqmCuIOwtspHT4HRS1rZ0MKjz4d
Ug81c40qRljpC4BA4ez03hpQu6BWz1eJGXCW4CzAnzzQ9DbjbcnhvN56Rqp7iKZdD20qr0mRbwPd
iUwgyf2crfveUP8wn/5tk+zXnwelnKtDE0YWRbVyVi6EClNtqyzOCx3f7BbaK/TGzhJ1vB2h4z38
/qs932VddI4or2hCcNzk8z17w/nFZs49yO0KMNQ54iEt/dDVUYkZmr/n4awdg0tYt/M75JoeohKo
Gijg6SUtf/7Tzt41+OSyAmuc18yei58fXRetJEtLsNoV+aUxyvlX5dJOXWa00qKbQw/pbCm3vXis
PZKZaOhEGFpmXYoP8CvMC6vsr0+SmSzlCi+fR1vuB2/tp7vSXMw0ZRthv82w5/kyq5xvU45pP7SD
6qOddsafTWZ5SQxmzsv/2OPpSZyDDekED/SKzYAPeVD7qoH3WqF/u7BcLJ8PP8jPXxbHOf7zC8yU
cSDr4NmW26ihKZgClZvBzIr0E35Xrd47LsXLQ2xipES5r+NGW01B9z5KsgForZneZsSI3Ya9xWxc
i2Z0as4E5tEPy6h9rJM0+DSDCokxPLc5eitRvp/T8OSFxlMRlmIPxitAk07Qp8Vb6QU3Rk5ljpJ4
uKPQhfHf0nl5F831YoCYk0fT1ZsHzfRqNEJGpMJTgpa0Og12qvyR2gr7Mr50kuAMY7opHGXnq1bG
+ZPddsMOyoQ4gM2ilxrDYX3pQ08h7K+nG82sv1WmFleQh/BQKpLcvuYJGYkDqSgfsdk0p6pxMnBB
BtuqVqroyerifIu6tfMD/iUrJMuVj/X5czoWeFY6MbWPo5eR3uT1E5b0MSkMLEa15uDOGAQpVhNB
hdUOogHZWvqM1olgQLxNq8ytBtp1Yt7j1HNPdavhbSaxOlsTH2ZiJGjnm7wpk41jdwoCU1OhfVE1
/mxOP9O11XflFr8QHtw2DXLU+iLHoymazF3FWtBcT2FuJWsvLfQPTtCP7xJBRwTcMcZ+u8G7USUe
JN0osr4JszcJVtK0KEcrhNFdlVXp96HZ7hOEveY7IOFauNYMe3lSJAI6pL0MA0rxQZvzNflNeJUC
mS9CxTiynReyNQd7VXq1/m4ohfN+iAYiTUvNwGBaEXn1KUuKmh+vKcLvWWsUp4afuHvSDCAyHjgc
1y2ZdKEuJqFWug24XAyI1fAth4Bv3DUhf9G3lClv8c17wZH/LNE1ZMCJBbUI42/L/IrxGJLHzLgG
oWz2G9i91T4gj16BhmkrVB7Y8FZY+gx5Qp+X9EejBEt8C4TGtncOjlj9a9/lYDkKr3ZeUivSjsps
Z5Jd3DB/IWbmwYhIopvKrnlvTqaTE5tDeNYqLxMkbWE7C2g9fel9mVGH3U1VN2+h40QoHo0wvR40
MxgxqyjCq/Ssne5Vo0ukQzraKJ+mJ7qaGppwOK6LIS/HdRtjkSL5SQ42gUOJrO2SJB0s/mRtpWKq
DoIo4nxbxF52E5Zzqq8goy9RPTXoubbhYutBljH+lNKFOpBIE1Rkyb47XSdVnFr5Q8kxhl7LGOL/
fLa6ES+MNVRls04yYKJrQKtT9MAG2SVb0xxm0r69pMLSas//w955dEdupFn7v/QeOvBmMRsgDb1n
kawNDimS8IgIeMSv/x6UZvqUqP66RrNubSUxyUxkxGvufW7DN3sOvTArdhmmHHENm8ZorrKh/4HK
KqU9JIuX9SN2xFB6mMzx38Rj2/Xf1BwqMsz6yMi+tybiz5Mga6vg4JeZYZyJcOivDX+NjJ3FudRj
bchWyAWU702aFGbBzmQKCEPaRSLA428Ew8QPtknegPbRl+COCDY0dg5nPF+1ShEDWsD+P7h8V8cd
xnkgY+0ayptw4pt0QA2qb0i3CtsNitKyZ1pWWi1HZf57k3a9Q2ibT/YhRn/HOjQ5eWwJYaEpeOds
JUbPMeFbAjY1IFPnfaW/GZnhEcDskB+3Dwqob+i+lvy6kOUPSwnACrcy7WtvSWFQjqYyyIawcP4g
umQtn1uEy+7Cea5OAzsDZRQWVvYOsaaad11v63Cn13IpqGcysoKJ+503e3qq3+ayMp1EtuH0Mmm7
Co5uabFkMUSfvfp9Pru7RmQm69YcnQOuesKf97lV4arrDGXGjppnY8+K3ygOq+MuxxlRLZTOwkQ6
OiwC+0enTUV0nKPW83XQRId1hDb/8CFXhGKbyDkTicuRSNiWTE6iY31imU6D2Zr9S+52ZrQ8A411
ZgorrA44AgNwYQUux2gwxnk/RsEy71x3sZ9yqD/FEdXhovd4X7fMrXYiMxCxRH46hbJaDlOe+Reo
brmyJk9iNHfCxbqxlVyLxOp0T+LskAefIznQV5ROjnuSF6P34qO0BO40dJql11JGBCrKHhffKFrO
EVG61oecCzxwbuPJl7ppISvJeRW459YsCA5LYA1PGiAJTia4PvJk4Oq4rWRhc0EIPUZJp2uHSMk0
ILcby2B4kbK3eTcqEfh4/+YZ8K0aeofksLSQ+IJXCID1GPi/85ANYLa4h629pS3+Aums8KQ0ygM3
FhDsy2M+dViYBQapAybcxkzULJZ3QT4dHm7cwpCB6qAbDq7b5uWODLOZPMwmQNrNgijCfGT35NGF
bkk9ikJ5/A4Zt7PRF6T1nDjB4gz7vOuNF7Nzne9zXTAFnprGeS5dYCa8o32FW4kF80nvBZ0TW2rZ
nqhmDgAxSfjSlldm9a6QXfqhMNRXceDNmyW+cz2VKD+Hel8x6CDiyi/Ga1CJmyZcGMwymNz1Yu8S
7xUmKZPZMMF3jmu/N9bqcSAhziTS1AEiEDizGg+eOy9vOuWwvkK9Nz6muirGQ1Tl83eyiquLaqgB
VrmF5PkY2qz5MEbOxkQOQx7dQgYixDyEFEU699o3qD8bCImJ0y8IcIWZc79NhuIDjMAJOrt1qgLj
KNa0mfZOW6r2uAqNXHnkzSagtVr5E2crk2aMd9PU0JI8qCrh4jjnKgAKHwNJAnDUOiGO5NxcczcB
mhOKhK/YhgxejBEsXcU5m9STk/ecBJlTwgGzxFU+pZiUCcxFfo4vMYvoJiJvPYFyaR5EJxqsdxEk
n2c75aQ/nWRlQRDpZ89+hU9XWnvtgsK7Eq1mYQ9NKpcrTh7kr7s8w3p5qxXkhhG5LHSSt41gLN6H
xfAJbzOCYgQoNPuT7h/pKWstruZgGI3q0I6mzjSGtswt29t+1rOdHiYPcSFm+6WbJV29YWGa9Ssb
uHTs8v6JcW9KrfD4CjyWPTACvUzFe1GjRnwOLEB64C16b+YoomBz+aZ1ROwSJo7HrG6LLsV0WfVj
jPl/kNcpJMUzh1/A3454jPdp79YfnNeYzQPVyTGRAOpAgzaMoeIpUsLGRT7nH31JtHgs7EXdmxt3
8+B6Gg0wm4b6kLPgLGIIHtrb8QW2LxvWOlyqEx8ovkiuhKSVFEKXnWuX0WFtsu7F5Wcbe4x+xtFR
wzQfjWYYxC7sKErjZvSqEFD+Mt/W5QDEcJkr43myuCUPmCMssQNCARJjbqqOSHAFJxrUhJkN99Cp
SlA2M5HsSWOE43SodZmdmeBG2tNRYNF87Lop73fcGTLcQGQdYDgRFK8TWkCdWBVoBiiOk44O1dhg
qZhHpqPJrNfwfqkHfJO8g55E+b0QyJwt+Qji04ZoEDtFa5X70CYsNyM+9sqWPn5Mg2zGc1QzoBXY
OeYva+U4L2XZivyhlG2loJfr8hqDPCdWpwiH7FZgMHEQhY67N6K6pGRk2fUSgCtpMB86XXboMD7i
6BhDl2x6twtv2rWvP62qWQOSBXrY0VNAqB/noD3bOxdb4V0dyPaNE9F+aFprHRL4Dh2ZrXAjgxjV
hc/CVfszbJoh/9xUFu4RzMD4vhq9MGlhIEzsUrnKE7wYMsVy7tafkeDejxnU4HjvqmG6WfCN1oQC
W+lHafsDvYv0Kd3VqquPJeQ624tcdUBFNCm7gDO5mcVQ9/RwqdWdtW1OWTjBBJCHmhvhYFTMi3Yg
SnGvVJEj3T050wrNO875Z6G9p1SveFfq7NXDWr3vm+0Pd/2hj3agSj8HJat4Tmd+clpP11awFNdd
OL7LgQAehk3l5QJvlxqn78KMrNFU9Dc53/UHOS/FZ1p49kjGFSS7MBjVwW/yjpDyNrSIEx50f1yZ
/x9YqhhbHuamg1a6eRvrST2VhnsPYpRQT4w5ITZ2pJwBMKLKPU6Tanel2WssNYUK49y3123OBYmH
epxeZir8HSDd9K6B6rhyryrrIkyNU12GkLjWBWcFEv4LXXUSe88aXpJUrQ4EZkXfIhaQxGYLrB8B
obDxaM7Gg8R8+NJg8L+f5WgcCrtzHzp7nm5xXOCvSaPiOwwfpkAeXnkVLyXd6/axdXi5gbjl1PfH
It18wjxFT1nYz/dN5OkktfV05ZKSifMGczJRtEDEvOZBLy2UX9kgWBn0hT35Gy6Sb3ack1+STCZh
2pQ+IxE9pftErlxxYommfNbcIHsD9kXizqpNPEBnl76xIYVoqIjxNlL+LFGt933AfZir0T0j+mY4
zZlgx8tgXgy6Pg9aApoCoHtoVIe4TV1AVTmjvsivx7iarTpGuWA/mbTYJ4FYqqMQi/2iidNgAliX
39q2WuDsZWZwDUVmOnRLeL7g+XpcDb/ld6+KHQCv7jx1ozODbcznOvXqdJ6K56hx8yvHNOBYAFEH
y0csDR4q4yk3HXWxdl77EHrucIdVjbyHyU1rOtbZNk+I5Rj2Jo+ioyfnAG/rZaLdjPVqnrJmEk/d
yFiXxLpybw8QWNdJ9ec0ocXK2tWMXgqoobiRlrRI8p7MaZeY3ROdldlunUVximDPP6/7Rn+GoUGK
qcKRjuWp2EW00XoGxCWBaNZRRUpuNhiECuTFSSEZR8Q5aexA2bIbAfnqxq2t4gEKcK+SCWxbvizG
KXOJ5YRoUM6yaf0AEtgfmnTBMgyI9pl5VLOXY0V6Z9hXv6dVps8Ea8eL2hOvLbUXnYUDKkS6AAum
tTifMeq+GlkjHpD92mdYpoCSEkSaY7TxeY9Dkxh0qaZDSUlZJ6lrkHXrMXU6lDT1gNvK9BQp1i2G
nujcnZC9JuDIQHbolge4rWbca/4EoYDF7JnZtsYZZqGzqZ7TU0zo1flYwYRNHeNGh9YC69WV556Z
mzyPehFPfi6DK+Q4dxwYwUcDa+FQ+Zlzg9nrc3B7iHHT+kr7Ibqk8Wrxfak33rIb4gz3qrK/t3Uz
nNW66E4cc76p25FwWFD+fKAKbBleTucGOQZllzuQIjPhcFvg4QBoJMmVqDg6Ee4lh+izRqKEjmn0
gdNVEMSeLUKJc5oo5mTkQPWS5GF78KO4dckvrqXiyi6WaqBCLzrAfZ3Zgxylfhvv8lb4O5pR627K
hLns+fW9jihApgq7MR1J/HXJtSI/htnD3TJ7VK1hV9vn+EyZMMjZdZ6l1wiSvDLffkOR3RxyN+rT
Q+WKwEj06JdXQHXaMWY8VJNSqbI52yk+rTKRHBFQVGs1NHzhMdxbHLGkUWe+d1yj0a6P9bSkiLSA
xNBdYlviABlbn1Qjt2UkC25IX0HobSKoH9JVcWXMpntwm5xBsdeVFn67ugOYWEhntE6rNiQbSHu8
eYCDF4ObOJ/CLK7MfBI7X9YBHKjCD8kJMvDwVaGzwuAjsjuBqpzCgjcy50mQRrRx5sAp0wSCxsEh
6c2XhMkHa1JaTfTeCaN/84dhuKmnBkZzCr9owxCsy++tUYTVjrutcQ5Dh5eN2l8QdxmWgd1DUhbu
YysNjjY0lUW1m40QEEtBbSkvR8Yoa1INcyUPEy0ReKS1VuW+7P3+vp3IwI4Bz89BzO078Ciwt3ut
7bV02UR2gRMP87Ck6GcHj4HY3FbMoaws9G6H1U0vh94q87hl6YRDFdPrVeRJCz6LysClV76Sj8Gw
MjduyfF5cr2KKGmzW4ts51KKfY5d5ZWJAEz/KqpJNWRvmWiHcW7ZwaXhbE3zGgyhTmApCtTEbsVF
QzAUJeVI6T/iC1PqRU4hf0OzMjWNwLLloMsq3j07k/huQoHVMrEXKdVmig8vQYCFd1pNUUd0VVr5
THc6uBzBQi++C9zCME/VRI2N4KCbDzAW2VSs3VCWB2ucOCKLFln/DrHHEhxxmfndmY27sDkKE0IR
PNYXx2vsfO/VIAz3cNnCAT1yvSoyyjsC30fIHwPomXr95isn/QDqur2Ar9q7sCj6/MKmqCsBV7Kp
YeZTh++S1STU7YDIjkRneXon0ikMEsO28QsKtJ/NHuNkqjEqt9kjlBYm2TyAoEcYMfn5HqWXAPLG
oBh7c1ZNCzgat+Pbaa9OdQjTaLrUoqMhi6Ye1roMm0DFhUkcHHdGKMOkl2ZI99gEo/0gQmPMPsuy
qob9SMRBf2oxdLts10yO96YWrjwagq8UbYhCDbtvXd6MQ1iYJJHIVkzNLiIKotiZzuThjwZYIECP
YEpOHLjf5wHdyjtmXWdOAg1zNLa6sjV3K/KQK1W15au1RGWbqCJfr+1l3UybABLJfNBtq/ap6w1X
Y05SHriZ2uCJhEj4MI1BBn51XCd3h6TPxaRKqAKDwCzNCZDAvzmfKRhQiFZVPsvBj63UHbl9Brm4
jwMboOoWv2SrLkuEPb6bwJKvNeVbzRY4dOb0U601zY+OGkzAaSM3dlcjwUUz0B7Xx3CojZo4Gq9h
XusHFX0Om+sbMdYmhTHgbCdWkT0TFZWN7ryPfJCLAOi9wMKbW3jIbVI/6o+trIBVk2HH536vZD+P
GL1mTVjRWo4RGQOknXGBT54O4e81lbxZK6uzLs21bUw+24Eod910o8ls3KnGI3A8sGT5rHifUidr
gtOFSAOJqIJK4QkQNyLpcaY6hKWHCm0jOyvb/LaURu55h2VhIXAerUG5nDHInIabvkeMu+fIt6d7
rw/pq/ajDSdvZpYJ4eQoCgjfD2XtuQ1PjjHPt+nqmNlnJ8zGOMsRhcmzcPHQ9nGwqO5+jiYbZZos
8+hNABQH0tPibRmbxCpcwzt6bIba054qN4KtbvmyjfnmFeqqYOYnIDLLfLJEYjZskTBty3EWZjJo
IcGQA+zyP4feXd4qj04toR1bGNOZa+/X7tkk66U+ZTwzRI+1w8KLk6wxsE4nLSZp0uXoBQ1G5XVv
9f5jtFTOcq17YBx3RQ0kcGcVxURFNLr5mrEbdh36gBV6p7dfaKSbZ+bn9bw3crc3mlhZZUitXRra
q+CDoqqSR9aVjj5antVVJ8JmWpRkmDJpIb15gmmqI4D01Hkt26aY4fWW9xO0HkgbmYtg3ZtBZwRn
c5oauK+d1YGCtaMEzJpvjcK0Df9ymai2Da5yCOh2kRtVjJ/HgOLWDCVEJLBLAxFz3RoBPQUiKKKb
poRkd56KqMjOfZp88nPHya1ghbHB2Ck5dWXN3RbN1YlRA5W8YzuV2gevrbzpqvZtwSI+GpUMCVZH
UKvjsW/D9loOIlCvrcWy636tTTzZXHeLIeXxx6L2Py7FfyA4/Gln/ReX4r0Y3//sU/zxP/wzAggT
N6YSnEc+++hND/JHBJBt/bapp8EysvllVb1lg/63T5EQILSpCEjQqIIlwYnyT59i9BsbDHaqmJlQ
MXGW2X/Hp/g1AojGzMEl6BMzhD4NgfpX05JL6t+gB/+57ygGH3I1IbJMMnI4zO4ibJss+MiQ/5Y5
PEDdy+47xa9hr/sshYNxsjqFReK0FunBN5eogknd4GnJsZRHuY6OvYsEll7ScQb7iiudbeKBZAcu
E4TxIDkoxH27P6kaNepEFHO5pTwPfl9ejsIFM9CnyIOvWAj4/OgRGBjjXSaDEDAOym+s/Ah6OfTf
uGRKxNNYPdp+OMws9qvgJKg6Z9qpviZ1sPad3N/DYI1ciE8ajnMBBtgUx1D4Yk7M0l4KzFPeWmdM
pJkrV1VskMN8VtHfEhc5pCCtdx1Ewb7Y1dtneWYo6SEWaRFJXAqv88bDuq6FJeM0d9viQMXYeLEF
koptxLhQ5Yq2swDMl60kopy7TyQBnuFhJ3lCBlJc5HCpRKaRgHgzgsK4wUIjPxEGN2LnaK9hLWY6
WaDeSvCp6srPMgoK1tJe2yZ6pcjDklxPY8c57eGsaVQoNUSSBfvZ0Jdh9bkKt+W2L+wsGs/hyI7V
3piB4AOpqCsSLhxLPKXWsAXygPg+zVOGquzOzIU6o67VzagmEivwuI33fFze+NgHxcAM2HCBhrKr
GZ3LpQm3k6rSLWBrtaTn5ZgBKVYjy/kD7eXMr2fXegpigfaZBXbb2u/eQAlGSdR19b7iAZa7eswr
jOPTOrRnjdlnglUO/2GWOi3A2FQ47NeAqgJpxOIznnn+bD6F5gS7woX3wG7EA7nuHArdENeRI/CD
HMZ9ENNMMTxIzCHkzWznZW3jaND8wRgf+SuDqdURzLrGRaMKcoGcwooSCginYXsL+wYLfCt4d0VJ
1NQpJBslWA5C/Zb2GF77siqotG26+AXgnSjeZzCq8zHwW8RMp5PlLc5rNlfKeTbJN2eqzkodg1YS
aZz/p63oGfQdJ3QgpDEO3VZ/I3qmdMuYEO7GrHCu22hRzPWQltJrlhm/FIN6WbP19AB+2kVad8na
RHKFmGPQSix5md+Mlte/u2NXZzEDqpUdVxSmlMOOpPSfV78YYov81Ru+scs3nlrextlkjR0Xa+mR
aRvOw3WXV/xoOycjFcxF2kWQupCTH6LRkS8RO4t+L1hSHlERQzfMAMV9h+Vj3gdI7r5v8RPfpOoa
aOaL017U2GWtkzCos5nsz3xE8ScRlsU9KWWbMsNfSA1wSx62WtYu26YOQFkcNYOjd8okpvaMOn1b
UbH+PXVp5UmXMpfpLmyi7pm8DVYMcs1nK4HewW/dprDcsRL504tyOWLAEK31fCJNdxUXnTb0IZi9
Ovy+5CBACGAClbNcD7i7Bwa5Wb4SxDs3KodEHfaAFf3CHw8cVauzK4XtMcwG51RfYuXGaVbNWjRR
ksnWI9zJ9sl8YqrF8GzuE6RngX5ifGbkd8YQDRBjDDatIIJWG1YSHNjFVe5l5vA1teLehte+c1Jb
FbBrpJcd7ajPqVcD6JfmtHNn0+pOF96OZgc82IFg1ljKP2c/6w6nlfBUf7mOeWic873NKVUAX4dq
R64qQ3gjEKZPd2N29H1DOLU0dLU/iex3HNf59H2J0k7E3kygSNJHwiIsKJy2XntXy66Y/Biv60r7
l7uBtN5whoe6Om1LI7Mb6nJkyuVJNEMretRm712z0+iAs2eB+zibU1BfZH3mOkfbR55zlPW44Ed8
ttXEQRaRNeesDfgZvebmvc9G1Avdc3wT9F4oHYk9YUlnXEyjLce7tvAteQqhO11jjJt2fg/hlzUA
S8q2wVmCrApNREQhFeTDGB3qzKFrBMdpOndZ0xOVDf1tuCXAwUPlwzylRj1hlMsxWmUK362cm6t0
Una4a13TfmW8ldPQEsIAXsnMmytimXyx4UgILs4wZhVwHD1iA6C4KJX0s9/Wlx5sG2QbzC8HGhGn
ahJok9XVRHYel2mPnnuMfURN10Nfp+sR8FBDPUg+wg0brzyNieGa11PhduTPmP6gPnrfl89+q/V6
iKIyuJzI0brMuJu2R8M08Ugx3YqB8LD91VWquzife22eMhjk9hTcu/YuZWhIOIsh/Awkde3XZDzL
iex1vQ7TKyk58j2LyFO9NDpb+QdYolLRm0RQH3G7WWhXfLQyMTZPMM526poMekXZQU/nAhBxRYaF
inuHXNRYKRERVQA7i3IWSUXBpD6zzgv27AWQb2/+HqIFXeKlYxp3SFsJdIXre+BUnWqq8pwY8QoU
LlRVN8iI+1i1VkzCeVxP2AJt0q5Set8XmWeEr9VVINUeV+NAfAlbI31CXOag73zVg95BVOocCdny
xRkP1DLuFJFYOum62b8PTSWBXC1m/u6n6KwSYxxWxg4pmgnZ2aE4OJIK/Gps0+4MfPUdeQiCH9nM
9VUUTeEah8bavjaM9x5mo/fDPYLmdJuXwa93LkER84wVGWudRzwzRr6TfQG8J+1t+9r1XdqLXpVW
eV3nlRandAKc/BQf+S0nifPiiLEqTvBwFR8enzJvaFM69vM02O74SJxDNB4NvxSIFowot8/CyZ1M
PDKTUiftEGjOoKjhWAzgFlr7wW+UNG4XTzrDO+swH3+/PwSAomcz0pcpPOq3XC3ZvXJY+rNXsszf
0yVPm6SoWQqjYlLNiPqoCu5gz7K/YX0TbBdf3j34YLXfO3ccoXXmGYKxxXT07/TfFsesR5+YhH0N
IpkBQvBaLQ4kPOo4RGhs0pxzk6AWPuF+bUlYoIqZkWyY9qnX8EZABnALhLCFO13mGQICPjdpPnbt
YBEvL2DJx8x5qBOBLFsFjP9s3QBWCAOSbKj55UtLqzdQDQHzbjMfXiNLDGd+5+RPxoRq1cp9svCC
lRASTjkxXRaCIE7Q4wNllhtlfrsviIIYiDdpotO+NJtPxiv5RR8M6SfxVOYzVgJGM+tEuhFsfYhY
XaFZ1xD90tmngzGZHzOCWfpkT6XfAKX2n7nHeu5JdaVTcbPJZtkzXMvtl6WGT/8AlbQK2iRjqBoc
7aLDYWzU9Aq/8np81YXaGJ1oUbaoZhJuAen9We0aTQp+GX8UniN7a+pDWdd7YZn9bRFUSB97xYr4
F/6Sv7wmZg+6DribGDLY/3zxFdh0TFMI7ysOWIieu44Mj7piGrbCad9XhAv9QuO9ScZ/FohilqYF
w3CIwYk+5+vrecZScilYfizW7JZ9nibdiJQmC4r6PjOGeTcs1rSzxzaCRLpMv/C5fBX48up4tX2w
T6FDHf2VyUIUF0A6izkoSiOT6dOAesxu339qOv8FMuSraJn+jR2wTaOJZQcT/BfLDivfNl84zGNS
pZD1MO50OYPRDjGPFK//l9fCjYdyHiTSX/iwVtlnXSH8eKToYqhmNE+KZdfF2JVj/yt571+fFcx1
vFBIz4sm2/yixjYsRnD1Ihk/kwGd+GuwrSsaU590hEckzcCgR1J179RSqrOgccI3IwRZnztM8CcJ
vYx7x31aiDl4lXW7glCTjGb//Rvy10+Y3zEAYOvjmgr4Rv35OzRleFZRvTDpFqHYj1NRn7gGtrMf
r/KfEcs/OAh+esP/MmJ5oB/6U8by9p//MWCxfmOowuACpQvAJROI0/8MWAzzNyge2Ee2fxhR2vg6
/zliAfmKIAODCZHxG2Nnc7j1Yhzy//qH/5sF58snZNn0LRMTiv93RiwMBP989tg8GYDDcBKEPr4Z
DoE/PxvS1Ayay8+gqFz/2IL+uAjK1l0vx1FQUHVB1OlXGYj1ioiPyLrI+4V8o7mIcrTdVvOJmQOp
mVP76U3WLOm3khr9e86m6VGQ7WnubXt0stj0lNPGeWba7d5nEv0q0BkRwYkHGCygjeaQ6BYFSY9h
4chMEN4jpT1SCiqsYGPJu664cdASjye26ky5X6lWX6y5d9ff23TtrCdrLNP82PVTxNyFLfRy6YcV
+2vKMXMHwNFXjy3xABGq6szyH9E54dRhURUeiNxi9D7Volr2UzD4qmTZJC0EpLNcIy7v3BhPyTuc
5LEEH2sdFoj+5R37XbTEA+qdOCXAxr8ws6y5zGRZdYcyQDK42WG2kQQRPW+U7YTnhWRDjXFWiepa
MBQ+zswoipvJgh+eJSsClnpP4+U02GgLPI3XHTFieQzoBp7MoPTEEHfMaUVXVXnpxVrIlqBAFYwP
NRtv0pdtaq2DViv9MRl7zdS/i5TiBFC9Lx+9fvGuipbUKe9AAgTiP9ik2Xgb4B55j7IiZfTgzu3n
tkM6J8SUmg+x9LxnLRvW4NmrWRwkY4ImDpvs3U3TiLYm8PqKqsBlmGw2tRUeWK2PA5L1srsPK9y8
DOmR/u46JajFp6JKKxq7SOenUepp8whuXiG8oDGCIk8WMgEFAEwTb00zJER9JmO6Kp6Cbq1TGKy0
rUvsoxztY7x46r3nls7RMXjoUPqB4ovuOUeOSWNHJ92rPnokHQ1FkFjJ1wzLZiUlpsxmf5ex137u
ASkWmxbLfWX+eV5ES4sqFCjUhPRjrO7VBOo+7lG5q2R20ODxeAYU1CQxPFFz9+J8qwXyZIKwu8S2
MwePvjPOhDGtTNgAcQU5u/cua9595fdc4JqrfQdnlR2ozZaV0R3yiSsmfsWHLljkEoBXiFu7aAqH
vB4t3uowm8+zPI+qfUpnTnpp4w09OWp1+7x49vBWZrAyE5E3wYfN0r8/XXVUvmURk5W1ahuK+oAO
LyGPeGsf8y0RcpI+gqFggjO6qScKh9RePzudqoy8AZDIZXk+F0VuxpbH/CGBEGxc263njrtoKed1
VzrDTI4iDHrmkYyqGjNnhjUayzLHLIDQQTsbN24YCYiKFdE0350IV5SBNI/CglSfAT2f270R6du4
6E1Yj5YMTVktB02QnrCunZp9lC2tj0zURoqurZJfdTBs/94pYcclvpbDG3OmSO0Dl+y6A4nJ3TFa
ptzbMhMCHPCzibR2xSfYJ2kKgA2Fz2A8oglWhHKRDftRm0GkUFuXWXehtYlKt7WcQRKluTS3ejTy
S7eWBkorBG8fS+5WjzmKDDImee67GKlCc5cxYxqZDq3+UZf2hJ2tM+vXcczVd56Yhdhn0K/ipOVE
AVWKXvss6BuMJs6S+Y92VKJDg7+1ZQp47SbLtVoD3UnqfczFRt5m7OVfCDLXiO+sa7wo7IbbbE+R
0PUngQ4GEYtgmkYO1M49tjSo086ZlvxY036SQSPw+v1RR/znhueGp2b6/1PdH4iY7L9Q3bf/478v
eeu3DZnKpgSZDaSlgPrqjy1K8JvHtgWhJeoZhO4Bl+//wB75V9u9bnLz4iLlmv/nDe+Y7FfwEm7c
Ji56qEN/54b/0luwhnGwyFMt0IvCkP+6QikX5EfmiiuQaqP5XpdzfqbdItrlpLbdzwYRmWunl5sA
wMO5hWbqj73b/9aOyctvZYUH2JKmycMF+ufyAgoiaRq1y0GufGuTQo+kUqXLPWdj90f9+b9/KSYM
2xbLA7u4OXC/tBisGxlUzKQxoROvH4gH9RNRj1sSQh394q/6y5sKmoW/imYpNDGbfrWEO8Ssdh0u
NAob4E8Dxg2DIcbEUgXhs+AOtuoHH32kdVizPPrASrM6pz89gP+iobK+FPU/wLnbdg4HKjreH9Xj
zzZQlBoZp1wFMzedSnEyR3POGLetR28X6oJYEkvJ7tCtUp/1jJpfvIwAvHhyKvmNSmooDxBL9LvP
dNwmDaaTzd9rOvj9gADSQwMg81g6mV8Ky4JkbkuzdiB1WfeX0sDxZTSq+QVJ5geL56feeXsZJh08
vAw5GUV+fcDUWEqElHAvK6MtUtxrCxmyzqQxUjGax4q3ZMU17MYejn/bzBrjsoyg5wWN+z4jWs9v
C3Kzb5Vq4UoqrnwU5VlBmvHYlOZ92YtgRmjc4hWYRR0ctM76K0jYSJODeTDQw1Wr7RzW3Nn839yn
v//7j/lLe2nbtMsgB3zozxwvtLN//v6EtousCYVPbBMXePArMzyQeoXnYW3mfT/k8y/oWbQPf5pF
bC8I/W+DXmw29h8Q2p8fK0oHNB9CEwCbm0f2FxWFjb+b0nHHlPN7mHb3IvSohPs4Eu7LbPpnKL92
bTgcW78Ft82b2LOg+/fvAofhzwOSP34pzNxslTkxQTH8+V0IqLio/Vbckp1X3EtOsn2Trh+6r9DX
sp9Kalapyb9/za/fLxTVYLB4ye0bzrf9y3GiiakjIRrwecQtfspyCe9F3f8qNOdfvQoYDl4IgCRQ
gS+vQqIqvjmb+ANVb3rGeXCS1O/9X7x//+pVuAWwozNMo7H8YopfF6CUE7LHWDG2PrW8wQcBTyn7
t98x7jhkyBid4Ydtt93Pj46K2sYgr4yvYqFeG9eZv1uqc99/8SI/6C4/f+OZqvq8jEX7y1lv/jgY
f3KKL5bfC2vyfu/IbG5jE6srIWuFjuSHb9VkE0gze+oz3EAnmesaRGRUmlTizJoIcVOzrOcrsO3C
vvKKAinYaFaBuPpRV5NkV65ZsuhBqNPBHbIwKZduoEVYetquAqOyd9tMi6rPbb8OnYsMl6C4ckeW
HGd56m0CpNW0EKn3aTme9E7ZVru2yykrg7x1r7VikxnrWpqI26FRnWRVF0VHfKesJRDRBYpIM+//
sXcm21Er+5d+l5rrLEVIoWZQk1Q2TvfGNmBPtDAG9V2o1xvVc9SL1afkrvsHw4XFqumdMDhngTKV
aiL2b+9vDxmz/HR66RSUka3uxpJINmXeETdWPUY39RBZZ9Osp/wDKjRxDRw0RnuZx3RnvuvJEJiP
YRVHJDV73S270Rf6s0/WmMyHLrCGmZ2TFmdukiPrZomOBzRjk2hc48oCC1ola3qihnYu9pgIvOgw
24v+AIMJ515vhlHHjKlWN3j2M3NH/4DXn4dLPSzbrCS2sV3DGPMVwb6GsIGcVkZwYrvt1gYs/+A5
C/mKTsU+HfUzku9G2HM4BphhveYgO6TkbVgh0GMmaAxe38y+xA7bfU9kbhDWGet5U++jJa+sI5gE
zk/W0n3gkXHi7+CTeq7momJjn9gUn9SZMuCNEF4v2PCtZ1DlRd7tZkdFd9008cqjuUJdz8jXdH5w
StcdUee164YRS9RC2fzTNNfZFz1aiL4UKFBaXvHpH/WguQjoJngnYHYaN/xjOg4yws3FTmc0nB9k
Pa1xL2ZcH/DLz+bVVFETthNTaTKZnqeSLHlRhkfZ8hA+l4y+R6wNFE3dGmQC9F7Q15FsFSXtDQuM
3vgotF/NO6NucHHW7GqfPGsoXsKESdSGNWmSXIH0XBt6U7Kf16JamifmziAyC4+17Zlmgym3rVk0
r4PV0OHpy2SgijDLQfU2zlIFY5u3x4p2RAy5sMTWHO4yEyqzDTwzGE6p8B0avBasIQrdsWxUlhWU
yWS9AAz36A7tmF2S+jLifh+7k8gvapFRE+qmY3o+EgJ8aWgiG4NqiUS3qXHVlZvJbchFRxVd5EGI
kS0LEmoBPs0uZpgzp1nT47TzyBdvyibKJ2BUTpjMJoMxvll019jZSvdYW1Gpz1N4A8Otyn3FnWKO
pQxkJkOJXUhTkGamubC27uC7pOXm2El2UVkzWlJkBVBLltrorhW55elQzv3i3vZQ0Z8cfDT1LWVB
UfgoOuaw5waz12NUSJEFPeJBQ1ZqgEPYZpN0AjJuTr2JWmN6YqROhSlWW9zh4eSKYQ9Vunye/WS8
syj0wzwoQ9frdt4IdwCNIVTp3m47x9nVQw1rt6nmbDlAPwRVl2RLlx9knKmK/l0B318zqbbOvLLH
BOOTpz4mUZuVl4tyMWqjHQrqO714ja72kYUGBQ6TnGGpoR7ULZUeMi98jDmYOq/zFufflpwscYNp
LOzlVnq9R1BVNvarmVp0mtrTnMRExKcY/0mFibIOs/o1sTr3SjLbr3aYNXgPg+RKd6L0W9zfqVdf
OEz8H/hI4VWYth6elqqUITGvvLW2U87wL8n1wG2b6pJSWPbA94ml7SPGdYwWjpnbV7Afy3HThG4x
MmCrs2ib5Ck4RCyS/rmM80pfgThiNZTGlraO0qzDeyKofOOhsCJUrV5cG/biNscC+9UY0CrUmltG
Ff1yyHJ/qbeWqsfmdgi7xaFpvbZJGarRp7ncQXEiKds2n6AjzBdmIRBT7CpzBdSaOH8vpsKvdkRc
9YHmCmrZ8hJJf5/4XtsHNL8UAWNYZ8N4U9wsU5KwcTcUfADaGxmyRVIVeElsQcS8LaxLxzeMC0It
a1Wy8uu7vGjWpqBSI9NFxTjmweJKEkEyFYT+Uy/Fo6wnaXzlXmg/zrZwPkGQMPRmXBpLbdyCMpdg
QPNAxQEsRgzCC7GtjlM0Zyg6BtvB2sEUEJg+M2G8sa569iFbyCAm1tCCOBtouqOwnvIIIjXG7TwY
VRYQBzPMYOGYn+1yJKjRQC0WGwMcRR+0hAXMHYV5BGU6y4o+prycynObZJsIlEF1OZgLx7iJwsL3
twX2/XuqP4m9pSKJuXDyPnnIusnDT1uHX4selQ8LCo7jS3ZTk7exCKyXhyWuo68t/Hf7SH9v8X5m
BYe5KGpVv40nOi5oxQ0td0NNsudtwlBrlOyQljFuaox1TOBv0dxGVozhIB9z7FcYCs3Ce6JGp75T
Rl4+VlkLGS3DT6QCTJB1E6iqxNSiQvKwO0r7LO/OrdN8IqZGYuIwj7M2DusJQSN3q/E8bgEfbGNP
M2VVWCw+F4Nd8ks4ZpPx9jRqLCRZ0xMqTtVC/xLz5NDpHFx1QzF4HNPnMSJFbxpnFqt+XlM9l69F
GsSlL6jD9PCw+Mn6qw6UVl3bi8Dv7vgAUnBlJRobQq5nA6G6Nt3oFrGtnO4NVGbsRtAdO/e84r/h
O5lFNOOYKt2Zu0zmTjTnW0C9vXds2kqhDFTSCnnKzq31tY9tgWulibBd7toscZxie1rY/VdcQlxi
v/I7cYld+v/9PyhM3Ruj7vr3/lUo4vyD4uDAnzZZ9bINYjf9TWJS8h8bMC4Nd7R5SEV13781Jlsy
fVoVEUux6Pe4Lv9HY1L/gJhjW8PeEi3DVX8jMb3ZMlrsKlAgViWC/gniJm92Z0MYWWWuWBrJWrf7
0bYptQJAGJBCVoexifu/5Lytx4MjzTdzVkPBW0qudEDF+oXy6C9pWMEbHRB5z4hC+QcF4zT5/m6n
cfpixN7Y/KGVWqgMP25oZNp4ABKAi1AAPxdnadO3+aGxE/e6i2DBXKWV4SeB40ZUcjNAD8V5vqaM
gyUhOfqHD/N2gM6uClruieTuITzZb+QU207QAhR1srG5ZGdeI6IHJ/XKC2YaxZ9Q9esP9sP3ZgfH
D8nokiIH4FVvftBJk6XrZ8/f9cQ0NzxkzNtOkZXtBr/4QI9RfFHGS3JryKH9g9zxE4B63TxyxZp8
QyIYnv3mlKcmqxzhDNREuGK8zF07vuuEw3t+rHx7IwaTAly2hhNwxKG9iTnPh9wL0wemW2lB866D
rbeuisfvbshfiW3yF2fEQcJ1WdMKCJ3rBvu7PacgkTUYyI87VTXQjrLYPcMK6AVUDBYBAx0zmKzJ
3zPsoeyx7qdDRxXahVU3zpaQHM/l33+en+44zpKHMYXzBMuTW+/Hj1MWKhpVxw9ULTOe2TRrCN4n
qV78YGS5cKwi9kh/OOYbDQFvA8fklsCMzw2IZPHjMbuimB25GBwTr8Jljl1xi4Uw+vYW+I8i7k+X
HnKX6a6POrpKiLitStB3J5pFVesZyQTtKK61dd2LoYvvahOwHZYto/g8GUXmHwdZuvVZhZWv+QNx
3TVXLeT7i5+Hyirmc/lh6MCz8uZ74hNtcLeKdl9j/bR81uZYaDcWEEAZaCgYnwZYac/UR6rnRgzJ
I0QhoS/92W9wIbY14eTZyr/koC5yQjWFKne1mRDFjT1b+NuQvRhNvggchLsSI5Y3hHjym5FpUIwX
xp4f8ohOj8fZ65w7Oc62uylYQn21cVd3NwbGeHPjONqOHlPNpjPd4BwxMRWW/aweTQrwFH7SLsdb
aMRZq4+EuYiNus3QgtHB44/VH+fBZVK7dEKzJ4PaBVEqTzZkfrvbNEsSTvEc2bvGobQsKFHHxgMR
JMYFpNkaF/xMA1j0hiJrdGSgF5cu7nQz20xt0fgvReUoOjvMqrSontS14Za3XVz6elsRycQ43IrO
3MKaHJBLabO0v4YmX/p+0CBMzpjb5hAUGrF8LeZaVluDZMHnBlyBsbdizDe7FqykwFuNP23dhnYs
Pm0uXCaunXwebXduGd3Gy3Miu9aASMBYcs+DJFz2mmDfUwZ/t+OpUcQ9J85Mn8bFmOxtxQCbdkZJ
MceWQb/PBsmThncBF8csYRk0dLU3DQ9DTD7UMV6YbFS6C4lWigvcYCC4Zx7qEs4gUUUanY1AcUBw
s42zWkljXxSyn686d7SvZNEyZK1jNKpNHwKaC3RY52e5SwiHDKPChV63HZl1y2ooxArpOQqPc9WO
U0AT9EBWzo/Ndy2PRXTXQlVEUHWTx+8pDdXWE8s1TMVqccb4NlZmZe4shAL1jmqvNSMTD7H5ssbb
GbGPEF7u5zoJxYVyW+FfMYH1E/fAz0OPfMqVMX7o16HuIVJdPhxMc2w9cBQVzwaDKDhi38UyRlYr
NgtBzZmhNPJjvctbkGA8JYH6BGQsuOoQ0sgOMt0GvFKpEf2ApH/42R2MJDvPcpaUEEeJFG7xu9io
Q4afqi0sEzggTJVqvvgy++mWUUOaMhWvu/iwMOEkNtHmIJlbDBM+9klV4FYB//dAENy+KmZww9se
pCreRUUyhQCP7+zzwnPSQ9hMnth6Tt5lOxPPGztsMnz5VnR5c13BCy0DvCs9fILR4LvYQBGhaDMz
2UIRyj8Rqnbmg99koAOWKc/NGw0Wjn2lSOVF6ywed6jZzV8o7ZwpL7QEm1dcxfIjl6vTXc5xWYqL
rjSWCl6nT5RhGd0lP/DAaIfnxFr99d7gjtELwMPVmZ9OoTqj3tYpD4M3Zk8+rsR8xypoMhh6L+yd
7KJ2zM2M6jZuSN4wel6s0ZwOVReN0/ocG+mbIRlxwAhGTMEsxploLPWL8oztuLNXKk91gJ0zJjbQ
d5jZEig1UJMamoZXMsJQB12vDLHDqjrPQZll8uAWqHABUy58kg1Y+IlhGEapDV0F3sclSpJrPIxV
E9Q12V+ehN48gCVbwmoL2Ua85qEtj2NCWojXly0uEZ70c5yCtjnki9csB2V1xlejGqIC+/w8j9cN
nbFIJYaOxusoErPaj6k1XOYZ64OPivCRebY0YRhvkyJSThosXQQCaDMnhZcG/GjoZFI12X3pRMan
tnC8m6RMYBkYi8Cem1WV7FdjU9ptdWUn7z0B/2YXUlzJgwzBo7rPMRtoTkcY5hfz4nWkgIRIZwxT
eVec++NYPSwgl9SlXCyYU/AwBiYjyJcJPA9aOzdWWNf5vp0WfhtQE35/OdiwqnBHw3tizmCx7mnL
PP9QDuTvtwV58Ye5jkb3gFnC+MJj2aenOoyMel/H0nr1s9Vvy1LZafci6QRd9KY1fGTxvVbdlrYF
Is/PRHeBybsMz/S0aONsscvWOlKJElfndQzJc0OQnMfNxl2wORCSUdqlvroEDyN7iWEkI1m7BL5d
WfGlhU5G5k6U9bsFHwgh9Chz77TjE+cqgcb1l0gmzlXtYWrc5HaI8wICR3SPa7eXh0I1YBjwKaVf
DVXnHbSxqKE6Fp35Igl97V2ZiMWLARSn0aTV+gFy5MWkl6TdKxjcF/jKMK0XXQ3hBGCG9RmjpaGI
IvVY3InAT90my0MM++hP7tkw1omFC4R+QzL+JV8xIyZwLBc4LJDJKnlJHKbyeXXBViYvE7fzjevW
tXkBVUAlHzqCrNVlYxdGfg3iMc4OcP8MTUwlHxaqiKuoLeVNbkzjAlmE56S5NxJRZGd2Z41oHDHQ
gAGLuhVLue0KW9OfG06jbDibUeqCO2y6XnzkTdERmVmNrBeV1jWztxxE5XSuxyTuP+IPUMwus8Hq
Dkk9SQrHM1EcC4fO210xNt38mfYCt7wRTgSPmjLlHseI21QjTKW+NIvzSdQQ31AsqCAfuWw/6Jr3
Hvw6LH3HhEmADHAgj/daL9H82MVov1dDRonTbSmT9tYdCDJiWRdWcl7Biid3ESIas1TIITPFRRLd
I19FSDZL0Vyi8fjdVjI3oSCYIHV6nvVm1H4OCbiHOxBUcftR1y3yMmG9crzFCNzehm5exE+9SMIP
RLvz9CxvprbdhlBGFKweh1GFha1+/lBF0Jafa0qIk723iIWlYeK868TEeZ56Hbp7MxMRyTmAHTez
hmYctEsd8fhi6AtBqelkeiOwk32M69BlICBanilhCA8wUE2UrVCurJcbprIhwZjFlOOmAjPWB7Nb
+5/tJB0ep2wonV1r+N4td758cc00voD7gRMsn5z5VTINufMxAmJ2Di19nzZxurAnXJrrNHTc+oLi
9Sn/YpNoetf5zoK3qc+j+nIk+4GPbuCFhCAdGy+zjFnz9Zmbswrhm4unseycbAd3t9P3LR1tV+k6
7w46w8aMJrTU3SbRJLe3EAocH4BFFrKgIA10l5hDSz5BuezNiT58ME1jMnYdqFFAgVZGHK9hjt8A
yTV1c1Qz7/YdOG9ommnhm4juCc8C9DiNx0r5YHwDNzJrKjzdzKCHgUcdtfMxj5mNRDskyOqFuIyz
1DbLbYQSQWZeFgpqJniO93mG1L/Np2R8MHpLTzjd4+yr8MCjBA0DnFdoPcvHtHd8tDdeedWGqxbA
GL8QHygyU/PRSVz9qUIVk5u6k+LjwnSlDFwwci9s1YirRhjhQHPVABL1na+qrj4wAWVi5DST033g
emi918zWoCZNsyGgz9rRF/NOh0PEQhXLmUy3RWun6uhMoT+CdTrB/5JcxRUuL6O6LlMfVGBxwgYW
dm7590OcOfEFop0n4KPhP5NbwZAnPCzeEK4mmFwqbQQ562yfdyRt11+UxF+5h74ALTE9kRPVClGE
FDo+GyeyYjL2/aORNOS9fJarL0Yidb9vTkTGeJ7wt+oV1OiG5JG3/onfaJ1YjurEdXROjEf3xHss
5q6/Sc2VAumEKL970qlOExBqq91NfaJGsu0Kv5gnliQjF/+Sic1KmMTPRgbwRJ40VwjlDJUoOyQn
NmW/YiqHE7Fy0cAroxVjycvG7nbliW4pQSnIAFLn8Oye+JcYR1YWJvGXOYACSSSsiFZeJulC8And
iaPpOjNMzfLE12w8a3qFuQB1MzoROH3PkHflics5f2N0nnidtDnzVs7MVojdLH2YnrXZuJ/NE+nT
qFfqZ9KsBFDp5+Q482ghuyl5m72qpPIv7RM5tGSwNRLNWyCKwuol8tvWgEbdE3OUQnaSdKMLitQ6
UUkJwEEoxX/rOgFT5PqpOjFMo74SX7pvZNPSJJlbnYin8kQ/VScSamcY9hNqH3xUMKvedbxCU7Gy
8g2w7sBSpaJB3PZqJaziZeb6WOzauexPDFYawOCxEkWavzIT5VHTnoitUbTSW60V5NqdmK5eZ8B3
TU+s12XFvi4nAmx6osGqExmWVNToXIFszd1j0a302A4UFyhZgDZwZfEVwJgd7KZmz3Riz9pjPPPA
MxsS2JQB4kBKTMtmcrFSaycOfqA0FpatbEa4tgkbY3MTrbhbpJDY2xmTYhObn4i4kN+AssDNiz5Z
J2Zuf+LndmU/PA0nqm45DstLOaW4n7lUM38znxi8uJbg8ZrLElMd1ZkogJiy+pbWYtnkryT3o/Kz
mXtgPBylTXUWN3ZsnMVwmMNdHrG63pfKiu0bnk8A5hT/wdl2HVmUby6S/6raqNpIkL9RtT+Vy6fy
rWeSv/JN0LbNf7DrWSxNMeu5hB+QuL4J2tL/x5LEKnk3C6rZqW7+t6BNZoIOS8Jg6DOeS18EAva/
JW2q3/6hnorpnbJZsDr8I38jav8od3lrPbzDht/xBf5F9olvLDN41VegXY5BJArTaZeGhXmWNFiC
/mAlXOWk/5Gb1uNAkmNI6bsm0S/lvjEA4YKYG1K76YohS7NNao39Z3tZqg/Eyv+u8eDbsRCqMDYx
FcPi9UY2zCQWgtO60Jzi1eDWQ7QmV/wHef5HcfLbUTCbYlhDLTWhVP0o4cWt5RfkXfhGTO7vVNuQ
iMJsEN9kHtM7nvrYX767sn4hz/50DlerLBfMerGgTr5tG8qk3XqNxmqY2ows2YEmE/yn1E44qdF0
9v93sDcnsTFZG81WS3hYePN0yBmBP2aRZYKWmKJm//uD/XQVEnhkdYSvkd7m1ST25lx2pskSeCBh
UzfGXco8fIvy+3fOWX4xjkKLFr46GmJNOl5+PIpA2e0gOfNGrueUrkd2GjpzieDQyvjtefgf9d1f
fSFshYj8LuI+Zt03h8J21M8TL39cUeK4ytgBN/T4h5vqV0dBrqbeSqx4JvfNzZsD/80hnmQbXdvi
kPUkWAQOiz94T631p/7h3uW8KYfBm7dyMFn//fhlpIEnxjSzfJNFJMFhxE/YwjiJddyx1x1IwrhL
N2B+HVTzKdIGWgFCdiMOU1NTRgikS+sHOXG3ByXlbOWe2Dds/wRC3dVcCm/YiC7sCbST0o2CbuqA
GxK7nfoAqLJGbnbNytho+Ndf4ZJa4RYIBWhLRYX4Jyd3KY9YSisBnoc49s5PzaY5JsnCe7PsK/cp
spXo/zAkWL/x2zPChcqExMP5zfzoxzPC0yBqadPAXTRnzN/VjC7lu1V+V+kue+cMaIc5e140EFP1
G2Uk/l+FWU+XMsMJpkesOKghfvsBunYgA4kjkGg3tFM5YuxCwTb+cBX/4oGDQI+PhpuTVOvbR1y0
LMbgmm6Gq72HLThIdUHoZdgy4Hc+//4J8NPTdLVSUqPl8rXkz9ngFD09IckNCzTT5as7DaSkWLos
NaqYldyXKpTqr3ycp3NoUzLGqMumuct6W2pk1FNSJR6HRN3iK9oTzRfQjv/wmnh7jzLgsTE0Ezxk
pgTx682lgtCpE0uE6z1qiGzbq6Rlm+my9dv+/gz+fCBSr7wV1hcS44q3I0Wd4ReNjZTdr3Dic1Q9
AWqgne7//ijfFgyexSDWXn/H7wZX1UTzfGwAf/B8eH59z97Y8oiX/fVRmC6tTnCOwiTyzYOtGAX5
PNkXcDid4qICkbFZhty4/f1R1lP//V1MLAW/ALqSoPmFP948pFM/6RsG3MgoiCd3SFrFFrbs/CqK
V7nahUoavH5/ROX89CvxCvIwNxDW44g4HX48f+XkRGpEPCQ8rbF+Mngh9xkXpdHvPJAJ5dHrfeeD
PQywT2TYFBj7TvYkPNzNYYG2yHTYzGVO14TV9bsBqyh1ik7kIePoBppjgiHZ27Vj2g3gVIr5he0+
W06xNpgFWaWzr0sz5vZ2cDottx5Qk3TvUO81AUftWvpNoT7n5yqzY2xjdYqxUVigfgFeSwJywOSh
Ay6u3cEussZ75U/2c9SuDJN+jiXCShSSRJzAEZ1puXJoaSnDDAmmONS7fGzaL7NAlguMUTpzECIm
681cu2B+fTGM4Hx5aTJlDsmbE0LL44/0qznLTiA0pRjbGgqE8kbonhFZXCCAxtRbbGY5wqbwtSWy
84W8iE/lO++x5xwTNXU01HmYewzNUGOdJY73cEe0eeUttvti10RsH32z93DXdaMdYT+qcDdVgRYl
cLQtHON+OTf9dffbMGtyP8h4dZ1NlBBQtLOUKGrJLFR9iE+05iifRtyARQuvt3BGbBPDPMIWpsfZ
a2EbwJcGDw+cB2f6MLlnUWsh6Ph1aX22uAjyreENzgtW3nh8DwMm/ORWA+7HzuDWhvvoze/83DFe
pwxK+wZFogH7mdrGC5OR5cFmSZIEXdt4xVnliPE+8hjzHOt0BClB/LZYdrBJGuOx8cpJAUtJxMeO
5pZn/J6gbWpf1k9NRL6EaUjnttGWNiYwb7bM6jhoSrcFryqLce2MnSIPqyQWzziQTd9Y58SAB7yd
vTE8d+Vg1s9svTu4/DC8432KTKcO/ULdyN4APckUsh0sY2+0EbbUol2ABxn4Z+WBMlKMm75puM8G
vuh+UzrYk4kXR1znjA6sd7lJrBfrpdN0r1Bs5XzRFvCoj55qEpKYUO67wPDNLt9nQNBuOe8i/SB5
yZmfdY5w8jjrqm3Peux28FIIPwrourP7kShmSGJ2qNP7wpgT61jONSe29PNmOBZzmFGrUgyRuVfm
mFkIeBmw97RlxPzVKcwCeltr2eln3POTcU2klroAmeAbPSfA2aWXTd9HImCgOdQvmGaLNNqUul8a
qiOceDlT3PH1K/yRhAhbNGoMFf0yIZo6IqnvZlJP5Q7cn4EoAyJFoULEWAEz5K5iU/aMvAGH9HbL
0KloHoWM7Gar8rooL8iLgiyu/cWNdspKbG+jh4g1cGXXSXHFgF62V3GSZEW58230AfsAe3l01LZl
Q2tMDBRJB9dAofIJnzeBbjD/jJeyc9/2i3QbsdVrgbss1fNMs9exoEKhv+WRE8P8H5gYzpsyrhUo
IS8NlX5qXavvui/orGxkBJOqVFUuDTx+5GVnsS5Rn94DyhPkEygXuIEonGI6qlN7oV3BhbcW+bsF
lsc4bgapY4Y+i4OoBkSekWXIafU2bq1p+6xr6T/40QpLi5J+WqNEXfN+8gYqsMZiihSpVCsv99WY
D8DebUcz/yps6KM22wQqoQxLwJxRmpUqhQHusmmFYY4BnfBKnsEOU5omnNzpX8cFoT2wBmxTF122
Wj1LVqmkvqchCq/siHXqDizdTI8L2f8CGPBKMoPlZdpnk0MfwA7ROr02popXNpqcQshipofb2WPe
gUXaw0kpR8u/ze0IM2/TCT59yqplYoqeFvfdhHr8znQitjEk0Jvp4KiQ5FIvbSAnGPubKXCY99wZ
VMeE53U5hjU3Sh3dpk5e3LAjN2gSGMLknn+DqdIIDYygg07a7KIiAMKuYm7hqONRG71gpGBBHJfW
xNsPasC750zJYmMZY/ERsIsbBsxw8y9d07gJgD+J7ztfqE8IeOiUyblVeeHKBqEoCxsdawgrdR0j
qAejfjFkT4MMaNbsgTKLrt9PydCYR8aPTbUJiUZdGSMuo0PXJtHAbsQL15ul8PO9y1Plfed2Zr3F
aC0fJgzzJQaMgXC2biK2EkxCbapq5sX5xLiMrEoBnhm0lSGr56LqIJYvlmiOfpNUcBNbdkIb0hY8
rV0hlvfG6iDbyy6OMSA53XjBzcEYITXL+oq+Bzj0ujd7BtIybBnlmGtrTFV7VhZMukCItToVPfZp
C8uvIIXYBOZU2fGXhBS4fuRjquqoC7BsXEBGqj4u8ezUF11huv0FfsqiptnEbfJdz6SLQpBSxuGz
zV/rt9jk3fooWjFGsJi8Zdz6Tm8TD0JmVUHamDK6x76r4p1VYGoNXC2BWiEgZ+ZVmxlEVkDJwXIk
2UDtIWNHWZ17eVm5gVkTn9hVsjH6A2YKuoCWGALccU5BbV2WWWWlFx4PnmQ3SXvGs0BkXD0rCWFj
LbRR2XgsNO/kPQn0OXnfmzaDMQZT/DnCvw2vQS11ZRZYWanNS791GxgT5NJb705FZDpfwrhy9Ncx
DXtCd8xuCoJOILE2FQ/m5GxpBa5eJqWSQkWeLeLM95v4UWdRSO+F4YxzsLReWO3yhJoRSktWO0hC
nxqPVITdbgNmracNz3aAUhqJVu15SvwcMmEnfQzslNCH9CY4JS9U1k7WA+IvDd+SYAs3eM7e/6yk
tpQJqzEsVlBQOSyPdP6unUtGNkI9jccRtqnFM5T6DtZqpZPxDmOTXLGGwdc8nEOe4nGfTCzK5tig
LAQL0QhDFP3vWicqTHcDyxZNsIH31oF6qRS1fHKrrzSGQoilFDF6RILWXJM8KcILz3I1NgeIZ9hF
TTAgW950PmlFRxIWQSgC8CCK0N6K2UkfY1PQPEWhCFPmLs+KZFfP/Xp+88Z4XxQL94iX52DBUpWf
AI3RQntUApLa1l1zaUVGCMEghrW1q0ZqXIJBWfP7HtjyTds0nrOVvna+UmIOZEE1hJngQDihuRtC
GRJhDRENpq/MaNRTaJjO8DCtbRkHM2T9GVD5QD3JECmtdzRKph8Y8anPiTLr8jKre57yi1mSd3Es
a5rPrbHsqbEoDZpKcFDSiqSSsg0gz3hY0/NYkW2tV0qGznEbATggx9xOicnszTV8xmkKppE/aVns
GcVioA/hm97bzHv0McI9B/5Ai8Ld5jhGxR5HCKyXdliU2nQtqfhNxXiPA8H1e8ghwL3YbjimhyYK
FxQmnqgUUpFtsaHKYoHYSd+bsNaX6Dp7Jxpa91qVdApOIpvyHW04FA+UuWzOl4TKpE1lVeLB6ao6
InSdlZ+Gzi05P93kn17EjNkyWDGS72Mj1mmtcaiwJygTlgiN9do3GuZESTYdxjyUeEDadDt91BhZ
lo2TMysB9J8xn0o8DSlQOAvOOmHGvIrY/mfurqTx8K63uMi3cuhnM/DKmP4vmOA+ESmuSblRTmu/
rxl/+wGrtfxiYG/j7VVbmzm2qGGiB6hK5rvfb6VOdbI/7N7YGGLYECb+aBKS3ps9IrO7cRQLaDSj
Y9FzbnNzUCbYheF8WUU6dPZJjMnqQJLJXrZuMja0qmbLfEtv5rS2W5Lg3M8JD5NtXOYUdHkTDsSN
7YDqvs1JYpfv7AF7VgA1RC17D7KhPNJ+LZ+6yiiHHcjaJLxjqx0lQTGXCbgPWHFPjglJ/kEsrnVU
HR0oW6+vo/eUeVGUulihfzPniTAP4HMi52CALof4BlYHt4cGTPf0+3P0VlRBtsNKD7Thm63btH7c
bMYN0/+opCLVK4V4NHAlnYU+dN4NiH7zMaf76eH3B3wrGJ0OCFzNdT3TkTibfzzgMKeumc1EPIil
5p8XQxP/Qf6LN9XS/Yle94tj2WhGTEhsYgGEBX48VuZYQ5fbUGWVNvFxNqVHgdkSHRcnK/+wbf95
0w40zltFUCWQW+UbDccvsbOqAkxP6NUf/SSbr2Yv0X84dz8fhGCDfZoTrVMfd/3/3ykrQJeKxhlA
IOPaTL8C849vdVGPx9//Qr86Co5jBlLcM477Vr8pPEpJLDY5mxh3z5lIACoJsywOvz/KyT384825
/vtIKnicJbmNNxcCKJDMV63GC8aPVNE45mKusAxBC4bTamUEXm+2zW2YiEU+ZsR2h/uUrdyyY8sO
8UXOsy0veTM1znHuxeweY9pt3YCI3ORvf/9Zf3VGsNJjSyYxzh9vzrvlYwhgM815d7t3FqysY2tU
7h+mKb88iAQij46Kkv5WBRQDJQ8drXAbp2Ubwrq2prpwrmv8XL//Nj/dFRZ6NFcpQzYGbtDYfryK
spU3iiep2RhO1+1hi9NolDQeNUP22Pxr6vsfpxw/H4zhpmCLuI4gTJzhPx4sXnqEK7XoDQKS3i05
WVAsau+1xCb6+6/1k1SHLGy7SGYr6tBE8P7xSBJTWcJIim5GYOMboNHjkbdZepPATr8iX+djLvLN
v73tOagCFIHKvo5w3jI3IpJtsvUYHiRFHW4Bn1Z7aXM1n77af0fn/4un83e/8k88wZs++lS+fmJU
XnZJNx9f//e3v/Ftcm6pf0yTRy0KPeNzhnXMYP49OVe4RSzPQVhn1MIl/i/akP2PtFDYAXy6KwII
BOR3Y3M6G1gx+NwcgENIcIm/GZtz13LFff+EYyaPmi8UnwONWpzwDd89rsd8TlsGme/Y5i7lUScd
Cuz/Y+9MdiPH1u38Khee84B9AxgesIlWEVJIylQzIVKpFPt2k9wkn94fs459q8o+PvD8TqpQWQk1
DHLzb9b6FjdoKuH/zQop6f0TbhWmpUoD1M1vW0u/WA2MMH8h1f1NQa+Fzt6WWyQkSVlkEesjWId0
0dDrkbEC8rzM6ep8QQ46EjsLEFuIwk6+qmVjLUfp5ovju78HHIOXxc/TQNZ9pHcEUG4FXPVj+T0Y
SRJz7VB3ql0a741UHZicFNo6xTdvXTlDysCRtdB2ULnrtiXKiuDDfYqCVydHsKS0epLAfcpzYgmG
XpNd4bu05MKPiuy0sgNnzLMnjBp2vwdGhu92kpvpQQq9SSNCpVASEKnVUZpNTMl4lLTqVY6KQzzx
hGIoSHTohEQNxfmXysDitbOJtinmqjb4XzFgwAlgM9o/MepomNaSzHDs8X2346SYkcn0tk30N8rz
3NdVyPJRRd158EBBTfvYzoufDKR6UA8tWm1CLodS201SNd6NXO++tSOBcalLigMyy7hzoibR0aVL
s833pWpyPTpXtB55f5qj73tMGdkbiP3iJ71ZCYh97VbxkkkpvTddVUj4m8uiCHMQ53q4QCxgbqgB
F5yHynqhRFx/EK3JfaKk9YI1t8o08pKJGUacjW6aNDOLQCypD3noVPVKcB3it7ve0ehQt8m9RmfY
rWSh6fC8o271xL1kq0woBnd9GoLuxYdQmct6h+VeN0OkdHNxoEMy53Dq2LEyigPMwDtIoPxyGJ/g
inEMAmk9rXZXn7tLG8m/AlwfKDUJvWHrTQZOe8tcQbtBXCz9ZbbwlhNaTdtTzI30sMLjnvVzVGy/
EAEqLGoTlgS+wdAG/0U8IVF3pcIk00OnTiaplO6113XsQdJTcMzMTHrSS23kxQf+M+2Bpqes9gxR
s09XDBKSn1enWTQJWsSscvRHOdBeGSEY915vIwZuqiuoJ2Kyen2w7l1McmzilV9J1ZEsyXIUHMcx
yRLuDj+FsNBABLDsbeThecVFKQv3Z+KO5MKNKj3UPuV2GwJXg0xZGpjso4RkD9TAA8dBkDbj9Noz
CLt45CK3e3WFVbKrcSZj5aqUaQhqB0z8TmZLdtIrd/6k03YYM4ykyn1PCGvX9gjB0/JQg021jiuc
7T1rluEDfJ/zjN1QDswtqvKGTprdC2OtASuaC9fpPDCPyqJlVOaD3uqJysjJy3J/tearu6Wz7MjC
Imy8LHq5r9xkfZaAQxEDMwj9YthXXL0Y0sXFUdxOhL2h20+Dnsk3dUp7jq7OG1GFstz4LkHFxEhr
QUcFjtlFo+iIayRrdSAhRE3bu4aA6u6xkQbebMNmdRvh0GzfLCvRmw1Ubbyl9IEvSDeJi6/gjmdB
UdgO8tZYtR8k2jQ8S/SlSGPJVAgFkVHfEi824yvaIFJXmBqVp57dbLtf2TLNu9J1gJCWOGnQUbZp
RUL4MCxfbWMwLrqzRmec7B36PWbaflzL6hE8JjzBsS0kEdVlcw/RxkZSgm4WjgzDNQD4w1hd8tFk
b4RUmyPPqLvlPhkKGsp4VGW3s7zaMJmU9SIOYsvNVb50RkVbm2kubqaa2krUZ/RQ/urCzmAgS4ZB
qEhm0AfKGL5ONRQ9OQ49g3jGBS5GLN+MM/nhEek67OwhnX92nPNI3z3ngyJce7Tr1N0ZguYpYhyx
iofGas26DwSOywP0kJhWusy8n6wgaitsUNDKk0uuOPGBiShBz5Y5HncjnhAxlsRuHzRvinFzxi2X
Y57znijHfoK+kRfj+j4AnMh9x0v1NRiTsqlD3V7x1iA/gqMx48VIdrow0ySMyxHbn0QRjcpCUxi6
j4VGfG6jyu8tMFcXU4xwT8Z2CXzL6iHWozjDNPVfpdL/Knyorf+1ytAnIDKrf/zH7of4K4J52/L/
US/hj6ck4djFTWqx11YpWP6olxTrHxtzHWWV9scgYNNx/LNi0qiyMM1jnzdwm2949P9dMRFyxW2K
sAeoI/wpz3H+fwomeI+bxO8/KybgjCQI0izgO4XVqGK0/WsNXxaMn8ZOp95AvKMNU7fCo/KMX4Pi
8JbHFeaba71FDHj2vpoK/a1O8h25KQfFI9Jdp/NDvQ+pJ42HyHNyTB4K8zEk0iMLIs85r1vMYVIW
nGKLubOB0BxaBlwbbd70B1a+IRlMSJDMb30/nBbZtQExdlnE6dIdRlKBz43In1Jl3ctZTG0YJ/F9
1pDUgnthp5Ke0sPrhfCn40Nlh33vThAAGjwhPipgHr6xHx57sD5hu8Q3ZFkvcT2FucKJ0zm7Ko3l
ztbi5IVarQ40p75bSDsIq2IF3Lza2OZmke5xxeBHwnsfrsLAE7il8MWq+FZNuXUvB904EtRX+Y5d
fVWl40VxJ8WDyor0C5HRO3ilEvyuVoaiKfKjjhssqvim97k3mmeyXYubTUF9rODIkPEnpm+ZUxGX
OBJHfLLiRGXRTpjVowkLJcCEcGszSZdqv7P90z4hYhPbIPK5kiGQafUG3WkiqFaY8Z2rz63GdzXX
SzesxgUZaN1EMsltNP+x+9WlmhWlKZaByBoctye1sEreGldACDJmXTwkhe68lF1skHSZMaVrurK6
GjwVqc8UZGHNw0RNsOfqHgTR2Zesd768oYSFHHMJp0gfSGhZOEj3JErZxJqIgTHv3k6cRBpBTn5p
wGSaqGajlijYx5ykAcnq6FXPTXf+ECKJyZvq1Pu2MgTAa5xp2jOWXPU69c6ttnFIVqvGAN0uS6RJ
Sk7oDFRshWvXFXdNRv/b5EaNXbOcsSLhS7mfPD6NtMjaKBmy9T7u26upqwzDgITPV/ZqkMG7ChR+
4nynBteLU6ab9b7RzMPUtEQrsRXfJbX+XlFqNuCOgoHYtJcs1rGSNmRN5YyhW9Xad6tlhCTJHknS
WbEDIf9ZViIH+CtGgnXIXPxqrK+xNO9wcd/lBalXrMrzYXl1uhwLSRUlbnZmhu6GZLBGSZpEIwtt
1iUMbWr05ItG69H6LXGs+BctkP5Wd3Gc4t6YMO1VE1vROJwr8exs9DGVWOJZ1Xu2QPMVLmUw2MfB
eJyap84ibGhaqOx/FsbKK2bheqqvzHLFI4ak+3jCsGl2e46jcUcqiK/G+rnsTTqrmFCmOpwbENQt
aOI216OhrqbIW91DluXxoVSzYO1JV0oU7+xCDT/yUe1YW59L3LVbiB+5XpYWjDPBmNI2jsyLxQln
4vpgpXxfTJmzrxC2F3VO2T7x2Nxp+cOS6D4++Kxw2ZdALmRQzOwv6EbvCMHc9+j9liG/h5MdtAyo
gMye6VrDNPvCm3YAD5YeN8vCN9mDa9KId6+IrzQbYlkdBDFx6nxzSkLJC1FZnHPiPUZzeEeS3hTM
RfbVlOVDmbfknG/7nlHtXttOfiqxxyaNp/Gom+N5niHWzeWV9OkfSIL3mjKvh8HQPhZS2pMLu1cj
lJkYoZDXMQrFAntcoWD99ImxDaTX7R2VmSAkrPaK9jJo8iZLjqJeWd3lbayEOXEoaCzSRSFxjRKC
Wm0CC6p4u6QrgiEtQkVdokWUT0nBSlNRPyDtccSlbnGrVhmsE6S6eFpZgJmolJxReQSHJz6ZGT2q
iho/9lWc6cCilGtOzLQRxaU3sVtQCey14qUIEWn0B9k2mFicsTwmSat9R48NHb0SzavS1GR5m30c
KUTHPQL2hlVLh/uj6Nl9mUa2A5kyBKz1UL+01CRuY+dQv82LratPadyz+87c11JxMX6U+XwkkJXq
aVLv+izPTqkBhMulQQgY4rd3sb64lFlelP8ODK6etVI+oBAJEfoiIIBgdtcRTHwf1/C+lfQbWTYx
UICBarjZmcUPFCGBhVPUyRYd6L76y83sQ2LHp1o0B9T4VLZkEzeGPZ+TqWsjpeh+kpRwcYvxZzVn
OCuF2aDjKm69pv3slJ4QuQRqBKbCQzWTSC0dPWpxz3k9HNEYnRDJ7iYpegTYRjENCKu12kS3Wrt+
adgVRyF4OHIGATSt7c9Yg/9ZEvk3E131OcnS3UOF+vT65iQL+honKYLKMoO2msaATehmGLguVXaP
+YVFYQ+nEVBcVJD0HXdt2KKKqU0oYt/X9U1YDBCwpML2f+0pU7ebTjjNizdBQOl5qw1mHg3jfLCU
N4LX90ZB4wSL48Vxi32uvNkAwcdOXshTfE4USchij2Odu8RfR7aWlrMf1frWl9PObObjmtg8DuDq
TGd6SIb2nsHhOcOziFi+/nAcdJ/oKy46qVwjAAlZm+GCHtnrzG9xl76CAzxBHT8V3MQN+PdkyM80
vezetSkwIDCC1CXGtj3SbgeVc1md8QUjwElXjGcFtojv9MrV8epf6/TUCSfdaRMaUEYmiT8t5pcd
W5GRW/tY/2GORejmikbaboJv1npiHva6iK/KKQ9TlVwwUfkeJGbfUPNrU2qHNu6ZhLjZA+2Lr4/p
A9JaM0DIugmRt7ABWmaHDE7QeJfUOEuDPXJVwpfIjklrRbpoQ3Krg3HBSD2YcufN75lLLjUfu5/O
loGlTLt48bTvKgVZlSqOJe5JBaxqri1w7Eo/FS/pnJyN5WWR6Z6ghN2MPZOgjBJFhGxPKkRMH4nG
49R5h2mdb8gw4PB5dTTG3icPbYh7Yg8IAISGEy9HFpVqkEnlE5XKMfW8HRcs4NYIljI9NhWxXqu7
r/slyicFfsKzpfQ/eri9Rg42n2MjUbOOB7C/xrj31Hp41NE6bprCWumOyNICB3ZCjCRKg2sRNKoW
6Hlx2dQ1YEqrt0L8ckv7OtfiVdeW3dgtB7Owdla7hmsKlA45RKiWeznkx8RBt1uuKuq+tPeYCBl8
vKqNMm0MkS9zVJl3rKruFtWD2aolN3rTb3TKSljJt7Uaw8oumwNES+c8CyXnF/WW01B98lEeC51r
0kAfozPdRAazyMOpME82ycTkWhfXvlO3yEznZk8VxvdR5qyLrUvrYBZfMycSqf6YtDHTJF08dhQa
GK4flJTX4qyFViqP/coq3lPRIUqx12YrtCUpPoZ4mg2ddhIGK89EhRGw7sbQRBCNysJ8Re5RP0+1
icveEt4Za7jt25Oq+s2sWM/Ez75qzbO3ztehNZ4gV4bWpO9GZbilbne2df3OGeQ2D6TiNL3Q7MVp
WDTfTrqb2euEwU+HWc/eUU480JPvFO9Olzh7V3VPlqY/cu1LU9xV0kXeaE67VR0IIdXhs6Kv5ASd
CALwqqAfvnW1fgQaRcIBck+Yitg5eWt7KWGduPQREodYdnfO8oIS0mfdUO6Y2ox7+lZaX9/tssNE
Eiap0hmuSsviVm/xruekznv6z6T/qJkb7CnVU24l04ignXyvjeoNGcq7Xs7xidCMiG0YRwBiImy1
L0ZNXJlnH/Fg8bkBDss5F6a19gIw2Lw5sgKEtxP/GKwpgAFwNVBpUp0E5LrjsQTKYMidKOBaVpfK
iK9mco2zd/z8vmvel4XA6Ksc8R29bajLqkT7BfZGadV3I0H7yLBhA6zIhCgvtQFV4vrtWuNkhyxL
QmA4xOyBOWN+dLaxz9H2uRkfiKU8O3I9bqrW1s72KMAPKDs2azM3D9H2Vavv61qJ9xmRvWnO3pXJ
SlQ0TrwfGL50ZvzodO955ULPcGs44uaj4VZGZHXYFGTh7mIGv12yBFNmacdcdafAce5o8HaxRdgp
6ZKBWxbfu2kIs8U5ZLN3tZYtCLD8YJ4QmNoPoDAPC8pdLflZqjZSNzg6EMlPo/YC7fiHVRC5XaPW
6Yt0VzHuQZpPgCOxgBSWyK6bujPe01iL39yEfRj++bxTfKkve6ARbHr0Tefb90/97MTf0wbAMX+W
LBfBqGo3ZC01BGKMI9IhXpgCxYRuUl8ZSAQ2zfHZMIsPcMWvkvMZRkmMigJ3MyLWKRJJ9qAvxkc1
O1k4Z92TNju7ppErSA3xonfpo7TM/iVXi0/wYH4eF3eKAhBdk3vIEDcL+2ekt9mV6dSn6JRTn1Vw
SWp7S2oM87j/7EwZLNxChEZedFu/gu2NRFkogQfd3VdJWubNH4GHvmNYLx5yj3aP4Xtxqacuv7Zo
vA54lJHgNmXvMXAt89HDIZ5X/ZVOV9lNtWccyX2xnspBFzsPIQjqYad4jyFjAgZd0VeZuriz8SQB
IlDWdyUZUBxNkxLhVnEvE1itA4J81NUa9ADYFrG0dwPRvne4HEsZGsqogjpy2LRhKF/NrwmE0ARZ
t5bXIjfGe/RACkKb1XU3zirCcDC0I8vOROvTLNTGWLJrxsoMZ4U6V3b7ulDGxjvkDbjHMB6KxPrO
FoKgoU0Y3e8V5N+sD5Nsz51W+Um9SY2zbWC7UoI/tHIq8CBw5KIHi7OrlxmS5lsBEdcDlkQeArS6
KFP4pjpQiWAoEzgvPXZ2wL+NqYVcLI0UxckhPnli/MGIg8LiZeQczfjcGE0HZqnYhxUPhaCQiwEg
lSuh036MEg6DdGIu6FNK097JgmJDahzeFKnDwc6z1rw6XVuSMJzbGYJMNFO+IHDxsPROf/bG0ntu
Kt4EuJuVmpIM2n2AMJE7uqhMgoPquXGuMQApFI2k7kDj6JLDSPXrT31aX8Zk5ZeHkdveGCGVixtJ
ocj83tUUy971hVjXZ8tEORyyE1DoID0v9RdPy44Vm1r2pUq8fO/qJjV2tsmzRILAVnYm5CnlaivO
ycpAPnKc2OmSAAmLov10eS0j93SaHM5K41h9YRzytVA7w7e0TmsvymSQAB1mLhfqGNdeXd7lclaJ
bOxZaUE/hnFDf+3MTn8tWbTLY4n1fX7KMcppv2jgUudXVqN2mqSozVMK63R+rUiIvBsGk5xSza5G
arBZItt0s4NOuqj22JkQNwJOAu0coyHgZCLTdtnXQ17Ge2twe/ZKZrmRtThNOM/a2t2AFS7LfnZ6
VjgxeAWvwR9REnhJBX3btPks7DUXFxteD6uRQkFbNxWF9dFYxobnJZsY4viMeGdHdFl8xKyfxoHR
zZO1r2AoAfwZrFzzm1F17tvZtVrQqJryaIvS+FW33vixeSFvizaLX81AhVJ6hRUOfZvuwceKU6tO
zVursbjwZ7AY61GqC+S30YtR7VYlKZw1oHeEl/raPaZIhE9THie3HIZIGsItAuFhz0m/s7OZ2Oyl
BODUpdkr4GJxnuZyuY1C7SNTlc7CQnRgjIX6iP6hSOAF2LF3xO3pPbWD5T52mdtcdMBLN5WVCL0b
LKFTL9qxj2xYGi+DzK1bh5J4a7vzQgalJSCAECeLRLBa8uVkV1W7ffoSUX2bWd4D/ZMVzEqeH4UG
WKlLnWaTgBaOuZvZOL/MVjp8qb3LvS5jFfEbJoyn2jFI9856ZdcRdnFGDUa/oN1l5JTSpxTUEGx8
qqONhrjk/lAN0MFloj+Ryu29YvNuT7nWJE/x0FOPmFKwIRsnpm2Ax0B4k/H0KqAB86rOwPPgOZhZ
j9dlukfjuUa5ENpPECgkNA2TVn3Pi8VizJgoBqz2tLkiTu5/gXy55z4ChD60sIVyLIDI5Nep2cOB
4xXDdbZ3tptdVRg4UCk4Xyjak3Z8zLsKPpchEpMYW8E+urRd270j9Mx+0eaWaiZxBKsiY9IY/Wi0
b6uJYIXbC+84xpcZYXFNDMc3Zq5yYaemIh7ytnVCY1Ikm/eGTea7VhrmvlWN2PENQmp3I3SbA2M4
tHAI7h96zcVZshrN0Vjf0/5REgAQxIAS75h8Lo4zPzkTfomOp/Bk2Cvh8aQ/gT2Cmx5Wipb90oqV
EmfW4oVQ4D55SBLXfALvQ4NgrsLXYc8+Ex5M48sIWuyS0ZovQPVN2lZATgD4rhqxrzxchnu2UFsf
uN7DzeCEoezo60jOz0bBhEBnxHAovU73TcR+hL+ikCXbuqO9adX5XODnizq3JxrMyOOgMyrublmr
CGBjJqrDdZTpRS15nVr5nseqDAmwee0W66kHESabvTJ755l4udos96I0fYXSxhFsi73lAMyNogIM
YbbGEcCH8U66IgZFl5OlbjY6NyfbVYLb0XM2/XQxGxmfzH6xaH4K49OuBuWFBXRa7dRG2t8LmIfS
0KJJf4i7IXu1RX5ecJF/zMjy4MfNxpekcCD/3FQnsOl68Vo2y/KrNI3yDReeeYoXJXTntI96uDIE
weOV6Q8TRmDvOKD4yakJi3rec39W6XFC/PRaOnX+ieIdK3yxGtj8iQbjUFayyCnM8htLCO3Nbrz2
agjVSDAUCAXbcOeMIYYTosSLEQEl9isMSt50v+jJepME/DJ2Vwf7I+/N4oR0n+yAVduPllQP7G3t
z1YrnbuUCokoBb2YfvSDyXhCDt29UZfVwe0sdZ+tikPP5az7WlEhVtW3eWY+NMZnBGcrnt1URzk/
p69LX2l7mWK/wxtWB1Vzn/AKxLmF9QivSuLHSeYd1djYCQ7TTmW9zYucNTjOl4CvOezStbtMElpf
XndYUKbkzFiLVbiR2JFZsjybEma8K26/73Kdo7k2Dq2upJ+DY7EmbLCSECIXxeM4HJrYJmZxtcxw
Vpw7x2Nin1geLiVBMzuI6SAW3kEaq8yCgahjEb5WNvE3WzfzPXrDnHi1isSCdrAju1nWB0c0b3PW
/8qnOcwrQa/SIeg16/o0MorH5zuD7NOS0zRU35VSiYy4M35g2GCwlObKzsaXiSF4j50gPrYurDhG
6t80kNvXfoqd+7HOmbQoVb9jpsW+eqCkc5UuYMDb39ut9TTJBIgBq3O2xU78oYP3ZRmB+mEgtqhR
3rqWCWYzz6TmcRt77dQHCtuhYTScyJ0+c+TcREDqh7bGZbcM0y1ObFhgNddlKisnGt3pZSZ0hOfY
ujK0yb9TfiINt6Yp4njfo+bEOE2UAF9meXSBG7EX2iUEBOymCdy9iafw0BiTddyc91hCRh7lup/e
FgIFKK17hhWo3x9K69Vym70YCSNntEtuMs2NYS83rfCG3ZTk53ExksOwzsbqu8W6+mpPyuNcQfgv
SvI3hKnfG73NmDjTICvzLDUuEnurDiHloZr4iZ9jA0aqO9prXB46kY0Lc0NMedpjSczGoDpVpCfo
fgjoJWg7eV/cZmHK1lIxjcOLWTA670gARFXCLs205AO5A9we1GHgtDBHqhseTGrzUczDATntGORp
1t+k5I4pSpQFHi8SxPw5UEkQGlVftE9erF48T2jHUamesWHc6cn8Oc/OqWu7s7s6d6zxvwOOZNQn
hycqeNWvGiQNLTLLT7xt8P3T/spGXHnPQdXfIxaF/D+Tesq5O0Yg2cuzW9U5xQe/jByb9Wbrxcfw
W5nPk5ayXQw3dRaQjSJhr5Ncqz79Rqgg06mmYn6vU9mDukJ+QHbSjRXhoXKdQ5qS6coenreTpPwy
qkMh+kgo431tDVE756/DtDq3BQya0S/1LYcB+6PBP/cIlbNc2TRx286FWp5BLlFW4Hshf60fg3LL
ypar6fd2U+/wmzNwY8uyR/s63EnHOOkM8YJJlVcRi/E7spP0PlbAUulD9qjVKyO3ATPD2AJrQneC
Esdzf3Qda0X8XIt+QejOVEdM8VFtTAZiW/6M+r6sHR4ULfHdzNMZBMq9NBJt14zG88hREs7J3J/G
uho+5k0qZpPLzk1RPxpZEqj1eoco9lER2oduJPuSI9FlCMgnejKGyde9p6Jma5Nk0keDc1xi5ZwU
5lGvqc+95r1d8JzUkAqVaqAQJyfFbAmkESvjROCPjNY52IFPFQFqrJ/GhBcL+Qaop+4TK/5j2+Ms
M7L7Mu3DJc9IFW0Ve0+3tBzsVE13k15+Xxg+TqlufBsr7zQyyKvJdsby+nssyIMwp7r4PqPCeyGL
JSo6ti5uKtqgl4u+0wioOzt995Yn6RlrAMsCNtxr0A3zuHOAsUa8l7NAVeUrUMEXUTVPtLPlN34d
stYtCc/TPRKi5BfmhtxL2nDMkzvDOsm0PecMkB7kqGZ4nq37PPsksyKHvSiYyxDOsnPwaM00hG/Z
pM8ffT9b9xO6ns8skaMdidyYw3ket0k6fNk4UHgEiTBRNq8aykXvBkptoAx2Z+97QguinNmQK/dw
uOu3JrGsH+o2cyv5KW3+0vY84W/GB0Ld1gvcJXoXtrAcq1BHyEQJQ5zXyDZF21u6ZOoci+ke1Icb
um2qXjRAG2vYOyykTNyBP52UEoN5TPWLYjRhj5hPweCUIwdYqSXJGbIqo2gFdtqCNJE6KBsaudcp
zIJ0sPM3Y5SLvMSmsTDcFDnKIv6+FpTNsPzBCPgv3ex/+y2k/tdikAcgIs1/PGY//yoF2dTXf0hB
FNsiWlPbQrPxYPCvTS79Ty2I7fzDM4lR3Iy9ZGWS4/mfWhAXnQg5CS7BY+oWl4CwVjTjlsatOf9w
IWVohMw4KuHa8Eb+x3//i0xc/O2//6Meqwfca4PYVL1/UYJsMX+uifUA846LevYPpciftLPgaBOm
S6LCM4iIql1HGZpYBKBzO5SrIw9i2Lmqc1p058lVx6cMj2DUGnl6Kpm980zaGclePXK/wXX9KVdc
hk7px9L04ylNO4+A4e6sjexzM2Xy7pGYqqeOecC/0Yf/VZSOHhyVoK6hmKDY2IwDf9PaS6A7gKWz
KqLaokRZRhGyyXywKnWLdJmokhDw/iGB+su1/PO1Q9/zJxHN9j1RG5uE5+gWr3v7tyz5T5cusRRl
qHl7RzE08tBA5qg79bsH6/jfKO7//hn9/Rv9zfMyglxmzFImkWmW74SKVYFbec9/EjE9/KH9+fMv
83/7Hvw2qgN/w7TYi/9VEURBB4B6IDRIaRkP91LIUGFE8W8+Ju2vwqPf1wwIGOAslXsXIf/ffhU7
BW6wciSGvTt6YUJ1ARD3Jc6svTf2r1M/fuuFRm8yaADOtRuqzX8DGvmrVvyfP4DlmcCgfgNu/mZV
s5tp41dkCmui5q5sZHFZ8cEijxi0cEI8/MfJ+C/vkb8Fevzz+7k8+Mi6gMSh3PqLlSizMHWu8DjJ
XuqWoOmyj7QCWS0SRL5x6dzXeHOgXJo3C6fRZHdP/++PFbnZ/3mXIimzgCMZGmjHDV/3Zy8TRz55
VGgdWX+0p9bqrhhI9YhW5CsZ2/VW2NYtK2SNzItCtXfKD9PIv4ysvGsRP4NDaUVIDJLnN+qagsRf
zYfRdK9dZt0qp7pzFdLE8+ILCv21zuD+N0tpgIpR2AKPtJoaufGnyhPpAyLF1ke7/wk8Jgt6lX8s
sXFbjcLw6zV7Yqr4XsT2M2/uW9NbN5fBZGg6yTf4dGVgW/mH0zIX6dZehNt3kwOO8+3HQIlH31Q7
z7JpDL+dtZs5Jh+xhr/SG9U3F5M0OCv+F0Ne60mF2BzZjCw2Pnh/sMXM2xJZBy5KDALmoiOhWNSV
fVjjhpngS7dTdZflOiUoQ8Pfvxk6pcsydcvZ7LYzL1OKqFbkfFLZ/l2yQrwWdcNvxZp/vdRMF+Us
3VBpBj3yLPvabRXvatlvOL5rmJkyDpdBeKQkcOWUKs0DC/Iyv5Hw9nrc5DDRqw/YWleq36uVDw2l
crNeymL0dovlPtsMTmm28vXitiYzzzQFLGxAK66pCkPePExakBToC2tQmtYZer5xa4vqo1iM73qG
PN5zxCsBBWXEDsrwId8s37bPNUYYl6MQ88u5TO8ZR0ZlThjZ2KLxBrevhhNQjojlq+GbYvWCebvI
vy8j6x2GXW7nsgmG7+wgwgd7z0VYjMbbJNp4QVOVxDhybUgR9/ZWvyz7biGesU2zD7PexGHF0O5U
nQuceOR7MVJfd1IYdKONdWtK2zrToDGBX2frLLkMqV0RuVDwnfLVWy4oBme/U8A4WwVCx7jiP2O0
Y7gTyy9Xtq966hx//+ywOeu9SqhfXTG3bub1h5x0VAHKczeP7S7NeVxVFDj+1KVf9pKsuyIhzSsR
ixfYmjP9GrOJVL186Q7FVN4qO2vwms96xIZCjwovW3deLF7XvFZZYdpFmGne7JelFBADuE4M5ZId
wZ2MsQWPoFMPr6vFDaBY2ZdCkta+WfrXYXaKaHaxcxKg3W5LdJYG/czr1WM/WHrazdNaPcgmfjIl
Z0ivxPXd9tCoE18YznMbxC1/vD3uY0o/vsAQ9gmYEb6ZxnzpkRHpUhVfzOIEkIjqI+vtayq1ix7L
+071nqsRYmQxi+LSGdzwK+f2Hv0baAtp3giE9oJOzFSyrn0lbUBGdZk5IM+9q7YYtzLnQdLt5MPw
uDALNBkfJ86rpTd3ptK+KiCIosXJXhw6wJBlkR5ohJYGupcqz3lmL5fUQVBqFsiz2GjziDrrzwmj
UDC77jNI1iKMK+UZCxP0Ef7ESJqvQZQfNXMRyFvOs0g1JdoO32FwiGcQ/Wte6bceuDkCCR6Oervx
VSgHvoZ4qR4ABQxU6GGHv9gHLztEKx6hU5vBSJ8rdtGVzTR4TWDLo75Nr8YwrnFgJnycDlFRviX4
IVVFyf8ndeexJDtyZul3mT1ogEObzWxCi4zU8m5gKSEdyqEcT98fqqqHrOohu7kcKy5YVnnzRkYi
3H9xzncu5sxrQrvDR7QuPtzO4yeQCabPdI7Jw6a/bYdKfso5OeYOaraw5hNPsf7a+snHYPevrWwZ
Ay7vPRPHte+1HMo+z0kA+npVBclPkTbz7rfPqVH7j5LOYY8pn5Wn7sN1W7XVoQ4GPhVYPjbGwEMS
DMbjpHMeLiM8hXlBuhDRj/cDcW3PAxqQZRKR6X0R0lmMvLViso2t4fCnUMTdQSewVws64l1lLv6j
peyLWEBCOp+sK9uv4OLk0rX2thqbrYBze0PKBQlVcT/dBjaHYDZaCIMZCx+dMg5XI0kiiGe7Rbcv
hXEgChtdR2u86ylObllZi3XG+X3A7MOGz61evbQkg2vBtoJPVvXOimdxb5GAtTzQuj0PPiuT0CZz
cNUlBjqNHL48MrSe0YPDS7a8Xu9jU/MiNNx0R9p3bSI4F6eeBiuvWfNHKb0shALGpkZZbN3WfQ9D
kHGOJRmOwfHeiMQ2Xyc8mcSBkM8UNWb9hntq2jOJ0zhZYNCBP0k+VGzk96lpvFtN3qdLYhK/v8ws
EITVs7EVoyW2A2Pfr7rOK8JR7WGdx3xYBia3qzKOC5SZAi69NQY7MnXM1zErPqaJ63k5nOqKJ9jm
wg4mvi/TudffrkXq1js9tiyOVFavlbnci3DZz3IpNmTgXtssjbDH8DGoOTDsGSWNkG57dqzOWCs1
3rhDl/5iQQ9ofTkjSN+7NlVdPhhl9hEXNeSaOLFWRPemO4745U4pHouhYirvobpezuNphgORV+kP
A5Db2u4v6LE/naR4K/38nGuWnCANJ1gJCbVFKcNdNixxR6jNVoIjDjIY68nKLFiq44wmi1Hq89SY
+ZWefBqVKFgCftAT8KE7MmMmN32QO1GY/QYGz3QrRu4QNarpVNYc61SUr+Rf8GMKk2HfxOcRe9L8
q0/DR10nH2nM+wdm56eO+WqLteXqt3fyt3KhtNpX7REmm/FuEp+JhiL4T2zzP60Ulw7l97J8cVsu
hSJUT9ZaHmnojuP/NcralrR6JdkqaOA5qzzfeEQpyrVNoTaSFw/NnzmkMBFN/esK0fsvJbmHG8Ax
8RUEYP6InvtzgYhGW/Ws5qDr+MNNkvpAqZMT8p67KC9AtFtEpcIhMxmYImiPKkRwxjMEnNfMSfZ+
ztZdkhS1nx2bki3P1sD8t2Xf7IgGe4jJgFnFNG7rRKlj1JmfbtAxhoiMF7rdB7duz40V1Ltmck+J
ET8BGfvKRHGwkIqvljp0KKIfYpS7NZkPJ2RKlGkFQmbX6PKT1HyWkdEy5/W942L8I0uFD83yzLmZ
c82qoV5ntjZQ3HFCqi6/IbeWjV2LwGCNmZSqsYCFRLDTvB4DNlXMFBf7HzPA3hD/Dbn1vzSomLJh
d1Kv+FimfZ8JwT+W4VXt1x6R3sYGULKBoANvATMDQlHiH+SrVGYq//nXv9jfMvP+9ETxV/rM+vlr
LR4p+y+th+jRwDdRYZC2zTvFL8c5MqidSQMO461S8xukvWOTcaugWNoPUXC9lJMCRcdKhiTcdx0N
gDVz5y41k4lsGhw8ZyXFgLbzjynhKpWcIUMZHHU6MLn322Mlip+mbl9thK+bfqavyey7KeCcDxVZ
F2laUwVx7eP2KLZD59wJDI3rpdw0ZioHSRGuTD6dqeCSUAVnQDKYjL0bmpbfarqhrcP1LILHQPER
QdGzyXMyZqyR37Yq3et65itppF6nzFKPVShsDAiYUTcAyHLg01zjv9+M9FywgCmotGlspymB3Ruq
NgTvVXOwEmGNJYVbIQy1sRR2CjxP/tF7Y87+3rqz0+Y19+bF/qKiU0ys6q/ffn3/1kwNUQj/+9/L
n/mskNKncdL9Ntz5+79d0k8YeZQz//Kr9t/V9bv8Vn/9oj99Z+ZGf7y6xR/+p3+h5MEWftd/t/r+
W/XF768i/q6Wr/yf/sc/zOWcp9//5399Vn3ZLd8thuvyJ9/5Ykb65xM3foz04y+M9+VP/OG8YtpG
zW0TN73Y0f2QZ/73aduCamdWJjjlXAuvukOf/IfxCtTF38DcmpYJD9RbpmEckX9M2wwR8N+I5Qtc
+C0wRHF5/WW89q/GbX8eGQUWE0D+Ad7MMUsW6l/xzbXgRWtBXJ0Hj++OPc8vZbnV1ssDsfuHd+X/
Mc9BIP+nC4W/i1MGhz1cHg+7PTSTP584JLpbmnDIZmUWbbAik6HZjSZ/dVbIyVh3JfpmRBPEfTVO
z+0+FAli9Wl88GVUvtedXV5jKVzssok8BtLND4MDfjgTaICLRHyHhucc6np6IcbCPnGFGLdpL1g+
sHa+JRIJdYOOg4cqqK4pvsOVO5Flqdzhm4ipajWWsf2ZAthfB1H8GoUz2HuvxkTjke9BPE0aadaI
Bor8Nbbl4UbJ7nYQTfcd2RHdi+X6H4GbqH0aUp2kyqCNmbJTQUATqXUNlzNpU1S/feuAauzLLx2g
UIVEjgmWA8TeaI3qjz23zjY16LBk27MxRFkgu/h7jrHKb2zcMjv2GuxfbbczBXZ5Fo1tx643NHJm
VDKG4fcQJp6dWMGhkikT1A0iYKdogJQaYmbvOFXaH0/+FBjjKxvLpfZDGDOsQjZR7g01cHg7UJh+
FlPsk3bYS4dTxyztd4pKa9rGJlpkM2DHQRB4p+HYqc54CyPt3c0yqr56YE73Vq/DgID0JdZisBS+
52yE/tbNjRce4U66HL2J4D23CDSNT25i+6+6KqEfTN3C8yxHc2Kp08KNtVovOtDLqSdVUaRTmnup
d0LP0eTotc2MFixp4UAvkST4zy0zfREY9boTnmhN4kZBPv0qbqQfniq8TmiCiTKDhFX0vbuNZY7R
hRxdo9oQeIKJtZO2W+3qJk5Ofo9IkbltFoFEmNvy2WU93u34GbrHzHRHIJChVuYqNXs4ZhMNy2Yu
BpL94g581toKEnKAIkeOihvL9ygLTSWcla3NJIb45dsvKhuSCrJt6hOwgDn+e4gUeNyWLKov8k2w
GnKSo3AibBApDZ0njV+WhMZ6YGc5rCo05qd5XJoM6TtoQmxkszBWjOXJrWxRfWbSKgj3iJp2w6ho
anb+6EskiGMFtsQeuuZrzj0QbrRYeYVBxiepdcyLvt2AeWiG3dCGuovvFO45zgUOJV2r77wNnGRj
Ivd5Q9QAEg/uKH2oKPJ5a3tJCMtTeaKEslcsW2eDgf2pccGqHvyuk+9eZucIKBJKt8K2pm5H1iRv
DlbPJcEzV1zLQYQ6E3N7OkUb0qziO9vNgk+eidQ51ioyeXMLorlwB2RBzIEx6Y82MRJn24lcFLsM
T3S6hXfPacLjg4J/No0HkSHS2owOW7jZcrAAUsoWwdphIib2YcUzw7Ubj3dySD1/laYe7DMiRBFK
a8funrOK/CFVlvjouirv3BUnGJ2L8g3NsnF000MJWw6U1WSq79KzUG/oNAXrV+KcP3SS65/oUMdt
trY5iOzWHKbxy7dVO0ENWHDmSYWABtqXYdzGVpO+mlPUx6826Upfk+X2n1bRFffEyEl7U43OjGvB
GNIZh5+PjDjHCuLsGlSAUB5WuFdmIbMt0ytSxeApE4xT90mzJR8yZVrVx+09aQgB7ZlFOtMqD4mT
J0c+TreZNJz6hFGunjZ9hLdr23aFjexdTlV/g1dw5vMCmRGPIDxcshJIu0t2yGvbisaxSWAgRIMv
TmE1gyhtQC7PSFtTG/5i51ZYLLJMvPZFIOz1KMJhH08O0DijKZcPEruA+EqDg8QfE47a286l2dHI
CbMxHgUm988uR6qwYjeVBAgMw4GYBtlFcDns8RWF+lKn42APmLjMUb5OhYEWZ5RSBS+K7TECV3Rt
EAEqzgHwZ2bLh7cYnss2Jv0tNi3dXYoQlNevCkFa9x1AeZY/zVDO00cVCaKVc9E0pIQh0Bnb+zCb
nOCOkHhjdtfCLRE2UxkyeN/qojZH8uDGOL0G/mYtxBM/QptQknyadaikkpI0yYA1HJ09OfOGve9b
nY03vM8gpmRgVChGwR6SSGXz/SOA3kben+NEO/xIk0PPQVSqiCP7JzPyWh46m1UtJMJuMFA/o47V
yMcZi2HayDRk1bU0emtuNsS5RJxIzIXV0xiaGpEQAjcZPPtECuHlqeOsua/RfNkbYp3FfKBSr5x9
pGz8C6PdDBwlmAM4/BqYkKc4tWrv4BbC8W8NJK+Ni1q+4g7lou1fpZXkFYNM4eBdQZxpreMoZVCi
G59Rq1dlPQJTiKeNc5+D1XIOZd72/pHtdIhJQurcQik2Wk34opWHwL1sQ9ikmxrAS/Y5D53oHuve
G8RFSx8bhOvWVoPR1NEtVMyx8pOrWvEL3UM8kNGTmYt52ISmMyR7AVhY8upViwHCkOPNSJyJt00C
lLoXzt9x/O7w8SwWm1i6d1DH7asp4Xw9j3MDvlPliQ0fXXtTeZ+HodGxWYy8z9pyYs1cPcz6bQpy
gc51Vkl/i9JHfLjwevqfVjdR8k7mgOwvTl808RWGQ18ccxAPUCQqM+yS9cgxagLnKHXj7XlUSH7a
1u2i41snUH6dE6rfr8mVDtgGVCdhlsprz2B6v6JKkWLT6jokWiOc3UNf1AmyHYmSkE0IEwgBQQLr
X0bFgavi4OKXy4RXvo15A/w4Ir1rm5KFvI2jpLimZph+XGYeaFA4tlY8nWrnlACArSxAX9tO5U0L
6non+sVfAr6UM9eoMRIwQTo6nrd4fW0oz2RJbvxO18dhqObnMgfNvupZY4LagP4jaIVXmpCHckUg
h3EprSnYt9BUV8C7gNYyHyIKfFXWvn+wa3u8siw17gblf9U6Hw5J13lrH80Gg6qI3h1wP+PH6WvG
Z7RnsyLwYedY+kBhvDTZVN6SdDuuMz+xDq3nZK/lmERvE8QY2IcV6I7NEJQhv+RChC2BxIJLTmiK
TKNwEdf5fgPc3D04yHu3UA06vSGRWvBAI25duCukaEUO2GHTn43PMPI+eEzU7eTgv7Q7+KFoFJk9
oYVAB4IZi9OqaLeJ3c+3uirg/GivPjVe4+4ttzM+Y8e5CpKp2zRGLjdyto2byBPJum6a/JT5un0Y
vL6K1ynWWZLhzDbbByr56Uun31DNwSs2GU5u4jB1cfCiBIFS9pwDO1+N02K7UaN5j5F32PjMgI5N
y26BFEH5gFWMnYUVNBea7vZYFi7Fj0Qrnmkw5+xKRo5TyqeuiuoT/t6Um82hIceynV5ZnXiYOpp6
q1qSAtDIriOjLrfMudlskun7yoe33fhx370x7kYyZ0ziAgyl/ikrAAmRVgx6WF8i7bdvk7B8EnVp
MqY0jEPRRT+OBvg7humwojLe8J1TdC5t1e/91NTPRTTNzS4JnV8uJS4cUm86lqWNFcQhU3TcBDMf
6k1nBN77Imm/tSeudT9U7sXj4tzX1vjsT6180wO2ozHv7VPBsoOjqqm+mlBg8VRddQI3VRxRIzyE
DaSmZOSF45tK2tUsx3KbQa/w1yp1jHEthPcUkrmXrhzU2t9WBQAHgyf8YqFEeqwcQZxD70LkRbBD
zKXKw+WQt9MN+MGu3wTCzAHtl1n3Pcug35SlYms0UJ4ycX7NctenxyncjYFFALBoOOHuskcMQZ3u
f0jeHOLfJ3T/1iTgf9bm39Tf5UPXfn93l/f6/4Ne37KZgv7zXv/qvVL/OBr47ct/b/TZZP8N0Qrw
SiCgHs37/5XVWKYJR+X3Hp/0mmDJe/qj0Rfib0w5bdgqDOsRmoS0xP+pqrH/FkJqZAAKLtW1UEH8
O23+0lr/ffKGuZYhAv8sgp5/HPLV7D5QHsjw6Mw3MbHs5n/T1CNo+XNX//dv/Zf5YQ4Ka2x7ozjW
eGNXtUB8t5oDJzhEJVUffAZxX4WFe000Y3hZCr8z57v4wjOSxgcK0RRHGOjWjsx587dwL6toNmw1
9c73EUrWbdmgiZ1c56STqPjGW6NvlbVUWUoHyUvHimcL6ma4mbuuvsVnPD7ZzTz9Ip+gfcsgtT83
VpI8sPNdPjaR2IxMPKHnBXZ9lwHsegi6Wd8TxDa+dsE83WiaWrzEffTGDd8fA4N0z9WkY850THn5
jzIwu6Rs2daVsuwH1+2bj1AW1qZKO0oq1s8WGeqcPytPqbI7CCrH0wyqVe+zxG2P5NagWod4XGxn
N4rWheW2jCtR0r2g1M1Wpsoygh1yFg8T6U23nT/7H4tZZxsamGNoQNLmiBU83SpPyxuci+wqlEsh
MEsGm9GUnnXZIQEIK8xUCkX4QQTCOzSQS249J4TAYrWkwhMhf4ZMAVsL+Fb8Hat2fKeokAl9Zdhu
y9xnnA3VLWbpmkHd6uxojXTc27B5ZIvFAPeiGqddOalv33hNhFKatJbpcyRn5a1Pnel1oIu/LSVL
3ET67j23o48YqXPfUpJEH3x62B47qhsA4huim3zGSk3/PqBBaPwY3TDAiIl6t0Od2Azr2grkkRfk
kvrN3H7ivT1NY4T/s7BlQAJdp34EGSWwYJSyHn2OyCfTSkdA/QVgCuBXdvxAux/hp8+9A+wggjdN
xzia/pAPO8kH5NHuS+CzmhjbWxQE/YU1rMHTbKP8BpatHkg2NejtcH3xI2Tn1oaU0vcKKdrsFpDQ
elg4112SmjduRvIXsQoB9jiWyBGIc6YGQQXW2Rnw2O5SRZZFHyQa4XQ33rWB13I5J+5vYTI4RQJl
krhaRE9zpfFHltzC+JXKgxdNznPa6Pi26nFEZ9acXFzlBDdi7BO1cgeVHyYCxneRHhclT6MR+XtT
8DEqBQKiS0ryP9y8vsQ6T34GN6UebDNYXFNNpbuzm8q/1f1kQCwpkw3NZ7OhE1NrFRUernwnuesJ
4LgBsJYilme/Egey+cCL75xZQkXoR1zCcduiuQNt09BvBFD/nZwgVwHJj4kEZAJo/8piMM5UYUVK
m/4iIkAdyS0ZGa8HJjkgLfuDTd2htEF2AMBiZZA5nW5dlKbZBss03DYwIxv60PGXZmH9avZ1dAU1
xkX6YlVPqdlA84gMeZOx1+GRleqlE1CdQqXj6yyd+/fBtXPrMNAc7zzemdPA0vzB5Xm8bcRgv9sD
qD5iG0lb6poBNgYpVCdi32Eqhqb5ENeDw0ubrBtHS7s5k+k+86IoY++Nrq52btEbl57tQo2qVg7h
ilYvdFaahiPBvczmkULBP/MowLWs+Xx52p7uaHFpabn37TdQ8kKuUfYI/oYBo3fhRv2R78hHik7j
zdPG9BQZ5C5Mdj8h5vb55dUJS1poNt6q7/GLRE0BRybVwVoznroelGFuSWWxX01j1K+xk1v7tJ3I
wh7a1oVw4c+7yQPVwo+uzs4kffAGRA3MRPic/MxgcpBm42tIrO7GmmsLZXNjeZjVjfHMYCflaMz6
4b6bo4wlMI68FTeR+TBPpslexrMVFiFyF/jdMzKp8F8ei4Q5HAsgf7rNBqvG4tXyatAvxt+QZFB7
RQEVb0GAydZgzgDUd5qsfSyz+m5K57BA/hK090HpIojAgb3HTqFuMpqTuxwy4rHrdXco+7n84reR
3kxycC+DN4c7zxiGl74YUZbMca3vbKL6wCMgVEUOMImKAhpBAPSnUEXRDoi/02LvQb9JNnmFscqt
snfXEnhOrDyCETVhD0hbRLO0sRlMI4nB49tIK28f1bGGUJgSjrTDk9vezTD7jg1hGw8knw+MrtGl
tmahb83GES+M2wg7zidZPNFsDlczzq1f2ijmHR073jEkKzcmXla9God4vqKa1HedXdA8RGm741e7
asjGuqf4+JWm2r7Wfq4PDVB5XETd4P54RjbtdDLlOytDqYnuKMfxgQ6t5v+dkfy2ySbsOWbY2Gef
hDeOyPsBKkRdJt8SXYRP2AXVKe4z/LT0B/NjkufjLVMUdRyUnj9sBW6jD6rw0k9leohLk0VWQNyW
s1x549mqaMQd2544gNOQD2s8Y/Wf2l2Il/bFckS4hU3dPIyuH34k0NYhJ0ZZ8iSdnPzwhlXcmsMs
vup0NVyZjZy/Bwc+BlyUaL7ErR9uejbUKHWi4a1CHrLPsH2+GUGnt2PAWIWcn9k4Y/rEg2hnjEVa
18SqlKexvCYpZrwJASBRxox1eM12C5MgFIsrJkA2PgN6P0hdcMTIpdqRamdd29iTzwaj9jerwJKV
hxBl1mFDUpVn6gockB2O3RZrz7QPGxnc1UGaconl+UPKKO4YIIU42vB5HsZ6si+eUzknG3koShzd
1CsWzdXeChME+m5AwJkfl1a0rthSX5XSS17VwB7LHv25WkGdIxo+Kcv8bJXQXDCN1eG929nZnTNY
5SNnc7PvIqR+66mBEGSluoVeZ4U4hRLgS/4Gx715JpctvLgmbhRFFsqVr2V3HxmO3lIPlSXm+C5E
t4/ZzU8NG9O9W0U3YkkTdRm2f7bCnA9pkNKUWJjNyiKPt1PYe4BgsuETRpx9gUzkXM1Uub+YP+Ah
kQPJcdRA0XSwCDk/ZkJ+S13g3416BdgoTzYBf+Q+zDPalymPqgfTCCA4WTLbgfZzt0A8mmMFBeGm
aSVycBXAesAJ7bPSjb1fThzUV/3UgcQZ5eLV8ILYX9eqfcklhqUKZvmZDy5mvzhLqdB0cuow6P1U
lr1kmVchinML//l6qtv+amCRxyoIP+FbOTnZW+VUAcFl8L4rTPWXovCjxS/K8GdS9mWyQnXskoFJ
ixP72Tp0xhGzi6ezBn5EVJwK10Xv2yNEWSFstU89UTnPOgyDK7u1pvsmG+1jXivnxUUHdDNVor5r
I9c9hJU1q71bm8ZLODsdJYfRz3tv7MJ9wtlxy1wjvpdhke/wO2N255luHlxCKjYECqGEqJUdb13m
e5jI3azAsuh0jMy84b0bLQgdcoAjo2MAHl50xFneg+SdbWeHls06ckRHL5Nljs/M7RC5qTB+HKMx
vSrroPuFSajZjl7pHqOolw2MFe87CgaKEke9NMG4nWs2FVWE4bVOi8hdU2j696kS7n7gQT0FaQfb
32z78HrMTBJgYNleB/A9IOSJgSNeuVjcY8bwqCkl72Yix0dGi4iFWcB9IqWN300lG4dtTR5dGZhj
7myKwS2c4+A6EGX4k5OtxfhhVoRs6kJirXe9joBUG3424Elue5Yq0jsRE1LwwMSMCQBOjnrnxtPw
LAa/ejarvuD8EyQj0NIxHpqDrP5swSFfikaDZmhbryTsDRLYgUAo73ZGK3tlBkFBKuAwwZvEkgmG
2urI9SuN8lCmOoQZI7W9Ta24Ocw96xdMksG1FWfjOZ46xuyhHxt7KNhWtArxmcFJGUgbsu3Eewyq
YDjXpRuc63b5iXx2XWtL0+5E2Ko/QjNpb3FfoW2eJu8rK3rnIZkidYDTyH4kt5PK2Kq4kndjnKfX
uQMUJceBvk8CN37WOuajao9Imamr8qNZzNOF4Et2dAW4n6uxZ9RXDkLwaHHv7on+hSOdmRX8H5uS
eIt7s0J8h5X3y7GiYN0YRHYBqCzTnR5neVW70tgbFiuiNCQQZV1Gs7cNe3t+tMKFM+fX4y2jbHTT
sFfuWtIFr1Hyg6cYzVFu7Kjt9hao0HozwCGGMGv6BwPPwLlKfVgBvqiMQ9QCIIIior+JcFTrysWq
FRpOiZPVED9+nypigezmNa3d4Vwxr4VLFomvBVwL3AH5BumRoEQ4NgmgIIFDXvn5NO7BYfQvCYM5
ruo2Po218G/bXtUPrdemV47LWHM12u60yZ3MueVcjL8EDMhnAJwZWGsttEUXMiW7Jhh8+qRitNY+
mrlN2ZQeSIESMq8iC+NiKS3wSuZiOAeZsC99hgrbKchuKzKpyzU6Z+I1sb0qGGBWtvaMzn61rAaG
p+MuJCgHm6SKgRu00ZC/tZVVPYeKJzvMHBNttVOxxPVco15T1Llbbr1gHc7S/45zADqYx1ikVEl5
PcfWfG4H3+S3PNXwLMWIPinIi8c5YGW4pW9193MwhD+1U7kdsVRM4UM8+C+CWDZWyTDnFt1P+dgO
4Xhk8BY+RZXw6UphTa4blNc+x4OSDCmGBK545/Y/whsl+GIcL7fsWv3Ppkng5RBsyKSWSveawXU0
r0avlreF8o95bBibseEtY8eysJiCSXbPtkyDj7g3svbcQWxM16ztaYEDGHAgRYDX+5a4RbzqP0Lt
AGQGKTbY5LyKBZHHkU4AZX+Vijy/ZCy7gc1N+PmSbo4vWLKTI62ju2CmKaS5yzc5ybHXc194b3k/
ZO8WTEpc+a53b0YtOkQZEqzqxrF7tFVQQDIdzH0eGeVXYEl7VwvKjBWywNceV6G0554ku7aze254
6HllKqKnsIobBpWOf+mNyryuJ5Mo6XH2bwQitG6dt6Fzo+0+Bjdp+LBATetpDsp2P8nMQ7Ddqwcv
M8hUi5LppcP92KwN5GeXUbTlSfjygGSfzpl08sLIil0F8b7Ijm5VEz+IvPvb91T+SwPolKtZoRhu
aZoeoxA1nck+/SEYJWx5l11+61oLkKvKn20UbD91OKl9B2X7WuPwXnt+063GwJW/RvLnuHqo/VeG
quXZ44bfBNG8JCcVxVUeAEyUYzKyeZxD98yvZWbOH/rv5BBCVOlrHeoVqYf5WfBS9s5k9rswDe1n
ZkzoMtLYOFA4P47amLFxNs4h6nq1K4eyuZScf8ulDk60pV7k9iEubwhnvYXONG/1jPY1tkR6DeOF
q9BsdfyBpf3NdxvAVk4r+rfEBJSXNob5yrSBdrXslmc/mPoNW67ytVfRA5gMjPcMiS8oMuj6uPNQ
XcxldVCeQSw3i3dmKOwRiIeILWOGP5g/KXNZydsgQned1xt3GNaMC2vq+gWVufrOjNL5SvLlRTeD
ate0LtHO5K7a6iWvEc3RQKoEgg9d4xiWZXiaLDgaaOQ1G8Hffm5HDvVZerrkLgiLg9aecXH9koId
NizxArNgIiIq71c7Awme8gnGd0K3hFxF7iuD0j2ejOq6a1jyZFnfX5QEUzaETY9UZTRRrkc4qxBM
NIsgRo42Om+zqW8VwqCGWUugDlQm1ol+nIILix5ZlXYev7EzZMDTdMOGD1V5z6Yz/PLxurG6Surk
it3HEK9A1aQfTOXAILdDwcrTa2i/fJbPN7asxJ4ar77Avmq2Zm29xKZOeHrrErl5N5ztCjjkKqvU
BJuQERSZDqYWJ0uzGkSsuRAOIqtq7m1Zk/wVDTFVEEWfu1Ydb6vF2kTumtiGACIdkcAEjEfOQuFw
HW660c8OKjPbD2Fa0+Li4GDOaNAdoHaCq7mzujt2lEG4nHOwO9LKCW7pXGHntUn5iSq2REDeNi0S
fsO76kaWSpRe9rjVQUaoq0+ZuR4M1Lk4e1M4KvipQKLMk7R+6jQvXpyZhJ99GucGvOE0Ut+eTx7v
ShV1cxmnIri1e5Vamynp5PzFWlrfDhkMuh0HgOWvGjaAGQ6isa0WFSvPUpa68X3vW8xwBPlvezVk
NTl5c+U8O0U9HtnKlRVqUWJVPWKFXuIok1TOhn92rVye8HgkO+7QRW7QhMN13STlPmQvArNhTt1h
V3J/CGLWTfmSDjnjXWHWslnHbtntyiZyLUSQpfdkOxwRt5E7zHtpZe4VEwfwBsBaRpZi+XiXY6de
I4ZUX6iDxrOykXGRtdqa1EQdoCTPG8anye2NNW2kA6qGoGTwgtEerGR78UgeIeAublgph6m/9x2o
HkuUxFtJcm1IV2cQPKzlfMeOd7hzjSE+mZqekfo9KI8yI7aPjEFnuG/iKv2WorG2+eznWO+92cL2
PnubNjfC8Jgik3sPEiqfbeWnfkNcRoXbBvU4R40/Q0SAztlOaQJzi8CMn4YDDoVwE5Ynly3ULpR8
8hEumYdOU9Cy8aMLFGkynyuzMghHyawjwU7VrveVufBf0YFCaOFzB+MLbU6HCaEqISMIxrBwxnQw
H/vGiB4mo6jeekek34wo/VfPGaBTFGW7rFGdC0Jq/Wtm9zyuvDra+3jjXeK5vPWQ2c1VqVznVyWU
BtvTW3rr95KlWWsUL2rW/T4KyhzbedThNrAtuu5axeopyqALrsuiqW6yzmk/Cbrjyp0s0d3gPoOL
E1GTruYhdXZ2UVUcoSJ4DgSS/hBW02U0hLsdzNw4g17EgRbfRKJnPpIXmzJKDhabiS6JXqEopF9Z
FcD5GYPhAU8xEDv8KoQcw1xwVzWuYpb1Xkd3VAQvzM5jsOGQuGEBB2BRV9NQBa9VK+afARTGk5Zl
f/ImF4Ne1cLAisOKx9flUjsJc+yzNfO++b1vY44cR4oROS52uDU53MWFOSk5lXwwUW/1uOxUlJdH
YVnRObP9cJ957C33lqZHX0t+ji0wcZj0sRz7Ld3eiFLGlA6GrHkq6q3UXXA2YvSSK5bk1a4ZnPiN
/Eb51vrx/MD2PL0PedoYTpTxJU3C6iQZDUEqNYx9TefTg2ylJ6Bzopn5D+rOYzl2JM3ST4Q0dwAO
sZlFaEUR1JcbGK+Clg7lePr+Iqu6S9hU2dSuZ5u8zCAZAfdfnPMdxELhaoBuU6wWzx9eBl9ku2i2
vJOmbmRchhQQ0c/Qnkw0li9q4fSLYw+cblNX+9QdzbYQ2iPcc+6vxllg8gugTwSOYevoKnvXc8ps
C6iVVwBfGoz4Yh0IlHZ2ZSfpfSJwuiUuxXsYChmcw36gHh6s6phnCAsoUpM36HDOQ4kEq9v1tYQu
NtSonQpTu1/EDLWHHmL4Nnf75luYOMA5Se7YihzHCg+SRDznDlm74Q9WHuQyjhTmUficTmkBECua
NogzZlxErndvx113iPWUbrkQ3MucjsDKURe8FYo45imIS1QBKB92HauTM0T38grBQBymJI/phZ15
m8ugZuXuWMH3wtCNrqUX6HZP8mS2H2L2UTWcsbs+IdAYDkMfs+LljPuakmKcdlWVyY9CjsFL1SHl
O1U1ms1jTN6tgIfupx0M9cB7A4k1XeCwj2SdTePF0qjx1q7Sxv3Q1TSlm3acQ0KY7XqqjoyVxtdl
tMRdFnn6ZRQxnqiG0RpFXOOw5yJ2tUy2VPcekcg8o1/gioc3JpXdZkxNdEEKBn0SMPFdN7oJk+iI
pF6BF5Q5/bIE7GacQCP7SUCR70i7KpJbx9SHGzyDxcHWLSUz146lEb0bA3JPRtANSR3CfoC+8CWN
Qnm/lIv1WbkOThxyAhg0egiRiKlNHRxjYToMnO9L997NJTqMQNr8Cz0a6e7FzPBja6kmf6lhfZOk
zkn7o48McJl+Bj5G44JQ65Cr8Zay1zgRkD/2fZwkYQ3mevY0wdwJo69rFSZ1sQMW4IwHzrJojyQj
jM/822b6Mi4BuZ9ArnqwShqBH1IJa6HD5ZNFYMKafHLgnOR+E0zrgfJkaT+p8iudFqe7J8M3SfZJ
uNjFU5/07DmWyvNRh/qSZKYJuPgvq7PsbEMHpxsMPR1NmhsuTgjURaX12sotYKdTo8Eb9ingVPgv
nC++9NPkFkGqn8qAMnXL/7pu9w37YKacQdzJfb0A+BnEjXsXV5aEoM9Dgtcp5sYuTXLIBk2XMqVp
d0Et4BQH5oXlU52F3ToqEus1RUr3IPMQ1Qwld/1O7Gu2nKeyb566psh+Lt1Q7/H7do8tQDlWmXG5
z1KnYHYAyF7iUfbns7IAL2+qmjiKMrPqeZVHfs+keEjkN+2YEDFjirIL2ZumUSq82n9VcQWxqZsX
H/EPDy7H0PLqLwa8WZs1vgM/ZsgO/nRDfUdDOpwLeyYHyqluKduddwRkk6mdjkfyVwn3/WGEov5G
LoQdth/ucMHDHxbZ8L70pttl4L5B8OswO2tQne8lwQxHntvqvvHj5FB3QXFl4RqfUGcxlIFt6740
ReX+HkRZfuunkcSj2IPfTk3AznTIQ5Cy+BJtqFBtsUuKOcsI3rG7Xz2nZLEimrU4t0bq51Ta2ZZg
nRIKr5rYISlE3b6e1jIaXMD6vjc8d2ZIn/rMhQC81PWTnczyzGOFMCxIyjsYV9Dao358KfxmfDZ9
7l20Y5vjrBYWdDPmGXBraJKSxlmPTaN+q1Sp+5A4K3Ydi8P+LY1ZVWRL0L4Zb8x32Eny0ygcQPRw
dNaCuKJ2nYJffOvTMuhX6dhmR7RAbEFk5X1lrB7IMCb5dzdbffuYOrr1tjwp1juqzYpWGtk+TI44
HneOuKm3akBIzPDctxhKUr7RZGE9RGz27wK7Zz+I0p/oaNdr70XZ00G05WBtccWiLCfKO8bx6Sh2
+jhzHto0Gy5mqCLgyOOwDUrN9iDIJWnS07CskSIkMHWD9Fuek6O60nUxfma4SoMt65/gJPnfdasM
ghWbfiWN9zD0uBvpf1v5s6skuFkoAy8+YnLrL/SJ/0hI8/9gqfn/ySzjoQ/51wKarZ6+kHmkfy+i
sW/f8hcRjWP/ASolRCWjCCuyXRtRyV/cMo74g+wi7DA+dBgWrQ6mwP92y9jqD18GNuNxT/m2zff+
j4rGsv0/HMQzNFtwUQS1tfOfyGjknxa1vwlpkBmQLuIDzuCHkTaynZsa5u8QK048OnYzR9YqFvG+
bZoXd7bILGGcYJl9p8C4wU7xtzxYLrvYrHpodJWep6zNPwpibz9nYnh+WKw78xVSMrL8AmAARxJd
HsbB8lamZkeTY/cGfJi8B15KJHz6PQDls8NBeKp6ClJ6hS1NOEJc9cJrqT2Ra0ebA2zwooHZMYmE
9vAxdO0jHGpvzSOVbNzZJv6Rws0ZIrF25s59Ky2v3SZYKApUwX0pthFa9mGPKr5PXvA9Rz+7FEDs
OnUJ6X2eycGGSyGR2+J6L7DREDwDjW3htLcUzO5yEu19XPncpmnXP1qqRNRjm7m0aaGnkU3lqNr4
zSaWbXih3wWhkbadSbf9lMjxp4vxXDMAGoF731xnpKngarFW4xxJlaNUl4mGSoH9v05ke4ESiy+f
KVvOPheeVLhFRevtU8akBYOPWFRbu4Mcv4IZF18T2HZ3zC4obr0A3HWHhhTJnYMHZ9tYUfyykFc+
3DtzNQC48BFJ1iKIb/TM+c0GJLCtQ6+8mwq557WvKPUW2PKMjmLDBHUSlj7YUx1f+OhsJ4ghoFJZ
9Fh1Fx4tQfTgytbRgQHneppIWczSDXfegfW8u7v1IQwsffdMRuO2yYsVnpZz3+UvhDneIqU7ZORQ
J9JxWa6+zDHCW+n7osLkjjC+bN+lSAJQ92K42PTGFURSmqST70FnhSWZNKVNmlJfkoOL1hIB1Yax
kUMuy5+P8H90iv1bod8/uAX/pXDw9nr/YyP8X2L9u6nd/vVp9lQP5Vf1T96/27f81fsX/uHb5M2G
jk3SppQ3i+1fTjNb4Aq0qfpBG0HgcW5wo7+eZm7Al1wsg6Hkxpc8v/9zmLnOH55E6MxNitIQhcR/
lFIL2fMfRIE+x6tn+7fj0rZJNOB4/MezLKjRWFFa2Vi14qU9+0s61JsGcJVzQE3uLY9scyENA5Bg
E/bUpLjp7wsGYbZNj8Dmr98sQ51L5pB5W8J7jcLsgHhCAt4AKlpyCKZRT2OVJdEGKw0pWXWgVfg1
E3N/y3bC6PLgL5jVSMSYaQfRGiCVAOnbxckLhr2BiWc5uIhhnZIBwEXlbsxaI/WR72RNfGMS1LUk
6Ii55JMAhgiAZaiuDjud5ZgOufsOLM1qsAQ0Kt7h7ikf/EhDEBhiKH9m1XK3lxAwFnkTSJH9FV0i
P+8msUmwJolXUHpFdA9sDCVHAt/E25rUaHLmwFxP68Bn6IGfIKm+uUkZeVj9x3E+VFxrBE5nYRFt
jdc3JHYOTo/Pd267hayBhSQheDPQNQPAp/GOlN/Y2sWxXzebCtABy+Q+DMl0mNFg5+ky7rpWTxdR
TNCh83Qk1Y5fIf3s+6V/Mt7E8MGkGoqeNVbOznQUYttysjp352YEpG04z2/BLFxcTHu4IcfizqUn
/Ggyr/GoVMnO3hYxRz0bFevmQB8G91dqevOWJ8Emjhh6cSBrl5eNvWsxd/Vl8TCcrbrei+Ebs7X8
WaHSyPZWZD0B+1AGXKzWX1ERFWuWFeU65Cm4JDDU3w0qfr9t177y4+bkKqXatUb3cZ4E6QCb1F6i
V3yg2bFpguLOluFw9Ut73rGVeglaT7wXjLy/x85C1ZrO8DpLp2BkeuNctmVVzhS5WfjgA9aHrWOm
vN9IObAzyObsk/E8nx4QSNAyG+KM+LWmOfjtVM3QIrBZ/JchMVgAyP2A0xNVgj9358+4KWruv3Ks
E7HtwrHZw/JC4tTmDrJXboD5jk5qJMuB/BTwo6wj3VWDuARSeGwrynw7n1LgPDFiirZJ7JVwe4C3
lcz7Q6cGB0KojdpiBiZNViG48/ehbxdMh2m+vLpT0Y1QBGSq1r075hItqocPNrVQMQq2OcsuSMbu
pWqZcgV2qlgAOdn4PiVp0m76xjEvg/Z8Unm6yGPO3ba9dTBpryiD2Uf9BMufvILH9xNICgig9hEJ
u9lmnkzzu9VxAVcm6rJrZYVOz12qLVjrikEO3ic43jj9qJlps4tv0zjmmp1izVthW7U8l32mE7o2
knpZ8/Xm0ic55i1SEryrzPL4lURK1FUkAEd7OuPgS41FGG7QcAZvaV/ROlEcJE/cw9a4FVabPYBF
gk2OZK36XsJmYNky8DUG2z5k1MYnKIotJ+EeRVY/4SMa0I/6GmcNw4pprZALvVsUif3Fb7Hk0X7Q
WUnWrHdpWbD/L2im5o0oh05sMTeN+ZoIGfEQWE0ECaTPCauyzdQMJ7t153zFbEr/bCZr+lU7jGmO
Vc+Y4FE1LWPkRRJxgFKW8+37EimbiFZlV58xP8NC2gfr7Yu1lFa0no3VQaJwyvwHUyV33nWyacgi
TC3/tZ9HNvl4T7DhQpvpINeOMn+VnkV8Ql8O5fscOqMkVQxzZAf17zGgQKHBpMoCYKpcp96VA9ld
a+i/Fi8e0USZsGhe/H5kuCyQRRU7K7KT37Y/Vy0L3AaSTRz3RPAE0J1Bl8/RpYqRve4aZr3LuvEi
nWy1iQQzHqYq+B+1w0giwN7LwhZ91qtjM3nBdmtKALZyLO8TJx/DXQIj6YDpCANsLOfssaV5Nzfp
C1YPyNgdeqmqfWz7Nv7w7B6lpHDDMGZOt4zz2gg3io4ax5WB8uW6/WZ0QgrH1nZqKluAEl+lmND9
dBPn3qbl4SaDjIVDwch3QnjoiYZFPP4PfWUYTwzAGNWobucERh4OUGAkKwmB9sTimjBAHmtIp1Ec
vNb28KfjArSZz7Z7jeAl/8S1i+tF1l4drfmD87N7twDrTVfG+bPGZj9sOtttus0SSkx6Tt4Qkj7k
wN4nZVHgQdutqN0xlyVrq8NShj62itBw1gF7zxyvyxvvGgpDFdfRz2C8IY0KtSCC6hwOWxIk3Pq1
bqvuPKSBAZ4zL4BCehLfk32jc/FEwHYw0wQ7ZNc1mTscmb7Y9cazzfhEKjhE2DnK9EI4+hi/Q6eJ
HzARUY03xmb91QW6C9ZirpcHV+MQ3MAkn7h05bT8LOJ4OuFWtprVYLTEhzubflibpeyv1AvMablz
/Y+2mpGxen1MmF2P7haHedCh9lxCF+2lkU+WqGZOCbZQwKnwOB6YIAwJqY3KaTfCrmNvl5BtjfoZ
oQaz6coRX8JHIrXS7oSUIEAE98g+nEtoGdguXkxcNEBXKtc8Wjk/zpowAXvYkNeu3wY3sa8L/8Ha
cavRPsHHla9cXXV+UuPAelt1RCykuFQtkkLyiBDnUg8Cb28NdoOZrUk2MpQD/9AO/Q8GYANdg+da
9yEOu3I1lQGfmrJtJrPxSy/4PZKWPGEwrRfAMguzhJWyNA7eUEYFjgVhf4vdJH1sBpE62wLlCM9X
ssgTeexJuwa860ebKFDpc7iwwOAjzzuydSki8GUvlT5HuO2h8emwIXkGaSZzeyny74uas/t2ttGp
uXXr9twXvIubJqv6q6xQgTBfl+M+KxDKrc3MbBVYl/G4kPG2Er+NfhUzchzlH9LBTLCxpGovxQCz
axX5S886vrc4wG8xqu+qHtAA5XioX+s8lMseoOyiVvSty4AYYe7YWBmNJdtFqG2QmPNK6zzJ6n41
uKbChMzWEMo2Dw0kqWRSL166wIRC3hGR4YBDgAQiJ2Vt3uAouMyA2uat8j0bAHhn4TycPGw0ePNG
+zuR55WkxoiCL53H8ScQZ9meMEVp5H5lAbI5B8zyVBCIkG9Q7HgAJ3qTDjuZZy7qr3YcrkliIeJZ
yLTzj6WLp/TSLcHtUTKSnEKuhOzCdtidiZ8dlbiB2I210maUT5MxzpMH2+tz8kvMLDf6wB5tCipF
iC0kn6RNzae18BXuvU5UusJxQBwfluA+7tUdFSurKcebGdgtKWi8B1KipmWL9sL2v/tzknLZLHC8
hucFERS7vhQJnn+JYz0mbxTMWbGPBALWi41cIQSNYDEd1GRZTrt0EJM8thMJ5EADWTP9UH8mX6l5
uCHpTBW2F8UsnBguwJfgdaRY7Ie/a4j+L9SPfzQe0WO4EqKaZyt6IMn45fb1v5uXRJlteQ25oJuS
L9+5XY6prfbLH//+VeStVfnbWObPlwkwSQkGPRzXnv1PtN2Q3b5m7MiW0QUfRZVRzM+SvS9Cv0Bk
QCCl3Vw8SHbZ2mCqfxDd1G5Is+le/vNW+F82uH/f3/6ff9sw/29shZmc/ZtW+PMLAOOvfxzr8Q1/
Hes5f/hoHFWArAHKjO3wKfhrI2z/IRjmEU6O8drnLWR0999jPRphgOYOX+cf8ObigPtvc5wlgz8E
bzPWOpqAP3vY/2isp/6c2/3tAwSr2QFurRxkvASbMzH8p164J+uLNfeAgDOPWFslZVmlJyby7arg
ooI4JlFEYuGXUEl+a0S6720flTg7qM1jIgnTyZ9+zk5m+n0WVHF7Cksh6Mr6MQ1+qWpwU2/FaVcm
9whdcja5nl/Xb2kYBbrYIGcikxT7l/y08SYXjyVSLiJMcDQI8G5GgLPMnfgYWhVlaBQtSXUXI8Tu
qH7yZdiWw/ThNlVldqxpTcAyqCgxz0HPLM26szPZAVXpZ8fbxE0oujNJFYSG4HPVKFLL2FjtNbrl
1RGyB4Ci3IrWi4PtUNcD8ROJX+V7bxE4u50WNsLCVK22Pepm6siXxZLjOVFCP89d0K/dJp0/WrQm
J+CuNKKDZnOhFyZYUf3NbW4Rx7BvCh+fMwrI6Tzxx10xueo3g+W3X/4tK8VXYjlGWOsOaTt1ezXX
QCvF8GClLLSK247fR9u/Rh+vt3kygw1gzH/WOq82qXC+mT4dQYuK4Mw97j/apYi2SB2/V14xbCLR
Dodq9oE0JM470H/UQMobT4krqt/JrPoTybTOPu9GsW5CKAitJoikZmTNhe73H4oV26rpGYpkdUQ3
tSYjiFyklZpqF9kC80jQJ1nftFw7OKCc/HX2mtHsciReC/4oYNPd1dLLEn6biEDW5zDXfMuKpa+N
2Zi2JZy5b8Oycyn+mUlkt7iJeHzIxrQhWJxNpPDs6YDpvi1IP6wfq1ZE8Tbw8EFtmSrQUdVUYSyX
2OuvgFKpZWVXLQ5k+6a/1nP/knseVpZMjCvBnJAkLBepgg8JISvZ2Ec3Wh4Ryz3ZUC7fcRO1WFvy
jBDfswcsyJCyQsReGZbxObKn60I2DNnWY9A6z0nS2QRbqWH8NnZR4B6cBnDSCSORk91pMhXTE294
7l+I4/lOloNwj5YTDVRiDZspBLPdpyaQ4LlGR+7vYjNPpE+A62sOER37oQiqq72wI+yShspc9eqI
stJ9Q7aMyKox8rHiPqM4rQ6hg64HibUsz+A0AtQIna/xOtBnbIopvYm2LOBRbL4q/UMTM3UDOiaE
rBDWuZeIuGD/jEjaWcwyFCDFLoddFEQGAxfI8Nv+CxvQ7TlYLghlnlgK3LfDUuxdTNqOhmmKjpbB
LwwOus7Jrz90sLT1mQo98ymtRH6yjImq73FL3MlqKNxm2vjGLbzNnFeqPRc+a9BN6hcQKaNeTdmP
scjzcC0G/54bnqDDbhrB1rFkmCqURyOlI6bNT4xmhB0CefqR1vS+o24uHFAIu0qYSWBmmKKE6ybG
CnKUSqh3dy5PLr9nRYbgIL6PpnI8Yl9HsJc8l878k7MACkkHTjMA1oACElyXG3i7mMBpLFsjjdHW
QiipkXCnRAUhLl82uOGT7vtYjFG6igiJbwFCUApsQuh4CqKWUPWGGyMKD6Dwk2zbdRaZ3g2RxTGr
oUtfSXnl4aXmM2V95yNI2TdxSuZLXCzfjMtkYN/Tdq39UYsNs62f7OeJX3aQCOBNFUdsESTpjdPy
SsDWA5N4NDJOo4mikMvODAUheD7TQg79nR2hVAtwuZ6Zk7snt02tH8GQKg5OlFzEfXitOEoXyxvd
ObTBHegUtfPD4Vce5+FG5qn5bPvqXVuj2qWlb04ImlDj6NDHkQPWeKn5vXMGM5WjfuIYS+9IfglW
y0TPzUfDfZ8I/llVuBlPXkqS1lSOM2MOGDQ30O+YXzzPXzaYAPWhqMSvEDX2E+dtdAmDhXl/NN8C
ZQ0qhg4f+d73Sg+5B4V233jLZ9bH9c6CRPHpkhpUEAWKRy8rquIIEzK/Bp1bnbK5fJDK/j0zu+gB
ZEXByQui+lIyhjpN89DvaoYYTzmTy4/WI9CDkzY4pjkSuGBsoldnJghAcQxibknc6SgNuNaUK6bb
NhPGtXVlq698VCH8tSrchnY6PbI8zq7GxaUY0Pv6snUwr6bVgThH69Jg/wG7XYUrZ/L4I5Lep/lJ
fO8yj/05TSGPo6p8oWu21MZBeXHrM9RvxPhPSlXuMWvEuO+y6JKYEWM02/8eWm/d2F+NHNDi6Eer
HKC4cl+WbSWeUT7DZMuu5dye8f+tfV/PO5Dd09lOHUjGTVMzpOkPWQdFVBmW01UxoxdLCX2lW6Up
SLpd55onSnDU6jlSPxeMciLgeePX2fL3d98YGvK/mnp09pOLvyL147s5CsSOW/+WK1ZEqMrKfh27
VvzdlcNwWhbQVMrkdC1YT+4k6d4+SpB1GaKFLpT5QW7YdA1I5O3S5KVD+bOqLPtBNYR8NvX0Qq8C
/SK1vMmQUrfsI2f4XY/1NW9YLGnCsHvnU3e4j4nO0Lgb8wQFVDYHEMyT97idMFUI3I3y5Nuod3ov
QBOQxncZ3C5cTNlT4reXMJtOSbBkW9HFkly/+g1I9SHBTK00lP+VInzXA6+LPgYtQt6wOkg1/G+7
Xl6zFE15UJtyp3zx6E0Bv8u8C2sHHqfxuHm77hvmUXLTZtznqjd0kothT5biVeVccsUT7WL4koet
WiMTNB9s7OO3oK1SSCsursSdbGJYRdWYudg6yP10UGKmfXKk07II7CsSYsA7hphftrM84KJptl5S
MiryOvhHI7pqKNo8hlXWJT+wtxfHtpe16O9kjiS//dO/hVymAAZr8l3KypjDOhfnZInK9wCCK+uB
JWLSsuBiwNxept6eJwh9L97hY2B60v2yoXzQy83CXbu36SLorG/o5cROdUzrbqN3n8j60LpaFafL
SjOIkSuXVYm3Z1M0f42GLeYtpNiikFwyabfrzFSgfAiade7g3I/++4g8JNxKJHhkTo86fhRILB4W
DR2AECfnYegU7AOSlxneTqYFSpU0Y3acwhsSwS38+qgduTyGmXHvm6SdwSI5ANfnnMF5jDt3HnjT
7VIy+as8DBNRAYxtwg3fxL1gU4lmsSixvUzuOLyRC1NcJ5NfO3KoHnL0q7RkfHYXqv39aDeG9EXV
3Rk1PEGF+daqgA8GJTgiwPyBEnC+uEMbFHjByCydi77agRR8BnTOB7qXYLWy7k14CNeckLRwMiL2
M/uZra5dsSGsN36gasGe5Ff3kxYTqcGmX2OBPDCN4a8fLb9iz/oqfJmcEn+Mt4mfHnBSHLWXTV+K
QOiNwqe9ncTSH+e6JfbP5uJckahQvfC2jt/KZNDYz8IfswuFZmyb/FBr9d5YurunBXKOEwtk8HbV
M7RCrjDjmwQzI2JFVI4EZ1tNT87N4hIdw1ObXALFfbIeVZMdihlAQdcWCzbZJT85iQPFyQ7uCmnU
XhG5ehwd7hKVGvNSsrF/lxFa3clj1OJmTDLGJgUukREeGo4Wl2vY/5wG55rWc/NRCnLW/FJ8Or0M
mGmK8hpFVrOV5Rz/CDM7vNTBIj5U0u+TuKb289r6I10QesZA7Z+WuXoWaVV+9Onw05rFsWAguQ67
zHwTegSlPaWHghn395qsiBN2o+EJiSe4iS6Kvze973+vHTU8dImLVz/vdLCSEc7JJo7UczXxiMVe
3T8PYinOFhGKN5BGOPxWxsKdZ5XjHrWP3luw9K+Bra29Z7f+J8ap4aFoMfvGnpgo4/FpbB23eDGK
Hzso6vlZjKQAQwndC9aeZIZjKAGaYYE2nKtPnbfJtjYBUu55yB7GBmqZtt3yoQiM+JaWpb0TXsFU
LqhwZWBQn52RQGdS/+opAZEHL3ybIQY8ssMc1o1vI3mIoPLXSCZPhfDr/aJlum/HdE5XYiDfaFWE
XXRG8jDuG/Lur+HQbwKCadZ20aE69Yg8eczhUAIlHNKTBSTjdcnx/mN4xV1d+E9Jk+sTMrdbXGt0
TdAnbOqEIJk5w2Mx+Yk6zxTym5qJJykhLQyMfJsNWfORdkJe+65+cUTZngGD3MVsJnHNMpgN6DUP
Th/kD5DqFCQy5p2WE4dfSpPsEQTDt8Cdk8dSxt65WaT9LLWTXFyujnXuwknzYJmT5mTwe4Unctqm
Q0bw8xNGNmp8S4Q3HXKx8aquWc1FV6GrUJAGDNj6l3HMmCLmAxRRop9QTEiXhg97U/0zI9IEAZdM
H+uSfHTadLrLCMLEvZe3P7KcGJUB48WwUkESn8lNCC9VZIlT2mqEJiFyZiy09BzGajhB3OUxHc14
thSGVgaITyOD2jV6E3qfWDEGsEp1n7dFfBfcoBkxTRb3o8S66ba4sJ00PLQGigDO7pg9Zq93Wd4o
7MrUP+At6pVrNz+ANfKEtmRUQ3pgxyiksyLl3IcVzp1qN63YOZ1+y27LaQ+N2z7vp4beu6kPhvhF
LiKcWms1u7/auPogCN5+XZKOfTLAXOIEzPyd90udrP7PRjlFCNzPH3ycj1Edp+gGCwR+pevtoSA0
Lb++Vx7dJiNlhUEBO4nQxDPtYETeZxcSgIdODyd0ArAmjGbnxI5XUUbHARLN7BKPQbCPVMQ2WTzh
AI3XGdqU+yFhbwJ6W4o6PDZhcOcgKsJ6zvx3ynGqUwFew0iFazmMEQvRlN0N+BFE9KDaTO6eyeg+
4H9lVd4uWMqKz7H8c93aa/0wipDM0RT0vEz8B2SgxTkKo8aQzUFCfPEjsav4kKh+uAu07x0gvw2f
zK5JIyxAvM7lsrdMeGae2zxbZKR/H2+3c49ge7AaljexuRSe31wicu93seuXqHDyFwZH+k0P4fQw
cA9szDA6P+kPvoLGuq9l9aPSCdLtWXeXwuSYE6ALiEMds8eTolJAYHK9cewlOPlNs7UIU39Hm5ru
fdg8X5n01Mc8uWJv2QzbSZddc8gQ82wvRCS2kdMdpn6UB5rwT+dGbR3cHmfG/JOPSMRj4dToy2xr
P0eTuKRVfWEBGm9rp852qi/c3wTKT4zW0VGF2UiAY8hGqjasTrH1s7xO8/nQW86PER49PPZSpxu7
FWpTsbl7ncGScm4n3WOmm/5Iy+ZtuHgt5uGkujaNrRBwx8GpYIqytUIDylYV/c4jaWONA9jaKBw7
3GMG408o29d2ZDRizWzHi2paoKy7xanJbTpg8XuZ/WQXShHvIDx7PksLSz/jXPuZRdi6AhO4OGJF
d1eRRrTNgxabSG1X285iwEuCARZeAeQ2MON8tpdQ7ON2uUd9c5mMj+bgZiF1S30PwuMmU+ncSxE4
9boG2TlhDor8zyqlAQ6b5PdsuMuLAFuOHr3q0mdYXf0o9C/gKwp2M2YrEvVWJBHMl25hZ1UigAuH
0OfSdcp9rqv5q+jlfK/bujgoZDAbWBUfMGKWnWMG/5IuWclL2+4vK46stQC4ei2GdubpcaKNjPsS
gZsG20z7i9wvtZ/TStQ7bYuekcKtr3OWCTsJ5AI2nVa3JyAdFYrFGe/TZ2xBGlxZRSWYUxAw+HZQ
Hky0tEfkEdZR9iEL49T+zQQqoIXInkmFIdl4UrckWDsCHVvNV6T+csN087c9ZuG5Gh3vUNo+QCsJ
oLLtiMfExProQdRl0mKL9eSlijtQl6eJ+uk+DHp7WhmdYY/DK0oZyaBx4zLRXAsCl9c8PzjpkNpd
LS+vd8A+K8Z1LAjxr5OmMANZ4VAMI+j2xt+MeiYrQxEMzd5zbVmYsAnA9Fdu1Oh16IEO7BLrkxuP
5JJmEufAj+tjbE/4SjL1YKryeNsEn2U8N/uuTgzTU5/akfOB3r4PQAmxUgQ8DNoJs8ONEBgQFNNq
jNt2I7cES+ttqfRrHc9vJmayyHjR/oyL7ntRew826gjsZwpRNJvO22dL4+dJhz1D8Acc0GKTe+4v
wS27Zqudb8FX57vGYk/EIhTroje1J5s8z0uENn/bVJn/mBcZk9d43Ot4no5LPGNV6A0TRDf5msco
ck707H10tk1CysnY6qTe5x5GkIvde/Mz7jqldvmQD8tjFDOJX5VZJKqNP9poprUtlXkgsyq7pI7g
L+tFDgn3edbCu1lxPCRvre/AM0HhFKMWyLLqY9Y5hvRezIjEG68MPqZF10SgMsR9L+TUvKQjnzfE
VA353ETi8Ox00HJQLYQzPWGQSDGjFHDYV+EmsGL6ymC6BaGWDUceHjW6lMlkz43Qsfxl9Yzrrr7H
Kv+UdbVN+ErlOCWYKmfu7Ws/ChrurIWWyVI2Gpo7B5SKfWoldKYNBa1Mzo1RzrhVaNfqDYemXE5W
5tno1GNTdCd34llaLYRzzRcEHgMREoggHnpQmr/H/2LvvJVjx9Ks+yoT46MC8hzAGAcqFZNaOwiK
S2it8fT/ytvd0/V3TBvlTozTRrN4SWYiz/nE3msLoYIJnVT8BEsPzBGV+zzeMvl39rJP172o4sdy
G7MQfBRlWnmORvkExGTz+oIBXIxa576KrWNrap+RTvR8XmhDMJVIY9RFfk+Dtj3zIMxPzG+znYDn
A86YNcWL1mPyyzNGHcDcl7CHSm0GOqlFAHrs5uxkvRpXXp1u1aUst9vBV4opewar1A13Ohgrnodu
kXvcgZlOWtJU3acMkLIgnsg3f6i6uTmpDIS8vGdsiRKqfIGQjbG1RNJynpuNtQQ4VB2tCGSNfEKT
RBYQV2f9vIBMKoiFKFsZfXR2bt6jT7HuGw34AO5XlrOUiKIV1dtgZtQWA4SjuKEt4JBMOJQgauJh
rG7LIWkOuaNIxp2MzJ+3PpIHo7GtEHNQ96pvyQr3qWp3Uk8zxCGNqNh9R68F29ogHpbENaZYOzAA
sA5EHmc/TjcqgDc5MWx2BkD5zvATAIdZy6x9szKGqrltjbV+YHIu9X2ZToUeUIq31t5AFYB8G8NP
9pymPaYAkmqX/pAmxOSyW2/azjgtUILTQFgaEhITrTINhM7ihxYZdLH0K1Pn13UnB+tGyoHgVgsm
ozBnuwntbCRt4jE3rW5hppan3KpYs/NyXICEtthY2n2clFVPWRQjUrmy2/mDVVCEjZj3Jhw2oCDp
hgd9G7eXJalvGU2TEgJckJgn6UoMSqhjmNSWamZDIUV1lDRVw1RxVY/sKFLTTZCSuaZVzTsBoSA0
YsbYFqedq8/55mFDOzuTml2z73Bn2pU3XG83rKlND+NYudNnMw7zohd7tV6UG4RqSEMZSuL3tPE4
cbprlie0qT1EaPUAJ/WlfgIM3LxDEpSvMVnvV61mpoG2GfN70trJcWFEWjMiZCqLhI4pb7kRrE7M
295ul/g4ooMaw7kZuob3BwmnO148aU2Ck9kveGRAG5hGGchEhTcCNBZBRpTfI5PFlxppDywGrkoN
8+uaNGNoLcn8A4Ji2WkdZbkaFQi6dBC0ky5gL/YD6gDskDoCRru5AfRKfPRmKwjJmFSFchoM5vHm
mjLDZ+TzsvWO1bixwhh3obx9E23/C0oU1kJkkFeN0eQeTxNZ8RU1TNbo9XlYtuFzauwbpDmOn43p
EFKhO4cMsxqwmwQkUVzqd0ltXAuH3PluWHf2lF63eb/vGuGcNNT8UBbVrL1x7Ak1OtsBb+7h7na5
gxYGJJnm1VjIgwo5g4sTYnhUZHTNtoNLkWb6rpU8lSpDwHvDzM6iTS9Es2PKOg/LJc88psi3VoEQ
jJbmw2qYU5smW6bEyeJ7bU3EnilAclfIrA6cydR3gqQ8R0dOk2CbC1bdyT+bLTv0zvRRNdgsV4cJ
Jby32WUaEJEcUDYqXMheL1+mTs58GtsohI91Yyo9vEM52CUSqGz1OyNnimSo2rwfm856MIRjaqTf
lfgaZtTIRrbMMP9y/ZGp7K9ZxE+lpbL+4nN3hbVx2ct4hiFpbwN0eudaEBpwC6hvMOBhUysU1thd
KF42/DV2TR3KR7/AYejiZCXRazCU6xEYp08eaHlalHYOEpPzmQ+0rTwAF2gfEDfepyVFbFQDRbMv
wZWJlmuQh/XtEBcWnAlZ1odqlC9VZqDMJNfJU6ACnEtFpwmMuh2M9P4z7gZ61jG+lpcXtdM6GdDA
ZcgOjdVPqeaaUnntcHvsp2ikfMvq5yQvcYTYSKUybf6Y4T4iHKZy9/FaQsHnCDlVRoUDbGiEb8bi
q5IWSxppqI8Vmh5SK6czpjR6La3cDkYckfE3M44Wl+SwrLuu1JzZcbUGJK0o73gGFbfh0Dpi1yh9
bdzKym/zJHmciEHpTzk6z+567SmToCf1kTiVTPuj966bIisYimUZTwjyVneaNJN71+i9aJ7jZacs
xkmdG1oPp6HaxdgpjiIq9fSJxQdoqhyRptjn61wPPh1h0n5GmFFPqFbxU7Sj3jd/i7/6S6aF/61K
DeQV/9608J6Wnx+f879oNfiW/9ZqqKghMDgZuJtAS6Pi+LtWw/pDNyREYsvRhDTZJv1Tq6FZfwiV
BBCyri+hcdYl+uu/A4v0P8yLqsJmn8iXkX/8Fa2GfSEy/0nrYwkJa4KAAI2TnTwxW/sXrU9rV3wA
p1m9iDCtcQ9uLxoqwJwVZ+F52bYMVlaXZhpe516ELTy3k3C07nGpagfVMxnAgC20kGVl7RHJPdcH
Z0EUAZiPzncgxdBLVe1+lfYLS/ST7PVl1wOz2rW2BYkLuNkFDJBRqHXbqUpifMINA6HRsb5o09lr
Nv2jJFo2HMflWVVndKmRmih3NrGtZJPKdgHNggjuy1DH4oBp50KhH/G4g4Q5ZPz6ez4g00Nj2vFI
5EJtn8BYCXxJHIkVUmqPAhPeSUxGSqFqNHpm84qs+XO0kpMhSuaf0LemEeNPYecRlQjxELYZQQlD
HknoeOis1Z3sSEw2UEMZaTKe5BpT0KxrTvW1wRlLf4xFRUZVxly++CUjbWeSbHJg/NgPx05Fq5Zy
Yn600wVuQvaNt6jmQ9WSXcFgf94NVkygBvdeQHzaxfmq7pGNAn5AGSBZo65452fW8fPveamepuGy
TV+4Sue7Rl+bGxB0o4tClqOcc8K3LxoX1WYwmPfR08h157HczxrWepbAZ4VIskj6280ZmgPjjOWg
qUl/Q4oKprN+qk+KYiGqvmwrNGOIYSjDVG+rWHucID/WbjNVIAxnNsPkG2qvWzmZp1UkxjtTMGXH
3qLcJ7x+B5uJLG9gShKFSHXsX81QAXwxOaCcCPeCKq2rkYEdsK5yI60R3m2uJeQPqfO8YmBXQRQP
WYPoPXfo5q1m2khUREBsDzVD20wSYG0nyl42XeoDd6UhZJx7QuTLhTJY5i4uRl5DoWPKs1C9f9X2
Ur/aMID2OWGB3tYs+sFEg/SYTXIJqa6A3QnCR+Ay1cck1rsTaQTagaufMoy/+tpOKZ3TzIwJA2gG
pwwWLVdCDNnm1cwE5yQAIhJbH/ezgLNgabuoK+qPdZ6n3WopKnX9RlWsb5zc6MBVwPikvrqz05ke
Wa0xMMNhO+hJO/Nc2/mp7hGPUpdy8V5IO4YyGV/JpHxSFu1ktdKBZv2sPDuFVvk1GHtCQ2rno8YL
8KSYifnAgwOoFqqK31v5cmdqtRUufU0ugBz6L9gkylEly+q+yzfFs7r0BV+K3FkVbmD8fL2nMsp0
521KruYW9TLVNsQtZdOwXhsdkL9L6h4jm8FVVeiCYOsS+dMi8tk5TmWeZLbexSVljk6eyl1lLbvp
UhiPibPrSlhOOB6vl04cm6HsrpwLn2Vuqwe56Q3LieRaWuIhc6oPegjECC2DPTFkfocQgRdsYlfh
KOetju9BTiDljS2YAma3S9q1YLBm5A8klkmQPKl2bXfaq1xM8QxTPgP/o457vTP3kyw/INepoV7V
2vVSFIaH2+jL6JTpc56Km8uqtK7rHTKZ0rfRfwHIuUkw1BOGTsBLfleO68esx6/rJJ8i5sE907bQ
HphhyroLetEHAvqbRWyBaVoxuBnrVSumL6lfQDvtHAXoAOh62xubpdt7iirUrTcCOzd9SX5Forl3
EnlN0Yy4ZVFe6lQLN4JgAcAkfi/SE3qSg0iUV2WaUW2ZyhqkacvqkmUU3Uxj9IlXN8ktW+ej0UgF
ToZ6JF2qCU1duxI2GMkel+lgNKGSxpf0I7KleympyxvzQQx6D6Fg5WiUBPM+Lq1lAarDlq/I+MEw
I7YjYj1BIiLbAl4dbbdzHQ9YRNZqgXq6IaMiOM0KTJApTCSchc7MRmX/baLwD1Hmdx5nxtleR6ZX
ilMcV1Hrx9LU8dizC2oUdGNT42z7rrCuJGNQ6EfFFyOSX3Bpd5aiM/E3Exr99pgydSH+AZW9tJKv
eMgQJseP9gQDXKU5TcwlSO3obNSMPJOZO2Xo5K8oYkhTVOIumWcil53TwicDdb1O3hKARX9MoahN
EvBjgtxAUsTPuhGQ4nFbaAI0ZgzvxsoHlPeDAxqnU4Blc3tmAlKQ5B+A44W9Shg1ERsOwWrbwHDM
JHnNtEjhAHWvIk6XF9LAxERue1JL2eASZFaMLp/AZBDLD0nb4RYwtvex16YgyuziFwrp4t5ReNOM
ju+FY1YtNJcQGjS0l192RzA5qGqIPEUOiaifNp9Qu2Hn6Ao8FanY0o+nOclOs2wH524EZLUjb3Mg
iMokyD7UJRPJet2YHkR4LTSvZU/wOaLKfGhAjKUXSXYxenYyTvQeK3PzVgryyCPgayMM73ggumRk
ZACwTYWPV/QRHOt2Csopwxmt56hkSBU3N0AmuYNZQVhMknmzrWvS5nc4oeqdQpCBx14+D8VKwa8N
y/LRqqSy4+A2VJQTRD8h52+hagn0ZcuxHxxQxlPaT8tjKbgGj2kd50RXl2KATygW1hW3QAh1dyJp
gTFag7NYK8OsMsgdimBqYL3Gy/lhjUlAoouPqMDnZsE7kr+pLYpLEkzhA2KQXLJxOPDC3Kq95cmW
yJhaRblCTtmckoFNpxKZue8AsObc5gbwmgVlpJlqJ7VYP5tpJdLdGfxoUe+ajBVA0ohbDfg+Bmpu
1iGKIYZMQNi6FtFolJc/mCnxsNRp7gqtWnzeQpVUP+DY/rjOi98WBSgJ1ABjJEhnY51CMYTbDKrw
WOmPHR5NXiXjAucH02LNyudaL9mNwCOxI0PutUYg444YdTwSuQh7MACzrbV4SlsS24to2DutwRxH
xjFBecycAT01QVTwlJqIcN0Z9wjg1HU6MBA2GBmpk/RUgC/QguL5nCtxctLsOd+zp813SC/4al+9
EfDBCFDOQsENV6cpuqchugLsFl2bXVH4tqVkzzOLgNM0OcPDJK13mbRt2Fa2crVOww/Kq7Bt+VVU
HknyqKYDZZh4z3oNlEBmDr27dTNbjsQBDVfvejYu2mCT+rK85GvUhuAa46CLiVLC43JyFPFqsfAI
1HjNHsuSD3wHH5BHoLZd9JJcghbJ82Mbpce1bIlXh0ODlAzV60eLTGNAcE1xQ6vKxdZcWkMWa0jW
plRviM2k2faUYSt5AeqLQjgHdIQj8LdyWJ+XHBkxqCalvdNaqukS9MpFbWyazdYBWL2okI1VW5Ak
p2tbMHxmeoFY2cgvRrN5QUoT6vH4GuO1HQMlUVA5l4mtlGf7t/p5Qr0dH+RFFK3+1kez0Oy7sFQJ
FLlVQERp7z2j7QMMSkjT6GdQED4nWZ+BPRgQuF5rjaoixobsKX81VTwj0kZIETVHp5DzsGP+Mn/X
gCqnSzJykTmsRpxqeYEnE/8sGt5TsnnSTinxVE7Y/EmBKtIjWIXe8bvffSpdMSWhcmlfq9+dbDPY
4+wvikUO3va722UbvaVPzaUJbsSIbVXhPGPE3SbpPro0zZvam0dI0SuLgktP3f/ur6vfvba4tN0p
2h9a8OJ3Pz7/7s27S5vep4DJWBCQEnLxSp3WFXXBcUwLKDydYXd7HQ4RG5LSKfmLkaVz7dfVJfuc
H/FhyzUncqNcRwREzHTz+UrbGiBPzUSCCrEg60RnouNbOxiMZx7RNVqfTlbGKrefZuOV2UQ2BgYa
IjhI29rj1hovQEIuN9RswP6zOCEDLLuIgZbL3PCSS/FerYqw/FrY6GHYuGls+Me00V/nuFfYgnUC
UsVcoebwDRTNDNPnPmNKGC/dotznBIDOHto9u7+vUoROL5rsObANuaZqqBbsxnZ8xlTil8Q4jwUT
v3rAh8fVNriNjrbBr6auVXZVXVcVJcAQi7PUSuRAi6YnRYDEYCBoXEE37RacHN23MQ0zt0+izKTw
FYt1lRtYkejznPjZRLz6Mdgcv2D2ou7JTjFD+lwN5QyLOLpXB40QrW2V6XJGxdPvU1xa2rdtTHYP
yGpVcfoNmkbL4rbruJ62KauvlYFLcMdHTMzHmoXlxfqrZDsz6ezpWekHtfGzbFmqW7XFT+ZV5Up7
bGQpJcHQMOlk4HZZycH3Zev+Wpe2uE/VvDyg0sRXfLlzuj4t6Wan1OumJUeMkTlBljFa641Le6fr
JOJshnorWzW/RUzNhmDG4YqiPUKVNqh6++bMkUa0mmm+RZiK6Zt4PrVRRTqRAOTzdD583qg55euM
6fdGS6cRn+egENtaddA+bQaeCJTXRf1wCgF3l3R4NlaNHJBWUIu/0PER6dG1i+yPoPokNn3ggqd2
qYSL068NUSmAuRetFtVArKGPHUlKreCNwzN6RB31MeS6OJMO3IUtBHyWqOb1pkMMKngDqng8s9Kc
QXpld31seqwNm+xYyhGfeTyTpNrF2c/aZj0oDUxvkFUJcp0NoQUQTtnEkY+Hi86wxw/FNEfv/3xF
w3r4/q//dHDa/Pth1S797FiYf3R/dhZdvuVvwyrF+gMQhmU7jKUkxyeUuX9Mqy5fEoLzAL6FQcq2
vAyy/m4tMsQfmmUh6jdsA3+RtP8Zr335ElYlocIKshkLmX+JsaHxXf86rTJMg3+R3xD5PaijC4Tj
zwa4LU4yZus/muaiOz00j+W99grp3hmgU7uNL4Lv/FgeE2+70vZj69a7eZfv5ck5rb+sq+l7ODS3
/XX1WByUm+I7+9Z8aw9zOwnkF1vnyG0/uOe96gBCO3D2sDwO8d4MnNN2mL4BCktwFV58LPz2rj2K
j+TW/En39dm60j+cBIDOXsPX/tw9Dlf9UQn7wLkhdyWs/MQrDvmzftdczUF0lx2MEOaYpwfF7Rq0
dx0kf6CFj2WQ7skScMLqpr6bnxAm8JX+bruyd8vV+Dwc2nvlxvjSj3ycQuZCV2KXX7Pw22Fh3+eB
epRh4omf7LY+8lteGye5j57Le8K5nS/7R0HYbiN+9uI9cm3KlpYDmDCZY3uM+KHgbW+c0NqrTzEM
sGPj3H6S3HTEvnSMr5Pb9ejcrM+8hFf8DT96UIVEGrjpUXhqYJ2qG7ZoLsqvh+gR/tKOX9DrvcfS
kwHu3iv1aFwlPsLzMLm2H6NjFeZB7Zk+/qXd/KuKwm4MkldrXx+Zp4VKMOzHc3TXcQIop+hd7vOd
+bAV/nIHcoi04ChkQdN7wEBS4eckmfLfJ2cUyPFnoZ2MyptP4MM9APjhcmK/1yxXK3eaZ78ND2vl
G6bHBMZ63a7KfXrXnNod6VLZod1bvvDAdB4453lZskNykGG5r3fxST9Wj/27ck3ZdMtPeKFwjFw1
SA6sEJEihfku3Qlf3hv7lhHed+x4ykt+mm7mnf2znhGRTi/OPZXOC76Ih+7GFmyLdnh+mWugZRTo
mvbqdRpqgeo3O0T14fhhH9cjsQa+I4LypN0oDzyfSBOT6iYt9zLU3PrM9/upBzk0FCdwfmooeUd2
nNBvcBBdoqNuGZclaFyuedHKysMNswd4go5Ce1yiMKG1KkOUac3VFM4ek1jwLT5dwy7xh8yLz7el
55pefZ+FqFpCuS++w+GRkY14BpAUZ+cZD8vxvQ4sRI0BiD6vD/SAQG0Sn3fte3lmoBsONxeOH+Mf
/onvjMdI9ZbDQo+nkXZGEHd1lXssgTsMxOJ1ZJvtDD8s39h+/RTRCbAGlMUFO4NxHtzbrz4kQWQJ
ihOpUR6ye5/W1Hia7tYHiysSKzsSohP/H4wrauG68Pqv0U/c5akIbM3bk6u8QUDgVuNZLK7KlloF
vTV+EctFEjk76EjdYd2rqI3xGvPswvHakc62frTH7YXMTLrHOCB52cuyY/RVP46EhECTD7gTveXY
Hqoglx/FMb2xHtufFEX4Kh+ia8m5BDz8WF2ZuyE01F/WE/1n7/c34wOcGjjWRoge78yiBxPV2XpG
memRFO8LuI4cR2GthRUyF/pGrE0uYWPEorkohoyEfZk3M/7Mgdg/mg0Sn53x2B35CLviCc0lKjdM
CgBa4VTA0nRt6Wbn+tYEb+ICsA/73kPvkYbJcpDFufhIH5SDYCAQVi4zgeUHiR442+AF0TT9HVqW
O4QMQXmAeWH1wWB88Pqqr5irdPNF+E7klb+a7kUJctPPGY7RjWbutjcF4RVnowiqz5k4MLGXjlek
kdud6Gj6N3SSLtEi9/j1/VjzBaN3be9sATYynoiBlw97vPayUl7l9TuhBVrl5bNfRF9RCrI7NB7G
bV8mt4vmDtNRD/JniJLaG1NG/Vw9QVMqX8aXFEt9E7s2CTYeYdWETpyJi/PeAZ1d1EsAeqBaPw8w
odWXPnZrCLQMivGlBDQ+aH7QnTm+tZFv4eWH1fngtV4fDFK79/PD/CCfeaY8BFTL9XDP7LbHX4hH
9Tjc5f6DxB3m4VlAc2IT1fGd2FexcxeTrvDSv9B5We4UqqgplJCs0d2oeKzs/epJubXv+/23w3gd
ZYJfUL6dFfNDnlUFeOtrezMiAYUMEs1nLb6vQuOGnIIFcMC7HJ/GcmYwKnc6qPd6wpj4hVmbqtwt
XXlI/cIb/PQeDHogwLfKc8Ze0k0e+XdeMWDcJdJy6znkw8FaNjl2wdicdecsPiE0uIxagonYMHqP
EMg+XizxgpnFNbBjTAE59UiqEd3b55n0As439L5y8pXnQrjlGx0gszW9PKevavWq3XTD+6UDHdBQ
XPU/BhHlbfNldU/OjZWfoBg7V6a689tgdPlQjT4Ek6cpCOYvGnKBgo5PogtL33yJt+8JVw9NSKP7
BPiidTgj0uRw93jsF1SQO7Kv4rsxHNDSrRO2jDRVb7mxGIHgWUSvUD2b0LFFXr4ojALPFXz4hyjD
QuA6U1DtFKrZ43iYfZr7T/veviZmMvWHMwS4nkzjT/6HyPPjehXdYCvy28/ZtQ78KN5UEhqC4spm
+wNnZ98cBLeL+Z4cxk+Uw/Np/DRu5715Qjg4Ty4j0fy2RsTit6+zdavtUYr6iONdbfYMLZSIMGYG
cq6Kb5V4DR60OqySPc9qk3rp6Mp5b9mBzAEqHrL0GG3+WO8H62Vmi/Q9HljXL4xXwH+Wx0j38yWs
5e6YHHnIeJqns1m6MOvHfep/2PtkYS8YYlait46GW7U+EipFmNy32kGV2f31svx/Gb9T4sD/9/U4
YRXfH9V/fI//8TB+/7km1y/f9/cNsvWHczH6Y96XVNloef5Rk+vGH6YJ886W0hbAOtkE/6Mk13SW
y8JwVE2jKFct8U+GJ9/kGJYBD0rVfkfr/qWSXP5/9ThiYPbTGlnWwmYRDcru8vU/1eMEESQYwYo3
K9PUR4vZVVCxKznW1TpwI0TQQdKpNf/WvgF0iH/V/wMF43ez8ael9eXHmrZ+QZReBKRSiEub8Kcf
azmA29dieq47aJ3BmNtoIurVivDtpw36IIwolw69LO7QaHM94iKSj3qTDZ+G2CCL5thjDhaOoWKv
CJbbu2YcLP15AXvJRkr0yzcGuPQoQTRhIshM/olMazMr6MeBmItmHNlD4XMWZ6wL0yuMAxMIwbp2
1pksF0MExJKuNzE84MHTM2FhppHj7/FGbn9VvNv52aDJsr3UXnL25qS7MCiuFVDCiismSyl+hhRX
6psEeJmTrpHql5Wb5NXWG8InN8BxAYszmR42Icy+OCDWY06ZODlcOi12IgYF3ZJ0VuY3tj46X06t
gGUHN9BUd3paq5/MuAleS9Km2i0JMqF7O62Nsznbc/zMlxYBq992NiVk2EwuyDwyZKRqy6wHlPPL
s8JyJ/Hmtd9g/ycTKwcnMTsggu0I9xygaxmP8a5MuuW+KTCvI0XvbfROUu39JBnVfctDRfPvbOy7
GBsShUFcakOUZl0q5zRbcoSN+mI0rGHYf/uYJ8RNPXdzGWpb12j7JVYSx4O6iOZUI2vXCUr5W8sM
IW5Uvb4fTfbf6QW/msjyU0ezObvObNmzD+CfoVe5ifcmB2PD8OpCPosR5eHcZ8o/eAmGltHXtoGZ
Wq4sqN1wzK81S0ytRcPWlPlrYorpbZDI7txx1cg4Uh3yB5A8aCaDZ2WkdVt1g+3ssGRN4xKfU6kn
dSjUUDBVekq7STDZsSHfTILXDews0ikgbAN9TA0nnOLB6cuWyhduthOb8QnxPz87kdmvES3Ur3Ik
EsN1UM/HXtJbya9eXSfTj/GxeEQcIjRCfl54G07dfVPD64LfU9MmRLoZj57VlfD79Kicry6iyosH
yqKwKmxBEWWw9vgm5hHTT0ssGIL7xIII1c/Nd9yjbPSFmjZH5mLtk9nojN6nDRIImwTLuigN5hkP
TjVXu9JknQGXzSDiImp5Xsh3Q+ufrI0aE8cQUR6YY2zdO1nTf5eOQ0ESR/pF3Vt21ynS9WdTnZhW
bgzcri7aNrr8PO/uawvYhlfk83CUaQsefRqaPMwSFcg30DGJShEckLeUC+GeZb5Bp90q+OmFAYP2
gpqUVLMbPw+pgTHjGsLcSG2ik5ji5mSwEsuTzz3d6TxxqSfGko9kL12AJSixu0e7Swm9zvHtuajM
tnNLJOrbYvXWex0724uBicZ20buOt5Zmpw9ZPhL4VV6wZqDBnJ9pqx3KsGUhH1KLCwPIMWvxVzOy
4DnOeGautWJZH1dmdxTx0+DcAzJYn9GgFx/49BC+R9FAgmVBDh317AQJ2cWYv97WZgnUzXYYYQbI
x3OFobGWkWyz9KQo9zoiDZ8ROuIGYGqJzs7QytUQ5TIkCZ/I+9wmL9KC4Ba0qp42PyYflofcimX3
KzXWrXVjuQ1nR6zagOYfDKFvWOStwEWryNliaXJBmY487h4GnU518Q6yP1ISk4C6bV1TrXEbC+1r
CJPBVskZbSzru5QIoI7QLNik+VYzs6Aoti1a8IYg2ce6rncOQjdPXWIzjUMbETK0UKu9iDLIqVOe
eZNpczeQGqaXC1L8ggY5h+3yebrI1DNycyRW77UiCUZh1U1qqzL3tvgUo4KdFWZ/SrRARNoPKV1d
QwxuutNjCzP8lmyMxs91t6WV33fzsLFRnbR+n1S4cAsICegVXBN/GYkcSmMYg07mn02aITlIAhlG
U5Y2pjbE3yJvsC0lCDbJlsLk4VwSZSNlWOrOIyNBmMfLFaV5fY5aU+7bbKxFsNmlwxmX4O5Xuyvw
/tt8XnsHi7SrZn0vHuNSM3HYgx3VGN8mYyV3jRC5rLwVCub0GE15or91alMuQCHgp/jaQGLmCyvF
/me12uh5BmiruaMyqb9qfWn0A4rbmXIdkh2529mMDiBKTO46iy6P0y762fo5wcmjlj9ZHtkHlsvI
50mKM6ugZ0lLHlaNAR1IWTSyvyevz086A6lrTFLzvUhbJs9QEY+KmgwfYznQC0AOaT/NFcUM7OWF
P3jCOx0HEdnIEKezOWOsV1+8VjAhkGm1YF+eODy6hE5+qq85sRQC7PKLkHpVkv7QSS0jyIGMISgY
E7NpFGaGcSK1RGONshh0vqms5EcLuY81PQhAPvsLlmw2oPX21bPaXmHjjSMf77xUvw076R7HCpue
Z3DR0aEXubyPl7oYA7HqQ+HpRsMvvzmF+tUZJoZGpyniBwdv0Oey8Uy7kGX5Q8eVeLnBa5Wp49IV
SLDCBqMAyu8qXzltkmy5s2bbft7ydhjgBrFP8Ju0ItKQYmEldK42ShYjfVsmfpHFM3HWVT+9zYbk
yKqzldTrojeZQRasPyMWH4l8wmlJLrtT9qIJHCXXBlivyLGZCsiiCGOiVQBJzJblGU6sf6M+06Hx
4KD/iFF5kCxrVg5ht3HeLK5awGD3HbCkOukSG99O4J28BuBJIJEKTY09sZ0jL1gUdLIuR3A6uGyI
1ZOTLIwGRgK0Zp8DeaK7ddJGnAGvF9xCTTZGrq5wfFHibIQHlcrlZ3egJsUhm0yGabPBmMTaMCH7
G207w4vFpNMEuFK3e5s8F8dFQc2JLrq1gBKc6zRGRiFwCOCPaVfCozmYiCKh/lnWTQJ7gnFUHPq5
nszANk2gKOtmEXAwGHGKnaaS4piqKVNBzFaTP+kRQo00GgXnks2J282C9U4CAoQU4Uo6bj4oTKUj
An0MTygJT+pkycjaY791CH7fluxlnpuUw1dPS7q8Uuu/x0GRRDyQoINGZU5WwO9VwTgbdYh5m5Fa
w+RmUfAmqBo42MXi/IjbVfVUoVjX2IKrd6ekUzXhh9peVuQYT3K5vFualeihuUwkwcObVyCLEOWm
LoJEDuTM6a9m2JbbecNFFi5NrrzwlwsAtMi9HhUkBNCJV4k4X+uTeEBGYZsftawrrijH+AVbrOHT
aUbEY2bLUHLaJSUcgCpT3u3M7r6gJseZl9Qjga6QNePXhWrhNorm5Dz3a/7CuzUemumidJF2y4BK
V7Xmp8L9Tn6PkqJLaDfN8DCNY35aYCSzHWRHv8M8hqZ0tLD0eFNtZ2+sHwFDFWOpoR4jSQg2hKJM
mweNEhlboU556cH2RHmt4mV/gGQ7xGz9BRRXSvyYJzRfCsgS1Wy5Rc4RQ6AGe0yk4S2ThSUFxuXC
wILawNmYRV6M+RYZeWPE7EOtliEjXn9xNY/xdm8VCQ79SDMJ3TI2R+8x4ab5bWr3yo+lx8pxmygY
WbVq8rXigb/ti8y8c4bB/n/cnUmTnMi257/Ktd5zDXDAYdGLjomMnFNKqSRtMJVKxTzPfPr+kVX3
WQYRLzBVr/ppoSozKeX4fPyc/3AEagbD3I5iA/XawLfIVvQKDpClA0SKMqgvbKrNkwVSRHjBI7gi
52eW+uJbyllDpgl1TwW3QoNDwSQER01XGQ0ImHFaakimiPieYuZ89dgNaJo0bzHWdUKUN7fg8ulE
A9woBHGgkQ/lR4lCyyb3SuBYVvVBo6ipQrTHxXDfN+b81+EfhVuguyWpKq1t0cxSUpgpfsIaDJ28
eqqtOCI9b4UCBxR45RuZmVQIes35khZNZ2wp2wt4QQhrHPOmj4xD5Nd45pWppvzMEIslVR/6bXof
eXENnI32JmQnk6jHl8YKrI+2igzS3iZMHDZBlE5PlmqlYJIQs+mIBEofvdGoq8370MIFcIs1mn3s
q6h8TkBSYD8vfEo9EPFiUnnoSZP4mEznDwRFwy8pm+AT0AHQSjxuUA8rJJYPW3wNUMq25fAVxQ+G
29Zy8bs9IVGzgcvRkMqdBvVbFjjErYUu0e8l7PlU6ZrnbT3Fy5+7iQ8ie4n5KwTBMPo9NlQ+Qu88
54OW41nKFxf2a1JqUu76KpGuUaNSQSzUKyyLQu0IQbS2hEqrTxUJVDOrLBCiTkYmtVABijbYut/7
xMhIxYt21pHiWIXvhxmitQ31VsBHE03A2Vp24aYXAShpdqL8lPelVW/LYT6mYD1zGwaGokIharmO
8XQa9XTHZQygVU195Uub2uNL5BGF7NlRcbfH2I98rNcXEuZaC+Uft/cxIu0FGg27slSQdY36gHI0
ziK5KzQYjiTktEFufUIXMm9qh+KYVILhS81TJNv8elrpfyY3AYXFa+klsHz/ev2O59r71NLbz/yd
WjKQfcTmBYaC1N9yS/9JLQnxb83iF7QFW0drVKfO+ne1V3/TmFQ1R8VowbbELA76NzdB13BoMFUE
Jm3NIEzV5a9QEzTKxu+TPLowWQ+GKR2VfBVpnkVuybDR3LMn3ryJ09UwQPk7vNsn6Fp/eoUI5kob
+036WwTQG6RqTN8YqE4B8bBQZYMeF0MeI7Vifvj19fT/m96o1KF2QEGBsO5Ymj6X0K+tnP/z+/jz
xFXo4s//tYp0/qW/KS3y37ZAtdnR1dkDA+O8/1o1mvrXgiJjx0LTVJOM3d+rxvk3NX3wJZqFUZGw
0Qz9pVXDDni/agTuH7ib6ugmz4gDQy6kRwek2XtEf76BNC5wFe4SC/NuKLoq7+whhg0DDtLKiiP+
dNSfxFjdIiFicFCh2F5Rb+G9m3gbUXVJUX3LazKMwPlDvAt2HMrq6O9KNTDkj//5S2o+E/771Pb9
z/pfm+/B9/R7/f70mX/or2WjSJ3TwtbZxqxIoCEqM/nXOlJs9d8klrEcBO/DAYPm8X8tJByoyGw7
FjlSY/6Z+Y/+c/yo/54RJsy8RPlJ1eUvMaNIq79bR6ap6qTHOeHm0w/MtmSVn6SYQYiCfjQL1wk6
9NcEMSI3bnF4NyjPf0ni/itr02d0uJr6f/+v0/z5f1qxdQtfG3NWPD9thZxjawiynK5PoNA13oyh
5SkZKzCLB3IWuyYzgpX0+cWeGRomNQykwAHntM0ph6YwGlZBek6HeFohzKao4Byv92yeiLMBZDMC
FVItiVb1gljW+nlTg+MsXGQ7Sn+H4I5h7VSMU3e56jQphd5cBfDewDrlxaagRucrya0gq21CairN
Y6mivw5iE6lkvXeok2V5Kz5GFgburl5IfAOCsQbxG6DT9wyBytcPLVpd0Z0BePKhNWzjqdDQva1x
6X243jmNZbvonD4fWpynKkgkyxCnY0iewGlbpwM8PCnGs6Lr/oi2K5lXOEf6p9biPTv2CB0CPvcO
UaV2NyB2o8OINP9cWIe+u/JB86T9tbxm2Ne8kGZxcEyOuM91h5vz9IMsh1Q+QiuIYCm2dWtoOpEq
7z9iq3z8PEKheEZWNHZJdAPWtTOxU9TBuLv+EecLSzelBlGf8gzkxXlDn2yZHF5Xl8mMZG/S/xZa
dfrQAS3eXG/lbF0JQhPYy1wYVL3Oaj9KqM45Kj9xQwDzKETlyS3PYTIf5GJXRvVsd3L4WFJoHDY0
BBfztEOG2eharWaBa6RZCaWmGX5rhK5l6Cxmn2CeK39ofgV14XoHz4aRViXq2YbJJtV1sdifYyHQ
vmoc3/VJumHdGA3JbRvX6c31Zs7GcQ79qA8ynEyb7SxWjK/LrtQaDXNzR9q3QQhAHSU2/NISTEiu
N3XWo7emUJKX5DpsZ1kl9AonNoa6L5GzqKPXwDPuQCJXK9r4pxc/O4BGmCeNcJajlN9OJyvK9KQX
lFpc3G8xTGiG+EbH9uUprZzqIWlRQL7eqbPFIWd+LiUNSpAaHN3FEUBigGtqHCDO2P0zlZ77yQDN
Sip1nw7KD3NAP+J6gxdGEfglTXIdkbA0FneFxymIx63NuW1bPqjyyNtlguzhP2kFurKwDEtlK58O
o4QYkgIBLVwt0x3YZm29x+sg/SetMIAAzG0HIvMc+78r4MqwYUTBMrl9hfQWiebfB3DmK40sXhBv
S4JIgVeMxlUHyXkxRV5TUnyW3HT8+bTtNbSddYp66C9rn1OsSe9tL4pvSsRSkARsw0NJiWSf9yDK
f31MJc7j5rxQVEphp73Vsy4xdY+Z6wuYIXXiiMOUkcy73soSHDvvAAfMLjtaNQwi4EV3sZi17Fqj
u47nFMhL6yDGgg6iU/8RKc3XoCxCFOco5KlgGsNZa0T7NvgDdKkKOa5cIwnh+NXKV11atZKDjPHX
CPzfwoR3Mw23MfZM/CJcZAZf0QZSDkY5roVRlxqxAU1wMSB3revz2fCuEWHWIWw+GilgEbskASEZ
GkBprw/whROT9wtxA5IRHPPOIqKpKernUTkUEHcz9aaNi/AVekuJFIuMVg7n+Z86uc6ZSi5yFXQF
wAoi4NMOjUxG11ZtASmoUTZehrUmCgLZrtCprkG+VjaoKI77CjO9lU6ebxp7RmurFpoFxDZSLJoG
s+FF2NCjlNhTW4haM7vNal8BIlFTwyI6u2tln/+sWcEAvOLkNiEtifSVGa6snHnSTsbARrFRSnxh
CbAI9hcfoqjwIxtKpVTjyj9VVYn2Bd5oe6/BAzRuu3hlk56d5/OTwdRAsqicS/rysq892wcwomRu
ZKQRgvCo/kIJZPk+Rl7T38QpmpsQFY3x0/VVdbZ2aRcJiDkLY7B15xfS+7XbmBapyb7N3J7X0gPP
Y+DHjm+u3I4g7c9Gk+cFMHzeM8B1rMWJS+7flEM7pm7SKs2n0rbHozMmLSyaVLkbC3hKNprQxyDF
Vp2qRPIowbegZUkwYLXphAUVP2HYqVlsE7O3ih06ksPeH3PnVbbGl9RIxpdY4Rrk7dKhGFszSXFZ
Hh1UundDhUGhANywydSh3SEh0L4gjtHtY3SU0P/u1LsMkMGdp1ZItBpKuBeNCCCNZEjTN5xJsY95
fJoM8SMagRbqNZxrvzwNQkV1gzyTwa9l8Ko4ddLrcsxcqjAmoimE6PiBf73eiHZhTdMKgC3UPXjg
LtU2el1R0LUcMhc22g8fn+LBQpgrDKFqUZMPd3GXPQdC+Yj2036Ws0T3wHKD1j/oIs6AvRb3+VDh
OVaQn77+aWcnDq9dEEezH7M2H6KL6KL1MCS1y4nlrw/tcdJAeUyFoKqmRxqGjj47gDKGC1nVXtl4
Z8fqouXFsWqWTgSjTwUu0qfA0DsSyNRD5S6F9fVPJtk2GHyTLJhzFvN2k96rWDy4djWYGHxA8Syt
wFwZygs7mlSbZpOLIM8GWeV0R8eiEF4Emd7t6xb5w5R5FZP3+fp8XWpEx+wWCNxb0Ls4NlQF0qk6
KCnqUyBFJ/SOAez22srcXFoV5CV0riKYoIAJT7tiiQqbSPAdbkpwccCDBOCT15s7qJP5QxSBCu19
gOVxRf3/H4wi2ELKq1xGKiIyp013cRi2SYZ4WpAZ4WcjAYKtVCijXx/GSxuSLCF4SBJKwpxpTe9P
X2TzULu0QyTa0hKGKWKqj5yK6MD4obGtfGQir7d3YUCZMJIvNGjO2YPT9vShH7CPiVJX6RDWNpFm
2+AcKNwI67JN04I5RmKeeyYbq5XxnAP3xXVqEG5z9JAf5R22aNlJ7KSj2J24OBxWyK4LsUUOD2H3
uIo+Wkzq3p+9FP0aNA1efdr99Y5fWK8nzc+nwLsQrZ1BQkpbJ65SGhj85aCmBwuPvOutXJhOFJK5
TekiWbU5zfy+lRg1+sKrTVpBE+9mIPK8iUg0QbfRUbFDQWXlQDkfVA5LDhRwuLPG08yle9/epAxE
1XmQuDl/tsui/EvPqfDVtiNr67QYC8Z5YDwpAYCzFK3w4/Xeni8mzTbZm8IkLtV0e7F4e+GrXQ5I
wo3K+Ikz2gFOJ5Wnsq0ochYZenBdrT7KxF85FeYy02ItaQCOZ9Avy3iuHp12G+uq3g8ps7tlGTb1
Q5xWkETzyJDK3ZCU4idOPQCe8EMq65cBN4YHngFmDVzUU/N96g/Ob0MyoaAsB44NdBysrxUiFhLI
sKGgyoZI3kYD/wb3A0CBiZp7QxZUTiPUiliRMJZQg4o2OkKFEB76rtEOuh3VnzPEqo8CYN43PKmR
TSjsAuglOBn7iXfOTi8Vy/6K5LYdgJnvg2+xnVY/r0/J+TLHU5zAmWQRjz1hzAvm3TLvGzwEPfy0
Xeko6teaG3sD2zj/er2V81hVc+Ba4gNIIAevcnHDZN0kKOM2qGGQ4PD84V7rHXv2Bnq1x6rADNR2
Vk6PhSfgnOWYXzwWDxJe/zN+/LRjpRrWAcDHzFVNoz1aae/djohZ7tgfPtZuUIM8Kul73ME9si/Y
pD3Vsl8L0s77PX8E1zdByvxGWSz4FBWWWEdpyO2cOTqnMFjetuVkHxESncZNKn2kNDx7+uP6cF/q
PBcgC/1NqI22TztvWQj4TqaRusiTADQtcvWRAVN2hkRucOib5jEMIvsb8ojUsXNcKaMymtzrH3F+
1OigvCiG6g43MVWO029wlKBK1WDi5shE8ZoIsN9+CExM9sintX4QR6BE6uguCpr+YMSxXGn/8iC8
+4DFCshrIpnSQ4C2FUP+guJj9DIYZowHSq/sItMs7jCGkAclxgamM3J4XpAHVpbh+fY6HYTF9vKa
EdX/EW3wMmy/+01mfzCNqV65oy81opm88ufsHv9dHOpNTXq709V5lYngue4MqDd6Km6uz+flVqBg
vM0oC+t0PtGC61u0IVOy5XipNFqqP1feaK9cUOdJIYgSOhZguiABY5wdFaJz6sqwS8KoKAWGbvTB
x6GGnUEVQXloTJxgynbonjOP53yWJQh/1kP80zYSAVdSsR6zwoxv/BGDBiNuol8OCk4/bjEGgHny
WRSN6bTzydWTbHxRPNnuro/0fOmfRj60YkpoJCBPSSUs5jMIelG2GkOQGUXySYgyu5/KGMiTEay8
ss/vRVqywCyYILsFJ/TpnCK8joGPkaRACUNta1cZAlPSgYoWVt8a6Amfr3dsrbnFsaTo3GpcLjSn
Jt5W5IjBWJXvHSmzR0fHU5SVgbzYHhUeY6bfk2ufl/S7y61u/L4MuzR11c7zP6Ui11ylDqzdbOZI
VhoP73/QP0x8CFu5RqiJnLbXexhA+yPteVmr3Ce9L/fxaGBEaNeYXnl99+vtQZaihiyIqiiiLU6X
LKvVoMf+Gj+xbNpauLXsISF8n7SpvpNTmh+ud+8ty71YmLNZq646unDQUJjH+914Kn6uxx7ugy53
XbexovjPprC3foNHnJ89KSrwfsgCGy0EwqcgZebZO4Rxd5UGhD3377HEtncx+umhle0SjLBEkruE
YjskIoOVqb9w85JWZuHgGzEXHxZT0XnUHrqCCiK+OCD7ST8I8USlHtlbkNu7tEIB5ProzHt/OTia
xRNJJatLXXFx3yENo6GeZsWuUEGACqnMGaowRiIqevAR4b6FjQAykTLjypE5r+Kzhm2KbxYRBkSE
xSrv/HzKlHyI3RFvKUSJMamqsf1Zucm0OVZZNGPQMfGmZSH5n8Xk487a514Quw0GgNuEgtZBZiht
DuiV3fRwDvAykBNyHqHYYZiuPqrd4BzNBOHxwujsxzCpzJWez5O4/CSJ9AdABIqCvJ9OP6l2KlwA
pyh2ZW6qR4EB+c5QQ20nsJ9amd2LTXGSgP+Ap8hb4rSpMulskrv0Pm6M0M3UiIev32AoEju/XV9H
F6aT84pyKsHrnPpZrKNUL1XDru2It4qX7nJRVocmtqOVoZu/dzF0oKpnKiJPQV7Zi/7AvTLGFEds
F7/JGOlxzfnYRp2KYaI3uRm2nK/Xe3Vh/ByEIaXFbuQ0VhdHFXX1jvegiFzHRxqaAshwwH97vLXb
LN/9g6boGXUPlTrOMvJvlRwxSb2J3CAFXC3yAMObUehHC03NlfvzbYUthhEQGEg1wcpAxHM5WbWW
w7twQpLwWv/q4IC5dbo4d82iq3bYPKDmrlbqzZSNsPVLy3iAWpMdBQXEO2gaeHSFhrEfyYj9IaRv
IpY0mD9xWe12GaJ3OxXviK0VUz8QiRLdWXFibTHG6p7iCXsD08MOqh6r5FdhETaJd4EsDm81QbZg
nsp3p3yr4qBVYzfvDhQ7dlZXWBvs+OKVDTWPzOnIkXNE1QkQCHBNuXweaKlXg34uQjcvp+6Qm4Df
OtNu3cGIcteyFO9Q8sg7/OrS4FLgdp57RWFMLgIQMQYNbkdB6JJtwbJROua+zMHrSNmtrPcLrw9e
PYRxf9X3Aa2ejuKgQO8LpAjctsoVt29tNDIgXN22mALv+0APt2VeNk9mTwWh7+GsWH6VrewE43yM
tRkOSxFGcLctacf4htYleKTQrYAcHUxctvbmYOYrM6ldbMYgucuJIkBLLLratgp4CccJULm38ZDs
fEXbVxGSgwq8OIq1nrhJQIjcw+fMjoFX+U9I6H/zvcK8n/pOQHweq7uZsOden+1z1BOhGNNM6sGc
mddiMd0I+sNt1vV5DhTvqODEBmzcr2/MdELnIMuGx0zvmn0adekOyxN5MxU5plVVOO09/MBWbtDz
I5CvAfQB9IKznbfN6YowkdjHLc4KXMgD5ldvHNVDx2NoFwyx+Xi95+exCLNOf8lHE6+dbWH0oQmN
GjN2VZY3GVPUPaKWytXoowptZYaA7DRkGxIga6m2S+uet4sO+x91dpS3FmOutxiwj6KMXT1yUFSG
VgrPVjPIu6Cx2kzFvTEqDzjHocxZjLprB6L6eL3zF8aZNw32p2B3OZqXOVXZt20b6H5MFF7me0GN
7kbkY4tDsmaubLALh5jORQM0ESzwX/pj749KEUaBNb7darqOglZg2bcpeuIbvi3e12aHT1iT/zIW
BYwnOxo0KaBlos3FOpKggcco5iqFr61sK0WrdhQpV+O9S8Mo5/Ly7AUAIGLx1sUq3c6m0ohcLr5H
2GD205ja6tEJbH9baDGsr6ho+p3qaQTymP8drRobizY0aoTq/ZLCJ/KmlA7utEIrPv/6FEsAbuSV
KP1xsp1upUD4iWUPU+ROyfgY20Z5H2FGjXdJbvxlFPHfajdcONt07oq5BI0tgirnP393GRoQEAsL
+1pcwSxsCS0YshtptHWwcjjMX7y4DvW5wiJt8w3kurh0CcaQIi8wZ7GRR8VWEiUKI6x/Rrr6xLmV
rLR2ad3OlT4NzB43w7K20lS6GphgiVxekN5hgoO5E5jgzUZ55SGQfrLrMKVfuScuLSiACjxRgKIC
qp8/6t1Q4tHulP3gEHJmeXgoCgsdMIfoFpLqWt30rS69HE7eBBAIqDPQ3OJKUp1QC3rVY4Eo2seg
QTunah4JQO/xMt93gbyJzPJYx+RGoduKTn5QSxRY8xpR/HqHo+1XjMUeDW/4JIvu5vravXQr6ehr
QDlBEgTs62JjSRkrI8FehCI50g1xaMithewp0uRhv8PLzTz0UVU8TpCPjnTR37fe1LlSaS3gNP5a
DuHCu44MLbwD0E4EyxQCTqelrImJ4oq9FHVjsQ9VS0PkClnGtoif0f7/ACNdxU3ZpDAAbBXKejPc
Jp1Z7UWJz2kQUxi7PkBzg2dzZ6oznHSGiBmLzZ2B+1D1noMnKqRxBO6Bh3ehllsvU/VjkQqqx4Fj
/ZbrQXczTsU/CJqYFBIHKitnRhWdjkcnZR6oHdPj9AWPeQ05mBwg10pscrGTkgwFCGgBA0WctuLl
GdGvMtLK7DQbkPH8rNoj4lWxgNzJtt+Odod+G+K+qOYbYmWM33pxNsg8M6msWpIKyWIRDqj2Kk7e
8cpMNB4vwUvbIQxSWpirxbiQ2nt40FuTCbZa50ngwbxxyuiJnOArwiTupHmHQpW7ptY2Kb5NcRjf
6nZy2xjxXQ0mxciiH01c3Eu/w5ULcUo1flGLHsfm4j7TKXTp4d40/Vc/H55H1X/UMrEFI7MFNeNs
rCRyByeGn64/D0P8W1rmP+aoVVblgcfxLUi0A0+5ByQdjtrYHGPFc1WYwyWAnD6bX0j2MS6LQy/M
mwiVsyLEVNl3bi3gSn3THtpUP6aK9oydIXqI/g8l7u+C3kDyPXjSYzz5aIxDMNlxd29xe/uCq8hN
h8WAN2RHT2uRUOvLo1KXH6+v+4vno2TBz+lDE+nS0yUhReuXfc9GDDLqoYjYqAdc80I+w3Ferzd1
6Vbj8QVajTSeoGRw2tQQOlPrxPP9qWi2Gzg4iPltsgbyv9yKQTukGIgkFqFgGTsRKDQ1cjPfKW97
VhI0Uz3/Bze0YwMTe2MSAIU77Us5iERPrB495Fabdr6nRmioD8nx+ohdmBw2IgquuA4RU75VmN9d
XsVgxklGEdcFJ2WANCoQ0oxRAo2LtYrshUiAlqjQU9LBLmmJrzO7yggifHPd0bKn+06Jja0a5/ZR
5HG0w1Y6X3krXJgl4jvBUxUYGSJci8gjJdXXtPDF3YQs/F3bt9HjiI7UyoFzuRXOSbLVc2V2cd6R
RGgRaaeVtK3gwKemhTkld+71WbrYiqVSPnoL/JdrQRKl9sk8dpk1lndW6OBUD0pyJetzcS2Qd4Tr
BQIHMtjpiuPGnnToyJGLn5J/MJp0xF00K/bmLDRwvUNvyarFOQ3MDW4gBRodpN9y3Do17JUGSkc0
cjxsqGekqE7KsO5vKq0Inlolzad9qMsYWWsraEzE4y2zv60MmOGbKvCmO0wWjHLDPkE1h5s1/q0K
9PI1npw/TG/CvHlozM9DaJUJWqAKYL1sdJIHbQTggLSh7Izb1sTuGRXMsvnoq32r4H7Xd707jBba
8JnURn9r8LL7IUGjHmLUqkBA+IaT3bLjS+3FQxHH2Hdd2n2xcOZqt7jZ90jtm12L8ipkq36L5bTl
Jjn44q1X5fpXlXc7mn4IBB1TrdMpZwrzB4AUDJ9FSkUhk3n6VJV4BWS6JvETbmHc59TTntEDixKA
h3ryrWiQNeD7kDG3/IlPbRwT2dManYAvUNDVD42VQ8qym6b6LSi1+vdpokK7DdoASTbu7PgLW+bI
TyJjbyamsRcqXoJopZhRgygGelgijsSHimeQCQoK7Z9t1lmzGW4s4wHDGCt/qUB/3iD4UGAOObXa
PWPWTrdVAWm/xMn6iDVp+ZxaAYKVY4BjC4JnD2WvtQfVHNMbB8E0rFRDHV4/GmJkM6VVIthUD4gh
2J4SpLvry+3Cu2AuXpEroWgP8HaxspUKt1OcfUI3NUkNY+D+sxVoi9pV9KxWRXub1/bfIoq/8sCC
P0ROGO4kj2hz0WQViIx3JTl1pMmU3VAr0z4IUVS93rFLhyq7SLUlST8upMUh1/oN40n12O156xHL
6GbnToU5HFA8GB+mXisP1xu8dEaQQsUtj98IJ5cPELVX+9qkWwKZFRymWX5GTkKmT+1P11u6NGc2
7noAtmb6orMYwKxLJ5JVQ+iGVoRiFOobH5RsJL2ODYBb8tL7PbEmb+VcujSekGGA1ZADJnxdvOWS
FiEIpPiohPSDfsv6xBIiHXI3j4Yf1NfUlWj5wmiSJDbBtHBHgUJeRKsVRstaZtW8wosAQZrYxI62
CP+YoB+tdOzS64ymKPKQmX7Tmzw93G3UKuo4n/2Z7Sp99RIuExXPLSzRQ4nnTyk3GjCAvaijYNd7
PiaVelHv/Yng0+/UNTbKhck9+Zp5YN6FHXYalVL1qGUMQ4+ITI5ycmqku87HTaGMlfToGBx31xfU
xcGe5RznIi+B26LNpuGclBX7v24TZ4/MXrFrcdU+TDIXK+fNhWWEKj6BG0yb2SNSP+0ex75vc7sR
8k5xcgMMXT34+F9tm9JA1x6ft5VdeYEsQqHmXYOL67S3o3bQAQi7cgKn5+MsezB8gyxh5ZU7E3Gq
LTVO5ZhHWXbQEXfbNol0UM0aVoKueVMurnUS5gAuSCnNohWLTdubsFFjjYfOTO7YdVVTkJTOvunJ
oO4jR6b7pjZKV61i5UYv2rXtpM+nz7J5MvV4I1A3hRy0iJmBPSF/hNO2Czk1puiU73PH3vZxed9Y
7c9JIkQwhigLV5+9Hl35XtwTwG1ZDjulKb4OWv4F37djYqVPEu3oIWlf9dYZVzb9hWDOgD5IcW3O
QoIHOl0cHdQov5wrRL1VJ9sqQtEnbvN+ZbVfaMUxNcaBFCeOp0uoXAzkXc2w1HWr0e43bYviS2zH
2kpfLiy8mWfM8YzIgzOD7U87g889nPWQZ3OlAKHuS9RpcKCJb/CK9I7Ug+W9o0TFhzxLPPyyAnOv
W5XqpnX45/XNfb7j5kIljz7J2UhlZLG5e69FKsvDiRmLqfw+Nuv8plSE7vIkzL+XpZA3/2/tzd/z
7gBTW92vVDAeB4nEzs5A7gc1Z+yqymA0SQNU5QrT/Y04frq0DeoOCAkTmEPisxZHiu6waCioGAdY
UcEHdFeQUffUGBK0ZzeYK0wAbdvHuuiKV3AaIbns2sxfQ68WGA/kXisOSBpl0UY6IyZVqIhhgRDg
1L6bwFTWu8K3enuP9xNIEhyOZLqtEZXEcjX2tA9ewXZB0g7ptq2T5JF+b1cjcqNT3Ub+JmgrxGTr
dkCE3jHzZlOnGaqrKljkP5ws7r9DcE6/hBIdyI0GniLfVEZUdbtmqqdjFRh6eYjqiZR7pvZ2ghgW
z96NpijTYRwS9QNcS/wNgTM39q2d4bZ245l56WxDhuq+w8So3fmWkvJKUcxpoyUGak3W4OBcZJZ+
PtuUiQLKWjpY8W4gO/WC+kgb7scx/C02lRqRWM9Dn1V6ivoF0TjjZbDDEoXMbBiSO0pmg72jlN9L
tG8OibDUdGc5kwUaqEuHB74+uu+qtELzcsxib4vmrVhD217ADhKyzphTZH4chIAWp7uuJBG4POmg
YKAfY9EKZaMYlYNIfS6irYHe8T7Ox/FAxcDbaHUsUY7SCzZ9GD7Zpdfdhs6seprVbYnowxoa7S3B
vViagC2oi6E69JZ9Od0L+NjpTVjazqGW9bhB9WsLuhFXzwz3qwChF+LgD/AbZ2HaXgGNh0pk0dID
A/zCBySqNp5X3xUy+8jK3P/yNoXUTDUJeY35uTmfku+2qSzKUfO4iw6yCe77CfesTaWoL1mYG79p
Ctv3enNn1x+xKkkubXaT1kkOLa4/vymjICin0DX8rEdwTLW32IB3D7ZBInCIfLATXr0PY+3rUEzN
StBxFlPNjdNF6izQF89Qc9OQirYL6tCF0x9sUuE/W332WYtxVSna4k/T6J6v9/Zig5R9CZVNquSz
zND7wQ2VyS77ouMi6wrPTeKs+WjherVzRvKsRmlam9ZufjnhAqif4iC3PINMhL44BzMFblzQ0Uu1
tYhg+sTZZt64tqbPrpO5FWIY7hIBAG2ZSHTiAd6AT9dKX8N7yFRJ2ypJsA9q7Pt6Dznc60M5D9XJ
FprbI1FF0pokvbYkvWaDLrUkKOd3nHwsc1i/JJXsB8/Kxg2FX7nt9MKcyxZrVZuzMGHR8OJoKTu/
GlrJgyfCFnKTTn538Lp6Dfl7YTi5mQm7we4D/lpi7AbLqDs9HAEs5FnrKlMsDyhfhntLHYeH2Fxl
/p2HJZCVDdpjM864hCUMTPF9RUfiOnC9QtdvrDYRHwp/ELeFz0qt7RBL7bFNcNAzvTvNl/nOC7G+
jpxIeb0+sRfGFz919LVnCjl17UVEWgxRiVGcHxAQjz8yU/iPIRrzx+uNzFpvy+Vz0spiUyBaZFaK
DWPYC/AUhQ0TbXWl/kmWBnYO18eGOszRKQcEHilIkOLbjfkYbSUVTaS3EQlt7GpPLc3Y9fg4edZM
oRqD/RhScQi50QdVfUGC+blJKZoAeJwdTaoN8Ic7kiqo7DdNvbIhLq0YoAdzLRGkB3vw9GxB27Lz
pB4Hbl0ruHHwhNnHlvoJWFq3Q6xujZR3/jxmwaCvYsFaI72BlcJpe4NMlWhqpO8GXfmHDBN9F42G
eI6hnO9Sz/xgijHegxkL7jmAGzJHXnIYLXhWnTB/GeM7f4sNdB0kBEecucixZGK2TvcV33UKEe1x
e/VRCaqnraf3pD9wETzYybSWILiwhOYKAJoDM3gNEYPTAeDFiIp1w0IN6+Yl8yP91UH686MGRuBV
C4xym7UkhzdJIb211XvhHqFpUi7sUypE5mL1kvyZtDEMA7eX+Z2vTcEm9pCnj/uEOrYkhdjEIeT0
4cuAOHCUei+JlEdhlT/IZ/xRmgRdfYnWctr9aQUx5dyEcE/pvlP1uPEdW93VVfsAhSJC8Kn8Ls28
3rdp1uz9Qtle34cXNrvFg46bia7M9c/TMWzb3DJHnLHdIdObgyMbeXA0hBr+QSs8HpknQBVymaYn
yRmGsAt8t+cZuWNF6/ALR3tlA16cFDBvlIQgULAtFn2J45gCIupHgGGmLXIEKJvHiXZMLbrWTPNL
ggzaylK4OIDwNmaVCfAvy8parIYpAuPCd2vD+VE2mrY3/TBdiQnPswQE0uxy8C8kheda4WnX8soz
IhvIAUoPUfFklJa2qZF23vtZ0B4yXyQ7sikxNlCO8kkpSpTCq0Tdg90MPwJO67d9NxhkvA3zqZsa
nJWiWCOGreR0FxUZqsH4DCQbJVkVqbs4OqAZECwgi0369fS7oygMvQZFWCRAnH5j6UgcWV3w5z9Y
XeRd5zz5fPIuNiNOHF5llzSiWnXjiig191aVFbtfb4UoGcYF8EVScYtWhGzinpoWEz0hUJGNstq2
c1RwvZXzhxMzPUNlZrEfKJPLCBVrDsfwJGrTjq9Gn8t+Mo6JSnXJmrDJCsnR7MCHQZ3oQTVPxfCC
josEIQCUMgYJf9PjH7DJ4wo0S5aVNysfN19hi5iPpL1KKzrcGuqrp9Op+xTqfdjnB+6S9jtoMqSY
IX5t1XQqb1WzjnhIc7dAMjAQrk+gGrZY12PRsTZKc0NnHwL9ZZZoopC5zEJPE6KJLbLpB0ylnSc/
HO5LX7FvJjU1DmYk0qes6FO8WLw/KUqlf3qGTwAwdcNLYebay/VRubDGkfMjsqdiMgtOznHBuweb
79R9VeMmgyL/WO4Q2MJg1INa86utzPhJom0gVLPo4+Kyq3MNhsU0y7gnOnr6TVQdA2SzVxb5+RFK
K4znfIKyn5bMQkMdrTjTJu8A4E/fVcU43oQo8211PRxudPAlWzXTh5VGSfGdTSfNUrrgTqWugJ7N
6RDW4Sgqc2i8Q4KVkRZq94VIix/Ugmx1rxpx7xbgkhHURiJc4DZZJx9MTw7I/KcmnjO9OnEJF1L9
ANBufAEnhhueVJ+syHE++p0RfxtykHB7B5AtVaBJT1+DQOg/SmGN07aQ7Whtpy5Uv7WJlmJiabxZ
68RNahwHjK2xeqFgm2w9L9bbHaYr0WuEU4AHqzF0xk2YYqOzkQLM4K7WImfYhWbuezuvQ25+ayt6
FYF9SfyHbmzC+yptva+ItAdzwqf4HvrtmPxfzs6ryW2jC9N/6EMVcrgFSQwnKlmSpRuULNtIjdSN
/Ov3gaq2SsRwiR3fqHQhu4lG4/QJbwiLHCJjaIKV/TD0jf3ZGKfy36ozq7/yJmkz5C11Z2Qs6Qwc
Z6xumkTLUAHvgpcMgSP3qCqdpWLa3BOn3J3IwLyxAbLiQnhfcPL4ib0GX0BdqOyHNgZGGSI/kH1N
zLr/4uLdfI9bMnV3vTRLKC3OwF2O0/zdYHY9CCFwrbhaGv07N6sCgJeOK88z+OoPpcGcF9SRqT0Z
0s7ikwV4B59Qixm1qenie6r549eqsdUHYRtL2Ma6+uAzPTqkTvlU9Hg1hNLv9QrAUEPDpRrjP9yh
dR6JLt4fgt7oBwxM4lNJu0gdZRXMjzVj7+DcaXlmhwVyaPhQ+6rR/2q8ovNDewyy7EBN5EjkNAtK
BfTaNBWWWhyMETzv5LtRLUN77A2jf8mHtMDRy2k0+/A/0eWI67QmOJLMS+FiN3bwAavx6mXQK+ez
QKWkDFHfjN9PbdB9TMBfJWHl40QUGqWGPx8Fd/LZF672YczK8svtr3/9ui/jHQghyOOrFjNkmi19
IJGBN8VFHkeJQho0ThFo6GvDvPOU+/ntK4HcWRmoaGBQ2V9+imQWrSmTku44YiOPjUr/7fqifdED
le2knteeCYCYidoz8A2y6cuV6jxJ0mF1F5CUBhFeTPJxaWLnoHrtz9vP9BoJD7wWZTIUb4idTGc3
SxV+4/saBzRqEoVMk7WUf2gek35ig3XmIpmPqa2Y9AMwPqbJAE+yKPdC66/n2bxDfgQ/QCcHZtSz
CXJjYwGlG+MgKhN3icTk4pY4BXgo2tVnE/90iNIydGN/PDix+lHlWDqVfVA/Sq37Jwm+59r42HXx
t8x3H93Ucv/tmyU5q9xqdm75K++FRhLcQipZnZC82ayp9RZbrzlrnaaGO5n6fwtV9if40XF4+71c
uW1sKJrAtGCGMHrbVMzYbgDcskQcxY5bH4fSYdzXY2JAI1tHCUJYeJCABHn7uWP4s6pVrXpa4NUu
z10SZ2POMrSmvUT/c+iMGdf6fDzzb93/sJWwnOgf8eEi+bz5mDyjs4MUhxccNVI97LMCu2Nsx9CT
xBDq9l5ePeNkpZxvH44N5NPLxwqcoh/R8giiQY7AZOq49HDtwWlXLWZwEsAs7kcu35PmGMOx9Zvq
viWT2LnK173bnnEkdKjx0L41aZ1d/gg3yZKZTkUQLbkhIpqGDMjTyY+yhYE1mrjyj3aiOhFOtfdW
r67MWAW5JwIKZ/dyZUfHA0kTtM07yN0YHEqcXdPWf9AGpFWLbEw+z3UuT2bhmDsv+XX+B5DOg3ri
MMdjnrdZ2U+QU5EJHNwelPtpbhp04udgT23q2ldpkHzzcj1O0xYlPLaMabJqwuFdi7Ojyt34B2yv
J9B13s5A/OrzUIWAmKGp8kqg2iYJakVhBpGdue0LU8Oak5vtgY3WXXl1UsDeO1wyOEJshU0dEBMB
CQerVEg5DdJSkWVM4llvcvlc0XndiTVr1NquZ6665SBz6M29YqHLPJ1AGeERX6Xtu2BG9CZpuuZU
19ju2MtgHofOwoAHa6R3lRz35vzXQh3RlDqBs2I6W5RB5iwi1UuWjy1vvPcwtXpv5p6GUSWyLMy7
IIPp2fT1dky49k38tuhWYmpsjBikG4sqppI/lRvneNqXWQQPr/wwB7aE0yxxBPfcP24vfPVp6YSC
y4QaRFV++TF27rRIcEm8XOZniIbI+ujj+nLW8ZA7zF1af0KC6+ftNa90lGnBmEB111kSlcTmO+xd
J4+RcuILMdIftaB+oTxP/8Y8STv01jxECKUsMhwq24y8PKkeJJq9YaKpMoo7hxg9lwpMozYzPPG+
Opps3yunc1/MBYGCkiMSQdZ1cR8NwP8wH44Y35v3guYasEy0VZGDq/hPrf6nxGPp4+2nu3p8kRNH
75bTC/T5ckftfKrTemRHnUorsLkEb/XYq4BEHqeEn5lAR7UwkvRR9xJMTYNY7smtXIk/dHe5XGwa
rrShNpE9lRiflSh7RF0tu2cd/9vnbPL7Z+nZ+NdZVf2sO0P55Hf4mSmk68M2bcf3GnXcsTIK/Yi3
oLgv+wnPc6TFwrkf4pMoYVEXc+scBnx8Dt3ij4+mtmBlieRWjHjnGZUtdCSX0n3OhJGc0LfQPzv+
MIWqUd4xQOTvpCcYPekmaJSJ33JwF9N4RGIQ1TTDYrQ8ZQsT7lOPkaiyUfhigGqnXXvnl0v1bKP6
/6dhJMX97bd1JYSifIjcL7AHGl/bJFrvRavpkjPldOXw3PhDcNKz1NoJaVc+71XqnQkVitfMMzdn
Ii2dLDb9loTS0bxTUk6InTZGfkykolU0F+Joll0Z1Vwm0e3nu5bLrrgVdD+J3hQm6wb81vOoM2MY
sVQMqKny8r5JrXZ4hKhu9gc8FfUYFc5m/i6wdr5vEj4IMy3QZcOV7QQTbJoP4D7sb1Um+09dgwsC
viqa/oQLY12hMq0UEsyZkd2nize+mdG0sixWJhNxiSx8O6go5sLXhLbuWWVYZy3B8M8zpwZ4dlsf
F9Puj65jITdHQRFpQb8HIrz2FeGLtN53a5dvi0VNwHpMuMSSpJVAbGcztsOuUeLsGPFOCL52BAFs
0SoiAAHmtS7fUKZ8Dxk8HtTIhiTCEVcdEj3Rd47ga8oa+0nyviZADtDhX0Oq3w7ClJVZqRZJhifH
MYsMlfkyBG+LAN9EqiYO2ZAPn5SUyQcVOMvDiFOaOGeawMJPgO2kBqrnDmu4Kcg+3T6kv5Cvmyt/
bZiBraKjRGNpvaV++2114Gl57IkgGjv32GrB9ykHaaj35alKHIyNi8ehFi9BTI8ksT+Wo/5XMSzP
zVw+4C/7oW/H04hdnaNXnwYa401nHXBIPGtGfTKRMtYCaPUJB6a3hiMcHhmaSMvs7O+Vi5Sm3wob
gKxJP25TQGTC7QsoDn5EgQTStQefUja9fVC282RgAXj0VmDozr6tR2O7bwz2wStQK5PIb+KKmLFx
XBbXj2avV3/EWe68C4BNYAg3TwWP23YBlqGJ/AviuvkniOtRhqoPfmiSllSIRdz8boZs/jMG24hZ
5jQ953TnyzB1svybqeErfJhRSv0qCqdLQ1mjoXqY49j8s8BVdY/Ne+XiZAcZnaCqCNRpWxdMPRr2
aTX7URf8EKJcHpG+Le+rBkSZj8H7UeoFrnWtLE5WAvPh9lZemdGu2kwYmzE0IMxuCaYiNmKvgU8S
5cyDQy9vH41Y3Wm5/AMrUEbfRhVpvfhUBcbH1NX+taHKmJnak+K9eoo8RkfUR7+u78sPwUAOOcEX
1o+WJHgxxnTt3y/cl1WWnALMGEMv/uf2g1+LPqDtKYfWLBA40+WK2Gui9URdHDXGiAZR6XuHOiUE
3V7lF3Jme1KJcHgwQC+Gybz9wjMdJZee661L5u+Qdv2oKiXEFADiR7Mos7ApGIY3DFTucZqVZxDH
/SEwUuezH0+QVzPPvnONpL1bMOaN8qwaz4yy0ydMTe1HxAitCCuv/Dy5qXhB1f3tA8tVVH3FBK0g
E7yFLndJLZZWqcbyo3Ywi0dGfGakm6PCS9SUd8GSa8+4I087IeXqqyFHhvEMwwyEy+Wi9MMXlFkW
P6Izk9PBbF3Alq2zkyFc++xoVMKWYlxJlWderuIuspFWPPqRMPw6grXk0hYdg6hd6vyz42TqKVuy
4LGsBv+TFK3YWf5aN4QmyCowgzLBSh6+XD+WQxsIjfWLOUdqhXSMXLLI7muQEYcuToNPnshGsoBx
CXWvoHvu9ubOj7i60yvsCyQft+N2+Kk1GdCrge6Hn9pGOMeefe6Q3Dje/ghurxLom0/NAa840Tn3
I82S6qlXFYoBAe68/2EV8HIGADNg+/5mP+nazDRYFEfV6LEa6A3vmPiIuPyHVcCyoHdESguU7fKt
4SNvlXY/cDazNCEgu58q1BB3gvK1owkID74gPKdVA/1yEdOvOiSDiYZTWpnvhL9kL0tAIqbNfn62
hIdmyKQQfmhr8xSANtt5xmt1KrMufgH+THBLtyz/2LOK2kZtmU8j9dCZyuUCz7voMTdoff975wb5
n7ZVTHWIqZK+4CPsaAXj3KS1H6g4iyDEuqdJcNmp4n/7gZ5bGGj14B8BGnnMOioH5VFj5jmStjZQ
25MBTF83t8VwKFqvebfgE5ccrJ4/Q61o10mKF5T49frJRysQ6vvtl3qtTCHXZm5MDgayf1M5gspI
m6EV5DA19HAg7g7ZA7cCFM3xnFNTnzqrdw6T7s2fbq987d5bScJMFIlBMCwu33Rhmq3LQJ1baEnS
9xI7iGPrFn8aUn7ye/9j6i17oEiX/+P2Qvp9xc0BtoUPwEXnHkJL+cgY5afwzOUM8+uwjIu2801e
S77x3gADhqwvvLYtYa+VfdYXPbesGLXqz1LWUxti91ufWoVWRUrm8bQo1GerWfuSul3wMKJOecTG
vjj0fv836Po3GwRCLudaX9l9q5XntrcuA83vNYYgUYLq27mq7OHh/6PquPJeL1bZfMHLkMokWQPr
jCjBHWridoQqoMtUUan3RTJn7zT9P9RTaLD5IJhoalF2W5dnibM7asEaZq16GSkElvngrs2N2yf2
tYAXG4iOzqpx8wvnszlALr6ERg1UkeaSOXxw+iAlX8Fde0qN9KQSw/8i826OZhXLo7Jn66G2KvsH
88fhneHE4iEtNO2w9MAubv+wK0GTQmBFhVI96zQVLx8ftVi7G2oUatLFlSFBUq2ek1RKve4cyqJk
eGZpRjQ41ldfl8Pn26u/FpEJkHRa9wSJBBj5+mZbSgqRhWFGHFEyDvIQ5Mn4nMbO0GAbDgOxmvA3
PBa+Sj4a7aqdspL60zDTNO9x6VoHp0cww6FfUaAcNabGJ8yYRBrldSbWb4Gva3UJt3d+9pXIB5mW
2nglhQKM3MQfbzIdLR/XjlNgjs9z35cPrdb2XwKRIi8yoJfi0fiKdBW7O9ybK0kB4whmxVDVgYxs
Z6uFbtA46xFFoHfU/23kU3/Ih8XfYd9fWeUXBJIvHZ+uV/JeQS7ywV18LzJmvFrDwG8sFTp2U4a3
X//r7x26KUDLladHlNu2k3XhSatWgxfFKhBHXSvSj2ku84NjT97dRNkTlkFcfHzzouuwBXQRUJgV
FHN54jmOTVMYWJfYsanacPGD+X0dGF9j15RPdbNUP6U3uTvJwZWQTtsQEubasEBXbDvmwdMoo/+U
ehHi2ckDDVf1cXboLfiJYaGtSr+0NZr4RQZgTqbJDV6QD2mi2mWIqXym17bXvL1goE3Gp08vc4W6
bjFBae/Hia8sNxJBLM5W0fZ3ONy2O12H1zcnq8BzRY8PXBc0u8vtboSdZniXuRGOd+IsySeOKIkc
UdSbKFLqPRHZveWcy+WUFaiOU+VGsIDcg9IbeQoGELy618dHMxvenqXz+VPsMVGzEKL89d5/60Vl
QpPaos1uNFmNvJs6ZrCi0cad4/M64LDKmqATozF73E6ZpHItLB2UG7mxWRytWE0fBiuxgOBprIcl
8pMH4uCwZNMeuXDdr8vEh0YjWGxufZrCDLwv91MkTVCKuXEjENDaYRYKOTxbtPdZ4Q17o4jXS/F4
wDnYUIhD285mI5DHIYF0oqwezXsYefG9PhVtvhN0rjzRKgCETQbTe3K6TdpKz6BMIF05kUi15LHI
cvM8ACOK6tard6L1laVg1TKoWZGMsLA2l6vdp4hNVCm87kyrkc5b2gPOI8GxqZe9VtDVpVZhu9Wr
DHjW5j2lKs2UHAM7qpysjrQRCdxkNMc7Ax7hzmG8ErXxBHN1PPhWQMAWjs0gTXbpYtsRLtjwbIsY
8cc0cV70JSu+GtLQ72jZLTtv7cpkgm3kK7BhVEOC2lLmdYOiCXdqCx1biuB2RNpuavxjLDz7YRCF
RAdzsD+OifkzD6zsU2EBI8QLJoumJQju0sIxHha0RI6usLso8QsRNUrqYYeY0ZMXj1/efMn8apKR
L+Meh9DZ5WdDRRJTBC7MGkrbJ9gRG6KDDRLtLMs4Pd9e7ErMo+5k/MzerDjp9Wz8FoOY0QU+8k92
hCu69Ujq4dxpszagc4gByqyV45tR/6RZwHuodpHmBGF5ud4ompFPGERuvADblAYs59Ivs52nunKi
f7GVMHReZSm2H4+XD3nbiIxV3Nn+6AZiPiVi6ZD7J5zf3sD1B2+CHIUsBHWGR0DAtzBVHMlFZeUe
XcFZGu/iQCWIEmR7qfYVsD/+ckRxRLgZZjPSvty3tvQmB8lWM8KsWHvQAj/+qIqkYSqFjkkRZrZW
n/y2me5xH5v+KWs5R9VkT/cSfYh3jGicx8BlHOpkbb0guiME+hRGgfdKloa9ly7qACjSfe+IdI7e
ukEMh2lnrj1fPj5vE8g6q607t/HNqHBososm/un7Mvkvi6xSLoiBWmtGeLk9RruUPSLKZoSf9wBE
rlbf3aSt/rj9KK8/FmySKfPQlqJJxNz9chW7TIocMQJayyjshcxh0sPSdZQJwChQic72nP+ulDiX
C5qXC2ojJO98cj3ELrTuYRaypneZlv+MdZE9pE8pXD+jHw6UZx5SLz2VWDalEbJQ47cSpyvY4F7w
Uam6PXkZPU5qyOpONQjs3d6X158bP5Ox2to+ZqCyHfhZ2dIC2vO8aM6K9tD2JILNqPchWABr50Vf
oUSyFtoBNHGJV1wll1uCb1EAhgv77SxBChHqmTwadW0ctDaforhq6JQj332vN7U6otQ0H4fC1g5u
1VY7Meb1h88Pwdxg7eRS0G2pfXZAhQbjw4twJBvOY4y2vDUHe82jK01rloFJwDgAwswrjFJSLULF
jK+ZOiTQ/SErnZM47cPWb6munAb1lxnJRoEL2WMDGhqFSMPYeb/XHnV11VznjeDotrisOk8pe5j5
R2ni2XiupvXB0nv7zZGURH8FGQNfoLTYjhj1xjfq1ZApyrrRO8bzOJ/zyqtOt8/qmqJdxmtWgcSL
hNAq+LE9P3ovJ1g05kpp8wAB+sZ0NhbvnzH1KLpNA8bTWJQPJjnATupz7SNZZc7XFu+q3bP+sN9u
WiRlu1i0Npu4NN5jp5z4pGKBVbhR7S11LU4RnUi9gZgiTmJdLoWngqU1M+9r7KfqOORMtAwjy3FV
7rjUHfvthcyvEo0REQjalYBzuZ6B0rXSptGLXHOu780+E6EYUn8ndbj6VMT39atfA/DmqQZjXoH7
E52FyvMPTE0ayvCsOmfl+NmaWvH+9kH5RRF7dVLWQRytGtLH7Qee0fdLwQfy5QFqOtVVOx3ioDfB
IM9xZCZWcr9YAyMkOhGAV7PpwcQbEtJHI87lhB4viWJ3NPTOvtdzC9WIchDHTsv+holoPjPJM4D8
OvXZ6IzmoSuGb4uAXhEYYBOGuOzfVZVnnSA9JCFaIMnRQIr92BngUJI8rkD6L+nd7Qe+tr900UjO
VqqPvp1LW21vNfNCR0WTwoyEKOKItgPrwQlg/GgZe5jS9YVtN5iwtnprMgdA6v/y2BQMAPU49d1o
7uoKnf0+OHjs4zHFU+OQJFYTKugxZzR33fNI/hXBPMEYYJTpu8we/XPbD1aoJcscOQuGOqK3x8Os
wyQZVGmEaOkPzz2mP08J9yNzE189BLE/nX13GI/9soI9x2S+95ZAHoCA6XUYoCZ8bmSMPzLOHpZC
tdat/ZBVfLeesN3KnTtztvLHekJb4H+NIbskk9KLihICZaMt6kHk3HsLQ8avt1/OtbD1+15tDn9j
tClnjAGRCsw2lF1pfXE6x3jXxrl1aFGkv0NezjkEgKYOt1e+EvzBcyEkF1Dy0kRYj81vcWtK6sBW
XkZYHpz2qZ/QVjeEUufbq1yJjqDjuNLRM11j5Ca1AiU7FS7s5mgQHbaPwmnOmVU/Tc6kdsLI6xIU
O67fVtqcurK0kDoXCWEkSZyDZVYjlhiAtLUFyJGnYZkrdU3+l02EO0EOvCapW2cTDT5H16qcW8ep
prsqaDRmBvkenvnaJtKNZzy2DoCcbaMwbdOksRsahYXsUajRtQq9tNF86DRnDzN3dSmixQqgAcu7
NTpONZkljiE8ks2iPbaB+Qm2b35WNSiF2yfjyviDkue3pdYD+tsBrEvRg9l13UhzHe858NImUnFd
PNlwsKIpiJvvWi3+zf2pC92hTR8yn1yvr6QXtkKXj33l/hQA/ndyov/Hz2L+gU7cFepON1RB1pUl
34VV6fqdZ2CaeZz92jRPWa27oQ/3C1mKbJzfNeViyzB2WvXoj3ajji0OGGd3roGeoXPU/ll0+rTX
PL1SMtJ9X4ecwIPxktqKBiFwxcsfeEV26iI9kUZNPT0ugffdCJZ3qQaqSjcoYGyYb2n+3uqn82Cm
z+OKeO6L7P3caPeuUX2pne4wW/qL8rTDuCBAe/v1vg4vZHs07rh4YMMgDnb5dhXjx86snSVCUD++
R+WtP+joAO4cotd327oKFfrqM0yRuI6yfjtDfqw7PWJkS+SotKUaEM9xEb8Yg3IPng7V863PxG1E
yxoQEryWVx2cpo8zB6KSGfWm1UaQCQUkVqV9vr3Kr7R7c3+u5QcMdzIiOg+bh6JJ5C1K0B73NS0G
GdCP82PgJMOpyzqUv/CjikpTNecE55OwWerxjL1deyQvFqd5ssaThmXAqSjn/KwJYb8Efb48uaML
9p3r9ZS7i/H1f9AxDFDwDnbtDabXeuWNJ3Atdghjag/ZeAUax5Gl248+2Iog3srwzUs7J15hu9Gq
sfdzblQdoq8zHHPdRts9nrqDZg3mnWaWy/s0qABdBhnNj7J0zgz2d3n3r88mP4cm1cpsh+m19eHA
f3ea8zxwo3TFtihZomJkJvadE9tlmIsFwV9fyw7lqk+oC/cfOVQDxHNRhGT2QzhKvY8kNNad47W+
11fvnWYKUHLqTi7My8McaKB6BMlCpNL4iZSo+uQWSfupGxAzbnT9HzfzmnMJ5TeyFhQqb5+6a3tC
lcZ4D50umDqbi9ochyJ389iNKBXno5FNC2ZF2Z4/9OvvFb4aSqD0i8hGUWW8fMTeiEdF85tBW407
rxP341M1i882PI1T3gVvRzKxHC5x4DE96rMtRGGlavSZ9NyoT2PvFE9WdmxNlLRvb92VQR7L4Flh
04um8tyKfpUqtQxtZMBUFUUfIqMkDrTcvy5mGxxn/v59nJHckNJ5sJIa3Wn/2decY9pPX27/kNe7
i8U8MpNIIcFQQ9j1cnelqQw3EaMZTbP4RrFqHhwNAnQSCB9IWtXtnNfXuQLLwRnjfdL2R2HtcrnW
GXBGdiszshdN60MaSH04iDJ9NN3afvMg6HKt7fHkTkX1saARGOvTk+sOf3smcpr/Yf8wHEKtmq8P
87bLBxJ1XDjSBZk5z3BU/T7QT9bc1CdPdtSk3rzXGbm2gQ7k63UTAe7ba0r72+2FJe+8AoaNaPKa
LqzRq3tHGlmdlGNMp9uPdm0pGng6DRJ62kwfLpeq9BJFCbS9gCdU+qnPgJDpnY/1mhcXO0tdO4Xu
+lgEEaiS2/Enur4QyHGFoNS07XdW3TQPyPw2pwQY4GPcVO3OMVxP9WXY5C6mKQJDZSVnbjF+hOu5
SLOaR1t0WoIjbb1ThvUrFV9XnmK9LY8arMTjJIK9L+B10GRpkxkBTFzyj60PJYDzzFSJMCKM7uVd
jYNJWGFws7Oh11fhe0bmCPW9bdtn6bS5NfzMwM3XsA9dT4cJ7YM9f7NrJ4QZKKUgskOQ2zYnpOll
g3wpr211BYDlNS9YdzaYyNit3HmgaycEUA43L4UTiJXNx4yUtgGzrDUiPVcizJPJPcq0N48JlX/Y
QSLeKQ2v5B/Agw1s1ZDxcpCcWp/9tw9tRekto4bMtTC67L3mIxhk64kTFngynEoOUBpa6Ikf3SA2
z3qrL/e22bYHWXnqEI9NtXNiXz8/P4faBxmZVdRtOzqJFWUqQ209opPknuba70HxFZi6QRs9Qbf6
8dZv/3K5zbVQ6bUxEILwPVQ+FCi9zaKR+zKCZfzH7ZVen1TyfT78VTGGvGwb0BRKCmVZsdKq93EX
tPF4EkbV7ljPvD6pjBK5eei3UkHCTLt8m76qkNitgwWxOVXdk5InUQX8857W296I+RdC/jK4gETD
vgD9WGBBjKAu1wqqtkyoNvWo71VsHUZ9ir8vlelYx3ZE+SccNBUXx1HEC1kZruqPOUDTJkpknfYP
/JMxOdXKTLU7LS6aAWFCTX6YJ9/6Nti51R6W2luOKZ59L2069hUGKgtY4M7tJCq1Vearj6bW/3Ty
ofmMV1huhHHTL1/zJZZj2MkeSmQ6aCYTinwU4l3qj9QBpZG3Bvq/GttSSKCvk1d/1sVowHezRvu7
o3pi8LTOW45vff0u9TxQFPoGK3N9E0JwdWJm6g56NKmyu5NTplOjpum326tckc0i5q79TCYWNEW2
6gcpySlUNDTk40lj7puN6UtVLRIBPVQR8ienmbUcnkPl5EeszFoopv7QvQ/y3qLnGlvzU6Y542PR
x927bilimIHgrPYK0zWGXR4czg0tr3Wwgt3TFnyxQHoSsjE6OsoT2vJukx6Yf/hoDo/+Mh2n2taW
0NFMX79rB4FdZxwHQHqVcJ2RPshod8cAXOgjLZH4h6NkVq7mWJ24b9zYKs9e0JEj5F1rgW3I1MlR
HjKhVttkPxgUD8FdkjkskCIiu4TKwjkSSpYPMbMGe1WFFDOVEQJBaNqDrer4bHV0AWE+m+YLNJ/l
KfOU91G3JxzI9Lar1DH2cAwLUStLqwNqk/3JMBErORixE0xhXusD7K7BVE9z3ohDDl8VpnBZVD+U
U2HuqnTN+JaRoDxnNY4r57mc6d6gMG+efLTfayAjINUPcY4ecahSaU9H4Tv98GQFpaLislL0UlLG
kXSCacvfPlCvEwiQOCRgoBZANNlb5Y5RLzJzqoo5sia3elw5rUdrTMsX2WkAWsoghQyuqnduMe0J
z76Ol6wMPoMOIoXDK6YFbqmMgQNG89LRh7MJLPVo+dWwcxavrELVaOGuws3noVpxGcNIMm1tzGmS
dH0+IiW7YH1gT+6bAaKYVqzf/sq+JPHbRGXDaT2E+bolSuoue3TBiB0yt/T/w7P8vsomdShaqOKW
lAvkorY/lu1cR4EFn+v2iXh9w/AsgD7IFdgwFCQud2z0i1FD+YodK6o2rGVmhXZRLYeECLdTPP6y
HNwECoB0YAWJmRZ126boaIW0hnY2wXXYPc2FdCrFV0lVJR+EZi5EBE20T2rSk+pRKySs6dQa8ZlJ
9LnWwtzSfPfULXb3o2nS4Snw7TS+s+O5/RzQ904PstHgvjWQAtHyagMtDOTSY9pXV+ZLF8OZPQ6t
ke91ka98UZy2tZOwGi+Ad7vcv6LAIGqmOxrNfuE/zGOXMMZRK7FWN6tD5SvtpJUzHfk09d58B62o
OhYGY0USsyViiWrMccTJeXWJrR9FDj2eFrL+X1ZZEYMr2M2nVLx8wARcr5fN/hxRCNFndcrxqFnx
XnnxOk9ciQHUa/8XmXK5itRlCYnRhgIwW+mXxRm6O3CK4q5GAOhQBgjP3T72VziWdPgY1KxdDPCC
28R0XFwhe2axUQny+VF05lAfjGz5mlgxwtt83OHUkA0Hs+F8gS0VvMdFvrnzwEqGlj9UH2W1qHu9
TgaswPBu0AYd+besBtM0mu3Zli0ZeJP/bXd6+hn6ULUTgl7v1xp9iKZ0QIAtbCfJrmq8Xm/tKZK2
MUajrIqndM7cT7EzmRj79u5OYn0FtLJOtuAcIkyJ8oO9iRMkN0OMssuE5lMAgjvPkocsVfHDZOqf
3cnKI0RKIJCgeXim5igPRm33z1ljfb793q79DgY2a9K9Turpal4elHaOc1efuhHAatX8CWxLQA5i
+ve+bhL5r6bRlAEkMJbVyWrH+UNleNLDD877UdljuSdV8Tp4UtutWm+kgSsXcpMyTyJzOBq/1LyZ
KVrS658chOaO5SzMN98GwIVoaXBrr4hyZ3PneHmKaZRgqWEYk+/DrPVHBXxnp964tr10r+kHkRus
3PLN9uKDFbiDK8aIBvcfiOrEBzEwrZ0XBGMm8bR0zsPkjfZBM4d7p8v/ot2wB4S7UsJSKlJUUVaR
WwOKvnzF5ux4g5hTjnWBhpLDScJj0UzeCdtqQ3p7NUOAwIqmqi8P3TirhzjHy6HOku5QZoO9EynW
g315afFr6Fgx3WH6Qll9+WuKhtbHoDlDVGau9bFRzXIc+zrZYRNeOUlovKOmts486dZvrhGj9aFH
KFbRWrNFiD9Rn7rF7fNQ1yy180Svpi4rZXFttq2SpJSu217OOEIJJ59uobOVLV6jQZl9FY01/+ua
WUrGnMilDl0klHtS1qZHLR//GbMse/sE9zmnlmvrwga4lyxl2CfW+EVWg6E94CaYS5QSREUGC5Pl
Q+3r9UcPhZ+/xVBj71RhiJsPOkcG5y93r1jaXsXrY9GDIzyt4w7AuZdvSm8qzUY3DBMbwGYnqk7/
24Q088++srDh61L/g4gd8d3XiuTerkfv2W60JkTGmeFRhsx1Yw/yUZaeOYd5oQc8lOGdgd+CkE7h
lN8OZNtjtf5Y2qB0aIAbrYCByx8rm0Zz46lvo9GuvEO6LB5Zy7jsZHfba4JVOEuImNC0Rj5qO7SP
PbkKBORtBGgMlmhPjSPSpg7jbP5eASS5/UyvwJ7rcvR3IZaBwV9RcJcPRTLmd+mKakK++KeTuF20
tKQmhqE1D5acxNlfHAWmsrU+2FNqn3UdU9OgzLWzctq/cjlym5qJOgU1PA81ld5jOen3Qa/Ne3Hu
yvabTJVXTC863sz/L3+pAGCXDmSjUZ266Ys3t9mTJdLgg9m58t7QaoZDnRVLjChk/RE65vwx9+q1
6T8DUcntvDEPi6qtD0tg76miX/tpBGD6ZVQXtGE2AaeasUN3mrKNJlzaYfFZaVTUyZ6tw5WPhfSH
VeAV0F/aNjC8VscRJm7woZ6leEGdXT1jMzUc+qxynpu4cp+RoS1OKbq6OzXoKzwopwQnAVyUwJsD
Bt8yr+LSRHwPq5NIOOWX0q2DMLF0dFhkofefJhzCXmIF/9VW8bemcBFnLqZx5/1vwy06kvTsdZ9G
OpQiOiyXrx8PZ8ccPWuIhgUX8ky66qGVtK5Q0thTF7+61DqoWhWLVuD15VJIoGpZ5yOzthT+P6qY
rfu5zr66ZbPHg3i1r+tDuRQDFFdUBEjDXq6EVHhdNl45RG2MD6me4srjFYX1yZ1lcmoLlFomVPOO
8SjkH4VeLSfbejOXgN/wf6g7s93IkSxNv0oi75nNfQG6ChiSvspdu0IRuiGkCAV30kiacXupfoh5
sfk8K3s6Q1XImB5gLuZSkOR0d9LMzvnPv9AUXyqzgFLe+ni0uCnftjEGarv6kC6svJYcFvJnm+e/
+E4vrbdvg77q5CR/+E4LZw3QTSYKpWtTwqMckogOSV3VNP/xX+9p/+pSaLIcvlfwdCasP36p2QAb
z2tdBfWkYiez0+rYtkt3nKefeeF9XJGXrw5KKOsCsJwwhA/P5OpY85SlzNszT2+iVGPMonyn3Pek
ZofWag33hPfKLSShn4Vk/lNu2OXS+EmBNHNUMDb78CHJa7P6SfRqm+aLIjPMMkJHKDT1QdqHRrY2
ALVZ0z0M2aX51tedqyCeKaMXV0sWiH1i0tyy3JytZdUl8Yb2+tglTfGTpudf3QvaXIBXDPIZ7l1+
/+fZBiOMJINPutUnGAkuDvW7PhXjBq6w85Pb/nEThjFx4VhTS7BFMMb/0PVSyi+KbPluG0ihR4tN
QaSm5GcH5u/OH38uLrmMAy4Gbnqhu6HL/fETAXjCj0jbC4o+l9mm7QPxkkAsX9FtF8aR+XrXRGXp
BOmXZjF7IwTLLnI8Na0pwQbXteKsK5calzyr3OhVZu6mKTVk6HQKJYkYkbCHdVuNCNXA2GfooaSu
hFrtNRra2yF/lk5CV1Rg9H/bFgDNwOvSgWtV9PkQVW7jf+M19HfHVvJJ2FaaxsU4jA1jVTRwIU8T
G82g6Z+UIyVlReFkkE3tWSs2Zt079TZIHMw7/MZQd85oEK1r6vNohJqRt1edtvbboamdqOMunGo1
EBjIrCAtohxZnQhrlsONtEdCPf56UX8si/jaMUy9nP0XZec/b/9BYU924Yht1Y5zrFul2E1BSA6T
MHLvJ9e67EUfbjHlF/A9zTpEqo8e53iELFCza7GF4trHdWAmMTa+JdQaRtTC05IYz8+fne6/+3/9
eFUkai7ZqxeEiLrvQxGhBBJPqN05n3DQoIfmdlXGtdtfgsfHNbhxuipQDAWnAq5vwq9xOOz1r46X
kSW9LuhScndJXjDhWafN4ubLdafK1tnZrRyyrW3icJv0iVsymKpWsZnxzF8ObtDn9wtC3THUMlTc
m7yTiRk2ZDtskiDDK82iP58jrbBmcoRo/syYMS0ae6+WKapoKka19aY0LzGKMHTc53n+y5BwsHnd
TH5uLYe+nJevul2PzJbc9mBfYi0XnSgsLmOrR41FTZL8OgYt54KDyuSvn5zf56c/fLEBhRmrBAM+
jlgqyB9XbNNJvdbEUIJ3cDsLrWBuWiu13uarKGtEJW0ZmnpvNayhMpN7KYUlQcyk9rJW2FId9HVs
3y215vDbgEpDVdf4NC1Z4Xlh0o3qXkEdvtGNsdsEwzrIjW0krrHD8YrvqR6tckLNfYlvmJqlrW//
+uP9U+/NNsTDcomCsSAAcgN+/HhZpixZqj7fSvKwESeNtlpj29K622QJNI+syDwQUallnBMVqrk+
HmcRVJGYEY9tWt82QKqT9h8l47/9kOE+/P3f+flrKxaIt5n88OPfz/nXvh3a7/LfL//2v//sx3/6
+8343kvVv/9yfhXDL1vVfHuVedt8/J8fXoIr/fFO4lf5+sMPmwai4XKn3vvl/p2eVP5+ufS9vfzl
/+kvf3n//VUeF/H+t1+/tgojJl4t5W39+sevDt/+9isnzL/9+dX/+NX1a81//Y/vafbaEPj1+vF/
3l8H+bdfPfs3jhGUJcjjcUuHU/frL9P75Teu/ttFO88zywZ0oSVSdjR42WZc0f8NUvJFyQyblGXx
6y8oZC+/MIPfqD+wucFn45KXwq/+853d/mMt/OPm8D388fMvYC23hNPI4W+/4ipy2W3+a9Gw7TGM
oca41KaXJvRjG6pEqg8ODM+NAWZ90iz/fUGNEevrdLLzzEV7Mh2pErNj0o4p3ubZl9Iu4AyMTqSb
i7kx+r49ty7zAmiJroPZtaEUyAOs6qhNYFaGyu+DW+WoJN0MY+6xOmQ6Vbdl4QwjUcC20+m8Smd6
DNeKuWzNr84g7P6b4/Qwimeorc8CP6n0WRSyxj3fG8/S9t48xcFVNTW5t0YwVE3oZzUJPK5eblLl
BofOvQyYJHNxHVHlHb2vRoZVO9PXnqc2DZIhnDjUw0r6k2RkATljn+MsrFpxmX8JdRS+M4ZDXxnH
MZOKpFzcx5DY3HorSD6JCSOHfXdda3x0rbOuGMS/LD2ULcUAU4T4APdHG4NiZo9sgWsKybNiJhAz
VEFP0eAEZRgNYZnWlUHYINGgejdsR8acKO/0RLX4fTZGvRmhGXxit8EL0wRXNMDC0yLVOMoXgSuz
VZ8MNyd+q63nTV8H8dCllXtTS98P9dr4ToN+Luphekg7ZolqGdJrUUPDDkEy+099b2OfIovzwEuq
0F0JJj+QkcB1Fz3LbswS2Cm0K1ShwzLalANdKaZtb2bBpeCRGYCqm48qAiD7pPUko0RTmq4Zmy2B
aHORRHAisDBqlbNMn5bFyB5UYMmrPps+dfkkytBVdr01hF5slW6LKzhn+a1eiIPq1jgdxS1ZmHKz
XJDbCmAJp2F3C7H6tWzHInSMQd/hc07MV1AO26xS/W4MJnqaysDEGRHbTeMp5WxKzJohKfPIjMdJ
4laW+inxCGh/pgkv4Wp58gbDcOMlF9eDA7Iki2ObTmu29dLUJiFoRVm8wZEaRJvgMkTNeUFpVvjT
OUmqQy9LiTIU4ErcAXKv2VFAD6hjIMWp3zrV5PUxGVF+H9maHupVP4R2UTlh566ZE5noX3aDlh7U
PCUvgYn/G/D9GI09Vmvx6swblnURzSQAPnD+1D2Z7ZMeK4LXcVv3bgo1pmhLPLP9Ngs33w7wxEJp
NLDecDJRSdNEhnCvpjVVsRTQjxqbEX8PzJSPhP5Y+U4Y7RFr+tO6FjEn3puLPhFjZ/zckj444XKZ
fCKsOMFCuxBbHRM1pN6NLAfWUS7yuHDbRO4o17T63WQxbXmml/moykLg/LGWR9dpmm1GPNgD4RpL
HnqzUueVwwlqAFtPeWzHbr71dIv6WStGfwmtosGeOweLCOfLBG1ei+GomXp9j/LCI2JJP7mmMMn1
FgBQqh+vknRCOWU1QxcSfF1haqHcmnAid3Ss7dTaXrQMFq6Pa9sOOz9HYBHlnp5Vu7lY+1e906S9
oy4dIAwMs2Vu7Hx2jspU5R3e2kMaDkMvzmnb5iY0gqW5NVWn2lDMAmhCQoN9G1NcvbdeT5ISblWt
59AFLZHNkG5baHX6fS0Wl32ODHREQnO4TqV7py0pHt2dVn0PKHo/U/epZDfm2RgqSOFNqPXF5IV+
Us4bQgTy+2QeX4O5DI4dbI8Ydn6N0D4rIy21rMeyyqajh9U5Zb9p7eqcJOXC8EmTbru8KTfaIvvD
WrWBvu/oZaDLIllbOvPKE0sK97xM5RTac1XsJKE4BKH0nTVtO4fwYKeTmJyadSb4wnstqqbpVVYA
bdYgU6zBLB6zvLokG/TMI+Z2vNJoWfutRvQ61ZYLah06lbEewZbqaxSj4jPF2WREfTDsSpX1MYVl
v0cO92j5g8ri2XkEg/WrMB3SOgqSuX9KbawThQO/ZvT3btH5zKBnf+cF1mf21/445Pi+BM6Eanss
h326iLNXY5TbhdXFXj7MhD5rJFtjgOFTCBVy28/uwmTbMWPpOuqE+Xd/pWnTjRPgzhv6RVUPtJcm
+U71xXZiLxA43JVaDWA65M0XqOrZ06roZMLONL9YQXenEDeGTSamsO7FE085Hdfo3Zl0Z2Fp2Hdu
byx6uGbdOQmc92Ipv5nexBTVIwQ7LrJEv66KwnXDICWPhu2beKyIZg2vwqmzmn3h2/ccUf4xbyoP
sz97Pne6qB+b2gTWt/16Y2l6dxIXSUVEScupQ+IiMn4yH15bQUEo67gdoGA5gtBbyWiSkLp6OE5t
0IRm3i0byDE1aN84xqLvoYZphHSPIeJDN4ZdZm/qgDFCMkyn1rTO+izuE2mAfEyD3bDD5m6SPHcN
6HqcF7VZUvjTjGjNrlqdIOpMLd1XeU78qJYb6mU1xuZR5r52QKTT3Kyd2WpRoVlqCd0+7/MoVwFR
f27fPCZeXnAjs5VdM2jKob3TjBXGD/2hFSUp4rdjxjH2ukhR11Etrazf2Tn2jmaRkz2WFy66I9NU
X0ePhbu1O5RytFWd/mlVfn60GrfZLE5BpTEaVneUMr/GCoODZYUEFXpDFQEG66c5T4sNrJzT7Hta
EDoZwtCiICAhdL1Bfik9JzMipoTYEQ5BUt+6i7IYzFR6dZZl7cor3RhmogRmcQo6c/zipWVvnuYB
ulNfFrdD1e4K1ZRxUTVfm0KP83GExZ9kZVdGJv3NI0Y2OrJRIzi5CcayId5loAvWvBCSVhfpriy8
4mjiNfVoqXl2Ij+tXU7HqtkWHJWNGOf81GXW/cXGX4U8Jlm3SYc6uM10bs42TyhXw6SaqjegClQE
+AcVJj0bJObogvoSAymSrI3zoOZzlKbdl/HFz0zs5OwqFUloz9CxdNKcH1O5eO9VM94lhS5BFyzp
LQdbUFnF3EFphusCrf2TLbDljIp5aPvtxbb51cwn/SwUacOhTVGaXGeMXnua3iJXoagkTC8sH4nZ
ncwgcffAIVDMdJVr03YGLe52I0Sj7wWD/ZINVPuU160fLzxKe23Qza1LgTKHmmxGazs4rXszmixa
3yrRCBfpaWlb/zgUQmL2ND5DDem3wjCxamUzzVRkQCeNg7yx4SDUdVzObhlWhShYKG6huFWteJ5L
PUmjhVm4EYO2Y42anJoWbo1oSdIGY2eUmPgE8jW+KufdKjCwjNOsJpVurjMZZYyABM2bA82n61cY
0H6bHycC8pBdJt1eKnPaYhIP/pdX7xjRuAzFLPM613vvnCzjxBRwSVE3aY0wr3WO0jfHM/qNhdnD
Wa87P3LdIS48UdzB88Ej23eX9IgLxZVTkvDGXaZoxxb3vBDbvGPE89DPep7Go5cPR/yiYPwV/ZOZ
un1EFZt9XbNlr5d1E+NiO3zypmbOwrHwrTdlJtNe+a3xnRuLUqwq3F0waXe0HHMQ5k3e+NTgybMU
3rwpNSt46ToDe8JsHvJjOk7+9MTO7aujzBLzuDj9tGnryX/KOKercNTF4MZFmU5vo6bnT1ZS1S/T
Oo2R21pyl4yVQ9iKsLRD0FrVa2aV4NH60mchChWyHtvGKOjgne+ORRWzaYruWGrKbsMl7XOxW2dn
qU7K8tgpi44AtTiYiurzOo/1t8ryxuU4rjjcXpxR1uDga0LbGIlmdLFYVS7DtVXlo+GCdoSLV/N3
vomJDIY6l+BFjyy29Oybq+OcMwA86Lllk1v7npCYzRiANkdL09nNtd2nGAMUhDtx2rkwFBnyDjLm
70brYfaCQh7sPijQF4sOJ/wpDSYLEXtldmtoBdJcdjhVi0jWXRA1GudzpCXg8KY/u2/FWI+3OPKk
0AsnKr5pk7LGGrLJyrxfH4IRzO+lrzzqa8j3B3YCqBth0An1ujbSMPaK6K3yNKw5ACyDwkhXpCt6
vVN2dxXRQt/Q1Zp5WHUBZeiS2M4jqE9OYak8R2xEV3HwLvNyZs5tY/pPVo7iqE77ZIPi9sHIzao9
krXNeMY1Z6j6oVryZd4kvRy+dZnOIGOaxE0wQf2xsvpJ75fhswsloYq0IfOfHXNkZy+w+p44J4b+
RnjkLySIJ9/qprW8cAykDQG6IuU6m8bUQWffNXKLjgpaU9/f9q3HKray4DWvaI8iCuK7ee2MkEJO
SqxR2VLiUTkp9shNOQ9h4STmxUxNG51NXQExhaIVubbVObyQtevc+50+lWmUcKriFSrLIt23a2K5
kblKfHi6qSimsIHncZkxlFgS0DW6L/M4dPamxLNcxLqQ9qdEq8HxumoZys1iNggHL4Zod3XZcrZl
6ZyrE27WZeSOMiVqoM8vK7Wu6+89sXfVtg0K44kKpu9JdRgvZVJa7ptxbK6TOm3f5gUKZWjgdfTs
ahPi5nDMmuBEKmp7WwbCqXY5HhFUcVaLSkNnUge23BZnh04tOBSyMDj4B+HqnwNsR6EAGUI7V2hh
9mM7YiSpaznppRCynpoUYtR2SeXI+N+Qbz061EisVvJ9aLpxWxqLG3pBpjc8LTPVLFRm66bSp1Fs
Z6Nr8VkzPJGFbpYW1/oMqejemewqSg1ntZCkOvoYJy0CIySrTDzOKljyjprUo4jssqGdw0T5dEfJ
RFL3toRg122cRNrJVnWLeoZk1t8Ha6LccFynfG+NbAKf2yDRkyOe/dNAXe9XbZyZg91HhWOePW21
7+1yPFapXu4MQVUTut1s3o6BGFPWwKKGHbrDRYXEUZTzubmYahqrJRlfDU0OpV7O9TEYc608DIzZ
KHqzZY3Lak3TE84lNEFTP1vEDEwY+y3x2ufZg18t7RLPHf5YN5aNpWXYGZM7HeC9ER4CciLkOVtp
0m6HlKDSWAsKaJ2KbutrSu4Ypk8ZLrvUuRxlwyTkF+KgSy2USnOv5sJHEsnTSqleFdrdkiF2gCWg
uZyEy73b01wpX8/jBP9wSqHcvja9wj2AxAy3fVV2oa8xoao0t/nsWSo9UYL4h4B+5aE3rOylwuWX
oqHyjdCiSecstRISWsZs7NLQb+WYR745T3Fp1uZpFIZOmVO3G9dshqMeLOvFqoPGf86vZaZPcaD1
3HK2g3hukgXygFXYcm8amrE8VBh+fs+subCuSngw9T4otHKf4lqVAVSNTD4Uj3kfNy6qrVtfQlAu
o4qwepmGSHWb4E2zphrgm0K/fBmnWpz6jnV34wnNqfdTrgXA9nqj9nbib3SmQDEo1kMh2gfC6J+L
wPmmqUR/niqPNWl0jzOatBAziNvG4aX06m7S033tG3zwpFhukEfIB0GpHWqec05EvWdcpXVUu59k
ybnXOMdurN8oWl+1orsLBnHfm8Y7uouTqXQvKosa0cf8iuwjj21PHtJkvcdANwjlUL12dbPEcNme
NYvVODrtbe+3d75Rf3F6+yHXtZsJY5gTscJw9nSLaiZrb+p5uAG5uZoCHrLeWF8RwHxpM4av8FCd
bS3wx5rZqkOI91/xPTe/VUZFVyCDjGYjfZ3NEqeb8qQFAogmAEepPFhkCj95GQwdoBF8Nl/DRqik
pca8oEoiDDX2tcgf9brvwGGoOnna3ycy1xGXmLjytp/6gY7IGVYCwIWiO08KlAXl0B80QZ+z1wu9
dXKepmpynoJGrN2mEYviLXhub6dP5Wp1G33tTxzQ18nSc8ZZiwyDdWYUE+yxn74H1Dm3RnOYGndD
4Nt5wi1luxj0FM7Sxsla7kWnDwdyxqw4MYutp89X2tBcW9TwhOi64eqOWliubuRW2WlytfrciEKn
MmhvdDwiI7Q2X6rZWvHWyNUWh/zgYBYz72QWNxRcQ6SBCWROM21qBdVal/IpWLzb3gjaG2Glp5ZO
Smd/CqkJ5u6pk853s3Kt08Um+TiNtLmANh3U7W69Ntz5mlrLDFvP2/s9EzxH6hHxju9pYzOgSdZX
RLRfDJepJ96qhzbX8tPQprfj3O6m2bwe5WLfW5XLtMNZ+lDoKjg2PM2HodWavd1wNrk4tMUeBJmQ
vkdcmUOXH+xi+RyQBCMEb5DTH1tB95hRrkYJljaR0eGsXJF6Yjjzwc2K+xY1SUwTmfDwwQFqSRa1
Ngj07ykGSaGrxzck+3Zo2jSCS8632TLuiuuiSkKzmuXBs5sbQyse1roCRhrFchOU4/I22P7BTZNP
ylpf8lYda5gSO6tcbkATOgQ71r1B9a7DVt8vY5Hv6oaWTxjOvmDmdMoMmyi52rEifVgVz9m43sDr
FfvJE7u8rceQY4jHid07qsx6eOAygrEdy+PSUO+93njtKqpf5LFTWArhhY1W63t3MIg06k2CKCd1
44OohUqUj71b3xMy+EX5mSDUpv5OtQEwoCfvFTBMGehnt6YyTfJc8r3mHEMquBv8vjm2md1QjVRZ
zwgoV8Nm8pY0RiPufE4XHW51V9zAu3uBZ3LVGs5L643ThjDQ4FIXMUAK0onZsPVl0Oo+SvP12vcG
HlhjOKVuKV+CbCw3tp0T6WofdUlQTbaUMripU2aEW/ptM2HEaGfQx1RaOXtwfoDSxnHT5qvVmF31
rQ+MabdmZXDKhbE+DG2rh53IzDvyf61Hd8UtYmxSM+qF/hzQZm0yp2ojVbRanCKtyqJpWKY9grPh
eXa4+824eBgR4pekTLncD0m2Hi2R1CzPWduqBfAfOz/vTZEAQ40FsC4oi7JCcNKMc/dQJEYNZXtO
Ix/xuDdN5SFtUId6RdGEUgC+FfmxLdtHcvzu4Ms/ptT5Yac672rEu2FfLGpfUZCatrmjmjvDbOwj
nWUVZznRY06AFbNbZBNHnPdolLKLwJlIuMpJD0Sx4pMWI4g8RrdegQCVIHMwS7rnXl+LA9ztes8c
dqV1KdZ4hEq0gRG/t2p59izQCYJmblShPy2du9cHbPts4LMrYjC6d22lCkjVxUmB5in2e/uUN4MT
Ltl8aAJ1mLz5ONR18pAKtZzStDD62CutQ+rSQSZWOXwWTgNkuBbXpuXtEVWVZ6ua5KY3x/KUj9L9
knfVVxv+YJgw0g89Xz6tZD49MgrSIUGIcjv5/XEu5n6XZsNj79VNlPXmsQfhFDnWAL5VN89mTpb8
rNq3VEvfxNDEU0JHXzszErRq+l6ySNqSEVuokeK2zW122pWukXbSAt+gJeVVSxPLNFcN6bZK8cSZ
JgwF6Yq/FZP24i3ytuqNncM+cmDm/o0GhwNe03dmV++ln32e/QRK8/KU1qhuQcufXFu4X9IVO2ue
Pd68P6TIDsby7Ove2+pPzrfJWXcoG19wintWfKG+AeWffzd38yIOdumSApWcx2R9N9GmRXU3kfI9
5ZbXxOas0gMDsZr48YBREqC5jTd42W67ecljp21afNn6PjkqtqlPWCJ+hv8h8WH1P3lJ8YXu5Lu1
qpuSvMltZ8pr6sIlGi0HREdZEYZJsBkyEBte88F3JQ1Pwq1DtfRq22xAqui8284rt11rn0fLl8AJ
hm2+VgUMjTDRrZnsd1+ONng6GeYAmSj2aoWtod3T3+azK9lYyhaFVS29mymT3E2fbsEcMud04ctv
ZonitL8kRWZB+7nyW/cMD3n+5ujEjRua81lfB1ynQxg9PqsamcyNwxxKY+DoEDnMbC+4puJqrP06
ktZ2SOx+rjH/5CuIcNjpP81dCoZRFNt2SafjmGJhH66+tz7Bo1qKcEJuKhlIaW6uorlCDMbBB935
ZgRVSPmOnbVO/NBuW1ncj2s3OxuIU6rY0klN2X2tmU4VOZJxzeKM/rFn6/heAuGfdTUV76YrUxXK
CSHok1NWo86O4DV7v7OGY9mv8HmVMc1OeebTedlN1tm5c6xAaLc12FYaZqW0dqBmC09h2cQYcDpR
kvsvS12fS3sGanXx9RNVFgbCXKK2uCSUO+3WbMiXmXId1H3sBnGt+c65Thrta86zdmsMC2AW+E5v
EkAbTAlQs+RYW/UjI+IEXzLtG9vNdbNaG0I1nHjwU+8CSc/x2GZRkySFDYAAv7QYpfnNMacsZunA
82+79nNHZ8MYaLo4w2Vt2KYY2OF1txMEk1B/84ThUQHxJXUYmfQOVJP6e+bqq1acJK2z6dJsWu1E
TWGl27LAI7sMxYjPkBM2g1VCTqlIrnG8ct0qYNF0C/E7+SzWsnwrNLJdSNBzZiPMmtbdKLeKfPsP
9dH/Cz6DeG8eZP/+LiE0/H/AYoBE8BcshvW9f3v9n//xrfiRxsA//YPG4OjQGFC4IA+1UaEgwf1P
GoNt/wYZz0FqjeMpgptL6NEfNAbb+A0plwstMIDlTnICDIc/iAwwHCCyUFsR8nCxHcGr+79BZPiR
EwitFqoYMDNMSQSTuAd9YEmumZ5x/mb6xltbPB27RPsClFf/xFPyAxnz98vgiISa0LZ8E7rSB+ph
E4wGdq6OsSmTxjsszLE2bkN/iDPp9LxY9jeM7cV+7E12qaFZbt0iFfsZK+xXd67kGTQQKpVscqAQ
p2TVVRIreGxJfkKh/pGu+vvbhOXP+0BMjJu384EIlZOON5hlY25IFRp25Dg3hHStQXql5PyeZlVy
zn0mPBLyyU84WB9MiP64NJjiJTnUdhBz/EhSagpjQpFYmhsqu+p+qgb5LMk53eQW48BVeRysrUxe
6ySlA8x0+Yz97/BsK5oqKHAboxqXw5+e43/BcfkXjwaOjEgfkOrzuH2k2xWZgT+oaozN0pvKCWdN
L7eVV9df//uXwYAI0xKev8sz/+MH7wZD1vYg502b1T0oGCC84zD9/7+4CusF6xxEhohTfrxK62Jc
Y/vdvMmrNYjQi2hbX0/e/voiP9Iif7+HLiJgGOs8QigQPqibk66c/KDMl02VJ9YZpdISL2PT3puD
m8bWisC0Cuxq89cX/ZGHxEXZQaAhIa5ArccyvtzGPxGITWtAPjYmJi3n9CLKNr9dfZPRZdCkL2bb
JKG3lASg15agAmudT3999X96SC5X/92YhW8V96qPBO+Vk2rAZ3LjjtWtE7TerZvA9/vri6C24UP8
F9mKD3kJFLqkMF94irhUfNg/UrJJWY1DselabYlxTZzOhZsWRyCICviC4vtLEiw0Vsxzz/1kpbvV
rG32mLWK8fh7D8xZvgh9YZJBvm3DjH60ppdU0Z2in5qusnKqjgw0QTPzcjQv9fjGo0yGteIvBYrL
lWYnWZX7BTrjBNmi1CFD1ITOMyId882IkVZ2GeuNYJ7w3Z9Uv+SbXlo4QPROdXfBWLFV6N0vZdmu
O9zrvCixq+K719naIyjwsh3VNMYLt3mJSjZlYq/c8WhXXnOuemJ4LUTEhHNikwEZ450plXjHH42G
YqbOZWa0XPK6L3HHRnKNgnoAbpsL70qfquBodW5l4Mxjrd9Wu6Jz57+PGfOMp4H1D8Sh5csQidTN
w5Rvqg59IYwvyi0m6ILN8+jJPiLprOJvZts7FXXeRhm0ViIK0stIbgFCEqlJ2TsMIvYZcmzJdhif
UQQsl3k2QV4rRobk6A5g0cO4vqbGosGTGIYpGmubUa2w83XTI0K8XxjzfR6syt9UHXxSs8DsPc7d
i0EwKniI32Cdi+gONHSgArIpwCu0ctcTItIdLW5h5Obz56ztx41r9bgCijndCzbxkFPaOPTooA5w
BYx4xVfkoGzFGIQ3ei8W/SXj5tzihbtdVyuIW1eTtwXAABgQRj9Sb8d9a5d6bMLjScbkARnMfark
cuh0PHMoxulqW5JhhuakHOPVHmm2Ex2doZsIe99rowkIWaqTnO2cBLxuZDbh7OVSzkdifxjfdAQk
eEruLTcxIrzvNr1ISImEYoEMJ1ITkkaazKHUr1Ru0pCDGKa2cwtmd4/737pZ01wwtEPZ7fZ+fWg1
2zw0bXWVteW10RTOxvOscY8s9IX8zLZov0qrOg2a+tSkdDHpIo+J3nx2hDUeiB/BbsV1GM7Vzhib
DMhCqExLBC+c4VRpjHBMekdt8n5ZN+M8wLYChHRWEbZyvhiVmA8tTkN7qDj6PlBBGhOPrbZupoXJ
Iu/8xUlCjAMxe8+sG90vrvN1MjH5RXtWeE1BHjDT4NDsi+HaThgkD0ZwGKBLx6ox13uMzc1D1o3J
bdKXb7PvDjtkHuPZRNO9acp0Pq42ToH/i73zaLITWbv1f/nmeQJvpsC2tcs7SROiSgbvIRP49fdB
596IVh1dKc78G3RHm+hmA0ma913rWZuuJJK1u8uqarmmlLXxqiQb5XaQUHHNq6VTRyznnwdNa45e
Vn+qJZwUUGC3+VrfC9oVzz7dvzuj1PzPEm3didPELe0u/w6R/xJmqqsjXfTrzujlN8Jrg8V0+dl2
e+ckIIWL7Fs8rXEwoPGLOFQOEb7bPqQ/9dwY1qWx5/IqLnhovv5FZiCGcGq+carBfV97HJXboz7o
kuIY7GQPpYkxPo6I2Dh6rf1OeopPy7Kqr4m9HCiPXCUdzo6CM6OOAuZV0EsUnkeTVKVrVJbiaCl3
vRlm8VWkJjbo2k9LJGMmKeBs+oJWLWbIqMqDRWNojRAm9rMzvMcLtfXKSTEUpF8QENw2Tf/qZahx
HJg2e1ENfKDbJLjYJ8Omf+YXc35YQDsFnesfCsTeQQvT1JqXe30tT+SC2PtGGGUol5+fU3k3a40X
GrlpMx+glUh9JvDBPQz9eFZd/p7niNXcyTzbyYRHo1reZCfqYLXoSLW84qadkBxg7CmG5fPkuzcE
+NW7Ds5apPUA1yyiF9+dShv4Hb5+ygAY1EP+aVHib0AQ9or/sVaBkoYpwCcJK5WV+dcFuRxKjTq0
iwlUCCDo8F/beo9DhPaYXbriO/WepERD2y/OdPId2Wc7VPaoNmWzMRHncUwfsqxiLEC81JOorJrm
XVHreItL9tB7tJv1TslRPU2qGX4kFnWIUBeC3OSh7BbkQsO0fFkyP30X2aolIQa9rWhWJ3G1Tya7
vab7Xb0Rhiim3Vw79td6YcudtSVna1UJfY5W16t+uKUo3iYqOQk9eW/kwvnadpGm5Q3n+sQdxF5m
c/XOkDNuR6H1d5qd0JkxJNFR+4XuyV3TAMQPq4TELxlrOL91yLfVORukssNlTWl7eB60qYgGT3GD
LMt7oE+75gdvMGR7wo82v+HW5BjuTs76Rlb5nLDo2Nl6n2pmPO20jipnhEQfGZhvqc6lM6CQ3CRs
xYZgqGqCQJQXN1/jyu3avQ9tS0SQJZjMrHisbj0rn3OaVZX9bA9ViULUGIs7DscmK4otBx6m8GaQ
9KXhXwgzHHA0G/NM7d6y0BAOeC5V1AGGcgJwKvLBdBq3ilDVWR0qGxeZLucuuh2VllJQLYq+us6M
XKIwcXqEOKNhzuMZ+5zyd72pnDmstIyqDJSOzWxR58Xr7AojjbJJ+kUkxobepWuAWQripKJf4k00
sa98ouIowZJkcXSdxNYxJBUu9cQJTBDtrM5fjuU0lUngG6VrRwi0AAM6bpx8s91apgjUkg6lnFwa
P6LKl323hpLpnWQEqm0t9Z/AK8uazUFaWe5W9dNQTGsKIgZVBmsJxhy11JE/5BeKMoZzlVVz1+0m
g6XixllFVVxcuyfHPaisetDPJbCROgtrbe4JhKMyXURymBcZicTIMNMbcn3xPSm2vmQXv4qBqgcK
IeiKO2Tw1jl3OqsHCKmTBjLlxLSGdGUsczdW8/Tc1xpTcuPG86OSXYE6idWgDTpbGYgsGAf3nZFq
ZZQUGMwCHGrjGLY2nlK0P4O+a/vVSHiAiTajvHJ6JvQuWcgEr7ykZXQV/aPTZOOnFAP4vYOW7hP/
y2QKizQvvk4c1t66paR5uHT2HUOe3psUmT0dF8OdmwhfvrxdMAAZwbTS6w31qffp9EOn/Zx0ho3s
EXd2EUjl0vdm4sxoMI3Ii3kZqOCySc28rmJQX4fMZnIT8YQebDAJ19lVNkltjFdpP2SJ2zs0j1EZ
B5mEcrZnCncd1ItJ/ipovlOvzYgk5ky5youHAvhNDHKIo9kxWMIstOQL39AgXvTY40EsrT5LWICd
9IIGpRW15KQxzmiAxoIYq8kI50QYqOrYWl/qwm0hrOsKy0ynyJULKs8fxkCYSXzd+9pCR0eNFpqV
ZPC+KJMMoO1bQX88umTjNkmh+sDN/MI+DGNFL9mKt+iSvjD9T6vm5uUV6iBjOqMqs1jhV4e8JZ/Y
SQOFuTaf2Jh4bzYFz+elbwxE73oJxiZTtTnumSbsF8DaSKUkvuLiQD9kZQKbxiowRkT8FNMW91u5
0DWZRb90V/PaiBu1aPHr6peGc/YZHdkOWbilWOSRQZ9nK0eOvc7JxGEhm5mIFsahOtZ679uRvfZU
/NvaWm5nZRDbQbcnvu9cQmfQVMFzYHfCN0MTxl2rENs6rEJRiJU0MF7eN+ZXywjalmNjNOr424PB
z6xHE0RLSuqQOdytSl+zWww0encobCe+oc5neSFQrUwLBiPH5aHV7D+RCWxa5pbKxpNvZ9ZTqUwg
2bLpvCxKvRltqe126tbplv7dR1VMbzBxOvhxy7jec8rIP8VJ2pZBI23z1iJplYSnVU/eHYbIqUIm
QU8HjoYX+kpRNkFp1tfhsE1W6Dc8vaOw3vcv6LvdhI/Rmutw5qzV08JRGkgQNNjvadOKCtmNsOzI
bY2BlL06QQkiZv+hblbTDFunAwW0YmS7kFnX3XsET32Fj9Y+yoWDSxh79fAWYxY4VRh2kSNp9eCF
cw17Key5s89iTlcjdMe861COlO3zYmRjupN6WeLeU/yM09IqgknMfLLtgz6M8Vejm63v+HcJajNN
Ie9GrxHffVtMJSc+dKQR8kd18JqElbNuTfuLhhpo3HXINl4rZn7YfVpH1DcuD3TUtRevpOvpvfNl
nZL2YVJjRkyz3VAgdhavo3SNdJicGtdfUdDCanpmlibEjDfNzpGUG+YxZQ6rPNBzK55LDg2KVtnc
JieX4tgt5q/8vtfSjnUAmSYKplqjYUNsPdkCUp+QYCZsX9ZTYcnyzUwGaGRKy/gCEo+FCbYsKmw3
S59pmiRsrQDWjzvmkKbkGzH16pQOAn9FMaFIDYvVo5tBdBK+ESor664DcvNkZILaeDOszQMCsW1g
bWcZbJ1PCBvVw+hM5hzlXlXdqdFX7DdYWN3AcgVuEOVwbIqyrCzfU+mjIW8qLYc1NvTDS4FF49bM
c4uMQtAVHFTrFB9w5mMyD1eZlvdGX+DNLeatwU3cdMMZJol7ptI5Xd5badCaq0B8vo5EYi/h7I6s
6EJIK0EdL8uODJChS5+cqkThNuXpZ1HR9Q8SQlmvSLYu7Suled1NQbHioZ9rA0uwESMIbpjP0pCo
mzLeVxKZXjjOZUM2KNE2jywX6JwKvMlmKAjf9PeZo0aktGIaAkgAcQwhpM3f5lmhzqxxTXivHIwy
qI3evK7PkEuN+mRnQ3J2lR5/lkYD8s1kQZrDlAVy2VGtRPKS2zROpykfnVfPmyxgi8VaY3X1cknk
8IqMDrWw2w/7UTfiT/ZosVJXdCTvy8kuPDDZNkd6GhFjExndKBnSbOIOpvQ7QXbG0n1GvJn5+yVf
Fv+6VcOK31pA5Qno92wCo9g1rofJXu0IIxNm2MobtHJv8g8Oa0VtB8wr7WIkmDHnArCf390M0Bxb
TmB+QZOm9EEd9nOIgUWPshMKdfkdBTcTiFGgI912L6jVEzoltxYmGqy+ddb/DaL2gfeylZp83wQg
RD6lRyL3z1L2P+tpjj+TJpCgU7Ts+smwEh8ZvJ0VGD0wuIHosvSn1q70S46PDIPQ2O+mqp06dOaS
z6X0B+/U+ZKMR0g8IrDpOiEIGDTd3OVi1r/lmTdHP+tj/9t6+R+Dw9P/v/cSvNVJ+fbt+5D+03S6
/Tf/br34xr8wiVI5NAHiOKTK8W/+7SD1vH9peEHBRFnaRlWyqVv+39aL4fzLodG2obo9i3LbNgD+
n4dU/xdJfxuvjK6JRXKJ8d+0XrbS6D9qmlt3Z6vagkDW6Q3hD/n1nFglBtow4WfHNW8IeiXTgi6/
6YbOCiMwMVGx/uPZ/Kae/6E6bYHe2djOsLhciFJgFn+9Xm3qBZSDOjmyHM+hpQ/xkyXT6rSsMr9e
vFS7GCUSoD9fdKur//Mmt4vqhIlhusXMC3Hx14sag6cm2VjJcexscRnKIo302iEfjL/8y/19KIRv
90flio4W3bStabHVkP/x4daSQlQL7eu4IKq++Ct5ehwZLDryRbFHHIWiYXSHw8+/Sj1NPf/5Tj9c
fouBh0pgU0NEq0DH7kMd3qa6hbrN64/FiI9XlZW5H5tV3BkslxQGG5xcG0jqhu+/e6euNBz+fP2f
pJB/PGp+wBYoBJQH8CPnhY+onEJJAjkcvTvG0/aSi9l4xgKcfSmQSkTohdlNxH1qXbUGmRIl0fBI
GeHZJLPhsA8cB/3Rdab54OmT+kQhqEz+PUv94nf/p2f6w3j/+fsgHOpwn22TBeFDqxF4A770UuuO
nZey+UdNFA327JDUJ+fdmNTib77/rd3y4YFsCGdClnw6sNZPUMk/BoToR1QY4zQcqT7jZrM4p+gB
d+agMo0b6yFtuvwhx4hDvT3eVZ4xxhwh3OUyN0Ux/qVN8xOi8M9fA+FEM3/OOLRbdcjXvw5PBCBN
v5U5iHMaLOrlfeI3Aa4qKE3AMOfA7NMcpS61u2xqvzn40g+DctbdUC5Wjk3QSx9oIWlfrMboM4r7
fcLOzsysl2ScWhKayETEtOHqMpxHnY0csGqB9s/PLlXdiVMFXRwzFoWMfSyb+NrVK+0vvL+fSJ2P
t8hBGzrbz+/w4xfYjqOOnx7FlY3URA/WuhsIRxzb+bnsnSJs3HZ+afwOzdky6f6NVqJw6qg6XfqJ
dmsR2+MJb9bwLnVb3KHoLh9Le9K+zCjANklh+ZgXevvZwwx0cocp/2bq5Yi0dTTeplVQrp7rUWm4
5aT5Yg2Dhi4QoOm1qiR2eVJUHv/8wX1ofXnbCyXSbSOSMMVBuvn1hQqp4gIzUnlct5IkduwiHBZb
hH++ysevhqvoG34KQCjE9P9ojwJLcqeZYX+k8pB8Epym23gcTrJf7e/e5mn78+U+zNfbTbFjgzXI
RAa59mPgn0szL117LmdWTXJNN/HMD5tDnDXyL9PBh+Xo31dimgTTRtvbNbZf8o+vEzRunZBjWR45
ISTXiJrnZyio5eMquuFMAHb5WOk4d/98ex8n6e32ts6sxTTEFPSREIdCwddIMkS2Zo3J+5grj31v
0fEl0oPTTdwVjvmyIB7+XIzIrjYlzt9e6O+esM2P+LnTpO29vfB/3LdQjgsusmiP2GRElNnAVRCy
1RRcDLuKr/98v78ZPbxJ+vQb24XN7IeLSTOnvFUk/bEVbvloZYqZNlMuWSeovNJyHL/++Xofd8/b
WzVRk9Bhp+bKA/7wUTS2lmedXzVHresI4rI4C+ESciHsBNbYSNy1oljvdDchWRR8dYLPxMsuYKCw
O8s08/JTA8P1uo6z4X1y+um9MlqUdKmKMaNnjrjE1th+/vOP/u0bgSwEeI3BD4D41zdiVE7hGCmt
loXwxKAQ7Exit6yvfErrT3++1O8GPZwvH7kPSBN0aL9eqvaybui4JbZDfXytG4N+PQ2QAIXReRgJ
i/oqNaVz/PNFf3N/dNS3Bjo1aIeYnl8vuiqrg+iNwnymC7J3zTq+XtTgHGs7Fn/JefrN9wWnBTkH
FwN19BGD2KRLV66YUwFBqLTeV06eXypz9SCXdsP9NOrLCTvrmOBdaOyL8qrkLwP+d/fK1f3tEMdO
7GPzZdJWVwm6wsfKQmNY0cFCyt/6t0hB/b+Imrah/GG1Q86PpstHrQNl/sPWlg06ntl0rY4Wa9Z5
rlEvDg7GIvrMq/mS0L7KI69ZwS90f32lv3nOOoxs8ne4OCP3wzgi1x1juHJIY+00eTAJXH5IO+rK
VDQQKeXrwtyVKejGAbZNvr0SM3r051H1u6EM+sYGgoPa5T9e9Tp4eH88AmGtVKP4T+DHSY2xBrN4
uK8SodtBaZR/29P95vUyYyJL4nzmwEj8sInalGXAXpg8k9zyb2I66kQ705CgYOTE+f7Pd7g9xA8v
GFWS4WpsH5HbfZw8W05IJAl4zbFjr3aTVf2zHP66S/3NRaB+M1Zdj0kBFeCvH2flmz1i2pQZIaHG
GmD58yE1JOg3/nwzv3lyBoBkpmY6UwREfXhyJfVCyhGI7GaaJy9FNgz0Qltq+7IwyVP688V+82ls
UeqcqQiJ4kjy4ab6RhWSEhxgCu74UKV+ZkS+xo52dbzqipqVuIPTg0dNib9B3X/3PIHAktvCzW62
i1+fp8hZoca57o9l4Yiol9a7yFn1/nx/vxn7JMz6DH6dcuh/rOE+sAh31tzq2AmbYbiyaViTeTgD
AgEjU3QohDI/+dvm5TeLOd86EjnujKXq4wFqtVKKmGVcHfHgWy8knog7D4nSk0dm8TF3qr994Vvh
5OMHACtyA4WzevhsB399lgmqvapcneaYg8B0jnToYKvmmUh/8DG4z0wMJFJMvq+e19aL7/xa+dB8
sP/LILHz7kdr6eUj0SWcAvp6cQ+iHU3aIyp9t62MvX9hj8oM2RbQCfU6H5MSio5j0xnDExuX9vXP
L+03XwD6zc33ztpL/ebD1oQAumG0SNM6Gi0VX4AIkCZdBK+vGG/lf0X1hKrKEGRiZGEweFecPX99
cq7htd5iFGxuHZHQuQGCvfZiOPhbLeK/vi16DKxAWxg4O/cPy9Cy5fuQP1Ief1Y8BqyroQYkIbLi
NP/LRuJn7fPXGdHiaEeZYdM3Qhn+8Agh4whFhBYf15xwoh4JpKJe4LQHvS+1L/WILx+Tg92st2O5
sPhMYCK/0QApHwE2gt4rGWd3iyfXy+i21TMGNB21jtaghmpE8/7nB2NsU9qHX7slCzou5TomPefD
S+isZbAXDKPHStXJVavM9q1E1HBphzmlz5Blyfukpf3TaHd4tmi2AvzpjfU+cdMO+Y+VhKmujfd9
M9JIwnf90JSTjBC+DWfQXd698ggN1zJFcyJ2qiuFWeIvkzYHrl+nUuoFbKWQdgJ2JpKFp/5hPsuH
XpLHUraolQTIK9VPn2NUu1UAGp4GPKyheAwITK7eFfsBHnmR0PgjshecA5W9yg+62fNwA7dml+0A
S1lz2Ht+6oWpJ6yX1MvQ0SjLaPywaRy3OmSu2e6aZWXjMlvljBG6xVu8Hy1M2/s8zhNYN0vRv6WW
B/yh0DYgDgc3mmGWtWIb8pqrohDuvVak9bmDlX29WHN8nci+S0PbTozbHDYBvc7B7dawRyyoDrSJ
m3c7xSgdNbGTRaOLQMNb6MpMa+6eY79wn3ULzTeShg7VT+OjlZtB9OrDbu50hLXxhj7ISjwacFaQ
NI55Kb+7w/qwFvUPTW8gwC3uukvxQGRL4U90EhMaq2iz3lAhiBNGOAvLZePelIZYuX/ZPtG7/eYD
0Lk2Wx9tzaABoLCoPj7jBcSdC1vdOREtJa87T6zTAUyTd8IuX94maVceDbHwOlQdi6euWbJPi0F/
P2g0NOypPYsftjHgbwSlgIUJzfB4sbPSf8o6M76t0RAxXq0tSdnr6bK1Y2vvx3aw152AnRHlsFAr
0rzkeN1AeM+oPsQArjqzICVQ2mk4t+oLPn37nYHQINCwq+Vzj+rwNOQdqh9OIcVhik3UX17v2Lta
DfkDu+ZypCgjPzN3Vl/1ecSWRU39UlZl++InEvO9PSHG/2m+L4wCWpOn0rfKih8HV774VVkBYbDA
x+8NC89SkKMluh1U5QY56Z093Jp1kltnmJ5pmZVw2jVa85i2ishYicHzGq25E109XDJW8Fd89Vit
+zg7e2PcnIRZg2CrLO968UkppEE+ep8dS8DmGlAJFAKhEjyKTy4R27jdRXpGTvYt76W9j8fZJHrZ
ZENue4/W3Ly541gda1aCx1EW/ZMNlOE4rBxCiTObTTKjKnlTAdYrgkQz092gOxL0W2e8c2QZ7kGi
kB8ireJMKc84JZ2TP+OVF7uVk+xFi9MdUKEnGLR5NGVqPFOvpRm+QSGimiSvAN0IRBbsErtsiIH+
NcWMdCl3/CzdY6Na9rHeYWX0cg8QS0o5OwD1ME27EXBUF/iI7jBbLtoYhygrypBF7KCPwnufu6zg
qAM5DTnyCmM+tsO2hkHQrh7yo7VMLtPaYTB2U3mdIioFt5KVMko2Udy66gv6KUQGV6YFMafO0Gjo
0vbw7OdM1kB3aG9P0xAyxvVT1edbe0ua4oU+4fW4xutrj3nvMM+Z/j3r0vpHnNjJs9Cc5n3t7mNa
n6zzzJwH3Z8Scsut/HZe4/ZCdztFtViNmRty4mmQmHb8vaswmkELADqn2htC+rT3ts/mYw2o46xW
oT3QIEy+TLowdrJUNY37eQUc6bikZNksg6rV5UM3SuO7M1XoaKi+RgM5O3u7Nl4HzaRKLuqOZkQ/
jyv23VRbrgoXYB/Kh5bH1aAqDJ22c59jJaZXq+CYl6CXkzuEjnWFSkuTxxlWzFcPzMEQrjO7mUJp
XblzWwJngipHsYx6yLxdCK+DHFlZ830d++sr8l39SFiwEc3uBKwxM2uUiFM3i3c9X7JDqRnpLgcz
+NKmqXc14+ULu56xFlmS+MGaGIcipKFrDqGsi/GQ1llOQLbIjhabmbMNpPNJ2KlNcgleE5tBbLR3
dm2mAiovGoCgqGKLELKx0Hf6gPsusFUnsz37If8yV6jJtGmdoixpzSe79WOKMyZoDV6eQbzE1MpD
UlTVN4fDyqOkJPQ+1D9mQgAVk3P5ndqkiaPYvSrUBT6BjGBT2/eDyeQ7u/GWDCKasCw197HTK/9q
HCcvcIFHwEZWksk8Nbv4zUF9dzu2eQ1kTUIWQ+WBl8HGzemoar7Wq9EJbZle2X1SHqs518JaN4u9
2etluPju5ovvuwOfLfRlYUy7dbW4V9uYEI5Jsdcrxzp1y7itIOwhvigHACrqKeU8Zmgti0+lQIhX
uMZ41C2FLWma2iroxuW7LdrpWsyldVoQon8mYoymCSDSe6O1+8Pgue1jadgAB1yRflusen1p4R/t
uq4+jIZR3k+u9TL0OJg1oRQq9BliXWrMC7NXE+tDCP6RO405Xn+2iGC+njw7wWw/keqLNKoNZmNJ
T/YCKDRoqeFC0FoBg7aYS+HZ1SRF9oMoLpW0MBsuTt+cp5FcpB3/gY2Me5Ybf7RM7lcrz0Kzn5xd
JRpWNtsnxVJD/fdkKFfbx4k5P/WN8A5x6smdZ9NEcg1Mk5akWw95jEp3TQjE40qSwBJR1IwFevHW
e0rdubrHq9R2YWuINDuoUWd3Orjm91Trk71VmoMW1cSToJ+zkbPBUtODNkWrAY+5Pdl20UQ8/fJi
aeK40G54hy/pn+ZK5lQyLFseCMMCOJLKvrzIZR2+pXGXpqhQ7ASZs9W19EAUx7MoQWGwm/11QoNa
1j9KMek3rZPaz9Kv7Y31KZOLLDOzDLIWNTIaF0kE1eS0DrgNZ7qXSWscV69pTkaFh3wGYnm1+J6L
VJ6ElXYxt6E9rVd9xW0iU+R4BElUDwYHKAFkl7eBc0DoibIOF5JmN1qaRtysgxQTfWD1oCFD2EH0
Bvdptd16xYT1PTX9ereyW7ka6qRDpS/rNzknDHg3idpGyNM4+n6AmUlekoymA/ptFOmjm+yoAy+h
N4PKbS0TTJXqX1E/Q/tbJ/1TNnjiOMbuiw41IPSKzgioImkwRzTXPGUzdDjY2wVqIT8/OmuT7gCJ
jVFc2+KYqcWPgO6al5gtAvaHBtQMR8cwYfYDgsK6T04HvAmm/UfaaNUhT/r0eh2BjPGvZb3vXGne
Fkj9H4B9rzeiXRTzF4ne9rRJacC1PPb040ac6LNEY6jRQtUW78TYb15TsxfRqPr4Zc674V6ohhCZ
rHGbfbU9osEtlqNtIBJyATZBiiC11yw+sfoxi9dGoj9ZerGy7UdwHVAA5mCiJ3V2nQzOCXpQcoZI
8ealRh9A5fT2Bv6Ko16D/IpVh4lY9Fr/wAbnB/SR5otc6/5Kpv3rBFvzs9v770O7sNV2mQNBPx1V
YWdR1etfkAY3dybzwq5OqvXBLcYXoeJ4nxsiu0+nFb1Zy2b6kHTQVuFQrmhBHRVNPV3IyeBg3ftj
da05g7+znLHbxV3VX3k+0uq0Kf19EquwGvL+ZLlZds0hBC2jCz+KgFwdI/2avKI2S06ACh8ss3oi
ewwy3jC257UWCJ+suL74JuAwvoEx6mLrfcqKbW83Ozvf4E9sNnc1/JjPWe1AG2HzGOm9E4PSXJuo
W1NvJ3IU4HOPXXt2Kihp2TwQkFBvG83+esmnPqj78QVVNLxD057ADmntEmjIBUNdz3Iozk7ma3vk
T1EGdeE5X6oVJ7zoYH65egsosNF9xOuJv6tBKl3n5ZiG+trIg6yEOKwZjjZbVu41AZHV7Uz0wde2
rp2DW8+PUxP/1Ktr+3TKqtdJJfKgOPrsjEY9df5s0ORp7ZeNqXndJ4naDYUqrhNIRJGWHTOrXs6l
1mono1Qa8OdRHlK07Ee9S7xgrFBMdvDyz2uVmF+BEmj70ckHBLMum7PJm58tCxk+z78N3dZKzzR5
p12dml+yEivNjGVtV46KEa7HPSWB5thX+QoIC1sV3B8ggMCy6xtfje2u2Cw2huqsWw/02klPy6/6
kI0vY9xZR2Z0eY57sM16rmN+A6n2rqBxIqOqU/qgZvEyAJd864XT3PtYND6BeQiszq4PU+WZV6OK
hwilSI+U1ZdnIfXaP2Y1tYTGmtvd0poD764EuF2lsv5Bll8WmQui/Rx4w0SZOdOOmtGnN76TEkQM
wSTUREw4aDp1535hN03Aoty7eqNFvLIyxHbZswVHP+wr72DyTAMWBw+JBirBbhhDkRX2zoaUmhew
mHU5L5FYyn5fqSKHmeu3D3NRYufKmAtVVfS7lu546LvMPQ5nGPifVXNN0i98C80bRehnRb3Xt1g4
gcBgL3qiMAOLjT0gsLyQ1wseszvXkc4VNZp+vzjmyjh1zj3ogTryTdXc6tlGw2YHeBTs6k5eAa1z
IUdrDy88eYAVOwZcQEVww/uAtj2YRBwDx1LAZZq1VmdS6TTIVOulbLJ3bdGcm7Kz5D2S2RtZs8GX
Yv1mQYoPXSgTWJAAcCvD+NGkcC+mrl7uMX2Ue4Pso09mtoirsmlWUIXzBJtJc6bnWBr1paP1EsE5
uhml/EJPoA2sQXutCwTVYmrKaIKBGRitM4aDlqhjifaVs+xY3LeSHFoI4ciERyxrROapoI+t6Qwk
KuNg3sUHDZQ5X/sMScaK/RelI3ss8+xrQbbbpRuoV8JYWN0QhkyGsXJcQIun1TfJ3mo/omo46agb
71TeoCvECntyNTYrQd/Tfgw7IIZfLFmQ8l2VYofRq3oWhEBeeUg99wVJdaT2gtWARz8FxpwsQIOc
d6T4S0TcBILWPnXfi65tQs5N+tFPLetpwk4Z1JXTRvrU+CCxKpjjmVO6LB/5isGOt4Vub8U7l2HD
8v2LXkz4C10FpmmYx5sSC+NzhfWRBaUhYrc1i7OiF74bnAWOGTrwJ0fGh6VRw4kYdufQ+LJ/GydE
g1o/32yRliH0tiawJ7+9dxKgXlrZvRiWqkHzuJBFFpSaqzdnZ5+o1n3uAmwqnAw6KXar6dLHzfC4
FKPCjMX5MVTl7JVBO2fFlRlDvUiS9Meq0WGZKpFg/XY0vAuyOmsxddVA1u28B+Rr7LVqXqO8wuqn
13LXetSxDABWQTINVljmU3E0bGv9MbMjvYjY1Xdqja9FZo6PJgyrPS0mZDHI4aJBd5tvZpw0odmJ
gd0BXx4lJBsgJw2Suxx5AIoeZsdXl7ydg22156lIuxvyCowrWc5f/KL/nma5uwfj1ByV3S97bfU1
oKaqOs+yAdhRto78LpBX1VC5G/mc+0v6Wno5eQbdj7x3OWvajXY04rqPDEIXQ9dYq88JiO4In8Z0
7qWyzkU3y7vVWFhCFICBnRH7wzHOdQ/YIUjHA2B/K5y3s3ybJs2eul38kCgmrzhZy2OGm/SR1RXn
R1vHUY5FJIzbYm7wH1kNsTMjXxLifPT6dKHYMDYF0UaVmo8ToTBUogB/jaQI8Vj15Wy6/nsP0vjc
Kz8+QKHsXqhMu7dLjVuHLEntQuhEclFNiWXV0hp/30Oc0Tihg4rbp5wwdHTFaGEDOHcwF62lL/C0
doRD7GxrgdeoJ72GrVJ0rYoGHCfsjmnBDWTUr0HPEeSpUXO9b6hUnwhNu0tt19w1CVvwdPXK0FoK
ot6LlSDFZi1OaIbQ8HZe+7JWzTIHbGZBOnHAwxljlAlZySM5NUQHTPoCbJ5MnSnLHqhZ0RFAHDu2
C9tB1y1w7/mzE5nOqoeJVpd7LqNuYm+IDzog4psZqnNopCCxy8oNdZRYodPBepmyN1lDBoONNR5r
KmZ73Re7bnVAasYYd9fOn66U6cfAoqw78Is9VZqe7WdqtM+atDCbaDNsZMwiAsNjPL/SHIFAbnOS
bjSn+wGqtX5rWB7vUXMvISi9BFdzmx50JzGvSTj5P8SdWXLcWJZtp1ITQBr65tdbeu9snCL1A5Mo
CX17AVwAM6pxvIm9BY9X9kSnTKysnzILC8uMjBRBNPeee87ea+svuQ1AZRZQaRuzDH/VzzIIiKnx
za9eWWZL6U2+HZSjG3J80o2jaLugsL5gMcg3Tob1OaraS6FpyY5Y1+4O45dYWJU5LjPPbV47u7Xd
9eBPfhDArcR+QI1bS8e3HtPeShap0VZro0zbQ48obVsCM16FuhlCGuNNxC8YuotKgB3VU6JhHU9E
v3Q3io5KV8GRIRR0YVPxbVve0h2VQXFXlI53J8xAmdeNbW6zbFSpYRvjQkvB++a4hU6chC0OVtc7
Z88LGNhIj7ewcKnD2yEvV7bgk+U4pa8CwHD3ox/Z534AWDmGdHSsoG6nWszaCdyNFG2J0X5Lurwm
Wc3DhDLruYePamNECi6SwP4RMdWNZtQvoBv1ng2jHjjNUDds/TYQBzZrZ666vrOrGrvEjqEpzl2r
J9kmVzxdnzkV/Z3KEv7LSP7qJnY6dTO5Lp41ekyrZExABvtq2LK0diNHZJQuX2sfhWEcQaXGqQn9
wWkyPA5CAmfKnfgLoUH1o1ab1THAiMVGGJP2MO9ZyQo4hgomKi9IgDAGcR59C4qBP7u2uyxYDIjv
QcjVDlyHtH9rwhiUeUUqQjJo+BL8YpSnUVHq+8JPiOL28/KJaNmEaiIfOAt2SUmCi93tEhv3yzyI
mzZZOCNBRrMx0bQfEgvhHldJ9l2dwiRx2/fxuRtCoKsTYM/eZ01OEeBWRbwXLoaUWVKBuls4faR/
MUGD/RJtgg9ygBS/02OXjRkagKtAttb9cy6jlq2XE/dexSdbHWonV/S5Ji37rqpU58cQoaAdWRd/
BUMRuDvqMPtOM0z21V7RQn/eetrkok7qfFfauUWnSCjVkxKE5rOXZs0bWTETrRxYCYaxhhmpZKn6
2grAsvAHudw2ho0YtOi9Epy0z2CTql/wc9SvPGQH31Lk1UupKyZs0RgqGxPKAGcR5Cw4lYaCDAhx
Iax4jnT07xP9zg8N/bEkIOQ44AwlwTeLBlJ/dRBdociYVUm1IUteNWmSL8J2kgV7QX/JRxfBJBEw
6HTN63URlW7NBYzJeEWBWb2KoYfsDhSCv5cNK54kYYCmo+OdgMj5B4sQBtojXujfDb3TXwofq/ha
ZoMHQnkcq5lut0l1CHJHJexB9JGAbCoRTPhqEKydjDEpsPpQPHZxmWgrM4vNFUzoPMQObKSPhpoH
ySZ1/TCaN51bEzCU1BD+xyw38FV5Jp0Nna/eb2MDMoBgKMSGECKazAb0bJ7rZzsHW8kj3qxmXbYZ
qK7GabkhgkQbTmLIjQLK/1IzV7ylsbZiYEZlkQlGt8QFcL/LgO7G3Adn/UhLI3ihDc8J2lNKc9Vq
Uv1aCEds6Z/HUOjj9Fnt4y7Be8OcCQMiOPF8aN6EbJujBrR6a1txG+08xr1HGrL88Qk8aFZtJpZu
4/GecqL3D33BizlHoI8Qz2vLV0AePrblODjAokaeVXXxnevbjHFzZwi+a0oQ760hRtPQkV7TLWub
xhPADQ5Iy4SmZTcvVQ9fi4rH9dHJSky/EbbobNFELW9jAN75hypc/mNt+NG+pTX+TEcA9xFEc6J+
ihQgbOFZ1VMs8+Ythrfi0KIzQMjqyDKtwqie6GoqHO6Gwl5EbgInG4WzvNSqUX+pCH+YE+nhPnNm
sKHrBlAF08Q7FLVNfQBZA+chaQhQmwXrFWNT6nEftz8EvzIgEjSMUYsJS5+rPTByfMMA3vgOSAfo
ac4m0CtTNIyGBhcEx67P8KAlEjNYt45UX0q8gO48bVAA0sHizaq72Hx26dATA1MZPIiK9NGZDUqX
h0n4zK6LkOcaQy38BxQW7Ls0g7NThLp1UXVuePBSLz17Te6nK5J0TOygPR/9yPOmAZrBGkfBMIRb
BGLWs1FlvATCLl9TvbF/2EYY70NoIbQhB8nyoDaoHhvFJLUA4jno1hEm6cCMQeXjSYtJpxKXwBwW
Vmp5T2Go8MrDaiU6qiT6CrsUk6OVMFvUVl1sGRgnAVA9B52nZXf0qORFgQlypyJwOBkMDB4Zj0Lp
lLy4bAv+IXTs9HHAofaUeG4Iph946g8OO5LAj67h24gaJMgUBCMsbk8pqMwa5HRr6ugAfB4+yGI+
0kd8SYdRp84qSl1scKSED2xFlQ02MvHjDeTq+K52naDeB3wf2Vwy4vgaprzaCdOrY57wdQ5Wkazw
GLHqJkPwwnSK2+lo+pCfpHAHio4wGCGk+uOU+cTgukWA9qtUseIuATGz3NulwStcxdP3TTZAWx0B
EzOYh3e+msQsJCeJHLyVBv1Rn/ND+EM9CFypAaBrJj29fmyMQTKK8ol5iaeVmUC+YAXSt9+rFnhX
Ly/KB/IHeiZHGtAminp2oMTmf6bjDBISDv7BVt2ae4Du9ywcv7C+JmmdRhwhQ5smKn31qUPFQyL7
jPijPOQwVGeZ7c4HPbbTU9j03bpqqmKjKmUBz0RRt80Y8izY5EqbZCyXJjdGNoA4PX9fhCOcT1b4
yD+lls0aGY0G65zlFywiaqUYzxwp1TVxE9XCCpTwoeb9PlUTYVJiT1k2odXdKdDP52VPTT0nPoab
hDM0a3ZOVwg893lOpzVXXF/ZDpmaDrOi4IXT8cKaQCzibq3rzFzJ56gotlW6pOuQcc2egenozmK8
t9jdYVPFTExT5M1NWz31pca3mNe2d+pKqGLcB/vOrzzwtAbM5oWsC5zglrC2BfOEYGa4yIp0rbSe
TN7udQJgNqAuK6xvKRsKVTKQojsypg5xVotuzyiULauxERnnJuo/iof4zuuB5rRxb63iwOJV6ZjQ
zom2SuYyR+E4U8NBXky1sakbazYpMGnoG40hfaTQUuCCuAEvbwMNndq0hDM1l07Khkl1qO84xren
oeqwp5ah2c9CIZDxx70Go6U5tTAy8Wuq2swmR2uuKD0S6LJXtm0rxZbWBL+NBZWE6CCsQnd9WlEC
Zk7HGq/kAo6m31hm8I9Q7d9yzj0VGX/dcgjf5TH+93Ia1z+LKdlQ3P5R09W8/RYB+f+u7n8zmJFa
7TcxzXQl76IZ0bn8n//8+R8/2v94bH/87q27/v/+MddphvovbHLI37QpWhO64X+Z6zTd/BeKFURj
iKl5qVV0Y/8/nhGjG04GC6Umg8dJUvZfXEPjX/okhMRSAXoE5qH375jrPgjRDS7N4+om7KA9uRne
K7CshFMdG3JwjhUxcPTtgc1MEXBWK5Ujso/irg94U2u3oTcUSKDmqNMYJBL2tbdFGgLmTznC+Ekt
D8CVq4WJI4DzheeEa/LUSNX47Qaf/5El/e6O0qYL+l2txAXjHzOxsVmItNVbO2Bdhoh9gb2fI30E
zRuozRzse7tKa3gUDLBfcKEbT2bueSENErtYY4lVdn+/iFtdI7YslKHcMf6aNH83N40lNyQhMk3P
SkwmAhl5+res06qNGcEUmgk1gWFbNeEnwrwPzrUJtYgXA5fCZKDjHrx/VnjX6aVizT6HZDnYp0Y6
+auV2fpx0ItojVXd2Y9lGTxFSUaootoV4KA8JA2wsx0/icDC5u69TjcbvU1CEIxOl+nfFHtPfCX0
5PRBsQlgEZ60Zr+5NjLfEENb5um58YZ8L006SKEnBB1fHUj8HXpQDflzbx2NLqQ2+ftjuT779++G
zlQRHZjJt+aYt6p2rEwx3SSRn8OoPsZqGT6ZSRIfW8LXD2QYRFvbTnMIAVXvz0NTqzeCso7aMYKQ
hwJu8e9eDj8MWR93xICmqDvTa/TbzeiE4LCCxvtEMmi1THGuJbM+Ur0f1CrqCfm/+QB7v1ungesd
wkjrZ8gPiFOTVVMjnbO9579f0PW9fHd/pguyoHewGLG86DcvkI7iJcybUTmNpnDvHT/03upRG1eI
h+SqEeJX2rFjBgZFFBmkTF9kcD80bvkLZhBUB15KevooPRa5osbLXtT+TiWNLp5FkXsx27y8a2Ub
rf9+1VeA5vurxpWIcwwzLh+dd6uSVjsM7Y2rG6cmbxNGvmUDgDX8YSL2UBcVkZascM05yGN/mJnI
e5ckUip7Bu0pWatBSAjKSLlLdg39iUjTzrWK4loGTrLL6047ulnq3n9yydON/HDJJq5KD8EKmKsb
NSL0uzwMs9A6OYmT7h2VEqwLzWQd8RWsaldYzJT6AXjcYL2CSRIrQqZeMcwOy6puIqDNKk39YQg/
sZ18EKbib0FkS7YvAhCiCW8/T9Y12hBKbZ4kkMhnajN/HZtRe2E0nIJjCvR7FCKLuO6nvqbtbR2v
AhOfxo1y0CDIbN2g0Y7GGBOCAgL6DWkcoDYfOvon9+/WkjpdJ8hdQoVUwJkfLAVZmypQtSP9RL3P
UiZEX2zQI5avkYeMkivrlLmO3MCoU6KTY7QC+jislcKwPlnp2Wc/PEh05HwrvIIG1un3n7CidhDS
VamfgDxpRzXsxh+cbjkJG0F29EXz2c+7NaxMv7jtWmjmHYfdxb1Bo0q9YlfrUv1kFKTa0fp84yyV
r4synnq5rrWDU1lvZA31rKEL9tl7e6v9nn68y89md1E9FPQ3v25UDR2xjnxqPXFJR2iOE1nFdo8k
UWWoA7utY47J3s3gMuJbAGtiVfQ3Q/r0RZ4pb31RPrkyC+57qpp//0mgOQAj58CLs2z1Zu2qixDT
HHasU0Tz/hJpQp9HDLN3wpTlq6Aevvz9HfzDk2DNcXBd8iA0w7jZyQZYJmbWJ9bJG9X4zjLo+nda
VDwS9hEDfjGUeYkdd5li599ONIHP9rKPS4jqgGKwHFzqusFX+/7NQ8/L5L0BU2sCnKuJFzHkG8d7
XkIPEhxzj8D6NrqKYDBXcUYtPAaS9KdIWOCFwZKak6a6aLuhuaifb/MfqzBDM1G2E5gDc9v56OLH
PxL1beOeqlItNnZfkN8hdfGqaV20zgnkJkLR0++M0Wx2RI4q20KDXvb3J3SV7N+ssuxjWBWmhXZ6
dd/fIqWmV42SyjolitVu7AKAae6SbAnqRTDqtxbaoJunKZHvuRvd/KAP7pPwqpZpztRZrLvuk+rn
Y4XGF6vB0sDxYWOcvfUtGpwBSqMks0nhFb7UcYF42jNiMPPgJupZazt0b2OUfTVriD8oDMRQJWph
mGfo1exyqTVh9F0yen7rxynC4+937A/v9LSwmnw+ACCs2/0ftRODUNjPJ4Q+pDu2tVlsRJvJtzjU
iw0YcTr0dEnm1yW970fF/uyRTY/k5pFZ1O6uBYHBsWgmvX9kTV+YiHdb60SQw/AggoF8HSA9xTAk
O8AHzS5DBLTCSu3fRX3PmICIjM+OEH8ogygSNRZZUzc9pGQ39gwUigXxL2Z09pDbNFqYHzjeN+tu
9J1zClPsxe0lmbuAMvmkOrNf6dF9YiftzihIgiMlLqmWQhff2kDLFz2e5B9xq7UnW9FoKvmjpA2O
1+KTBeHDmYPqBzIItS0rCubRm/UvtaRJK6AhxHXaBsZsdO5bzgs7s7Sp5x13kLPW+rSS+bj/8YnT
COSldm3jg5cq0zOOhUTRnwIZlK+DlyK/Rc/LbsxdfIVS+Nkyr33c+o1pTeE8Cv6CN+X2DQG4wO5v
yROnTbb+JPTqbZqXyfy65BMABZ4visjuVh1SrJH3LXptWNEz6z/5WLSPKzCrPqcsXlZoU5z43r+r
zHXdQCnd/gT8P9g3rvBW8ItUvo4pVLu21OhAooi/lEmW7BuGRaSBR57NQMJB90E/Bh5h9+JGwSem
qfdWFwcrCAd/bHWcO1Ueya13PJPIrjmCqicIZNEa4mC9xW4RLvWksF+1okT06A3aLCjG6O7v68cf
1rdp8zVYb6ECabp78xJqRKm5hdmgshKlc6EbB+euyYt8VseefEP0rB1N0TlnA4rgHH6VORsVC64T
k0QC40K1XAy5lHf486AIBw5wr79f4McFjlfGgDOBARAUxLX+/e3EVanCC2U1LfoGRULbgAnKq7b9
ykde70Mrak5AzUg6A/JjLYYxtb///ed/PIEaxnRvDEczuQwaO+/fGdXGTjloEU2BwlO+iCGr5pHL
eFtDUbwqptreqTQklTVzFxrQQ/DcBT6ym1yjA+8VtfrJgvuHd/jd9dzUk61bZV0iQ/NE3/glCKOt
5sW/PvmdPxaN/M68lbRkqFo/vBRMBuOasaN+Yk4Nh9Mdm3bl+1TsOZ6UPelcwT5OHGWFga18BaBo
3QVjV20cFPkb5hQpocem1vwo8kgssTx4n7y0f7o8XlWcjJiTbarr948E/PnodXYMjBFL/aWWqN0R
hXTZLKspU5d/vxnXZfhmg3PJIuHzmNoQ+m22QUgwgzkKPTz3kGvWttWWF61SCqL78HqJXGNJs7zG
vQ8AqlZzjohoZwSWihln2OI8hCFTcTTdE5wvSJ8H03z0KWxmpRWKinQk09op06kjB2b45kvNue/R
cc9NankEJP1T1bcyJ43HMec0klo0PRUoPq0cFy0TDpr/QZ49E11JZ4hIJHFR1bG5VBiOdr4yQklv
qvYhHL3ilUEql0oi77TgxwMY+CTSYXFEpNwFuXz7+237+N3S/qSXiTHTpta9Le6Btia12bO5gd6w
98SBJXd0xruXEF3QPEuT7hgWobYCmYC1jCb3J6/In348x0ydSlu3KYymXfC3ZQPmzWiYUkZnoYTK
Vq20ZKGFg7WjcgYJgq9CwV6UVit2rbeSJOzz33978+PP91SVgpElgxfVuEXk4BcmckIG6Zlalbei
C2Og3BjGKR6tUb5d57vXQrsfVO1YO3iGtNqFcZNXKbjzgjf/HqNetS58F9Byk5Yh6OVWaMfOHjk8
4HvlMeJ0BQttiqLaQDzXjk2lRusAGRA676Lt2rnBRzsiH/PqR1/phy9jK8i7dFvSU1GjeignI6vn
ohTsE8e4CPnRbHoUSfmI5olMY7opbe1jls+RCV3QympHhYXtLRlaaxdWQfYSql11aQi93eLyGsiT
mDqVTFSd+wKf32tGVN9nhdPHm+vCGeceQemBHnDbFOwsYeSS0OizQs8acSQY6XOpGcFGtyLtjrns
8D0nQJUj3YB8cwjMT16uP/Svppgcj7WAvyCe35zkFKuB4eN2Ju6mjnsdwdR/bj0j3LmZ6N8yloO5
DbGfJAqFnGSObN3SdJhM8cQv0OPddmYFVkVWGpl16JBAHjB8SzeDGgiAkVl6p+JVyj/ZSacJw02l
btAlpOkBDecPJ7wRdIDEe6mdmCXKYBYTEYCmJ6j2Rd9zSbmH1GZW1lhqHORqT45p/vCmh9e2mvGr
kbbc6kWrkimZQKYVSvrUaaK5/P3D+cMJ0GBo4ZrMLcAEcrXvP9zRHTU621ykQMsbz0lt1Y65g5YZ
R327Dkhk2wye5z+B6daOI8S2J5IGFoRjCCTx0U9LNTvxP7lxJsZ2mhXO1Gi9WUz4mSD1Kk0/idGi
PSG05jLFSJOhWTiPMUXZbvCLfpNC/J07ZA1+7Ughxj7RuWtXjY1HpWmNfVw0fEAE1L+ZYfg/um3X
yRMGRYcrvdkSrV419CpPNUYIUjtW5ZieCQH9QtR5v2tpts2zuISkJbJihxvhoaxLijuYFBs2kuaE
fOkTGs3Hs41hU7Yx18ADxwRBf/8YAxv2fOJJ7eSVkhNNHpWvHaYUcL8hOuLBYd5uBNzMT96ej4dR
fqwLfZs+C7yI2yOVx6GNlNNcPwW5F3zX28Rm7NWlcypLsVT0Ud4TbmHtaq90yIAci80/y9Xfr2K6
1+8LBvgA08TEtTlr2LdcgkAWk3stLc5wTfS9mcBtgg0B0wsXsQrPm0ANF6Zqbrpb2lHGJ/fg41fO
5w3rwZpikXDO39x5hGIVcpS4ork48cGxajcX0rLVI+C4if+MefuTivQDLYOzqwV3EhoO4yFKpZuX
L0ww92VuG99j5IbDGwamMRNxYazwj+XL6ymP4Vk591utOZAgCMu5sppzjbllCQ2hfB1zL1vqNea7
RBA9aE7g/ZBctsO1I0pd1e+kz/dGqOzzdcRF6199+uSp3VaVfOHAjNhUwJ86VA03K4+j+05ptUN7
CkRU7r1ar3aWWdUrU5iPQ5NSNAVasi+yDv18n40w75PqQqQ1h+iggpDPYmjhEwVsLiIismm3Q6zv
pH3GQpYdijh/iZOaDbbDkvVVJbZ03dd8EMxmAJmEhvyZeNpwvu6uBdHrBGRE40NPjffDS/1qlak2
gYtJb/Vfs1HXv8Br7DYJbp9dHuENRnjCFZIkeYccWrnTksRfVRJadQaUfCIzeydfkziMC2kvGly5
y85W8GiEkZetC7JcVi5Z92hjexwK6ZA2mNLDJFpfO7JIkuTZdXAujWP5jJCWKKRGIYbFatvHidPu
jdZJN1HnkFvqzfI+V75lFv0MERBqY2ejtXObRmvXSY2ZYwFR4lhiwfgVekp+YTkrNkFT6skBj2Zx
0fNS3cU+cMSmjcc3xGjaa5T5zoZNo1p5PoVQXll69MlbfPvdMEQxgdqwzJP4Bqrz5pxneTIfCLJV
ibixKHKwBtz31lQVmVa29Lq4/6RA/kPDlU/GsK4Rc5DDbiEdXiKJDuhj7YThB16CAIw6x+2F+9km
dCYl1latRv+bkZN3H0//PG+bT9GpHxdMFAca4oZJtQDW52Zrc9q6dYxeH09U0uEOf01xAOZgviWR
qR0dXxb7sk+P8F2jhbQs+tPCdD+ZBt6APqbuB9dg8sWBKGQpuQV9OBJLCquheiLe1jWWjMooG6ft
HXQX1ZWfRRz80ySxVznJKUcT0+xjn1fFzwLHwbiwTat8JV2KMlvIurmgxRYbpTP1e4JPrJ01dbQI
3S42tWYLzC2y2EzeKTmzhiDF+I13lGDzJuLTRHzIuW4apDsw5z8rW7mtt2sMvyq/pkcdxgZFoXPz
kqU5uRxBy/DpWkmkxUB3xSmjNQRw536gxbmrc8VaFEH1LW6d9IEvyb3HfWbtWoXVuwgscx2p+rCv
cx09n20S1qBUMxJ1+2VKNu0iEKb8WQtpHBEfv9RGR5Xej3LTisw5R4jBnjlRd3Mb3gfG22kM0feG
capGSb5K50mCq+2o6kjZNk02zH54IJitWjShjkk/HlGxadPEgikKLcrrdI5VIzl2OqBR8k52HfkC
21YQi+4ljYUXTeYvFQnf55I59XLQmPAVxHzcI5INePE13q3Ezn40YJ8eruchhUe1sZ1I23rlUD1h
Vmx/jU2lL8uReU3W6cEhpDpde6k+rshzKp4RSinfy6xRw1k4zZAM/jtNLH1aXMsC26ET5cY6Dp3q
4Kduj2VJ4VWhUePedzIvNi7Cj/vKE+EuKxnljom/RZj/RY2Ue+YM5jpAZpigkWmjt8KO3f11s+pG
xqaxVrpbAyX6tnZEtLaY2vRZHOKdb5ztoIdkxYx6tdb9rt+NUifMfDrWxW0HaIEx7M/cCZPjlKJH
YrzP2p6lclcZldj02EK/uLn8mY8JCnLEgeVMGfxwU/uuDiQg+5YlrYdRLSamvCED14218OR6rbLP
/JFU5byNhjuzsM5aymTXLsd9lCggqmSrFRtrqj+zyugesussFrnQs6Ol1S51BaI4fGVTS2P6l0w1
zfecPK3HWku2/hSBXjuxnc9MGQW7uvfSfypau+z1+bWLUTcji2fOFxzGlbXJ2MjOE5dnbYCJljAZ
nP6eDkmbzbypnxRNU4prD4RUdG7D9aEZFTfSR0L1PU4SKADo8tc5lPBZi3ldn/HkqrtBavNRil1T
BgU2ke6Qdpqz45niq7Zyf04ZbLNz49Py41QsUtUP1liHmqcSQec8hA2xR+9KQHOC56kpMW4kOgpR
jHFZsrvWrKBNIM3gTedMThraEyVdedCGpN2Mpqtsy7QAdiFN8xjpuFch/XTfJXnH55zx7gZGQLcA
5RIRcoIaY4DjsSDXplnrUwwIg95OWRqZ8A5V7j0AExz3uQfWp5ZmsoiUHggBbzLakaArSBoKtVcP
BTwifpxOizYrx3LREHcwxzYQXhzDod04ACdbaNBw5npZm19EFfW/AEJuEKuTNITCdxfapb8yK9uc
hzJ71ggoYSklVzVIk4emd5xvsg1ffBFoSzc3s3WQp8xOqtRmKppL3N2siiGf2YVtCE+pxYVFebuQ
fZrN+Ri/jSzOxwqcL7P97ivKGN0GS1x0b4gj4GdMm3zcqHyTCvQC4Mid8U1aUlw4HPOiTf2Cf1pT
fZXyEoK1GjfZUITfkprVT4mTYc7vOU1vHHetVWEyH32KlmGog72PJRjehT9eYCrnSw9176rPOh+6
rCrOsQyH1QD19qRkTbDpnLwkKibPdiQ4sMa7uMKLmWuS6DJjFj4sNSOLV0HtVl/cWPWPPtgE+rgO
y0tEzsTSaYYHX/eqrVRRdpdhxULY9LTZ5mQpAduQk8fOsNhlRB1Xr2GFpHV2bZ5e7x4JO/Z5bOtt
GI/Zm19FuLkyK4zX8ObKmUrNxeiqS9+IBbVeDEvIH1nQFwcAJ+7JzgrlUW+rYSukbq3qXhgb1RFy
o5n4xx3oyMuR+DQwJY4NqEHBvezHJYRzsphsTOSX60wpT8Hez0ciZ/6pu4deby5l6RFzZUapfhdm
KIlQMzv0CXpry5ajP9sZq7pnFOSbqIexZ5cdc7+ePOuNRTYffr22SPaGoo3bbKiKdVINCfYcMqii
AH71fBi08tlUWkY7gKklv+fEpWqbem/33kvWmOXPsvGZdzulns1yoghfCzt6yKWOBkQiVIjDbuci
0bgjk8Vc1enoHhp0/hsYGdadm3Ryrnc2WTpEf+Bsax4HXcYLr3atpa5l7iELs7Nty3jXgQS5d6cz
qdc6PLnr0EvEgVbOOTcS8cVyCzb7UcezUlDLLjm6jj8jzxkP3ZAW/0wh4qk4ggZorpWQ0W/Eo1qn
nUHP3wgUOQ+dJMI9BSgLL4a6pyuOCznxxLpTC0QuVRywtynhi+uWe1uxsNvgw9+pEjdIJgv1KUNI
t3abanjLqfsWnIYCZxGPoDhno9uIixJP2sDWw/9Z+hqqqV58MQkQIj49BuRjYCWeEx9Gt14QHggx
tmU6Dd+sI84Y5wyWwxqjYDaCJ6g9k3zMvjVmeCmqTUvrb111KklxmfxZ2D20Gc9wtwkt1qVRURen
jhk96olqb7GEsbDpnb9ySYJ5SJW+2elOU5xSRPdLzfQri6+Krz5j+b9wLkpPfT0GqAexZn3V7FQ8
Xacn13KvIlnsHohX9nP0DfSWeQ7iHQDCTCi2vSgs0wfZQSdIk1wO8+W+xhRaOScHgSDgrVSbk6Yz
PKeDomzHMhdLICf1EWhJtL4qjRw1N+eGWrnmvOJGbtqKUnOhG4JjFh/4Fx88/YwpgHforjsk0Ssb
QR9+UxrGNFZn7F3OAK/zlY8t7l0DI/ocDIM8xd30LesUbUFVGA8kMDr3uacywLOKJee4Dptqyp1q
XYiq7F1+YfCZud7jYEh715alsqYM0i6qYm/IS8GNwpHOZeIYOchzu9i9z4Niqoqn9VcGtv1VTXuF
Xz8J3fseRLmceTCTXkvKCg4ROKRCIhck3xyRD6w8ajfyT6Ss6DtNdWQ+duWrV0+tmB47BV+A7bYP
Me7KVxj7VMrOIF4CQYInPdiCdE57NLecmsJtFGv2G4SM5lh7ScvtEu64SRtF7CJR6O1MGUX13TQr
flzKrIE2xyifGjTQT0HpKlAcIntVGWPfzV1tzDfFdWShK04LnsPQuR6tswfzbCYcTJcDQKj2GGMZ
nUOq6PGeRafEN+DmdR0/jlwap3tk5ix+qK3SvTR0fvcFR1l3AeSV06baj87mOh7C4a//yIWvvKhU
vQX+ZUPcG21Z/QR5yGRFhGG6idEkfO10R7aAG0QTzWHkRRuMsasot8Z9zeW8svLUAAdtixkXZpND
NaL/cOtS/UrEWmDM8yyUpKbpF9A35sOYluchti5OanuXwejdDetoByRDcvGaimcSELjMCnr95PvN
dAqN5WCDAeRdF3gd/QD3qk1Y1rwsSG7MfDCDhlM+WIR6bJhVoSsUNaRhZCmvoVNKnPyuuQqNTq6I
YbV3YGy2ZmzBWsLL9eI64TcEtlRuIREop8EpsDZD3l4EPWrrpBmqtRmSlZRGQ+csSZmq33q3nNKi
A3scyJ9X6u8lBD0IVWnjH3OL8LpF0xNfz7vnT4QibHiHIkzcem7job5zMvxyuV1axyAMy1+5V9py
pQxR+KXKPDP+kg7qtAPQbQhnWm/ULy5OQGUPIacLln2sZ9UemJLyNYw6Z1FqYso46El6Fak7EQ+B
wznBCZLHdpBZu9Vd2R+lrcUrPU6rQ+yrP6sIZuAijqP0Ps1dNm/2geQbK6IxTGF1XkZYMovZ0m4t
fT+4GWgnWXrON9FRy89TW+CISvC+PKcBNt5F5LX9qRPCa88+CXSVN6PTWCVrsjfUZ21Ic/48t6fT
BuxYn2HGAv7k0PwCeOHcdyTfzUnsBXjIgNq5H1Ujt+bXYco/9UNqV4KoTWH7pzIy2tN17nLti1SK
ny2Z5BSbyuYcqw89VXQG/jme61nHp6NnBZ/O9V+LVS0aFqCEsA+hdeN9IcgeIf9UaJfToDrOOKVc
/1XiO537dJrhBHSopgTRrFuZtT6NI4zmjDXeXdQgA45smggSbFrXWRZVr1FcyzfWczm7HuXYhvmJ
/nRqDrKSosAtvC8q1n0V1BN528R0pOVrmwxpPfP6yP4F08FiNZrWsjSfDgR50MY7wy6snY1bdAE/
Au1xTsz2czMdeINMMtBlpspoNHJZ68xB45zuRQ6tzbZ3+dXbaULQJCbLDgSqpuSjKr1mSY2SOAva
Wfemn4oTLrvmYlig32x4jjNMq8RvTZdRlII/UAnK6yppctfkNKsbSzxps8BLXFg3o7YitiA6ViAl
fbIac6YnmhJOfXZ+czRFYPpdSCsCt9gd3KFfbediea3QA7MdnGWVKfNOq/MNPGj/jtXBuQSyplCI
WjYpfkXcuQQFKYmfbpXOi/dpSG1FWGXwKIpMP/DNApjxvK6fx2ajPRRN21x47Nw/qs1kWffh/2Xv
PJZrR9Yr/S6aQwFvBpoA2J7eHJoJ4vCQhDcJIGHy6fWB1a1Q11VUR897ckNxr6pI7g1k/matb6W7
sVRpgu+3vgdLSQCBpSz93GXafpaOuK7HoboRjcb/QbDUzyQE0zPNOMbkkNDUJEaGa5HZWqafgeYr
YpEE2qcg1bOPJtf5cIYkTxhebh+O52+PWDNMd2yMrMuiWdW+WvMc3cz2xc7O8GwsBgsGr3SPNTc6
3QmsRWZQzkPZEUGxfbWKgEY6GKKuq11j09vPZF5+4BP0H6fGanf5XL9oVUa7SkoGtsHCqHe2UbhP
tV4aJ/o/M+yVzvCjXIh5xrdyg+mVhEQqhEctH7lsOQd5PtIkN/dLSddQz8wdf55g2A88sSVLLw/L
JafcpiP460a1CIePfix4hPXQ8eBsPjFwX8/L3D6T7PuBmJWIbKFGaDeDvcYb2jyaJ1NezUPihcRB
Wfdy7fs/gZ34D0MmoEi42wdmY3D7Ao3fVZgw2U6H6cKyf7bL7iZdk3GnuSpbQ1Xk1h8HXsCReGCi
Q4NtY9DVYvkwPFky19IpE1eJ/xRfM+bkdFJw6Ct4AORc7GbiLG9VX5D7pxOA9DOgSSuNlyVZOxwL
Snjrr7+EAJ4LSSSZKuuZMdaLXa012ebCKd+1ofTjAYzK+tfKHC9D80kMZnL387iTJ5Pct9QWKeUu
b3eJmzdiGmLdE1vzVG5bLriX5FuYhnDNEBECp8gmMhczidyhlTOEEy6YJ2JRA+36r+PIMIPQ8VTH
iKsbRi8kGVK1xCqOz+62XTrohdlHS9LCmzLgbGQUZfe5vVLAO9rcGyHjeZaZira7jq1xdGHswKfg
nxAUOxAr8v2YofwOzcSs35dkmCLq2uz253SzEVjBLXEegfj4N9NAyQddjf7tp0Vi0iFgmnsVXj6r
c577Tbj+095xHzEsRBxCU4qU7t5vS6sLuSWTq1YvgSQjTnpWPwdxD8zsuUmySzGCwY2yha29RCB0
RgA4XXQWRDeLaY/xspT8V0qcRSumDwfq2M4i5+BO1/ts35JK/ebkaw+yzt4Br3VuGI5pDw07/ehn
0tdZSAtG4u69kGetvp6drn+rsDNGBtKVqOrl8vCz/woIHLq49UxTs9T7WTj2aXSb4fbHPSG30dbP
QBI5SftSAV8/u0Pa0oitADW6JN1p7TYiGjCIPpRD0dxUSO3up2BKD+w1phuJgOzge9vB2nnOb8v0
qou+XXwZSNebLCggGevF/M2CFyLrhAFXh7K2dyydsnFKOIyAj/XnpdbrO5ii7bEeAT8anRX88dTK
zAbzDzQh+YEhVQKEbG8MSxmxJ3GFs91MqIoMf68N6HO8Au9E6Aiq8snfAF6ssrIbYrSROi4Dj8iP
OnawyT4JxxGrrsMhBU8qGy1Mt0ElPw27SO2zXAv+GrkU858t5xG+5yaj+bnnvXTijvLUNgjwhM6z
RjY838O2Jm6DPIlwz3u7ZszT+44j/MD0yGN4oa8PP88S9i5j3wY2Q4N2as6WDPpDwwz2hPnGP/rC
6U4iqYtTIOYdbB79ytCn7AmMxu81l9kVBQ1FmVOUV/qojqU9mWD57PG52qRZfufZeHIDcx8Aarw2
6A5CMGvrU2kGy1OC3+YmCCgM3MbyD04xgkqZQJ60tn/j0VRfYUA2P3me8rcJ6frl54n/563b/6A/
ZFtNhJQDv32L6vnbRBz6l9+u7YgowRurJ4bnn77K2/MANJ1NmdOc+1b3oUr09UOeTS/TBGLBMDXf
ivKgSb7+UskLpJuHyp2Tu3/+7f51k8sK2YcC6WxrXO/vKxq59NAKu1Ld6jyvcHrd1/JntWfbmVlH
U1sWFymbrIn1bsPH/vMP/x+UhyiHdJuChj2RT3Lc/7lDTyqncWcPAN6U5mCd1BbO9CNiYkql74wc
uIae6b/mpvphjXTWndW12VepVy1b1jrf//Pv8/cFmYXVjIgg9AW4J/5VdZP3wTzJRPNvMbQ5FKEd
ewt9axnhjbJ1sTm8f37g/7coP63d13/8258WyVS/Pnyledv8d6vxFqD3D9GfeV/jgPr6+z/xv7zJ
OkmdOBHYxbsGTqtNqzJ/DeN//BuRoAYKbGaaTIWZV2xrtv8d/On/O7tvTMsGmiqyWHTrv7zJwb9v
fjek4s42SQsoCv6fvMl/f4ZwvxChgI8UWSDc6r/7OzJHNsiKWhKYqARUDCgLQhLJmKb3fwsQQOX3
d6UsPwTln7+pAPHG/cuC1YbviHu7MQ9LqkDGDqZiZaTh12POpvr6FmGqZexlRRrpGafemO4qvPlg
GjM1X2YmnXbkARsdUeN15sOaef2LrYMljApIOX/02e5fl3XuKtqetRhhfgZrHWVNNwxhP3EP7b26
rq1YdDbbUzVJFNyenXkyQowC6tXIGawf5Go66MTKDrOqcLP0NWs9wY9UfIch2XMtmNraNg51S2e/
ihUue086NTBk8ErNscJcoYeiaQMvhhyFbrssq+TK5pf5XWcWGwwNZ5ketdzdX/zGMwPIuRKPRMHN
XwxKbZfdUeef1q2vP/BTjaulstx+n5BB8NsYq2Xvr2zo9svojNZhUGsmYwUwmZBrAqiXcEEDPkc9
500Rt7a0/3RTFrwJ05F6SINH2VbploLKYqbObb90tnlQHspNwK8snyOf6+8tSzn+oJlptglLsy9y
1CO50UaFaKaXLk8Ew0Azc58QD8D0JUqDUjVP0v550M3hl7lCUMJ6zN3WK8sTJMCzdyBvwOFXymxD
PWTJ5HYRGqRJhZ7HVj9u9W750CSzLkSCiWWwLkSxE8+ybm/bfGZOanh9DXyRtg3sYc1sOEIxUl7c
ElZRCLQMlGzW6fWnsGyGkXnvKaoYNPSvLrSbJ6cVzFTLxRc42P2iuFYuEWu3kwerkT1qoiHCTHXn
c+3bBDFnQS0z9EJ/dbhI7tZV0b3MwAyzaKgGMN5QWeQ3ljYHD0A1B6CehzU/Vb09zGdfJq5zWhNL
W74cgfUF7aZvfi9TYZyq3KW2HUyj0qLR8UbyOpiof6l5raZwwqlkh0gZ3YRrv3cviTUptjpu0Ri7
FXY0aZYlruCQSO11m0UyESI3oqAFznJXP63rOPwZjIEZogunDrllEmQBhfYAzrS1MUpvbTW2TgpI
n1ycumTPnBoCRrOmywfGjsXr2DPqOfe6Vry4i0sUdzLliIccVhBolbqsQJCY1UUSpTlSF2Y4bgXj
PClldjBTVux3Jf3vEDpQDKoIYY/srpVXL+3RSfVp39iCpUA+oqBl5tMtD+sALxPErkcPwUPd3JPW
4PKyBZX3xysQie2ANfPiSh3eCSmBOgBYtMLM+cqF2XqEZ9N2wn5QghnP3IKrLpZ6IbXDqucPa6rW
N8HQCqgxpq86qtfe30K6dKaKcz7n0PlNU/9sLTO79nywSmtVAxd2oaPazBNgrMatTAmlqPq1WkJc
+dtGyDZH7UYDjnnjZl42As+EcRoPSct+gSELx0aH1WeKQAgnB9Oy1re0b1cPpJCX9JGt6ajMq2B2
w5b10XsytDNNv+2Qj4ZZ8gJTzX8poR0Tv+7BUwvR1RoYDm373GnW+BTU9ujHBOfhz0lsoRWxBhb7
eZw3HrtIC0CJi9BhuRIkMN3oPoD13Tqaw+ewAA48rRxvhLOWunpN8O3z+q0gdOJgmTV2de6SHALG
g8s+dYHpRr3ptljXA5IKjj1P5BIzo5te+LF8plqh2i7W2JAdJF8mVEY9yAFRmpLxqO/P/X3KcaM9
T1lLuHwrmGGHDA6begd4xrsNsEkQutIKQItuXbMngqAg79kDrgB8O+IrwhUUmM+kNa+xIWWsh9Do
OZy3qz6RceC40qPQo42GLwDq+tlnzUaPgHn9I8h04Hp6p7nANPrBRlshu6GNlsHpSJvwug8dGaAF
k6aCKJ/VLaT+Wgygvtc5MEWIsIdrJi06ozq5WcEhnZmT844UITF2o8VotfagD4a64xaHYu5sfS/y
KahOZueCfEfCgk5qAiPRrLXXQSG2QA73VY38a+JMU3sfC2O6zzcO0b4gVycI67TNhhPBGNJjFB1U
LF2E2VmhRed9D4tohghizsuLrWzGzDgxgjevoRdnpMpWMuqBCxUh8nIObvYAjh1i3QR3YEw8GeD8
p7aJ+UzrB9+tuzSuOXZNsDhF+yOjK9zQXJzsvVyC4TWvUblEY+Y6Wwu0TLfpWjAvZTDEUjkHwcaJ
74zuIRgx9oYFm8BvzLkDY0R/caY94tr6RNZ4ZZ3zNO+CS8N3F8TtYgz1ziGu6WpsGRHy7qUI99wu
ABS79JXt7emgCVNJ25RF/qpxXMHzCsiqlj6DWhulE4HByu3IJdc6WJ1sbkYvHjRFw6+KGiZcmRn5
DlhEYEUOShNFNkfAb66kqT+0Wok03W1TLjm4eeUVg02Iup1cGORjZ02YfXHskxU8Nu691QZmE6Hd
gevq2ePvthHmdGHOOMjj3AlfUidVotl1oFv2jTZ3CMwXztwdCsvil74mOvFjDbUJw3QXPIVtZfN6
ZuPSECzCNiaJrDTRPlJygjN48kkNFW0G375zYVbKHVdDv2M76H8oDmiIDFD4bh0qI/1keYz/AP/m
vbvzTOnyyTDh+Hbd3PrLy3C0UTXy/VVSPAKrS6eoIvjCJFBis6yhgnfGM+snIBKKtdRA2QdNEuLj
PG7UeVOuzMHWiluGUm43pKY/AcE0/A9GqBCTOJr7QzFYNeoT2ztX8KQuq60VGszGoiDnGKfLF4Lf
9bktOY5pej/c0SZor78eB9MB0Q9urI/W1u/fgLprb8NozDvPq8mfYW9n1zNr+yI7kQegRzLvkZhZ
y95mvsEFvO3A+oCBbXViuTKeJW05FBap+F/H2tC/HNckumE7bTMqERM/Rtp6cClc22a5mJbfyulU
xKIAppUzwyBGmRtXTeKUO6kU+zpSHPnTLU06VwixneqY9S2XsstsVGOopqCCTp37bK3esZbBXTkB
DKsSw9tJvbViAHO3Wufp4HDHfZW61l2tOwPIUUkJxIBJrorqI8Or3BOQ6WejBlZqdAM4VMxV62xJ
cKkht6d+NN0HFBDlr45EgZBipQeK6c5gwfqe8ajnQ+eE1s1mZuYZ9usOL1JufJAS6URF1y3WTiUB
MbKGZAbteu6bXzcc6mCta8z8bLcaATds3fNwidBxhcHHQyLryjzSCWfPELG1kGORBuZLrRHiMyDq
d8Jc6cnrbBb5DnnKScJKX461ToEYlujOv5i21zfCTvOjoU3TBlX9+Wq5b+N6IXjLm8s+smQ2hwML
+4lRpCWvVZaSR4/hvvrtpmnwPq7jWXiaFRYTFyr2thtBSnjoM6m/cZSfRDoQP9jqXgS9wfbQn5Ty
SCY5a9us7eNgJpusy0e19yBQ3uPw1o5tShRiD0qoVu8BerhHls3lRU4A2EGmDiw0BWO40WJ3AYkd
zqZXxkQiF3vA4CLOkoageI8lARYx1b60tuJFKwWLnQaBUjfU5q+hVyPLEVimZKTk2rVeivKJgT8G
E6n4f/Tqs5Skm3GGtjtDil/JXJ3klNf3im4P0G2DvnjVC+3QIThaQEDHsgVQb40asZiOu1sHdUNk
IA+UojZZ2Izyqw9gy3K2Iqp2vgvJNLWXaGHmwXingM+ZOAPBOdKbTIdBg+2NMY2PHs3YGDtq0mPK
bfm86HXFGAxHOjVYsGd5k2zrALRdhui+nVFbr1lDpftWT6Z4mGULYYjUYE5sKOiu8NEctxNw9bQm
6UJrnnSO4BJEZ5MVIe3BfGxrsSv8+qNvBs6XVCOxpLMOumLtlPcUo/pA5Q6/fzyg811DaM5Q5x03
LjJ168uc2XLp2Rf09Q+AWO+Nwk+jemRYj+WIOfZaa4cpAYwsjRcryM9N2n8OebVTGPxRTTcdancX
WchU7O1VVuc1Y9bGa0XQ2nAxiOALdXeFLF68BcI8tZb6zVb4YzUGtw2zUuuoNXgpLUGICgGCWYxP
gUJFON/WPAMJXPxlVzvrEI08gderxk/27XnemxvNm0gemg+vGsKkM6Bsjj4ysdablxAmsEfqEKAR
sHeyuaK6M0+duzb7uWoNptflfrLrX4SdzafJzcBRypU0eWWtu74fwW9OSFtSBvIIdVC55FaKCnVy
N5Sd+rChKOZWhtbSK/tbjqT3zJueXKT+S5RmgEnjFf2lDBMgitdBU4IYHzDp15SjoVZVHVl9top0
b34STfkoO+9uzI37pl82dHI1DTsp6uQm99w74VfafjQLSi3OAp43y/xSztrDdfX14OAFzftQDxfY
PHzWJa9XkOsv0KuW3WImOHMI9UPzNY/vDEI+c485qyRojmyGRv9N6XDFu5OEs5O++Zp2TIPprmWl
y1Z2vGro+QbH2ePtmS696SAJmautGZvgvttSPdpe+govme5JJNbRN4t5nxta8FtaJQFDel5IIM54
q0/V4NE014bJ31C6Hn9XM74gBLwC/04LbPl7WIJfisski7ysH2K31U6ys88TStIIfcMdBV8aNx7W
ra6VkeeNNF6Gd+DNHOLesq9dhLdhktunisics6OTSOZtPCcU3SfQYvquZ+K662X7qhhosmxtK9a5
k5MYb6aRec/My8+C7cfCPHRXSQ2wlkWddClb8sMUJNLYsljZaSRokZOT0Hw1VQTs0j2MPV85psLD
nLmvOSqvwBOXpnMvyJPfkmUhtcdz/4xIdIQ+f2IdXS+iG299c8brNgLgvmiacY/goLiGWpOBflv2
9Av73vaPRltnUW6W3hU5K/mNmVqHntzUUCj2UPDBmUoO7UB3T2mLNeHVbPij3Lnqd35OzBwz0YfV
S22uotJ+tSjOKPaqY7LqT76X36u1Pfe9xidJBOsSJr2wo5b0LvIevlM1X5VGlx5A34GjMrsui515
pR1Pl2O+VjOiiZ5mz7UXQNE1KUp2UURI+ucr8k6suFHGCy7FbEe9ZlC/akmPqqauhmPNc0rikzGE
AUmy76Znd9Hg4rDbfAGhg4EToQk4gmjqU5WHTJNY1AODv60rvblCbVK/FmDa31OUG3FNeM8bT5N8
lYMnwNLmd35jRbIZajqLOrhR+RpNdmfE9oBZm0Nc9Tdrsb5qhc7ufx3b4r6kd8Gk5Av9vsqmT6N2
4jrQUSSV1rjriVjgE81iYaU3ljV+dMqVh9nQrrtmHGNQzO1rlzn3ciZ8hQf4qvJb7Slo3PSqc0Ge
t0GpXvO2Ul+msngkhpm2Kynu7UwLg2HlaGo80UZs3NdsXyyW/lVKgsrmyuD1HW9R0MSWr2YQ1ob/
pvTSO2LiUaQJBAPnv9gbuRpfoeMuDl2EK85tQEKZwR6KhJqLaCfirsZrduSPY1Hw5yf1+4wNMlxd
wL1p/YGa8W4hnrUo5YvdGO2djXr41UWfEku9fkEe/WTpy0y3q7KYUJhvQerptZMxKUtMQB0uAvk6
l19Zoo9njXkL4XxR4nbn2bBfSw0WCTbSg2OtjElaBCaGw9PKdp80ULPbFSV721n62nOAw0HD2h/7
jJjCmuZrL8DwZOE0+kRc1WjMQB3QGiM55ebS6vPk6Ck0a/qMDGJ8nOXJGzV3GcKdubdmUYamzF50
5CqUtbof9mN5LXy2aL48asaWm9qxP4SAwT9QjAAi5/daaF9MaWWoD70Gt5VyjeVlHms1EiHgUTm3
3NR8IIMRe1Qb1xWrYg0rD71zx7SBwNtxZ6NheBp8ArNimFMFYFq3Y7fnf5eYkFSAIAvxaJ6dHY+c
ptWb4coynWGEZwR7RP/iij70N9emBzpce+e+ayJn4Efz19jmlc7PDoOm83atod+ONoEwSQMAgPFD
boUKHQi5M8CFUdkfHGLKVFAbdOlQrXjlj6B8231CwgDHQZ9ml9klChFzxM7pkVQO9VPpke4QA5Sb
0stcKPWQVtZpKrNsChcZ5JFjLV+eK1A0+fxpvksSdt8S1GWPWJCXJ2JZkZcwePViw5nYG7HBRCmz
U5bDHHlVzWFCVRYT1zWGeSbuZlNaWjj1AaEuHuYtD7XKjqjJBM1HYJVxYZfm3mtpmLox3X79hjzX
Fl1MatrxZCQOqnYOqCUbDbgBuXXMukHFYEp0UqRWLD16l18JZ3os1zkmnvzQGjJuLXf9CmhSomFk
fBEWPeO3lFF32NeLvv1R/PoO8+UQpoK540DYa1g2qbBmJl3xzHidcWCzMv6aprZ4X4XRNLu+VlxX
C89ZAZbhqEnYxYlJzLVtDjIWulMxn6z1s2ul5y71aMsz9a030JhNhobSPqzB+DIwprsGo6A9q1kd
jbn/NdnTHyJSd0HCSbq1jZxKa81YzzTk5mcP+HCH5Kl3/Ae2Gz6cdEMAam6RjoBOmfsw6+Q7C2Cm
alrJDGLJbEbvaXDx54BWacStSR/nMawtJGkdA72JrqEftzJk/Kb7O1h8dWmb+Zvck33TbhkiLeoe
iUQyrqrxqzE64lzn8iloq8O0tC8qyD6WyVAoGbpjQsv4ezUpp+piu7eNkihEEIHk5Koz60fMGMWp
R6tbdspChtbAaxqMeC4ZVmqZIEMpzZun2ambqKIetDubyXz5yuHAvC41Xvkm153pGbc1F3C10mgu
VtqESIIZb/sz4IiqOJjjcFkkgwNRFOzBR7SvEdJ/6B6tmmjMGnUJzMw6482gAGj67yQYwRubuvla
pT+HXjr1V/mEPbBckZawN91N6H9JFV6v6hnRKIuUOJgy1uAV2tS67ObrhlulnxE4CQYzwSap4q/P
9oj8ePVm91YxNnhs+/UiHc+4GRKCHEhYlbdYhR+JwuQtFm0LJwjOI8beXROsDzpnKnjxO8aEt/mQ
0SXiszhA7XR+IUT7lkVzRKaP4hweZ8DMbcWxKFoTyI/JegHD4ovVBQRPBPWL50/eqZ9QE3KE6qwo
2kPRDwVpJ+XranPWjHRMAaqhHdaNU+rydVhBOz97U8eoivUbkRVIKlOSdojTenJFZdJlm1gcDK18
CEQyPNFIwNbsFFiCdB32vbDuxWT7F1/O4tbrjLMURfVcO3b7OfQ4QkKTXISwycp9HoiW3rB0GJG6
v7meGxJ0fWoZvV3rPQknQySG4taW87hvhY6jwuEUrDvoPUhvkWgxRXfErZZQUO3NMvj0CTimS9WO
DhSkGwQWICBA3O9q9icQOXJSDMiYO2SmMnbCYE+RAAbfqbElxbdYxIHh5C8UVTNZSULFgRPkceDP
n2u7BKj4Tekw0kwJYK7G97ojmAeJjV/v+1FOELuT6cCYAA31mpw9r/qy3ArA+nwMgv5jKZlzI28c
fgmyK8tI8+lidk5nAumAaiow4CSWvsNJsdmwlJtEPJAlQUJjuSIRg3DKRJdPDBOue3G0RVOR5ml+
HeXuFv3XNvR6XOkfq66Td1m06+NCTlA0Y6R4nOWIVs5wHPvCgIXRHLEDzavt0nMnnS7+KHdOnwsT
MVXI6FzfrRbl30xrheUVW11Ps8tTtHb7RNPVVumXrO3GZJ4fuP9k1M09iFCjfmz9JoiKJvu9ltaa
xmTVk11n2wu+IPB1FoJjzBughhoCIARiV9FxM/dZUMVKT3Oes0Zd2dya8TpQbPZOX32byn8t8CBG
bYImXkn1CXWA12qxIisb8Me4Y/1kTjSBtT7kR5wKxi5Vw3i2syCNJ28dP0licw44dfST5znjQwoL
ICYKer5ZbAJIaDflbhlr/GVeku57J21eGrqQwcg/gtTvUYgOh9Qw0FCurHAXzb0hwM44CslDO2lJ
c8J6AbbPV7Roa2MMTFiJIN1PyMMeu3Kw34y++srm/PfapPelNILdmPdD2AzpsdcTmAWsSC8oWozL
4uXfqiYKoUvmP26CNdbkedVT/5F0gjbu0Ao/pUOSvicGhOA6v3XS4r4qKve5VKuMq1KNhOuJXywJ
+SI1dWpa63ZayJ9KJ4KfIpmYL21jvTB4G2Lmm38U8cx8xcPBBT6NSF74v7MC5Z0gnJcLjIxGZxFF
SDwM96NDBE7tueW1MbP1M0gIijMh34mUFDvLMD/q0pBfetc5IpJ25pya2fjt50nJy9tSTCChzcTc
HVy3oXUKsitcsORr10X+0jqs74rioWcLGJOca9KHm1sCZCYof22yoi1e0NBN5EpKiqvdNNO4q3A7
QKSw95AD96VkElrre1uWd5L0vjtvkQwTc1XuvcU6666sdos+nzXB/G7gMzpR+J0mqJykbpbR2GOW
xFCQL79mAr4Q6c3BoQmccVcL8h8aVKIUbrYblQjhOdxTb+8kPS5Gl5j4wvpeiuxBM9AVK2Hv8c1Q
taX+A5085pCJgs0a3GyPyd2/GK12WALr1Hrygkm2TSItIU2NsKe+iGQ3PcmSSFJ9zE+IyLAf4Jdi
Yb/Y93mdXbxMHYuuEEdSBFnVEIKAXrO2MI2u3g6zAnOuhF1eIDTrAQicQarzPK/vFQvpGzsf+dfO
BA6kvXVjLeVHTUnNdmH+VbJPISMstz5nEGopDS2STCVxfeqesE5DAJfawa4aaMUZp6P5ulRGQXCs
3sSkMG75B52Oo5Z8Je2I8qLHGepmb1baZdeMEeeHpuvp/hJqNIa5Ji4irDP9A7+r/HTZZhI+Kpy9
lXkmaSywYj78Mdf8EKoyhYzLrrDZYVNgxe6vY0CbgrLUFh6WCTchjCBcK/CHJJbq/ZcOHXKmj9x6
+ByL7T4rEzbpnU/j3Zj9gTd0Oa9rW91oJttqbmPGcoNNVlBrD8Qb4oAM1TDY3+BI05ihw2+yVijq
sTlj4B008nlLzXsaUYhqHBaGdUCV692jsMs3uO9gf1h9bmOwW736TzC005E1GxOcmhcQUyzG99bT
IuFjdGob+6qzF+0y5s2fUTnRPFhTlMvWpfVwqDn9vBaPyixeAsdkCV95cPIC58gikNvTQivMv7Z+
lHVQUr5CtKkKmv+kaLrnlNn+G7LA+hU01ZsC68Usa8MVBdJ0zk2tKOKAVHH2T8WKhMAtnOy6V13b
UXchOwhtX5E8X1aocPdm5SVv7QL5Z8Bpd1qSoMfpvEDWFy0pneQNQm9Srb0RwU2GNCaLaS8OMiKP
WOkU/jsusZpFbtWpJz4VjptlYpq+4radQ6PLFU62yW3ehLAZG05J4dKnZiuBeW3/x9sOH6mWA5ZE
DJc6/zpd2LtSsS80yfc7KgIjn0qb5wcHqqNVsV4F+WemL7nPseZ6oPyWG2cAwDE6BkAua+jOZpnY
L+ycSCIa1pemH+pblabcH8OccyJa1tVUpETYaa3Pt1SNVmiOlfO6sb0cstQHNi6LeurSJdsLT99M
4w6b74Sb7I2As+E+KWR6J93+V4KTmE6PJTAxd26ZX9utGnVoh7Nz1I0MTIRV82AKMr9cczKuCY5P
CWlZh2VDU+jZSefQp5Jv1WFB9HexVo0KZlbEI9KHXYtZkR1Q0tjgfTvZqLQ/CrJMYwqd8kobPcEA
tkyekJHYDxmUeHUqXCGuDcQpZxJU9wA/CIOdqKM4rPOjWSqe3NSQeHk6XMeMR2KH223XutoHmNBj
P+vfRZrIGNrTfTbpPQO9BSORnvmEjzha994vklJ9dbfZRL35uiqZPpILWMRUKMhIHVN/LI0gAauo
TcNbqRE3VjXDpctX88bkDf0i6iF9pdb3icQym4FPIKsP+mBqV0MzkUk/IyWk4MsJe0lclOoEVY4w
3cvsZDYace2zFqfkDITe6JPPS1gxk6Q1vYEVj+mahZkz1lfw7DaJPR3Dzicm4ssaJUhkpr9HIQCy
GBXTSUyAEn+0QEBNEhKFGbtud8z2g1muz6VRMVDkYO3jZKnWuFP5vO8J8rvFFgOS1mSN5WRshvog
2Rr2BL8CvvoPQcYpwXrWjOPWtb41Aa+IdKHsNSVB84WpfPEpTd2RV4XwVDRkxvKEOsY5F+WATEOq
IvuFaHg5LhuhRLSLf5A8IJC2IJLEDqHwm7ez5G8PdBHxC4ggmpOcvEOPccGdLBvicuuSzXRBu8jM
QYtZy7/TIPfw0YxVf1jgx6FLyL/xrPB94dt3d4WVqNCyeiOyFvhoab6UkcQJ8d10hvyNWTQ7ltR6
IeRc66aYSatPVtRL9viEDdm7JrF63E1MI8ATFNQUvrK6BLnSsrJQX4n5yYex2CmDINWQ/9RuJOqE
J0yO1bNmI32NNHy7BcPXhbtAGeiWEnu8WeSS1SyZE/NXluQFEixTHwDyTmZ5q+EO4r1HAHGhuFE6
pd3C+jNXiuuqbpuEjjPT5rNuz86bq4JtXdVXFr1DVp7xCuZRnnF84POv0HNN2URqoLsq9oOlWWWX
sR67x35oabn8BddgmOqFR7gp8pXY9RoVj6kgL8tYyE1iEdpke4c+3XU1cUabAGXSGpDPm+7wUXXL
fJu1xvK8JrwSzZgGV5rVFjuX3DQStef/5O48luRG0i39Lnc9KAMcDrWYWUQAITNSK+YGloKEBhxa
PP18YPfcYtXtqZ5a3jHrRVs3ycyIQLj/4pzvuJ9GOgxnD5TetBn7nBXrWJC6IwVplYJBdF0yKxbR
iz7O3QV8Hd6q3r1FQ+GRsskMjTZUmw2ExD22UK3F5hvpk7rKWgrwVYzB6iGtYETYokI9Mo1HUUVk
WxXtKy1bs+nWmNFZJlzdjX1SvWR9yCyS2Lv5Jg6ze2JB69NqQEYyZpcM7eQNIiKfFNOIsZRmSyJv
Y2fmOarudZ3pnbCzkEbWnmpqjMUdSUNAFA1kDe06sz/cuRicSaFvKf3L3gssq5M+Pt96q8X5W0sG
MHItgbyFlu2ZFUS7D/XF/RG6nkICVCHO27hAGSqe8Cx6j+l8GKK4ucSiHT9iKSKDzWOjss1CZAzr
vIf42zxk2j3DB97Gg7LOrFkLIimlStF1OJOfxL2+o/akBkRmQkwczvMtHP3wZfIm6qtxMjPaZRRo
j1rYTqcUTxsP/6oUqtPkVke5tG/mvnivvSp5se1aezFQSMit7S3eN/a96bUuCZXmrNC9Z2a4tEOi
gRrZRQYzizykEzY6acTMyNB1JOFonlo3N17iScT3VlnJjSb1UZEt32pfjDibM/gm+yafvK9Sb5+S
BPGDERvfMxK9DgSY2AS8lZgA9MbepAaclGoJUIcL30ZVpnagFdBqkGf1MbLGrFk2MfM17+lHz2CK
rmZEH8/tmqy58eaWRtUuZt9y269Ieg+KsflxISl+wJ17PTqMkpzoi7y94a3v2y/T6LzbpFPcbgQi
9r6Odo8lWRlgtgpkmM57hMSvFGfO/TLU2psXQ1Ka7MIfmvJQuM58pZWLvnPT8FHh4g6kCMGmtws9
itm6geqHlAOt5SHFXGDMW3Ins01qpR9ZqOencdC+LYX5o+DiOmajrsAZzmvJ9zibXn+jsrQ645c/
uROiN6KSj2NbGJsEPDFCWXxFvXVNsmf94kDX1Exqwn46VSTDbFBSFBtC7xDJITsmppz4TmRCLCPp
A4USVzSjs7ltspmJCaNkBgGTHE7WaLD35Ng6WB6LCU9lV3Nqo9mZivt5ih/KeJn8rsITRK6ftY1a
9qubEMqouaVMKN8xSC63GXG7ZHvdcKeXX9AEw28cLOhnWjIa70dGpsc0UurOAv3Jt7Qw7Ip5e1Nu
PZf8cGGYHYOkzEycWxQdabFnpi7OoEK4dpiraeOCNTSERpPzrdjojlU+95YZET2M1eqJaiE/hVXz
A3tJvLPDQiNdWM/NdFNZghFv7Yj5JnEq0oqZX70i2ilv7Ck25EYfm8YNwPUx8ugTUXELajS9fMl1
69LVBIMKKr1rvLfZYy0SbMJ0CZy/RV0gE64ncwpQXXZMFLT6nMStn6BP1apXU63ZeJbSsLPRmSh6
iHRRt50ar0ucgwv8/FaBGt8oc5ovSi+gPoxOoy6Im6fKrz0Ds6KYKtw5y5iYLeDK9T6LtXDuGACk
RLy1Xe5Mew5V1ldRHg6fUExouNwqN5MPxXwevDfnCCf8krN3/KG0PCmOCd3FGmu06MOtFTtd4+Px
Vk+1V093KYen9WaqonrwRpxU3aSS1o+GeMGelQk+h2HGVxK4xtDUAVnS5V07yF7zDUVazJfXFXG+
Hrl2ck4GXSZHkSX6cEwydBA7vTOWED6CEnrgVTNdBT0Y0cgynUjBWpoKT1KTTo4XzEp1hW+j7Sx3
WmILk+A5z6suZUvaEDa5zBZHTFREEMbLUJYXcyoZguVDx8xyaozYfUYYZn8x69e46mtZ8ZHUzfyI
ZJCVRtwtuPC8OGu77wU3E/elxtqNcZiexWSGD4vBkNMWxc6eK4EnNxks92wVI34Q8JLO8La0XN8X
leX5Qyfc/iHJGtb8bsM1y13Dkt+XdN3G2c6TcA6QtwvzMW4mPE6II9yFfVbWeds5YmN0GKLU8O4Y
UXT0FEzpybKOO6RzJODxtdDQjFu+cI3K2pVA2pJD4kaZ+EpMzXpGiplzCZarRjILDb3aQtdgSwXw
rtCJsSb6hqWepGsh30vgzIt675uNtCe5ZBEtDb+xLL7MMa4vTmvEOmJXTY67PqoYvPeYkn+QOTFq
qCrc7BYPnUe8rLGY9iHDKsgjt8zYCRTzovzkNc3PiUGGkmLGxkvHm/U0m7OFTAwUDxqlQ6KrqAPP
QX9+KIBjzDuXYRIWQyPT65upLowXSy8BuC5T6rb7qioQGCBlybW9zNVMDNGQEGnISdG6+1zvyPOm
fkNUaiaG0mHuzaIlfTCpkDt4RNmjSErsyPbVuHTJD9U0jIgcLGbdrojb0X5MqxToVmaYyVWuegG1
ksdAHNtKmdaGTRMJBKM5l8Dzs6Xoz8mCa9RXdG72DeZ2R7vJk2VuD8QqLSoY2ZcqDpuKdOwaf6l1
QPA65SW5x2abHkaIxSFHAwpihn0Gq6+0rr2XzhwcwqChOVfnpI5qbmbUhzKoSrwBZ4SjI8m52Eoo
uyl4X2d23StV1CCvNWevJZgI5Jncm0nSdEcvs61oL50SWe1iDZrx5RWWg98WGE4qL2nbRM2LCYdm
/tYpfQhRHq0cnyyaoC5wvk4PFAAV1Xgauv2aVTsUVG4OenA/koVt7VuUbtNO484U+4G3LL22zbTn
4dWMzj4OIUbwq8qZ3Q819oax6xA7SX9MGo2Q4ApJ3AuS1yK62BUrHq5XhGhbqlMsIJCxm9xnTB19
iz2UzAgg2Yo/8ZiNd2GYq9wfFI6wrYjR9V6naSrnK5sGdeQ4zaI3BiclwcH4/qqt2VXOj8E1Jvni
No2jKLIwM97FwIvKY6Y3+jrTRpJJ7CfJLMjidMu8oJlFzcdaMCLTdgOyF5VvlcpaPiBR7LS91Tom
GbG1apFtVvpcYkPrItbDmH6igH1eEd/kMWcDQ+LK6l9UXpLoxLBFTKcmt/P5XgFIY34v2D5SHE6o
dxntsIZ4nW2w1U8K6dt4SKehzS+ylKhVLIKgk12PCtPiM0D/up8KcOkbNNYeOcpu1H5BORwmv9Vr
NuTaGA/ZNgeSbx6jRsnRZ1w93iGOnpoghTd5PUSyna4ZUvcRimGo5uD7UVp9H0ZQR2dDS9tHpNws
z3gvKWA03YbyEkdJ6N2Nw0KGiLNYqC1ti1JkC2m3ifeMk7I5gAEHAGs2a1opJPjd+9S7tAiWvYpQ
E8VNse/RT4H9ikJEZV7dWc+KIik6TLrWwcrUHd0L4rYBDAGMJBkOllJcY3ZrcEkLNPzjNsyrngeE
K9fepl0zf4vRuIKFgWtrIn1Mh26PGHnqd1YFPe4EqiaSYDE7IrVazQrnrcBzwIiDZfF3+lNUUGW/
Bi91nsLhburR8gkMB+1XBnnR82U3uU+e5vWXShhIKfO8NurruXdNceQ5JgMQxIr9DqTSzAMD1llH
rZcbw0HRSn/yNk01+9HM/ahmM/mUzlghF5aadYvsR/Jd5mctN17StvvRG80RimCS5CQytQWEkUn2
/QWRU+4gEpzoQVBLCvOeipxT9T9WE9vfMvvdqO/lQ9d8/95d3tV/gyzRv44SReXed+9/cPatf+Ef
Pr3VjSckKEg0o6SRWDaWu3/49Fz3N8xxpDAZcMvlauT71afHFBjds0ANRpCo8btPT9i/2R5EntUr
isIQuOTf8ekhGMFb+jvDWBOGBIVrmt4KsPyVm89QBmq/JQ6WzSigskzpJ6aXATvS6uIQu0lzEvD4
vhpCAt0tow0mFYQT2fM6ScXwnORu9qzp1kssrZQIaU+hUsm7iRhmJPtuuk0tJ77r6BlzZi7OMGIe
QvTlrgxUP2ZI+W0yVPyGb8y+dzXPRgUrUeUjcTZ7A0BZpdyHZWwZkXY4ZqIrrhPr1A5TxPLKMbDL
5HNnAOzr2UikekfjXyYSHQONwMkCHvlcuyKcD/BX7J4GLg6lnwogv4ZU873dWHNyq4kygWZo1kBL
tIbMrkBb5hR1vj13lt/nLariRLrlY1YYII+5DG6REY4n00PTFZoQkHVZA19Z7PLCqCp/I2d+PpGh
5F0JXIUHm0CHLVJLTB5oVKutgUnrI+xbYHbrXK1ulpFKIK4ubVxM56jI46AzxB7jgryLHCbSNXAd
aEmdQPpmmku/t+pJHAg7QPJNWeBRjjUS3UXtot1jC+8eZjztqDoJoPyWJ1p1yKJIXkG2qM+0Du0d
fdRDzQbqEIZRj3VFX/YeEnB2DsxLImldStucPkMW6Ixz5vlaZi25cXk3B3mmyUflOuXNYjF2ZWmS
DHvT1jy/cIf6pct161TnSEs26C6d41xpESIW5YBCyeT0CEzZuHFZaT3p2Dh3zrKaUapsuVt4Mjl2
s7wNOKuSyef+bu9RuTCah3rJlK/1aKC0KV72JoqOzaTlkudHr8912h3IxIq2GsuII4P2jjjzDEtA
pMuXNWnG56p80fCHnRkByQu0t+glHHq8PQtn8CYbappSVc9bmMQOyQ1NfJC8ARucju42LuwX8Gv2
BlmAPDh2z55cYr6UtF8OMheNvRIIykKjxSbyCIhAWLvhyLycF8OospJfHWu8NbZjVkdtrJJgTlxj
7zUSd5Sy5Xyh4dfOZp+xdlz6nn1oNjcFvRzLcXGI8omgeHrS/na0tfA+WaxS7RbL4GIhnceQXES1
edPPU9QEJFyE1bGDgAUCwUrBGAG+Hc9lXBiXyBmhflqa415XGIXI+Ywi4ypvLP2RxCNt2Sclc2DK
KHaOloNL/b4hJpGApll4AgBknRodo7NBkHgG/prBOXlaG0g91Qnm/LQrI7eIfNOQ2p2IHCbzQjh7
HRwyX7ux1hEvWx1FWKouiWhdTMBz1TOcNUaXhbrd7U20c8WBy7cMjFGmF60fUcSCkz3ndHP4e1DX
s5DhI4LgKOt4VyyRi2djjrsAQZP2pBtmCRV0HbyPnX4Pjk1wKCHFxyiDaGJjlt54tK3BOpropX84
M1iTyIAY48+qE4/oYzqK7rwThh8bs+sEIdKCCn5e2NzU0AwiwF1GZG2Y4ItsD8Zs+uxBsBxtF2Xp
pu20/BY93Xzq8xS5ZZqsCvGpbTE6C9OqbhZhaHeVLZwdwxtEelZM9oOO4B1hNgUu1oBRAz9Kbgzy
Hy+dRs7hyHjrXHIEtjWwatZ1zCF0c+V+dwCtehRXrrzl4ZqvRO3UgIqqhWldZjdAcsjR9VBuCoE4
JGED1VI2nU2siLddnvLM2bUAS8NW3GCiM0DEGjIdqB7QvQAMhTvuvbZwjqE2hkjhxyy/Ri/sXBH9
geU5Z37CLnSWfgEWNPCmmMx2UffF3RC1XYeRsdOOWDSIEExLNzm7VtJeFa7WvNTdhHQVcRcCYNrT
+6oVT07iJA82QONvyrXrD5eiEG2WpYnDEE4jtvi/W3VwyvCfP5cbvyaX/6//Rvnm5l/DA5q+/J78
ig5Y//w/0QGG9RsIDmnafA2pSAR3/z9KEsOQvzHFcknINojiJsvtP0sS6zeqRKkj1vYkkUxyTSMH
6dfF//M/+DvgK1AogjzCf0eZ83dKkrW2+aUiARZg6jyea1KaRwkEh+KPlcmCaRgz91gcl2RCWxA9
aUwOgygEUmd78/PI9GQDOisbjgywsqNDh36AVn89e+nbz4eGTzz6XlH3zlFV/hpY/sfa6J+/CaWW
sOlr19f9x9+kbwmNCHGJHlU2Hjl3EbwJmXyzKOD/XfLIv3rRvIfChLoBJ0X+qRxD4AUTp8Dg2Okh
pxcB35O4mkLbPADYNXYKthupUiNrewJktoBTGGo3ebojIABXVN96wV+/dLk+BH/+GCQfA8WpsFAs
23+CkhDmYHWJ5WmHroYSmsxYmUCaeUb5MCAUCrJ4OWd9l6INMjwMb6AZpF+5un72GCDsDZkU53nC
X7CZ2+jei633qJ0Rjh2HvN2xQ961CWnPXvpOo2FA8bbj9itEO4IeuiAmhzBUCUTZFR05m4L5DlPw
WrNf+qWwg2V1GvXFKdEcVOJPPW0czjZtug4x8C84hS8SjA6umR+GGBntSrf/WA/ETidQPNTWpAdN
+H20XOmTzt6d9X6RPvbTOfauI90sAoSTR81NH5YygycYsUoP8+W6Gkgqdbrwo1owVQ/58GCQPXmW
lVbfugV7gm427Nu4btLLbMMt1geWIPGial+Pm/kjXpb8BdpnYA0oWa0Z0IusGOnXxQWi+qWMnAQ3
GovkuXgdrVDg6HVTvC+42hz7Ysce1AYPeW7Bpti11xYQRKGjnkYzlgHuGIZVKfcmwPMki7eFiLE1
t23ll0Vbb5sxbgILfz75Tl54dhp8epwDqN0Ucv0tdgh76w65vhvy5S0NI0TrQx2WFJvY3rRxxJkm
2lPZ6/MdDJ+XSkBU6hv91EilXbRm+WLvFZEjoCqKEY8paDRTFhW4TmqVbifBN5kksgn+eVLtWW66
JzuPpV+HFWuzBllJAaUNTl4BhfqnY2pVjlRmc9PmmODBXuxxtH6mnro2C74Yi/U0L8ap1OXRFEkW
zEXxZjr6cxN3r2ya5RZ+xbxxZ5sFOmDDQ1mwNYh0tFWV1hvnBS0hBTOfa9yW+mHWCyYwU7EmjbOf
zEBCX7IuK8kxaR8RoOOxt7T4KhRLel+ZFLEdHKyPMY60W69AEcvCeZk3rTa6hCw38WcbivYGkoOD
Hhut0cbmIH5ro9Q7R4hAT/wXm7s+dOJjrPHYp4sWvRi1DO9N1PLxdqwscq2wC1ybqR7fwJi1/JBZ
6n2S6xmll01KMK464T14Q4zSIGcvhbLFQD/BFPHDK2ZWMYDayyPhm8MtwjnIdjba2c7K1akzWvfY
OSiGieke7zvZLoVP51UfljYBnJnOyw9kWSHaFfAZs1l+it6wX3RdNu84hcvbwYvGY7/E9j25FuOl
aOVySXRskEWmDZe+iJZoM2qqOluW5V21yqn289LBcVL4jq1rl5y0g5r1+UnViXmLzHu4WOmMLoLk
3Ky162IjHKDEuTAvNsylh0UZqD5qTOlgZA4GRrEYdffUSG1jWqr7rC39q+969V7q3bs1qRvQAdQe
KoiRJu7TWmNjUgxJR7+DMap9K0fOLhTfgfLiHnvM9JwBUjw0Rj+9OJNx6gbh3C7li73+ebUMxbbv
aTLys8rTgpOpfTINCrJ+dg+YUAJsrBdDs15lpEGDnuHVbtp17yaGsfZd+TY7s77vZP3FW2L6GO4C
lLp9kEuqarhfM56ATTJmfpl1zU5MdG/daainHXaypexuQrB/JlozIAD0mzyTKGg2vfYY6uosir3F
cJqTFoLjID/ysOu3neFhaUp8Y9oZ7NVgmYuTi090yYwXZVJclthXcLNp8TYch2M/AqOIzHMyLTuF
OHaMHX+pdqN6qYczcnNkMEiRRLZBnIb5h02Z1X8SVOhsBuKPl1rDzVdvmLyO4pA5CCVyfr2hvwhm
1Wl6ErgaotRB0thsa+s9Rkte9fEh0sv4IGxlH1p0hYyrtyn6060sS3GMYRLTENFZ1+oQmf1hMR/Y
i7IQ1yDR/dAyLQagqxA4QE3khB30/hxhnB9lvgVdedvLZm817A1jPDuQNPxhQXFmc5J3Bb9JmdhI
0dSW4jhIocPmToXQjkUMsDatkZtEv4uws3qmMgJ7vWmWZZ/Pjw4HWp/epEqe6XU3+fCYx8mH6X63
K83eQH/N9wpVrh/G6XUzXdiYPWhT7QRIBvOtY2i3sWj9RS3uZUJ1MEVIOqqw+I6PsdwqG6s2PeR1
UxpnDpDtX9/lWKL/613uCsNCKOoCSALv9cdChmCYeLCsKjsmyJUgTlM6IQyHl+rXHB2qsZ5LKO9E
BmlBlMESlSLopPsq5paB67SnYty1g+0FnlFFx27c5x1L9aIoM7IdMaDKUvgqqn1608ofda26Nyxh
3PZl3XIqyg989wSP0DRXqfEaequEXUeLL4wDRhuEuxKiqt0+pZqbbNmL852KGzx5lsvHgMlJl3K4
w+LHkNxxt6nBSmUS7jXtswhGM6yeG7DyzESG8ptoNUamaXWazfhRn/tmZ6XDCxkxW6yZpyxJLDRR
4sFYxLzxXMLQ0LRfvEmyZmDvEILlpLNBlTdlJ6PXdi5d6gHptbdRTMK3DJNnVEn9E3fX2nUhka+K
0HjgWUE2UWLsQh/XmJ27m9eX7iz1RjbTwO2BAXfw7oEjtJvaIOCibnPOhAHdDUdRr8Xfuly7wru+
ITLZLyxqlWn2rhv2vG6innQMgHEP2UWYNWqbfdV+2mLUNouWhAdmLtWxr5TyIx3j9tR6ByjdBwrV
VxLkb5JMfM/SGXKTZeORY1ywcgy2Yy1xfdkMepj8HlTJVZiO5lPEFd3o7YcWYtZr62plGryBnmC8
VtN0dwgdEdH4RS9i3inq4caOiiuihV/xTOr7obWaDb4zLNotuAPpyoemWcd0SX3dRm6+IeEcM0nG
+kVvw1thLdifJX+gsp8dgwfEQygS6EnhPne93QZiTt9EBWe5YEiwQaSL91dR9C4ms54Ckvs8OCj5
KyFO8EnsbU0IjaWGd9U68qlqio9JN+od/qHcT812Ww594Hq0oMjIOVXMIEGcMOtiP2oIQmp9Csr6
mDr1p9QQqmbzXW7ogRZTxLGQwjUXm74WdyetQKTI5XWOjRKlKwxklDz3oSbuAL10+A60E06wax1X
i6wQVSPr9PWhE77H3J+14P2SGli8kxEBSH4gUuNZLMn9ZNoX2oOtNnBhTSmpMM25NR6EVx6j6SuK
xVUupi2rAhIIkHpYPhIENL0AZxbfGpqjGzYXWp5AYfRKBDvPOD461UNEL1GNMigRalkaYmy0YpPz
ajIGY6kSiBomVK9v274FQn5VdYELv2Uxjlo+3WW19+xCy8A96UXVLRodvPF7aX13MCuaE1bQi2ul
G5YcJukC1AZXCmuZHV+v/oq+2c/DSPuyBPri66yg9OmN0UfPyrLO+qu+vsnUQLAyh339Zrnzu4zf
Vf+l4XrvcW1AnXHSr07TA4iskfHUdLVPOshGF7fIevxJsXDV1IH9yRh9pcQINPEPWPAbNM+q+0rG
idbAXwrkxWLYueqEquTngswzghEmluLhQY8v7e66KDh/DKCs8CY0JuDrvSFMO9A8vnVv+eQ7JBWg
XTl1IbqEbOu10/0k+YpSqiTjtSI0iLjsoGQI3cA6dz2MnVAchH6W3JsIFtk/yVOie75G/ZVS0JMP
vPGGYt3obHFVUdLdmfWnVUCGN1cf5F5b+HdYJ7ks+cQwYChxgxmrsrC3XcM+sFvJqbm/+rAFfOKC
1XuNHk+0BwlexqshQqQ7KuV7qwZjFT1QhAWDCzNfqT3TRX8yke7Ww07NA+QxAL/ha2EssEqCxcMW
xROYw//op/Ewexg7EuFnwGWVmM+2eB+iBoW/tiEf4WpY3FNEskmzr/XmmTj7LUO6i0izG90Ygsmy
NpZ+NRcNipHmDO6Mr1XlYzY9LIMMljSwJDySithzqwHrb5+w7vm2fcY9sp4elxKnky1vUvFmGMm2
KAwfmMEd6qaL17yPJemPIHqiT6tyd9l4SabWLyfPt3SsimOIMuEa29lesELetAsunYI3b9tAqEMk
k3t7ZihA9ti+UJqqa4wNAUJOfV9kCVgC9w7b0WNCrgqCglUK09NH6FFk86+wsIWavMuGganysiYh
UpvOFEFTUT0XTfSjLrrLGMXLKcnHh0niPwwNZNRVnhUnNax6j8cZi6wphlvcWWTG7TVJTkWiNecK
Yf3UuXsdJSVYIBThWv49XDhpUn7JLsGXY6euJNenzhlVFvv/0dqobpzMyeDHNs31ggjokovae61r
VL9Rmq69WKGhwpF5zo+uo13RJd4REaR5a7pT8pYZoXuGCZ3uEfZ2/yan0hDrqOD3HRMzHGT5bMDI
25PclcYKpPx116SIeCjmUkRHhQag8EGdTvf0hh1TT8Plf+zVKVz7k8XFH6oafbjNDUxFvKpk5bbT
0xAoaUA0p1gJf7Y87tr9lD8bofRnU6St/VG4dkpy7ZmwGIvrae2j5M+WStWZdq+xmEJ7OLVfrpbi
LjEmRq6IQfJT27TeOSlS+dY6VKpY/qRzcY24u8GzEH9mQG1PpkbNYCWsojdV02i3kHjDjwg8y1Pf
aem9Aq12hROAr6/RP2Y6LRoE9Obi2oUOwoneclm7TOLW2l0oLKbKqCfp8SfFuLibF+0Odlv/2WXV
8FCa3osshAaPkuNVyVdwOR5Mjug268A2Wghwynx4X2wkO7JV6XmqwAU5Q4iMnzanSAN8JgwucGfp
MKP9uKHdTYyIO0zEnKIdkQ6t8zLlDfeSObxmKMt5OKPSS48sgfvXeAb5vG2m3AkWbGrRBkW9d0I5
ZTgbPMKQ6F1NB2q0en2DWKwm9NkjWe2u4HF6aNeWrlqbu2pt85y14SOCg95v+tkHYpeuuEVoDsd4
qdATrx0jC6bhEq9tZL42lCz6xku3Npn92m7KtfFc1hbUWJtRFIfl50B/ihIjPBRryzqvzau5trF/
XTz/iQy8TiMdRoAMOFm2sqxd//9f9qQO5oPZ0/X8GFYj6mHLex3dIgkaJY8oZRz01FBNO91++usf
+y+mb3/4sX/6ymh2hiqknvPjWFdwxSzqKiNrTUQY7t1f/6R/MeT89Sc5f+Iy9waqn6yBRxfH4weO
oX2I5JoFlvOFpPffvCrjj43IehKwgkLFsb6XjDn1P72s30+quE77M+Gw6Z6vunuW6ynUrecR+GwP
Ns0Y7dL1tEKIWxy1ZD3C5qg19tl6rumjKJd/TGD/lizh/2FBcEk+m6qtfnT/v6wRJJ/3/51BvH0v
Pqqv6Puvi4T1b/wfBrHzm82EWFjAdz1zFTD8c4+gi98Y4LtC0nQ6Bjf1f+4R2DDYHltEMIwOBGKL
u+KfawQIxCSWO8gddGb/0hHO31ojrM/t75cOq0NvHaV7YM1sm3XGz0vply+uV7cFUu2pP/DlwRBf
573vOVjLkwmRJeuH5pqjrkLeZeHWA5EPDiWPn395s/7FAsH4483385cwHeQV0nJQMv8XsnfpQgyD
6dodEMGuwj4932qgARDbxTN8YGicOl2hGj54oHM0i92ITHHAuLBtujJ5KjK0un/9K0H5+tMb4+hS
t1jhuOhSuJatP201PCuaMGxn8B2Uk+vgNl06SzzbtHRdXBev07i6t0rIeAy9oCbBYIVumsB9G/1J
igbYJ1jPmqATYpR2maa1yXYeAWi+j1Yd/VhDl3WSuwq6Qxwdjto7LCbjLfqm5TVn+XsF9qv/HFXS
YIyQrGBBFJile+gily5IVCI/GF3V1hczzMiQ0jrTe51bzb3Knea7hKn6w4R1V27WB8m6k8VITkGS
U9GuDupxCmbX1exTmVUgC4AJ1ekhMWr3WifaFzP3aBgYeTN3is5GNNpEIlvTgOK3ZOK0QSJXkR2x
aKo+ZbkwvhwXhB/z99jjJTXcMYGQYdEGXdGYte/1KhoJWoICsBsmrwS9ZzEa3nCA1AUSqmz8yutV
P4fg8ltkViyjRQ57amfExUKIKVwL6F0NzVARFtWrpog29L3WQ3JttQsHIv8olEGG0jW4VpF6G/Lb
+X2siIDMvdGrgoixQldHwQIBdbgkNYhkAnd6Z/SOXietynb1taAM5DWguacR19jsR3QvNA18pwku
rfrmY0FQjWDb6JrkkMHCUlepaRQqYHhLHYGqTx6ZFyz1bctCPNl6YQP1VuTE24JWnb+HidmhFZwn
HTNhgmAbIYQmSfEO9SO+4qq4GudIfhubZYApMUCXkLIhMdAtbfSMtjCe1yKt2+FqSe+WcDA/Gyx7
17OGsZuB5Vg8yRhv0rb1WDbBZ430zJ8nR7tOPL2Q2yll3s4HgzJlV+YjQ5nESHn/J2GfhWShRuNb
Ffl5CIvJYn7a1zhu6IQkAKkCU20zGctHX6/gNZyWWsKgmB+6Fjo9im1nfFSdzZeBvAlUmTbhensx
CN0l+agtea6XtHzkNIPpRmR1NWGKwvK17Xj8ojTQStnJx0XlkbhK5hLIcsMtBym3sWewIwMyAUbV
5cjubExnKkFNNSE63Yl+uigIPIHh1OErmWJygXI7pjvN3fkHM87lCiZFjfLdRZQc6JBuKlQOHSla
C5ZYE6xJhRHHm3prYLY5N1dkgUfW3UT1Nm/kxCKGsJDZJdmMOvnFJTUXJl38rApahHT8ziEOJQXM
b9AzZH9HaPqQEubDhunI3ugDufVwNHGUXcZKfHYhro/m1IdSXDIU8Cji4Wi7CBqjmXRSrF/YXHTI
WHbR7IgX2FAe+3M4zsnG4juVZLYPpuNLVxOaJ4+k9LXnSk5L1+7KxrkovCzwnHPfLqY7pxuuUgeV
Z2g8VlCLZuIQyZRma8JBkspsx4JmY1QJjZ6+U7FKACU96l5732eAy/GzT2x1yRxbTpUiVInWF4aQ
RLrlk5pu/OgSOb26yIuEwStwrfiA0KXqWz44XOyRoTE9QKvpTPw76RW7TiKBURybsJrgQlny0Y2Y
+3gWQn4Pu62H3TwrHXgolcO7rPfwfqQHfHCutlndnI1Bz32ribGTavd61ZCuV0d+t3h3lTuSbkhM
22YogGal0/TWFDDeUlfdGRX9QzxbL/+bujNpjhvZsvRfKes90hxwhwMw626zjjnIoEiKszYwSqQw
zzN+fX+QsqpEviyxtOhFp9lb5JOSICLgjuv3nvOdJoPxJNJLbMUgC4Y22SNahQrTlKSR5Ml8nit1
mVuP9oBIJTIPM2jOOjHFy8wZ1TID4myx0acFIBhMJQiXMYWfQ65vLqCwmCvCT6J70yvv/JIMmibd
GTM2Gvqr3aZTZQXPa24TzG/MKkpCkJs2G462xNFP+w8aUlNdI22782t5bTf5Geqg535sz/ALlt+x
BidbE9r0ky9Gek8qsrbIlcC4DN28QmCc7qWdeds6kJ+zDoWO1M0K58ZNE8CvTH331hgtWnswHwNY
lTfwWlZWAbZaDNvJRI+/owm2FrL8HgDl3Dhq+gwTbedNCPVLExM2LVp4B6Xsjt44XTbGKFfYYjed
513jyX4YYmAYC1WObeUkpXVv6uzGX0hEDOppksHv6ekVr80maZ/nOfqky/jSUrmxC6dvbv1iQkiv
mvrCg5E+5OW0b3yvOLmEXmJCi3FiNF5TPRqDeR4XKJTpuR+80r+Ek4uzTEZz/3WaMNo5dSTXuhF3
Rhbumz7/1OFi+YJ0krZYKeQp72ZoOaLHa82sR3UXJiOggEyYVWESMUkVzpkTIuTOy+krgN176IPq
yQOW7LjXnCqdFZL0UymDU4r2l7Y0ocFztC1I5UksupyOepJiPDWJojUElgZjUI59bYbc5uU0IKMu
PhiIsKokPQ0k9U1dEJ/Nynsk66/aR2jPMVcHsIwF/OydwSnxWkQog9uSRhViqTY/xX6xQ9aWrtnC
9mPh3PkYUS+YY5wsWUDDE+UddLx53eIyI/ksxYGLMr2MSNMG97Nx03j8XCkMW/zmZEO1QXObl62N
CH8haReun94agAXw/D7OhnfEz/LEcPzY90BPAt1r1PUmJpOaCGnbtwEOa91Z16NorlyUDmDRhFHK
AxurxD/g0bK/93SMSTMC+T4n4bY2+31l5dmqjrw9bxT84MFRxBjABv9+0gJ6VNUcJNqV895oSBjG
o5XRRCfTvKNCgnoNne2qdnybgdx8bvDHdoTlGM/SAj3ifS/0uEQdFsl5hoZxVVn2renEKUOT6Cyo
lVozYYtewB6ed3UBagNdqZiXBq9ySedio3NIzVuXIdGwwAlC8BjAUSFN59aFNWW8k0Dc92uIXsO2
IkUNeYQ2v3GDl7rOsr0nrZl3uX1H6G1H6eJ+rwxitCeJVXsdAOAA2L/Hhh7tYSSdT6U4M+MGkos2
LinHnAcrmV6toT6vK4hbeW9c+IHjXo1FNx5Qkp7YfvOryC6rb54L53lM/UugISDk6nzn2M7abep7
5Bq7ORwh1QQeBM2AvYE6FGxCd+DlVa97z15bjo+oZIJDY+ffmybd0OUWqj8hoqYogpG5LiRVGlLF
BI9BV95GOXnKsSZgNefFYk3PsVEkV3aQXeE/i61NXQ48azak0Fi8TBCHVfANB/zJicPtQBalLur7
nNfXWqr+gG74ZbKzad+aCoG9DFj0M2gX87KsvfAxB/xTC6oZp8TtL0rLWGdTu2qyMHjugE2w7dtH
0dqAMiFhnBHMdj4J4rdQNM9Dltw5oWvfTHA5KEOLprxPxwonvVWN0PUg9cSvBHgxGyIL0o93bRbF
10M9hSUp9Uxy1lkQt7yjEyn3qqFru0qLCj6Z3TvOBDDNgGhVZO5T7IyIm4okaNaTaNzLuh2M73EF
+usgGlY8JGhEfp3sBrpAlpEoknshcB0zKkbKHowg5T4RTkS9hcEavXfRzI9uXmaPrh45BkhjeAos
F5wPdPivuhXpKxHV4x15WnS5SgTXqwFf00kOMoN1P9UK/YR01KLUKDswEvHA1tiTEMJn6YbJxmsd
9Rx4pE1zdZ/ZuJ61PEJmhvcbzQ1ckChhorQngbcEBOQx3VUg83HttUPso/luw63DR1te5E6esl6c
cMF814udHVhidZNkLQkpjsr7YFf5Y/UMM0R8Q26OKAYLcPRgBgovmHYJyuWskYljHhvJ5dR79WXs
1bDkO5PAuk+ZB1p8hwbCtfZz1443ZSm8u74F7biOSOhcgzlNrHOAnMmIdoJc6HWP2hkS4owjdZkW
g8uB3DWuk6CFlOiglWCsmATCgeDgMocYhdteeclUUiUbVmCtm8Rwr6POHymhaF0xZ/O9Cm+fmNgz
KJHyjW0bPHdFiMT4jBDAmWhpHziR8E3j1QRYY6+TPOyupxiv3KahCGSmBCMeWzh6dOhHiH9Twh2N
jr51OBo3IAS++qHMTqLwgNQM6ji6maG3pWN0V6ldhS+s9K4DUO/U/joTVQANuHbjr13GvriuMj3s
2ykgGdpFWbtyhrHrPnEm0exU5Ov4WyTQCQAHc0isjUpwDx0qwm2YwcATiddNk8Qloi41fZIdEvbN
kA8T59OkViYijaL+Wnk2U66knmLjsowlXDLLjxj2Vj2owTwD5YgMmohwSo2uJPQRgHp28E3tP2WD
4eGdGsgyBBWOWy1RlNjrIZqZMINoir4mIRHUG5eIX7jteSKJKB8Uh4bCd+3HAf8BsuLYK+xtYnX9
BaKmnATWIEQHhGY5M3aNb8KNxNnWzY82mJUbTSSOACEfcB6pesl80gvdrD0YaEOqTUa5dCuiMryp
iHD4mo2QHEKIBSHjQ7T2x0Au3OSh7irycV18k0aT+V9q2TNcm1AQfgcviHvVjor+C6buUm8ciI1P
7FBxuxUcbzzgN0LxLsNlz15su9W3Pi381wDlEzN0ObDvkegBTLQitCjf1EYNlb+3KuihGTHnxHGG
UfUcTAkOWMxTAh1K5fGGDRI7v9JBzCF4xiyyMro5uq7dvl1yOgYMxmjWSG2cWl3d27Guh50L7OM5
qG3SJxlZeed2OE/jGsYd2sJu1uKJ688xdSPG4Q+aJe+6sLRIFIFYrqW1iUBSu0vv9JcekrSIkkza
Dod6avnHApYlBnQTAvVUB5vf92XedkbxLy+XQvelTRK4kNCi1v31UhifXbCEujnE/BVsLG2ydizm
HX96FdskwcOhKeVYdLPfXQWpuUkA94yuppbGjpcow00AZR9cZfkpv7beQDDSWqJ6pPPlCBr7b+/F
kAl5lC7DWTTIqKG8DggQZuLuasaifBdxfLglfGe8/ON7k4t0mWtaHhX5IrH95ctKKRaylun+YdYc
6xgFBbBV4jx6/vPLaKS62qa5KR35roWNh9zrxkTkhyhkDuBY+ULRGpMPMgH/4SNUPxrlrtKOTcLb
25thDB1i+mae27nhsMvR9N1q3+yPpFNSK/qhuQJbmpz9/tb+9XG3FaYyeN8kpgksMm8v6sHg5MWK
vdgycHfXlM7oIxUSsEG1299f6t1Yhccd9R/cZg85EqY0/e7+7BjxEZnKnIVSo3jVCbns+L8acCWN
8ozrXnfQ6WUeNjt8su7454vNVjZtWUe7qKF+SNB/eVTMqOtbg1fjQcxpdBaTWI05a+o+0F39w5Lm
8xSuZEErxZP59uOs5lFYVdXADK1jc4cY9YmY6ezPb0Xzz2Ix5Ltz399KwDmpi2HhYeTNObrTSn1w
m/jPnwx2DdryCIsVNl3v3ZPRNmM1ObLG9qYVXY+stS+7LMZW00XJBwO3f+mZsxM6UrgO8BkbQ+H7
O4rIixB5FTag4EU9rKoIkgIhsmTMuLpsbwwFLhCJaKHvwklychvpRb3IeIqzVcF5o1onDqPVD7a0
f31e+Q4ZZUiMOhzVzHff5Ry3LZSQqDnwyvvqTug3e+bw2v026eDVlJxlM6P6YKdZLBXv9lEu6vLs
8E6xTcd5d1Gry8zSBiB8KFmuOwW180IBnjuzLD88G+PGuq4bN9laReuhxwfa4ZXpfF6GoXUpZeqc
uYojQORUwydEjnTsrQx1AyXWsKsAT36wopdH4N2mj0lASMYu3DdCrrdPO9iBaLIbVrRnqX6j/SC/
zIYaq5hs/fLC84jj/eA7+dftCkmBZVmLuRZn6I9Bxy+r2KbSsbAM9occcNo+rwpvZ9qCcBr+9s+l
/EfTwf/e6O//N2vzktP7X8///k8edAA9eHBfGby20/Hlf/2P5b/4Of8ztPWXx/DPxvvj/JgBsgX+
nAAaWv5l4SxiBAerkcdiWcZ/p5Ca7l/gI0htAwaHpYhH5j9mgPwRGXZElsofxYPH4PB//883fp3m
3b//6t8xl1HWfz6T/EbLi8xVzBRN3tb88/aZnLMeroAOaK7Lpc0qIoyIuOensvhWeO1XN3KvYQMj
Q7WSEnMxlkEc89EHj+mPd/Xb38LmU5CKTRqrtXo/YVdpDxEDy96mYyJ+3rn9mZuj/I3j29FozqN4
aZXH6BiLvDghxh/2v3xjVz8v9OZTWLaJ99d3+JSpJ9hETPFu8/YmUNxwH3DtKdeINovrZ00cUHVZ
ZjhCVhDEaFpJw4R/MGnabQxmKpSCc5MMO2ZHBrrpgZAmzJ9eCT0pDje6QuBn1UV9INelLH6+0v5f
LLb+Fax0/fpvYASaf9t1+ctzS/Tp+9n8cuVvsImZPYUtD9Dfv8nmuX1+8y9I9HjGr7vXmrDepkvb
f3/Wlr/53/3Dv1fKB9G/hEz/8i0uP//v/+7Tc0Zk8Pnz/JyEzTuqwI//6OfSc52/5GLdY581KWx/
vPd/rjyl/0JqZZk8chxckHazuv5eeLb9l1KU/S7+MspXurv/sfCU+Gs53/CyYcVoBvZ/tPDePnEO
S5jJPkhYFrgnlWCS/6YUz0NFy77t510R1CHBs0TYvvIqw3pQKsM6bwGWQ+PltPfBUnv3Rvh53eWX
p4LlUX//pEfhUPkDzzOdUZ8jAHzdXa047VhDqj+old+97n5cCvyFhaTepch7v7Uwv43p5Ihp15fD
ElfX3UOna3cWaW905IyrX779f1jD7yqBn1cz2TKpV6FFeNbbD3SoPE/E7TjtGN8idXRMuN4ihWRH
qPuuHIaBpnjFuEkXN7+/8D/c5gIgBk4oOc9RtL+9cDSY8BgLg2/SxScRNhpeGsS7bRQDjyeztvig
+vun63EKtiBWL2Kh5eH99RBXpzjnSH2dwSWRmYr/3cCyQZAbBgCaBN5OZSmb1e/v8V2dzofr8bwq
zqzU6ihF3l2z0UAH3QEZCGd9Ujd1jg+vMN39n11FC7TtzIHRPZmsjfdmUqwlo1Y1ignbTfXWLdvw
QECD/uDM8X4FcBXH4oYQ3fCGVe+LZ9SFRk6Y/AiIJsvnJSE5eiC3D2shEGRx/P0t/dPFUOwoc9Hz
2P/yVLahWeLeD8ad8ImI1+F4FzBf2MnIevr9hd5/Q8tdgTXC7omGlEPOu6ewlHGeR04GB8pzUI3b
qI1Db/zg0fvHiyA7ZN9CqMO29fbR44mmS9O0486X6huCdpAcs+9+sG3800e2nAVttITsT/LdRSSh
GRpgAt4sV5OUMM+fI4u5YBpEevf7z2x5av/zrc9zxoJlx1A8Byh+2BLf3o62psE17DQ9F9t8JT5Y
Mu9+uORUyZtF2MtZzeW7f/fDAT8hd86yBH8V8amrORJ+/VmiR22v6VMTQjC2FkyNfPZjG6190Zf3
RcqJ+/Pv73G5zC/3uPwaiM+orPgfK0q8q++QHpEURXt614qB0Cnar7hU6MQusno0PuWBuED5ZezL
UP/Zo//jymz7FjhmBGaojt5+ujYYurSeiVryIzfdE3xn76YYp1zNw3X75zfJ18lbHj0ZvJ7lu/jl
mKPCPgdhIYi9CA3nzggaqOCm3cE+U/OeXnz3OSE39tOfX3RZ0pp9mFO/Wl5Iv1zUJwkjcvo63aGl
Ie2nc9r2ofcSxii6HesNE4kOG0dfyNc/vC777yItEQ6IATTb775R30IZkogy2wVewFlfO9WxC/P8
qUkxlQ9NR/KxlaqH31/03crH3I/KF3kevQbCXKhY3t4sCDIAdphzdpwF3OuhRTG1kfAv+w9WzbvF
//M6VFkcWFn5lFpvr8MoxxsaqPQ7QXoquUe9uirxzV+HwVR8sPrfrwzEb9q2BLxVPstFAvn2UiqE
yZgEnXkkSLz9En3QaoUBsGxUvy49j/qRncUEBqGVyQnr7QVkp8AZSUvte+jv6I8IuzrrwwTnBR29
lJSppC/RwdSZBwCxiK2EWYYLJZ4NdoEGmwHSrxRUbb5CPGncOeUUedieAu9RtbYywPGggFvVDtj8
Ve/aAQ5xuw7Yagg9fSpU2p2lSTEFawTn4yuASGKUOtlH92UuW2ddGnl2iHGpBgzCanmGSqKxMUXM
DMUCK6s4/0TS3TOeGh4cWEsRLFxownni6ceksQ1SDCf1yYxb+xu4W+dF9CK/To24kxunaZ2nKLFh
96VCVgxKgnlxvc2lN67xrs6KbEh+k41ui+nQhkWDeztQIt1mjqlvWMT+J4gFM/Ejttv2uyhP8uta
zxLCXd4rhCGyD45229j2VpotKFQFVXM86Ai3BP4kz7klLLOztqNbjRqQTsDHzxlhVIecBUreqmdM
X7GnWI9hKkGEEsiSMT3C1QL2NLCqs5itfdpiSLEJkOiwDqJ+DAguYCSUPwLfwxZGyE16XTn029bU
lfI8APqERj+2Z//gt5rxX+UOM57cCoYnbPc+7Q6JXWFSoc4hLbcfnObWT1KWK9AjufGmEJ9oWoPO
W9uJjseDzx+IVUPW9z6VMxPMgdLu6ARGaG0q3RoJR0+3fEFxM19iBBHWTk5YK49GUqYXZWT48iqp
g+FqSvOhXw9EcranLkKcws4/dGQNT3WeHyA/mC8z3K1mK/M8fRonS36xzGggcCp0hwypTANEou3p
NIOBMmpYA35gZmuw9ml2kQDaR5PnYOXGKCL7YqfpsH7uGSqikpjH/Dui0tJdIUfKYbxSPz75TlRY
GO+CMr6qYzGe4wz2DPQKDrWeBWTgiaLPlCSzRXGzywreYYc0UNWAhhZi/oqMDH7DUQ4E4DazBL9B
WY7cqpmmGA8SmiuJLcLeFokmQ7guKgxyRmRjDYyzqvsmDZisuDunPicbrLfOS23Bly3NLjFBP3Ti
ml8H0QMmz65c+34nDXI3KpNQZUjwBLuQRxSsg6EkAmt09HAJOJQ5NISU6YsXWGgmgTyNwLr8vG1O
CVzgcm9EVWxviWMSewH5v9lkJo3ALSn3WbaTadD6R/j7jI8hPTbBtdEVwNiI7LKAEppTvE2oUs/9
sfaW6PUO1rkb2umd6Xs248y8EfmZb048cjPSBXs9F3FrbJnL4JlPiUyZ9n4VkcgUDnPaM0700K3R
BViyldAEgU0JFEKyrWqcgLGiKoNyPYs2+FrX/UBURJXaahfZo0WQeQqWFr8zY+pbj3Acd4NLsHW3
au7xeIoWNzBWmhqvHVkkwyMIKkIKbBl2wBvm2r4b7NK5jwjjC3aJTKYXg1w1vJRKtOoIj2JuViVa
S1RsMmrO8IbbRGqDdHxCluqTOibSOlgXiKUfUva3ZMNQfHiJfBvuwWSnGnIWOkk042oyjLVTdYSa
OB0xSTs3nRneU/mf8krU0xb8bQgN3MuDYkXRj41wEHCj1zly0X09Tfjn6Z0SP8APVQHg7bD7PvSj
YTIEiZJPuJOycmcD/38tYVZjxCPy6740M7MjQi7nESgbabQbwmHC594Li8+9EwX8xynJKEhLksg6
RwlUkEuXOdGi8WaKu2rLgjzCUmNEPwa+Z2AOJBaFszJUFHLKTR/p41w6ZXbWpFN1YOZj+vD4lux0
H2k9ckJL53jPfzxqDY5N4rLb4hhAebY2VozydG2ORU4EVJgxyLdC5V9p1aTf+mQML9qJYRqphDHB
0NUMbQ7MoWoB4iat/doJbTinwLZ58ukgkZRmVDaO/JTWQb/luwj5/6c8CiGV9FKvU+b50TaI+tFe
mbwH9MGsPLxWE/UvrPBiQO1J3xFt6jyxH2UtohKo7NMmyVCdWM6Ipgi5Sf6IxqLeApXgObcxkW3A
7eQXRt9GXzMlXzgrENqAvZg+Oq7tPEKcQaw4HIOCCmOrg+qzLNh+NgA+sbpSupRPP5os6zz1DeAv
HGr5ZJPGu2goFfid4PGcp8BOy72XNagsx6w/82VsnjrKMTaGAq2v95wb1mWzSC/zLHshD6jnNIxb
n6/8Bf3EfDNYyXfLdXYhlDoZuTdp1RW7ZIIUzFAcOOojmIWDKvGeBoQGCAZgWCvi+EIufvgQcoty
U3jLi1admcmpgo1zTlgaceoRS2viLbcGV0eY0kCCGaBXbsEBU0gIVdpn9anunfpetm2IBiS7sp0x
2LoxI+xkQSyCYOjWpA9a69oBPmMEeXMWQ7UFmBgAEZ6Jn6yx1IYAKdGkl3OzbUI2vnUT1zlmOJs1
n7tF9Sors3xB1gqLIHbr4hZPYnWWgRlGssXpbr2USntUcpCRIPd+a+YCjVyIWGBcQVS2bubIbz+r
TFLHRt50G5nkzfN40/Baoib2XT+IvenlpPqhgrlXJKt7ie+ckM72lyMrKCC53IweA/wFzsrM3fQS
uGCA3rZGkbse2la9VAvreWVmJGTf1l4TqpgPRHt3Qz89+7aEV2V/1oTeIbhv72bDbtByWDetC7E7
aUaLSKrEHhcYW3XUvXQ+O4D1v3d9gxRbBhP+/JDyA+XIjFR8lScRGdRyET1u61rUX31KWTQ3VgMR
wU1G0a7R9outncjcx67G10lsxWB9kY0Up8IyYiKFPSs7VE7DaigGxJVwUTdk01WfDIqfrzFhbcN9
m00DtvzMr4Ot3xXEtpHNN72SMkxq1Ti/FrbTYWc32gufDgCRf5mNoFVEeNUm+7XpYUBWRUJh0YXF
/Yj073rEZACVMRU8bkgrhjP8jWW+qmppPZUCopM3KPGd3M0vGDjkNZHF+c3UTuh+WjC7ODsAjmTd
qfD8aj0l5mPoVvWDskW/Bo52ZlZYTpBJE1q58gOClgeIzwhdXORrqJ+rFokQVF6VU6EgJkIA9p3Q
UMzak09C7Rhb26R15m3jxM2m7AziEbvBIs/JU+Cr0VtupZLDPqraeE1e0vQaK9u9csvZWJmisriw
mX/WEemKglB7Y0ZHl7imc1aBJHY3ga/1axNCEyfJySDKHBZ/9zz4C/xI1sWwpSolsaDO2t2ke287
DAxJIsD3gw/ERlkosuMhY1zi1zbaJsSuR0ExR/IjlJ0zH2/9oUAFtiPWkHZkp71N0vmoMctGWF+V
8jUKofHe73RyUxZNTwlVetMSCa5wSqBuHAc/f5LEAd62pHqe3BiZO/JsfRV3ubzNHT/6LGIL3g9H
eR+pcWuCm6a6vUTbh5WnQO2PiWVITop32ooYg+6sbCzSRiQoag1SE4iGZEuxW5bcFJv2wTD888QA
MeH2ZABwz0TSzSnMl7RpqFfQ3HiNk63NmujxVZd1+ZkImuaSIhC1ZJaRP13acJx9EEznFNeo1qYu
ta9ilfX3qmyQkMskqirioNNw7+N7fopm2Bnu1E/lFqZ8M8CusIJLurkzISFyyhxQdn1to+qc2DVa
dwaqaaS70DNDY00RWLKOJmcHk8gjqCBP0UAPsxWmuGAMf94CSgoXr35gXceYidpDHHX2t8ws+git
sO/KI/mbU3XhF+yYoHKqfjjJzNXzBjxVQcVi5nJL+7dqtov4A8MHTIZtVBjmrQqNfJ+5FLarygnB
rKIhJqrMNcWc7eaoUvw8SCUT5JW5KggzA4+j4/YSkn9RA+TSuTgOXtUdK90kPApuHd7qtiq660qo
8tJtjFdUkDa4s8rcygbyb9PZaJJkkfFrBO2dR43zylC3y/bkrTqfl9kO1p5GXIIJferwaG9qwrQj
5J9rHYWYGaIlNNfB0e0gzdMcNmu3HAGMDnG3ieMwwFnSUXAtKmJS4ZJOtRvRyHw/DlOyG3nJpuup
rsmbcEve4xXnV/xSBrlqy0araXiEgekc8xDQ1hw/BEagzsLAX1e5JLKI4ucsDUsCn1A2nnoj7260
Ebr5Xs0z5IE0g3rkSyTIxI9URACV5DimUdRcgWotT1GnEtz8tXVVZzV0N9BI5CjWxF9T/mj+HE32
Jxvd/8aw60NPBjsZNYGAzxIF2MI1lAIwDCRW8hEfcEZMEJKHFF5RZjzUZVPspTOZ3yozm+5tmYSc
SixOR7ZBJGKWldO5ZH9yNvSByh2fwD2zBnLd4JC6zipnwlHsZqQrajUgdpGrIFUeB8jSzo+Uhs5e
1pVaQk+KYK/j8FTH7jdrDrwjRxfI8lNmoeruUWPlkIcOTmTg3y7bu8g0+k+u74qrEAjStinAqiMH
/ko4UnZZmnZ2WRPx9cKTdU+nrWbPhJW8ckonPPWDp8+ySu5dEfYYKL0j0kGEkhMe9mrVBYM4gmaZ
ULgXT2EAKQfj2AjbwAXkEZrmfO07tJdWlpzFeRy43gFlu14rNsV1nmfWA8VDdAs6gtlnremmr0Kj
DQhvr/10AaSOwa2baUCsLOzgUxoQZ4DZqWi+8GYMuWjLmJS9lEoKq2Dj9MDczeByFLl/dGtdPQ5l
JcKFeJXf4bAUfKxWa627vPVvAh/JeuMSfSs8YgRRz5rReAql3W11nxh3Zj4JSJDCX1BJGMQ2Qyce
Ff9+kxa6HtcDXICpMe/oMKldkGAjmPwCgb+0ybfOaxJ0QNuXaCpTEp79ihJ9CYTH7Ak9XnDgBpWd
iVuiQIdXDBbRIcjKh8buYFi7Bu48Zmo9L9LEQQmZU3O8ll7Nxi5J12suiBMvxztR1+lLaJf+jj5w
/oTYVz0Q7AWTWCKh2VZ16H51xsnf5rWu+TEEApqQICBy74JeYM1zCCS59CV7MsnmaMPiAEihGRgX
esn6PdN9YFxX+GkxRlnd9OTaFjq8gCLik595xA/TV8uzLckc9l0UGg3HCqq7LwKcyibOpvTVaipM
U74LStTuxY00IQt3NIzwDdotUXeA8tNg41pFvxcGPAwWWo4YHoV/SCy7PEfj3Pm7MJzB3Dq55ZAP
5SIgLuPZ2JQAyQlzn0NMPAYfB0FKTTuBFx9J1FiwVpr8wki457FsLQIICTAFrQIV115NnW7vOzeg
1B+LUp9BENYP+B4REYddpXt2bLert00nYELg4UVA3M8OKSpj3QY7HpB02BB1kV1YOsHqU1ptnqxx
d0bPnaSiXEdlXVz5k6tHpkKWKSieTLhyGaDEfjOY6Nqjhk19440lIUzmQBsFgnCX3caeSClCS2F1
mzEXw7zRA6a7LbsHsdHYTRtAgDF0Ogv/F2DCsrcynHOO+d1wRUaMatPiVrMbp9KravTBKbloiyFD
kn7VUN9Rf20q8nL2tBSSkldBrDE3OQ4eMebEw8bvsxTaG/2mi4Jh7CmeJo7Bceywq7v91F95Erbd
xuexvzJ6CMpwwiBQrAZAnHCW2mlsTxiexhonuGQmRq+XU6EVczgJ/V7d9mnCEWX0qxkceB+z7014
XR9p2PTtphma9pTyjcNC9HEK75wEBy5/zw4ukWVP874YBV9wBqGcyr3GUEV8DZFl+Ilzk/aSkzJN
VJPfrVUz8ZiwtCS7ipqC/IiLxGyg4NCGoXo07VMxZLVHH8rprgNeVQaNmJEDnmKrHQmRc9KEGjR1
jPMqnZx469RtWa7qsKhv07TR8HFHg06VQ5zE1x7Wr7nqVMTBg9ZfT0ebjDZ74xW6vBSx4KVZlDE7
ksY5l6Gyo1uxSWwkY5RYffYlkihj6KX1WDHGvrO/yzKwHyuPzCucSV5sbM0UAwlQ/4JAcCnFdKE8
hCYASSSB57MzZ+uEBJ6v/ET9vQgtSk2/b4In22rd740cZyTyWT7upJFVah1j55/2k5dg7MZnrRVB
IQwEYTRZVUkA50DPNhA039aNn3jRzusc+QjoNEDKog1B8g1J9tSIk6HjDVox+g6J6KaT3VZmuzTB
6G6QhRiAzmIadRlMZF6vDdcbs01EaK+7qcA+/PBtjoQvURWx7HPC+fZdA1PkmHdVYNPxS9V1SNCU
PGpTpyQf9mG+t/1YxOt5rPComIWROFcOCPZ6bdDcSrdxSzoPAKiIlUArDsF/KvX0xXEi+4579m4i
dyKLsLIkZKEx8uoaymrPbbn8jrw4nRKkfYUHaDymRIk8iirkVN9yjH3sW6qM7exrS28AHegbN7Ym
flSAtGLt92Y7wUeK0SmmntXdg+g0yLfy2lx9hXKu5SdiF4bpgqp3cQ5lUfk6AlfBJzbj7F8NyLfU
qS1pka8tzhPuiPMtEyBbm1AQO1hU+FXMXnKJwrSOWTyPSn6nSjUad4HtYWAnnXh0zOoqSHSQRude
Y7ZA9hB+ekOxFX3jRyBkbMaI7QFibaL1erYdggMORWGnORtUmS6kuqQIiyuXlzHuedrunKbLhCO7
hUg03aQMdfR28uZEHHHCoPrIJbX9Jsf5SU5ULWS/UwV0vwch87rFFcn5fB8kVe+sOw+z2YaRYWPi
Xq6zEgq8IMk1SaqOipvNmjtvTQHWK04jB4EYx991n+QYQGC9O7F/nhF3VW39Kg3Gx76szPlotQnU
3iHnqLkJR4cOtWUQ4oUDZe47PII+frCNUr3eh/iciodWxQP1R8TRmsc/XviXUhThU20DxzkXyiS2
uyrNsnjmPdLJcyspipfeBCRLVyXinDYNBkMXWsIIGAi44XgPUqghl1k3br6N6kQGD/QOav9T0rkZ
xS48G0B3UoB1tjn3QJtKmOMvvvygek3gCRl7p3ZzG4RsJr0nkmYYpCaVuWAebMABm4Q7Cs90HncP
xCIRpoVNTZWUT50fbQwjbrNzY4JAdNZnvgIf5iynrUtybFnPuKPdlt4VRmngrenyYafja0sO9+dS
1RqMKTps4+Sn/vhgAQ4CSNp3Itr75ph7JxXTuGFTC50zw5ajsyVG0YFg1iM3JN61CD7T943YjsOx
MYydKAmX5V3pBh7PFNBS2MSFtyRLIJl59HNDBCdlkyV3pegpJHvt+Ma0lobCc1nmenqWNpE/Kx4l
oWmZoRDAAxg73+OhM+k409tAlkshAUpx7HrSPnueE3HW1X7lXFfaSSpe/wkl9mBqpuGijYkaLmBd
GFv62VG+Tv1gJPuAJfl/2TuT5bixLcv+yrOaIwzNRTcps3R4S2dPSpQ4gUmUhB646JuvrwVF1AsK
IadbcFhWlpPM91JwEMDtztl77WbrD5mEtwwb6wfb7kiwxvitewfIzhjw6ATS3wRSU4c1uo682CTK
gGkLkh7HeU/NbCP9pmOOHdnoEOe4oZYJ4VfNwg72V0cnzKN/Hj44E9untaON08hBghRCLzRKGX5H
X2REK6Uw6gcgBiM+udHWHggfKzCbFYXyMAWjVuwIt+gGrzEDu8ZJmtkEFNgDDHCU2kG8gr8AVsvC
hU4yuu6W4AsnjFy1Ohm3mZDiIbUA43qamrXf3AAR03GicwYzF0bvLWFVPetvllkPgsPwF1MPCzja
IUZ1Q8U1iqcwkMq97zjWPRm/RMSMTe26n0fD8Idbyqn9w+jCwbiQDilqR1fYMtgTHFhCGlRCsAAp
zFF3h3mkBRRAYnofbwCoO+ZNmUTpwxDYnbatIbQ0bCur8CN00OiZwzRGYjeeY9o7gxP4BK/T2Q0V
BZKtz2yZX/thG3CU50vrPDOdRLYN88kEQM3XfTPVfnXNPoz8lqx2qnxXytxJdpE6Wv1lK2NWeLRC
5ufIiBTJyZWjLJ74ktOnw1GWMVnG/gtbl/aY4V6E0OGkJMw4VRV22yEQ4UNQuqzMeLvZPypNRpW8
VASAvYndKTDLIPkAWT4Kd4M+VWxSWlWh6puTl8j2LBs2Cdq2b+R4Q2YPiCmMPBMJWFSsheUr+ZE5
NYGiFqR0RfColQCLERxtzWbIfqiBq5IL2rhmymc55ca20tUuW9f0frVDMsawm8wWKJpnaQktJSzH
YUZW1TTDcy0Z2LOrPo/Z9Mc4q4ebBKcVhSV8qeHWjqKyeMixTvabyp8a+h+jb7Re4UIQ8bBaB5+y
3AHd58JbAEzOp9odC1LdW5pYcSOIKTaTlGN5C4Ugqs342R2ASK+rMnef4byyd1GTZk7bqeiXzNB1
I0sZdJgBrwPNGtkDu0aoHpukocZmisn6bk6qid+Y/zsGxV21DXzwdrCxWhululFxVl80Iz3TtaEa
w1eRTfGRRt4cV1Mn6hGwHJGcYz+Un1WrsDlAowjGMSv68IOGtSG/dkP61vQHknHHK6F74/PRwnin
ckiUPMHF+6iBzOc1Pkw7LywnV9nAByEXqeIPYXdtCAgVbIarkqJMKEN4DqaREUvv5/FMXidoZeiA
iJIHqlH171XJCbpmTeyBSRfBs96DBIQ+61Jmp9pDHYUWp6KuOkKXPxRhWqoXbiyc/kKQZD0cJsee
c3OKRhI+Y2IB3RAwLOOLuf+N6DOmPCqsgmrfoBJtuVfrLJ02YaNKWk+ir7VVl0cq3p8+/67WcChI
XrGBR7tlCHbBlZI8I1zNxb43A3bIlRyHS5/zMzlTMH0jCjTOWOzR/uOHLk022duC3m3NSC3ZgPu5
GJNNSnqn4jHJqZ98MPPQT5N8Ci4yWt1fRzcYkk3hmgUFLaI92TRRhcngwWqWdhWxOMotCtaJvShr
771u9bmzynp2bmtlLHNr58DFcVeRy2TO6i+N/hZMPV+k2sWl9plerf5YtSxHBswYd29NJGB7NSk9
CivWZBbrJsZafF+xw6FvRnDs92m0crFPuCWg7aVOelWdgHhlWc/WQ2z6H0Shj6C0TWU+kE4JkwOU
CyJjG8MX4wYe4ujv26ET4xqbsJYdqNIXFAsdLcJJk/C9Pdl038dVXFNE2iDq6IZVQ7KuRbitFiYP
kW3rtPitXO+jdWRB5t1OvWWmX/rG8ps7s1SjSz/iJHLZGmTieJOBngawjB4NRwpI5nOeDDBU582k
fyiloIVQsofstrooTOvBjCv3ptXNjuA5XdT3yMjHlmJOKk3KYDhXwZBOEkttafWPAErGfheqjWle
VIpw/D0Jz8LdtzB6OB1LlewEdk9Tt205QI8HW5t6eZOUUcxNB5zkr7s0G4e1m/RAvWmQGDE26xag
UasMIAzd0XQKbwpy+zJO/cre2a1fl89AIrFMellORWITCwo6n5AE1M9D2MHq4jnSsI/xHZWbqS3t
q8SPxQui+Phx4u0N6Yp8Y0VcmhZjdqPVtn09psFUrEjYKqjoOm2MWMb0s3YXdVQCD0XCCZ/OvkkF
aGOMfQ/0i1zCr6UjACg3IIPsOQt5dmqncfElUARq2xzFj+uNcxDmrmMlJX48VSiLkywkzYspCIX6
7GthrV0qodnig+9BjtiekGNZf7QnnSIxWA11GNZC+lnw0Q7xcmMcIpCxSVex09XC6+2M85emR1l/
xGubuatuSLN225JPWh/kANnoYgBGWG5sYgD6vcWaBiUfRoj+3TeZKNd9aCRyZXapFh/qhnKcB44s
fjHSngaprAITqfJgVdaRXJHqWwKdpiL2KqXVmJaVad/hCZ7MB7vue4I2LLK0V7QFku8dEgmDdgTn
sItk/rWmUoxvNDipwVR92ZcAJYIW0sBQwnm12KJbXmSaIHpID23ve70bPtP6C1OoLnDDV3XXlTPr
IBQ/6iRRQIdrUfqhHjr1Q2ha/bNNAMptw9mLbW3Xyq+ImUgn7w276r3eNLO7buZ3ry1R9vQH7EmG
a5tY0XHl+7TO8KVrww+rIk1jxzu2a6KoTb3f5AN9cZJRLTjgRLMCNKGzIZ7ZhlFvKEy6rpeUOtk4
IbcpicPmgASJXeF/VTj1Ib2uHINeVBQNWCR9qBokVqQE7G40Hrh1OdoQ3bYFqrDqCnkkNFO0YhVI
JJ4Slboh6vQtgug68MqsrZn/ymQqt+j54nanFCRabiRV/0/wgADW11pGa8/pjSD2LEU3cvbUNtPw
GLJGzDTchPOsabHQ4YIf3EtU27iXgyRPtT2bZv8ThYaaXUGCu2RjISj8ZpmZQr+0twqOxpWvbgw4
QdHWQtb1BVxGOd6G48jGWSHGvtIhopjluE/dVp+OdVgkzcZ2GrYTilUVNElHGDyXo65niMmIvNRJ
9vAFFfue+ImAEnu2BgEi7l0iIVwvE25+5O3HLkHbAet24veQopMaeDRAJZsiUJlPkkRTl0Qym2q1
4uXE/NpkBbAL96aULNANMzfnP2fiPR1jMUNVSXnzkeK3/OsD2dCxuVNympleqrfyBszFZHkYHuHA
EcGcamst7jvY6H1SzoEDDv18V3VKWKgu1GgVCOGLY9fkQExmmzzZJKdDYEtrv6FJTVfTi6tYvyKU
RHkJeGgfZuwg+akiSX9oArXMtiH4sF33g8krq01C/MIwd/UbJLjUobmtaBc1sIJXKALqaKWbinU7
dOwA1znZhs8t5Qjdc9g53TfwT0ywVU4JJooAMUk+ACT1lcGB57YLcuu6oXf5kc8YXUwf93BKlWAA
FlvSmqWAACLvEc5bodEm5pNkam+INeXF57eGO3v1q9SZtzQposFVaandJ5/Tf7FSXAmBhH5EfRN2
wDLQh4HAW+lNWm4jS4wvqqmbd7aRGJ+hONOuiRWfzY9LjfUmmQYpNgHp8FQ0bVLu22F86oCnfOkt
EXy3qYGCcCgacem3KgnmMk31e3Ww0/Amh2dF6bBlcK1jCm4visgSY105U8SRM8isF/AuhXJbuQbA
+kRDDbUXsW/9cDKyXYmRzOotlDeJCGrqCrZhox5dWQP0Ba9manA5QCqaf9FGbVI+W7UBbFz1Y7BB
gUzGHlZfTec8S/x6JlI0I83jSVHtm4GgdP5/au6RcDQfhEJWoCGAJEVDdg0TVumg4OYVY1V0ZcI+
XppXTmIKFYWKzfYOVTGbjGqOo9YZwt2KGZCgYFQyjdyi63KUQwVXnHdcR5RnskB0zlqko7qPOX7D
TcqobF2ZAz2gDtGe6+mxrV8S0Oz229EN9dsi09QfrpaQ/1l3Y8ybCuriyhRiYiaYhumHmSXJBwUR
85yOl5IhnMYtagoFC8OqEX0/bRpz0nLkBk1cPbYYDgps4GZgfKtEGpeX01yB/hFFsRq9lE5J3E+W
hWRzNqIYyB/O3Ogr7dEso3feFsOhCNgBQ/zpEF+FMKCu5hpNsyabO74qET/FyEzVIvqgz1QOr61D
c9rZMgz0F9QFJARE1OemJ644WttcHTjm+IVN1ZPGCFmmU58jyyERIUOv0jbZNo8mx4TsTkomzMGs
HgX4yphaYGcC4j5krj1Q+a99SvqZGXDUWOlRVRq6h8IZjVot/BjQTxUyIKjv0X+jaxO2nqlSu0em
4FtP0vIz87PrRMkEiGuaKDZ2trmxY3Q+K9PM+8HLM+kSfG+ivnqo9bw51n5nJ+sEGDslY9miqFJb
JQ72tP3MZK3a1pjsJ76z5NqNiNSEAuEiXBXWRL3DVI2OxC0zUMlYp+uhbEuDfSgntVgHGtKP1Kcl
JV9Kaf4qDdjwPZepPU37zg3U6mOnykK/YYeDDwt6kJa9xBOhjBfQDM3qilyBPoyuxjQq6IBqSTEQ
4UyjzyHFIOgC+ptJKnX40qFwLrOy4J4R6hU5bG0H9x59hLHw152vNMWV1jbIBtkqOZhppKUq6rrH
BRk4K4ONH7RCO8wDFsnE7Jj3tvTpYuF1DdhBk12EkheILCxe2QtxkXFzIY2pruWqHvqkB9A45C/s
RTqAhYMZfy6HGJ9BKyf6CAMfyGPWIRVZN7SgqNgrQ/VFhdGe3mooY+wNTFIlO7oKgVYo4vqe6j8Y
quBuhMTTf4oiTW2vIKIX7R69Xxpt8n4iuXs1RIRd7MZENT/FQWD8qPmKM680TH9YB4BR56Zk1xSI
PJBFKiuIYE3FZKWU6T1hRnrs6ahqobROWOsvVRbtJz7fodr5NFm+p1YW+Uetbjq0mWOdU/pNOfAd
fCgr6CCArTgMKSQ1XtwLgRdUcMr8kg0BztXJwBzjhQigQ4ixk0rTX8kk60fU8Z1cg/nwY061fvOE
kA3hmxEntMMFSttg7wNwoCyr8HZZO6ANfTVhB4RIlyZpoaUILdIKyjjvLnK63k7g4Wyz6/2kS0JL
V0MX5fYdqpSMssQkjBefum+8IeVdqNR3ch4wpYwg2viE7KKCVfPEREKaouqS61hF47UVdmd/CiMD
iQJU2j7elkkFS4wauOwuyAHIx60VFHaxbSiVZBeBRl9k7wv+nLXMEtIRHCWJewKVxtqlQAduIQGh
SjDCxjVHpd3ZDYaBI7JCqYKga8wCH96YIxDSW1qXTVD17s53kVd9VrSBHQznn7Haz+S18Ig4m/Cc
cCxJjRd1NAUY+U1nAhPEdMOpgIonWasc1G9atbEML6U4pCL0aqr6CmQNukhetQoBXu8bgbSxnRvj
+Dz7B0ZDoj2q+jA3KFOlUtlsQJn3dSmtS03xVXHTVVOJD9VhMTvAdGu1lcWKDtUPApNTm0c0Gx3j
JswzI//kW1VQHgtOpxRwykxJ7iQByxEnOYMaUKFLJXuq64k6Pfr3oP6igGxQbhPpF/XHqkAgeunq
8Yh50ZWDTD2tEJHzLaomekSrOKQgrrEfyyhT670Y6Pf1eZ7f1SA526c2APmSY/8QCrqcySdubaOJ
JKk/W5QV2eTRtCdfDFdsGueriU0OXz+gX/tTj+qE5EBmJKI7wCbI9pHvX+0izyeCuulWiQsO+lrg
Xkh33ZgiCFLCdgwQDVF+7NYuiQzVIYbkH1yMqY2aY5SyokZBH9/5VkROET3ZWqoqh9biHHY3gTpC
vlL6SajdTL3W9ihE6qn9XDSJpl9JNSKEw58iu5xmuTgqefawAT3gNImnZjwWgRUkCZGCQZ3rN2R+
ka+BMl7xq3UOazDZSZEp6TVVtqogHrI0oyfLRkZzjIqwHm/6mvy6dZ65JGqw9OmX2aQSSgZRyT1E
Vk6fx6JIigjRjWPDg9dm7zkA0ziM2MWhBIFgOOJqQC24UjkVvaSNRDfYJZyMVy6136PbCg7BTcd/
cWxVDliKvWdrGNgomAjeGf1dM4SBGHZ+z25VPrhxROnpELdxbuZ7GiF6Vn1xVLBT9qckRbU4Qr/V
sAZMZle1d52qtjq1JDNL7eZjR63FoEWUAfYaX7K64PS3ZWqz1OZCDF1YOtt+aCiTsYCZYs4gnki4
IMFQB48z+tFYp5suGy2EoFJCPwMQWZroAeraCUpmT51+IKtxUFkKKtwwG+s1aVYhfciw6QI32vSq
UVv3vk+mF5kQMEuM+oBAzBxuU0NXWSo67s19MKzI7/cVjZVpHdhlQF00zbNq1fe1s2sKI/5I3g1t
4EgN1LvemLIfEa6YdmXGvfmdZa0TbElL58mecv/ZRaTbriSy4se4ddwdCUZTtScMInnWqtJ8yhUi
CEgtJCgyM7M6LrZVyNZg1TXmkG5wEmm4WKKi9Kac7vaf7tK//PC3f/p7/iQsvPbLv7bP/+//NzEY
AgPfaQzGQxX95/JLnnx5zcGY/8lfZnztjxlXw4Si/rTVzwEnf5rxbfcPUzeA5uDGx1g2E/L/8uK7
fyCVcn5CsvhXqjn7M+s/83RNoBoqvB3b4lQqbNv8V178helMOGDQrRmFASwAXIpYGLUkfGPd7xAy
a1Vn3pEDWR4bS0NnU8dZf8Z1NrvK/vxoZjAIrJr5txwiglVVQABYYoKiIU3w6ebDxk7SEHK3kl9N
krO030lEarGu/Tu388/fs+GLADtg//QPAow9WC5wZTkgHquRoGIhQs0GYkmUFLBfvfC/vvzXFI2F
A//Pn7ItDbvpHIGsLw11EYmZAE+ggLq+e0uXu/ra+mP7SNFBI8Ew9f0rdG8F3ba4qu3Nv/9xB9DD
HMqMF2/pwodJ7tYjx9MN8Lx8b9hw6jFOqPlNrEfFlWpq9a2qx86ByTx+efunF97In3+3ixUTj6Sm
q/zhv/r89EAzFEBeA5aweNYWZcnekG20fvtXfuISFl8OcQEqBh683kAqFl+pnY6pORbNQNgX2XtF
17SXTl/EO5mhpq/mTyqIcjxJqFmTW6tu50zPZryd4q4959L8zV9MOgLfE+qLmayxsGj7jWjiISMM
rlTKZK0UFg6psCiuzvzFCwPl/GBxnZKFoBlU2+kU//pgA70Yotjhneoom+AdaIl2OaFrYzfENucZ
Cyni4Klnpt82E7XSFUf14FFz0kY78/AXXtGfdyK4D2YdB+yOu/D6iqByiUflTlxgOXugx8FH0fTi
qLRD8BL1XbjOIe7dv/33/+4pw/n6STDhq17m6jhO2ePHIK+OIggv14WiRVdm9+9/hBdo0P5yCfBe
/ojbSDsBJtxtejk7ROZQZuajd3wwpNrgA1dV5lcm+l/fZAUKPeyT+YMx3PBIAG5Mn85Kz5ADfvPA
wBoCRUNDw/fpzG/xlSObHpRvdVoJdz5J/PXcbvMqPXPPzOC/+RYMXWeSo4Pl2jj7f/2Vai6b4Dft
N03tGBtNC7oeL1NUfBhxNK/NoVFQSaASfPs9zVddjH4MkDboBfgbzDWLv81I/KaLqpon2I/ZVqR5
4QUdc45KBe7MPK4Z//wtvgShAccxeFfWwmHOAUqQiD11mxYLGL2gPDK+OE6BfcaZkAutqLyXqGTw
GkQ7BU5riidvjL9rtaQeqcV+SVJvGQwHECFJeOZ7/c1zcBEsuUjbWEa15fc6xaMRwfptNpXZaBdZ
7+ZbrWjdi17o4ZkX/XMa+/WZ8yIFK5or4DiAd/31Tc+noLpA+b5xLI6GhtyxvjxGSnehoYoxe6SK
ZmxvMhnimEAo/PYL/8fHDFDVhvmmM8MakF4WU07X4ujUHKXe9LZJL1H3s03hsIV/+1f+sR2xNHM+
DvAbmMixwv/6J3aDW9HCkc1mUugAFrIcVwSI0LGYgn5H4XPz9s+B11h+Wxarl8vTxBrPuXtJkqH8
OFG0jYsNNlij8dIhRWapsqfoVnXY+IYXOqH+TQIjBmWeDCkpzSlqhz1NFcrBVq+GaANqvkYKs+oY
XOhqm6MBLK32ElmFDlCV4s2LT00Lt7tDQMA2TYHyI/CsEc/HYSMEtVQiWfAvd0q6wl5Af8IufC3a
+nlolzsR0yZZN+DWkQEHmXEXEtAZe7aTqR8xDOJcTPHafMraVNM9PWIxXreZEwbbJnXYvtWa0dIb
NZ1a/1BVyuCuNMoV8XpulhhrC1VteJsnshiPaJQs5xaHuk/HjoYrelwRhy9EjiCxdkZyVsgOoImf
iw42OqmN7QOd6fgBq88QeLo24BemiOdmD3kXRzUGCk1HodfmwgzWpdMxRUgsKwGWdpxaqwbMW+61
dBJvnCpKUB0XiSQo1MAV4LRW+YU+m44Eq4hy1ZM2P1SEJWh0hDzxF78ByIw0Lxq/10EW02NR0/o7
RmqdSEwmXXWP1YM4Vc6Q0WXculOPGKAF5qzMaPyx7GATU5NLBNa6dirFtd5OQXEsTaMuLk1bTu24
spzRjXi7pWKk12CxED23nVkZK5C1SIcmB7e0l1LQBMVsSs1AM0aSx4EI81o96BQrny2M3znxpgkR
pDKv3K9Bgfn+oEk9sTfFlEXbCuozR2OCn6511HFPTYMfckUR06dglvCh3Hdu2cUXdqMrdxS1aNUV
PmcSuoI5ukeH/htpJRV7DqS7jZqsBqduuy0ymQhQOCq6LxLXAx7iobHoJaUOvt7OaiLloktKYXP7
Y4vNuNF8bB8UA47E86pQm6dUuSh5yCho+ljEW1egYzkaHfq7tc60g66cpu5tQsmzulBQm8qVwdN8
RKU1FMDy2mbcoPGummNhi/YmAyUp1kFGcXE92Ip8SmJ8/R7aqBDWTTDoN1gbosshxXpKYG+b/2AP
MD4x2aHWjcyw/hyMuZjjxX1Cb6jgGtY2TPwy2FUZ9UncDEX00oCdxtmXj80XgUhBg3TO5nqF6w14
NjMA+Q2pTB8onHCNQZZY+cI4nOK9HTYl7mm1tB4GQ1EMr6T1Pa6BdPrWphKNPdzSFJkw06Bz08gO
BKWxdU0pFU9SbcGU3Kh13XoqDilzrXYiI2qJoIuWXgkOjUPhWD0fMpNC7w16WirXzSwHeLGDMsxo
XqN6QXLQyg/SKqzhU4gF9m7oHOTXDbMgc0VoAD3PpE8OlWLypTP4wtD10PXw5SeWqR6MFl0FvcHQ
by6F2/hPKB0p0rKxSZ0teYz6nziR/19W+F8s5K/WkH9g/u7/5+E/+yIP/oM8LXhdW/j57/4sLqDT
h9pn8T9sykwbOuP/LS5omvEHixrxekA4OajMh6a/qgu6/gdUTg7EbHBgWenzse2v6gL/FZpCttxo
uUBL8+/+DWLz1x2LAo4ILK5wl/tEfGk4D6tOhQwCUn+6cNkn6cqZ9fvUxefdw6utLpD6DA1Urx5p
Fq+stv4oo+DQufqZ9Xq+zN87oL/vfd4hvr68DQ2A4rF6dG0EtAoAzHMcwl+LBX9fmaf++sqOKmO9
DVv1iKsbndOAcKZGcYf7dLii046O4Purz+U3VYlTf8JiE0vYVKn7Ez9UOVdadWmLcxu0U49+sWUq
0Fng+xVgSomfHXTBS3U9mnP/6jDz3wfkLFhWMHc6HCrzAxrWlvxgSypu/y3L/eZ5zIPhd+90uaEk
z5f5S0rtqAkaPkZwQWA5lWNl29sIBZPupsWabw5seoZgzxJza1dwRmhZM/NeDq55g/xzw4p2dMrm
KsaEoqsXlkWy99DL/dv3+OsR6++/fXHIKaTpdHYBAZZW26fRRwgFSXVKfrgiu0C6c+YoceLLWEYW
aCm+D9Z09ajlz7PGYIjPjJoTX4Yz/+evRk2QI7BMa0a8rX4ckwSv0TZzzhRFTowbZzHgA/KLGws9
xjFrjY00NvbEHkx7scMbNEB7vzjzJ9invpLFyA8I5bOLFNOnaXy3hhobFRmXBNCNpJ0T/pTtUoWg
58JG0J5eFKq5DbSWEM58Q/wxDjSOK6O6DpR+Xfk+YVCAk+zppiSCni3nOjTJ1Q5QeIqctKZ+7TgJ
cRE97WL2QJ1OL0IqW91JIcIouwrRuIEpK6w+olCRbbMNB/MIKDsfETeRH2h24fVIhQ917sopEdXq
cxLncN0jeQgcc2WYF0Whb9OSFLUAVVRS7Zh4sO9bhxoPCOzea6V97lxQ3NU3suhnY8VGUEby7W/D
xI7dR0ZgIxAV9zFZZo1R3b39mZ/6ThZzYN7HZuhMsUpr86GsnsHFY4pavX3tn1kOv5m6Wbt++Qhj
vPIcTRhDFh2pDA+GwEPNZtz2MHnuh/GAKQCswW2Eja3lzCyxsRgjUY1ReJQDyZnGiLReeTSqYO80
7UXi5hcja9laoWgztt2ZD22ezn53m4tZNK+DspUV33PXyU2vf0roqVbjMxkDXlF9mujpJZQe3n4m
P9F4v/kxezGnMiyHSVMa9Wg4/hOYg23tUCGt6HCCTHKVA5ZXLbYZWuZNg9qB7SW6HMs+GlEDmAwo
QBOwc1efgpRWd4j0BvneBq0GrjlylQwSO1NAij67UBf1RDTR13awX164tBOJhwMtQ5yWcqnVumfK
HxoXoWvsUdyArlOSXtqiTil2+kCCGwqDQH3otY+UU310bZb/6CTfC60m3Pxcwf7EBGgvSgu+4iAD
wulw1Fu8mCo8MP9MCUk/denlDK5xHkG2xGsl+C8EwjCfzqn7hajuE402JHYOgD56zpn/2Rn3EDNI
2xFrNCIeXbqVNT0N2HlHjW6pql3G0V2O7qrFwJbr5MC9/T2cusm5RvFqnraK2ADcRthcBMUkEKxm
ysvbVz6xgM3NrNdXdqO49WWus7SEl8RBk07mRca3rNyDhjqzPzgxediLhUD2QRy5PYtMo7Bif+z6
L4by/e27P/VcFnM/LfwuwYHLrs8FXLkfzTML7qmnspjvULDnMXg1piSmER/oiFYDAaoOsyZJVA9v
3/yp57KY96w0x3yI9fvY+7eFdR2XL1Z8hul46rks5iqstdZUBKN6DNEYkHNort++5Z9g49/MS3NT
9PXnUrolVcduUI9SI4Iurna5j/NvTPFmutQWnYMdfa5oousVkUCHWvO9uBCPfQNZbAZxKfVaE8Rl
U7jvq2TfdZh+a/MiEtna1CvEXKA0pnKnZL1XJiDfKusQtbd1NNx19rWOArDOvtQi3yjjoTE92chD
FGzw68ngCRPfmT3diYe3LNgqWJey0bfZFFWgS8pt5SrvvPJirrHkWFcRQCwOKffxCBnqXBD4ie91
SQaVEIhJ7LKmY4bfue+TLcarTWjdDb6DaFI99/Z/vwJai7mCFMNJ0X28T124U/RDJc4MhFN3P7+I
V7NbiwmTEccGAMocaaBoQ5+m8ccYtKskO5f5cuqlLmYKIYrGjGJ/OqbBS6sd/TL3zgyJEw9lOVXE
lez1jJW6Cjdzjue/iyv778li2dLoh9k95aOQt8hYtVBjg3y6UYIzc/Kpx7GYIKhzV7VBIOkRhxik
zK1R/JWu8ktux+ve+olZzVzMEJgH/EJN3OlY+A+zEVn47ML74sxCeOJTMRcbAdrMgajGis0+FWc7
eRwAzRCDisV6pfff3n6jp/6CxSiN4Eu1ADj4jWrfiA92UoOpss78AScevLlYyaMirSioMlIJyy4Z
o+fO+KeuuxibWBSyBn7NdGy/AFgT57ZHpy47/+evhqZsCBfBjjode3Ufggea1m8/41PXXQxHmjiw
O1JutxFE6moPtXVm5Tv18hbDUUEJCTWFCwfBTafeaZzBjDMY7VP3vFivKYTTN+95Frk8INCHkfm+
Z7EYi7pbE4gwvzqXc820hyD6rusuGeMBecQBWj/uN9zZ90W7ed9lF0OQFKC6Kksum0RX5Fh30+59
110MO5x+WIFrrpsFd4PxDKzofdddjDjwMzh5XCak1P4yJFfI/t75fBdDTh36ErwmcyhRdrQ5EXK+
74YXY46Ox+SnnZhwGz/o00Nz7gA7P8jf7N3EYsyFUT/mdsODiOWdlTR3mLiohAVrtXIOQ26/86ks
BmDQhD5hkPxKCOVzVC4K2Efvey6L8Se7uuymGl3shMt7PAzD+9bCZUc5CwGVRInBB53uC/C97vsG
yjJUslUklhjBdUcODZh6g/ftIo3FADSweJDGyXzRZxe52PrvPDTMYUav5/q+AQY8lS7W336NsHdU
znwRJwonywRKJ8wLmro8h8n90lc/BM3Gsa09A/W2Wz2KAAdYc/uuT8RYDMlEqzS/q+yJczKlpPZR
y7++feH5Ar8ZO8s0gazspd1IxuTskgB7tNNHlgFz+/bVT6wsxmJkJpnvpioxKyj+LZDLwguf33fh
xWCMkWnI3ObRdxVOzb3fvvOGF0OxgTqd+4PD5tR2oP7eRO+94cVaOBqkX7GRYe6Tt0Z2aNvjux7E
UsRRGbhT7JD3l4fHFBlMOMZnvu4TX4a+GI2VCCDGzLOHK6rVnJPe6rd5cG42XcRG/vcYoC8GJcFA
PSxDVkUtfq7H8DZ0U9BxW1DwK6TLmFU+QD9alQmke/DKI5lAgXafartRAOGSnoblD3r5mb91oTP6
+24Wa2mEaEwxKu6mBrXkZ8lK4IkbtIsWQIfLyMBs47X2Pa3p9835czf09ZzUFRG/kKXj0U/D21IW
N9WZSf/Ua1sssgN81lCm/CV2u8MEtir8mzBuztz1qYsvxnNT07pq56+tMTQI9MnWUR8iRT/zFvR5
lP1mMvrZL3u1KccGRWprpQ9HvaKWAvMBkNk2h58XFs9+ja/dRVKiKxf62B4RP68yM15LWI29IPcA
MKKp61uiCq6LXFmn5AYktnrRjH/5Ck4eAE9MZj/v+tXdTZZWW1nPEA7VkpLQYRjPHf5OXXkxOQyQ
EVM2K8w6I1ajQ26fmc1OvK5lPpkAqFK3CdeNtAtoNcQ1jCs1HM+9rhP7rp9D+9UDKeNqhODK5fsa
9VacwlVH6mF6iUTGpU+7ITZ+uPGTCq057r7m9qPQdyaIcDO31nn5LUW124ntKJ/ElG3qOlmj195J
+HDxZHpuahxk/dFU7t+eKOeR/Jtva5mJW6lx7dZ9Nh4lWfNJhFlLrjKt8YAEnRkcJ97iT73dq8dB
u6cta9CCx0IUqzj9MTbvm+OXgWKpacowUvPxqNLb42DyzqO1tpgqJq1IglFStYP77SkYj0ar2r39
tE89i8VEEaVy0AYApsexOEKgzLszb/HUdfVfp01DA/WC9Y8JCFoGlE10VO8spP0U/b96fWWakR9W
Iga0aHpWq/bpfU9iMbbdTii1haLrSIaOfhtUm3ddVl1UoxR6vmhSxXjsIa5cv/uyi0XfJWICdZw/
HLtHSAJfZVq/vH2/J6YidbHcSxBvTdXQaO2qfax8Hhw8sEb6voODuli921gilOuH8aikmNpX1fs2
mUvRMRh0uylyLjvMeJRV+c67XQw74lMCXh+XNS7NewCwbz/gEyNDXYy4XlVg5go+iDy8JZztOf0/
nJ3XctzI0m6fCBHw5ham0Z5Nb24QFCXCe4+nP6t1TGj6p4nDC03sidEGwUJVVlbWl98ScAD++tHa
ea5+EDvFi1XX6Mr/WXUBrDppeLbYmsEx1WWw0peNsMzogMNrkb5DgbZlrUQvDOQ7Mv+0QeF0ZUWv
7K0gVKuypEv3molLl/8mlu/S5lGvOUzT2tomsz1jdxEv9Waix6JI3sZG2GjSvMZRSetvunGrm+vq
3AFudmf/YZpvKqyyVYe+S1vUvbwDVrNghS5iIhNJuKbcN+LT1yPw2eBeHgs0A5/zYZx36EZb3aHB
9evnXuj8/1/eKV5EB8PCPY4GXuiN6Gp04zaE3oKh1CrH8VG4PqMisj9CfluPj9rwEpL+fP1zP/59
TOsiekQgMIKi5qSNrPwMnpr3P3vuRfhI41EsVEug4vA6lOv5Z7uJeSYB/5ssGxZ0uEA7P/YdawZE
vl+/7ccpASTh/z6WHQ/P2/NXDZJHbK9Q2t/o+lsAn/br5382yudY+M+OouRLCCGX1y6DByx6Y/Wb
UvD51/6fy5Guy/8+V1ex+5SbZeJqG/t/MeCPYqvJjVY8D/l3yfhnL38RT6ysU8jAKQJKgx8OdlC5
Xw/KxxsBYtD/vnxtiO3QqOdvmfv0J9hJYaGK/+5y6bO3vlio6Wz2uY6R/K5EwFFuxmrz9Vv/rVh8
NOYXCzXIKjRlXU9yF+ylEPTKvA1HFR/vOzG6jxBjLWA8xEFbZWVywh8X+6ujZAmrOIpwsavXWtSs
NXXeFlxcKmHq4b/siqVxLSGbFgROKRVE9T99tW7iO+ApbiHhKsQF0BI2tNtP38xIupQ+njuXmkZ1
kAa4tZzqc9g5dJZ4faXijKk5Y/07CSRcI7GLCBWuh3MnEk0v12p7mbDRnTZDZuI4ZGwmsv22OQJa
QJJWgGHoV4KerVM29kb3ZDAPZ17KnKmugnSrkou9XuwnXEbLkoCdZp4l3U/qb0XG6zF9MirhVpWG
lSbnV2X6S+we8ELx2gn2QYh3g6CvsEL2CloDZvWtivdRJKBo0VddeYqixyxZmWp9kIbFxX3ONrVN
IbImlush4yUxHymthJ4CyTbNe6XKYXC8ZlmPacdzVshOi39q1IicKXGDwkd2wuHANAU7zO8X7WQA
ZgpSA4t+XLPMAFSkt4j3mNI72A552J4cdfPBVPb4INrzbIENtDxj9IUA75FEPJkg9Caa9RtZAlzw
TtszmvsXpUtPLfagSt3+LOb+lQ/+E2UWNQhLCGDUaTDcSJyh/G6ufHwaN42LtcSl8tnXlVy7qu5K
c4+DxL7BXgRz/mVVSesw3QTlN8vrk1lpXKyuGKshFIWcJINsS7sV/Ue+jgH/12v3L0T4g7V7qe0Y
JCB+MHuocQqYhjSveIzE83um7KvsLis3Vr8JlOsuCx3LeGvD27Iat1l7C9Qx10a7xnZp0HHMq2vb
Ug8cmtZmVt+Kfb+OJEoPBqC1qrID86YJy4eoockpc/RWX+Wy5MgoqgUMlarUR4M2Iq/rPbmoEaeN
LkTBKHmIjesi9DvDF6rvdIefxMBLmUenGlOAvSsTgqaYQOAW/Pqbgfw4dugX23CQNXEz4o23yy0Q
c6dmuPv6uZ98/Us59BLpUlyfCytmu0+a7ZTAhPlGq3tOaD749Jd9qMjDa23O2SqHVEUq+LsO/7b8
2EWUrAYi9qzX29H8rkH8k4TiUs4cKEBex2Cedmlw0tq7Jj3gq2t3wze/zGePP4/fPysdd1Tc7kv2
oCCe7EaIvWp+aa3Y0cfkm6XySWZxKW2mf0pMgWyyUoodjae2ZW4CmHTJVk+/+R0+mZzmRVqB25fQ
Zx0bNEc1pV9hmvz1HPrsuRdphZTFGO/RJrRLtdUUrfLumyj42XMvguCowAxSdCqeerqZRCfUvjkE
fvYtLyJegTGPVDThvKOg6hpNgXwaU1L11FNH++ZjfjL3L6W2jdAPKnYtlOfqh6x+UYVjg1WYIrbc
84Q2trQIjr9LLD4Zpksda6mnvVAklKjABDlyD6x4Dn4WdYyLqIMbXFmo+AXtTDycYwhI33yBT+a6
cZH9S2mmzNH5VjDu2oM0zpuyjJ26lxidbCsKqvv1xPwLWf8gBF0KUQH04EAkE90MZV8I9Kkoe8vA
8UY8LWBO56z0K+sX7hACWnozXivqZIvtFd7D9lgvmNwWdjevgkayxaV2RyH28T2CmrDcVfU9Vvz+
Eie2WfxJ84NgprYQN6u6cTDVWn39/n8vZD56//Mn/yfqTPpUKCbO5ruie8rmFirO4CQQrqx88Iro
V5KnpDmyDegWjdh1FVxl+rVh/mqqBlPzGtAvquMldeW0xkGfCoEFCTFZdRC22uhaSh/y2YW8+s1o
f7KVGBfhZZoEs7E6LhzV1B07d/CV5EdFWAxq/jsMJt30Qn/epEK8VGgCTZr+m3X6ydq5VB8GHX1x
2EMxQcy3ojwJ4/PXX076RAKOsc9/33mBR9ovYFN2DZclclPiE3iTji+5dNUU1Mnm8CXkRiCrXq41
u+k111C3WfUghS8Kfuk9Dn01xQ5jEX3wik44v4/QtMTkCbq9Q9cAMrVnaSzdLPPa2k9CcNAwt0YQ
F3KneYMBRDOU7CmksWSa/wTCPmt2UbIX8xupOmj5rioO4nLItF034428rtSVJDyDX4yXk9Dispt1
d62I+lwU5gMm3jdGA6vEbKTHVE05320b/Xker8I0cTXzpYO1Cgx0eCyyGr+0yPKWqvXy5d0Abdph
uxgdFn20I5UDioriXXNqxXBx4sCbuz1g9o4U7s4441pO8nhXjzdLj9t1eBKL26XY4xIuCse0gDC2
r+qrub5N1J2ubJfYdIE+uEa0S2CcWONVCjB0ae7B4FTK75a+XV3axjiNxfizme3vrBs9UTWuzLp9
nGl6ivTHaIQJIlzz6mr/++sv/9mMulgFAHnGusSKa0djSdIdY+GHa+Bik1XByOXlxHNHmWaUw/Jd
KP57p/xBjLnUhNY0g0Qh0HXUeMGKa9EzGduNguswF+xIu8eHWEmfksfnYKUte8F4FrS3IMWHzdxY
5qMe/4FUflM12bUmrLUhXUfGrYS7OlwetwxpsPuZMAqrif+uJ/rVsWaRUGEEVW5rxk4Mv1mq5/rY
B7//pba0XmIlweseJQkmxgTDqPaH6V6ZtoPoYrzzs0BzqTGNa/ClTduRv9fcn7ucT3403S4NUUy9
KACYnJUC6T4xXDg5Xz/3k7qzeakpTTPM2v8KbLBXAWtUeJbxCkxEZkspBLwepBs8fxTjrZ63FXim
pcVKGutWLDKbZm1M9MvSmm7gykeLPVYpv5r5SEkjM4EJ1CJdTa5aHIX2qNDqLnmdHOFxnHmx/C5b
ybrI/whmtemL4lg1OMdK23QSnMBcgCQP0JHv2+YqC7yuPxjhlaYcNY2+eO2HX+oi07d0ASfagDN9
Xd/gtIQXzQ8ffLEjJMMkpWrIDJZkT3/r42+ShE8CjnYRcLA1UYT8XIMQBXBG+lNA5errOfDZky9C
zmxmldALAZclbwD8jpPRfCN6/SRT+Nug9k9aU2AXJY7tjOLDBDbOSTnS74bpO7elv9fKH63oi1AR
FZEiRprKUVCogd4ZO3WkmSoTZapS3SpU/mDo6gTF1DpnWw2MW0lXxNyO6+TYAWKcQ+HFKOI/eMH/
LHZfimax1sTSGw/UXa53v5XHSFF//+gLqRc1/3AMUlWTxgXlum0ErvxdKvfJl/9bzfnnA4WmHFdK
w3N70tnIjf787HUv8jgQucucpOhjZP2xEbc/FCWbl86F4Ev0Wih53VzHiWTVf3v3cZ4xH8wk9Tw+
/4zDIGJNGmFxsetw9DDO3Bn93swVmF/7FL5YOLwXMweLzgVM5ajRNYVMJ1HpHJ1uCvMtSjTaemf6
fXHVT+hCyZ6qebgdaaPs4Mmxy8CH9grJn0zJFrty3Z4NSZ4W+biUJ+BzWbbuJX/BS1zpcGx9UkJx
87MPcREzEjkToXkxYOqLUm3r79wdP5s2FwGjnafkzOOgwJBehUBR22/WzyfHxb+NY/98hmhQEqmT
FO7x1atRm7GeAURp4c8eq2ZEevnD1XQRN8JRmXua8QhLoFQGo1u1xt2PxvtStVu2i4Zz03k9Teu+
db/1nPxkwC9Vu0IJSr7EFXAnifv+afyu3+GT8b4U7U6K0ocLOKZd1tzp9PYWMDLU+z70yvb2ZwNy
EQkUXKB1MeypDXb5oW8pwfbfpHOf7C2Xal0gIHjVyby7DvWhWEA37xvT+tkWfqnYVbRCxdCKhy+a
18+rVvzmuZ+99MV6lKEgdXVMDop/vG69Z1ynNEbk/WysL1ZlDAlsGmUmSU03duCo3730Z5Pvojxn
AEsCcoTqoVup07qo/J+97sUqnKw5E/We1zWCV7zA1fBndzWXat0Ff26rxm9rx8FQEb2+/tn7Xmp1
zWWiEiSmBD3JlVtb+/+zc/y/8gTzUqQ7GzR2KkZCxdkPTsP9jwb30pwWTGEDZYaHDvvG+87w45OJ
cKmnHbFHhXf7v9+Uss/Xb/q37v3B3vu3sPJP0A/agjOANE27EaBekpooTHL91yiB91PbbZa3ThGc
DYpXSaY4kEbtOOf2swCwbp4qzJDsVodDyQkjuRYQqxXFoS4e8uopU8P1WIRurC1uHI5viOW8GpMI
0C44u8HT6ADSYtu9bbE80OJ7Mz4ldJw0G204KjIllCuwVn4PjsxoHrOh3uQK5enkGYWIU0Cw3ODL
j/xVh6Ui0hrjALazhbDaBGm+Gcp2G0W4S0xzdWi74ygXW7Pzu+Bmmiio7KJw3WayL7d9a0uTjNQV
DzsKl24VxKdlLHcxdEB9XMvsKHYLDAaA4MYqx41lFT7+dr5J33IxWncWYDYbVImO6Xr2s+PA2bDq
32SoDHGjD8aSqyKwnaVdqT8LfpfqqVpklk8Gp4G427fyEzRUnCd+KEq4lE9ZYR8DTGR1VtrvXr6d
87uvp+cnEVu8CH5tlYpJly10V8yrwZQ8tX9qmFRfP/yTBXWpTGrzBia9HLLN0MeYuLH6Tdn945fG
2Ou/X7DJ56YaQLruosEnE8cCe3XOor5+6b9a2/+5YI1Ld+AmzpoOAyX2GSwbF0Vyu8Ii0j6AHQeR
PThNP9ktBMc8l/GkfBf0pwrda9oGvjoM16r6nc/Jx6NnXCqWEhOfx0Qn0Ivmk1A+5D/LWbCG/e/o
xWIMygm1w06uHlrzSul/9rXli81f6mF4JSPhU1mF9/Ovr7/Gx4NgXsr5Swy0AU/GXAqtwsP8zfw5
/6b/8wtj4/nfEVDBudf9AIrBWEBTU9OGYuFmwpkz+U3UNz75CRebv4b1KXQ+WjOUAKYSNkiiNrkZ
2X7c3mXz04/G5lKaHyMrVaeEAc829eGHdxSXgvxUCnQ1PWtAMXq4r/kT/ixVvhTPCy1O6Cp1eBhy
nZcrNxXNFV+Pw8fhwLwUzdf92EwiHci7rtn0k8oVErL85LsWhU9m4KVyHn2fDCae9y7gvEe3Z2Dm
z177/AP/SQxkY5mjcCI6JsZLLSzXZobnqJzl34zKZ+99sRzzoG7HImZ21MtVOx+r7zQ95yD7weKR
5P++tjCXE/7I3KUGZuBUqNS4FHJSumjyIHUEWD2NHHvNd/3fn6hbzUtJfYjDsD7AbtopkQ9Uzu3K
l4lKmyZO/pi1vpoPDlaSXtXUFGW5lelPmIV//YE+G8GLRazocKzamNiT3nBl801k+NvZ+cH4Xaru
mwSRmVURfAoz3EW914H666FyF1TUAwySa1BJeP56FbnTDH5RhHtVCJtKRXVSgOMxcTSVnnmCMxZ+
aj7k4tVSblPALtPwkJj9JqQrJUBBGEjDr3F4TdvbtF2Ly6avYWgDtWqs34LxnbXk30aPj36di9Jd
kitzoWjNslMkaj1bFcV4WeXeiAUaXs47VDhqupnTK7oX8vbsp3wdyzdff59PguxlP0ASQTlrE06b
eXQ4g6eCZdPKj5m1G80f3qtedgXMUEY65gGSkIflJl19/d6fzKvLnoCmSdosU8xpl6V8S8Mb5u/W
PAb252X4P7+HcelTqo5obrKyILvFgbrrHbn8BXo9FJ/M9m1EXZgr63C4SivLKYzXIQq5dN+iIcET
tHH61IDws47CvVlNeJU9jsajqW9H6YkZa0NE900J1rpALyN2a5Z4ktq9oWwU/i/9qYCg12tOrzRA
uCGrIvAr9TX+rusWM7Qu2lr8yfSbSQ22lVXtpObNsAY7rlJHVyQ7mPBaUf+UWruRjTswoUcI13ao
Himxe6YGg16sfBmOnVLG7lDON8sku2m17YLTKGFfb+puUASuKAROI6wDg6OVXtH/bdq9UhxKq3bD
sfW4cnZolXeb5AYsLne7FZbChTOE401UiStNeCiqP5UhcaHNv1n+aGHybGaeHNwW4RZH7V0AH2xS
TssCjWpxitrFrtU2hENZbgdVcqJRcbrhfRb2chQDWYWYGa4aMC16MNplWXp18EccX8fJtPGLB2md
vFcMkT70TtiPniAerXwtjokHIXCdnmGrczPZlYi35yxupqX1ZxFLQ+HPmE+nmahbF++gytOuXSvm
y3hW3sYlJdyVxl1aIj/m1c4a/8Tipo0f5DJxRCzFuyhyZ+E4mYPfJtpDG9ykaPibJr/Rcpp/WcAW
V9nhuMIPwR1T3dX69xF0YNGBOE5kX9ROVtLbsXKss8UGGVvY47ySQgscKMgEozkbrdsgvJzO6njv
tzQ5qJXkg+txKrofpKlyzXhxVeOWqhkVIwiEph/MndPHmWNxTyfLu6ZJ4XD9Mer4CJbP1ujmHJUj
NtK22WoOWkxbsV6zyUd/7I6N7i8gsIw+99hIUYO0oltbngrU+laTT611F053Q7IfstMwryb+tTv/
b00420k6dY2z5H2VHvlnwT+HO8vvPRjB3Jw2luekEchBThljR+3cb+XGljlnD8NxQIcScX+nH/Nm
V8tPQExR1RCIMeCWn9v0TWlfTNMfguc5eJb694z/Zkh+ivVdbGB+ngmHLPGS7BAsL4G8hqOrpTkg
iNOUXVXZUc42pNOOwIBKVkDvMmpMNxgPeX5ozqyuGysWsVlHMyMcA7QUSVR54nxFHWcVCqChzdBt
86cBQhy4+kAhu2he8mRT9M0hyGaMCqeVKBerDoLtRNNLBLjdLKZ1rl4hCHY64agNh/EMrO28Mael
On81tbtiLl2jzdy56e+wrHeBuQAcrw7kSV4nXeUhL9xuAe+Bdn1cyo3WTash3PWl7OphbccAzsGi
qkxSAQ/5iagDJBaOPRez9UomEBn0+iUGmNAUSTZDPiap3bcWpREEJsvkmFCaa9NXgtSGQmZHWX+w
4pOmXhniKTfRZbsI0rkTk/oI74RXo7mW5GkfqvLNlKFCUVRbSB8S6qoLSqeCu13O6WZxm3bx2moE
F/sID4PUQuB+GBVu1t/k1e9mgsFjatskK+1ASXxFuQlMQJdpY5cCJiFckEytgtJ8tOVc4zzau9Z4
Z1mzXbWqZ9TPepPS2Yr+vArdLpzuM4opfQnKUrrFl9fW1NFurPu+RQPF2jND1bWiCUjBMWUErPw1
hlMQgk/GM3/NHb8j4PQBk0hQtL2O0r9s7lUJXV4br6dso9F3bgwu/QYIrVK3UR4s/TaQH/q4OcpY
T4b0O1rIOmSlWiGt96r2JRyouxTtUyNOvyQUfYYlHKaWTaBYsrN3plPqZ/R2vz7bp4dKt2k4MQ0p
PQhi9Vwigc+m2hYRSfSZ5lbm2bspXant3VwXttUHq2nu3WaJwSZoq2TetFm3q0DEQ1kQKBHrfjHd
LgNtqYlX9LusfRrVq75+0GUa+K+F4pESqlBtNRIe/sYEElgRXoroemQG1YHF8e1sGZvDEfLSVLmS
mDFyfxuW3MnL4Uof/KjxzPIqGSlUPSTxrcpiiYqOq/ptIFs7LsecwkpcPX2ZympLsLboOROUiAod
IPdJ8irxZpBkP2HnG5R7xbhZWsSWmZuNdJ7Vj2VAr6eV8pM2Y3goi9JTa5WyWuTBkbqLlZei2UrQ
KZSocnOBahztZai0cKAVxpe2+q3JG6Ul6as2pXZdhW/S0rIi9pjorJN63WW/pG6b8EpluEUstdGH
joxwd8b9BsndOPuw2t05AG2/k0rJtVQZ/N9KNNBexW8TTXbWeK21btjeWvVTY67y6QrqSS/Hm667
odjDFprN49uiSvbQJJ4sCH62MIue9eK15SwVSQ1FOmM7EGKTCkOFZCMndFUfigLsoFGSfDXrEBJY
Xq6y+Vj2iV0XRK/IbaUTwFu/wA22bpdVYCS2FIZerJ1oBtxk4XGhgp2161H4o+NhiGgHwitGyBQ+
G4cyIScjDYc+jP7topghM1v2Od4sZesEbXfXs8m313m6msMrVXGndB/RZmnEvqj4bMZox5w0ruw4
c0XpVRTXk7zT1Pulv5LUByk7KVnP9dh1LSDgooG5V+0ABKVpriTuoPDBSNgOx+ixC90GBlkfYupw
Ew/3MGHtxsRJHSz7Kl8airf8DFo/rCK8CkO01Imwa7rXcBBYmKo9Ds1G7gM3QVhWit5gkZANa6Ps
D2bW2k2XO6pJXrDUV3ITAGkIjlnOPQRZCxhpF3thJ+w2hOejUe16olNZVU4cwna0Wl8YNUc2RlIt
bFWLwZNpje+hUArhKh0Oydj6ViHgkNfbVryij+wUUbyKWsqzXPvG0bsILFre5eUfrCIF6ZRF266/
DaBia/VztwRe2J7imhg8Har4YYmxxF0aF04SDGFHjZ/b/DGRV+mI3Vy/6umvMVMiGExjs09WBl4t
5SgSwN+bZE2jkhMXMZPIgOWEMQoRYHq0rLvMWC/dsdZKt441P+t3pZUfpWo8piE6LYyBgMHtazzF
OvT2Qsz+AoGCk9EfOpf9qWxvqrp2qiBw4yXzo6F666Z6PfWewS8dWIDug3qfjyPOuNckh4QCc4Xa
Rs9e5byEFxO7cye44PRWknyH+scuoI0s5n7QfsnSJg/O46qc2kC2B9ZQ26W7jiHQOWHEkKHOYFTV
L8RqVaRvC/tbTvaykNMrJjUIJrFChg1MejWmmivPvwQ2OB034L45zuFrSTIt4lBhROuFUS7q1oHN
fdVrUD1U9bwArKhfh6116Gh0UrTfRtOuUsP0QoGusKDYdLNoKw3AEeZNUpXrTHqZisrVs45EwJEO
EnCNQJO9potXUqx7Q7tumtqdMpoJhbMXxjbtD6ne3yb6u66eAv0mzU8koF3b+k05eku6s0DTn/nC
ZbLGJMbRe7AHS098pxslP2SS5kK5sXNdO6hl6rY1uWEpr/Nqttsl98uMja3O/LamHQymiA5xQyY8
w+3xi16mrUr1B+33aOH1N3PxMBjVo2Iclem+mp/IGdaDOL4Ag+DHK7tQSh36UghuI/qtt7nyxVDz
Ekqxi36cBsMGGORMPZORtLyqh1OcZ04rXxdj65ogVvqqcwQSql6fEGmPHAgmXzIeoxzIal/sh0Kz
52jC3qm+bnCrjBrppGpsOSME1TrdyUrBWcDwwmQX125ALcLKLKcdTKfOMQnTVSrCpW0tZDeN6bSx
4Rjipm7IFlMekDMoMOu1dLUYE67S1Wnur+qqWFVpewAh6QAdWiMjdwTcL0weaqDPSCqMonWYPLW5
Vqp0P2D4rTDMEH/3VoF+TNWeMwJqg72ORFK0yO8djX56AOarzDftuIGR6tR0EE0WGT5GNBDTPSWf
btJl9AsWp1kOmLDAbieTn9LoZErTYekw31A00emK37pRXsnxrilfWyXwdFNm8xpdfW7XBtAcOTq2
JT1O5q5KBRsTag8nPc629LmVPtbGdvAOmMYNuodet9ZiXaywL98p1pbfI5MeIy3yo3llTZ6iwFvE
dmhQ/Dk3/yTwinur8FJjcqPQrc4d0/t+7FblvOqMKwhbIKoprI4I1fv+WFeGp483sjz7HTWgUjRt
nPhWUyxfN1W+rzsEkQ0SVpODY+XKesTl2H3HETHUH8KodGrE8WSOSRh4Zlh68WLQrjpuBrN+N/AG
t0dgbUS49lBVt7i32Lp83Zfxr1yNTjORhi7IovbjBbq7uM9zfJGnfSENJHfYgUtE7bidik2OsUyn
lEfL3Gn0iWGwY496Qc9WiTrZXAfVTdscxlAnOj7F1i+M+Sq7wsgzjSO2NE5AcYeEnyiOJ7DSS8fR
pM6zNKEDIm8liaWbNsphxGPAkBSXteVXyz3Ad9rql5U23mKj6FUmVuVBeTdq0x2sbK/PUodLHxob
/VbyM5UfuAh2Os17Sxi9YTRWsCIQCjj9GHh11Nt6cieFmQsc0ZlnzhMcJMdkcUaW4BQUXr88GC0p
Qa4CBNfXViKxoVuCXyCCzAmVaYf3fjOdLIXdVZI6t9aCh6VJnVyLjotqubK4EdP0ZNXvZg0uiAbO
VpnchfbkBa35NKkOqCV7NlsA1neLclWMwW7pZE+uWI/gu4PrhUN5FHXgxzkFh7UrAwmHM+PDAgM/
MeyrUn1XcaXHpb8uT52yMopjKG3xhLYt6VmOH4boerAi2+r2xC3U7E18qBPKGnWPEnqlY60PqOxO
iBInCGQnLbMT11zkD+ChzMqHNn2tJNE6mK1Nl4YHFeKsFsq/UzJUfYj2o/EwDzW3VWQMVk4JZrHj
RllZOUQwWmOLlOChCz5Yxa2IFKsdZg7kFBjwbcMcWrYVBQeePLQrzhJc8q70QNgF+lHhpNEaXCaP
d72xwKfh2G8sih8qh0GnAffsZV9OdqY3nmyVtmZWTkq0k1XpKhaiw8iV8QhknVYwgUwHnneoya4A
NxuY9MtkvltZtKvb1JbiX10R33Mrc0VVBPMGaVtE7HBZbxxNtblru8BHbsdp4WSW5VUVXSfTzflg
6uQkw3GnOMl4yAoumA35oI+zY6od6dnCuWgX6s2xgrs3L6/YIjpGodhyIXiL+ZJQUxxZRdSN0ONm
EVfkwwK1e1UUL2VG2/q5khPddM1rQrlGV1Uys8ytw3foF9S1QqdlrbUY1c/K64QwUubWV7feAiO6
NWF9kkBrvbnWe44qtbKPUsWtdIA251aaxotyzc8tr+HNjPG9NHRbaI21Vh2pODoSnx4rcT8011Fh
wGodHEuIVzqlN3VQOeCzJsACdCY92tM58GyUsF3jVqR1j+DlCbLvC4Gzo+UzCcJjLgxreOjc2nOe
kFIUyAlIuux9qloHaTrwgetzWURiHxvV7jaR12Z95NKNLhiszYo/cf1qtcEuFjtfqtl3pPkEIssz
sndh8bVcW8nBJjMVf4J+FS2NLzJrE4X8c9LWGtkDZ2NJWbwIODzzQdnUhsm5tnSTPFzn2XAqrJdC
6o8l1ShNU+x+IFcPxePCq3W0t7agGGLjKV+2ovE4INEJhT/lfKKsMZu3mpt6Y/y7kc29RVUoNY5z
a61ScqpiTOnyfpG11zzYjlTam/XYFX6rrlp6kYX0kJLJDe1TUmxKihhq72niIYg78F41+fmvAiPl
JNLtisXUxOpqWd4nEpaF0yXMdF9p96k0ejUF4gRTJY12J+pryLbHq3wUHhuMLfu0OCbE6ToDnpBn
mwhuYmYttpQgR6uui2FyU1B2JefSZXJzTtpov/fhYO6NSFlDzmWTDm1resm7ficGV1Uc04l/VYam
K9S921mvaqvimhUfEq4uRN43FHVGf9h0anolaDWZ8XtuDlBUB2+oyf7K1k2HwR3CGK5PQLnyHnrZ
2jJ9kzsuHapPbGS7vHkAdu1YC7lVqe16k5YakUpudz5Haoc6mrdW69AX4DQG2nQ9d4QMaUmbOzM6
dStV99VEELcaW49arywnSk0SzQ+jk5MVTLVKxQ4hKsCVemAC1hJ9L3Qqkzk15Z+2Lx6M8GxNn1yF
s+GJYC1D3XK1OnDzauSv9m6U1E4kj/vRZKLk6T6cjwDcbpJ6OjVTQac9QSwRVqoU+0MZUAegt78Y
1ymhqjFeDD21a/QvANnopyMNgWwYycQN/bGjL0sSpOtatR40XF2oTtzTpevg9X6oF+s+LcaN2kqH
Th0OczD5LVJakcq2LGzyDNt9CpDnv56oAtl44RlTYmeDsGE7lOcm4oxJOhYOh27+Nd2YnbLruu5Z
HpGiyJxC+2BchQA8bb3U6AcWbqOeEht8Q1uiOKJF8klsTLLfZmGDx5PBGOL1ODdvolX5OfjEWqRl
L1e3uSR4XakJ/pi/LIG605AbzBroktSTYR7SAUXzP8DAuXyeWkTR9XyUA8kthn2JScf0rBiTnQZ3
WvgUNta2r9Id3nbP0ULktka/WWbnf5F2XsmRo2t63srEuRZmfnhgYuZcJNI7Mpk0Rd4gWCQL3nvs
SOvQxvSg5khTlV0kdaiIju5gJ4kE8LvPvEYPWSDGg9VidyP/KNqHAn8OzTexB8VEp3YXfpQvEqW7
qsq4n5mGf0NSAjpg3qYk6vY3v7a2WAg+9x3QXSM7DIW+kaMSRQkhRbPQrGlJ0YciEerYiKIQHHzH
/BoWnSY5ZrGX5G6vlrzj4ewNe0u66kOGbF35ie8I7w631cwgzLdrbAostCqUzJhreomZyyicojzp
aLg1UugRROnO6B5vimD8kWurvMyxUpGovlXkGXZZLzvyft++E+WNGWYnqSgWdqRs02qgfl0sK2R9
PBU0VH+2CVerwt6WuUJuxgyzWhvBoHxmBE9ddU4oXLi2shW1SWUTz/i61ImZxmwuaccw2niAtqdq
3dIrs7WinLTx6IPFt7punmHSsFDjIgZOfaN70Fja9NmamI1Rs/RthSZYs5x+xixmqdKrKvhvTZNg
+nniirrZuBgJBjvZmuXQ1OognfIe1JK4cNLIhIgxmpLahMfeCORa1GJfEzBUo38ycUuUdJ9aqv6j
dzPUhZCiqRLLMbAKHY1r6IzziLZOtOsSijAloXSvlucqM1d9V846us5uL5ZeQ/3JvvKwNhWAXhpR
OPXQnLFyec5t+AcljqPJk0vLtf+hl7em+zI2HJOSucRgdVVolIPR+mjzVzO/LcxtYrecudWi7A69
ny6rJliozZVhSUuTX8/HN7LjRavn26ZqVpWtzRF7hUNhzwgAdnWDj9ShKMOVNzylw8bXd4mC3X26
t437QlSLvJNn3ijmElWDUCwsAVdTVpzAMKHmP1fM/ZwSr0yPTbGJwzMKxgNcChnUl+yvAqn8FrTK
fd7pMcuxW1H6ukmsrZSvI9NbdPVm0MdnQdiJ+SdCUxAgvY3brd2iWDcSwp6pWPoBVaqmWbqyvhQs
hIGX3fivfZQ+B1XCCovnktFx1L5aQ+9kvXUfqMhM2mZ0tkLZkSPA9BL4szFUDgjCLL1IJrbett2O
Y2PDBF/VpdiUMvtA1P4w2KWyKl+P8q2HdYnB/Re8/SFoKDG65nywtOe6bkHKBSfbM2Zqyxmtp6hp
ZRSQxjFdp62VzE2hzfvxhFGQ7NiU+/p+WKRqsEe15YRnzL6ror1ljGs/UDauJNYitcjqtL0fpCcZ
IFddVyuXnKBNtGURtWutxXmEtoUcHzz1LsJ2NHyxw5ewe/Y4AmS0TaJ9rT5nHaX2+srTj51xasnZ
UrSCPSqRFEwkKV5E40tYPdjDQ9T86KFbpcNRa9fU8IEJCmtJBVX19YURQVM4TO3rUvagYF7TUJTL
lCtce8rJoipji41Ub/vuFJUHLz9q8UH2D4F8EMNLr0x63mem4bzNo2UjSSdEQVO2plGETuxCTI66
4ZsPsbMyj61+FU8n4G3hRzeDQUJaJIu4aB1exmuWvZT6MleBN1acuHiUu/aiDxx2IgsFF/9sEO/q
FOFTH41P/HvV3BmBpiAQuDU1EjC4suoWY9wpvRzs60i6KhuqR+lBctWbUS33Okeap9EKXCNLTutt
VenQhon+x2u927jJD0RKgVvsG/EiS95axc867w5huKik+z64K3sshbeUClJUo6Ju0qmpdoq+ylV7
nmTDlvQ/tqbx3jWmepSCY1Vf6RrSJXR7aaZ5VC93XbRNG0t9DEdlBbtoF2dPSm/v1eZGq3q0mFOB
Go393GTNlY7T4Nxun3VxX/vykkxr6dkBjofYXdWLtP7Onn8aPXutSephkseJm5PlPyQNwPbmTgru
E/pF9dnK52FubTV/axGarzXzVerO+mMabqSyWlSDtqrEUU6uoPLT1nCqldUCN/UWnotgT6XeDons
xOzHnVswb49q3J6C6GhW/gKB9FWsuI+Gf/LZEYSOwA8xIg0DEj8rmKXmqtyQziSG5jTWuZHijaSS
/wi+KMeZ6Rak5EI0VCWlc+69Jl7yYhfZYmztvVC9naGMeyWn9VxV+N+aYHsRYI2Jw+3AWuhs30Gx
NGg+4oQSUAU4R6SkWhouO6xzy9pqFqUPbslX50p7hy8gOsEVPeedqF+UsluCm5oplD5iChl6Iua1
LJ37/BX6VVFRy8j5JA3vmi47W81ZFp/ZfP8Zp2BeaoRpvleVTQdQMMZVOKV//4n22HvXvUAmhX2S
cf5xXataFvYhN7+EjDcvZcFEEIhMH7huSCOzWYuvAiYv4IIpFmZKboEAG0rEpBmiTwBg7xD8TPsC
YOQlhdrXicShpBqbMHhqpXYhGzJnLB1ZRVv1UeF4sbJM7DdMws+xX81y6q+eXc49KO/pdyOKPrmX
d8bkUtMLlr8eh9MzFjqtqXn0taG+lOVpo86woowhEclxoJVFA/wrGBrTmjBBL883QepV//k3+X9Y
o2G3QZLAGMIYPlxg1/3xdf8MDTUv5XcCtbQiV4HfzGGT6slKtY6k7TM3Hj8B//wEmf4BoGNNKMZf
7jwQXi21gdShYkq5rnCasV55OTE2zfFW3pihmPUSHoSquiFj3AW6vtCUB3eICUOvUpveSss+TGVE
drOjKNurOvlE9vvdW5smxy+3FrfRKHwPxHFC1Ru7WLjqa7QHvDzfR80rPehN0azT+g60j2YcciTU
DVQspMJExiGaxeQQZEK4Au7d5FbRv0bfNS/lfhiOjGKCjUxtMqfmjFPqx0P93pSfEFS/PG1hJU1V
CZCuNa3ZQXlrvqbLPvlN/3bhLiszsxy5sLaS6hkePl+734vdwuwiWZNsA8lGxREqaej8S9e91Pgx
Sy0quqDkdgdl7oE+1CmDfO3SF+BAHPGUdGxgIqb1TsTLoP/aTn+p5+NjJ5B67TDs5JfxIXv9+GbV
P+MJzb+o+QSKZOqDyXasgc4C5tHqkxot5ZMec3gK31dBohICuidbmnrWCIOU9Be7eJ9rj7QgJGmv
hduAaCIPscVStA2diGWEU24xvqYtsrJdf5y684GwV638TbjPbXFjK2JlSLe+1wKI2sqjgfwwiymR
bz5+rOld/2G/MS/2G1MJfVmh4r+Lu/OAVklXtngxVN2jmhfPQc4j+m7/tSl66WY5RHpixAVTyQyv
xnJpWvcfP8M7S/VSkkdNtSaVtYDd3ttn4ZQrfHzdd3Z782ILMLQmR2uTd9NKGRsxLoySS2HJwgH8
M4HYn3PyT+//YjdoQ6GKQmcNhIrvjOkpzfZCu83apzq2qTK6NJA3rbqvsr0ZP6XVFcd6lj4UkgTQ
LZpRxaR0HTtZ8ZK0T7Z0ds2HQHnEXt0YKNjiqIETejV1LSVkdjxKO1m8zIo3lT4pTtiGknOc3wXR
vR7MwTLPLFo2ob2SEV8yC9+pzYPSrMzuWlBHFN+D8KTLL/b4SPXZaf0rub8ejcmL7Top7aNU7vrw
GGTADrKCJuNTTn3HKMprL1XBRYLg8W6QM7TKEY/d7NxrYp4n9627LcBn21uv+YT1/Q4m3DQvdkID
UlgdNmgSTdocJIMAn2jVoK059BT6DcCPtqN7Mo4b2TwnE9Yovtue/yX5OZxlf9/eq97OpA6i164v
Dp677j6DUr8zyS81F5XM03wJ/MCu+WHd5p+c6e9tapeCi0MgZVZbANdP2wcde1GgoJTHHFS3NA/m
b0U5rimXvSfP5cGYCTHiME1HwjPnebXxow3Zflev9HigaMjLpqth6srBy8ZvIqiubC0FbWCcrNSf
oyy4kiku94Gx8cZ14qmOnwT7gXpypO4TvFkC9TNm93vvalrQv5zdtRZ36RjJxARbFAi6r6nQmJcy
Wm1FN7v0uWxwpBsXfKaY8meCinmpoTWZDURJwoxxddpyrxAn1kb5xbPQUH9/FUHVNWWB9twuGNFg
WCThJ4Hqezd9sTfKUgLjOue6vpc4dkulAzBJ9zXvRPNSrUlg15GIBtFy+YXu6NeyjUttpUpS0iru
4YqY39xb4/vHZ8Q7U+1SVykyvEpqgelM2iRVOK++mHFdKikZXZW53fQGxm/j8TOlj3cONP0iLUoa
dNo1NyGWs4tVaYNHB4NkCmASVj3/2vu4WHpayIbSxWq/y56aefr2tYteBCkhaswisJhs5bfCXFDF
+dplpzH9ZZtIyoCkOyNOBMVIm8t+/Piy773liyWn6F4pdYpCCqc2axMAcOLljlmpKzX+TID3va+4
WH2RgramBRIXXXmaEm+tcQoxqrejT5SL3gl1L5WLGhH6qiTX7J9Dt++9dmbH3c6inDko15B5vham
/9Tk+uX1h7HWGX2Ecq6SADNf27W3/HgA3lmTl0JESqG1zVDJcOrvvVvpaxP7UoTI0DIatoIWgS67
G4r6cNo/vtt3dtJLFSLD9ZDenLKVIFpHgJyIrzI/XXx88fdexcVyVGwshRPYjlO1tms3g/rFt3Gx
IvMh1KmM84qrajlMePHZx/f7zsy7lCJCwqBQ0A8bsIQDFFwjXB+BmTsVQ7hwtfGTL3ln9WiXC9SI
LK8O+RLKohOug/6CBupLrb520GgXq1PV8QvxKjQdjKIKZoYmzzPghh+/oPcG9CJf8HRLjhqLAdVd
1OBQfvgkan7vuhdBs4WeeDIM3LOiz7sXKVx9fLs/s+M/5DeXmkBa3el2ZHf9TsAJG9AEDMGk9d4+
RJ1V6l9HrwXxCK+ogqsxFHOpF1C4NgaYS6HMDNpZcQaa68pQLADA0DwKfxXmKk3PZNWNd1o6TJ3+
nW8pDmDJSR1Uzf07O9EW1mCsspGqrLqSjXZOwczRkNBw0+8TO0KKBFCFp5EkCzeHvYFgXz/GO03U
QDXPFdDuwKB/jppsYj7Tol/IZFkepT6Dlosfp6sx7jdKXS5q9P2sdC6Nxj72ho0d8nHzptNMre9G
2Vv6MJPa5LpCz9/VbiwFZEKiwEe9Q8AOdMH3j1+zbk7j/6f3fFFLgSosy8SmHcrdNVzbe7e/08Eb
SQAoM+ucDbwf96kLpZViq5vBrpd1VG6HyqCHsTXrgb58t07MQ+rKsxR8qoZyeW/TKs9nrfU6VSWi
bFuakImUbDVJkPTqIgIG4IktUMGVp0HY4dNhvCqi11B5hvoAw+E2pXGYauuR3nPfLHsNHMvoIW84
74pkHoDzDrqXDN4XEkaOVlWzGLCw2ffwgNaaHC4juhsjoKSYRr3+imu00e3U5rGN7VVidSvdp0gC
Qnv4ninfQ5xK+m4TgsuQr+p4KdngbujZFrJT5pte+UGZ3umM5i6q0qtcqndDRFOppVMJSblSM6cE
UuaCMYlUNGC7+6ECKd1eD0DmvYQ3ER5NenIQ1MBIoYIWILsvNTeVX4AB09axrzn9IN1kNZjPZ1ke
Zg3JZu5ny2iM7nv8v+PgPhv7RVbuVGOZCXr16Dk2cjk3+bBL7keskDu9O0kwyAuNP1aCFoSsJOYq
gPFmUGYsg9w4ooM16/O1kdezsjphoOGkQbNQtZe42OuDPg+N1FE7+SGtCmiKYNK5qzZQvxvIuGM1
tQ5sVNe7tlmKEWdrOCmJX930RT6hv1S9uhnaem7BpGgUaQ5uY9UH1+CmzSRdxAiUm5LsdEG7aUHh
e2bsYCs55thO+ONGgmClHTHYm8fA0W09wijDcmRuQeerC5AsrQcUa2owLhTNnWtuuZHdatl2Bkqn
9laG6mm7PZyqZOGb9bqh11YH/iIGrBCV/aowftStuwwCe52iran46kvqAZ2GoOXRoLUSsTACZZ7G
56FUJ4kYx5CQ9i3jY6y8Bub1AJWBIqlDOQRoqo1/XuJYZrOpfd0ZJt7h6AIm+hbb+cka0WSig6LP
JPgIknSww/qQ0/gt+kWifRuw3x2DvYn8XbMmEbqmXnZljd1etm9k/633YGvKQBJykO165vTarei6
rR2tqCjRF3VXOngLvnrWe0u6dGhwODYYdGBBdoWFw6GTBXCxFBBmseji8baxIAQVwEaFNksZMS19
KPsHwUwEGtXTJHBb10ncDKhUMqs8ySkHNEiwfRltc6Z2D+geV4HvRD0UkwRk6pgsO3UrgDkYtQ+c
ja5lDto3hgTwnEUqtMJNEaoz31TxSUTmL4HZWO6DoV+iAoX04CKMzlFiARx4a1VrhkONXG2lFHI6
daK+ZcBbw1HRC1LFjQ7rGuIO8uEK8lmV/lRlydKnm2GFt8lwUwkA5p7tMBhgrHYKjGE7BW9vM48p
RtbRg5SUKBOpcDGUddxZJ0+3z625A76VAHvOg22HonneL43SODRs0Gb1TYrhBEZwRYNqLnLEmkNC
KxS3aJuAno39aBHX33qd9dkA08FxpFXfUGx0FAEBa9Dmuf5cgG6t+/u6T1ciMOm9niIL2UxrDThI
riOn8fGOnMiPbbTNxiuZI0wOHqoGVHz4bBvaOs8N4Ibl2jYF1bl2lkHljPV2JgkWHYSfKyM5ZRHT
uNdnFrh+Ya8H++Ca2LVVJorRmdPWd5YMehOM/TyL/DcRxlvPPyf011lL04HY6QCgzAetS9ki08VY
ew8u3a4aWHBiJwfDe7I8oPBMuBr8XIc/zGwANJSzRIV1H4L0SLHQyaLx2ijEXQImfkigF/cp+3Jo
PyUSO6LfR+Uq7o25UfdOqVN71svssWyNTSv2gFJ91GLQeIA6jAKpkS7VYFe33+XyEMQHRTxaXb8M
M07lnqZkNUnmdjtF49h/HepiU+XqKgpvwBouBjc9kAE4GuOGG0wZnfUcTWZogLUNvrameeQma9m0
D6VyaMvvBR15r3NqxOuNGh1DL18M1kYv+1lh3tXWE7WleRi088K415MfqnFuw0d8w+YaVBKPoKNJ
v5vwGEacd5TKPJXhdV5hl+Kdw/I+CZasqFXncjU9Dg5eNFx3eIIF0jbqTLB07MBgcNFWdei4QMTT
i1kUVnCCrW2VCqdLAA8kVbhowhs3q3dtCk8DLI4BzLsAu2kQmZBMGbb96A43IkrB4QJg8fxbbzxz
G3MB6EhY7Xe1dfelOEnaXResamrCUKn6oNvE0tZ0qQnbh4gWUg6IfZJLSQbzpck4cdq3DG5eMMTL
pOn3tQnVzWb9Ft9cW970Pl3WCmSnxGSNhYAv4850mnSTpa0U9ITCHYHajd58pqD3jqaFeanx5mOe
6EKI6Xb2cKwreR6wN1clzPDih9aFq5TQqgboEpQpJlDQ2eEP4P678AzJ6Xy4b8GPUUluIpfDzT2X
STJPdI84T5lnLM8wo+5obeqmBXQF4T2ondKX1mWTgQq34Wqe7RhkaJotjRpQFcDgj0MuTX8nZP5Z
U/0lf81qv4lyv6XS24JXjGG9I15TnHylWVdSMQ/YjGEarzt1VeTj3pIfS+sVDOxMiY25mbUzf4R7
CRErB+XRhzqM7CscRmYjtIhuhEAqLQqt2QErDPpTmMeLHMl5I7puUkirobKrJixhToBKq6/WYMWb
uROnt5F8qhE+GOtubmXqQrjDnFz1NYGEakfjMvBQpaJpMJwwTF9mEDmDTQdPLKivdVBM6oAHkbhr
kWY0IZOE7iH2X4DS6nm77YybkHMq7NKFRy5pNeYhjECkUc13iawgsNFnyCJsEjuo09UWpSB5lhQB
lPJlCeW+oztdAgpiOxjLp7HYoflDJARd2cwehIT0NaXESYa2kfZ64d3UbFwDTIC+WtrFwdaPZTmv
g5OSjWsRbgbGvYLN5XqgiqVsrSqeAziNuGDr5is33ihd5RiGPx/ZznQTPCdkC0sDnC3nC826StmU
RdHMlDpjFwfyCZFIfdaamy658eGfUYXNplJ1cMoByqGYYZf2MogIQK2VZMBTU8U+iI+j9MSRASKz
m6tETnl7M4T0Sb2lcA8jh2dZnK3RmnvKSupn3Y1ZHYp+nLlTr0XsvPGkpLemfK1H5QKz45lGkzxo
Do35rYKXGW96tjWDcFmXmckTLh49gYhxH4MnC7GJCNp/dXa7eyFOvve9LXdB+ODCrQ6YCwnzT9WP
uffdLuFSceHwNiuDyfGaWIMN14K6T0sLfwXXs659WDi9CW4ZI7RFAxGxTMRtH58y+uomzgMAbRdW
omxsRV5ahnuDKfcisncYYVhRucxz4PeKsq8zf5OS/bhAxLPYADnF8NgD7YLiPqueEvdcBXdyYm8h
CSEIqN66ffNNEvkuZkln5sto9KcW70+cF7B5m6cYn1XUn5rsVqvZIQREBj/buqA/1YAXAFs6kLwz
AC+ngibaCg6B4ZQlLlZl/ax1jwPunTlIt+LZlW9aJZuVEDFsE/0C7U5HoDYJYMuKaK/ld228avpv
YTTMs2aLXNlkFErYCgpLY2OU1UPKUlTzE67DMxYZHHh4zFg3sNif5fCmIbwQjL59B78L35G6ey7d
nUpXWLmmXEK4v1AAEtfjQdf2QduvLMueowBSi93A+ZFoTyFMh96+16w3GUs/I8gWXpvdmJp3l0LW
DpAZQQOlRgZ+3rhA431OoIj800Pbe8X/lGNEHQZ/lcgvbj0srJ4wAFS4U2przV8NXQGTfSfTxIwN
ct/qIQozCNERuLkGUjsyDG11Z0nVTmSYxhR+Tc5suOuR8Dprqm8+AtmG3cDB8leajZABXSIDDmJb
g/NM6oUH66DSilujsTdo6h87WP3mAKo1nicG8mkyxDvZdjosdsIpFe8IhWD/N8a1Dvnfd48Tiwbx
FNda1r1Nb45t3IOtjLBAMvpLCE0FOUA3BXPY6tlSv/SB+6ZeP7cgTZjVNhB7JbvvKaCp8QBRZHQi
l4gcLodsWDf5iE/INJ72sErbddVupkNIiYsfgRavQ1d1oJw7VgkhQjsPlBASqk0SlKwx9uYQPpCs
2AQNMGhj3ffbKrSuTC2BWBscVBWR3BhQYVEvfG8VIrpiVcmNK2urGiaMVzZHV1O36KatBh/oVIfZ
W9mvR83amI3YVTHzkR3JQoi50x8laD9uygZV3XgA/MvyqS3dpZmAb77Fsycf3P2Qmuc46tayBfIQ
IZxPjrN36gcXhUKYS7wMONO7AWIhvGi/fPv4wj/15v5UmbgoFXZya3SaUvQ7q6nv2MyOLjI9vUEc
qiIMgUfUQPxvJYA+rTfkGohBDAdy2W6U5KuotzaiGu9960doe0fb/fHxTU3f/ad7mo70X47ucrQL
8PMGsmGxNosIgiaIcpdn848v/1P97U/Xv6gwapHVtkVMSy8X6rwexV3nbVMFq6LuRyCdvUamMb+R
O5DG9bbjTGyG8Bibx+JT+92fgnx/uoOLGiQC5ZnBHOQJqaOMMOyVIYEPUixAkm3dzoZ1gctkdtXj
oxDAdK44qxKFUybd1/kOqGuPqoKliK/V+tWLsqUPESyIaIzvfGkld3dj8El9kdP1naG8KFyaRgp/
g/NqB/l+VuCxSzUOXuIaaMSZ5BlySLojAMLKI3ZSuv5p8FLECNXLczFW54wTZfS1eQFJjbNgoUGV
7uEtxCnp76nNH1VPW+pGs9RGbevn7cKXHjUQ4plqXdnZty5vncELFklyX4ym00Ww4fJNVe3d4T6t
iznqRjaMWLm+KsPQSRAVKSk0F+61am0tdlP2NCc39jD/iuIhEg3lNbRtau4BQhm7e5VBCIpGx8wf
kQqJXdhs27pFkVvMQYE0iUnwCE1eqh98NsoexlGfJVMlwXGlajapDBRNTlTxHPkEixFAXQQ04hpm
qG8daqPfSBqI/kmpY2HFe1ssILFqI3TF4uhnm2pwHZ0SoUIdoleTdYgQV0RakNWQ6eWNlkczBN3g
qGbDXVhn87LxNwimorT1aKqE7cEmKrY5JTaslgLveex/pJm3yyH6FD74aViMKLQo6krv9jZy1Rm+
BrTI9uMYHMsg4DQmbudU7eSQtZLMvR4GeAed0Vu5S0+XUZsyGWqor/1jqCmHNPuhZsU6toZ53Ezs
/m3u3wbl+Bh1BD8GvEFDXpByOnnAiQNNr0pv2+igRAeAoog7ueHSHr6ribwYRHhj1m+2/6Ip/jzv
EI9LTAofIblWNCsV4fTpWspvajOfj2r+o6vSdS2N5GyPprYDSA7dtd4nqrpAz4REXnNQVZq1RnI9
Qibv4BuVbb/sMpcCUryH8PbTYdzz40cLYIEfZ4sm/xZRIG4meiVCiuYYUkYyd4l89MdDTfRYDt6d
Lj0MYbmz0zfTh1WrJ/NeLRYDvIKms4+ar25rT/0eqFQgAG7Y4k1qVbjH2GpVOrK1OUbrDyG8LdTF
mnxpo6+RJtp1aIpP+iDvNHOUizOliMKWKeN2RB0tVcNz7/lzyQJC4sOOGz9DOLyzl1/qcqPWmiqI
CHW7OrpLsBnWq70NrfXjnfydHO9SntseU5IUIqldJtahh2FeP3yWP/5531IujgjTkwONym6366tD
0545AT658DvdrUtNXMNWsy41qZQ3yEO07ogyGCJymB2n4rPj7Z1mw0+E8C/Hp26mcRWNOgMLkyOP
ajwEDcpl2xDJkiC888VqSC32mcCxNcv5eCTeG+aLfT4dZWEO02OV/rNqTpEhnD4kAD6++jsv7VIs
14p8PxkbxtnTBU7ku16pIaAiQte9fvwFPyf9Hw7kS+Xc0K1B0uoqJ6AxTDv1JiiDY5Rr32WPIj3W
vAE7ay2/mG1PehsfE/ebVZKSTE54EO5QWZo3OcJh3rCOcjJakX23jWRTw7ekebcsW3kRhvEuJZr+
5I7fG+ULJJswBk+4eU+rEYah4dNWMLJ9F58j/7HLv3l9jcqa9zgiyaUh+mFHaPqYEpJm9UzqQHXl
UDsryEhWJmgpPafSS4gI/Mf39t6yvOh2VW4ooy5nUUsEd8ghMlAf/PjK+rT+/jRO02b2y9wuyIPl
RmMm1Gl4nejDqki8hV13G8UYVhm0NEnOZ1UWzxGuR+UHNY40u7chCMkUtb10bYWdExpPcgiSMlO3
dJtmrg8mNXQy87sXsnNH52ISKqGsKcuEGXiCChjCHVpQXoWclkDSzY3WlVUvVP8xcp8jPV/Aj1vn
Q3SfDf06Am4cB9cqzfwUm9XGfnJdzansVRog/TD237Veu8E1miqB+slbeW95XOzkQ2T7XoEk/06O
M4ogsdMjGIzZG53cf+DX/+2l/3fvLbv+r1dc/f0/+Pkly4cy8Pz64se/H4KXMquyH/V/TH/2f3/t
9z/6+/G5hfieXf7Ob3/Clf/xzfPn+vm3H+CVBfVwat7K4QY+elz/vDz3OP3m/+uH//L28yq3Q/72
n397yZq0nq6GiGb6t398tHmFcTLpEv/br9f/x4fH54S/26SvWfq//mcVvP3lj96eq5q/1+R/FbKt
qoplIYmqTNtT9zZ9Yut8IAtSWE3HikSeTr80K2v/P/+m/6stTEWxbci+hmB3ZPFUWTN9JMlcT5gq
H2oCEVgLFfv/c3e/jdB/j9i/pE1ynQVpDYFm2gj+e6nArkEiRWiGIiwha0K9ZDTopaW5emPryyRh
Uc4N2UPARcEWNN51uZwny0ryRX/sSHiSdeEL2HwWZujjJyeD/HsK8F/3oalgtlB9FybP/PvS9U0B
dd9ttGWrxqay8iMOwqMw2qhH36wQP4YUoh0KanX8Mqo2N6QPQTYXceGffxm+f7ygX1/I78uEGzF1
VVcVTaF1x5uxlN9vBCapXSGrpC2VInuRhCJeYj3qHqW0RlXHDj/jT/zl/fN1JuNpCwMFbMucjsxf
tixXsaQaYSdt6demAtGeGNRXcHyk5ePD3hR9C3AiksbvZirra0NzrdPHz/v7Nvxfz2uqsilrGl3r
v1AjKsWPjQJtYTQdY3tpx018o3lV8k9t9v/4FsrvuqVqwpan+fzrY5oqdNOhk3mrtIQfMgNvRC+u
w09w27/HFz+/xVB0gdqswtsUlxjJjMnreR2CZFlX0Y0VFZIOIoZj3defscj++toMWTMMnkXXFcUy
L6ZJZYfDmIGtICOIo51eVgb1WxHcfjw4f30g3pWly4pmWJasXtII007O7baU2mVnhvXCyIS5rSWt
nbm0SB8//qq/PJCtIjNk26aqGvxzibBFFCeSYp3SdTSQmiLWmDiizz9zvPjLA9kMjWHYimprmsGc
/30eqKM96Hpmustqgq/DjS0iknhMFqHYB5b8+s8+ky6zglXZMExdsy8zAE5sy24N2V2GDSbhTlt4
WQfAoq7v/vnv0dmNFb4Lc+DLblLbl5nRNBT7crKXkyVipLq0SDz8/33LxbsrTRorWl5hgTtpCGSR
jq9LEX5Gu7wcIc4BDEM1y2AzErp2adhW+KGqtKisULjMh4PXRi30GS1FTQ0ozscP9IevstgKdOa2
ZnICTZ//sveFqZdEYVl3y8rFs7X3pBgzTNGIbzAF088W7E+02q8nHQ9mabIueCxZh/45LYBfvg2U
PurYAs3idFQDdVnRy0KSwtRdOLotkjeaUQqUYvmXtg0T31V2WpXjqNR0cZmgKPK/OTuzHseNZAv/
IgJkJrd8lVRSqbp6GXe3u+0XwnbPcN93/vr7Zc0FbokSROg27MHABhzKZGRmLCfO6SFf89sFZr04
MOHaTNql+mEDV4UzI6mK/ve4Lcv6a+sTcO28LgUjkkMTN9M9GKvlSXpZRXfDQBO6sVXVnbvai/+w
wLWPJ7uzgdv0Td9QWcgXq/gQV5UKzrnZavprR/UntPms/Dy6RtePu3Qwm/p5FmnxuzCHBqJgFLt3
WScZOH70EwmTKrh+C5XpOGuAa98HIglzczzmAaiSGt29g13HPj3PbKsZq4Pzy++DKSZ+hM/772Dw
8vvMhh8VoYCAJa0tKHA7lh4M9QIVWGN8MSu//GDYUv328PqIwHgtpJDM2q/fJSmh2CvhHDi6qWE+
xWhS0Fm0A+vZ66t8a7zz2t8FV6xj8kdhca301IZtEbHFE1CNqd9PwTid9T7sZJ/4h4fXJXzHVELf
tPrBvdzMNhUWnNyMAc2G0qjLPP3DHaf8GWEN+ed9U/raWX03aTsY4c2gqLx+OMwgHORQTdPRcBJS
yTlTL9XoLc9xkYvX0jSggu19OvpiToyHLxAhuakcnw8PKGwdNCZDlXl+XkzHJod+6yBLWu20x+p5
2QNyG4en+yu9/n4cBf0gs16glmtzta8aUfYD7HSI8JLguf9qFogd8rR4rGTl+T6Hzud9JCIjPeCC
vPx8rh/HNPDUchS986vtwAt3xpw+fLYxwkK4gl2dBaxCGIJwt1NzaR7LGNKlunHB8fcR+Dez9x4M
Mt/W887U6myXrVuF8Zybx2qwbIqxUXWalOU+7A4siOjCtfhMvueuMl3e5RyqIDS4lzmv6Z93PYAx
5kOCyC039m4dLbEg2zRti/zMktoHLz8QNZ9kserYPCLlKWE2py5U2bWzcYrXuYi2YrnKFLzEPMpv
fZN3Txak9Z3Zcl8eRZIU6ES4o4S7vjLjvxtrbp/kvED1+7CP25ZSindSCJOTdbkwXhPXzGvXhIxU
fA+NuPuA6uCfwmubxz8WaSdRoKd9/L/InHdrc/K5hSGnN49uEc/fhjnsX4alo9mtMbUPr4kAw8Q1
OLMWiiKXa7IlQgPLIuajHcI28BxGXiVOsKc3AKekDKbn++Zu+AZ5nHDh83Ac31zPxjCpZZR56SzE
aQo64ga+7bHckpa64RoXRlb5cuKbIpb+wg1hRSNzFmVtMcwLqK2fl2+ySYsNv1ipAL1dSRik5kti
Jfloq00s2mqpG08sx0bCKUejOxvHpwCdHlB7VuT2YHQKx9/PWS84e5WDskBsR+CCPa/OvgaWmX6w
4x7maZMPFfw52031x6P7TpTkEoHrDNNR61R6lmHsVwRbxzYZYQFrq5+unORGoeL64/Jf15UBz/Qs
wX1z6UsNOpmMlaOvYftmDSbGC77xj7YIMa6/LlcL4ZDj8wd7KysoChBLRsZ4nL0sBvwwfUrm6leQ
w0sQmRvv9wrap78sxog7LDYPQa23f//uJFqzXaeQg4zHBt2q4amMRW/s0zwpFzgde7AUQ5SX46mq
2rx8LueKSvKUD/XHxmwM8SUsUwRNcq9RQGohsW+GD2FawlFqFAEclRPtXTpGjWPnT73pcA5U7lfT
OcFb5mdZLBPtLCYExamRTvU1Ne3uM4C8zoLSEtDct7ROCTp20ZgV9Ci6eCkgDU7j4ZeAU9Lwwc/U
zT8kGBUoY27SYUfQkwCADNOt4e3r19+2LMkucT36jr3uiIVgbcrMswmpfBum7TBIELWx1V7Y5pap
aycj7iPp52mxFPnY6mWuaqD6dYzouQL1f5rnQRxqJ3Z298/LVc3NJ1gzhQ2nNthbm4fs0pdFiYJR
1Ut60l7ydw4B6i9wd/nRDZWxj+eleg37uXxtuxKYn5jE58IsNn/E9a66FgmZzY5a/Apz5emjJ/s0
hNH9mE0xbe5E9T+iwYPV0g3ih+Ax2s8pc1LidCi66uWuulCpq+o8b4sB0q2+35klQTe8ZfPGRXlj
QbybPPu2hw1KN5ebasOKWSQ1CyJzKhCaWMRvy0LuJJJaPDR1+L8Lgo6XWjFRgnL0T3l3cGHqbLuw
ajGVDNlvYRYPMAP2xR+mAXLqvq/cXJUrBDeEy1P69jq8M+V71mhUcTUcmYprT3B75j8r4Tif3NAC
Vn7f1nUiyHdyHVf5LkGwkvp0vLNlTnTNlQNmu6bNElvxsU/9r6oLPkPAWiKCbAcbBm8tTl98Hnqh
3BFrYbXF8/pZudpgCSkrV2/2VJhMPBQkcw/vI/U1qoUUmHlCvHX3tY7tei4sMUAPiu6UnwHOhCGd
uehq2qKhUmzTZV7mC+qTRMSUVjzO1uU2qsbro6qexBEQFr290WngTp2Iiuud2de1seN9KxEiEHP8
abYWpvCEby/zgyVZnzjSdUwOua9sUorVr1g62zaEz6+QNSN1zEQty86fu+4ceeOwsbnaMdYrppzu
Ko8DTvqwchx3ysJuLEyY3ztWk0vEkEyDiZH77nntLb5gLcCOKVdwN+t//8494SHI0MmrBICT5pvq
swaCcB5pYqfwdN/SrfUoW98kFOMczt2lpdnpogqKUnGcLEAxmYs6Wpj58fFhK77gnqKObdMOsnUs
8m49ViF9w4kbyJq1DEZYOeKkK8UPZ4BKUig3pbIssvW3lu07K7FXysUYgf/Q6EGERvD+i11olGO5
sWnXn0dJl+gblxO677YKjJ28Usibh9GpLcr4xW1sRjn4H0TBgi1V2uuLClPkMDTObB4xufIEyLVk
MBtLeJJ1IcAqzz3RgdFm1C5pX1q/96PVx6cZpYCtRV57hm7+6VdbUXOmlHT5zYwpDZTtgrNKiNkS
4CF1jKBXNZeP+gZRKPEnDsgno0q2WmEa8cSlSy6OZWtMT/MCuaYXwGb+oAfyIFORFRa3IrnuFTeL
QEnEa6l2FJMLsN0ep/1Ifr+Rsl/dh3RyyQ886Undals3hwgpURIvzAlmnLRjutbqYGN2zc4sGPpJ
hvRMcVMZ/+6EXbj7KhMAPSdHLdEWtufKa/gd8i06kMKTNIUvv91QdU0wpBm/w85fafMys+24HzNl
fRkLZKtc1W4BY668hSPHlWW6tvJtHWutLFJd6KC5NY9yYih0mH3YqScZPgQPJRpxeWUk+S71Co6E
t7LiFoNVuGbhnvq8Ng+Fh05aNY7FhkdeHW+s4CScOhbi+GL1nsQl+5erBbrbfo6Y0vNBbormV5GV
W2QRtyx5lAuoJ1FNIh6/3LWR6eO8YIbl5OXil0tM8qP02nKfLKG/4Zl6Zy7eLdbE/W7RenYtstfV
DVwbUSNUm8lThCodenvIoE4OKpIm5A9fc8NxP0hzrl/BbTxcGXmzzNpoeXP5r2MEhIiTYSpLeRKt
m5HYoHaBZC2A26Tb4iDUi7hapOd6xHN6ic5qkZMvFtmbmIpGK/04qxFkIz2l75FRZy/uMqT/PHip
kPRRP7XYUp4dd82D0i1jYSdOzTSxNDqmwWHtlhMTvfetvBXSV8viAqaaQe+ULv6ar7ANpyEQzLMx
EGMwSelWqacHWWqNGS3yWe7msYiIvjIEf45mWDufFigmfiyxjYqTl+fCh8cc1OzeAgrwT8lsfchE
M3Mcu0mkDvTLWTtsYQ5ueLYOYbgOyfe521cpiiODwaYNy1hTDhCsCjJEHRFT+eC0sCPe35+rq4ev
IMm7OK26qbxOmmeV4PrLKE6B0WegC+buGfJz83zfyq0FUaqkXs6lYANjuTyqnkhbYaErRNEHVFbP
zP+uQFYW1tU4ef5/mNLXGxm6sMT6lmvJiPPYQqlADQDTmfmDhS+WyCSo8dF0la3jmOiaGwE0tabL
RUVD00yByO1TVrrLS23H9j7NrHwjLru1dQCQqAIQABI3r6wkaR5xyxpwVs+M9TDhouGJUYBIaWZs
XHNv9YT1WSE4JzQnLzaddadobvt2VG1iM/fpMjEzuuqpW2bryQ4tOLGtCU3xVJavaEQk35KygTIh
YsDNM7j2kENdNHLPPtz/nDduJRoFPMTsMSHOmu7FN9QcBoRZoAPb+LPtTO4fmVFPzzwz4b5YjG7j
kbxtz2WjXcF1a64Ct0JkVp2GoLWtlBmmZik+9Z5x6GPEt5M4/nV/cbcOn+dRRBR0DwCrrF4w1ave
GIzQOUX032iyR/K3LlHBxpJueRCDg0QqtmNynaze/TiFrw/KBA6f0+SfhgXdn4oK8bMxhNaGqRsL
UkIQZVgWODrwcZdHIlTFUM0Dprysc0+5keE7sOBvZBBXAZrr0zWlvcPFpRyc4tKKXSWZY2iNnCL1
mkPpjcxVR3GOKllensvIrj4kbrnVW7wRA+iei672EgCTJV0aZRzCN8smdU+waiVw5fd99XfPT2lR
DZlQVE0yH0GQaRbBX8i/Ln/c95Qb35CUTPFgetSCvTWEunSYj5hym9hNdFT1q6j6mruGfYo8OFLu
m9LfaHUJKOCOYGUcrgDQQJcLnUoGuJjEcE98Td95ausld/cpo5DiQwlURzDpHDAR3SSi/8LIbwt5
SDWkW/RiN7fbx1vJOMhv1uzlEUq+XTmjh4CMDwTXSRb02SHNluijydADo6Ze3f9GkF4dvKmQx/tb
cGu3+ZwSB6ZrToXrcgsAMdaJ4VXeaehEe2qbCh0Mw3WPhlySjd2+dWLem1r5cjsMHbW61jv1RePu
zWUSsB3bW7Nyt6z4lLUk1QPCyHUiHI8oPBc0gU5ekMyw/2QKGWGYAO5v200rxBD8cbTnrNYSq7Fo
/YxvBkUUQtMy+anLVhuHf8uI/nbv6hSjXLxmriYXgiJpH5kf+WoufrjxVW7dML6iekQLmZhozXIr
mZpsbY3tScfulfsb4cO0fqUqFu3CMWaQHT2hx/dOkf5CEmmBwlyfOpEgeNcUJGfggOMf1PbT15Fu
WbER7t3ybAXWGQAtzcKrEjtq0LFM4gwzsTe9uGTRu3oJjGNklmJjRdemeD1BR+syjzLttc9BTAzt
qonPFTHBhEb0HnLqVrtlyX/d37ublohXaMYQjlFUunSJKeqmKU/RIorFWD+5hWEcZqv2Dl0Ng9l9
U/ryu7wcWZQNGEln0wAztOO8875MWksy8ZIz8u223yfOGhJDVnDoe0scA7eLHw6csYclLkKLWtka
/Z2Vjb/wlHIZp2b3m+4QHgCyj58GEMEbPn99sN46WSZ4JOAM9rov4pFW5lle4hpJFiEYWxl7lZVb
Y003rShBuQokmXl1srylMpt2YUFw1M3PvZkPH+txzDYaL9dvGDUOIbmESJuJEFZRXJKYstUV25O1
SAnxNjxB3RgOpyKJx2M2Inc/TlDmtc0onkeLYtPjXkIr5r8oDSpwehPeeYnXGVRqvZE7KoMfuQBO
uDPbvkY5MahP/pwGG4H79WOpOGTCt1yTt8Rfjz+VTV6WJEPOyfEb4EITKpEZqPww/dVA52YdgFb4
/wIRGHxq6Tps3SnXl6W2DmAOSINDrL6KLy0mJnxmeDh+CgmYc6rcZjwzCW3np6BB2+TQ9cr95c0t
qdj9fb7hTLrF7xEY0e7l/13uc5q1rkTVyDkJUfgH5VbBwZzSrV7/jevF4rx73Ms6GFlX+e0kZfAi
ixyEektExyYwI6Kwrb3oumLDcW6ZkrSEmDXhaAhnlfgPUdmYmYNWlEhGD/nCMivOalHL12iG7+z+
5t20pUM8KpgaLbGyFac5iWCTu6co0Pp8Rpq9xiNPXhVPW8MjN00BPgTiA5oYD738ToVRaWx05Z7q
xpy0Wh+JbE145VHf2HCJW0dBuh7VHuBRwlarC7rxYNERsiHS6bz5owhHcRABdOjD6Nvfbbuonutc
MlVdbd45t5yRajHRAPVIcqDVfs4mosTDTNy82HAwNGWdnxLXrDfWd8sK0TBQSsrFDvYutzKrvDye
6XScrGFBWXVsYSoboaq57xs3rSgKQ4o6FACp1YtKVtFHdeag7tck8efGtvOPhjXIr49bcTi81E5o
bQGluVzL6EMFxFVtn0IjZETDhLLBTc1m43K84Xwu6SjuQOuYoG51SRR9JVVpOslJpF60J4OJ9x4o
X1wATsIHF8STRvjhEoc4VKXlygVoo8Z0l9vkpMos2KkxSo6ymLYKtVcfByu2zQNnEexw9a6sEOIL
HjQvOnEp1c+jNycHtfhb9NRX24YVHYjqVip4svWYVdgKs2g8KG8IvAaY0bKg+2eskdXNYrN9uDGs
jTEpR9LJo31VdRnGtGXMClAYpC/lP3mvq+xDNG11dq4LXCAj2DX6gYIojtj+0uPKwB1U2qUQO+qq
8PfaTzwGTucYCuTfDanC5pAbXVL/p6pCz9lZMxxoe+V0DP7XpTtNz84SmMYxmQY3/jw7qqp/3ncg
Pbp4GV9S5SO85P7gnaEXtHJWc8y7zGhx1nqCFDSX8IH9W85eIw/KmwYL6pjaGczvC0dK80IZc/J1
LsxYwuc1MRY8WG7RRRuP0jWy0NM4BcIloGc41xsRy7twpk4SlSs/iU/AdOPp0Hd1hsh2GcCvR8HQ
d3+L/Xb4pwlyx/qRGclQ/6wcr7L3oYi9+BX4KOxWRmQF7gtDs2iZWl5ZbYHcryI+fiO/TGoQA2Wa
NXbIqP0+Kh0zPoVNl5ZPcRBaw953hmpCJ3daii9WkTsoD1LbGxgjYLfghh1Nddj4gDqyvEgQSK4p
13LNAHMAg7660wQjH3WTD+mpTMuuORQxXr3zZRBkfwRhP3nfrEmUo9xBwpNAGyIK6WR/laVZ/10X
oEKtp/u/5ypf4edQzeU6cMHCEL5cOnwam4ZM/TI9CWeG7jJSFipeS2B9tuJw/th1QbXhLNeXE81b
/fISUdD6XheqAH30fuXz9inDCT/nnZX9g6c/XM/QLWIm1ABycUrojq2WZUb0n6Msp3AKl4BQeQFJ
o9ltZLArfh86pvSiQTnZevCWot9a/qxMFtvrCjM5EQNSVYRyzZt3dT/kMzwbcSPCZzSrRn/vZMjQ
fqAUVmVnm4PyT19US/F5yoVcntGAUdU+ZHyfkSQR9flBdHKonxLDgjumHBMztyFJ7bxmK1a4PhN0
e9kj3V3WDcTVQzF7feA6VZOfYjcs1V5ZIUxfYR445j7wK+ZaKKJ6w5MhsrB+AtEqEBaVE/rR933w
+iUhbwVZROeHUh4N/suPpSg92zNx7al3UDgbm/afWoUJMqjmViZyw9sBM731aql10ze4tNSZw5Iw
T5CeMuhgvjPtCb+MmaffUzG7h6UvjA0HueHsvqAnTNZj4/LrQjTKMnWF4lJ6Sswo+tLNgbM8uYm1
ZI+fYmpDumvP6CczUKt10X+GHiVBEtEBR/I0mzAv7hLI9F6npFv+HLJ0qyp5/cn4VA6ni8hJp896
4e9ufKOThUASoDzVMDt9muRsPDkZLYNCtd3D3kFPkLlyZtdosNMzuDQ1CoWTLkl5gnMkenJnrUy/
lBC9uUNSPBoKgkwAXUH1QfoMhaynduqwGUI/j8vT4sMaO7uIYncOk40dieTGQ3BrB9+b0mfz3Q7m
hrHMTpOyg0vh7QsBS5I3ioojZzobO3jt9ayKGQ1OOAG7Eqs7fppIF0q3KU+pk6Fp6WQvqTWgMdYZ
MEql8ATeP87XTq/NQZXAuAsxlFo5o93m1HDqqjwlXYKyWss0ARlqu9FcvcY+62/1zszq1ugXYooJ
LgjmkJro0I5J8Jc/zcNhsUO412nK7SUR27gL3WR+UUPR/Tnm2WN8OPoBIFJkqRTFKAaL9RTRnFq9
Qc8Rh1ni/nM2g4KfDXN4bmxYBe9v6y2HAcAHGwVNB8Cn8tJhoC8EqBmkOmlMvjDw2pysBpj1MPlq
49a65S+AFoUCE0GktJ7jrE2yYopm2WmpXYTa/QDWsgWOcRNIP5w0vx5fF2hrMgja11hcuYvqaCK5
VZ6fjMGBfDmeLeSh+/y5G0S0sYW3PPO9qZXLpCinBW4Z6feu5+qfgaHmh6EdMnfjHrm1g8BYHfC2
PDfuunTiWY0SuR/mJ2Z9w28UGpr/dNBzHIXRTpq2yd34YjpovAwqbdIjkHfAkmmvrvdwgR6WkQ/2
sMrM8mAAkz97RdB8aZUZ/psQb/ks+2F4qeLO2Sik3txSOhIAN3A/YFaXXjnJOJl6A69sVO+9yimG
cGQaMfT/+HSaZYURVTDX9N0v7SyF4UQOzCLQeKLibXsBONQumTf2UTvAeh+JzSmVkvrpMaZLK01V
UoDNPawQNB9k67jfZk7+b6h7WJQeWutDXvl9vLt/Am7tIdAjolRiIPrWq5ONYo3D1LKbnSwDCGVD
I/OpIYX+dt/KrfuDhgSNfnJ2gtXV2rLUhhcgZW1FMrR/OWM2ZX9FIUAlZCRddFAfsaaRhDBRMGkD
npDaCj3py51MhOHOVhEjWxKV/XM3keFR+qiOWdpuzRBfbp82BfkJaYykwixg9F+Z8tpYZXLw8hdI
Vlz5VIqsl0QI+RhteIfeof/zjjdDAPFBfcDdozG7K1+ncphYflxlL0vfDB0I08w8zDH9gzRoELuo
fEAwj+6iBCahcEUQ1xDarDyjzLq6SWc3eynH2NobYQLzdQ4wrS/Elgzb5RXy38UxFaj/Itq66pGJ
0c+bwJ7zF6vOm4OYPxZVsfcHCAODzjF3o49wySz6rYrYrT1VYK9JQAnHKaFf+knWmnGYSTd/CWPE
AKLBP8RuZu+t2v4x0Lbd8MobrqJBLqAJ307buuUIYZebFLGfv1A1iw55K6MPdgRB/cNfja6mNqGL
9Fwnl2tamiGxeibZX1AhQItFmIRCg4eqCJ9zw9SNBVEgdbgR9Zg5l/ClqX4Iy0wYffUy5NP0BUW9
8DlIUZu9v6AbH4k3jP86MTHNhfVIsT+HlmHHefXSVsfOGti0Ihl39hQbB7klqndjRa4mkOLW0Fu4
Fo+fopYuyjBUL6EAelz3kTpGczZ/vb+iy4v+zdvBGmq+JIuqkLUG64yyC5sgcdm3GbUUkO2phOsj
a596ByKbZTLHCgbrdJMl6/IS/l+7mjAKgBJzWOsB9xZQSuEuVvXSZA19ODhcdk5uqENL/r1xW93Y
SK5DSvO660bPd5VgyMQMe78NypcoGRdUVdBzS2okYu9v5I0FcW6hRQOHynu5rkcukRcWSyO05IEV
7vOw9r/mkI+dYMRwN0KNG6YUvDZvVRdStPXYzuDFfmghjP1iAKl96tJR7fM6sbWu2Raq+sbeMSHs
U2gl79SVqstjRajv9MlQ1i/SQNv6mLvKUE+zrCHBuL99twzxONKHhiOOxa3ermlCZkrCXfhixWOy
91CuRKkcvZ3HrRDL6neL5hp5++VyUPCyB9Wp6iVOBvNzZCxglo0Zgo2n+3au7wlqiEAaCH31nbQe
AynbHNg0E8cvKkhC71lO4LOOsdmF4xMsJk5ximevDs/3jV5vIdARXhBYWXRGuJ6kGf2pDTz0KF7a
VmUvA7GCfw7LMk437Fy7H1RKtIiol5J+wZVyuYmN3zVtPpn9i6OG+kiJhRkoejn7GijOw98LU0Ds
QaMrz2dK4tIUdbZ+LEa3f3EdOkSDFNOx9IwtAcabC2ImDXItiNBosFxasdPA65BVH14y+J0/Gt7C
HdiOjvy22AZCJfe/0vWFa+Mbrg1cUGow/+o2GqSTtLCkji+D2xbpYQxH5R0l1ITzk+NlffwSWimi
FHOWh18et+zZBG0aj8MjufpuC4F+NteL8cywF3NBRRpHxcmG+W3ez7MVZq9NV7vBQbjTsDXqch1T
8Sa/0c1wsgHra9d9V+Ox7C7y/ThtgDyM1FsKuXy3IthGrMUMn5d6cL80rmz2UDg+1gLU7wx/UXzh
YMB2QJ/+0nIj65YGUdqeYRoDrV21vGxic/T7+ryzp9xc5GQOj+m6NDdNVgXxdt+eUzNG4imvdvz9
04/Kf7tOGzzf/47X7grUkyYOLXvWQxx+uSQIm+02NhFgS5oY+cIFaqSUvGJXGNa08dKs6vp6+7Qt
SiBMh7K0NdgujEUR2HY0nu06bD1oOZwCKngf0abDVMV2+uKVswwO7bL4C+CZ0nwdVTn0XyMz8uu9
42aD1UG0PUm45hO4cgEFOghCxcaYQwITok+6RxKEftyUeOFf9/fp7cK7TFPoEfJ82TxfYFT91bke
Q7AhVl3BhJ8lS4SYZJPLL7YcELZAqMyvIMGF+yMCqAIbAtIYqZXsIZVCOS6upxS1wWQg8F6qmbn0
sY/C8CntAB3S4g1zy/8APkva1b/yiXTyhx21PVMojZ/87fB1FjRyuD136MtPMPBmkWXtliRJnE9s
+ALbfZXk2b9E3WbDIQQVHe7GZDGTeD+EWfXz/j7c8hc9FsWHpGRAenjpL+1QmLUN6/N5smvxZM7Z
D6IFph8rGo+PW4JUBZAMUb/m3bu0lPRVLMelz86D5za7brSHUyricTcN4fJ039T1YwfZDvhMH3YU
1raGGtWtUrxtgZb7ceyPUTnl6D162cZlfcMKzSxiYw1uBVq4uj1IVtrK84vy3E8m6KxRBM+iyq3T
/bXc+EAeYw1vfUDSl/UYZW7kQ+dEfX2unSj72VhiSQ5DOiOnI8oy2/hGN5bkU5DjUNAjAay18oYB
Sj45W1F9Ribu5xRIraAn7I2vc30fAu3RbwwpBT369eRyj8SRU8iwOVMyHhHviRmVL4cW0KcZpvav
wDX6eqPSeL2JgKY08YZmYIRJeHUrVmFgM2TAExOh3vptauzR30lD9YwaEVmOG5/sxgL1qwLwx+YK
vioSyLGuiR1FezaiRQ8bOW7dfFWhu5THcLYj+0StvdrCftxaoq/hP4CfKXN6q+MljBm9mDbrzlVR
VV/8DJ2nrPTr12Qul41Y4dpL6A3yxlBphFONa+PyJGd2Di0YynBnuw1NCxGu1J/PY9PM6fG+718b
AtRkKWpjrIiyh97od5GBYcVTnxsTescMMaNnmLZ71CK2WgbXnwsreiCVto9F3WP1Evh5ODipY3fn
Iir+Cp36ZOXwLlcdMj/9g8Az/WbquJggnIoHoev60qjNNjCdyIAWU3bZTzhhOnpn4fj1/sZdOwNW
AAnQ7QRwQo3xcuMg7JJDbMKeOhZMm5nQLe/80J0OFbqQD18ZVIEoqhMb4/B0OS9NeWY0VNQJxvNY
IVaMVJTYMRXVP26F4UAudGZPqUesS/eTAUeJZQ/TWWQdTPOGmX42rGXZCJ6u/I1DS2edihQJkr5x
L9eSLEnhDRE8+mVsFZ86M412VltujUFf+RuwGg4N9Dyab4AA9NKKncUK6qlxPKcSCby0t0yI9WKa
jEYWn0Y7FBt50k17ilI21Q3NobCyZ5qJiiVa1OdgCpWWUx6h6p+qX3SO0pNhBeEWX8RVQM8CoScD
6ESrhZxidRU1RgZpmZLj2alnG5RQ9Dwt8c9ptE6koJ+ZfXpdcnsrvLhtlJMFgoA6wbpwXxSyNqvF
5duZ5k/lLShSZM0O5ZV5F0VxQR+3/Tzm40YYuUKacZ71WjVDBXEw1ANrx6xlQuu2KadzE8IlOFjm
YRmQM2pzkX4IOsP4LWmq4dtUaN2DIG/s39zatn9NgfP9/om/yhz5HWSN/63wUzZbHcMsmVE9V6gl
hYWNdKfd1zky3b4Z7rvAQl3SGwvjX1E0k33cN3zLu+iWWLqlQJFwPVpvTT3lIaGmc480yX6I3b+h
uj41rpXsujL8876xq3uNVTLFxstDFZcxvtUqqbm7Yx/H6FZThv9M1zB4DiLD/RkEzq+HLWn+Cg3c
0PfOetpzDDrpiqWfz1PhFi9jibCfBYjjPA3Cfbpv6vrWwRLjIrw9ILupP13eB0vSz1mVLvNZ2ZPz
w+u99K+0qbfgDTe2DrAXJTmuaJiK1g4SWRBzzUVink2/T74UMMp+yHMj+CJgDNiID65N0XvHFA8c
g55w4VwuiMQzk2gSTWdwoeNTEjQjQiRpu4tgtXh47/RsIc8o+QQP+DqLozxteZNwpnM51MNXLwuG
H4R6W8pt14eLx5RvRG0G2g8K7pcLqkYzjhlnns8W2lh7Ad71exhr8c5BGke4b9znyhnCjcfo1i6C
mOAiZcCHQu4qLHHN2p8nO5/PcYgkg+qq8PeBXd8ZZbh8f9QD6QjaIHmgBYNOal38YYSoaS17wlTc
pc9ZV4KOsrvpcN/KzQX5BAvEjJqta7WLVg8zGXHrfEZ68Ns8h9FTrdoJ/kS5Re56faKExtlyS9CA
ROBC/5J3cWMsMg92VTmf06lZ9qFSwU5248NNOd5SYC3UBmmV4R6r9SxRiea4KpZzMPtfy646d3Q+
d8UM7tkQ9sPXLMY4uho+w7LWXdUms0o/mNvlDMk0qoiTt3jfUDSZsy9GaPsvimBvi3bv+mbHJE+p
jlW0NsNqF5lhayG7GZfz5HvIZFUuQoC1KY1zrUT7AuvflszYtYPAAkybRPHZWOea5y8IOn+e68E5
+0HRnKELsY89w2Hok6p5Y8L+pikkWOgWQ4jOzl56CPSPUeIDLTvnjpxPZC7/cRs5PXFDNRsf7toX
WRQzsDDxw+VEE+PSUlvOQeDX0jkLz0BisEBUswupsD56tljJW3mfLInisf6W7z1+hpWot0ufBFcY
T0PeGH/ZuQqeJAD8H/dNXbsFpsj+oFBjRI4H69JUmvWtkxeLf4aDFlHAPkcPPJMyfLKCSPwrKZXx
/b7BGzvIMIPLWwIog2RjFZU3iGkISWvtDIDH+xguYBi6xR43qpm3rEBSpTvSgJX5XpfLchrDBfHe
e2fZ+egvG6oo/jTTNNu41W+YoViqnU7vHX3VSzNxg4xbXCCsO2cxcP4+QzuYXvTjTqcvWuIyZllB
LK++UVKozl2iNDhbseHtwNeqp54QbsPpbqzlba6J5JzaCsW2y7WUjMKnVPV8Ur85+uXki//ZTMN0
46jetoJzQ9vHuPD6GqqTqLE6J/WhpJi7j15WqkMIrHbj89+4EHQIAX6ExJky2+q1Rbez88q4Rcq3
pGRjmbX1sYoz+FmnVGxs29tDd1F6Bjyln0HKDgyFMapxuW9ukVRGmNvqbJEJhe1rBMNXV3tASOZ0
1/vW75n3D4w4O7MId0NSHtiX/WBLRNoSyGHmr5GHSOr8++x/M+d2n0cfO6Om+5p/iwyU1ZNnT6FE
Wsvpz8b4df8oXp99Akd9aVJBIH1dv0K9FyZ9VuNXZWROiFhX8ctYIWovKwY5k2AIN7bq+ttjD996
q6Zx/Fc7RZpqDHOSYE/607kai/JAZ2oL1KP99PJ7AEGkMEhdgQoaJePL7zHXfme0xRKc+7YazkRk
dBziCTXVGgmuL0tYpS+ya+pXlAqKH2RZ4wZ36I1dxTKHldIr9Y21h6sW3LHo8vCF7kJ0nsMhehaK
RgPxWsyTlGxR0q9AwTppdfgDRRkDsjRu1gRFZhsLD/Hd8CX1o3n6j+XPgfsaFi0JnDMxAnRKNWLh
eeGlgQMACNwvx8k1sCWyM//pYZcCz6frwGSPvP2r9zHuGeAQZRa9mHllHgZ7FC9WYri7sQ2Wb8G8
NVmkPWb1rbkSwQfTf6fxvIYSNN7i0rmJGoSDM2DrVmOfp2kUH1Sd1M8pZBvPvruMvz+6RlfXLzWN
Hw0QysKXDiaQQ086V3XnJs8bjj2SUBHqEF7sne1mnvNDWi7tVuOaZP5qreRgUk8dasSaXM8LIwdB
eEcX9Ry2cPXv467Lhn3TtCMsVJpM5XUYyuU7ely1t89Hs05+Lqrr3SfXy8LP3UDdeuf3/8PZeSzH
jSxr+IkQAW+2QDfBJinKm9EGodHMwHtUwTz9/aA5N44aRBDRJ0abWUjZZZGV+RsVw5EKwhMO9mqV
gKzmBgLmQvGqqYcgT8WYBJrVlNbndGmiGlUyEp5npH+NzrcFCkeXthdm/r6bkS78Vim0LuhlT5Z4
52En5ZxEWWXdabTQzP9ZoKLu0AxIkJu71I0o61MSlXn3cdYBtp4nW6Ee66AUV55VaK/i7LUwEO6s
Ra0+K+Pgdt+sNMnzc+HEjne2W6G6oQ3yO/F7O+v+6lR3TO/aGP3PxzySMuNnOmbsq9JzBn+OJv1b
DM7kKyqJEW7M4yQ+oPokRKAtdT8j9JQVWo6BMoX8UE8HVf1DMdGLvteaZen9pVEa+UU3eSnmfhQX
OFVjYpVrXzNIVtNz0vKO+Kum1LzEdP7mKf9nNCD2P+kr3+kxXgS20YVWdGOgp3aPcp4s4i9ZniVa
mJdLmQSoKANPopIDu/cRpRGXjumUzdlEbAgKhXOe3ALHJyd3nOYipDMl6MzXMfaXHmkH6kOm03f+
0pI8+WDvtPGt5xU6R8Gb8jaYJLZAYUc1Vw+9rHGce4ad43cwqGnzLlqGXP8EDLHqv4q2ULy7ydKX
5r7IxujvVhmW8mtFJf1vexUXOqdp08VvmkZzYcYZVTQVnOciV4NC1FYR9BSqMr8Wdd/6MhWWeo5o
BpensR4ME//vXlU/9yS5wyfgJLH2caa2nH4YknaQF3DAfX5fjXERBeyZ1vCTrHTEOQUb2r6DxCO/
L0aUVG/4huEpmFR9HJ8ytfAWGrpjVp2TAsz3SRQSsG1vIWURDuiRTo9zieGBT6V5bu5YavaYoXP3
3RtL3dmnLp/s5CF3sny8U5l7xwcwXjrfaWV78d/tpInspI2W1561vujyIK9UnOtREU/q0+Iid3gP
U7/Pn9RE1f9Ik8zOnzvdSOJLPUztariVoMElEsCtz23STmqYyKIYgjpStA+oGLrdU5oVfO2LUZfW
s86y0wYcaq9+cvTMfmPbscj8Fq2K/imm96ndLZ4tnQ+z2TbJ57SOyuJtiicejvIc9+Eb7gHlc0ob
bPhUMlFDWDtarDwkMjO7EyrrtvalwqL9ey61Hkx3Ka0ak0ZgEncJjZE5zDt7lvDw3AjTgiozyvFs
mHw9tYsohTQ+d6JL0k+jpczaWytqytnPq05UImg0I03R5I6MWT/zlZ26O5QgaIlTlmqjh8npiilY
0qzJ39TK2H5NqVFF+MwbZfamybX+aRprWQVFCSswdLrBsBTfnbTxG638aKoD9EU9eNbmsHDlnYTT
JPEHHmAxnPgqzRvvZMaK09/11lChPxtbUmHU8OYjRGNTqT7PBbezH0WliC4ztfGvk5a76A8XnvWF
RBujeACPEE+1RMLzS2tFoc6ZYJl0mqhXtqdJ0ak9QzLoZo5jLqZT4XioXPbOjNqX5vZAoOF4VCmy
OqNzwWop8x7xwGz+NhK2+WOe2FX9o11FirGfd8v8mzXn2V96YqbZtzyXUffYa5P82Za1i6NWNUjP
H9UGWzUFUwvztFjx7IaSj77ykE4ZhCLVm2LjkrSs7QdLphY1/wwHIb/S4jb5Gk8WlTnsKbrp1JUL
ouk4Ag/mRc3dyABq51TlG5UP5gzPa0SbkF5PupwwlRvGYGziZjk5YnLNt8mSjj/BUMqvchx69VmW
bu6egQ45EuHIapb/vP5J3clhEPRcS8tsWkBDW/Bhm7HNk3oxLqgdq2f4HtNJwb/vDa5rycXoJ+QQ
XPq7aiy7N9JsRQgO5Kg/+QsJfZ1NIJGxOhNwuazEwk1+Coqua1HKMy6QZpB3myAxlmfymfKPcZSw
yGaW035sRR+X/ljygvpkaK3TfNFKZX7HZVS1UJsX4WS+sXSj5SuRlkMfanWnypKzgQOt4SBkplTi
wXWRvkkCkDD9X3rOWR2nyhV3Ud9L5QySZvL81ubTfMcO8L7MrdHxUXcywFz+JPC2CBrRzvFdp+SK
XuG3Th+t8/XJHFfbklg6P8tRixakISvjSBLpRX6LOvlq3LBaAkBG2xZblNzR00VW6UNVq7kRKHz+
O5/zm7jhPDQSJVMk7Y+0Ul88HQgKp3mlFfEQpj1znXPFwOuW2ZzThx4K+3lR2vlc19xcr2/D3Sig
5mBR4xtIlfg6StvM1bI4RvqAe9T45HaUMnOrty6vR3mRtILG4LW49gaAWvFUuI4yyrGkClmbJHK6
RQbQZlGgoLH5ZGVK/0DS6l3Y60eiWS/HtkZdAYEoFtB03TyJJQ7fGDv15gVzhaT2waFQrIBocSTT
uze6lYNOFY4KMCXs69EhheopkTLiNr8sQp75nor0gxy12gh0pKDB1xjFIB9luwocvz6xL3emttql
MkTeXRy/zRAtWEzrbrQv8QLbvByfuk7+6eXOP0kSaQc1mf1Ya1kGiTX7RQsbETWrETSfL53WKLWf
RFEfpovq+VljzGeDSvW31we3s34mcAYavtTHoClu9qanKbOlKwwONYwm8FruI3se2ruDKDthVk7F
6j1LDwEU2fXyjV3qRHWlexdkLfvkLCPYfn6lAywLLKtSmwADNLt7tNRoKU5u3S9806GAYmOU1Mpj
m6Z6ct+nVmyeEtShUt3PPUNpz9bSIi4ROV01P5p2m0Y+1T/pXixqP8IOdEyikgtsezf9MnA07Tt9
pKkq53EsA9qe/YJJU2v0n7UsVYbPXjrFUdjQIhYXXGTi/mLVeToEsrad/FSCLSVj5uGHRYhE785X
u9hVAyBX5cDvKZT5odEWmQbF1CrNvRWl2XJWmyL62tgKKh5I0E638d14pKMftwJFAAsAgAG5dD2v
WZKYSFuo3kUWLmI7Noa1OUff0g6wUS/XjzjUHtZyIeDULZonnjRdtMjXXDS7zy7eYBWPhanc5rDw
n9EABqDsSR6EDMT1aHCfKyAgeN6lL7vpvkjcNDANcXSeX1Tx1jlDNGit41Jg2754265LePOzF0Ek
VV/bpLTOZhoN72vDSw7u5JfTtuYdOHJSKv4FJL0e0MScYXCwJA+NURWfdV22052TJoM4qI+sy3yV
YuAkjWAapUnaTaC71t/xW2V/NkeB0omC0ANdmiIgfVeqE2ljM4OzMZfZ7+C64V3mKML2i7wcDhjk
L68teD1sDjIsNgdtwuv4hlUXdtVR8kOWFL8KZahOcEzuXUN8dgt59D19uYC4V1Eh+eUIasGqvo5W
NLKvkHCNLlHb/tDUYryrYAn5iwUa/eDeejGvZIJo3uE8RveYftN1JDuO8plOLll+kVJqK8u/rWq8
GbbEv4z9EcV++hMA2TbfFwehH71LFYWiXsqzRk4k0K28md5GlF/VZCQnbQppm5tCoKncOsUcP6DH
U/wJnKB+mKziNrO29QRT7KcYhEcyYAX+73rCMnAWPNid+EHNC+rUVR15l6S321sL8XTJVggqdd8V
WrMNE8+d6LFmTx6UKjHfWwhPXiwHkVVXpvrp9S2ws9lADgDbIaX6BYzYjGgoxILUbvJQCHUMVFrs
d703ZM+oyzYHu+3Xxr0+xu7qYmOuBxli1C8c0W/HuDP6NEo0WLFjVpvyJDyzkX5XNVy5hSUobgNX
7oofXaVlmu1rWpaTIq9O176FaKHzbbEQ6nkaQB0Uj+0Sp9qdvVTIzlYKkrMXY8xlclCVfnnBrXqp
qzqejTjQiy4FQON6GBotexAmNcR7jbq0cS+Wjmfn68vwMtCapQBwQEuX3GAru2mb5dJ1eVw8dG5f
80Yo83eWl6oHUV7eY+v003HjGULjZfseyHPTy0ihiwdRqPFzPSlG7ee9VE+KBrPWn7voSAF8b1zg
UlCxAydLs2Rz+M3KrTMkACHtikUpAxHLFEGtzLz9kkGC4hfOmE0M2n1zMJEW1AcjdaoHi/r8A9W/
C7SC9uAz8PKs0BeBvkK+vMpFbeF1ndc6Wm2K+kGfeFwHnTtlvZ8LXbxXwc92Bx+99UFzfVr40KyZ
AqmrQ3tLvz6ZubPMIh3gBrv1bD43sBEWKuVoN9w1aRcVvgaauvgzGfHEBt2HnglP2CirDq6inQVc
H1y4YGCrskKarn+Fo0Q9bwYK9k5vx761FMrTiMvKp5u3P18i0AHgpdYsep35324GXHDaMrKt6NLG
ufYG0sngG3NUHqzfmoX/PqNrrxHlMojrfJBob29mFKEqtYxGGORtQiEg9OBVzfc43svcd9N+Ge8T
16kav7aiQyO565NH4koay2OckbGk0PQ2r1dkPtQ2TdwiHG29+Gz1SnGfe1Z3F0V1/1UvM/3grl2X
5b9D/RUPr3s8DVYlX/wNNkPVSjDjXZwVIaZ1avmxLee6+aogSwBzvugWGu6SStGll0uV/BiarDmC
2l3vm//8ABQdVt9RcN5buBiqT3xKZ1GEtTvbD2rWN89mVR8Ncy8KhS8E8kD700LbJDBxruTUBJcy
hNnwg0SwvAONdrNpHscQGCQpLgbgvO42a2fkK7qq1pGdaWj4BEbk6g9oyUX1wYG/vl7+nTIeOToM
Kcoo1FOuD0FtoCOZ4CAX5mpfBJM+6495qnt+TzflpsT9P6HILSjOgcgBongdCiU/xUn6sQxjx8A7
J6vrSQQt1cQjAN/uAnFBrDcYh27rzDTNVeOaGVIifd1GZyWu4jd4Hcv3t1wf/w5nBVsDWsDQnFfC
9XDg4hYzrlpIy+AZEgxJ1qwp85Fg+95YQKzrwG+5k0HJX0cBHdlXhop0TirL5NmKMQSk0zeO/U1f
6f+MhkY/99SaLG052C1+nXR/1SpEXrg/larZylNqmk0SxFODXBuwROUIj7E3NoNeMKw0vp4vrnmz
b90xb5DI6hVdxcg5Hc95mpt3t68T//yqSkWli5rT9QxOVkoBBa2+UJUIWio6emljpR2Javw69dvL
Dzlj+J/Q38g7NmEWI69HEQ9V2DniaXbKOVBMD9ef8aMeD5+UoX8U0nyoDet+mec86KgdHizh7nQi
18HOR1QXVsb1QLN+6mnWLFVoGOVwlgtlpyGhaPL6dO5dGECCAJ1D9eM9svlqgjUSqgdRMywY8B28
lv65abEtqO3syAprb0AcLRREeAJTid1ctJY+ZdCuuirMxsb2RWc7/pTEN2uWc9PClVjpOrx7eSZc
T1unizmbZcvO73PXChIjSofnOp5F9Egdr/r79enbHRNA0tXdlXDbivKcqzn9sArJFUSo/Eam3VMD
9e/gS7y7SP+N8qK8qtsNuGI07lqzlneLpk/nwpqoZYnp6Jt7nd/8e3GAqlqVnNcceAuANMqKt4VZ
0JiXjvZcpu0w+bUTRTBAItevaf585FgckZ/2omK9B1gC+gOv/M1eL2YjX9JcqcLGwB/6PExD1n+q
ZbF8sZfS+z6jKMozTqha+z/c+rQboO3inYYs0CYwYXKFRWP9MrhWKV4Q0heWMxxRefb2CcgVxAiI
gqnKZld6Sb4Mk4Ova9em86nI4/6MY+jRC2b31uK6IC3lJL/sEAE2yxXHkDWtyVJ7B1ykOkel0QYA
xO1PCmgJAFmjeikaZfzDTBBkrBdKT4M7OAeAs90F/e2HbK5PI1FbjOLAd5Sz/BbHYwkQVPmQK91X
lFQan4b1l9sPIiSTFfJMloUz5vWx5zKQGRuoDs2mTU5jr0rf6tsj+7e9ZcQrhPIrj+w197mOEqVJ
azca+xQR4QlJrvwPABFHLIm90/57kM2etHGQQjcqrmEmp9F5NEEraGjF3XeOdlQk2h0PSD3abnzo
4Jlcj4cKV5raGheLYSveZzQuc9/Qo+zgktzROedB9luYdbf89jSLzTZqQOTUoRTjD21BFsPVP3pq
+t1R+3OrxE9DL94m0+BH+vBcGOOpUv6p7SPxwN15XZMhFCTWJtVmi9jKDAxPq8lP5jF6zDxZXzSZ
Nw9CDkfiQeu8bbMHyiPsRyRcAHhvPnUq6BwFFewyLIzhH9WQip+p8qJV05esTbKDs7YbDOQlFRJw
j5Rgr2dXA5lVJR2F3cVpexTAplppLyMKK1UgqWnIe7A2+f+SN5BfAsWzeY2CILgO6nQSSFEzr+KW
yxI4OLYHfTnH53hUj2jge5t0/ZrjRwzODuGd61DJUOiNKdGNLqemxxp1qQUqJk51qLi3t0FWeT+y
LRTTEf+/DjTbONsWVlaFEznD+94cjTMcnjqAAdMdrNnumKgFw5FdTeW2rfyodfSExnMVDoMTAz+J
FdB3hXXQktobEN82ak20tamdb17wXeINctL7KswlCbOcpiRIpejOfXmjvM+/eQOiyRBcgJ/SOtos
UlbPQ1EvTYXHUFuZftxiyhfEskVuHnAEct83X/dMGjUlSukrmn2zVGreJonhCqR18og7f9bnwB3N
5eCJuzN/vAgtkhI2BI/DzfWojcvouHiOIKhte6lvibFG50TUhh6o3ZQfHeT1R29uDajztAjXJjOp
1+bWmGRilQA8snChiqu8cXuUUfwkzrsmsNvIKJ7rxrOL+zZH+OMebJ7bh6/P6t54qVJwidAfQ/50
8wNiC4/sTDeyUC1n8W7o5ukC78G918m8vrweaucA8BD4VanAXZ1G5vVZqzQAXgrOmSGN2DK5tJVV
f+XuSI6s83aGRGMC5gYlLKrvWw7laPWl4eRaEQ4g0s4O8sKhiwxSAOzpNh2tX0eAULx+OWq4u2zx
F/Rl7SItzCKESMmI5FTe1950s+EgjVn2Iwneamb3woy51O3aRHijAErXlIHMDSvAQ+uoAby3PJDL
wVqv3IoXMmemmLpVYJ4oeEv9xNi2DCwUvP55fRPsLQ4dsLVCzeuJD8n1JsiELdRBQYo2Kr3sI/L/
9EQA0ooLQIH4/eux1g21OVwkbeSGxFnb85uzPJPPoRWQFmD6+uYpqTreuDUredd6MgLAztPQMLxK
HLzid4a4CkzyYSYvR05+cy+OEMBUL81RtwbhG/RZkwUAw/CHMKbx9PoIN1C+XxsQJPq6YiivA0DY
DBHBMagHWVTwyND+VLQEb43G/iGr7ps7wsJYECp/1gLz4COzs1Uoz0IDYFa5/LccKU+0Ka3SifJc
JZ27xVb0sw1o7qCHsP72F8tHwkH93aPNta0FewnyDsjIF2GKcpyvLnXlj95ySUcKaAbMr4Nl2xvU
WhBGhRRBSxAK1zvTEY5Eq0jPQ3DJ9TsH2FgKCtD0pvPra7YbZxWLWxNwMBCb79iI/Ytr4lONjnss
fJyU6gvuF8PBvX4UZVN1VFQTxQrcNUO1qY17N4ryR8POx5sIZv9uv7VWRhJAj4tK7fWclUnflADB
uWob3tJ5Pzd+aon+9PqM7R2o36NsZkzaEz9dK7gzRCQDO63tIJvG8qzHyxFX+OW0cVVQA0EHH2uB
F/x7OVep6hS2gf/4ROU+bp0vlTG5P18f0F4UuEp0ONY8EGmW62lr5JDE89jrYVyyBbLF6M9plh7d
QzuXA2LmK/CRLb2SaIzrMKDGx3xUUi2MVZNu9/zOLqq7eegGAPgNCmLZG8fM73u7DPGiOsjWXh5e
WKeUvbElQQ0c8ul1bCVOavzhMI0vFNcRCOkZ+RejVHCox2ymeoCaElsH22RnVlfjLoqafCNtyjvX
IXVT8PyKCekKb7gvy3w6A3QbDhLEjfrduuepWa2EN6BLdMi2e971slh4ekojsM2wwPLWrCwoYqAX
YRKXVXKybJxKwgnfiiwcMiG6k5GLqPOt0SgyH+S3MvtqAkLhoS6AJN0nss5VYPd63t2DKSYfwgWx
9/zUyWX3mKVq+yMFy/mP1OamPMXKxN8vTS3qffLfbg6SrkoSv6R0kQdlpBf9nQcvKD/3tZH/bCx8
zd6+vn1/cQevb2Y6u2jKolsIl5mk5HqmBamboHxHqYduXRYktV3HF6W1kP9BixDSSI771Yhw6Zi+
HX6RncZxgZKW6zYsCgu0/cnRxiI7gbHOh1PfCmH4lCBj7TGStZOiQQ6Q/mBHvrxF1h8NWpVsAL2X
rVUOuDwjjSOPiuqsOo99MqZ+JWVyp2oiPwj1cicSiu1BBrAaJW5Lf9aAS1s1GHXoGG1zAiojgg5i
+cH3cT8KvQr0iegObxt/BdC2ZuqUOrQBpIemZgzPSdQcgT92owAx4ZmHfgzfreu19qTkMZe6dVjE
pfc0e8BFsWOIDhAzu4uDvj61GnxxWKPrKEbWqF63MJYKrZCgrqskoMe8+CU1vtPru/dlVrjCEtCg
ByiHD5+1CVW4bdWKpW7CdCjgN0yq9rHvMnGOrRE5Aw3qRpr21UEquv6jL04MdYxVwIwRbpsGTdnO
OrYPTSjHSf9o83G+7/s6fi6dGJEGVenvRE0P0gNTff/6cHcKxKunEVewA3UV/eJ1gX+rxLWe0ysR
rryhHhVFA1GzzuOA9je1lHFo+2+mFVl/lAkn5n6UKmoVc4Fw+XlaVLiNPS2II9Gel5+GlagLpxKR
NVpt2/x4MJ1kwtWhDrVuAoaF1gIwYK0aPlMoK+7Gppi+vz4FRwE3mZ2qJRGSG2wu1cnfC1lZb+No
lB9UK5+f4+hIGXc32urvhLA3+2xLSW70yOo6wfCSvBo+wFwU7021sj9JVZyjYhQH67t3PpHQZD+v
nWzabNfLqy1mUkEyrUNX1tHXfhCQi/JU/nx9CvfOJ0nRLz0OIFP25nOuZrPhRirXjEaX8JxOufIx
n4z+zTwp8bfXQ+3NH6pRKmmlR+dwC5eK0sbEOMolVNeMf0G/rO6VBKw/E+6GLhKxB/CevaHRy0NU
h6ImX7PN+fBavDfbuK3DprSLN03k6EFV1Ggoq9kRGWVvaCu2ZlXwWV9sm7VS0kgqlkvtPaGrIU6L
uXhTKHBBnvzGkys+tFa87OBrvbdBqEeTrqy2dADIrzdIEil6PpS090pD9j2Sk07XQJtT5+rT7QtH
ksGVasDreqHdqZTzOIu8bEJXicogt+P4k5Ug76qg0QSzq1gOBrY3m6Bq+Zy7v5psm4XLlqWNpM5B
66ilBiVdojaoNLs+lZAwH+YZ+YODJ+LLiHzN2ZcoeAJkRVhlM5XzMs0eAscht1XvRy0CeVgt/xT2
/FlggnqQRexFQwaVixui3qqwcR2tm9pkMMa+DeWiV2j3d5N1kt7s/GUpuft5gun/7vUFfHkS2B1r
wxKUCuSJ7cmDgt4wk1kXGr1ins1e7T/0zdidEozrP78eam9syJ9CN4DYr2GKfD022+hNrmSrCWF+
5x+jYhogfkeqWfs6X8SLk2ddebB4L88Bondg21b9OzAJW7Bg2y2OmrYsnq3k6dmazPy0TMsRIndv
DqlrUatbCXQkgdcDI5OHRJlNTRjD2JKhMk7zj7JVUPGODCM7WLC9IcH7AvqwmjvRRr8OVlllISXd
zzCpIieIUGs+dV6e3JxnAvX6LcrmnDl2IrtMqdvQGIbkVJmpccqmvDhYnpdpGVHMFS5K8YVNsTlb
k7mkXTtN7HajzS4QDLSvAkn282h19ftZ0boR0E80HdwhuzMIaYJSDB4tL4BmyYhtgVJUbQjxu219
TVq2CCxMRsTp9Q2/ty9Wdsb/B9pc/bURG7k5lG1YDhFuS72lnAWafl+8wXQPZvJlrslM8iIgw0LC
4gUo3BG5bVnSbkILPeryXOeNFkxab54qTaE3Y7rCvROFmYeOLI9kYHdXEYlEHv/8oYNyvSNtiWWa
EWdtWKUIhBnq3zF6x/40D2HbZXdpfCQiurt+v8XbnAAhHG9J0R8J7agRqP2ksOX16Mh/ejcKdQVc
HtCPo6ZyPSpZ1fznsHhSdlVAHVmA4DO0u9u3CCgGFgysFJ3d9Vf8lqgj5q0jC2Q2YVWJ+J5uIVcV
BNyPHdW3j6+H2hvQ76E2t5QAwT+XNltElHFmBQbIDYHXjRl9+h/iQBMhGybDAp16PSTN6hxwTICm
Cx7mfwCwREpDGRE7O78eZ+9zQuoBgwsoGK3BzadSERPmECZXlFq3808FVVBqd4VLncVuHdwDZuPo
uto7z2QUdJlg+Bo4bl+PLNbssZA6W8LF6PHeqDrr3qzj6VHvdevDzYOj445iFPf8WjXeDM5JIwNT
zKkLa7MZ8IRXZf/UCA0xe/rMw8+2jobbe60rbQXmK/I3uGFs4ftCTQt6ROD2ynKyf1Qz4jK+a0Ir
OriqdkqUpFMg9tackafQ9jHuqIKbyJyqUMmF90Fr7PTcuWn7aKpt9ATWwP2S9212Z062GwK7875Y
s5I6B79iZy0pBfA2psLBO2r7uIkNYwbfCuzSLoB0JgIG5yzjJEVTwJlufm0w4P/G2movVJENlQaJ
7LAcDSWYvdwmj0RiYOlwbn593+wO61fnZEUdv5DyNKqyd/Kkr/G8oR7aWUN/0eM0+hwlTXYwqp37
BCmstY3N/UhKvrkgjRpzigW5/FCkeksKF9UfpsZLbu42oErwW5TNxwW1m9lJS7F6Qmf2/eTUE6JI
0j04brtjYS/SClo52VvVyWlxcsPMGYvlyNGH5mic0UIZD5L7vZ2PgB1gGjY9LNit0YZZsjSNzqYz
pfg0W0r3HgeMgN5DgqbD+NB2492oYdiu2UqwGN1wc9mAet5KeiTNB5m+/djgNNXNQ88+hIOd9n7a
jOi7FKI5Ilju3MxkdJAt1jeFBnTo+p4ch7mxXcznQvBfSei5S3vGktH1QY4bl6grbrdxhafGEwYL
DuaUdH8TT1JkhoJZgdvW8h9T5qkf1HlxTq8frZ09chVl811To8HpOjuqkBqKmrMYGxkMZffP7UHw
RNQ4UhA7WKbroYhiUqw6dqpQb9F9r1Rpn9kMxe3ZPSkHvCYa1ZButg35thzR5qq46jWQKI+yGJIn
S0z2QcKxk5MCNWdJeHxRTN4KkUbLYiPYAEQbFxbtzzzL5DdNL7zvcojb7oNTG0oXZEvuPpLZjl74
+kTu7UF47au6PSUsnkrXExmZ0rHGrKSE7RmPiBXGQVNNz7ouvqFNVhwE29saCMmikrfae1Azuw7m
IIsFNA9UalrmzWMZ2+ZD1WvZka/fzuVO9ZrUalXuBvS+TvhvySLMKdkgS0QRtUrm72OnmEGrFvkp
UVPv9jcSZSOWDnycTdFjE8rzpMh7lc1eL3H5HfqPhvSvfWQlsjcgFwwNcD9GxcvlekBKaRVlhvh5
qA268hSNnXUaS2k8l8K9TRpz7eBRByO5ocShUVnx1iX8be7aRqOMaBDKbOvyVI4lFlv5YYa4ljCu
S/5Eof4Ld3kF7mztSpKoHhH98ypIZi4q7h4eVCgSoWv31na6v3lVZ2jZ0ffy5uJ2KMMaejW7XXke
qB9cD9DDhlxLGlas6fsu6DSpf1dEXB6c6b2d/nuUzTTGCx49RccAi8nKEhTUzPTRzMoj44LdeSQ9
XLntXE/WunF+W62qnYEfNDlF06oZgReoc+ePRRPfpYmY3plKkjzbdGweEC8jbzRtcSSzuXN3reV8
quvMKGJFmx8w2EKbkwQC15Sn3ps61rKzVBX1/dyN9husMpKz69ROyF/24tszU7T6KGyjQYntx7YE
mKRoI/UK8NTBc7pnHdLYt1KbrO91aovb7y1uRxDMoMLp7W6hbPhLt+2gpGBGcYs+pyhnPKuZbn9+
/Sre2TNXUTZ3SR/niaHlgGCXpssfY7WNrXvbQ/Hw7n+Iw+XLfQWlCxTX9abxRCr7vGU05YjqkwHp
o/PzOZmPai07txZPM6S5VJYIsNfmpDUNeoYTjZ5QDPW5mBvz7I7Z16atb0cN0eYlsVkRQ8BGttoO
SApobAYCYS7pPSZ9+zaCrn+QYO+NBuvg1c0AYbYXTGeXNCAVC5RVQ+UoDY14ay82NtYim/96fX3W
BGlzOcJpRrB+LQLz+NusT40rsl73GpFaGUQCtlFg1KpxzsUwiKDQ3AqR16qZLq+H3dt+1GZXHCNu
RQAxrrcFQgqCuyQtw8yeUGjVmvxk6qUb3B4FyhT31Uqyo5V1HaVYvLxUHNDrVlZmQWvo413qHGYA
e2PhWwaeVkdrglLEJooAm4IeZRm6sROhbiTqd6MR5z9eH8vO7Us5hdooTocechabsQx20TRgOoji
FfJJmQfVOluQg7/FuaiDGPnGz4oV54GVxErpu212pDC9sycpbOuYddMDWS0zr4epdIvGixxA+7LA
NSgFHLjckGiOtmI8uG13ZvQq1CZPrC0vM7IEAijcP+fkds4Pgy/4/xQEjBI69iA2tztflGZTDHSL
Qqw2WrDs/Q+Jafz966u2OxKHshRIJZSjtglAo/V6OcZ8Mys1Aag08rXQyPLPr0fZWxp0nBBHoGm0
fqaul8YoscaKM+arL+Kq9r10UAJpFcNT2inj59dj7Y3oX945hwrS3uYxlBqt2Y8az+VhaOkrItPu
K2rc3J7S8JV2wORRTMTbYpO8t8rcNYAx2Gxjhk6tZrZFmM/q8ufrg9k5VAD/eH0DAYS8s6XFqoM5
NVkqyXWzYX63zIktWuQBRwirZm13vV+qiZhPnujb9pwniXiUIhqRQXr9Z+zNKTchXQ8cJUGWb26Q
pm8wYhmjMlym+M85S7VnV0vLg/fl3ljpmHINwtgELbeZ0rJXwTcafLg8YSR+NUk3iB35xbKG94lu
PBmZfCMHHak4bTlAKe9tT75kHDTGB+pmk2uMkKilVpYc58ZyTjzH1HM81GDA27w4OAm7g/wF+Kbn
ssqjX58ECP5Lo9nwsSJr+KstphNqT92d40XfFme5U9LprSGMP0qzODgVO6npr54EDQPet5Sir+MO
IoqRzIZ0FlV9i/ipFS9/GK3ef3Q7pXM+JoOa4Y8OSac7U0yYl4OPw+4M8xkFBU29BZTRdXjEQBRE
w70yhF1i+0AvFYnKWiHPFgiU27z4fr3amFgQnmtvi+Rkc9ukZp23jkEurKWqdbLVyujgHEnDj02e
9k5uWUfV6b3zsR6PtXDAU3sL15gjU1+Kka071atcw6xY8lRGqjH4t59DHvO0l9COR+VyM41Q0IQy
K24ZSs2rPpa2XAIXrOLtNVoHDBgvIF7ZqHZtopiiMRgOYN8asVCUZJvmKc4m7eAk7M3ZeuZIhvle
k61ebwlzQd9YH9gSq9HkqUibOHTN3Pnw+oztbbzfo6y/4rc3YW4jc+5Iowy93sv+qhvEJ/Atjr8X
0aje/i7CapLyEbBfDUmjTSirVERDHZfFEb13GtsG52oAu7e/VxxgqTr7mtcsuNHrAamRW9SVxbTR
0c3/spsy8m1Uqv9+fdrW62CTdROFvB42Ecuzdaym6pEsfFzLEODMdwiWHzTZe0HRKeiRT0dIiJ0U
n2CUwqw1qXqh2gEjQHVx/S7DWfbPidtEb5TSnt/zQbQ/whQA5GHIgw/a3ragIoH2CZY6VPA3W7wc
G0dBarUK6WihIC0Ky28SbQlWxLH/+lTujY6KhEc9YB3ltuORaLlsY+SgQzcV4mOqdVXhD7qFLn60
RF8HFatD1ERuO12cp1VnZU2FgRUiC72tbpdahad7Z2ZPzDiOAIlSnMYlPrppr6fxP1H4oBCEwWG1
e70ZU/yQNTO2sqdh6qczWI3/4+zMltzGlXX9RIzgPNySGkuqKrftttvrhmG7uznPM59+fyiffbZJ
KcSo5fsyBBBIJDL/AUHYXleOkl5tWXzdG4rTxe0BDZLQtxpKC4tJTYns1zC1lORpNC3B8DBJGU55
hU7txldbHoBfM+O9JLhgdPNv7hCgdv4sSXVyzRuzMN25QZhJqg3tJWhSG53mCQuPx/tkGQ//d0Q0
VXkMUtdcM5kR78NVoxpwL6Dqd2hyZ8LVsQ038v17y0gT6f+PssqO6XlIcq+0yVVJUH6qVDPa4eqI
OkkVbaU6W0OtzhhE86KOwpkJGWV7tedafdVQaf8wWVP3rsLz/1s76l5cjfSQyDOW+zC3yizCwiy5
jkGnuEE8WG4jtcHu8Re6uye4FKnTCjXaNYhKohYdFxgWX/tYhrQfOcexta5KZD53NeLPjwe7u3rU
HUToEG3vVRIjUWVE00xLrkMEzcHJ+mnv+130ZMfD1oe6Oy/xhkGeibmtu9rFCIOJWzK5Rtr8kkK2
0Mb8qQsVyKO9v9XmWyaivz4VQYHaHkAOUalcfqqunzIrL5LkWqA3+9VqGoB1ajOgBB4rzaC5fT5l
KToFPa4Oc2rVW5fNvXVFzELMFQ0U8pzl+CVYbkXL0uRaVxL5WWm2NZ4t9oBMdatsEYzvnGlw9Ai7
KUAGBFB5OVhbI1NTx5zpVteSlzIAfF1GuX98vFXujkKlCqspg5rfOvs0Q9sc6arz/YbR2UWFHp3G
tt+qK95ZONIOgTiiU4Hy1GpDapOstrGiEICLtNtFvjU/ybpvw5yytgRi3jrn/5d+vG0SAbzk3Qve
Az201SYJCz1Lg3RKr301OepeycrgB5U/7Jum3ilGryuLWvZyC5zHocIv6d+8DkLFUzJgIrvYVGZ8
TYz5367OnZcith2JHAlq2wYV5d66YwftEAreOterqDNDfO+k1E+uydQY343WrvbDIHU/Hn/dO6eT
Si41AOH/TitefJffMth4lODQynZynSTzz0RDFbqTsSBJjKcgQevp8WD3piRkzdiuFPKQy1wOhnBC
hhNPnl5D4NIHKoURhjfTBMLlvxhHbFYYSSSxa8KhyUbF8qVKr5Xkp/hPIS4aWtGWIs+9LQuxUSwb
FSFbWW3ZKhwQ3urK9BqV2suoS9IxoEro9lOQ/BfrZlHGBd4lLLPXRScKghSyej29SnMy7DLHmg7I
K4+H968aGF4Q16ImqK4FAtO8BOeNQPk1R4twl03UWcdB07//F6NwvRAckae5KdZxg2ohHgrpdZqL
4jDYSb3XO2PLTPXeToMe+b+j3GDVuEMxNZTSK62ZyBv6hiy1nd5XqP0VSChK4/xN5RuRIfErfjs8
VsAUw5JRWswNvKJPVCIBoMzHK3Znn4FY5CUhHhMwlVaBYDByCdXeZHqasqAudmlNbvqMC0v2eaJ9
3G3sgrujiaDDbS1Qu6sbzAqjSDejcHpqYIgWro0XvYeljbZrIl3+9v6ZCWYwdU6IITf+2KEBw8tH
8/JJxb/xWIYCza2ynt+UNOw3rjHxu1dBH3I47xHqf2hLrDODUh4w2C2N+SmMa2n2dKxi22tvD3K5
T0wfgHcipZWMQ5uDkdrjad5uRuIqXCWIWMwWhPdym8zpjF54ieyqXgzTV2Moh11saMX5vaPgfIk8
AXuF5xn9xuUoST3WrGfqP6mBOR9UH9cVZAvKd7XmxJZnFHIBxEYcYt46F5aUvJ4DvfOf7GzWPhRF
iOmGVCqHetS27unbL8YTXAW58NZ0BsaynFBgz8M0gjp9qtLMwp/UzH6oUqW/dnpg7xSg+D/NXtsS
l7q9DxkUHSE6TcIbeS1brSpISY3QpJ+01I5m1+ycbqdOfD6vj3TDs3qouhvn++48cZY0YYKSYq3n
SUViGpSmZ0gE8txgtMJDmRXFDkOT6jDA0Hdj0/z87s1CbkE1SYALdVgVy7XFGs1QgQ0IgzFzuGK8
2L1yEUcble/bjf8GbxGmMmSnGIMvRwHVG1hZJjNKKEGCNyMV7SC5Oj6eyxtRc3m08R7FwJ0Lki4T
sLr1MFEuB1ISXNKG5swnWvtpDgykqJvPWWDY0ZltrQxuFhVt7/q1NsBNnGNdDV2jkgPM35Qg871G
mcSfCY/DFycyJuNCz8oaXJRZ6nSvY2BE616FeHwofdCfXlQqoMgfT+U2+DITNgIiTOCa4R0uZ4IK
XlDoFjNpKhoSntkG+r9GY1WN10Bz33qsqHe+j3gpCRUBemfY0i+Hc/wud0IjDy+zMQK2QH2yqE6O
DO0EHkOjKNd+gKR76RW9c74EQ5UHZ35hRgVmjpzwZCvYnz3P+PdVnjbliZ65hj/NwYEYPnxWO6uT
PHvS/Pw56mrk9doE90avbuRR/k9kZpl/NkE+DTWQbkv5MmCF2G9swNv15AlIis+LmpsT04blBI2p
niu5kZNLAqnyuWun6JA7QfrSgDvYP/50t4GDS1MTWnigIkRisxzKzHO09uI6vbQOLoGpNKf7urZl
V5HYPX4xb8m43Zka6j60y4SGKIXf1dmySyeRfQrpF/wE6wzTQD+1d601pR9VNTa2OIArtQkR94Hj
0PamuUP1GULZcnq+WdpKhf3TJdNjtInduau0DnGfMcD/NbHQ/3HbPHKsHSapSoRba9wYgTeg91V+
0EJkIi7YlUbftdos4H5rZWMekjhQtGs4VpniGlng5F+cKMYDsAws9R9JM/3stemNvDwUgSaFexMz
gfzPVOUxdpC0uYuQ8OVp/2LkvfMP9aYqdlV+j3OZu0lujmk/Nv3GN745LxbgYcG1AGRDVXcdz/oM
QYupyONLP7a6O1lSvMNZStsIAitINmtNVZz9SlmGCx1vnNVWasoWGKAej5faKbP9VCvNRTZy4xDX
fuZCCFBdLYUzo+ZGf0nSLERVco7e1aURvwGkINARIeckzO5XvwG4fk56C/wGBU/1rAx+80kJw+bT
40Nzs4ktToywZcA3hErUWtS0c1DFHBSnvrSqX+4meyq9GOmQoyGH+cYte/vtuFv5aMBHYFfcIn0K
rclA/9aXMlW/Y0av73CenDYGEfF5cRMxH16dlKLp1tFCWaXqSRaWdjDP9YWjkOj7cuaI7nw9MrSd
VDX440GsNsz9QKnjb22OEwygGk3aukXEt1n/ChCXDI/6IjNdRT0MX5rKMqfmklVF8WJEyPqNcTYc
+xA3NK/CAv6Y4zP8TzKY8rskDt62DQAdQgTtCLTH1hDniRqqjqVWc/HD7muf6N2r3zVfDED2mCiE
6cZJETFuNVGEOgAJCmgQQInVJh3mxtelKGovEv6+Jzqic7kv4yL13ajI/MabhrznvVzb81Y8vIn2
okcKmx3Es2jrr5WT2q42ZAhk/SWr4yo4D1bCdCtVCQ991WMRVPvQODeiz+1nZUzRDiEjxpRmXSDu
sqqM29gfL83ck7Wk+SDJzxhtoQ+5a+TKbp57v52K17IMky8FLn3T4b2nlTyBFzt5G6wGimfLOyDX
zEkZRrO/xKVifE2wxz7r8hxcTazhNi7u29MKGI9QC2CDLBXk5HIoIqNaYu81XFI1Gj7rAP9eMVSJ
Nh4zd1ZUFDsE4+BNJmc1IXpYUi2nRFFzSgzJ82GotK5E4y7b50ADcTw0W8v/o+aR2LsyldYtzYfb
bUTiBe+cHQx+4sagqesUvUmLabpYsS2JQggdZa8IzCxCEsumd1hbbdi/+zOKRwZPG/jnQhB8lWQ6
kT0MldLMlyDpi13QDY7ryP60C4zyy3s3DNGHIjicETDDgF+WXzGYRwiRrSITDg3zNM1ls9cqJTgq
5aifHw91GwogSgltZTAFKtmQWOnfSjFCKStPpkq5WKnh75y2UxtX6icV4RM1+qgpff4yoEu4cSRv
7y9G5dkGxZhzedPINrqUfBfvyoszNPbJ8Xl1IzBe1X+ERS9vHInbzQpTn+WUWUxC3TrkWHFAdomr
9GXOKKS7uaGEPPPDqmwPFZ2AFhBk0oGUVbLhWzAUylYH8c5ceZm8kS8IfTSOlits+WoixCGCiz5W
/VmffGXnZ/F4ziPN3ziXKPbxny0j+1udgWcduBc0/VaRXelbXHmDMbuUaGPlrwVu7p0bNEY4K67Z
wnV9Cuoe5mmAq0lzJlzKlqfinSX9meZRHHyuoBZnF93J2s/YEYZK6Q3mjJ27O+h53Oxa25+jveWA
GjpEDmbpX0zfFP64qdvkPFBDdtEXO8ohA5HseuDSdMvtdCk55GGRPSVc7vYhGavm0xBIEhojVcQf
B/+x9bB3k0jDLD3qrVRxc9JDy9X7qvOKFEii2yR1VngZfP9dY05/V4lRPNPKtJIPih4p2qXI+/gl
b63x5BgpDket4cc71LQOluTMzV44iXeeNbfoshUEjsY1a59qrYx7QVzx42v7Q40FY+1lThXAstfG
orC9RnKsJ0ObuP2VdrpmQIEnr+sm6d+67cnTA9g934eqBv48RorzktvtIRrMSzAETeXanZJ+wqed
95099zOe4lyobjBX4VHLCqvzeM+Cu8Kh+nvuKxr4AxkVDXMw9jYp4+iizSxPuxGEujv52gzgwih3
kRVwTOx0GBDcMLGlHOOp89rCPGjwRN1Gz2Wgr34heYbdZ9Exj9XQ/9nxB9/1qSoTr6mnRHeRwEty
D7hsGO8TfAdx2TZzc0A8qitLt09mxzqlaovsnZkBijtGwZwJITytKvdtXgXKiSqT/5cuj2G94+N0
nOC860Z+ajhjNBU2RlEiPyVL7blTgnw6yFM2NxvR6+Zs4SwIQIUSKE5b1K1XF9HcGWM5STpoYrwM
aT2BO/ikxk2suwM69Z8fh8qbu1XIVnO3gooCDEksWR5kJywVddA7/SJRtdwbcfc1zbMt16mbTBhd
GkSgqCHThkEHYpWDBuYUy3wTm3gcNe1eozQTeAgNNUxpTu0/5MkufM/W+5pvXUpJ/kHKS3lLMEFM
ZRFGxK/AmIEfAHXxRu6ssCH00by0L6Nu0+EOZHp+Tt08G2WMMg/KrrvHS3v7HUlwocFBMBWVNWv1
KB+Gro2kqLMpmUAs3VnBGP1EE8UpdxTa32cgQq5NXKQ/iIgvCHvwequALFdtBTwXFkav5olnxWa1
G/Oi3HjS3OwWpCwZQuDBGIe7fLlbqCUbQUDAuDRF7BDKqgCHaGvw8y2u/83awcvlJQgTzmJE3gnL
gbQi7X0/K4yLlCq16SEMEnzpe63+p8Vv5sM7v5MAB/CAV1Vgz7CaVpOajKIP+8jWLrXaVKAcHbsx
z1OcqsrO8nN1i+i3cqHgUwGRotSB7yLZLOnC6jTgjE7dKOsoKQZl31FSxJndlZOsG14dPxyL3RRn
zkcgJlF0Uiu8N56M2c76JwPdwXZXD1VvCsJXMz8hh11E731GCSwrJQc6MRwSFma58naNzjsXv3Gx
KQbvy0AJn+taHnPPkAoKPqNVPme1ZlYbO+vmcIp3PxtY4JHe8GTLYUd6Z4GqzuZlGkPrmNVOOvwV
jFVqHbsS+c09b/n5vT118hZRzRA2AYBs1pu5Qg+0ibugIM72iX9IdEt6ou8PL/Lx/rrJ1UiP6KSy
s/DCQWB1taKdnod278fTJcsVfx+1WuXGQ/+3UybOZ0ubnJ1R+PofAW7FG2t6e1rJpYRxAHubX7Am
6mlxklhDVEqXvtXNS9MO8VMmVe+uPVKpQXwPLWQY+wbxdfnlOiOyEaiMnYvwLmAfG+0Xq6v8l9nB
WvrxSt7k9cLJB+gmFs/CHmAtT+BkXdPmVuXwEEzSj11n2fAvW/uA4Vuzs1rZ/8dMjJ+Px7zdmABq
xIsFAwtwh2vscNe2UTnRIbroWqi98FpKFTI2xUp3djNJ0zGU6szZmOfNjqG6KnQ/xDVFtrrm1eU0
K3LdGJyLoSjl13YerZMW1Rme8XZQYY2aCvOFNPlR5q2ykXzc2TMMTRsIyrsGhnS1WbNqoBDb687F
T3x1H5Gx7p1k1P6bUeioUe1jRdGJXO4ZZbYihNwM55JRuHYHydfdxjHffQGzjHw37GhgaFEeX704
R7lvE6mVnMuo+oXXD4q9Q72xvpoFNfLHu+TesjEAzxOqowhsrq5fqxydHjUB+9JksfKD2mL5nOdZ
+O/jUe7tCyGrj6yuQm9r/Vi3wqJoZ0fsf2rg83cr9dtXbW7y4Xs6hXbjSRb570HHVsVyC0nJvj8e
/t4kibMcA5FJEVqWX20qi04uusDhovQjbHaGcS/P3RYB6CZZ5KtxzjU6kawlVKDlKPBV52GUdPuS
Yjqh78zQasDOJXOIvlUqO7EbBbryQyvbaqZXaSgOKAGMhfaP53rnV4AXQW0dj2ThLHoT1XgqSTyz
Lk3X28Ze7cb8tZPnSXZDfXCuWtOFjpvG6jzvQrMI1a96FkrFxl18Z8GFexrNUkpCaB2ry6VQpILo
0DXOxZmifK/7yHrQGWk3RrkT4QhtZFnCcxSe0OrIoyc0lGptcxjtPndjv/xW+ErkKlrxTZms91/0
9OAQxBKeVETydaI6RcjeTkgDXVDwk1/Q7ERVbOraF7xbo4Ol+/FGqLnNJGnfAYQgm0E0ytFX2V2Z
BCFlt9i/9DltmiS0jWs8RI5r1ea80SZ5W6nFC4MLUCTG6Boj+AW8dfm9glGONRpf4bUZ7bnZJdyZ
pavnGCO7QZJrf4xW4qcYvYfqv31hBuWr6YQ2ik6Nkn5NQ7XvvVAzm2DXK0PZfy3ypKm+yHNCph0O
YZq5GNBO1k4OnMB4LVne8VUpsjw4zro1fietgxCS9XkX73qoj/K1y1q72CWTT4tuVJOg23VmU/Wn
DJbA6GpDA6FU7TnLbl/V7cvQSoHuKdYcK27idEH8Qe9yC1yMUZsRQrRhOXqYuVrtrgczae/SzNeQ
QmzG/GdqxXj9zkGtYVuY6n3hOZJi/NVXkSn8MVq92slJSN2UMxJXp0kz58KtHDPoXHY9wVlJUDF9
GnKrizyrJDPb2OO3kZPXJwAm8T4SFIXVW6yv5Q4oempe7EC+DlavemaT4hifKU3nxSVQcQHMeaaJ
XWyUr+7kLIK4TppJ6wyizCqQkOwCEi05XfhWTvuyRYCD1qScPHdd1O0TW5s/KH6CwdLj+HUndIBj
oOmCr5eoma22fTJUAI3DVrrItRPVX2Rj6NiEgyplG1n07coC2SJwCICdaAivVraqyiFU6j64hrZf
fcyq3o92BgpL6amtfTvBdoueZesauV1Zf/S2PVQbpdA7M+XZi80RfD/aW2t+jRk4Vm9VgX8xuy7+
UkyyvteK3tz4jPdGQc5U+LGJYLI2WBgT06x1jvJlmHS8EEIY37revLupguCnkAzk9sOFiLLBMoA4
TsWDpVH8S4Om44BmWTqfClkeA0+q8miDyXC7M7nCmY+CfoO45sSUf6uSp1GuD2jNBNcmGLtrn9nm
rh/Zk2mmhWcKUMVfqTwWp/fuS+i2KGjTNidPuuG/1vPopAV+YleF96TntHVAYrbpj3kb9AGyoHJA
ZQuaLd3k5dQSOgx1H5oBpO9AOeuZ3fzp0NtwQ3Wg7Pp4RneWkYyMZrLOzGTSzOVYFJ4DkEZacNWT
2SvM9idqgI0HvOhsUsXa2dLGgbs7N5o2gD+5QvFpW44X2SnS8X4SXp3BlgM3wOvLo0uof3HwutuY
221qwFVG1xiKkIDhr3c9ZH1pruoquBqtRQtlHv+KK+Vv35R7FxbWFn3tDU66vD+pfAkbNuQBqGat
c4PRCmKzrH3pMtiVEnudeDZfTKMPZC6LSJK/+RgIJs8hYp2JFwBXitwBUBl+nv7oyG4Tpop+VCDd
tvuWnss3n/azsmsHtRh2fdHakmfqU1H+/XgD3PkgsH8pILFUvNXWvRgzS2JLayrzYmn+cKHD/ncM
eOoJKYWN/Ps21FIxgqtANNfITG8KVQ7XY48446UFsmDCIiz6jyQJ4+CFkq299nXSXcasMj9Uetj8
fDzJZfwDdkItjrIVSBDApABSVrtujvsxHKwmP1l2U75qCSDMAsrM/v2jII2DgSM4T7LDVUji6VHL
U6dnp87WxvRFLYd2/mCZfrqVWS+/2a/pILkFegmwNu/s1QNU6jF6aSLe0ZyeGjNKPXTbyCncOGm2
iIt3Vk7oK1N/obeMpMEqFjWRpA6xaaen2O8c2wWBFguArPrP46VbHlUxI2RmhaUscF+LXGd1DxOh
Wg3L4eREZzl8ygfD/zbGbeMFgIWgHSlmuXs84O0SEhZEdCU0cGOtlzDsmtEYuyo+GWFYf3Qkefjp
V0N3xuLI2Qh5t3Yh1M5IpwW2HmEKtHmWMS83prYHqh2flBE7T200hksfq9NrP8ndt7rQ7L0sdTyT
+qG55GWbnIomjz4EaJFvTPr2YwpiEqV2wfwT6krLH9JnRuMbWcakh6x9ktukOERxrGyMsrxSxLfE
DEjkqShTwClZKwL14Uilt7SjUy2rEj7go/1xcPrJC6K5+1GP8vShGGbaao8/6L25cbSJ9WSNQqFq
OTeboIVA0BSd5G6qP3WaPH6sAWRvVNvvjcLswJlis3IrsiQNMbRyA95YFSQ0S6u2cyuUiTZW8PY0
wMHgyWcKLgGjrcIV9fVSCQYjOiWDlX2oNZJT2q+hnuJrUw3/GDo+EI9Xb4Wf/fXR4E0hXMIuZWus
DmCU9R09vTI+zWqiRF8cGL29ayq1pr1KyMPNJ3sutYzupJFBXbZ6+/uo06/dmVYv+3u5TOr2ovIY
l44an1j36qztEnf2+zF1O6Ki2qHKFxfZq9zZsVy5gzrl0idfd1r/RRmcAXgMD03zCcatFMHnjfr6
XU/ptxn+4guznvRl1pEMvl49y1ooHSUzHAoPC/nkuwMOGF8NK26+PV7P5WUnBkPcgAMmyKLcrWsO
YDhoZTCDXsNuvCwPNLnLy5zb9atdNP1VT3357wm1d4ThnC1yyO0ONQDt0rf7VXdZd0DMQSnjxpSj
kyKl9t5sclSe43oLgnh7xoEzQXahyUvwBMK0PG0GlDRTaUzOeODM7QUlGBVAgYG6jouDjwJsxXK6
5FSZKXL5j5f2ZoLQKqmJcAY5f5wOUfv6LfHPNJ5Mji8FJ0cyfdlNekndpQOX7caj++aG4EGGkYaQ
WSBloZq2HCcapcg06jk6aX1ifwCtX4ILjmz10PYtcI3Hk7o58QyGXJDwb4LuS/1wOVgFwskqtS46
SaPyc5ZavNsm5WVwpNdZqjf25r2JsT8RLCGB0BhtOVbtzF0hFWZ4KlS/3repb54IzdXFN4wtfNbN
NkHfjEI8HBTUOsm9VtvEL3jnZG1KIJtiJX5uhsgwPg6Jan/PrT4MvbqTgtkFI5JtvA7vzJGuEUVH
cIZgjdYDY0uiZqMeRqe+6RXPrInTfWsn3miPW37Td/YjWAeOAreOISQkVss5DqGgb0I3jbMJckNZ
uz4g441df29CQqGC7BLZHKpjy1HKrtTtOUjiUzck4T6FI+KNmhzv56TYsuS5nRCLBvQfSg2JHyyz
5VCDNM+FQ53gVGZjv58nW/mYOvWWj8HthECHiPY45WHEx9Yyj5lZBXNth+oxbZPkBwyl4MXRyvjP
gIrPxkm+3YUCHPjWdCNc0H9YTignz4PNnqlcTcbnrA6eyi76mOfKf6opf2nq8t3nSxeq7SL6Cyz4
ugklR0i4YV2kwAJs7ZPfjbMXG2r5lPrFu21cwb3Q2aMOIuhyVF2WM6uV0uQ1zVBybn2e7WQ+YyiT
QNRow+PjAHXncwHuRHtRvAIIi6s17LBfw3xUUY7plGnepJedZ5amfLQtxNQfD3UbC3lwsANpRVFg
px21nFReT+lg2oV6LAKggB1OV0qa/LRjaVcj9bcx2J3NTrhF1BwYqQGdcjWYqQWq3KAaf2zgXr/K
AMyvrVxM+8dTujsKbDx4Xbw+qe0sp6RgllFi3KUcW5ByL7DUzb0cxltSNne/EWIAAmcooBmrFLjE
pLUHIKwcnRyTMBdjTvS8KsePflaViezM4zndH41Ug/4Etaq18hHNXBzeSks5VvpgeXAf6sNsOOUh
LTcLYveWT3AQ4OzgJnejLt1oei5ByFGOdlgbl6jK41M+1erGFr87ingY0delHrwuhTWRYydObLB8
dDDO9LC7g0/9aOMFIQ7K/1WJyAypNsN813GupN3K63O5FUK/Gm3grSoWZNaAf2ImZ81htozsqvpj
rrh9lrSZ68tWPG1s9dsPBt6eahidMmAVhPfVyHYjRXGtTzjo0gXNcGJ229Gxn8K53NITuF1KUeKj
TsobiYrP2s1WGkff6vQR888aEV/Fbg1Psaf3cZjelpIrng0BSQPFqDVCBF8Hueo1ZzpmQTq4VtSW
bppNW1Xte3MBOSE+lSrAXKsPViL0MBldOB+1Nhw8HvjqrmztrdrRzYMBl1cBiaagDVeJp9/y40il
ZDtNOo7Hvte1i+3n5r96p5T73C6ib/U827smdPK/0qLdMvq53RZEDMxoBUYEO9M1zkCWB5xKMbc6
Ukiv6a4FM2mZVe2zMrY3QsbtJBmKu4oIpYotuLpEUr+2hhDa6bGxW+x1qZXYLiK46Xlqmsqbo846
iB+Tee0YK389Dle3nxHNCbJ0AQHgElu/qXW1mKEYRSYXmOL/HWGO5gVqW/397lGEmzUQTTBZoDTF
r/jtcWLJsdX7eWcc45QCvhuCfPsTsp++Vba/89EEIssk+gou/lvJ6bdxUieLwyoLtGPehPIei8t+
V09TtosQ8N74aKuF43YUkvu0WET0EDfLckpSV0wowoQVzKDQR1dG64PAAwW9pTR3dxxAEzR0xFlY
12iTmtBboJh+1iZK3TD09H2IVdJGEFyF31+zEV0qyozQONbl7rKY5zGMGaXO4+4n5m1Wcoz9oK93
cqZO/9JHSrRzNNlGtjHw3en9NvDqgAdcLwh/m+W5lFTpU0op5DPd1HdKIb9NT2cfC31FmhBrDZwC
hko8Gnl1zi0ec3mbOaewlqbv79rlN6Os5iJZVVk0WVadDb2bn8PCdj7E+GS/D2wBjJydhxA8NRRU
2oU633LnqQNc43ZKqnMc9lezHT7lzMwzum52R8iJ7ysgvo0m1CDAQEFJoQ69HM0OUn+O26w907jS
xx2i8yUSHhNUi42B7m1BslsiIWNRxVglg4i0t5pVJO1ZyRvU0nOUkWK0PYtx+iPsqj5/lv0wKPda
rurT6fGHE3P4LfkQc4SGgtqFIDXCyF0FYLQ7Ep0qXAcZowQP0cvoPx+sMetwU299zfiRZCm0uPdP
mM2IMZKA5lIYXr2QC1OpZoMr5ZxC/HETw/SPFhlChJaeLqPIUsUXW9Kb98G937YPCGUNPSMeR2SO
q2HnETDwkM4Mq0qD6sLJjy5ZOKsfH6/pnYMNwIndKUSAQEevhnG6HChsFNZnw2/8DgFEcpI/w2gK
tgzP7w4EWIACPlhcyg3LDZrQC9H7yORs9xaM8WDIPakfp927pyPQVKKKL4zbNPErfrtZ6qlUKcok
9VlTi+soWd3JUOYtIbZVIsA+BGsk4hSngHL9+mQnnaX61dRU59Fok4tVNj+6qqLeHNjZxU7Vufzg
B74R7tJcLeJ3nwFgFjzQqWxgBMU9vZxg4agNUKG5PMfl0HwsyzSnN6wMU+WmljUhux80xVZv+PbI
82LmBhW6zmR363e6YWayNdBlPesFiYhXUcz/WGb4W+3LdJjOugU0HoHT9sfjb3l73IWwDY8N0ZIW
8mHLqdZSG0FZV+szegd9fZTHCXuITCcNw9U5jVS3ywt92jgPd+ZKeoWEFAGG9/t6rrhDKuB8ueim
eKxfSgdm6B+5lcTps+QAjXLRA5CiExexU399PN3bAyJKtig7iO1L5Wp1QKDnmwglZMU5aP3s4ktZ
RgejfKcdmti71GoFlxdyF36sqxiKB2BtTsNQnLtqTI6SWlUfhrbaatXd+XSMQlLOw0NQzlafDkyW
ncdpivARaikXM8udfxF96Xc8K/MMRfBsS0bz7uKh1gCkWaBb1hVTW08x31HV4lwHQ+KFdRcdwyio
N6LLKm/9tXgkJwQWAaNZv0FxnzL0Fq7uuTCnQtCDO1f10eXXCn+rjHR3QjaivVTiiDLruFzL8Pdw
v2IFB6M72N2Qn7V03Moa7k6IVs0bzhatOfErfguXXKihgkJycfZj8qEgqmfwhf3wcaij5vB4e9/d
EnwfoSxJKW5dqqpiw2qAxRVnNRxmNID8Wj305Yi7sjIZyKv6pfq+Kvqvr0VVW8BDyBrW6D81KMhT
HaM4j1pi/cdQERUqZCv6iGxfsrEx7n0t4iP7ApghF9wqKUqCxp5MGaGvQlX6vRWOJsjkfkus+N7X
QuEQn16yLwLj6i3TwBjSRj0ozyBtuz/jtDY/9oHTPAWVvGUxe28oZOA4UBxVIa2w3Bi91JpVnTJU
yJPbC5qk209tbuymLt+SKr63dr8Ptd6DYTVXtPyKs6PFVbGj0m3Gu5JEcOM6uTcOCBCOFDcoxZDV
N1JyZVZGJSjOZqaNhyQ0zCOowq1q/b2FAy2BCCw9FVHMXC5cUaErXFVxQXpclv4V49AcXG/StaAX
czvYysbvDgctgUY7mxydwOVwsTy0dm7NbLypK3d6gBhUrFaZO0HS2TjA99aPHPGXxaDoLS6Hwp4J
x25EEs6s2rwrNLS467Ktdo/DxJ0Jia4o16Ao68BBWI7SFq3DOBWHtoVgAAm6a7+A0lf7Zyo6ypbU
853bHggSCTb0KBCmtghav8W/ODaCXM0dYqtvySeofxAc1MmdAttNUpCEiR4k703gaMgCVuN+FwYr
ABaWQ0YStkhybuZnK5PkD2b8UpZeKc/tDuLFVvHjJuaKsWhPcY/QqKKUuRyr19H/qm22vD2HZE1S
2tWIOOU1X60JYu1DLVnDRtC92SU8IngYkp7SLhD65sshy9QIdZ8Gzlmeouk5pTLspW3T/fHOXUKi
INo5tBMphDDOchTJH/XUblNGKSDNq3Wrv0DCz0+xU00bYeNmQzIUGFMoExTvkYhfRcJoKOTchk50
HkehwhmE9aEUob2No2ADTX1vKAEKMHjbcuXftN5y+MPp3ATnKkuNky/JzovaWem1bk35vcmmKOBz
64ueDm3f9QJqMLwLazKCcxBb4W6Sqi+IdmxRz2+2n0FjilQWYR4sLKjdLb9Smqc+XLPeOqnG/JIp
ylPkD7ZbNfHnXvLf2R8gptMcokHFWxkkKLI4y8F8zkGONGBxjknv92brh6lro2q6q/iz9+nNCokA
QSigP6rBLhe4o+VgutIGzQT1+hwbsbrLw9lxZy3fAkq+FecXBQ9emDgh0J56k1JZ97IB/g+Fg4nF
2UY4oUdoqGtKL+yiTD+lht0UTy0m5eNlDMIUdh23m5sPUfhShUprbPBrbr6leOwSsJABhU9L8FrO
2JihEPNuYXmn3Km8znfkE7g/45sd1+Nzgzv8loTX7YgEZaq2ImPk3xqPWsoW3JmqTc9Ra9Z/Ndb/
cHaeO5LjSLu+IgHy5q+UpkqVWdXe/RF6nLyhLKmr/x71HOBMZhYq0btYDBa7i2KSIoPBiNcYyQmT
z7qMfWTu6h3wmdwI3w4rN8ELDT9qdlv5MUCT59ryMhhH3+k7u3rsh6FHprI2Ih/Bgju11Jtj7tKH
IfDzhCC3ggF9uZTZwCaWiTM/LopuDJnKFOK83Uco5Zd3hvp1m1zuIN7sJmUXhCx5Fl3PyIclZ6Ac
Mj5mUyrPtqHqYy6yIWVEvThB9BZ7tGUhwieYcXdm05x4t3k/l9Txwhy9tHsSq7crTC3NIUHaQIhs
7qsbCccmAKSi7h+bZuy/gyM0wz4Yyzub9bVRgFLCAiONMAFAXa6wDotjlUE6POJSMmV76VpaPM14
Ft9Z3le+5AYCIRffzHO4JS7HWZPcy4ZsGB99zRhfkEyoDsoayu9Vv5q7392avyhUWzWQidFNvhwK
75+lWrS5eWyLpkxDd9WcD4Opy09vD3M7IzJX8AS0kDet2GtgsaqERaK3Mszo2hEZzIDzKy/cfC3u
yRjdnG9KA8wE0SbkVZnU9hH/k3up1ReYHbbrI/I4IoSgloZlYZU7mpV9HMzt99+cGWgx0Lzce3RO
QKpd7bzBFoC4Amt6LNcCzbZuNHbZ4mJA5zf3IMQ3i8jx3rb5r6i9WeZczkxMqe4rR82PEHbVzmOm
z1NtiKe2S367aLShoekfU4mHZs1j93KobGjcyQsK83GqsR1uVd1htebWdxKTmzSZvhbmP/TQ4KMA
M7l6eK5uF3TCqExeg2N6gALiPayqzH/O9oo2RdOZJ5gPwb3TtX2Ri9i1jUohjqYy5A7n+m1jSSvA
eEiaj/psJfs+6/v9Ovr5IRDV8mys4/zkNXb93LtV8hfm3fcKFjdBhAIPyDiyZpuOnn7d7rXbroB0
EahHrXf13TT1EtXh4bcfcIzyiyXI/cpcnaulBZHpV6XBKRga2ezU7CIzLMzdgnrYb0YQ0iMeirSG
oCMAAL9W8kpw761KOegx9lvay8I5jzvLvtfCu94qv0ahsoiSH/+myni5ISVpbY2w3RonCM5u8NZP
vb28N4E3hGPm/ADFfHj7XF+HkW1AsnOKtSTN3KdXA5q5KJQ3Iidf1a4MUy9zd5uMSYhO9BcExz6+
Pdr1pmC0jXTxS05pq2xePW964XSuVwoZT/j37uxeS6IxH39PYJLEkoevvjXiKdASjK/740gJWAbw
uwXrj6b9y2kNNFLlOh+lSKqHRAzWt6oomsPY3k3Zt+323zO3jWwQlAnJtDjY/Zefb7QSUTtescQ2
KmY7OcCkNsUw7Pg56uDXXvtuQF8+TEQffH57Za+D5jYyedFGv0DCgVrk5ch9JbvVWpY5LsdG3wPF
16I8BSHdJOvvxmeTxIODQBmNyuempnw5lIQfaJpTM8ZTt7qf8DPG3lUY2afOk/ds/H79rcsFpeRE
AZxTZ28PyKsAHYyVnuWzMcXScgsdTcK1zuJCG9z5M5djle+QNKiLT/7Sp+mDmq1sDQdZF/6zMQdY
3QQ6KKGYhDLV9gpKaLpz7Jqb+XfXHsWHXwg1Lq1bis9i28tiSjnF8KjAfeTz1L3MBc4wwVTdgwrd
fmd2l04rFW908qbrRMaZ8ZoZzGmK89pto4lS2mmpl4yz1Mk7W+r2sDIUkHSkJLj7wc5efmfUB4wG
PiJbquyGj4E/mp9VVfjHtxfvlVE2+c5N3mwjoFyDFnSksgY/dYd4noIkyiu3ilLXvicUcfMWZNPy
IuEdzW3Pg/16GLMxEwDG1RivttX+1Oey+0emcrM/LsZ92bnqKXOr8UA/Wt+L0c8enWzx79SuXvl2
0Nw4MTxfcMA0ri4rdPtWWfj6EJeF3jw7SVeckZOXlLJqeccl+JWhSGhI1+AjEtqvAy2q9EXntyqI
q3ktY7MASiMcbTq6429jW+BIAM7chEYo8rDAV+HAXOsR04faj/Wqw1WuH4pDmnbJnXvqOpvZRuF6
J8JtDWqC3OVmZJMCDCKNjzNvSg8iGHwgSUX7UEj0rwZUsD7bJDxxUKMA2Cm3vLNLbwM7byGIbdtb
kHf6dadnrRv0X53EiwV4wDO2hidBxv3I22Y9kC2IwzobxosFz2H39vG4vZ/5eJuHJ7D8Tfb7as+Y
yTg4zlr4se1V3zIhu6OB3na0WhWa26l+L/+4PY0cdiR1iWJb+//66nSl25e8Pr1Yy0trP0E8jwcu
nP3bkzK3l91lWKc6wK7BfAXy+Y3mELV9AZBHM2PTWoIVtGHmzDF5Kr5kHihmAncgs78H12qNSFuE
376g5Gn1j3XdtzkoSW4eWuajabyUde/ljyDUk69LLlwzVL6ctIehb5PzWqFUYoSwJJw0rMAFpCGE
l+GeOOPt3gA1/EsOj2YPMJerT0RFUvEKcoyYjg8sEzRLdCvSa1ktLwYVl+XQaIMDwEBolJx8V3XG
HY7p7R7hjU7zgv1JbY037uXZWJJ17B0nNePKyHM3REd79D+nja+++tLz1ihjXaY7AeZmo2z6HECl
YYK5G5pzC0D/eX5qJAawWsci7tdKHkv47IcBEMTD2xvltVF43W6YSp64xLHLUZSdtA4doDK2Oy1L
Hu1ETF2EH7K6p8D+ykAwgjeNecjIW+vpciAIYCM6LksZV34He05vxr1I++zTb0+HapwDCMrfNKuv
kS993o+azPIqBpcBJdZRIipQsd69PcpN7KfmBxmJkjF/BtzJNtf/fJquzx1bLkketwsqOW7RmefW
xAPbMqvlt6RFyLR/DUVhbMN3QUy6quDgMVNZi1sUMWiiFWsAmUSa33m/WVf8NcqG6wBvQWHxWlMO
MeCspUuTxwwmeJoYVSuiUmbtvei3PXYuwhLT4YbeELxUOfhOlyvX+HPVBHWTx5gC++/HcrX3VSGc
o7T19Lx4mjjSGjV+szqwzW7LByjUbsqh1xBzKuBCFuuSx5k+aj+hcaiflT9np8ybi4/Ccpd3hVuv
d/bItgeuZvqresRH2yAf10VU3ZmVbZQ2qorI6hwSkSPWS9b5+x+OPcG/eP7TabpmiQSrT1HWzsvY
K3Jrb6d2/pQY9j1w7Sv7nX1Ofge+mz7u9RWZZeiFY5daxsJcluI4DK29HqxyyFLEo+u78LXXhqO6
R21903gDXXK5STw8v31LW7pY9GkSL5Ir3x8wTABs1NwJsjc3C2Vegiw3MRBYHudXQbZVczeMohNx
ElhLtwsAYlQvECLcOgK7bHoh9kWdSbq1TvMxtTr/HtP3dq4ImgBco2a1ZXnXDd65M50JiXERW7OD
WlyW/aVzdUfZvN4747dHj5FYUOIIrWvCyeWqpmnfGH4zingeguTcaZp9LGfPe08ubu1K6QQPjrfe
8014ZXqIP9lbC49r7Kb9n80gmZ18bHm4rfII4XGIhAQLOIvynv7na0NtMhBUa3GcICe4nF+CyVFg
oM0eC2NStAyluRbRYi7DsDdQ/9Tu5KuvLCcdV1JliFGcu+tNCkIg8fuAfMO1suVg4KdxAmCj3nmw
Ht+5a2W8M9x2/vPti+cmR+dFSjSDi7MJcvPcupxjGrhz2SBMG3s8CZ5lV1h7b5btIxQ7I0UBLpuK
j2stgvS5qzRnOI517f12XOMRiSYunO2tkXn9ExSUd2uZfe2xkXOO6L3nh1we9zqLt9HT5MojVAeb
MCzFusuJCmXSdMn75HEVafYOdt0XeKzF79bKuL63ztNWC+c+v3Y6L811dAROiBgT1NWhUdUYWWXe
3Nkot/vS2gwtNntCbiAMaC6nUhJSMtNu0lgZaFqschzjtobVmTnaPZu226EImpSNtuc+D8Zr6HsA
K6ZxrKWNayhhMnKlFFYYOJqTo8ezVPdAZbe7kScMWx8tss3G5/oI4II5K7f3q7grK3NXV5YVVyXG
OlYq5RlXg/RgeJm364Z02S/p0u3fPgy3s+W1yhUB+5uATCXlcmHrart3tQmla7lW2q61LWAjNtUO
HFiCQN1zJ7/dkgxHsQZ+JKsLpOdyuAp+ez567RrXlbIfsi7wd7bW5P/DpAjRgDc3MgtJ7OUoIznD
gl7rGqeJS7+kt5DWCsaaPlAiuvRe9e+1JeSmhc+ymZBj8n45Wj7Koa00T8WGLoaj487dsRHs0sFR
xpe3v9bt8nHHoU+FCTK4GDr1l0MFebOspS9nyuCWQJnMKwr4QTaI8LfHuZ3SdpfaKIbjQE7rbovb
/8nN8V0TPEbNObaSWQ9zodqHCn2Cw4hA68PbQ702JZ5ovEx/1fevlXiCYc3FCn4k9rSpftCDZjqk
mncvZd4W5jKR3P4+D0CslIAHXt9rndSkBXvFiD0dMD3CXlaj7acsL3KcKxc5H0jW9d9jH8NfYVI0
Brm4eXbTaL3K07sJcpzjTRh+1jiNQnYKonHRjoFe93fC41Xd8N+hNsA3aSxvGOO68ONunknulMsT
G1w6u0R174vqu1n5dP2brpDfKEfJIdqe3OQNaCqEDs6Bdxry107vvyZMHRz6JLUgrp6rc6cntt/W
aCudzHkocyROg2kP+z84O2btnPLU+NFZJqJ2eSvzbwWkqUz3P7mpnZVh6Q+HwIQ636U2vMtcIKF6
J82/jLT/rhHJN+8//gkHxrzc1JMqUtcpdXmqk8l0YqebZicSFXMJK0etZpg7/SdTgJEgJlVLDlEX
N9g7ufJrPwJ4GcUIkG10Q6zLH5E7Hrab2ihPbJ5e7lwf5Vh0JpJHo1hdnBHKKRKp/k/v9dWPhVr2
Pdbz5UH4dxHYkRipk/igeHJ1stFy74VerfKUT92jPVfyma5dEtVmZz9sKfzbh3sLff//2P2/0Xz2
AlLnaOrYVyeg7vCVIUapU19nw6Muko6yucio/tgqffb1ugu3wvqJpmVyL1X/1RO8GpzKjweGaxPB
At53udRJDt+vzxp1IhWsD0NZOtHq+jhGFVr3Tkvgllmjg1uPELbww7Tp24+BPmA6VATTYHIVivZk
rctwTKtp2Zu9+7Np1zaymu6eKMJlDPy1TGRpVFo2YBJk9Kuw7mvLYGIupE4B3+Yw9dYA8NC27wSJ
V7YeXbAtHnE+cRO4qoJY3Wx0LaSvE56a2bNmmv0BaSkDFxMKCEi2KCQdHfFhnsr+j8rLp69v74Vf
ZaPr70G1gloPisMUya5mWXuWCjosfU4qneRxXfx0b+qZFlJMd/YUQqePyCaVn1JCauQ71RT5qdaF
WZXbB4SOvJ2nPAvQrmNEaAjKvd8P8+7tn7ht/utfiCIPqTLCsKDfrrbrkMMpw2FMnbAaXp+aRa0f
ZbBAmMusvk+PtpkM36rKuAOmvbYr2cLmFpMoZgP3p5t+lUD0YmzGeVbqtGhBFzlTX4ZztsgXfucH
9i4+s13b7L02CXa2B7yp6vT5k+gcGc8AkMOs8e4xkF85txsZEUwE+3JjoV0enWEpNZXk2XoKpF2M
ob7Mwg0DbTImNiaMItF7w8GqapwFfK38/PtfYZNUofPOJrGvNUqpH0+9iU7MadCN+W9loX/vWXhI
DwKZ7q4KsnNVlcH/8hFIDLZSJMDP2268WCsLy0F18r1JPyEoxFFHKkzXj2Vj6oi1O9weoZnlOqaT
lcw+awCDmsdyMXIHf5GyH0J4nP6XNlu6b28vyCsxGxj5xuPiYUKqdPU1Asi3XqYTRdPAzrEnLyQo
KgPTtL1a+/QsLTkOd+7K1yISHjQbi2erIF03VTGR1hvN4Tm+Dtj2aLJyP6zTWt+py/7q01wfOGyi
tuC85ZnXJVMEQbWqgWV52orlyS4B3Lg3VDovoba0Q/EYeMJ834jO/scVmfsPTM82PfS51lvhPJnG
PTbuqycRYgJYHVAfZGdXAUA6NlLsWr+eeqtw5T7vgD6H3YLqRARypzzoJV/Yx2z2z8Cui/FQT6b+
Y4GcfHanPp2iDhelP5Ycjcd7K3WZkf97RcCfIUeG2gIZ9SpvGIPF0pJsXE/JYtlfWszx9JC7ZN3P
jU0e4YD5PAVTgCFrnU1/lHZ3XGfNeMyDFH+BCTLT15VicohYnBcOdLruVId/NYUvvyRAPwr5UBrp
HZPfXEaMXpdVYDS1fjInXZ9imuTax5neTPpgCxt9xRU3leeGOGqEuRbkHx3ZNH/xbHLOwsWzuh/V
8gnL90DuNSUL/v/DWP1l9Ib95GmUBcK6mpLfaw5ta3r5m6/SVQxFkBxvM36zGqr9UAVWZE5V8Pj2
6b39cowCPYOUk4ME4vJyZdSQ2o1VJ/rJAkpenEqux2XvN51VvehrZ92TersCAzMrLncfoCrhmwre
Dfg2I4xQUGIPa6tXlqE19lbHtZljb4X61mEc+/M8Dss7XqwtyZCxDM2ux133YyUXtPmhTcF6f3sJ
bjKPrQu3gXB4BEFTubY1gcaxFolprSeFpUkbzk1T7RcxYXGFkUr2pHnt7EW91ZT6rnaqfPpk2Fn3
8+3fcPs42X7EBnhFuRB9tWtTsF66RGxn0E9tl3tuuBQwk8LUqjeSmCzD1tbmkwZ/kDeaL6PS9PpH
WUofnh+srmLUisjWVPVZqrzbZRIzhrd/303E5edtumVb6CEkXhfRs0KfhmQe9VPFua1DKysqJ/Tm
yZJ3kpybu30biL45onnMFxONy/3o61q5wtJlHZaqItGo/6TS9FXrtb+F0+7cqji4enN4e3K371O6
RwwLCwtrEvLxqysMfWmc65fVOCFs0zXROGnTZ6ftkxQwZCLwApZT/0LOq9U7NRZWEa615UJw67NA
vzP/20tna5+xzoRSKNgAJS4XQFlZUxue0k+9PQbiRctIoGKDW/RZFE0aHGrefQVGHrZM9lTMOgeD
EaPPSQWnwAqRILe/vr06r3x6MmLeKjS5EIO4vgXTdjK7GWzaaaD49gTnYnpfOCq49zrfQvBFiN46
eGxqzCpg6/Asupy3MQ2TbMlDTzDD3b9cAHj9IWu0uduBNQdvo2VK5LGOjYqxE7zKE+Abw/QjGwMV
hJJ2gGmFRWN2+AMNzRjcw8j+os9e/L6N0QO/dvsnvfRrUqW31hpZwFyei9qonH23GEp7ZxY1DIXd
6C9NExomWhLvGv47WwuDAu/HQ+KRij61mBeVe93TlNhXfZ4PO1GWev8gMuxlv04iVXJXd+iGfMmt
wl4OprNoCNwk/iz+9lW7DmcU6DxnDAuQpu2fwioC7klgqI4z7FIaH9Agq3Kxml3aDEsRuWot5R9u
oFnpMwzafDo1IxLLd8LmbSjnxt8QG1u8Iim5qSx2rqTrmuZnv1SmdwA3qP9ll671Xa4FenY4ywgj
tHH5Wne6rRXWN1VspMbeSot6Z45GVqNe3ArrTqjaNsrlh+Kap4oGIB0VMAS5LjcSheyk6PMK20Iv
W14GZxx/dIngLBuutgQvmSdBlmgezqcPbx+Um9BFfQssIRf31nHkP14OjJ5TJqFyZucJUId4EEuX
+seqljXuhbaozjpGOOfcEajGSdhR9yoKN+f0F/kMEwrwMxDdrvvE1UJ1HLBpdhZVAJkBT+P5k+m1
0/7tWd4uL7ufdJhLHGwwtOzLWXot14x09ObcUG/2I2sKlv69Dqh7+VP5WfNPwkvlJ+AQnF/eHvgm
U+GKBsACn5PoQBlim/9/qr4wzTuzzfP23Mncf+y1QDu2KNsdbafV7iRFt0u5ZQNYiGx8Ddbsao7I
yNe+Nk3tWQlXPZiYLR8zHXzo2xO6HYV+FPx2hqHg5V+jjbWsgs48De1Z7yuHXpH0YDT33Z3c9+Z5
htfoNgfoGRyLmzrTOK9JUJpje57soD1qALuOi9/Yn7x5DvY0V0i7357WTTrFgFzdFHPgsPEi2I7J
f74TTY92qqxJnMn1TRARvFLxSrTqPjkoJ3eTFxLRvP2A/m4n96PLxftjCGBW/B4Zk0yT3wHmj/Yf
JLeNGXX5O+Y1sESw2ZVS2W0fdGGq5LBaPvDKyUPZ+86sX1lm1B1Ac2/8HkrMV+Urx2wWyrSZOGts
qX3T1/0D2LHgYU4tswiNAV2xO9vn9jwASmW0gKwV0NW1c3NRIjzTgYk7p7JwsecqumwfFN7wDRl/
+c/b3/SVrUo+smHjoNFuwm+Xazn5Us+VrouzkVtijGwrxV9YNycq9W8P9NoyAuPZPNQoQt9UVwpD
wdV1TYEpM2gaC8fDE6UpAQd5pDNQLvIew/PVVdz4pPwZjvsNhmfAkipXizi3Cw92Y270GAbTGmPY
URzenturQ2105C0wkkRf3Q9eReq0Is93XpIA8MmqdKvb9U6QBo/Z6C3f3h6Nojkf5eIiRMOeNNLn
/LMxSSUvPxq2atXS4MB2zvwAg/UgEpbRvgBVr0/2BHPEcorqq+9qJ6w7fhbwIvb1GjQHJSjrK7LM
yF/L+VlOQdmFGCHPf9ircP9eVBMpWXpRllYGlM6qCBtLLEOE9w4PAzMv8WNsjdCaquwIiVzN4dgE
+dfMUCcxWt5zMLkGj3xNC9tmswQvg+pMSRsK8WD7Lz06YHuy3RlDtvk0d2OGtlRSqbMqJ4Hkr+vn
bAurPa0q+5orQ7ShVQzTPk0zHLmmacefmg8IcH2vh+LZTRr50OnjFC15MlX0Cr06C7106M9dYiDl
UFh+/aGxnP6J1mX5VMpEP+KXoogUwIKV8l8a7Cr2/Cp59pd0OHRTqbopexzcUqZfC6r4HxOtkn8Y
ok7KXaeC8jTUvpdGXbYM7rOnkZt/8JJ8deMOyEhBYpjNwWenx89k1xuKz7N15z4tzWzArm4rs3sI
lNdi87FkWdjrHVZ9LX665UHVLiXqMKvNii+yNmR2rLfdiDOwLmMN4pzWZIMDmvD+9O2lQE9dziUy
xmMNFC87j1zN6pOrJ473gK+TnXxFLCwf3GgqAkAFkT4Z4wJCCFT/LJ0SVm4mM/sQzCTmx9FYsyHS
8xKM6ur5JbnbmMJJqzla/T7RbJcNpZCnP4wLaip7C326J02N9U8TwQd8gVvSvXntXbh7BkSPaPRG
vP6WERDPTi90v42cvrFlGKCUg32TvgwwVbq5Eg9jNWTNkwx6Y3xw0OOSO14IdfMJC59xPLblPHdL
mFRUwt9PtkuCUHS2fqo1ZISPVVPU2A524DfNKPG1dPg6VkWvfbKScvlntHvL+dwQjoY6sum4lZHR
6kNwyILSm4/ISJBZz2Y1wVW2/EFQbOOOPaxLMTd7Yynbcj8uk//dtGtPnACGYNjRd26HsRkVsHI/
OyL40DVCL6O8V0mN02OSt6EdpEt17Jaymz7bY6XW73k2qPyDqKb2x4xvmXoQIlfFrumGwQ291unq
98ng1Xob5oUHCdDNeoppCBHyAHCKEuNFnIumwowmIzUzXoRDVf2wuqwRIb2B2UK7f6GjEOlzMX0E
+eDb8VSm1ZdFVukQzXSXh3cdGuFWFfL6NEeGSabukzXUKn9JfQVGLx3wLzw7Q+cBVPDSxB9jaBDT
cF7tloroMHrYn4GcXpaDXBAgf0b3IJs+a36r/0Oa3me7zOHVxgGCUAbhW6hyZ/X63L+XlurHj0Mw
wocNK6vSlzNuX8IKEWa357DmNbPGXlvoXbS2DoVvV/huT+d4moIhCQvdnEvURSQbCeyp5nZUFIH2
IxYEBucJSYnCf98u0srUHoexyttxEcztX7ZWLsHnrBi7bCegl7qRNupKp5Q+TfMOo/PlqZG43R9V
6fjLX4lRt9WzVjDoZ+WYqTgsi1F9NMGIccHn6O3QIi6yoviysTfqg13Y8xwKY8TIDNn65mumUtGH
jpdn0wtO56oJdVUu0xNqaQ0qaOTa2o4XgqPCpZxs772rrHaMhmC2vVD3RlvsFd9tDIO174vYRn9g
2lVm3bXbrVWSeDtVm+4r157Xo0KzoD4l6WgGYVJYpgDc75jLWeWmyDEUqnVK9F0unbBuij4J22yr
ZORrp5vvHJdNEeVJnQK7sTF3POq66upHKu6YHk4rpYfQRfjpy4YusEJXy6zqqIHUmd7hs2bpocn5
DqJgCIb61DSepX1odTPv3/NDBu3bMoMtPaOkILN9wwZ3H7yuAvdMLWU0d3xq3wrXvly/OmnnYpxa
6JmdES0ofUfeYCsn8hYT6+HQTRLTiXBNH5xdXRuq37Hpl2nvLYXyj52SY7XTdNHl7xLX0NDdmopJ
hX5d+guC65U5hPCGcKZsxmEV75Rht05oyCTVwkZAqI8G/lj7oMbczh8bA9eeJ76drB7WvqYCvARd
/SWFh5hzqASbFdeK/stUFEG9Q61FOKHeBMMPkWflt9T3En3vjajzHkpsXtInzH4GzFBTk5ify0AT
2AQik31E2tlTQJucwQvLtsGrUKtmVz0CRs9mDnfbGrFq21wPRz+wvuuit0FbOpUzPuiDlDYCPkGv
f2iTjn5FKVuVhXlF4yaEWmG6oazzat1LEF3O+9IfVfGIqNYom3CaNUvSW0WExYzsrJiyyB2xmvuj
sCd7AEkagFEiaCUi9LvMHw+O1VqntgexvIaocagu9GUDfjaXyaodhq621z+Mwi+7g4uQ+fe5dXBu
wK6QYq+pi0mGYrSTJtSwkzWPgN8zM4Q01rR8N2y0w8GU9oe1WZv64PALP66u0Q7fu9WA6BppbckL
ntBRtQe9avOvub7WLRFoXZt36Zh2W5WunGq49XJIj9oMRjvqllx1+4JV2E5QmapQk10fRIVsaPOr
eZTfe5Ay8tB6jsijuTVW3HibJTA/wpKd6vezjTNyH7ZOnZdR0+aTtkup4Pun1umtb+vi2NXJEZ56
rosibY45ULn5i8jBtcTjOpfTt9FVmR2u6aQNj2hKek2YGxJ0R+872bAHUVVWR3PRi3y3dsItQ9qP
0/qYVECQvmGG4fWHgdZqHiWTg2TwYs/TctD9ofd3C5pb6tmxuuCzZxdN/5B0hjl8lFQw3cjsnKTH
RGnzj+/axNJ22gQ0/n2aLUV1KDV/1Z64TMS31CxNYxe0ZY5FMUWSPykjFdluYLFpZzuTkTyU6Sra
Z7PwGu87zz9SBGv0rGUPqEybznhrms0x9aG2RuvQCm0vnbYqCUlWm55BMdTzHjWZwnuYnEWvolam
tnkoCp1UkG7HvEKtr+etu0xPK/Jr/B7goVr2erQ7M61eTGtssSpu0nl4DIZeGXGwZmCxlsaYk0ix
9ekqKFEOh0x3GnenG2U3Y46ykr6Iwky/SJ9tEW94RjfUMypre4wbK/WEgefcH6RRr3Y4lW1Wfkgs
Kz+PtWd0kZvMBWEjsVSFebAxtSzOIpIHs9/6btx6VrYza8QX99L3mndLvqb1IbdXsz7aBknYIZ2C
doo7QXaL60wmtI/1Qu13Zw9DppVh7uv4+IStkQXJCpg5q9RPBPWKIIdnpaUKhdoSpkZRgQ0MmxLW
xkFD84zo5WPUHHkj0hU7aSSa9sVek/SPtIBY/FHLRP/VSIwyS3e6o+Tw4AZjETw5Wd6qOF9y41uv
2eC+NnMVktLBTeSBJLxTL0Ftt/z1puk/jGYbBI8pvKQmJMEbuv0GPW8OXYIEVZhbThVwcXXTF4e6
X2wUiVs8Jusy5vueFSmPsmLnh2gk9wtCtE79p7HoCPjhSyjthxbu2medBMwL2bqO3E0r4PVIuoWl
nTWpw0G0RAuSFg3K5FDpmqUiWWdOs+s6rRnDquoJA9VqixoWkC7rfUY4DmLTGPCZapN6ah5d9v0Y
rkaPyG+NaeU7zVSuTwJG+nteLENYO9xYVhW6JXIz/LOF4zkPIy0WhVuAF6dU6u1Q0yrzowlIr3iw
u7LxQk0RfZ66VblBaHd9uR0TEuEjX2pKdpR1ZuOprRNbPY3rgNKk9K0MSwpHSPYZEHy2DApGRKJB
ijpGrq9DbM5bxjYqcHlXIVjz5e9yNb0FpqKdpYeEpvoauhIZokMpaoggy9yK7D1noZiPYspoAJWl
oLxKN29tT42RyupY06/nZsoxKyyjKR3n91ZulMUfiVjnaWcMWpHJqO6EeNempfihsgJsaujmCJET
CKzRf2pdC9ofRVQNV3HekkVyWOxhexy2w6pn3ONqzp9LHauyg77QG42VyaPrSC0kSF4CEirrEEg9
SHclClWDDIGOJf1Z5lZL7gWOpNjrStOzh7FFvgMUh5V61s4x8zU7z+0gxK6oR9h3biFJVPmv6+FZ
75vKOpLCVfMTOSOUJrupcX52zZHObeGt9ke7FEtzdotFyL1ZkKJ8axE+txW9Ac0N/i7opI1nK88c
Pd0tU5UDqNLr1OGhV6Sa7EMQFN1E97GGIhsabj6Xf4IMXMX7t9/olxWBrVC86dJCV9o6H2jWXVcE
moyEg4pUXCKWtSs034vSPvcintz3nHwvKzj/DsVtRAmYFjjYoe1//09Vrq/rlVsyN2KLXgltrao+
ZKNV7t+e0O0oGyQd9tCvOaHyezmKY3bKyVJLB/rju3u8l7FV7dS0+x9GoVOKb/XGp7nm12a5gVti
6uuxVyYT9Qpn3frI9+wwb/m121JtNoebVBYFtqvJqHXFhm+Werx6fSoPQIzt/B9Z1WbDw8Ac2YKQ
Yu13o6ZmEfW9g03hrOG6uIcaTOeh0ieRPXRNN/kPaekgjfl/nJ1Xr9zGsoV/EQHm8DqJs2fLSpZl
Sy+E5cDcbObw6+/X+9wHDWcwxBg4RzZg2DXd7K6usNaqxIkS3jq9rFuH0Rll4X81ZpGXR30IXP6F
QSzeIWsTiUR/K4OtEuW9j4PuFRU8dCapP62KeNlkNg3sHNx/mU1fKd4Nr0oieQvMfHuoEXEHvUk7
Atw+BPrrMxDDEyq6uZ8vXqSJk4qCUe7I6RTE9bJR275rSnFH0KGl47Eu3vFZopTwHWy7XSHnK0f0
/xn8ubPqpv349JmjrM1ZU0oaSKquNo8IJPWoKM0XHR7OfqZIRvvbjzdO9p0FgcuC0k3fCqTd+v6k
BeiidpinS1fRQZobZsallNH3Fbnsr48XdGuKQU2MDKaJoxp4a/VFx9aCvsqi+oJrMN8XhW58z6i9
vBKaahu93XumgMrReVOQXhzE9YkIZlIcb7KaS+vV89kBx7HvBqcPDelvONTr5pTyckzco0WNLXC1
sDiuLXVI75hZ39QX00TdbpfHpebutGbQ6h1CkFV5GiYjqU60obNg//R+whxhsAWND5AEa/xq1VXE
yFz5S13NxgsSkd2x1QzvVKYocjw2dV3YfVslrVdgO/T5QIqvxzIQk2ggUNzm0gitPLcUls+dIcS+
7MthP/S6u4GTvnUcSH1QtgZOQDnZXJ9KyPYOqbBdXpIxKF+Q37WPsTZ8ebyo20OCEb4Z8i7AgiBC
XH+6MS9LuxZLeRGznnyjQuYdZrrOL3zy8fi8Kbr5AG2wxqTs1V1GgjbVobeVF3RD+n1SkKwXCuwh
KIP8B1OgXCn2QyQEQbhaVa5G+Y7RWF561/nHWhrzjLB/fIhlt4Wfvj0U8GEActElRb7oZv5pMJsV
sXBaX0Yq/D9KzxbVJTPdfj7pRpsliERA1t5wV/dscuApICjRK2Ab198M7UFbZo4jL/GS9F8YdtsS
rlmkPJlMvwv07zbs3TkjipzFsVfyp8D5ru3FTqXriybkZQrsQttBC/CWnV3rdQ75TZf/Pj4md1YH
0BrmLv+jq7+mGQ3TaNkAnZoLRMsyhIlW7Grf+BpN2su0TPL02NqdtZk0hvBeCm59I0XopqMtLebK
Xlr6bKRYPaieoy2LJj6TmnTGhrk7d9qG582t5tTczizz+3YJZJEi7+UX0xc9poI1ykZsPDJ3thBN
IrrwgAX465o6MM42k/I6oJEJxJITgbSqAksn7JCRfaFEEz/9SoOMJRQg/MQ73gg72SKFoNvHwwV9
J0gTljNDpInbjffszt6hmkpfjfgQ/7Gm6nijqCyTORmXKRtoZ5AkvGTohZwfH4jbtwxA4hs4U/Ef
8fPXhz1Dq8FMtXy4aAiJftWXeTjYS+6GXeRVB4qo7S/abBnPunrOhML4sY24ELha10aFnmZ0UFja
2BjWr6lpJR+b2vv2eGU3+4cROBagymjyoixsXRuJZz/tRKINl3ge/fOcZeVe5InccBb3rEBFJN6F
zAnadLV/pQmhQyM2v/h5VRy6klaCHdA9eLyWm2urLhGjapFTgpmB6sn1WhhoCOqbwa6IJs3eB5qQ
Ioy8OvswijJ+/ttASVXYWeRDebpWprJE6+syb8aLNmqtedGDspsOyZzM40YT/s7Oke/AsOf7A/JZ
M7M7Wxv58mK8cM3sXz0Nrpul9U8rozG3SKmnEy2RK8CGvd45RKXrpKMMfnGmeO729dT3L53rOlvw
3pvV4N14F99wavB7gtVp63twqzwl0yXlbB9IHqHYJbLZ8Kc35wAreDkd4AvaBDArr1fDOJlgQFxJ
vxhzke7hZVHSG4LiKLvN6dJ3TXFJCdptlrOOKbLY6ufZKPSLywTXclf60UCQywci4E3gwR4fn/Br
PA/RpoOcOXgM/iS8hXp+vbJpqZiEl7IyhCazk9722vdh7O0vXZkmNEp1/5PpGdPBsqJ/msh+Dp/+
P+tqEhIIVHi4N5RsqLFiQhpMv6QJaHu38oLXWBfpPrXSeuPxuHG4LNQBCMyLCNH9hhCbuU7Wewg0
X3TI2ftZ9B9G3z5qZj4ePTAT9Bi0Z10UhBnyPBX2UogjArveWopgpQUKhK1t+qmmlWb8xaSETezq
7YGhzgcAylJjp0HQrc/mbGUZ10C/aJZE7HHwuNmVTjFeeu3Go3XHFDgaMn/08vjLmk6QMawq7/vC
uOhCRP+M3TQehfSgJcpefzb5dyAdEb8Y+HilDLzy74EYFq30m+gSTVVa71J9co46M4N2Ed2QLe7N
rRNRxrjeSugEmaHVuziKBPcfZBGJuZb+61JkvdBV7cPHV+3WCu89d9ony4IKvFYGaApmSgAj8S55
OopjL818t0RNtWHl9px7fCIUJKDCcModFbT9VAr0Ef5MIp2CvVanNCShFXY7d8z9I0Dr9CXqx2lP
weBpJr1DZgfJllhGhdNrOJ6I4y5Ha9G7WNIad5wewIi2nDfWdhNw8o4gxKEMUFPFd12vbbCNpBsh
c1ysGhiea1EizxLkK2JL8975sVU9+yYrsQN0cpUeJcnCeqJgQkFDEBW0r1ad1gprUDEXLip+f3wu
bm4V76MSi4WVzRsDzex6VVEkRs3JEqzkcfS9m22xC8pmfDf1y7ixgddHkPuE60MkTlH/YcjfaBei
+BLpo2H0J+lPJWYQM7QUDQcw+zNr+p8hQmjGPkL14P+rLzWKiOxgGYdTAzPrFE8DckxDnb5LK4qg
/8UUWYgHhFFFttfbB948gdkyD6exs8CWWe2HyuiGz/2ypWF7b/N4IRHZBVEIxk/dvJ9uVtxC3ctb
nzV1VPHHAHJqOVtbc+ZUzeAnXN/bJ3rjKhE8k5uuhyAlqBTkQYmVtrPj13iynZOWWu0eXT53X6D8
9MmttOm10/uNbO46Enj7ZOTDPFQcDxQa18ewrlDgNyekkGLD0kKnGxICw07qoe5OzSHLav2MbKNx
innJoerY8UbedX0N/t8+blG5YhRg13WoOujTbFmw3wnwHPqY5/s2FfOlREPi5fGRWWkm/78thG9Q
n1G6QetR9lIDGpYWcjzNgiFxQE3odIpmCC07bg9uDOyhN5b5dcoCYGq+8I6pUWqH2QfW7xhTde5B
1p3EkntfHv+wO0eMsR0UGJXUkMoLr49YkjcoVA8Ze9AJ47jEPoS1QUQbN2bNQlJnDDOUPijtEKev
P7WR5G7uCxAGdoMgm0B5673NuJ59trQAS0Yr38VF64aT04LHaGVzjAMzo53edJ8fr/faof/vO+Ad
qGihLqYEqa7XO+Va18alGE9elLi7IvC11xqxemQSo+4E7OBJ1Pjbwl2DyU7w3fFON2wnRj3nIwXr
k5tmiMXFNOKA3UhacmJrMtbtcVbq/gR/lOAhPa1jinZZDG0yLJbmjMsHC9b4b0DM8mMWmG2/e7yN
923RaFRsBtSAVt4W5NFMr9cfT5kNfrtuGbq1QwhLvou9bvjtsa01MYg9ZGG0GAnLVCV+XV8d0eEx
4gKxdrddIvlaDJCP3896a4ynJPE66/c5992POsSEdOeMqL06wnDqfQzPQu4tUFGkTGZeEads7MLt
5UHPj8DAQP6F13rdiLAR5ZLW7I0nsHL5J78ohmMSBM+NH1NHFisI+aCbQNoJBPv6yBZ2qTVdgBXg
S/3FcoW5k3rQbVzRu2uhCICQsAIIr0dC5148uGgaT6dlDv4Vdl+AOZ2yjWjAuL1+vJlkYWrOMHHv
mo7Z8KZIDazmKRizXgLIjZIapCxTxXeT1QbansnDjDyo2tEHj6pHeRkW0oqbMGKsa/tqzLNZHno9
ye2PxKL1vM87LW1AT1OC383G0G7Vlu4cdCjoSuj5bT7COswclsVMGslwxXLyfwdLZh7tZPyGcua4
Ufi5s/8ELbBMmC9BCLjuV1hIGhW2D2omniptJ8s235fRtGXlzv4TplPyhg0OlWXNux2NenLbHDz6
qO5Js6CyqJevVhwtO6ezNiSQVXhyHVhwjpRCJgEtGNj1dI64nAjIUXE/lVpR7r3eN8UOgYXl6Dhz
9pqbTnzK2yH99thdvOmWXJslryIfYXoXrYsb4tqQBXnX08U/1V0V/RslTteGtp0N2a4KaiP4xuMD
M1IDuftapSNY7MwbcuMUtEYaHFOooH9rgTnb+74AiLhvUdON3meN5wMtYSZ6dzTaxQXuaiS99o/f
m/C89aT42i113l3sKoubc+mIMTrWeum/mqWWocDVaFYVppHpfoUbrrW7aRwT80Mp5QJUj0mG6Qlh
EkeezX52xa9lJEf30oOeio2jNeXlPzoTbKMwKi0puR1OOm9pat0ePx9RPkUbUw1VAqprJ5OZy+Ay
lcJCOH0R5wRFyD3J8HMKt8qVkQjAQUYdiaQXQtW1lcTOs8kzZ+9klHr+vho641LpaDE9PgG3AS1B
M4RJ2L3Q/9EiuLbS1Y1ReJ3nnSpNlh/tctJOI8i390mOyCfw9eRbhJD6wR6GfiMJuWMZmh9lSLJt
lVetKiMVc8Yqf3D9k20MZ3ey090srR9Oi0p2Lt5PEVjyKHqyIgk7EyKV0vIlx3ep7duriqQhfHMS
buOcxqIB8gyp6ZTWxhYPb+0JsQIKg/xeV/U7CEDXuxrjumL6nM7JYCL9TotT/0fXlxDIUyd5Kgt+
W5CNj4Ku9faHu8p7ZtlU2UD9BQUS2e+ZET3A9fWX74+PydoXsiCKPZTYCWEgK6zjpbgXVmPBwTtl
bePAWlmW5ktUjfm4q9sp+NN3EB7acPJ39tCFjsYcN2olFLVWX2osGLgxu4VLwACKr0+b7ARcbD4C
cNmCTt0zZeJ6ETYyCNDWmjaDKxrDmzGFalK/yxZz2MOKiXdJtmyJet7bSHX0mEqtZiStY2onXkDv
LJ17SqapQMcqN7/HEnZLB1b747hU3sYu3rFHDxwPwhgrppOvgUeLKBxpKCxEbo8xCmuQGFwjn8No
aNoDgD/jP9gj8KIpTVhNEVL9np/ScHOcjCICOnaqs9R7hxVIbeUiQ9fr52MJF+DL44N559MhHWLS
xXApPHFGr+3ZmUvIruyRt4rfK2g8L60h5m+NL7MNV3mTl3IJYPKixqbKkIBcVlfNYCr60NUAYr1p
aP6QvYwqsSsAqHd/9L4s/M+d7TcOeOWoMs+J0TKPUzLCZHxxjHh+rXgyhr3Ui0QHgZrZjaqbNtXG
j1y/TdTByFA5QzTGFJNz5c9tCkeytjXvlDpLcbD7uTuUY/vP402/Z4T2FKRmAiTSqNUDCC6VFlnc
4rqzYDgwpELbzW63VWtR/5WfYxO1FFVrYSSUKpiurcyxLLJysIJTMY/ty1i02j5Peh1kez98nKso
frEXD25Hb8a/eoPRHp9dJG8itSnaEUpMf03hzDMJA67P4jAbyUHz2DJOrsx/PDZy50xxOtXLS/MD
/7N+f+VS+FUVTHGYarOKddCBZ9QH3c700PRL8KcRNbodDmMXGJ8je9GjjHQY+a0Dc3gEvJAKiUBo
f1nQvZtqs//H6y1UKB7/yNvPTV9NydiCw0StZ+2ztDSJst6Ok7CdRje0stIJ+6aUGzprd62wE0wR
4K5Slry+yTV6FFa6QFxNurTe622RUApPqqe/KmuhS0jEASGf8vC1FRr4M+pGVRJafgWBasrEfqRu
+B92TM0EpcVEb4Kk9NpKicawZBpfEpYUxPmj9veT1YmNLszNjlErQRwdAQNAOfy9+uc/+dphCqLY
rhqsGEF6bMH/on/YbU0nuGcFPCkiI2DEVBvr2opvRYnMMi2BZ+ZGDN8NtO91N1d/Pj5jb47p6raz
ADrECtTBg08n8NrMolnuhM5RFupD6f67BJOz/GZ6CRo7BBzxxzoKiuaiDdqiv8uk7f8Dga91RyIR
DzZP0UGrOHQTSMofYPN9RgoERv6rRMmp3A+lN/wSx9PSXRD4GVEQchYnCQcw2Ol+ljBQdrolUmOn
63H/qfV7BtE8XtzNI8Xa0H9QY1McJd2xOtqqMulGpEysrWZGs21Xr7nIlgtsqq2JFfdM0XLXFTpG
jV1YnW89zwyJnFUaOgVcLll2cpfSRtnBadmSgl6nrHQ1qQQrAAGldd7g1fETmQfhtA0YZ1SX5y4h
z3MG5wfu+PMs3I+95Wz4yjtLe6u9omvJDeaNuT4hGmOtpW+3Wehk6IMtY7cwdzryd6pte3r8we6c
eQJOBfwh9iQKXZnKAjg2qBBnoczNIgx0ODRObolP/8EKIjkm4YRKglZZQmPbZMRml4WaYslZohQH
z2ijjcN3dy1KQIyOHHWFdbMHCch50DLKUynZ3xHi7LjPXEbZP17LOpvjMKjWBJEYGStlsZXHc5jq
XKepkYWDhxuqbWG/NkVpoK5ua223M50WwU7DKV7gizTfHtu+t0LsUnmiVsOM65XrqMoxzr0G22Q/
kGdGcz5oVe1udEDuWqEBogo09LLWgwaqeqxqXfMyWO+Jc6gSxjMsS1s/+3KoDj7lf2pbRB3U0a4P
eVFY8TKUehbmpaPvvcWDs7DowbOvIFEsbSSIIBSLCbJWPj1v+m4wkiIPzUVLzkHZk4G3xW+PP4va
9pVHx5GDNQNUjJza2siY2tYMb6cIO0XMqheqMZ3llPMOVFB68mRj/P3Y4K2DoCrjKnSqGhwF6Oh6
77xyiCCEUDxykm74sPSzdZBaVv/t5sWGK7pZGkEQBRNAdLQameqpzspPL+8Yu/D3GjMPjUlr9Vd7
7A2kOOJkcs+2Sb/43SQGeCaPl3fPKA0E4iNaMrdCmnGvMxQhwSn5dTwdZn0cQ79r3U91xzSKXcdX
+OuxwZv9ZJWgEQmWwBerlPV6lVZVeBE6AllYTKYMjlGCVkZXJZ4fdghXZhse5N7yiH85j7xdOJDV
1yOQjVNPn7HGrNkd7OzuN4nuwQ9ctPVLpLn11kDkuwZVpxjnS2y77hV0LuyVmDm3YdlMaAehSfJJ
A4b+J5xC87sRl+VGgHvPHrQIsnCaBkqr7Ho7OyrI+QIeKBTznNV7d9IG69B1cXYuRy/6NNVj8fLs
B6Q0RG5BJMqFYJ3XFuOoKDT4uWUYiYWucEQ7MffT9IM2z9XpsanbxWEqYC+R76ZUvm6MtzE0rmKy
ROjxoaBg6PIrlH3aFvkQR+JszFI+W4aFFhGQoNHtovQF62O9OipPqV12gD77OaZ2EvwGXK7d+Gi3
d4CyPGgg1DBxy8Qd11uY+40JYdIV4WSQUO80GaUfUWipvyx2vPz7eA9vXhgWBEYH/hFO02N517Yg
BdXFnJZVSGPH3jc5zvvQ1IG2NcrpTc/xyjMrQwqmDU6b07jeOVtLBpPTJ8M4KLJfRzdt2320+Ol0
JhxmHu88Bsie+mndXoSftvF7XF38m/RSNPKBjtYfeje3+h+Dm1GfjYrYsXa2DpVpVxWOE32QGUL4
+yJppq+gcpxqzxwNBC2g5C3WZQbZ7e7SeGicY18bxvfK7/sEjrPjTCjsePZYPVtJVweFpA9FAGI6
OjmrbxiIZZmL1i9DDbmH/ZBHxi8yS5ffHn+9mwhoZUXdkJ/eBKBOpilyq+TrBRmS9Aj0VahAn4ay
zI9+1hXsayK/oFldhI8tK8ex/pw4alBDsORUGeHasgRK0caFQj8LLT2jFDodI7Ov98Yk3c+MdkPS
xojTL35skgcNBsf4P9iHMEcA6CCHth59Ju141GqjEKFoE8RCmWf9HXa9YjdrxXvZmsneye35l04b
gq8pz/6zaTBFfXg1PByo51CaXj0cPQgSd0GFJZyi3H9xrWH50OeEGY8XuaKkUmjHDCwRiluQHEC2
r75vGxQ04AqiC+TvZPeiL0Xn7NJ0bq0XGq1S8dhNbfgr6S0t3ukVoqUvZKW1cZFmi9BfZYw+DFPN
TSSU+Vxxxm1zQhcCBSyEtz1vkooOhcjEWNgMn2kDMbsvjDwW2Wtv5Y27cVzVob8+NOqV5V3Hu5HX
r3uo7JAvkCSRVIKHajcXhbcvtP4LkwGX4+Odu30aVLFb+TMcjonQ2/XxbPKxYe4DUMrBXhxjF6Sz
9q4StghrGUm0yoxi2fhW99YG4ZoqAjV2wumVI2XGE5JEjA8J5youjkuWfgnQrNwHZrKFt7h12YS4
vLDUnqFDW94qUZygTPUkb1UYMxfpOIy2ftLlsIVVvnUtFJGIjQCA+Zy+dTvJXKS/9Iklwy6IvvHS
D3t7MI74UR3x+cbcm5X2ca7tjejhzndTR92jZsHjaq7jo7yNpRwLBjYv9pyGdsbE16Yeqr29lPFx
WCz59fE5ubOXV/ZWbgwpiATw8CjD3Gv1l8UajN1AXrsRRd85Gw4JD5EtL4Gil1+fxh7JwTQbZzWJ
C6WrQ9sUqP50lW4dGEfjbXjmO1tIBxenxORryFhrPdwqEVVnlZUMq8oCtTaN/05W/DUV4p+li348
vX04f5pXuELofuv4mcHsWpQLoiwh9WYfV1p1KO1gK3a4/UgQ5aiNKBicz+le5acCIr6P6FAfFkqW
qJ3KTttF7lA9Cxdiv4gYGY+lYFNEK+pK/PSaDhlaUZ7EzmC2xq52F+PsxoV1eLxnt4eBisgbsBd5
Bu6w+uc/WWmTyO18sXRhas5mjNY4zybKcWZmh+5S+ltC1rfHgcavql5x9mhXrRElXd9kfWujAos6
sih3fuO34kzMUKTvkf3Iq4+yNZrnGLfq3VLNfVpgrBNdz3UfQ9O9wm0NfaZK7IqDz4wMhFssg9o3
klzPbqfCdqnx67SjKUCuMhz6Z1KvDU0Po24Y90mUpgdZ+u1LByFrY+zFzTkkmKPiTZ+J7gxknNU5
zDnsYqIqHsZNPR26uK5PCjO5saA3yNLVK8l/nnQGhATKy6Aw1Bf96YA0RtSjilYvoTUKRH1cHHxo
iDht9wmqNQxHYsbGH3NkI3+yR/p6ZF4Jalnz2crBr8Ybv+Z2zTRGiG9Iemhc0Na9/jF2WY+a1cd2
GPSL2Eedp4ejb211qN/IX9drVtQfbjmAAtz+WnvDm5PK1YFvhUPp5Mux7by4eZ/ZSyoO9Kg0f5e6
Cepo/ZhN2it40MAmnJcG4psU3RYyvsnojd/0tBGuHi6zVw9wQ7pZ+73rdejyPkVb+1fhAlI4Mt9v
DF4TtLH0S1GDr5d11aKJZldxtxxyz6zN70G6eF8b0KJIbjZ9IVE/XYxyfqWALt47pRDd19LPIAgP
7ijlTgq39Y5Syto4I/5Yaa+9nhnoQQ7S7d+XSMeJXV0NWYx2m50Ph6VOTPl3VbbdV6to7XY3xE7S
IFrVog/n1xqMcSkZwWbuAxqBlzmdO4TfKd8xd8mzpX/2vTkqPi1x0rmE+dHsHiOjibrfeoYjegcy
qXT8pVUjlU4QaorkuDhe1yC/V2TBAd0hbaGUM83jebBNxhxGRWL+ZgXLonNrusT5Xhue9q+sgHT/
USJIWv4ZWVHBLAi/yZDMiXoR/f34Et+eMsVtI5on0AAXtkZfT9KY2ow2YIiIoDy4nRHvg2LcEmxX
93N9yGwa9jxZHtL+60PWoKqa4CnccB4T+U9auuJd1rjy2CeyeLcklnHMRZ0dHy/txt0rIjSIQeUw
COTXmiVIrc6arGx6mAyFPo9uZYQlBNX9MDNC4LGpu7tIeE3oBKPtplqc2PYAQ4BLhA7P8E4AbWME
ta7/hwWpthywFfA5SIpce4RZFkmd5pEbBgPKZ8PkFscSpP5JtPPw+fkFKeoQbEDGvIO8vDY15V1r
SOG7oZe1xfuacd6XyAnks27dJ3yhnkoLi+KqtUbW1six91rFKMyhKEyoFVp0AOq3NVXv5hxQ9INi
DcdGoTtv6mKJv8DiGA0v7PzK+52WZnRIayc4TXYdhY+37Z4pjgFSRkRm9CdWD4g+tDyUQeXzTo3R
DzMq54whxUZ6yTskHDYO3a0xOGUsjUY9JT+wydffyJdLyRgMLQjRSFzCwdX8v0pTq/ZJV1lbsczN
AQcZQRlPVdsp+JHzXttCTFhz29QNQk6/BJHcUkmq6mALBX3fDNAlXiPY5Gu9KSn9DPCpFYRlOcK3
dTPEJhHAffYeqcXgfsF0KpLhmqfM3Cn8sREF4Wh3OogApdOVDV1/kHndDBtf6c6S8KvUSTnewB3W
NwlmUqpT2GZJSY3sOeTrfWXmW8/4XSsAHWgYBOhorVuYiZWjCFTFUThUNurYcSXiv6jNLt2z+RRd
ELrACnxIb/smvCwmt+7nMnPDKEttpqTAURF2150nPbc3MNK3x1uVuIBfUX/h3K1H9eqEVMyftoOw
bbLxSJw9740Umc1A75unv5HLpjEhAggQBPW1KWi6SEHFbRDKtgt2+mAHeyYZbIHz1B25egQJ52A9
A2JX+jFg5q7vUO35PQoPIgr91o+jP7K28vUPEoV/tCEjekq7dBlQVAW2n/+daKqLtnimttV4ud1W
AlvYyThEhexcy9M5c6VZRjYFoT7hbmXa2/sItCnS5JtM/dtDSTpMsU7RG0nr1uoTwhFZjp5tEBpl
q3fHZMz18mVCz3br+b2zJqTJMETuDUN0nWlFjRM3nl5FodOXyOP7VJuY8kM/0GXez7Me3sW3kyfQ
TKXGvMYxtzh2hHp1LTSrBd2w2vw26gA6SzBZz1tSpUfSe9XchN1yfVyYk9c4oPvic9sX3ckIpHes
UcQ8jZn2dNKIW4IvzI3Gnh84an9/ynuGaKhFb5jxObfbb7kPzndqZ+2o/q2NB/LOkVA1LRJGzMEe
Wb1ZiYaAsZXO8Tm2m3bfOEu/t4MxPj7+SDeZN7+M4AUcIUEn4MjVM5xNKenYyMxBWVUnDSDeLkjc
v6tuIGkRz6mfkHHTLAJSr7YPLurNcCbHEh1Ujj45J1GP4Cnd4s9+PwUbZe+3M3ztPVQrGAiOQ1OR
dG31jTQzaR2tarTQ1iy7HHdDMKX5h1l3KwY4oI2u7fqsGZBWH5es3lVupn/OmqAXu7z1KV0DoBFF
WCWulHu9izr5Z18IzwA+m/jRRvB4cx15IIhICLsVGg5tm+vjZIwxylHouZ8RFPtdiowMSpTfROlO
G6/RzWli4/Gp1B9gjlLbWX3nqBrgf+VSnKcAYVivat1j0FnVxkW8OU3KCox62kmcXFqe18tB/ngR
qOGLszWazbRH2qFC6XZIdDTDo2UoLgs/cktF9HYPCYF4aQHE8zYhCHdttHdlQXsi9cmY0Anau8FI
zdKI3GlB8riLt0RVbmioNMzwagydUZB4ykerxymYDCZTuIsHH6hcfknLKb40CPH/y6wtzz9CtEv7
XYBQuThnTI32zkGQVuPe0rSEAcA15J7z4yt881jyOJGy4fkIAxHuWAWcZZQyYQCgSTin0Z/dvISm
0C5OHH+Lp/xd2ri/W7XHjMqtLvNtCQi7+AyCeJg4qrV9ve9+a4mgiuOAfZCGsTNiYe38NPL3fasb
57JPglcjaNPXojKnT0avmX9Edul8ebz4m3RZ/QjaW2DRAAgBx7z+EUk12PYU80b7LcN5TtRF/OYY
lKXlnEuU4ZGAT6r2Y56UcKEeW769UZSaKARZODSlBbO6UQtcQlhIcxDmRi3LnSO9mZ7v4gz/xQ7O
koQZsQp0WdYrdCvkI7sAbnvj/Yjzpf+kMwNjI4S8txpiAkqGxHX0RVc+k/5oarScrbCSnveORnz1
Ql1pPjy/ZxQZ1AQugpwbfU8C1cI3Y3KjhZgNuWiRG+OhMqZxq/N66xPI9NR0cJvmAsJUq2MxOTHN
hYkgn6w53YORk6+B1yPcjGL58fk1kecp5TUKNkRV19/HDnKtT4s8ojvTpH+4cC5DJ6/M03+wgoQN
u4cQKGXXayuibSLhOEkUWgNT5xnJqJ97LdsaYn7rv9m2n6ystk2C92lJiKJw9FLxQSxOdZEJevhd
qpm/0Gf3Nvbu3u1Vus/EHYravp7b5wNam6gGEWEbbv/iLv6feT1Me9AqcOnnS1aBk3l6H5Xii+Iu
vJVRVk4LDgA6FEYZhXEyt6GvNxmTaYPl02Mrd44fbBMMuXQX1BDX669V1BFyMJmMQi1i2AP+LziP
ZaIfOR3OBvryrikaQhRrlJL2Wnhr7EbCBquPQi93fpvFRGXZyxpiHlFsvDN3XATqC+CaFXIRks/q
CDKahs4G2uDh1OrNrjc166jbvfP8QUfiQYWHEGnwr6vXnImK7hxnQguDoq/dfeTG0TvbUgyhpz+R
UrUkSMSzIgK8Wg1P/CgCkcRnIBjlBy0rx9dMk8F+7lvx/bGpO7eKJgnkL0WKhQi+PnOFXNjQLjn3
wtRfu2j2mVujtZ/9wu2+O17TbNUK1TW9CoARyqB+/LY+VUBfGWx4J5EkzZOzUZiT3I215SPu3yQ2
ZHlXa/4imo38UzU6ifiNwVZes0MIoW3+7r2+EUc623qd7WTUlh/ggljjxx7RD5TAYA44O9FUo9gL
z+vi3eLLwf4xuH30Z6RNScdwrmqivoZ0njy0TLfIdnq+uP4Pt/YixYI29OR9NJo4GEO2fRfGXaH9
FSBN4POwNaI6GW2XBMcsb3UY/THkGnivg63v8nHU8r3VTfyC0Rrbfh+PcfaHQDxcHOZAT4vQ1wpg
3I+/3J0jD9YYDA1ES0VEUv/8p2yvAZprozUEEnhMqs9IoGYnaDr/4VVUoTkgIbJEgubVUewHrwKp
N6PLXiXOkepKua8XSh3/YS0/WVn5duhTrkXqmpwjI/vT7vvpwACyZuOBv+ONKGQgZwQ8ggqDra7C
TxuG3GSTUNznqOcDI9t9ul7uVBrHpFqeVQ+hGKlguLRucebUiVamGmHMdlkU6Rkh9+KcOeQYg8yM
UDXuNrbudlX0wIn01B9Uz9YJpQDlUqSumZ6zJE6PHvIvx2gKppO1gGt+/JXumSI0osyP4IvSuLje
wALyN1Me0W1FLNbaT7XnHIPYcz51tp1ueMDbw02HmCauwrEooeWVqYwpPlbtgLJN6B7ueKHrndEH
W4j6uwuCYwtvn6IJ3e/rBdUdY+msFM5pJFI6hlnQ7805/R2hpC3e/K0lVctAKlZJatFqXz26MFNz
pAT16lx7I/PNQIOg4JkIYxyYoxHoWxn12hzfR73v0G3o6hMAru4TTe5cuEUQhaU/ozzim4WZn9O4
iE28aZ8sG+WgdaikzMH/I8VlgiZMsNXXcqRZ615DNQ1FCNBNZSpfjcEqDi1Tn8LGh27a6oW+Eces
X643o1zmt30FrLa6Yxq1OjXbWQvb2Uh+1byhPc5OY79ICAy/EOVu6ceoRfz8cGHvjUiiikQ2S115
wghxhQUiuEZzkJGEg2z/EabxtWibj6NfoGhhyFOZjS92mW8kWXc+JrmPKlIq4N+N3EdUA1WIqyU+
M7G9CJjaEJefZwDb7XFkCt+WK76zrQr3RDRvgNBk/MnqTvR2xNxIKz4b8ZgBVRBE9GnLVKE4n07j
EMzThgNbX3W1rwCfODfgQm5Vw10vSbRGYDCufaZZ+o1Em7zMNpz/fStvUpSUEskkrpfl+7UoEUGP
z/acxHvb0JuDrcfPsj1YyxusleXAGKAIc23FsMjrHJGkZ7eMHPh7tmhem6SK3yWuU7o7ppo4z+8e
qlvEo9CQFfZj9bn02aHlbrdY7LryQ2cwrytPjS0RtTtHULU8qP7D6KZEv9q9Ig0mf0aj/qwVecVQ
2dh5P2umGZoMxTw+fmTu+BIalKSS+Eq6G2uCotYAuc1znfeslvXnJAGsIXGQRytpomI3tw48Zqd2
NhgDt5ebL4fSAm1RFQivL7czL4FZ6Ut2nn29YipfN5jDqx07RnoaUQ5vL6PbF391jKWVx9xoeu/A
tER3a07F7SHlyADxtwn6OT5rnN6Yaq7RJWV+7py0+vX/ODuPHceVrFs/EQF6MyUlpZiu0lWWmRBl
6YNkkAyap78fzz/plBIp1B1Uo083cKIYCrNj7WUmEteex3Fonz6e4fMf8795pens8wIEvX+7SDuc
4JzcsPOj3vXjDdralbxNYd7nifAuVAzvfBAVEFQs+tvgMqc1ao/yf2hMLz/OYv7dNHpHYHtfX7h9
3huEAxn0aVNgcO29/R7dGQpNpnwPdj7iQfM07MNcsf74eNbOz0UaihzD20m8yYFPtgAAS2eDoqL7
aZ38Qa9S71VzWiMN08wgvsRM1wtL8r0BAU9pcJNZArh2UjLYksBka1pKSganuDWr1LjuyBu7Jnlj
OAhv6eKPP/CdaeR4xMZvc2/AWOVkWaQLfMRUG6qj0wp5MCcym83cmC5M47uj0PzYxHA03hz/7Y9V
6LNh1TZf1fqqjfKiLrJQn2T59cLHnCHhLv6yuNZtTXTgd95/bwcazdmyOwswpZxJ5rtfnUolh0DL
W/XSGrr4owGbaTdD1xTxnEgzOHZ89xoXK5JlXttDau21AcHJ7dTbXvdYj4tZkUYbbN6GuetKd5+V
aRZcbcO0+6XIp4rCWwW/FOtcRaZopy5EHOR3V2YvpU3q6RZj15RpJ77qyUBmeIohlfucOBP3HjKP
ztsNK8TmOLVMJW/Jj8biOhnXLHvC3cstf6YiaYswHW1Dq0NVa2Z/Y1qrl+H1lUCJwXfDX66K3teG
ZxQ9BrFwnU4qG5lFg/49MdNl2UtzWvp9VudeBRsN56ioRPfzqAIjR2FsaiPmq/DaeJgXSWN7GQ2n
eTRRArepsYRZJaf8KBqv8/8UaWup3ZwZ0rjFCmN1or51ldhNtZX1d8voLvoV4Yu1/pj5pLrsBKl2
000m9KC6KjljvZ0SDXY2gebU1kvpBk1ASnNh2xGdoDQLp4FYpzHsC0Iv7je7Lf3WQb6BGUtgLmWE
i5H4iaF/PX4qVeub4TTrjRMNQrZ/Zo9Gz7Wxakv9KH0fDxuaiKTXaC3RMrugmFFe1i6Kl91czqu3
H/wi58y1k17cdVrtjQdNczXzyDtqqp+XlL5RnBANWsVyLZ1pN23mOM8zTr3mLUTEiqizviyNb5j8
eRP6fchdyz2j4EKnI2GQvzR6ju4PzMsTSg+VCrHHQoiISKcgg2a/4BBPoGUwc1insOeNcbon4hRe
XYuTS/ZAIZ8SxyS5bDOYJ45bPBjDYukYUroDZjb9siDWruAHD7upN3rvrlggyCPUSltzB9xSTg+V
06TBH4TDafDYda3RPgaWUhU5ycoq3XCttb4+lq5me7/6zB06sjmtQf6WmtNYS5jU2Ux0ZmsZWvM8
eEPAD+C3wzRfN8No9dfkii/GrUTO01xVWpCn+6QdSbOOSypX8xWdsWn+nkiD9O7dPtUtQt4Mc/w8
m+DTB6ltcZVZNRvT1wWC5BBX9K5z9po+zsV+s3tpYzz854w0664qzHBIMzYTsadFQzPNlM38Fxht
MncddVL/3GiJbx3oFYjsUduQ8UPdQ/TcZ7ALiigNJotn3rQYxaGZB/UqW0M2+yEYMzdizSgZ6knA
qZSsLb+K6pu+JEFytMR3mOYud4s9e1psatXwuLoCA/zQrlY/mULT71XwaSW62n8SI+Z/D3o3mWiM
AzHp+RrK1XcBP5HWULTnSjj3uqL9e2zcbDJfa6eaFpIwVUBC5lht/6YBO5SdkRfZcD0TNJIfWntw
SDL2lt6/UlbuBXsAwkQ8t5SbZtj3Vv69bcbBIg5v7AfrgNlo9hPkQOT71ejL5Lga69juVZvO01fN
GbJi7+uV7cBuk6M9RHWmpnpvjGbv4Z9A3Pohg1tVfLLNTrNISff8tNthYuwWoVX5w/RzItprjs0a
C8HI9oQEBxDKlMYuz/PG2E8JMlJMjcpavqoxMKof/qLnc6TWLbs1hK3g/TFqSQoXScv+lF+JfDAi
ZfWxY07wkvxu8feW03cPFkGbZFcPbpfuGtdVwa4gqbWP8J7tu8eiFvkNOOBU7k3chtR1XblFfpss
cs3DVfPKAmJYMA6P/orOO5xqoTSUbUn6fQNyszx05STXiIsx6f8WWpG8jIbM5+tVjEk1QlXylah2
Xl5ndgS4qXwZpnTMB7yNlpkanzjofKjLkLOs0O8MEqSX2LBJir93FzPXP8uknVkASV2pdeeKUsON
OUDkrkRo2KXuPjCz5ho3ATr4Z5wxnOnn3I3usBPKh1odDn3WjSG+e8K9kkHtWpEYh0mgN3NXy6tQ
+GCGu7OavC9uizWZW/wHWrkd36ZwEa1Bzy0f8krmBNF3ovqJB5xKS7TvcpC73Btwg16dlr9br+oW
G8l+7lzjpku0bIxXu3KZxbaXQie2HbW+H3r4R/rX+mqSrh2UdfMSQO5S15mx9IQ0EzJ8XXezrh0L
ZtU5tPPYueFUMAyhppbxtQ/scoxmoppoRtvZSIAzaQ7uXcmlq93nKSuCvGsd3eedb0vHvO66QaVX
wit872dRJsV6v8ym6rmxOlP2x5n88hbTdUWx+5i4QSI/obkyn4hmBjwSqz188TG6/5Vgy0wkMDdT
EhHiNN326Vh/pYbIHlo12nUoW3pwRy3X3a/ICtVrJ8Q8R6D0q31LapHnXNM9VDkJ5LP6W3Sr8yeZ
ZkpCuxi78igWxRyGbdbrAASBg3nQfenZ8/IqDYVKCXJd6h/8ek3ZRVa2uh7T5CbjE9mvVn7jD0a+
dGHHfVyThtPO7h2MQ1X+rnAlsC0sYy1ZvxroJ2rI/HLxGuL6hGuqkB231lct5M76KSOneQjLIVnt
qxEfOXN96LZ/eK2aosSBRatam7DycqFYPwRCjirSMc/5JdzEIRBPQaMPi74YSBTurOHB6EHprzUv
79KtHHLKsOhSc6SyEELfWevo/NTmIcfUqsgL55dNZGAZEeOStU9a4rRV6LjwJe/GJNsiYx0CZf6S
8Wy8sJ+05FUoWef7xTDz4m/JA2yOBHTvf+23UgkGdMM3QiBQNlLQt5UgFYTOhbiIo8mtuGsdzY3o
JEGaqyx3d6Hs5F/1FiN6O9RJDW2QFrwAAIpjzeTdzVklvuv+dAn5P38i8wLHMhnqH284cNK3H6Q1
c9HOi6qPOWKbuHZGGiLG6jwtvuhec3fQd8Vc2o//+mn0XjfBPo+sTQx18v5pR10qrxDiKI15Szk3
x2Qr+fRLWrX3Xqcw1Wn0IwTl4XMyTqdynXRwOzvOtV19V1Uqe9ygZ1/fLauu/X88hRHUYnBN8xCK
3snvZSK7ttYlyY4+NiQa28pKXxpq6iVqoV9dYl+ffdpGS4Wu7ALT4BhwyhwVa0vZa7TNcfY4ClPN
r36yKy1sMuv1+eNf6+zxyOoAu0NXiK/Kxo5+u0TKFstpcKfhOCbckraml1EeTK9Y9GMVbP2zRgPf
QjTCSGld8BOSck9QKLfN5TwFJsNpVRdl89pvlirYzzvwYT/+srNJBBJiWQCvgRXiH3nyrtOXviBN
wYFiUC7enteJ+xJMVX7dLNXw55+HojyEpWcB2+NqerIUAxRH3rgy1BCwIsrRz8OxKvOrpmgv2Va/
81UbZgjFHIca2vInX6XNjRqzbjCOhp2Qj2Bwneeb6Ek5+SWbrO2F/eaMIj6EsBJgespukIwTXMEw
Zi8VNASO42IbMoZHbP4Qeu+1oZmmxauVmcljlvKh+2pt8nr/8Zyevf+30WkSwAmAjoKxw9uFWRvp
kFsZo6e8fg88wcmGp1j7V9yJUaArA1kyBhk6JygDb5DW4cloHvWKZgCGneNOxxXkwpF4usnAQ0FK
8OGGNQpeckoi5khsN42rf1TC8OPG6ta4ssc/I7L8gz2KS1N3ukbQv2xtFhYjg2HfdvJRAw5q3izq
5AgNpjk0q7/sdEvKqyzILrnEnf5Km9SGBMCttWyBhjon+zmfR/hCC9ArtYETVTBS41HKLPp4LZzP
32ZhwDG/OQZTRW0f/D8N2QAT5ECbXf84Z+63ITNu+9ptQp6Oj5O7phcGO/sk4s+3k5eDilORf3g7
WC7wW07M1TrCLGin3bBIatAmr4ofH3/U2a9k0/ZFNMv08ag/qzYyviVIXKOI5SIxKSyKpo42zsNL
pjLn+V/HAorkbGJLQfODOPT2mxx/rN26tasYEb513XNx3WNeod1MEKcvTN+2L//31AAq3qjAnLdg
LYCRJ52N0lymUgRaFXfE2Bl7Veam+zPvEhCN1Uy8B9kiC/hkqqQsblXWVE/60Cp1YVufzy1NDshs
qIoQnMFXefu968YvSw08Oqy+zXCyz8ZXY4AdExZOdils5Hy9ELuF7xM/Jr1FXtpvx+KJBtE8S0Xc
rmSWzr3r7Lw5dw8f/4Jnrj7MKwUcHGCCITaS2ckwCX8F16zNOm4mHqokKnMy75ZaV0UE0OK/DAHx
WDGQBYltzSTn5dZH67p+SqqlsEEe0lU/rovvfjambMDhoSSuYzcg7sp3iZkUBKPL3u9eE62YdKRY
aRmUuyDziLAVXut1e6ebl+bYzvow4440dtMLfo2Oug1WcpH2tmwu5U38H/L6dinREti6+v/JSjC5
ejuz5lDxEAn8NK5MQelz4O036UWsO3W+QVFL56svjt2O60vfrbP9dW5NYeQh/0tu3cN2KJ2d6yCo
vc8r6DF3qGmzOXKSmd+KyJ3VeKizoiqPIzAROFZAwt6+KUgADyeYn+KXqiD2RAgA9P4TcudsjpuM
xu3e8Iouj5TZZckOgCnTXgaz9UlabZem3C+Jpal9w0OjcMOg0qe/I50Te9dUZs0zu+x856gmIpCj
JrWMCfuNsS/u1rkS+W3TdhiINU5AbeSXq5VF7QIjDrFs2ab3XopB5t4Zk0mGeaVby41TIf3BZzyn
U//J6z2//pT1teU+sNE6chVTmdSRMS0pegCfl/9NVotOe1qcILevOVO95sYuirQOV8tafvB6b/V9
pjwx3xskOfgxPADIV6Eh0XAfHQwo5N9ynYExgERtEiKEl8goKcuyPmRo5YvdyrPM2KdiizHKKt/7
yx7lqydsjsdYL+puPKz1UgURwUrJz6yqMMW0MgKBwsXXnCqcFpcwsXw0J/+qT0zjB1eCqFnsuZBH
fXXGdsd+J3O+66tBf5qaxX3RJrVUD0OVONo+T8rmB6pC/W8+mOnTUugSQ0KsekGmtS3r0innqceV
Zsg/52Cpwc5z3e6p8Nb5QTbaiJDTmbXbYRmc6SBIUc3wAKK8C021dG3k1QJleeWkXhbVpqqC27Ly
nF96DcK9p0FRGV9AaezlNm2D5CfmokWyMxo7H6KgDLI1w0TIW/2oVE7/ItwWQwPCL6SMdFkH3c4w
pglcF0lmrq7IgwnwVdczvX3J9GARN5jMTuSbp0utrqYOhetNltjW90naa/XTTTO/PgLLtdrRsRer
elIBFz+xMrqphX3nBQ/SXZW1RsrQMuMz4mjzpa4XuzhUGEmJNGwoG5Lvftv5xR/Q2PpzkWfFeKU3
5eR8WlJaqTvdbmFtiLXgJ1lW3OyfhCz6NKo1hwArlc/GystIb/BC0VqN9qtZDf6dyEQ53jeFpn+v
V5hVRzNr/EJFeGF640MwS6/9NQWieLVJxko/qVl0z5O/GMazwJVB0ugvF2CqYl7d2Jddi8Bf96bq
1QnKxdktfWAQVAmG+3emJa3CxRyJWUxx39PDQNf0+bax+7q7LT2Vv2B/pOcQP1j5oVUsifsyT3Uw
/M3NBF71vFR6FkqViNfJztvhPh2U4R5cfdT1K78rXee66eBj30K9FfZj0STyzrJbB2tSF73+XZNk
fb4zetSZgEkd2J1FB2J9aNEFly80B9iNFci0EbK8Mo9KiSfZnZP67SeSA2iMODhryCizEiMIDTyy
632llTgdEOiHbRpQdhNPKVHFezMByd17OqrWKLdFbYWDpRfdDvwdhD/zcv+XrjlreQOolzmHheIz
i4Y6MB9xKauc3ZrVQ4VRiDmQTeD7A2DUlPYysqaNRwlk43+a7Yruh+striJ4cWnRRoxWo6Lc7Okt
2aPWq9AZajCmNnWltfMhxRNa5PllEU9mV/ubBAkbyc51h6PnJ3kV5ZlG7s1Y5g5eR55ZZJGkZfLb
nEgpCSWGCrTMQeuKyCnS9Tmntsv2liX1T6lBI3BvGXl3j7Sf2VXlIGMSzLpfbg/Xdm9buf2Af0JT
4rq/1lW0zPr6q1szGvUO/kqxaWGUuM+GwAd6ojAItYVMmb1XtO0e6/71SzqmlXljLWZiXXng3X9K
TdYY7ahGOZzFVuLutGz2vszw/Lto4VoywqophzueQfW3sTVJpcrMQgHhmt2jQSvtN3kC689BqOyr
OdAbiGSQdVbUe4PLzBllVe8mk+sBkMYDXM1151cp8/RbUfpTEA0DUn0ynUw1hdqKTnlH69rPbibu
8z8cnlYbwuqajLCxZ4PuG7rOcZcrvf3ijKsfECe0ruhlRPbF97Sk3uUznjT7YvQL2K+KeHosyGra
05ndPdpdHfyYLNmY0ey09U1Pt3FFBZN113lgjsZurghGIH3EXPvQCJIp3weFNH9i7UXKBSAB85kF
WmqEZREES+hIQFMIuxBNria6AwkPRs+a9qbM/SCiRFlhuJiuancVEoqbhESTX/W0KmCqvFAhs4q6
ayHf+XeV67Udl64xltHgNrB1G54Yn5wSgcHeqpBiRnnu+b89szU/e/aia2HKEqYJZ4J1jWvdSzht
SnEAd7kG3zZIHGeXJ5Pqw4GEcXKdOby/J6PnWUDOevknGCbzWzIRy7Sv+mH8opSkAataL/hcpYv3
7ImxIpxZrdVtso6QAf1uHGWE3QAlVNY3dIU0WEzfyIEz+a8TBu67tSd6bdelxnyHoHqodiPl6VFr
AmYGhSf3r+9J/o64zYh8N6YOFwYQVm9wnzWzH7JC9MfOdtvffcrdDTuoMOsoEVw++87Xlkd+uenL
0AtHC41Cts8mCUxdKD0w3FDK1Lor0tmb90HXF2KnQ9oawwbuOHFUaDG/NCQvqrCY0CBvRystXZou
HQeDKtpqD5M0u5fTgCntmsnsSbeLIbvi3eDEJpe7hUjb65ywnxI3O7j1KJ6rVnr4si8VnQNlku+L
/9zAQTMX4GVPsq7rPYSZpNpVvnCeO4+OYkjxaVXRPC3OU95rE1bZmI/7h1WzGw9H4cr6qq3sED59
bPPI7/XmtVrcAetFnF1/N0vjywhRvqL5kayIcoyRDu6N7Jf6h8ZLx2GzGAH7NvFzfb94vcUMa/Py
w6p1Iwkzt2mSPRzpUr+ijYldyDyb9PTKPJNlSN4e13LX2vWIdY27lpHRifaaLsNShnKqMtx6FAhu
hElj/4R5/kJzG7r6HZbmYwmw7XR+SE6TXu76tfPzqB09p79aR+ZsX652IaPAJuQymrVh+Yt9vPNZ
4rn4taZ9/CDsQPX0ypQcQhm4axOKRi3ctqrs/gDrjn908LOAM7u3XtsOcsG1rgvdvMqUam+tfoW+
jn6QW3OVNm0kN3FzesCtqJ8pvNrPdSn6b05iInuzjEo9kojbiQNolvdcdZPxxSd8wAvVBEwYIqyh
zC3qRXv2oBs8KQLEsQCXJRYexqxnZAtm1qztwU+t2zW3vX5XOyuW/I1axUA/a2WSpOxoXiSOm8xb
P7S7LqmPx0+5IYKUQJWqfCr0wceRfa5N47g21VTv1KTNHduDuy+ylGv+NheOwF0r1+mbG8jkBXvj
oOFMp6YKh9UkK9jGjVCFRm905hUvlEnLInd2lvpYWP6QX42aYDfCzc7HY6uccvo14vaz3FGA29qu
sDJlvCTLjBkyXyuTY9eV43pglqr6aq5Tlx+UbEno/aMtk2/QO7LlE4VD0XyxHU1qe+HPtozGQBbz
bQtfrn9E++x2O1dXvNI6067sJiTwlMM7HJti8PeNbuZ1lMk+S7/MbdHRTOc++eUmwZq8orWfaNmI
RBP7Qdcn9D6qlAMiSa6RO2h9drdLTen5r8lmSnewWnMQ+9ofuvJ6TF3evBO2GuvBTUrTv7Vp8A0/
nMHvtb3ul2ZwIGWwd38hqBuZAkNbICuJdqzIrZZDnBTIJb45gki++yBNtTVel2UyY0JFly+S9SM/
295qtGlYInVq72rEs+49rBD7BRjK1PZMUuFmYTonYow0SSxdjEl40N+4fcdLB0d3McZyMkR5M2lG
5eOXOQn/Vjokg0aeKhz3kJe0eLmuG8pN1B9pEenF2M5HighvAqBsW7EzeFpNP13T0axXLLsWyBM8
bP1bjwL0c9egU9m6nILLsjF4fRR2I3i0aSRNfyXHuEpfRm3LTYo0ni9NVDdN37w6qKiNiAZLxx2X
ktKr8MIdxmnfzkprfiz1iCSVxKU2uLF5rVr3JF9q1VW7mNlMV84W2j3mVaQ6shRtkyWf+Xoa7Oe8
matYcFyqe2OuKf0srZv8GxLDp2Dd+TUk8M8TeXfLriOLrwrNxGmcG/g0uTwUdeCsR+REDp6sYFTi
d23mxHETDj+uYeqoxIiQutj1QUBaL3b+xBP2ubLbfsGXZvHc+7JsvXG3zgPZjTAZ1uVP280w/cJZ
LNjizb2wsz0MSN+/Fmouun2T6vJJ9lpjXdGNbHnJ+GVf6ddtBhXxHujZ4C+6ChkcNGspsikk5iNo
r13RBM0FfOkdaIcTEyo+gItBy/UUC7QQ9eGDU8f5KMa9SJMkYuN+Bgjt448hl/dG8hAWAJghCQM9
ews/WLmvj+CRdTwZTXZHbvu31csBPOTy5d8HwqoI4QxoNzagJ0B7bvuNoXNEx7RPpyhJdALjwTOi
DFnVBRjptCMICKjDmHVgPzIiaNLbb5rnkipZVE0ciMC5Q24SRGXVv2J5O8ecKNYeksffj7/uHB+D
j8400kew6VecsS4pqBoeqnWM6Ym3G6105ORQ1j//WLyV6DtS9NIvoEf39sNKXcMKpPBETCRBTvDL
NFTXGUjZsrOwJriwBs9ncQPyUfdt4A+WEydrMHXQmqSC19iGZfo7zW1wgpDG2B/TtU959knHqDAA
CpZ/jevZEpSwNeUP3F/W5Ak4bUs+rJzHJvY4z4qwlgDT4dD55rz/+Fc7W/xbp5M9hqfVttPOJOmG
7a46DJl4SZYltBNoHH4SiEgDuL0w1Bm6D26KYmyLIID+ewa4OwsEVg9PwniZG/PvPNduVI+NS+qa
0XEitupfuzGbSQhHNqA7ejhW5tulonAZNPRxLeM168wXk532Cueg/elrY/FMSHV+Yc+dbwBYAvpm
kUxTIUAX+na8NumklcCXjadesyK39fznVgjxz+0ERqGKRbNAq47q/e0orkiaFSpNFedwRqk0FzJ0
Q2toMyiMmMxfshU6/yha75v7MholD/uCk0mcuzmAPlflsZWshMVmwSi/+3iq/qsvBi1prJPgum/O
ARyOJ0i+3YLyQmcp8EvE3T3Neu4zk5ZjLctLUrKzdbg1ZAh+xUNwO65Oz8Y2SYbBIGwt1uqm25V2
ML4YRtfvlJtbr0ngXyLxn22xbTygJr6NPjQCpbe/2OAu9rCmYxG7koKiWqdJYLYr9NuhFtq3j7fz
2c/F3kL6iVIHtw/K2pPVkVoS6wttXOPRzqe9Hght59m1feFcfG8UA707VxnuC8apIXLGGzA3dApE
hSPirzYpl6841Yzehc7+2fGLCS0KDIgEmPFguXtyXzqzyM2pcfQ4mdDKFEPQxWOFxjWsRbmGBaB+
Gk55uv751znc7Cu4ZuhsQc9wTs7eoOQdR5iCjJchkIct/TZq2yq/cDqdz+F2TTKDsNKhz5zOIb+h
NVbw4TidsG/vZ4CvXisvkSPeGYXyiQnkZIcbdHqDiZx3Z+mLPrZtbdwt4+BFEAr63cczdv5DbVcH
w8C5BLY+PWnrqiuB9ro+1uXsRYXE0nQqb9K0vPEh10aVtC/dzGd7eJMdbS1Vg//YlsnbPeXmNuj/
TCmoFePyVMtuuArSWR4aL7HioWymC2XH+Tx6dPwQQ2zLnvP3pJ5C5DYYq26ouOiDNPLItg6hEo7/
PI8cEtxVEBW4J6l6334Vk2fhueANMe4V6V8vt+hk4tySdtGoCH4+0ioJHg3R2Jcckrd/8ZsO3Fbf
bMcFhRXuAqdW+6pPxkbNFWLFtVn+6pZq90Mm1ht9MerjQkMUn92ycF4NngFXH6+d85ndhsaDkhWP
zOm/fuj/9PyHpi6Ktc+nWA8oGysxLrFZgHp+PMrZGbx9YPBf6it3Gd2ytzOblZk0h1pNcS4NWor4
s91aHV2woF8v3ZjvDYU3DfomOFCER54sTcMnRYKe+xSbrWWH+jzL/eLnXiQT/1KzOHjnZ6MaYEFy
wbBAt13yP3OHcUdDnV9AuDaq4htawrSlPeVqc4TPFGk3SbcmnwxvdH6obFZVpKdDc8G/7Hwj0vqH
EQWBiOmFJvL2rzBIsgon7JTjKUMTcDAVhto/Kh08zqudYfk00ZnpLuhf31sy/v8dNai0UXm9HdMa
cnMYQfpj3wb30EfEjgRseP+85SGi4O+OnBjT9bNCawHSSMaKUTTY8fumkfQkq+H543V5Zv9G0Q2r
kZfMdhPYSPzefotHf0/gW6HizMsQZgut5xRLnGVa70Gh7DGsrcF4wJ5lMThY9SoJF9fF667yUq0/
GADc8iqpJPKErGmnIRxmmZV7uNJGccmog7/J6RlBmD0lDB7qePydrOtVyzsbWr+KWcjTU2a4/Z+q
UfmFWX9nSbNLOQxgK1I0nT58iOIr3YyUPgydHOF+YkmnblTqc53vcMx282Nnr8uvycQX4kAcSa9H
jeMnlyCBd1YYbDDQB5xDIQo7J5WHUXSzN9BK4S0r/EPp6t0NtqVy//GPf35tbgnPmAnxVKdGPFWk
paR5Em+SzzH1Rt3zw+q5Ec2yMoMw63DzuMsSTSvu6EaXyz9XcDihWXwjJTBvrlOBfpnAfFqSco69
QA43oIuPQVHLf9+nVDcU2vYGq/Aqeru2hWWm01TwfVW/YOyfGfW+0zh5P57F8/MWF1kuZ47A7eV1
RpiZ6YKnzYJSb6AY3CG88YrQw/Pf2XtEz/+rUy4GXfCeoQFt9PGNvPv2o2yyrOeSGIrYEErg2Fbx
Ts4X075OEAde8jk7u5cZDMEnD1mWCAYiJzNYioTY29Ty4qLz2785eLK4Gofe14664rDfIUnSvKeh
McpXC9M8K8pwya+imiSFlkaUU37L0KTyyFnSrP7EdeC1D4sq28+aacsh6uoyeyLLKZjDhU53h4Rq
UO1wYw5lKaIcDOebWqfc34G11r/p81V1XAVV9cXKHFpOEwkK2g5TLJj/jrVMTSyxWnHoWutl/gJA
bpOIQZNHHKQ7B+nXFeHPH3sdKvMXSYB1FY9iSdWjKXzu+w6h90jip5bbTyupmd3NyCsDqohJ+bof
16QfItsAKw3V7KlLeTJnW5GJtqnHtxDvDW08qe/qcZyyIrecWBv0z/hw2hyn6korW2RfFbGuXisv
HHRny5YROUmBG/l5NxX923Xk5I6/qqFzYzqHi3HovRIj8RTVTB5Za6r+ucyCZU6JiIk0zFSLbfl2
uNyeZLVA3Igrx8fAoaVNP9TJr4+34lkxwCBUkQS9bO9dbs23g3AxDJkiMzvWyJeMRmH0Of00c7i1
y6x70OvSvbD3z85pBrS3aeStxl489Y7CvyFo/UzxQgyIkbATGup4cpsXfqp3R0HhjdR7A5Tsk59q
ysoAMVqgx74q1cMM5+vzMqWXVCnvjYLXAHbVUJscYMe3k0cHL2ssVKNxZpndsdDFGtKgvwR+nC87
JPFcOOQ9b8X2qf+oGaQT6y1zYrS25l6jjRRVhqDhaVuXrrfzD0L78h+ACpAJTflkyXm0XNn8phPL
eWt8zEihCox7L9xk5x8EGkx7gIcgT88zdGUz+0zNYfVjO5nz6kUPSmLXHKNoy98Y69hPH6/w82/i
8HfYsw4XALfNyVJQ8HunWXZ+vJmlf4GsmL9W5XLJcuXdUXhRW5bl8ec06lCMXd+2yeTHo+GPr53K
xhtDy+fXj7/lvz3/pqIDFIBNypGMoy/RiieHHhG3uo0yOYhpdSC1Qoc85IcFB4IuQqplWdeetfh/
htkovydap4qrLNWHnyLHX+EAm2E1oF1WiXH4+K/1zg+KEGAzxNwshvnzdh9MdZX6XVKTAVgamfsw
Qxjpj7VTl+vnBWbIn49He2eqYZ7iLcWxCERypovpU9V208xobu5E7Bfn4OJzs/t4lPe+CRUMUXY0
mTA72P7//3mojdnY6GXSB/H0/zg7r97IkSsK/6ICmMMrO6kpjWakyftCTFrmXCSL9ev9cZ5WLUEN
2QbshRfeGrKLFe495zsk8SL5KoyzwvGNkG+S0etDPd/JCNygJoX9gCRvrqFPh9rOC7Tb+VFdp6hP
AQewSMNLifPBaCKRusYfO7/6Eb7wFh2KTNSX0GNvBoGng7Zd1Rp4zZLzhJRu1xlVvTOm5Rq89Pn2
QgTWFvqGGAGAw6VOOENjJU07Sc4Z9s77Ns/LX+DZAWTP8BB76j9XtrMXXiXHyY3/bdJKw+b29Km6
RSWOC0rhLNMpjISBNd9IveKTQc1xH5qDddsu83At9vCldwl3kfBrUizwBl78gIY7zlmyFMm5qdip
g2AxTqGlr5l+XhwFFzEEKR+V+SVzdoWZ4DjrmJxtXf2CKbMcsj548xWaTGZyUdhs6GXRhNz+EP+Z
9rUx+CVnc3GeVWDttWOJY1V55ZVT8gsfFycouPCUBLCABRcvLOtxB7KpibNyrHw3WG59rD0NtkQ3
P9/8bT0Z6WJHM1wACmnCSGEHzMzH7X+bGi6f8NQGNWKakbzSKhHj4fVhX3xAZjycUeoRFDyfvkar
IW02M3mN1ZwnPykWmONumYZe77ylH368eTAsZ6S0bG13PBUXxxBOwUTbUY4/OxxBPtjkoEVms9b7
aTTcK7WjF+YgvU1OFtTKWO0vnXs6tzXKCD8552pIQGb0+M2V91aOP/sohW+qLGymOAUvKwp5SAzW
qBxxBl6PJtAoUNh6k7p582sLeRKI7hyvtnLm099IirL10jVP48Qeqy0pNzzU7WDftTQsPrw+1PNl
kM4faywXCJzMzPunQ01TPiMS1Ot5Utk/jkr+hIX9qI2WcJOqPL0+1vOpx1hkOmw8WGNzFT0dy+pJ
90rnZT3j4LMRYMCMhw0fgIQJl/3rQz2fDQy1EbC5VoMDumxsrrmXB6VrUUmsvGU3oHXa51q+lY75
t2tlUF2CdEWB9lJWknYtJ6t1cc61MOW+9bNfUoce+i7VXtmInz8PVR1Koj7/olr2jFu2tIjyTe4m
oDr0B4L3yrgMR3WlxvL8B2KfpwPH1YQKEkjvpz9Q6Sd5Rh6adU5k5hy7kfzYUAdNVJn6WpLsCw9E
7hp2Xn4gGqf+9vf/s5oj5mj8elD2mUSFDesRIJBUpf/m8zwewM3Jy6vjNOFf3CErb57JtPS8M5Gr
9GSn4EdWee904cxXVtXnj8PZl2sQXmhcQegfnj4OuBttt37hn8fM/Fe6aX7jlMq5cph9foRgkO0x
cBlylL/sUyXpAmmjG/0z5JFmjuxOYPAoPf2Va7JAxAomArwCGra3YgA39DrRq8hHsFZxK7o4uyxS
mOUwIL9Rw9jfZP70aExdcuXpnr9CdEac0CnyUVPAD/j0FSZBBbmrkxxVOu4Mg1JJJHpjurIGvTAK
F9YN0ot216e09nQUVqaspryUnJ3Vbfaz2za7dEQi/vryQ5mCf87T69Bm6mYJR0RKJdG6+JQMDA99
1uXJuZLKD/eimH3zZpzN7Cd0Bfkl7ZXzu3FaQxztTG7eb6j9fbAlmYUr8ioX9e3OL2eremflFI4e
h6oT86etWS+OSZFM9juLjm9zKP2qSR64rAbeYTESUx5TQDkCZ4VhT+/QCnTuMaAHluEQqymqmVaL
gDxtynG5xZOzrCfwHxPeqrAOy4PuUt/ZG3Jw0d/m7TTGsDor885dXelVUdF2Y3nAHjWtpwl0h77x
ZrNKDiRUOs5nR4jlS74MtYsdCbzWQwdMy7lpbJEte39IUL4aq11Xaj+p2dM3lTYr92wrii47d6wH
Wltr1o+PK2HSNq6Ufvx3qNU4vGvbgp6hNcj08yKgZO9nI9Hpe7nYJBzUGOuGvWYl1kiyUUfu/X5w
P/Hdd+mNZwuLsj8op13JmdI5ND5K6ffKt5qH0eKJ36WLZZdHD0R0fzP5jl4OYV4pcCtW5YTn2QEC
Vezh5ldr1DYCaI5ZrPBX/FpOn+d8Xv8pOglDR+ipcndzYbrVo7Jp8hAoai/4gpTnpWNUoTMj1Qq0
qyLU02YjYudCNOLnmnBG7C5zj+EGjlX9gBErC99l2PlquhGmUPeULjP/99oLo/oxdkplt6aEBHpy
SK4yvlm+xtsiiasT8Wp5fh8ZIDYo/y2JW2THZckXdUPHt4976qNf3bEdi7jpXYBrmKlEjWbFUcFe
y8WcjkVDdsl+AfClTqYzocWve1onceGSNBv7LTLNvQs7pt+1k5LixsmhNuwzFETNqag47MXCMhU7
oMPPcsfVe/0zre5k3fvKxPQjULX8GAx3CKgPuN5wo7uhkQe/GVMQPlbRzbBTbP2QJ4kX7BD6Zvm9
M1NwuHP1aE4xZ/KpOHkFBKF9hhIGVtBCUKqL/UqBM1g7pwH8tgrVwQbry/FW1apMdmvtSLgRraXr
3TAlIo2m0S7UXnmFi6XDFXKOdD+CrOk8cmw3dtBUxWMiZhXlXWkPN/aAempfglUeD+wp1cpc6Yx+
x6Fdoo8XZMfOj36o+HlT9Hdqt+ZBoG7DwVvt42To1IGaNi3ysGRzOp/a1MU/ETXhaM0fQhpChBMt
iSEOgL87/1tC2Ol4F85l8C2ThfERDFsY7vKky5q7dIavEBkVvNJI2rigdqUemE8bU67eBd4skkin
GBF2c5uZ/U5wa0soAnuq2OVUQ9adV2ED4LDi5CrCQx4S1EhR5n2ziuKjZXbiowXypfiQEiZmfh4W
XasPJvMFuDQh7Gvs9aXyo6bsx/o7Xttx2s9I1cTeWSpku72XBtOEe9Kt1mGniHtuo7y2yLfO7CX4
5vrJ0p5y5fQ2phM63j9lRrwnumksWQN1w8V5rGRW/TO5ndmd5sFeK5TSxvwF2XFRPq4+Grj3Pp6A
5Wak6DF8AoDE75+PYfulF3Nq7vEFhcjGzYU84p6Ug/eFJDn3GIJU+zG6a5W8M0mPzA4F37H6uc7m
QjBbw+d+O8OMxbeK8W+8m+Q6IeFGo9ru0PVX82lLKfUOcnTNJeIr4RXixcnC7yzDSXnCcTYNkdwC
I29WP3HkTZL54XgMK7Lld71PUPm/dDa6YCeXKbVgF2qAkWIJTRB1FAL1nS8J9H3Iew+LV7sug/Xg
iSXVpymdjeVol9b4VSe+XN6nmGn6Q250Vbef+SmJXO9XczjUc6fVfV6mCdbCQZBODcFJjgZ5IpNw
9tMiGqh97tA6d2y1CXaVmrbkMXOXUsVEKTjdbaVGuZxrAFzifTh1pRMN2eJbd+W0YGMZ7VCN50An
1nrHodu1fyWWq75Uyp7tR7fvQ/9z2QWi+ZpQ0zQ+mlU2ledqMvIxyrRy9am2mvG+0Fixj16BEfYz
QW+j2+9kv7pi7yXzurDnqwQvMtME5h/0yACTEaSZbm9gCqpxJASD2JBWU3psOsjEx7pPymWnRiGt
e4JNtD4GS9e1O9mlKxNL41E8Bd3kkXdZraP3jRVLtj81dFrh71qjanAXdUkzH+mKyU++WJ11N3VB
4sejoF3A8pDq7MwHbj542muNw6QGad2EAyHMP/AKVcMxK6hBHukqVKYdLaVIsw/5CmMXQXvnVjSa
HKGPyuWmDW6OSz8QslR/z1zs0GNkrYko9+7AuolXoGn79yH92zFGzm6/x1fSNT8NNaTJHrcRF9uc
c8Qf2ldcm2QZ6PYGQVhP3pjMURNjrWvc306e0nyDv9EO+4q1mZYpznV35D1ru/rD7tPP70IRiDBa
h5pACVEXZr4DyCnF7VgU2PjClf7KwW1B30UgSWUS0f9zKYoQSskR0xXa34Xtan3q3HqA/Ta2mLm0
Dvz71Bi94rz6uigOunIEcPbaGLuDwd5pnLxw5VxTtAah2im/0nLGpmi7O/5PQfVBgLldj4GipLn3
+iwkuE5nHV+SMqeTUyziy5ATjPHBX0vTiNZc299kmsr8oRBBz2epAbOwmoEWG3/0Au5XFjFHmvmj
noUffgyBO+AWontoH4JqoFkBRh7eGshLrz1pXJ1fCYNysE/xh0zY7jPfJrMxFQSJr6vYMr6aSn2G
g4cAh/VX3wH/cozz2hW52EtcYuPvfMlbwrGHufmBByqBPosM66fC4PRzwZ+iD7rYREKLP1msxynu
H+x+1lAec3Dhv8kXzdXBwkRTPLpZmDd3dVr3FofDubPaqFpwYuy3yx/ZEs3a5l8KVZTDlwZ8JrZY
awbLoODSYH9e7OUDvUbywJtVafFx9SxcFVHGPvbZRYTePyou/P2+pkdbYI0b1vvSz2R1mMp1bN8t
85xO73xhzOoG26Jxh6OB9LbMl0XFaxbD42hMDh3iAtvPqR3HxN8FKAuMHd5czCCcLvkTYRJvHlJg
i+2DQYyydwoc5f4CYc5sm8asyd4nWatIbBNgyO4ohc36ltOxHm66xMrVfRUUQ7ODm736p8SYzOmn
D73uQ603TiVxSd5yarWZzx/sWdb/BmMwmufBkeYXMYfO9CtMkt46NMS7rB8D/qc+WoYiXb+utcDa
T355fuo5nJ5NKA7uDiqJu3B2K1gru6mb1FHWGkjFaLUUSaJedgPZP10AJTO2gXoiruixtexQSyds
tnbS5ofREPanNKC+eFQktSMd0L1DyA1QxsCPauHg4JycoGDJDkUrd3aQyuy7nS2B/THIXNl9GSWT
4QxOjjQjl/9d7NNxYzpEaFzm+s4bqroDLFjU1CaZrO5D6ky+ed8y4fpPQdpZ06FPGuGcGlZ7ZBje
6h65FdogBUpsL7dNjSmVDBsnn29LZyiDO6xCc3uz+Ym6P5XXJ9VhlIHwmM8VTsnZr+EYV2A15Qnz
HdJLkh9UFY2TZTVH9MO+9d4SvUgOTZ4l0ALBKxrTXQfizSgjZaQ1sAqV5uLfKkhKeayl0jSHBBbJ
Y4EBwgG1m2u+ntTY6Ia0mCBg9Sxp7U4VKrmfut75mPYjjjd3yNX4jtzbxjungtTfXWqI+ivEPSZc
NYStcUwSLJHRjNejPS1dMqn3VZb6NWxMKnpwXGZnrB5cX+GLi6SnNuJ7g13hLqzLQT+srieZbkJZ
89faaKBKFvgas12SFjqMMNqVRtS2PsFcGVuht+WGpj+6ZUmaHec25MOJDrP9YrMMRaspOXaxuXnX
InO2+uzTi2VIQZ/rK3dL7suXvfekqQu3TsKQCqSdnvIQjKqSnv1utUFvwD54aPsMWIWo1xHUrPPW
mBtaJWj3qalQTNkcTheFjlTKue3sITkjGamjNhD5Pe4SIvNIS7+S7/W39njxqPBbaJjQYQYWdQnr
E0Gx+L0Ik/MAybaIVKDkzxQbxscWQ64fSasrf7RlppeoZo95DMvUCHe6FPmv12/zL7xyamImNSTP
3RpuF88M09JoEQaKM6jZNlJ+2R/50eURts1wxC49ncOsJvshH7M9js/H10ff/ukXbwF1MiUYaHEk
1F2aGcAe92ysVRrzhen+KAft47TkSPNVwxUF5FNjy7pWv7gck+sMmujNxYNC4Zkm3xCLclh3kzPe
cW58ftIfdSCde2cF5iANc71SldlqO0+ekfGorCNKIrHQQHvB3/9vNZDrP187s6rJ6UyYbuf8khUL
aqHUuCe2LnnHAX3+XnjyGojpWclzGzkw6exviEEq4E9HLojgGimYUKcp2nJXZmJ9j3kdkDNot++v
/5DPynfbUPQoaKPSCKQh93SokZ7x0ix0AFFkrt/w4dfHefD6Yw0o5ZRJrm8IxOB/vD7qS6+WX5BG
KmV3mgkXk3fgqCQDRZspNcuvVUh/qcjUrTlNv+yWyyzm2Kj0QGC8PuoLrxXbDRVx8pyAUV6W2cbJ
qAQ3K3HufWkeZNJxDqx8FSWkAPw/Q9FDoi66sRQv28VLgWu3cxdx9rskOEChkdGKqZp6QnqNHvqs
qOejJqWcHBooNlh+L4qHnvCdSogJPnc/Q6+eYb/b2miufAwvjUIxmco4tjbqQBfzRLRG3fCZ8ItR
Etk3mMB2aJGudRRemI1bECTqNHKRt3ycp7MRolGhrIAE37wRxWcJm+FR8SbteHDIjhXLElCSgeBr
3bw+M16Yj5tNhaZJgI6HRe3puKbuNCK+tIgNwt/wkfZVXEwKiorrAMBsZHFIlbk8lpnsr3x/z+ck
teVN10OQDSXmyw4hugVvWKmDxECt1W4oM/V54u69o2B0TeT1XA3DN05HCFQf8s5taXv6lIlYAdmp
sontPiQWlQjTUv1I1Zjm96UxSKquUppunKFzd29MasWfVi4847EPEgmlw7OhRDARDfnl9bf/wjuw
fD5MZhVfJoKYp38uz946VUCl48Eg7IOu1pxGI61I7rkcG4+vD/Z8irHQoXagY7XpHp59LuNiG/TT
y1gvNuCXcR7CaIJlcqswJAJdsY2svu+KOlmvzLHnX5BFpRODKB1aVHuXczvjujwMxCbGTdeLjdnB
vYBTy5sXHkYJKVlaNITxoG6P/59Nyy4LECpBUcWgEcTnssmTg73qicSF5NrC8/yj2XR8fPQOb3MT
9z8daiQ8GEMyRUm37Yy4aArn1EGaYYXQPbyfHBxfhSubEsab1yIGpkRIIBldJ2byxcCVNeIsr6vY
KsR0gFK1RF21Jm/tO/qMAtUNOSnHDvLFn47izy6oDgBDMYgI77ddA7UMbN1/S4JJvlXk+XcoDKKb
4YsTrPV0KIN7Cx8uQyXhYHGoodMQBOXv1yf+9laeHmdYWAGBBviFSaG5lNwFEKSGIdD8XGUVfIAi
bOk9wgXKwmWJJLcLWvea5fWlKc9lAHEMuhUW1u3v/2cyjqPpjetSVXGtdP19mSp96xcgcd7+YOg4
th4kLfzw8rREQ8vs2yav4m42/CNRJFx91pX/GDl5O3NpvH085gRqTKpYiIsuP+R1CLqgzrM6znNS
DLWuvoz0OiNZzufQLP59/eFe+MgQnBnMdTbFLWv66St0J2+SQPOYGsG+9lV7ap3qo5VxzelsKznM
QbdSVeuvrCIv/HCItiED0H7CDmBf7BRrmMqmhJkUl6IOvnUziyGzUl07Bj5f+Lc7G94g3DAoPS5P
2L05FuVGOYvtEg/sTC3/mDV2eTv6+qqhd9tELqY/Z2TOFMGmYQkuTRRaU9Yx1qSLeyA5OqqB1srI
cMHGU+H3SSlZaDN8MoZq/IAGc/ix9N2szkaSktjAyl2Meywg68emBBoW5Usa2jfrFNrV7VCOtnUT
uFqQLcOpU+wJoKing5/LctlPmrZCzD7abZBwPrFjyQXaDyIDjrI+sRttUd7zJOXPLAhlAWyWH2RX
ohVZD9QVgFaWdt+mcdvI1N/RHqyJKMzNbD2AouCeDckYBCDV9KS8EShPzJ2LszdA46k5UICKGtpb
jMDtlXvwCzMkZHUwuHBD4YXm+nReJsHoMEeKJnbp03yD/KceiKu5llb69zZ98avR36fvvimOYFRs
n8d/VhCTmRdUk2xiKFR2dwuzIQi/EldCd7bUlNojwwI6GtMQpE0ns36Rd1Zup/Uev/ua71tvtv/A
pByWU5AMXU99dlXZQadd/VPgpHXPfYGk/7ucjUzuJgqw6fn17/eFKY7dH/fOtosgcLv4fmsYpAm1
tyYWohTfKubgjKbNMA+rJ9xrqIvLxQJIPM5WVneEYKyHl3lmhpf6KIr9NqbKF1BBVSYXG9MCebaz
fFIuMuWCbFzyCd4NJ65r+IvLOcHwXEHQNW0OIihgF2cPFcAvhYnWxrJuxU5a0CstY02vbJaXBzhG
2WgX7P0UX7hZbX+K/0wJisMQfUfdxtVqdt9pHjTkX8txPihXzXtaH+aOaDLvyjn9+avFDQU8HpA2
159nv6Na6cGYZjPETlP8KYa1ezTrWh2MpCdKl4j3k0idZSdpGXx8fQI9f6mUVxDwcABg+iOCevq4
i4HWgYk1xLkdIojrtbjvCRi88jlfHg62x0KMj+6fTIitovR0lE4QCtbAVYoROctzFujlyyTN5Qjy
admtDizftz4VIXU4aDCcbLnRl0SiqeJkz2bexKNRFHtXzsRfw1i68lTPfzTWO59TDzQWnsy6OMLR
vgmCzAj6GDVNAjPLpTFON9hT7d4HhjUbN7leh+E8TMY1kam/bZH/Xbmw0FMfw+1CHYfQksv9puvc
YiqFHmL4clZ6x1/99KEQH52t17oH3OlwPh57ueyWobFGgLrh2t0U0Am9uNCdhLKZkmYQZatEssET
EjFUhLSzDmINNMHn3jpV72CtpjDONBLG7FhPbAD3Zt6t/2q5Or8oF8ztrqph1EZpmigA7Xbl+jvD
FYVxoDY6jIcBRw55bBBJk1NCAhOqhhSDmLSzVe9EV3PswJ4kVUQ/p112wgiSFLhWMvu7JQHQfLsm
hC6/04v0miP1x5WEFHdZ4Xz5djHeTIV0CcUifYGmR0X7/ZOiURXehwm6tAg8svFdyCH/17aVn/1p
bS31F1s4WXEz1myZtykhTTaXiWz+2GH/a2Il6Jfu67QLndulVWTa2D04trPhALmOAmyY853fZfZn
lRASH7U1lDJYdY6NC4gk1/4oOs/9hgK/GWPoYPM3Z7S731Zv5O5+oLNT70rC5dZbmM8NabbukNlx
gzLxrRUHpgdSRp8aH/QlfDbbvvGfVcxroSyYST/FQRUCMytxq3mjND/3Whpn2vDth34ILEx6BHQd
X//2LrckCkWbG4Qxtw8Dv8bToUu/Zfme1oGsr6oIeGfD+sPqvK5nawjXWV87TD5fW1xYXcit+d63
JeziK5RBuUxe0o9xzzHdO3XkkQ13tq49Alr63vu4UZXf6mHlGcF0cc9mE9ycLxfPmHY5bb1JT7GL
qnxHRWODma5tXNr6rdePv0NtTB+UdWxNl80HK2nXwG+8Ka5c9ocIdVt/03PK+Np2IRDHMbyarP7C
C6UB4RKXS80E7ePFC60F1zidmqSPGU4b7HoDLOGOFKvGPiSpM4LctVpiq948a/BQWZuNH9/jM43i
mhWelY3+HBcBDucIOk5yMKS0O8zjxXrF8PD8Cb2/mxHTZTPxXYpKyZMGNIk7HaSmVT0YJbTN3ArV
qaCv8mEqi2snlxfG40rAV48MnPvIZXUTmzj3A8vS8ewAI0EchMYtmoyxVxGA6Znsv7FOhje/USwj
dCP5Nw0s6FBPv0MRpFsg62zEi+u195VqqlMD/fzHwCr9fwzFRYsMrb/wrkubijVaEqSwtmJarfk/
LQgGeo1VOceD20xXDizPlxefngU3DawVOFYuEzqy3pzRLHp2rO1lgqxrmbfZjMpx8TmFvz4nn/9s
HFc4/ODj4HREZe3pG3R6kscQVHixLcBGuHpa78gMLR+hgWcHbnjyzePR82Ilg3RFDc91LsrE7ZrR
4nOEF6P4KSKRdUgRS+vYWdZjmKhx9/rTPavXUqvh7ACfzmazoA10cXeYQKubwso5D8xcS3fC3Agn
VdJV4jGZq4Qg2zwBD+FlZUWapJnSQlFAd9OTMBCYf8mIh1VHx578n6//wZ4fSXGGYpJEecYKS+vo
6WunL1qahCSUMTF48y3kPudoCT+94p3hfsQ/5+kRilnEIg4/AvYBLpen45i5M7JXyYxZmxE4DYbV
9248FAL2x6lHbzlEAwTy5keDOVae1kRWNHSsDD3DmHt992Px7Uofyq4ju9zJqPs+SBngIciaYPnU
ajDvn4ldrew9c4tkBK4cyj0uXhWIAwGQi9gNJtvibTc1CRowlTf9P3IZje5dZWdJemSNKltgtTL4
gF2uCA/JpiH87JWZd7f2NmuHRSPPQNJA3+4u8XlPe4O763Jbhk5f3XJAaeNWE48QwXv1xA6pZvC5
9hf1k8tZmgIOz5t1D+d2caIwNHJvZ9ekwkbodBC4DMp2f49V0hMmVFr1tDMbvSCaSAdP7eGWC73P
cLJUvyvYrc7vMp31dJ4h+if73u9sJ66TFgC4njLWcGMqav2n7ZD6vbfrIC3vMioZ9dFeHdX/HKus
hjRs1HDW3ITFmbZvgm5V2k1Faq0zExRyhoGFNDAqrK5Y0ggbUSWpiqDg2xdm7bz322KS75c89L7a
fkNOMDZc+IilmlNxdBXYYTKa6yE4lVaXzLez58NFHuw6e0Ah3oS3rVQI1vqB9hCiv1Rx/9L+F7oJ
VberOOqMBy6ffn32k3J0EOkvbX9IpsUEQlcZkDLUhLIwygpI+ueQTBEcJMCzfcoohGMkxyY0xnsU
7tzMSWUV5nGex/oX5T+x7HpOtMadjRYHMLAIEbY244qIzAiE1geRgdHZb6KZn+7Sm/3JsKr+y4oS
LYxrs6u+kVXl9EDoCys72XVYmQcPdebwWatgVVc+mr9XmotvhmIDzAWqaXw7l8AkyOytZWquPLAe
EA3C021/5OZmzHXpDPxWxGKIQ4oo5peVFfOtnfPzwgCvvT3ZKuibbbdsg+M8GeGjU9rQia2OY/EO
yrP5xZ9gSkZd4vvhOWgWPpZBkrR5CkdzrfZvXmNcFlnu20Ar6IJfVCD9FaCg67ZtbOd1HRNvPbz3
0GdeuSC+sMJ4aBjoJtAW2/BZFyvMFjbqDWkXS2emp6+HjBjnfjjZDUfv1x/opaF4oO0Sv9VGLm/Y
Ve1nFOXXLoZ81KDa9NUHXZrm71B4wZUKyQvrMylOlN05IJqwjS/W574YOG94YR8P4eK8o6kLfGNp
/ZvXH+j5KGB3Ef385d9gjblYnVnHZnTyVR87ftLcqaCtTzln1Te/tm0Ufh7Ou7jYL/F+yNPccbWL
PiZOeH2fpoNAvlap25Uy6pun3BayBdyXGhbr0iXoq06lICEgG+JuguMT1N6450h47Sj20mvbfJp/
+WnmMztbKHKdlibEMK0IBMB9Ye3nxHlrzhxHWeipOPOAUjDdLj1mIlk8ZxhzqkbApO4o5q+n1ZzT
mxVB5m0Wpt6Vk9FLT8V3ihUaEzn/fTHlEtdWA6zvIS48JKkVgVCHziAB5u1TbnPf2xvew2CRe/q5
ynWD581y+4Xy4tBPdXlndL77xpLt9u44jW/aecvgMrA963+u5mwl+J7rYmBvnry94U/hTROa827S
7TVw6vMCFUNRMWVZoKzJGvR0KFTPnH5wJ8U59ASiiMk4AUKhFyTbhjYUR5LGRplsPr7+Hp+vRXAT
uK1ypMIcSL/46bASh3qTeNZAXawgKnsODMwb2JY41l6biC8NtY2F8n47zT7ziE56psWO0ccVLmJh
+hsYh/d+ra6Za5/fBTA4sq5uNypYdpdsYi/MhKMWCF/YQt/5PWEzasqBy1GmZcVIrl2H/17rn260
23hIlyi5Ywe9NF3XshD5aDDeQojJnZnL6n0a+NONIKrp6KxNuK8mjpmCW/PXZXLK+yUDStFj3vqW
pHKLgCMCIrUbPwpJZIjcJBVXFui/dr7LPyJ1T66zBKzCYbr4mdWorEoUyPaTWrb6GLolZ9KwNEJy
R3zu2KRKDUVydHsVVFHQAxjYD0QVfM7GZf0R6NJbokz4g0uiitOSFmc2nor8NGRhzC13IFecB/Gi
0dSLihS2cRl5WCoecskNdu8vhVuQECbb7P9YqGnzwk9BiEmtyn46fTkeJtJwSwpK0Dp2QbZMB1nj
V3j9I3lhQgXsbhhbaT8xp7Zv9z/LQJ4R1Nq67RiviSX35A/ljz0AQ/QMW4YEd4VrWckvDciCA/eR
8pxJYefpgIsctTuqYIxTxA17Cp/pfdEp58HC6PqHHKbkylnx2adp/tXe0X1lLWXVvlhNe26VqJrW
OXaDPJWRbXUs3XrAqbHzZt/++Prr/AsVfjIbGWWr/6FoxMbNGv708QihSDxyrNByZeZg3PdNWy+H
fEtsOhgYIojlypbVCsjWWm3/IL3erX/iimhpXyarZ57ZVJV/u8qgMA99RrL7t7n1LR2tbV8TkDZ6
A4LB3vQTvW8loRyxzhI021wFvNwixswq1v52HiuFIkaaQf7OHMTCfSZdTPwEAGzCU1fX5nTmXCxJ
+14xvaZoptEqflCE2I2/MsGV8XeD3yL83NgtlyHHgAB3Z2VeOT0sg/R/w5Ft/qEkv/W/sOGbxFlV
5fS9YN/E6t3bZUhANFqVQ+FV/r3q5776SOJX8TMYguCTE8rJ+xCu2nXvJihyJK4oyo5vXf1Nau90
hTdlIkqhS5e78itO08lsxj2W50MYYjQkRatmf2NlvvKj85s+/c0ZCkUYfW+AG89kwuinA7x3nhnX
RVV86mF/7inhJeR/20V15dT77PPZSumcEJFW0Wzl9vN0fqVqxbfZSDMWiuSHcJFZGU0ycD4udZud
GrNzrs3oZw/HZoOYZotRx/d+qYEWjhQVnTI7zlk+iN1cgfwetB6LD2NWm9d6u8+/1k2tZiNS5AKB
OOPi8ZqcqdG3oxuXeWrsQ2clp8GYs8g21M/XfzS0ls+fjBeJtAuBN5LEy3JokKkwHKpBx5wgRfbD
kiqcHzwDZOuBothiR8k6E+k5mrIfPw5953/Vdj/OcZ3X/rRbmOCP7mZ4wMMz5eEdISwz1YImGLvh
3vLaPCQYRzSz/mAWNkaIFP5D84Dvg7SjRvXeHRCavIzM1CfiTJsL8aPCN9fsvOoyoRu0AOw6pzn+
zKhz0k5FgarS4kiq7EpcAC+lObLErNajXqH07QNzDYKHCQVpEIeldO1TCt+/3XWEx/k7nPDmeMdf
NdVRCU+pB9b8hHTJycXuYvTDmHzP7CD7Bz0l7as0025xTMIZaJEVVtL7pzZykojB3LbiEUtA4B4E
Pqj06Lq60AdcGmWI19K2sdVprNbwUgLvRz1PdbJbFhWWUaEVphyXi/a/pJjgzZj7RnonBHTNsg9z
NzfPpp3O8L/1WnCGqBEqmvvCryvCRmdZ4LTOO0skf6DokHyTt67y9mMjKnyIdpHnOEPX7BOeYXyG
Jfahf3vSRPS7CqbVfec42SOnGKxytV6r7FBNwv9npvrXR36Slmu0uDO3k0luHao8y4NfpTZWaidT
ofNIr0ZnHUG7k6NDpFP2ywqtpI56lEUYPeFXmf/j7Lx25Ma5dn1FApTDqSq22u12btsnwow9Vo6U
qHD1+1Fv4IdLVSihP4yBGcDAsEiRi4trveFHhKtpddDjvLdPaYuj387rEjXeVW6ex34HIgevgNFW
X0g/Ou85xwBofBqmPquObp7iKeB28FiOaqzxXX0uCKTBdakJlHNjPe4OplJ60BkTnlSxP05ptuVB
vmRJlzFsUX5Y/kEAhn7ZukYAwK1OOtXm0VF7MxeJ28G9M7A/AgOQlzaNHt4+E4COTk9Oo5Hn6k42
U9vs7h/L1/fn6ofAc7HgIxDhiKmrH9JwV49xZLuBZvWG+xG+ceyds5lcAnEXQ61PCvgP7dGtZVKR
fLawU6igWPI5VnC5P3RpOcpnSMlucYI+HxYnyPvwDbOpFe2eJpwVY3JX1zUtK1wbirCeDIqeMvOO
mMMk2Jy6XfGS9FK+cDkDCF7UoDAULL1s3KlSUfWPDXIR+scOz6d/7KgxyqMyxaW1q1AW7s6cWiN5
MmuuHzjek0BTsCvLHj2DSmvSjdzm+qPRVEXEBZQe0MArqUm3kLKhaA6Nr8qczEdWI3M+w+IvwocR
jdcZxBkd731SqArOd3HbsVh9j5739/sfbXkrXn4zQjVfbClgQDhY51h1LbUoMTsvGDXFhKTiIHyM
KtlGkWTJ1NajuPRXuQF5fjMef/9Xqjp6ALYroXgB6p36dFTsHhLFrML+coWVvTPM0igOkQzFln/F
9TLzhFyEyulD8hxf0xxKmv9ji9nkY9tISVc+OXaag7KE1j0w6AzvWJT7Sk1OVt293F/Z1xbu5aSX
samZkaG7NNFWrxsvHt0eomb2qGLBRsVXl80vxVWzT3YaNQ60ZVV8TRHbfQFPUMvz6MZxvVMUdGFB
9VXWu4mu6Y8wSbECmmU56Hu3nyCfiEgdh6e4V6Gh3//F13uBJgZixwgdqzT+1kJGeSJwUS7j/LEa
gQfi/TyeMurzh/ujXO8F3iserfaFC8JFsIoS1CzMOVKa4nEWSjgGngzbrxo1p+RoYxjZhNXBG8fp
w/1Br3Mvas488QG8oBpKm/FyA9o19usDFn6PikLuXo22/t0xSoU42KTfTBvXuI1geGMt6bsbFmks
GSay2JcDqpllJMMkskdtVlIMZInQkJeUYWMxbw1DX8pZUMXIMq770DyEY3zkcPqoLXV8mPq+QSZj
3AIrXH8yqtxUEKgjLOSkNUzJyycXOn9cLNX46Yz94PQshYOOtejFxyxP5L9wLsavb/1kLCDoCOpO
gAVNdfXJaASYvR5GxaObZy0uqJH2gkLL9MtTGm1fyVrbSM+vlxIqCyw6BE95drqvNgF/xaiO7En0
NNMfQXzVfoLnNnBEb8tV7DpLvhxltS8yDTgPvuLFo5qY8TN6dS0CMVCGBZiv5/sL+PpgvQxA0Cww
0AEVuMAd1xWgeEi7bLan/HHAnPePnfYeV2rcIcHXOHOfnVuY1OHRrulQwbA34+Zg2yJRPlN+zFxM
b3U2Upl4o+FjfYlnRxE58qtl1/XPpPPy/wjphjjoE+1AQ5iiPZRqj5cmlcS0fk/9bABKIzWl3U15
00d+J0zcoosyjBzAbfSW9pWmCOMA/bT6R6n7WXzs5ZBGvyLIxaEfKnn/FYzwmL6naL8JIL/6DhQW
LQvVferoFg3z5e//+tqJNphAyOI4aElJ9lbcODvRI8dc13a6EQpuD/UK/se+hp7X5VD0fgugyFEc
CDtxTopmkn+G8T8F+fPp/he/ehYtk+IyBzVFK4zq8OVIuH0jjlEVjKTAt07EHL+g0WSdzVTHWbqZ
0AKyhuHRnbx2I75eHZ7XkSnjg5Uni7BXcywQrkBAhOUcrc49c8LUE0z+LfbdrVFoGEBugMK9tA8v
5weaPEOXoVAe3Kjp3uM+JJ/CKnXeeg0yF4rrUFGW25A/l6PM4B8V0MfKQ6GMyfsGDcHHvEP27P63
ujEXHMJIS4CFaOBZVxsQzxHS46yPAmMS0jklVVN/0MHz2Of741zFboC52ELRokIFFuXA1XUrbGPo
ZrrygWKr8idOru4PQ6Iy7bf9ODmfh6oQ8jRbGRIG9we+se1B2TAmiCz+tcaX8iJFsFIPlYfMbReY
WRKj74XQASWB1vOSjWB3azlhaCy5JYeZx+rlRxMZ79gRlGkgOseTR1plerW3KiwONk7zrYEobmCy
hZaMSgS5HAintbjIw5CBPHimlj6LM63m9Ov9xbs1CsVjsIjkSZzk1XTMNA6hNg9R0DvKf16jp4dM
D+u3hwt6lv83iLs6TsR3rPlA5y6aPdOPwhMU2qywl2cPVZN/mqQzdo1mZ4RIk5f82ye4gKxeabTa
VbdZpTOBsGQFZLgW3tHhRvQbiLMbr6xbm5+AgQg+TDlISquAGOEpLBus1APNmcSxklW/b2pUl96b
RW0ecxLhjWnd2PQ2HopIF1JDRgR8+UF/XSu0l+CCWGoS6KFp/uMZLZSkcbRn/UCDY9Le/gHJZylb
Lzh16vHLLvprtHaM5qrz3CSYEipfw6y6C0UEgavco3+DD8k5pGz7LcWnb4s/fmODErQMLA55xnIS
VgE/KpVGaFkeLySH4eyMLU8Xq4o2TvWN5YRGScJJzxv2wrqF32Ajh6WLlgYOwpQn1Rp/GQDHDnWb
uBsf7sZ8gOotCgN8PQfBgculXPzjh35y0mD0+uZ9VpfqT/BI6UYwfv3BFykZFEeqNHTllnQapeLL
YcaOWDlVaRq4laNI8irDHuKDsJbOxug6bfREDF98syNDsaKd7JRpJHMC9k7vc1QQuzKaQex73ab0
NseDNe6M1KWwpJdOqu5bs/a0x6qOu24f9h0dIBXcz7fK9co/fYF/wM71EvPrDDgKbb0W3SZ/hqE3
t7to8f7+nIA+ag5FJi39aHtW253twsibD5g9Gi9YDwDrvx8GlnT3cj2WJxnEchCSIA7WOgvA+rmJ
EWAJFDRzdkohpr1okSGYFPV90hdvJR8zxpJ+L9gjE3ru2vGxxiY4SjOtCEQJV0BNM/cQ0ujwew+p
nPszu95QDIV6PF1FPCp4c15+6WJuMaOt7QLEruYcWyuPTnVV/r4/yHV8o3mBsg3sDf6wtS4Hac3K
DnPFKYKpcJOD6Q3ix6C7+buqqLR9iUrf+yyWysagr9S51UdbFEeA79BUsGgtX47aIcjUUNeA6yCy
3Lb9bFAi8V5f4CkPSlIKnNAyc/A8/Nb1uPhQuU5tAjVErgR3NVUN4y9yBlb8TUn1bP5RVlJ5arO5
1P2R3ZvsKHejUGjK6V2FeE0KWcr1qMGLshQ++kS6iYx9WYI9qET2PatiGIiitluJN4ZSbD19l7lc
zhU2JiK+S3VsKV6tLuK6HUgS7bYNLOnUFp7yVfeI47z6EZuF6RtSdf2p69J5eCyQ0TM2wsU1wJZM
lKNhQCijVEjsuFxpTc+m3EglLV5T1sZ+cExBuwitJPtTnXp99rVP8lq8azJEcD+x9FP0oPVZ+R+A
7th4sRsx6TsVA1Lr0/19d725QW/BV0KpgdrDVXrikbF6nSuKoEfBiyegmJ9xhRj/3B/lOvrDKsNb
VKfhTOdsLbqfODIBvwWFE+k6O/VrIKPJbox41J7NvprtjRN7HYsWbAam0SZZF8y91WK3rdQNxCKL
APZqXR5MVJoquq96V+/m2B5frMywft2f4c0h+axIYANHhxp5+X3dOm9Hr4vKoEXgEZFL1T40wpXH
qqzdQ5NmzUY+dHM8kAJAQdlQgLYvx7OLNixMyL+BRDm1PqZDHH7Ts7L4SOOXKyZpaaO8fVWp3UBr
1okWIIhWSWbVqkhaZkkdgJAWZyTM2p1utPEZpnG7z1DN3MjPb2yaxcsUqQIQCkTf1VeMIDKLxo3r
wJyy9qghQfw0ZK3zKHJb2zqey0vwMjgsZNZF2gsdJFRSVstJZ84cMTIAYYjN3uinvTU5sApc++tk
QVULUlG7HzpzqD4Ay6fnkWG2Pu+srjOLY2IYCBhZjujwfKeOVx7ub63rq4E1oIEO4ohyADS/y0+N
GGaWUWotA7cp+mhnGAfUopr/KHAVGBxSjEHbVNQb++vW4v896Go/W0Uh5i6EBaeawNhFXnh7rYzc
E4+2t5pOeRSoST7R2uIDUCJcfspfuS/a7aAxVeYHd1k7ltwXga4W/b6Nq24DhPtakl5/Z3J6irnU
VaA7rKdFswt0i1YGYTKVie+oStjuIyMc3nN+WdwWNFvl670X/plk5Y7v9HmKflC/NFu86/J0y3r5
RvilmWFQZiFW0ZJZXfsog3uNFjplUIvY8ZWOKtrcJW/1p2GFQQmBH6DVTh1kXT7sEMONi8Yrg1lk
3mmyTAFY02k23jA3tgwphLosLwkMUfDyO9qDOSuD0oCjjgSeimU0E/jKOehD4u79I3Fj2ZaKBCkl
OYtK2nk5FF3hWcamDf2btj4whXqgLp9bG7Ist0aBzUtdB5mbBcF4OQrkKCHmtq0Dd8CkLFZq430/
Z1t+37Do+P+sNiXFcVpaIFdod6/r44UnnRBI8BB00M/mHwkQ9/mnAd1BvDOKqMwrJHy4vr/nIlMK
Or5J3YiDK2dd7sopbZPP6qwZ9WEEMycPdhK3Cp3WRuQPaABN+p8iq41vgACq9ES1LTd3epqh3WD0
OPDs5jQ2vqhmzqtFgCRxn3jMp4j22mOjuYfWagATdTPSkOe4HLX2sbV42yMDkpZi56qkK8+20s4V
KrJo6CLMJxrgnqkvylSJT5Ojo0idT6pa7StXmhVEljKffQRv2hwcICJQ8qdayck591ZXlEGiILW5
06WI65NpDZIQG8quh4wXN8VukhEYiHBRGa6lrsWfZFk4FepqONX4hias6L3G3dTvSsSt809RBESr
9OWYoCCbqvooj0mPTMMu8kKzPJdN7ti/ylqfelhj7lQ/pLBFzE/FMBSgpWn0Or9SC4+qwEGwtzjA
w0jC38y2xX9PuKENXiQ0VCrwpbTfRUnvSd+b7Sw/1nytJ3OKRPTdbez6RzjMgqJ01iSK31I2b056
pQ4/J0q79d7yetv0x6GVGGMmpoK/BO7yyUdnwmYSHe+qylvfiLh7Twi16i8RUu8wwuykRlF9b1hT
p/+GRkzUskoVyyQhc+dL38+ehUB3C4YFdT/EVZIyGj67GARVaDPYolWPSHflxdPc8WZHXTYskP6u
5rE5GqHaKOg4honzbRy42/3BNsT8Eexn47BSmprvQHNO2o/GoIrrS2y9fs5GUuqQg6RZH9Iud52X
SS/7T7maS+PcZa2Ynzw1Fvmpq6D5HKrc4aYE2dHCnfbHpku7hxRvq+48arVEvxztcMAAuBfzOqiB
ExS+QS43HPt61n8Phj1H394cURYxAsqqS4vqqotvsm3R71VqLoa0ZBvPUj3UUdVsKUveCJKMA5Z0
QXtT11/FFK8v+jKTkAwwWYARnXACiv3UQxbyqZHUW8jSGyGMriUvZFh9gErWjx4IJ4NuZVYTQFVr
9mrchF91GDkbHFpjSf1WEYyqHGUdEkQ6mGu0vFmH9hjbCnYZduNhx0Fv6gfwcu1TDrC2+yeiIzc/
k8kW83mq8d7YVamHpL4vy961HmojtbKnaXLTZufVNJSDltuwQ9Tb0V8Kq9XF+24aJkQp24iamI1G
NVYamCT8l0Qyr/y+UYz0i9XNavzMjje6p3Se7f6hTQBs+giPQ0RVlW4qfIQCXKRa4CgUD/f3z/J6
XK0A1QgYyx7GS4tC4uVdgdwtZgfmBPjcrHU/jICfky24tAQtgOgK0rkLDR38kRob0Ngsxf59/wdc
6ddwyYN7RP4BTC9kXnW1syyIERM6VFWArINt7cfZq59DoaSLOHAYiV2P86q6m/TaeufaSjo/9iX2
E3tDTrrmV1lBc9Bxldbg8R2V6c5WurA/FGYq7N2sW0186sM2+dk34/xcADffMji9cQnaiMhRbNVQ
IQVQc7mAudq40yDJ9kcwR7iHSCwaDBtzmvYd2a61kavcyKlp1ixLBjaVcVe5StY7MAUrtwpKZ259
i129ryf8X2jdmPP8yEH6cP/zLI+V9f4gwwP7DMSLotUy/b+SXF4HcZX0GfEFh9Mn3ehLuIqiO1pz
3py1PlGDKZtdkHGdvbEzb4QA7IuQXAG0Q/t43TZSpI38NCq9TJV6Y9628b4Juy2+zM24BlmGVhut
2GvEWGmMKsJQdWBUpdwpYjIPc9niw6Omo39/KW9NCD1iCvMmRAP0AC+XUvRmRP2foSLsyRvfSEPt
VGam3PhiNzYkb0GES1AaMijIrepFI1RcTUutOujj8AmCRvkd6fL/jCzKH8wxi/ZvnRTkGIoHOt+I
J/a6ZOGmdZrlkyN4z7f5Qw5W9WnUxZZT/fWcli4D5XFQTDTY1syVJjIB5qG6EpT4wvzrtakHhMbO
6/daaIbqzgi9/uf9eV3HxeV0cczgPlL6Wtc1JXaHEoONHrnTohkPvdn0w7lsZWEeJHaWkQ9ewGnO
leMQIi3hGv0uU/ow/HL/Z1yfd8r0zJlnCbAoVKwv90yr6pMaITwayDIdHqpcRctZHfQdtThiQFUk
P+LQnjZO3q3V9qgFcc1TOEbv4XLQyNNlGPVaB3lkSKegSdUenJqXYsBjy2GIziBI6y1f19cM4jLS
LGz5hTLvUK/mProctQHG1GeQaAJu0lj55CU96pwIUvT9B4hEMvpSeXM8AUErqVHBSFZxNNB6Re2g
t4DJxLXA7GeqDEX9E+Czl35P9BbAcluYZvRh6DvbPfGcNH+qYRclsHYoCn9NTKl4ewt/tvG9Ek5J
u1GfuT7ybB/4aw7njHRmLUMSooI+yypDwsbS2wd7yOcPJdWLjTN4HaOXUhPoesBR7JTXavlfMbqD
oi3Kue+DhqfXIjw8Ld7NDhYsqjCSF6sY82OE0NNjHzvZ29uoDM4jEEVgqmtIMVx+Nswcun5URB/M
AOFPuDZkvu2gIXX/HNxYSLqnQCKAr/DmXF9Dc6LQKooZxc4VMzBGrXhR697cyAevL4OllG4QPFH5
AkC8Om3u6EW4h1gsZJlO3wxbjk+8DvWzgWXK4X+Y0OId/gqXoc5xuWwxsWLQhdkHEr4psgYQzhoj
14//wyiUIJfSJzzadSlSoGgXF/ggBaShch/VBmYrwGA39t/NjwOWEhwv2G/qNZdz0dl8ehrXMhha
SkCpNonThLz/j/tzufVxliady80GwOgK9tBqbRp3rgzmohUfO6kn3NlOBXrMUjYKKNdDUW6C0UY/
EPwfrMzLCYV95eD2MhD8e618KEw3+xUKfDNi2ncbt/XNoUAHIza7dBrXTt2wSyPpCXBRPAt+O7SA
/dhqqA0sfmD31+/6K8H5pJT2uuOA2K6+EsCpqavMZBEMQpljUqrc99AoOdwf5fru+P/ILwDlJMRX
ogSRPobp6CFL1Pd6P+8LGit4muAM/jGJ+LS8kxpzy1j9+pIko4ZRvXRwF6jz6r4Cbw/pIGdMVwj7
w4SHIYLkjeKHoZ4FtmEnR8Wtto7WjYmCmkIxyAH7txT7L/eIRJ4Ev8Z0CFSjA84Yq8MuN13jY+za
zbuw0r2NCHhjo/AcRpGbUqiqcu9djmc7E4QO6Q6B0sNg6e3EOHphFR3TVnpvvrV4efPu5sFP+Z6I
eDlUhuoIRKtiDISrV2c4DOMDDNIt7M+tBYSqgYW7gVaQuq5SWqaE/4CYe9BUnY08q51Zil/1ejIF
ie70X4s519+OsVi4b1QyodstsKZlkf+6KUtJu9dOmzFwke71Q9iUiNZkuZn9Dx8L8A3HGp0nJrf6
WKNZpbZIuxEj6KoNssjWT6Vh5Y8oBjUbwffGMpI1USYxAQ6zQ1YvQnui4RHWnhqIWrPO8YTBXSzc
epcQHI/SKPuN8W7sQ+pAhEbMKUB8rxt4vVWpdovQZ6BWpf5najrQdFVolY88AKyN+/jW3JDIevV1
5ymzRihieRk17AotGJtKObhlOxBQ8uK5wrDnocEmaiN4XQcSGgBUuDBWgNWnr8E+eZx3jVLQNtMz
13qPKG6518g3vpf4x+D+odqf8gn9oPsR8zouL81Qh07Rgvokkl3uyWoE+2aXxGWSbvWgpSoK+2FV
Ht88Cg/4BfZKHk2uuGrYQH9J56wwh8Bs5hapajxF2x2CIY188zUDGgQFMMYAEEIx9nI6nR3OedFy
rFujhwOm2eGHxXhsoyF2vQupeCJfuDAbGGjdtsbn1EyLvB+D2iWn4QVv7sPMmfF5MvU3b3hKnq8q
+ipCEFf2L9SkNAzWxjHogK/7sCJLH3OWfOfYcf0/rB0YD5fwu+jBr7u5eUUFeuzUMZhhl/s4nmZo
QThb1+WttaMCwXMEIJiLC8LlFyqFqs1icsaA7a4EWjpovpLI8WRjjbdxoG4NBVsfOju5BwXq1a4b
XCs3nbqZg9px6fqSecS9D3ljyE4S/OPv+3v8xmjILyIFz2NLW0yBLifm6aOVsVwqtSoPqbEJT2GB
H8pRAVy/MbHrQws0GxgDHwrlWnT1L4cSddaIIRvUoG0jb68XFB5Rt6o2RrkxIYDLnCHuSV5Wa/BN
h1j0WCezCsSxxFYaca2jWYTzyciULXnHqwnRy+V9sFRyeC1c0dB1A1JInKpO4FKm/ncck25fD0n2
6f4Xuh4FFgihFVQxFz7X/uWyRYOZxXWLQmaLP/SJuv/85HY17MP7w1ytm4E3FKEUOvMC/l4n1bgo
uDk2IpQSFjxLkXjdDoX4+aBa09ZGuLqiaIc4vLxphPNfoKQuZ9QbxdhKy5NBn4rwiy2zft9hkH2a
1Lw7ClFtgemvp8bRRV6U5ju4JzRjLseD24/8RK4NAQ1m5WxMOoZJfR0fR038vr+It2bGe4RnyaKr
zbm6HGlqoAHiOTAEaUezkpYWbcJkrI41xqIvJq7Mh/vjvVYKLgpALKBLsgRWmnckJfXLAZ3Fb9mh
2BuEXRztYtjgj06BUF1fhdU7F6zXj6yfrEc07TxY1bp3ohOKSyGQuSDVncKfjNJ8Z6jT1im8ygpY
ZbzsULTU+NaWsypMxYnTV72hjEGOkbY/m8a8H6uueh/XxbBrUVz77GTdFjv3mjpFJYwbFB8GIgDs
zdVRGWuceSGD6UFPbd77FKb9VHzJDai5n6sKCtSPyJ3N/Aiy2sQdIaomFF66xhWPA15ocDTDzgp9
eGsk1V5ras8eYnTmDryVOdPNLsIRo606Cn91lFuxWpBFrvxnK5GVZ0dVHVWo9EVatLt4EIl37pLM
bQ69gwTAux7PD+9lCqs63ZMD40PGcy9X/sVfpo39pOG07VH4iSO/StEpkfuG6lSIJ7pw27eWBFgd
8Brg85aTcEWhosZeSNIZI3CRAMURYtJ5DyVN+n00ylRsBJXrbcBgIMEhbPFa59lyuT3D3BFGNjuL
1rVn/2N0bhN9atrBLPd6ZBnlqTWtEL8dK5u2iDrLU/LyYPASI5At+nt0KdYquI1VelE6xWaQtq7p
G14mzrneAmXr+/ZJ9Ghg7qymFocqs8NP9w/ldcBmouBseVrD6WLql5NGCLgYXbM2ggrJkB2sWflQ
2NW0QXy8DjWMgqaYB4b+lddyOYpez2Ouh4kZxJE+pb5X2Vn7hYpn7TEaPHWka4ph3Eghb3xPYFuA
fhc3Iaa3/Ki/3oJ4IafeNDAoT0Ecp2cbzS+ajUpp7mp9VLpdjphNBGqP+PNwf1Wv50v0xmCI0hJw
Txb2cugaMMtsDaYZgNeyjX1bpdVEhxNfgQPuukXom23UvNUBlPyLdvoCqFqiibn+lJ7bA8yABg6u
yXMxiDQZBk7/Q1q4W8qU1xt26arznuGlbYLSX0VywxqTtqGbgcKm9HaY8DxjPvJ1mNHwN2X8VShZ
v6ukubGLrvcqZfZF/YEEkGecuUr/FgmPITXAvUw2UI9UIF4g+0S8FWBIQQS8wKKJuYgErfn8WUF+
PlE6CQbHFbuxxsy1MyPLr5Eq3d/fJtf8fV5RpDGLd+mS1K5h7sLUQb/VrRsUGPI2f7qJ98EuA3IF
ZIVet3MC/ByGR8ymE2cftpGBs01MOwJNFquwTmMa9fWTbYR6+93qqbKcSyMkUyWKiypHWgXPZnzS
2zLboh4sYeEyYi2VHeIlFSRgzOvu2Zh6cV40pReA8xJjkKmDBbcCdmi2zwdbSx5Lt9baXTUbNgIM
Si3Sg+jL6Ov99bveEERMhFFRIFr4mutPNSBw5EDpCoNUrfpvUVaj4Qcj5cv9Ua4h8gsyERAkPWS2
PJf15WnW3CFcINphgKwshwroWJvtLCsXI3KFlEPP+EcgiJtZC/xjwMPZ+OD2Buo9Ewgv+aD0rXzA
PVrZqgzdmL5LudfmfgScB1fi8ndVBb4fM/IOAUalIBJ4M3u1PzTF8GawzsLBWKQNQCIv5fLVce9w
NI9qR+er6lTStFH0JwX389P9db4KmpwBeEsL0oLSDBWGy+lEQ15hVVJTWKAV/OzhlnyuITC/15yi
e1Rq2W2ZMlxFMQZE+gtkFZ0g3hOraZHnKjNe3VNgDr33FHd4+pxQraorLJI61K4rp8z+mO08oQPE
5tqIM1dfj5Y6kHVufL7fwui7nC6KwlmoVOAr2mwk/S7pyqLR4mVbBmM3lpWbiLx2kYJBqHZ1DVZl
kdFdzanndfGsHHPdDIWvp7J6Qm8uNo6WEY9b98M1nBmJUoS6aLG/dvPWdVj0QquOjpQajEM6SizR
0yY7lDL2Prra6Gi+6/bRn7yMkYGRYO72wCJr1zfcLn2J6ceH+/tb68ZaL8wvcEjguPHbXa1BJurY
Kcg0A8MWcBAsGT+EsVWf74+y7JeLoMik0WRdkMbEYHetljgqEh6mKLVAhCI7dzXiH20SegE2zt7G
5rmxdSmqL6wVULncIaujH5azKOjUa8EwqnKf2KmDmIqFJLUyFjuzdIx9qKnTc2tHWwT5W5MEJQgb
FHYHQ68SxtQejMhrWyTmkFV6AvY7PS8stF+lPci33vcQongsks4AdlkUYy5PSNFNAoSvpgUtGNYz
+AHnrOdlvkEAvbE36KzTJaL8vBDZV1mFgmRKwzOG85HW9Slp9X8tERobG/DG92LXEWeW+gsNutX3
SkTkVInCYy+ypX6IhF4/gmwF+2Z0tvCnTHc+5zgGHcpIjBth9ebQpMCLBsBiVLDa+9jOFEpoRPoC
8Mo/1AWS7nZWaF/n3pYvKu5ImBt5Ichhe0v58Ebkwf9p0YwBeUUFfPllfyXgYWt1yRDOWlCGpnyK
cGE/yq5LfiCSOO4wSG02Ev4bW5Nn/OJwCBmbrtYqngMC07RFtx5lfkf7WChNv1fnJq38TIIVvH/W
b+2apQrOjqEjiVzE5dyaLlIpveImEmFask+LLD5WMdnP/VFeFWFWIYV6nUF9FX4gt/xqSmIKbaDM
ph7YYfU4IqKS18qDESvvVDX6WijWQZXOf41hfuhj7x+tdX0MMg69ZUBvLXVnF9tb+MRb8wYHRh2R
TiWvqvUP0kbc0cpUp2PTlTu7C7PHAirv+f68b31J1GQojPASp8y3SgWUOo37ucY0MkmL4nOfRVkQ
pYl1mNt5C95ya5MuVDxQ8yz0lQubqjZ9kzoMpcLi/5cKlQyMeLa/hnGYPmSh1731aUgnDxgPySTx
k5CzOo55qKjm7GZmIIq+eKZAn+09FAh3laKGR9VunLcH0aW4RVkLnVHo56t4raWtFmFtpwctIOeH
HEThPlHNNwvQMCsAIqCUaBjy9l19sNbu5wTOA4UaRxEom2rpftbRRUbTaUvk+sYORJwenLrKn+W8
X568WjdCaGZ468SibD4NThSda3eoNqKmtlwuq5NHUwNEFzGT99lVZ0M2g5lHqhFEc+ed6EeEkCfL
8HkqJln6wAW7FvkbI/aVCv5GJvvwMOj4cNw/CDd2JweAfIIbl+i1VrWbW2qmVYW2Zj7yFKJSKkJc
NCna+vPg5b5mplty7LeWF0Vck5iDZvlVN2ycjFarkBgFFRhOeyt19V1Zd/Px/ryW5Ha9umBVliI3
b7cr9XXptHVq6JEZWNbw28Z0tpmsJ3oSH7nuP7vJ9PH+cK/v0dV4rygOHjKAnXnMXW4apyh0Y4pq
CywCcpUnBKdk8sD7aR72HcWMeJ/PKVrzzpjVD7zcIvU0RPj2YbDa1uUvK04L+0Fx+/ZjHUnL/Azg
LnH34SgTZYdlruGeHGVwnjs4T0sWm4y4TZR2rgedoub6T5mnCBWRLPfJk5iSzMNz0fC+WPY81bs6
zsmchNcSasJZV7PTFAsLeoAi3eIM7192PtT1RH43msnE/0ZIRSHOh3O1j0dhfq9xl3YPo6527t5o
FRPYJIwm2LCIj7t7veVp4KcKKrG+6cQ6GlujE37jy3e/tCIfo33WFGl8MMIUdUYSW9S0hpq61TEH
cZP7U5gVn10n1H9P1KCHndTNqdiPGNTwdFBD5btdQ099ttQ60p+quBCBHjl1uesbs/0WT2FY74xY
7V0fzV4jPze8U37UikpFwu4KM/Yn4iT8J03JfueqlBnGvqP+S4ZwxnYwhlqPwDWgvloUXvYzyj1Y
no1eFOoeC7be2ThuNza/DcZ/YXvSErmqa9GzxdqmQM64kyBLy9oB+DPY8/7+brw1ysJJYY2piV4l
g1VJdd8b2PyRolu+OkGLVsxpSyfm1ijc1GRevNl5mKxCsgQ+4cxAiYJW9PHekKNzGEO55W1waxRw
hzyqyC4XEZXLgzVws3iuEjIXS5VfZjUbvhcyiw73V+xV9319fhf2CI6GfJareDFSXmzxGKK2WZrI
K09Lc+yp4pVC4RohE32P5xnAGGHHpLJzj4rlPsXr8DcGmsLYa6mTi69Orfe/VWo06davu3FXwI8k
ai59XBWQzuUixFMFpCoEt2qjTftSWq32aUoVx0FtxDLwM02F6i9CRf9O7ZAd6clNAa2GrYf+rU+B
BBw4+kVX7IpC3NkFuQxit4HeFtp7yPfxT7QGrI0uyY3UjN4kinZoRVC4WKO4Z9dUKJmQABJ2fk1p
GJ0kZ3+X97LfWNYb80FAhYoT3JAFFbfKXCAdADBpQj2IxwFCmlW6u0JxxMZNdGsUl5PIOYHcw2G5
/HbSsrKSgKsHSa+BIyzgvg0V4er+Br5x3wFr/b9RrsF9A8q/7aAHRTXIpzor7M8wzHS/GJL5UWtE
/SWX1daj8+bUTKhX5EseGcTqjdJH2VzEomBqldv7ivDGc1M61sYC3tgQAEGBii0ZA0WPVZyJlLgz
9Wo0gjS09D2m8N9VdTL2SZXFG4u4HKNVEEBtkoKAY/NSZ/ddfipc2lK7BbgGWxwwptLk9nToJjcT
RynK7NlulM9lPLePaRuaL/e/342lZGhmx45nj6x3iYFzOvI6FsYNPKAPOSH8gF3CVkHymiq3FAeY
HEIdZGDUJC9n2ChTOlZebgZ51H4ILe2PLFwFmlx/dBXrXy9J9qny4jTKe4Lh55l2KEo2+kcXtIhP
krWnAVv5UT98SsT0sWvteafNW+f/1kpwQYKGQKlgYfVd/kSDVoijT6wE7Sy8iafZPUYpfmr31/tW
AZF6Pv8raxHMYhaXw5Az0n7yejMIodMDFjCrBv1iOZvPyYAx9BFZz6h/V9hDmT/pc0btVNMRsjma
9Bo1kqHM2Xq43Zo4zyeIEER6IOpLqv5XNQNsPTLJsDiDosf4GReP4qCm7pYY0P/j7Dx25Dbatn1E
BJjDlp1mmhppRsGSvCEs2y9zzjz676r5F7/IJppo24C9kOHqKlZ4wh02RxHyk1QR8Qdcw01GKlEt
89OvlTG250Lt9XPUV/V/2M4U8gFDInJJ3iuuq9/mEs3DFKIaoVOeTftTJZv5xcTcfee83t4MkDkE
wh6oDvNZp7pDX9FDKkr9qndycO5teLVOpLTnsmgfXzYxFNASSqG0KtaMpgmZ/FRrCl5gOTAg1dfR
8MMKd7kwWzMCnQNWi+q2IGku163v0y6SNO46zdBjVDpiKjJBYjjEr36xk7NsjQWRkBYBmBmF2s9y
LEim4M9N9htK3sGHsdKagz7Y0nWqC2fntN2+TsSJxG82nUidMvnqsHUdqv2jZBjXYsB/3Qj04lOu
t/kFgJL9KwJF7VZ9K+/swffKw/I6Z1RoGKghUTOgk7ycYJS1uWI1skHoSGb2aaZE/28cOXlpHouw
xIW8InEIyc/U8k1FpGE++Wnd/BiACfeHqVH72pVxznnzUYeIQXkPA4oAmDvAUuwFo5kkqivPRll0
r74TFn/FNdIRh07X0/mQwBKaXS1zgre6KKI3IzSUbxRR69pVm9j/WnZ4e7qq1MfSZedmE4u5njY+
CnxX+CCilb2aNtIUkdE45hXet+/Sx9Weau79Q+Jzo+itQkIWm5+bPtaeUh87HzwrsMYYoyj7gHFe
cbz/c27vG34FEYJ43IANr8M5Ce9Ls8tHE3eaOjjiT2rBLJvsnbxqa4MRM0I5oHGuOOsyptrhGJLU
qnnVI2n8OQ5qc8AZI3vymyi6zlCL3b4vnR2G58bU6K7RGIYSAPxj3anoFbXTjC5CLqkJfirYgLzV
fW7+uL9+G082lzXEYvCOIkhdQxGNptftuen9ax4ERv1TtiQVmr2D/Hzspha2APPYI2AXBJGtXniy
9eBapxjeuojipk1zqDI1iVwnoMf8FRv14tUuKjV5tmI/HSDlm0Z8jaI5D65xl6eWi/xipu1syY2b
hieAqgg8VJ6cNQphHIecvwILycKhOCI9hydJC0epQEfj8SeB5RJWW6Idd9MSmOd8TjiFFtF2ap4r
32mOUlZIl6Ts2p2hNj4/OHUmBfCee2ptJVb1aY8VwsSsQH2hPlPT3C2svZBtaxQqSqI+x3wIC5an
uZV7Rw3G3L5KswESRsPzpVdnf+eC3hiFyhWvJQkRvar3YuVv77WaNWnZhgI/RaPq3JrReAG3tceK
2xqFrokKgZ1OEY3M5Vym0tGjOAK1lNsdvrbIlD6VxbhnAXEbxQu4JS81n4VndO33OOkJxV0OLmX2
jEKqnHzTw+nJ0mbIZGF0jHzzRJ/6f/ePqbhUV5cuyCj6NOAIETpYQ+JLy0RO3kmMq8XNzvGUwreE
s/zDrnMFXYmQz3Z/wI21JD4A2wNvB5rEmjLZ9xn4pLiXrqilR4dS1+Jj1JjZzsm9HQXJWoEegDoP
ZmKNM4NQAqK7m62rhkTJ2Qm6DOoshbNH5wI9wqC6QRRC82L9xWqjsVqCa+caUDx984tRPUeQJh4f
BTomgZNg3EFPW72Lfd2P6uRT77NEfbID//iXmdAcfXgu8GT5MgAuAPuuQYFRjKZZAwLlChwgeBs7
azync5J8+w+jYAsvQJViRqtbYaiNCb2n2L+2TVc+zTa2QiGJ6sOtHbou3GwUjknICOWX55WIICiR
0favM9Rqd5zBLQ9Bvmczcnt0wBhAmwZEAgsN3spyFHNqW6fqLAeiZaRHV3motdcyCLSXCXSNctYn
x/ny8OqBahAJPlUm8uBVFoxkBlZqVGKv4NbsZ19O+qNZaXu7+vbVA6BCawwmAShReY2ewiKq66M0
86/hXEiEjFN87qcyuQ5qvOcyuXFMibJIgWBQC9bguvvgaFVh64l/9bF3+4d2Y/SxLCp7p/29OQpN
Ymhq7GySu+WHcnynmAer8hEprFqcL8LqSUau6Ov9j7O5bNTKRN2aFve60xfbIa6gJaPgZOefZDUI
z0Y0py+DqL8+PhQAAtB34ihxLSwnFKpOVmht6/NJquagqL19yH0La+U23YMqbK0d1wKJ43sRcF1a
MtpmaEuZ5lqOZ/1Hex6i86xGe1oqW2tHz4tSOSeJf672QVIpbThIxIqhb5VPQeHw9oQmRmVD3j3f
X7utCXE3AFAg1ELXdrUZekOVIMlO/jVBnA8Ae2ScrbTvHr+zMevhuRZ0cxwYVjeQHGDJaEcaPclw
Tv5I8vEb6GZ1J8TeuoCQrxKvD8tGtrLcBr2kZ1FaRf61KjXpQp8u+agUYeRGvZx9seQ5f3p86Si8
8IKxv+kXiqX9LdgKER0sG8B519aMiy+9FWovXBN7Lj1bHwh+D8hSOOYCWLocxQTL28e4oF4pZ4yn
Gceeq67Pzuf7c9nacRa9GZrlqEUC2FqOgoc3fclm8K9ar0THAIfrl0BHBLPCePZ8f6jNCSGDIprG
7w3r5VB6XaCE6zAUwHD1r6KoJy8C17S3bpsz+m2Y1aVQY1MVZ+3MpVC06oscGZ+kwgkvpYSV9P0J
be07DpBoBBKXsMeXEwoUH9mjRvWvXdN+6zUrvgTSOLh10bcnxFhT9/5wWxNDMpRDRFMQFYzVhpgm
PFSMTOc1T3Tra9Ml1fcCjk969HHE2pmaWKRlOCxsVA2Cb9jCMgiH5dRaBNegmfWBN1tGfZqoaP7d
GJ3/K4vHXBczJDEdewsZzvtz3NgjCGNBqORKB46yRvT1wwz9qO9RrkRt8JRzeb22o6X9/fAoVNF5
M0DWQrleI14Nqc1SBUT0NQxnfNEoSJyitlAfn4solsEdFvrA1B6XazhUtU9lhrko6FSJy2h4CSo5
2gF6bqwY4BML1CBWPpQ2teUo1hiUdoNlz9Wf4x7b01E+mbXVPn52sc8BocgdgX7CWvzRmMoqKagN
XFFCHD07xA7DR9l0R3Vlay50iYBZQq3g79WKRXMcRK1SWdds1nu3GGz/1Bq7qO7bc4TYG3kEB5YF
k9c5kYPco6lgjQ1af8aPMS+cF/qz9ikNW/nhR5b/Pxxr0EFEqnyn5cfB4SVNJbnEFtUataPcINnB
61/sLNvWhGDKcrOiaMEruAqHm1I1UkdjFFx2bTdEDeXg9DiHFphV7+zp23uBqYigjoPzLni4nJA0
SoOqhuzpqbO/d4l07cPqn8DqXrKJk5RNzU6JbnNqQvyMDiV1mvXullqMSOaRqYW5rB5Ge+i/2JVq
fEi11jrevxT2hhKb87dXvVTQFUsScZAkefo6qgPG65mdX5o0jHZmdftwsLmxX4EyAeDuBtmvVNWc
ZYllovJvvBlW/Q+60z+Cxm5cwET/3J/W7ZkSY4HwECxoHvnV/ZCZqeXUonYXSU7lgiiqT10z793b
G4tHn0hEEaBxCF5XW7DrRkdy9NG6FpDg5wN6wcahH8ZCPVLFtHdO1dZg3MlECUSU+G2tYhYEhe24
CUzrGgRj6kqAm9w0nf/GqVp7+Nqjj8yG5zux36ltLPcEespOPYSqfZ0oSR/k1OrPNb3rnUO18YlA
CYuVowBFlr66JeoK66IqnO0rqH3nMKHldpTq4t+H9wENKR4jIfhAUrvaBzz2Q5Sq1AKUupXctmiz
p7RQ95wP3jnhy8CBrE8ogtO1oYq7DvgHnMulAXOyKy7Rc33Nhz7+XANh/zpgkme6lTqhhONYXfxR
SjhZx2ROx/BQIqAPTVirTJVDl/GfKCnG3j/0YS7VQ235c+OaQ6taV3Zg+aY43Tz/FXDv+n+niN1J
rStHmlT4Lt6NYfQjLGqlOYAsR27q/iqKrXVveqsYDEkkIeRlk0ITi2fXsW+KU6SN/fMwmfNbkvnf
INiNlOWj5FPTROmv+8Nv7HwoSRSSRWUUTPLqjtJz2+90o8Gx2YG+V1dlfA4R5PaC1Pz78ZFE4w2c
G+Q9ct7lzu9tX5tCkbjJOi6Zdi9LJ6rWFpVRaN33h9rY/gRiNBaRGgCGso6TfDtudTnKpasUZMHJ
xzzswho8LPNKOQKEPDoGYv3A1i0n5NfqLJV5JF21sp7OdlfCU6uCn3or74kxbs2Ht4pqq0lnm0h2
OVKvZVmaTaZ0pdpqH3s0NAwQQ5Dvd9ZtazPwYYQaKsRDCrzLcejIhGVbhIFnWUVxnLMm/8Oyg+Jp
nq3hcv8TbaAt2HL0JEl2CZgp/S/H0ipppiZbIxaDIiJ37+daK75NpYqZagpf27RC2TXz/LOUtxcU
Nb+F47RXG9n+DcyTRhQHgDRy+RuIOKpaAdty1VKz+Z/ht9XPbpLno40y7Dn1TcdV/Ma/JFltHQdb
rd/srlUOMTf4Tv7/3vNc3QI0KwVnhWKDeFaXv8RqjVhGyr7yZoQ/0oOOJoDzDfpmHJ6nUY71v+R0
9H+V+iTNz20ToA1SEuFgPanEueQfCQoRrsJSWEWlc+pT6WsTTRKysiEMnOMMdUS5As6UvkGLcdpP
ONdW0ZfB7KTuaLY6FPGkkovqkLaZ1RiuNVlVBwC4lq8lcAP1IxR77lLZj+qT4URO+mPQy/FbXGt1
fGhtjBRcpR396qj5Ed7QJmmsdpZG+b0xZVrzs9zVo/QVtit1ALeSqnr+gKFqmH2NsjLvX8thDt7y
vg2Mq5L5ZniYstz5GsbpqBx8NUgcT8N3q/wjnSY5PwBlkgY31UKnzNyGpDP5ZsBmyi89MUNxJHEJ
8Uvxk7I9+EXogENVxqE7F3abSy/aYKXpxS4bM7lOltGO7mhkiuIakkpWoNsdjrmILWiTO9A7sZ4g
U7SB7VIDrP+JZSVzzrQOW4ewShl9ft2ojHF+KOyMbmkq5830ak1pUr2pdZHnf0hjPWoIOrTW9Hei
x0F6ShW1Vj6NEJ8sNwZJXyrHKbb8/ATEIyxcO4is8dIYGd6UR7MMDN1DfytLX+zIicpjoM4Giexs
psqeFv/GFYNNOoV9AhOK++sIKMgzTCd8xb8KW2MP45kAqELQ7UQ/7/t4tc/BmkLPooKH4OZaMABi
q5SGTSmBD1QVT0319lscKsMh8gXEG7RE/4xMpfIWTbPzaS7l7itmkMnr/btna644fgMhFI8e2qzL
w1aOWoVpoONfLSTZDgpl8VOsVsPOZbo1Ctk6WGTE8IXK9HIUXalMZXZ4Wc04tL8EmR/Spq2KnYbM
xpUtIEjUA4B3UCJXl6Noao6IspoEXub7EAucQv0iutsvoRLIe7yljRmB2qBHQs/ZAi62ui7zts7m
2Zekqy9zRR9Uv/+KT0O9Z2f4HgOvNgmAa2Q7yKeBiKwlqmKrTSZbY5yon1/QpTlIZhC7cR5+4HZ8
bkbnKZbtIxnPh3GIPk5a8NzYGEo2XfApNdNjDYylVaYLgr7nPMv+bNPqjOnYKckgQQRScZjk8Wg0
U+FGmr7zrG1ks8A1BesJUAMrtHqpkalNRgS1Aw+45o+OK9+liiwdtaZ+yTT+XZiPswI5sKJRTxWP
2vEav5nB7MJPvA48zQhbV8+U6ZlIq98pCGw9lQwgHmpDJM7rxp9TReboj3ngyTZuNX4WX8I0hTwG
VtAwP5p+P2ArY/+qmxxnQ/N16KydJ3Jr87GmPJCUJUBnr1Y2LQMti8Ip8OCYKP9EStIpblUD5Xr4
bgADK5oYlEPB3K1OLfVxrNZmPmCIRs0xTmoFP4hgT8tzczIcIxIbdKluWiVTLw3KXPiBlw56QF2q
gHbiqvjdHu/P5nY7UsHhL0RlBfVvDbUqEJQ3e1mPPLnqzfRE/SXHCHVOUAIM1M6KX9PBCT9rOeIm
O+t4ey+hZgL5H419KmPUd5b3EoDSFGJ8kXiqoT0TIiQXJD4tYtc9+bfbyodgUQsIEfDc23oOTgGt
bAPs8iJe//5QykqduXplRa+WMk5Yc/bQjHZO+daY7BIOOphcwuXVJpl9uTHmKsi9ks/4NqVKHR06
vUW2qko745PINN/uf8jbDcMXfBfvQrOF4t/q6rViWwNenCOHoSvdT9+s5OdEydM9Pefbr0a5gHye
VjinDH2o5VcjtlPaPjJzBNEGB+vl3iRtdsZLIZePF0JgOsIxFhY5HLV17J3HiaZMJUNhkuMXz5MS
+eNlaJNs5whsTAnIBcq8FDJl0flaTinO6wTQgsqjFUySqxlldCqUtANzpu7BFm4/Em0oMExg9ikt
omO7HAp2haTMSIp7PRy5X1RdnIsNImNPDuGmYkDZCFQXNwcQVprUq6NVoo8LVnUaPEWasQa0kA3T
XqpQHRI3N4LiJ8S9MH6ZqyzrL91Q+xgBlXm9561wM1mB3yR2ovQjfGPWtnOxgf3bDDPBS7GyVuDK
tQqSbzDzH8bvCXA1Q3DC8fThAVquqoWbQhnwsHpyUg7HboynL003V144q9L3+6fs5lyDSBZWerSJ
ECcEpbEcSnfmSu1Srff0zAy+16nTBy44JCyoO6OjdoQi/sMGLgIEDaoBHhdqNzcxFZYKRZtXau/V
alx+xNQ2dxO5HB8VnMDoxOQyRh2TvjkfYTkx38bMzKz13uvpIpZPcjpnnyPUwvZ0hzcW0ALTy/1E
31zQDZfjVBjCKPKsDZ6uNfRApL7VL2GddoEbt3Y7IX+2RzkUn2QRKzIzPhY1HswIEHxYXcVDmZVS
3YkRK6f7N1Wa/KnvlfGSGgFSXZoS/szJ4w6ROvXR6f5uublZxNCkvhYdVN7wNd6usgrcgXmzPQNP
jiddraM/aoyTLkZd7ZERt4fi5udO5h5bp03ybLXmFPaD1/kmnvSlXGjZaU5T+YMSzXuFuo2Tjd49
0CtCE+BxawxMEAUc7aoZvKQwtb/UvNW9joD/+PjqQQbBd1SgvAA9LLcKJRaTMoaExXSmxvjwhWpO
Pq0PVvmhkBAP+vH4cKgOUuyBMeagGLAcLlXHMhx1n8JmILjEVludS3/4McztnrLi1hlA7puStSCp
GmudMhjHSKfFyejJ8zj/Ag1W/tUHkzI8oeWbRme1jHNlZyduDgmIUciMg41Z67XTWu+H3EhHL6BM
/5Rqcm26uRMbf7bllKUYiAWE5/9hPd+d0oXKkbVueaZKJMemFY+emffZL1OZpjO1GLTAhqDZewFu
HzxKkQBOSaaptdLSWH47RrEqQqrRa9UuPsQSd7Qr1Xn41JHvvo251X9M27w+2LFWXIqy3GtVb90x
tLsInwUe6KZeoBhz1reUW71gqHqsvPzs0mZF8lxPv/SO5qXb2DR7AReq884q39ZLBLOWT4owgqiS
rqdeDhmKYBPbdqyqsb1iHB9Wh0JDgeKQ94H/v0AO+sjVgzp/DZqmf1Mk3S0pOOSHhz83uSW/gcgG
iKWzehmnSvh24svDIxyX56qfsduUor97w++e7o+0sdgi/MSJTiW0Boq5/NhRqEKDsaLRw2VmepYi
XfsZVk1xzupR+Zj7fQd3R1JPxHp7KPGNe8+mc4r+O1EAWfxqmxVOLGtUYUcyibI/jVobn7vEr3f8
BzaucqJQ1FG4hUQfZDU//Nizkkd/9KqyLU+5UuSfWqsbTsR00c6rv7F7hM6qDYpDFIj0dadWijE5
k/IAeEVtjuNnNW0KywXvFr+MWSINh8YP69zVwgn+ojbig3aQNChS5zSgs7uzg26/K7evINNT1AGI
v/4tJVYBih0G7GS5/pU73R+dbT43w/i9hgHgUlx2fb37dn8v3X7R5Zjiz39rwOPLmzlU4HpP6jmg
JbhExCCqaGfH3n5RcmsqHfR1wXffsKvsJohwFBaPs5VZf5RVo/2pJ3EVub7tj//en9HmWCBGhQ28
yv5Z7VElqIlr0InxsDUbDrI+jCcq19JhCJ3Hb3jBmqGzpdES4pVexYxaZKV5oDKt1G+lpymK0ydT
zvLzaNt7e2PjO9FZFQUKhEkpvKzOBHH9NGbhQEYThcm5oc54TdMi2ME1ibVZhopMCC0W+itcLDfc
dHuaGi2Vx8FrLZgLaQ41NPxUynLijkVYIGG3q6W1PS/eLg4hfmZr7w9TqlpVblnCduBlihCQ+FD0
VbwDwt7cE8AwqDlSm+OQLXc5GwGvAGRlvLpDr6qXghGOfwlwWcsfppigwCckeOmtUmymHrEcKvBl
O9SpDXhtV3dIRwINq+gUn+5v8ttwhuoDsu1w6Fg2MonlKBnpWZkXyuBVeg92xmhdTMeTQ4PntZt1
ZEj/YTjqzTawFgGXED/nt1tCyQetM6F1e9EQ2y90+IbXZlSt//WyIj1RXpp2xtvaFeir8cYRhvJP
dTmeVZhIjCX96PkV7X23RPwlcSO7ax5fRv7/UGhoG3P5r2MHbaqBcJXS5GkIqVof7AbC4jG1q6Fh
tGGOULNSkuL5/mJuTE6kRUAh0fiHui4262+LSYOa4krSyx6FcDDGfvUjQsThfH+QjR1PXGSjZ0Yh
hBdlVRKo/GaielnLnl4qeAubofmmkn4965Vd7vk+3Aaf0KkES1lU+0j3VnfTHM10IIO6B1lspufR
jBkhsaP5hCuMKSxkowG946E7xJEU/ZxqY8/8Zmuyv/+A1WlI807x87DrvaaCmW/FUuxqvTS+Skox
/oeP9/tQq49X9BkYqKTtPaJOOt5OqLlaghfp/a+3EQkIGDDRNDrpdAHXKzrZ1qDUU+8ltj0eSnaM
OwS4n2bNlB7yUPkr7mLHbVpzZ9dsbc3fx10tJO392a+HofcUI6bNqFXJC9bPe1D+jVdGAEIAN7A/
0QxfraEm8errIQUdHSPuI0FuePRNxYe/VAT/SnLvu11d2cfHl5T3832HUixbF1NDpL2m3qZw5WRt
+mNKu9zT4759jemmn3nkm0NkNsErzbuHkaIC/wIJGethJDqISZbnXbZxH65TpitRLX4Ogv6H3Zf1
U0Q/dCeAfFe7WL3fqNsL6CGCWXzI1b4ZzCzO9Yh6S6xn40WN2hH4Q52isJs59jELZuXQ5xpmFane
XKIid866HTqXOKC8oI1Ne1ICxz4B7pIJu1vr7M/1HjX3PYq9+Y1Qs8HcEmPQq1ouRznFkGv0cEA8
ui1dW8myl1Kn1GAn1dFptQCr2cg4oh9VntOChB2zOPWK6YaK9lornWYzKb/e3xpb1wfUQ6oC1OSA
Qa+iA6XJDKXu5N6LSyO4SHYcflNn1KDm2tnjSWxufdE94+qnCr6W6J8y2c7Qdx48a6aEeY7GLCtA
OQRp7dpGq73IpuQPh3gM91RYt042Txy5Gz19wUBarjqc8Vi3poTsdDCb6mTU2A65xmjM+k5Xa3Mg
Ci2iQAxkaV20MqVGnlU7GzzbRhAixqnPramU7VzDG/EP+b5QHiPXJkhYbaIWjm00OfrgFZGJZNeo
z0R0TVtELvcmtlNmLTd7tKqtbSL8QPhsrOKNxpZRA7GxRdFvGhTnWy/3E8csmj4oBEY79/Dm9Gx2
ouBJgHla3ZBxnil5l/q9lzu5/FGLB0RaMtXMXLkPsYMfw70W0OZXA9grWLHColE88b/FJGVvSkpa
xKJ4MUf+pZ/mNHH7Lin2NGS3ZgZOlSY1ZFL8olYfDs4YEthDS44LckV1jUQhFu+0afyB9KRengup
KXfKCZtDEpcQ+JOr3XC60hk3LykidXJCJbzUQ5d/jSrZ9tA91z439IN2TsDmeIJIAVaUAvG7evBv
a1n3dVKEIxlAVutHuYqnc4mRxLNk5uZBt4cv9y+v7dEgsAI4EOik1euiloYTmCFwVC1Dxx0v4/lb
1UgNNB4Tv8FmlnfG29opNEpEEgUQinLXcqcEc66Yke3wAZH+V9xyyKlRTLH+n4bh2aSyB09/beWZ
d3k8OxEdvLppk8+J0oyfUNgc/8unAqfDFQIECQj9cjJTaPZzOdAaUaQ2+FMKzfhk2lb0Mx2G4seQ
JHvN483FE/BUMl2w2GuAr+LX+tBzj3jNMCXxWfJb3CqaQW7+uL8ptq4qcXmIPB6N4XXfJVELZwjT
cPR4O+2TmSflGWHa9oqxlXG4P9Tm/vv/Q63z3TBVjdnIKb+iCxgd6PaUbqB0H2Rff67aXUXjrfeT
9SNrIpFnc6yuj9nBVKWs2H1Iy5lPQ152J6fBlbRHJeM0wXIK3IYS+enxOZJD0a9mTM60ttwmat7B
HIk5YzZGXaehaYNjM9TqhzkEV+EiJLlnG7qVUXHChKAVjX9ETJYDlkbhS/3M9wPCo2LhknP43aJX
0u+tX6VfBng/pzSZpDfBTazdUsrtf//DlIUCFP0tnqA1iSq0DWksU5oXthxiutFnjiwdrIESwAAu
1XKLWtim3h9za9eCDuB2EQajyB8tZy3lhtRBMhm9bgjU6eAniflGgBR/LFKeyZ19u3UUofmCBnNw
yuE9Wg6W+Jkz+jIdCxkXjq81Z0Q6yJI17EV8m+MIs2UuDqLL9WtAW5KCvFlTzE4VAK05bpVd2Nc7
F9lWwgh5k/4uITXYh9UrENehVpU9o1jB1L/a81ScuwqjG4xn4vmotFrxPMw58WVm+jsl9I2vBj0R
DRcVkB0iMauvViayNRPE040ACMHhcIwDljuBO0tNdnp4g0CYZhEBx/K4roEqUh2kmkWXx2MZgu+W
lk2Zm0qZdYpztb08PpZQqeINx08JxfHl/jCmFt8dJSLG8+cAUblgSIqzlMpzeFWVvt4rCm1cbKAh
YYPjMyfsg1YBWDDYE8Ao2Nm+Xiv2wSeC+kWwoKhuJ+vdP8Jfar6YdmrpO6XRjf3J8QaxynOEEeS6
6SDLfWkrAQcdzeDkqUJn7yXIi3QnXt8cheIQTy3Ga6h7LFeTplItzS2bBGxF9py0anCY8mhPv3xj
KwpOLpAf+DMqBprLUXIrm/O87kavqA3z+6TmzUsDBuG71OQMeH9/bLx7pIzUQmk6clWv6QiJ3gS1
ZDps+85CkTxqdePg+AY630MU1+rRrgzl8UPOeEISjMov/c7VHrGdMcIGk7SDPn3j4/mYmvMHVUur
7NABG/nZk/tEbp6VYXagHtbuaXdtLa9gcKNqIwT4351EfwtsFeg1lVRPKAikZfZ5KNAHPYYVNqgH
s2nHaude2TgR1NDfYcKU1BG0WH5Myg+xPYH595La6RF0DBupO2AFOhcnJVGn6rks4vKTFZVKcL7/
aTc2q8iEuLGp4yPZvDr6mfAuNO1JhuOjZcdWtuJPVmMaj8LS0WnlrPMEvRcC1i9sjCcozXlDBq9Y
l14m6+3ZCIXioNzbO0PdQpMZC3d1rjK+HOWh1Vr2elNjotkqXmRQ4HPnkAopOJIAH1WwSB9QaZjG
UzbEmX6gAIQUfO7nkqAJtqEb90qzp6qwtcJcrCKuxxYG+uXy28bTZIZUpGSvRgrQ7WK5P6lSu+d3
dTsK2luCwQyaC9vKNdK8ro0xS+NO9ga09D52Ums/KRYq/fd3y+1FAHaXEE0U98gh1t/RCStw51Ro
vckBWTA6SvZ3VUzjn6UptZjZ69E/98fbmBWcVVF/QNIcU2fx57+dwqLCrZMetO5NUzH9D+3daTpO
jhbuBfa3IQXPHtUVys+w6G8gHVGjYqqh5rkXFZH20ptd8MHMpfA5jYPqLU594xSHhnrRaqN8+PwB
nFSFdBZfTYA7ljPsO0upcj2vvSz245NlzHTgEWFxvj66kAKfiY45wSZOM2t8TqIZEwxYnCo7s4rP
QEaHl1mz9lIxsZWX5U4InXgSCYILsKM1+0Qx69qRh67yDMlsj1lqpW49GV8AYulUP/KThcKa21T5
G5/h7/sT3AA3MLYQ6CekoCEur3J1o471rpzkyrOlAZx3KIgimW3VR1imnZsXbXfW0sI6Uod3jkaq
FF81tLce/5rgUokP6WfwKK8Ro9pAIWgupYZHeY5Gt47kLjmYcxPvGb3dHkQRPYmQjdya6vfqYEQW
6LEmk1r6aqr1HYpZOx3NYLId7EL1qTvGgVrNr/eX+PZJJMMmfqLmTg3hxs22TPRR0qsSOhjNklew
VoX1Vz3FSXkcM1q/O/f47WiEv3CQSZEI1mBnLQ8GXaE841Z471wUF62d1deOqxo1lXy3Tr8xlqiL
ID6LzboQvV6OZVSBowdRUnj2EIdPphnDOs2z9EmaVWXnpb+90UCuQc9BH42ME+nh5VAR19nAChde
IVfN0SjH9uvcpc3n+5/qdnsIQUYBmSI41AhjlqPIapX7ARxOL7GU+pgXpvQhMOzes+dI+pzVjbKD
pdgYj7SZi4WXB4vDtblcEs7+1KlR6Wl1qyP0H2np5Ep9gLs3IIEkPgQGzM7zw5NkMPIH4EMiUFyd
eMjjVaYlZsnjYCF4287dtQVecfLLrvmQlKa/s/9vP927dAxzFG65kBWWi5omYUepmK4axms/Yq2V
zsFUjaf7k7p9iWiFCZExUNMmgnOr/WHm6IK0GqgUOW6UQ4jCwOcSrZVLHkw/LSVMA7e0cvtEx/mP
+wPfngEiBzJaMj3quHDZl7PLA131EV8BhpDl/fzRITH6FlfK1H8CK6s9fAq4oHn14AQJDOf6wI3W
EBVQzqnZVUHiaVMUHipK5Ttp7e0H+3/iWZwFDoG2FkZOqwSUlh3OXj6MwXiEkmPHBwTNR+fhnQhZ
FoQDiHqANySWy7WL/CHBC6lTvXgcsw+ZHfaHxgqr1wQL0mPPW7mTj91+K9AO4OlpKiNPQnVwOZ5k
BLGJBZHmZaakOlipanl5GP26cp70QjffHt0ZeC1wzIDEUIxAEmU5mlEDwo45155VN+phRhLgHBhj
+LFNZWlnITdecUIhQmWwnhzqG8XsemjV1JnC1st7P32yYxUSVRK2f7cqfHVUCqP+WLSWdBRgtE9J
V0Y5VBNt0k73p7yxc0AYo0IsiJRUYVaHQXLiUOJPOpAPSXFs2zSRXkx0sOqdK+X2QyJ1BbqUgExI
zayzzEj147wykt5DbUinCaXSRgQFLz2H7aDsvAm3cwI/RbGAWhL0GfKx5WcEUqFkHUrRnjYHzlGV
y+GUEJ6491fuNpNFOU5wQullCGLaarNgvBSrPTa0XjUW0p9DaI/Tp5Zy4CVphuAbkLdYQmTZmPbs
OsSvX4aecNSoh0AtJFOAG7ecnWZWilUX5ejNQ6VcmrIbLrCDk1NTJMknCS3Fh48gwm5cXLDXwXny
9i3Ha62kbgjxuMHCKUOOIW7PedPoxwgezU5oe/PhEO4BVQ+BgFNBYrt65/p8NAZYPBpLiox4rwzW
uemj5NEtL0Yh/4BHRtjFI76cUGhkZg1mSfPIk/6n2JXtqn358OvGIAIzKFCkXF3r0i31lAq1zsiE
6FqE1bcys+osOMRWmEUXZSrMf7OucMaPQdIm+VNSaqm9E6hsrCWSfsCAKQ2IFHZ1c1ZFXCd9msie
Q8/w3MqSfdDUUNmpM95sRiGRLlz+qHho5FyrLxZwNKAZOrLX0x56ifQRLpwiNc2LXlfRaTKHYHh0
OzIV0KxErxTe6Y+uDnfk9yUOGrri4d4Q/sTDx37L5MT+mBVq8uf9E76xhOTI4hOyYcwbybnWIBEo
fVvxuhp7Rn9qQX5C1Nl5uzeWEG8vmlhw4TASW2vcRHrmEyNYhpc05vg1jGTlMBaFdMQRMDtZg5ae
78/q5iamEUPeT5hgEpSTjC+3v9+GkzNMjeEhym06p0QrFapudgnqX5mtPn6+P9ztIvJ8A+igKESq
SHFjOZwjV1rbxorhOUQMuCjWKubjsJWqn/9hHO5Der6gMFG4WI4jRyOqmjCuvE6J+09ZVBNFlkWz
84zdfiwKbUAOaFSSa3B9LEfxK5iuZZmaHgfvuZaz9igZpVcptnSM/4+z82qSG7na9F9RzD208Gbj
ky6AMt1dRbJph+QNguRw4JHw7tfvkz2zKxaqorGtCUVII5rTmUhz8pzXpPXn54d040txw9gkx9zL
kgZzGUwN3TpxxWBJ++pkZ3hKjq+lXiLbX28xjW6EwoWFsiznL1fLGs0WhZ3rDfbsnHIFQNGPwnBK
/C8qFcXppKcstZFo3ZhGGoFAfaic0BZcw/b6IXYyC3n4k009+4Hml9P4mtflRztSgad3jbLVqrgx
QCaRrI4Tg/+snzSVRwZl25V7skU/Hjol7Q9hjpvZODQvRhTJbpakKCDDBUVsDfPs7Nyq1HkkVNLh
8YFCmzHs0bTBhlOIXN04528NDNidhKVQvibu5SJBGqIc5t72TnqIgk6v1O8TJ8nvWl3f2Mg3AjEw
KUnHlQn3f5UHJFoT2ekwhKcCisJpStzB2ndN23wyu0jZstO7GQykI/8AsAT1eDkquGV5EeNXiBqF
XZl+Err9V6XNQXOA3/7+4m0Ghk5WKbjEeBSuBjbGkRqTjoenVLem3SQqcdc4QGSVxt49H+kqZeQJ
Q8nMkFQ66ba2Oj0A89eVU2vhyW5E+pmyvnVGd13bl/U079q0W45V5MV3zweVU3WRL8qgUqsQ4X3K
JOsm3VLmNna7BC0UQz9kDv3bJHW39OOvdzTnh/QSUSU2Clzs6oMlnE7DYHGLLcVXMS6/A6dGQFU0
jj8n9Y/nh3S9Ogjmyvo8lWyIBKs1n0ZurfQJp3Ck1eFeq63ynoJwdWcsabwBM7uePRlKokNAPlJX
luP+pS5vDV7Xz6NiQbNOFnUf8ptTKGMy4X5+TLcCgbZH55HJky2Hy0BVZMZN2OcODHJzvstjy7rj
gNkyMblegfRRKZTJyhyvlvU539Ccmia3cGQlIvexwUSEv/o+6eq91XmPkMZ+f35UT96Bl6sPngdk
YGCBwFRhU10Oq1BqO0nq0Tkl2vC6T5tdWs0o2EN8G86e2h8Ss0WfiPK0WLzXTjlGQe0YW0QXuR6u
fgjy1CdDFQ7/1Q6HIsaRBU31ZKN5h3tHXueBTnXyrmhi5DAFQsy7LK5mP3SG/t3zM3BjrYIRl/mC
NP3iBXU5AWmmmFYXCkeu1cYHA6PcQatHza3JtuzOboXio0rVCIntudqDoolxwl2cUwoa/sHVM5sS
Gi3Acgy1jZPsxmplRz2xGkG8XZ2ZaVU6mMYwo6LJmj8K+D5/Nk79YvlH0jlOE24c4FJM3mrueBx1
tsDM65RNcfYonDF+3aS9spGMXI+FGFgakhiw89DNvPxCeVgtuZXN6RlpXwO2FSNSAzMW45bs4lUg
jiq6omiBotGpYzB1Gcg1i8yeIKidihH727SzVT8svS1Bu6tVQBSpLi4lR0kb126eSxcPQ83heUoS
x0ZMWh1jn8N5/JyMU7ixvW+NCPsgkB+y6c2tdjmiesp1tR9s5zRPc7mPyrJ9qAx3Pjy/hW5GYQ3A
XuT6ZL2toiCUX5dT7J6qPu2Dah7LIK3MrTrH1Q3GvD019aCMyeL+aiytoS95CwgO8Pn4VamXt1Ml
ezBq3/pGTZ/t5WOSZGsOIykot96rcVql1hIN7glOv3vXi9TYV4pVb1wqt9YC7wfZfQFD7K0Pn2rQ
C9pmtXsCTjp9nK1q5zpoJ41kjH8+P57reibTR5GIfjmdCpRaV3vVK8YIvWLdPZnAXyufukCZ7zy3
7+5Ly+mjndFk42cx6LDIaG2m4oC8dZsEqk3lbGPUt9YLP4aUgEY/B7mqy/UyCrfs8n5xT7GiaPvI
i2Zq4cLdyKtuzS1FfbqSTwINa9Rv28ROD0+BAQ/p4CtoKh/zsOx9CKlbb+hbSxNFDXIDmYigD3g5
oDQ0pqoySu9UlkbzsXDV7qQPZv87PS/dd4XubZyI8ltd3Jd8Sx5dSPya1FjYc5fxen0erTyvPIDG
3TL6tqjrO7GgAw1duHuf2UCT4r56MTZPRnVZiZLhSKK6Oh6TVhMa/oi8m9yUykfYK69GUYi9a9fR
f3FuSRkCFB2RCgeWcDnAMexxWg3ZfcswjiCbOydol2qLnHZrHYJRoYsMxBhhx9WWqJMoHq2GdahN
7figlFm854Z+sfQQ0ybr3XLfUZBY45oiWuJRVUycjuiH7scyGR6TWJSvJkct76KorH4+v9NvrXuP
Jzv5MGZ7VzY3lV57Qx2x0VOQzndzpFkfZpWeiR2bW1JpT99htRBRSKP0wcOdks4aOxy7VFfCRUUH
15rgkPHj5I89dDLNX5bR7ILCcfridYMdTuy7ikELRccQQPEjoaSPFP6NT91gl9rDnGX5B89K80+R
ac2fK15nn0scQB9NVG6/pGaXqoFold8pIOiHIkzjAcD5WB3HEGvoO7Or8mJfIRMBJC/LF2fPXtA+
m7nbqbsWzW3A+EkR976WFeZGDfLa81Q6GmJJgTw/XRrO18ul6kShs/To06IZG7vYDuT5pPaYLhut
fSCPtjSQVqU3Rd9cPbeNrzEKKS5ym5ap+NQfrPCk0i4uucNGs3w35qNdB3Ccojv4cRW8iKZcqkPY
4sN7X6pdGz+auZJv3A3XKwadQqlHjrsPWsfrZ2+jOqgq9ZE4V4adfBgTM/TdbFnOUDG6jUNZnhHr
BQMQQFaIAaIxc5ezpcdOmaURh/KkY3zi0wXS6DWN012D3Sv+vsno3vfTPOw1HRXKF9/pBgYHkgYF
uIKa+OqYVimdLVU1eSdkGRffS2ERRKX38jyF/IRmjLQaQxtxzaHJMquR6srZecqmxfO5Aiie2Xrf
Fbu0TKrH2uxzL3jpnieHoHZG9QfQCCDKy2l1nKJZyinKz2ULHcRuy+SYilrxpwr20/Ohru863okc
Y7R5aN2pa+aJimxLoSLscE5NI6aXMLf7Lg37e1dg+yKyfNrYYNeHNG9uKnWYM0le47qWEEUIg7ez
nM58GvbxrHo7mF5bKcmNUfFIklKMbAIwHKulIbRZzWYR52crS2bIu+ZxzpMwmIrwoLjTljbcrWg0
ZmRvkmODqsXl5xrJk4Wni/w8oBa7q9UmPSAyBjZMq7/ahdUcnv9kT7zMy10HUARJaeD74BCutGOz
idJJnYzF2TAQDTwObrS0ewXWXnsXmm6RntHfEdXDZMYFWMpFRMZunC3PDGKp8I48g+vuR1W0+R5P
FZCsTjM3r8chRLuxytLxu1AN0QR4kSWOP3rFVHyfSRSanTv27TcTKwLwrFrvfLA0bqZdMQkv+Rgv
ubs8ksTMza4WY6bu9YxK314oUf+ub2yt9utx1hu/mDidAqOeFtx3nGLwl6FzH23FcSCf6vXwoTfN
ecDuZRrToy3mIt5tTN/VmSVfabw6yNQlx1sen7+UmCYl1hcTIY6z7SIBrxnSSUkUy/75KLcOYZ1G
LjBhChGUTi+jaLUaV71Vl+cI8/kPujK5n8IxFJ87M9nqfd7YUtQ2QVEA6pE5ifz1XwakexOHUt2X
ZzXSLV8gc7S3OnVLIuzmgEgJQHSD0buq6CdO7+W4p5XnGQTdgS5esi97UzkU/eaD4lYoOo5S1UPa
2V6BJBQ7oTDUlOc4CZejAtyY3nGdHStaURuf6dbcIdUjgUmkdSCHLucuLr1CiRWjPNO/7Q+N7YYH
s2vCjSV3c0C/RFkthrrCQkYUU3lWgEJ978eh99vB0Y6TPqcb5+utUJQ0YWRJ9a8rIHWblC2+3Q6L
oe3eQSmF2tdFcTBNwxZ349bU/ZpmrJL6bMrGOV5IM6JIz04IcCRBjpXSw/P76GYU1jUdEJ5+gNcu
P1BkxGqtIB9zNtDQwIzEVQNbSdzjy6MQwJM+IUjOr1OmehhSe9ANcc5zO9wrUBf2TVduEVdvfBve
6gxDevLy8pL3yC8blZJBnNSlVp4LT9FwllDGu8Jt3tWhkm90qW7MGpFQZJMcY2m4cxkpRpG67HqX
zYrDSOKnoRbdR1nvbnyc2wP6T5jVEghjt3OtVi3PiH7/oaWOfifRPz5lvS3y6K1IUhORdzJZJn3n
ywHRBsF0s1fKc9on7iFaAIsFqRFZj7RYU3cjsbwRjNL5kzwvhWTK2JfBaP8hQtbY1Vl38+GYJCh8
iKrOv1Q1cNDnF55MDVZX+ZPECK8NRBev2ugOFiupV8f1uUq6HiDCpL3putk+1XOmBXqR4BfnNuZW
AnEjqIT9yLapjtTxKl8RonYiF+L5GcUAZTh0dhT2u7j1hvfPD04ea6vBwTImM2IlPpXELucx51Wk
N7Nd8vKYHqe2pg+nfssqcUoxYUyFkfjRPL9HzePT83FvrH5ZHaOQLSEetBgv47qtMk9p2IozVavi
93ruk0cg+eV+I4p83FwOjzwCiBYdK57liFZehknsZcxjdvQ5mZNOf6eXix0FlclBT22xrJqjq4Zp
/3asjNh81WO3g4CTOURd4HHXTGfkDdL4tb6gVvfQFfrkvUJpc2jeIpifiFdLqNM6Qdk1bgHu9cMn
Gpz1D89L0+hBmEtUnGyKtM7R6JGXgVlsVaQxEZ9879W1zpYfkQw6qQgAaIEKnzQMxl4Nv8YjktO+
6s7RT2eYoFFo1SDq9wAxl7e6VeTDYclN5V1OqQoeepsmf3p1FWNSHqb6Z63qxnjXQGDeEuO83nFM
JfxXKdCOIsIa56HQuYfGnYvznGMF6vR2F/QWEn1ZZm6pml8vjstQ8td/OYTjfGk6zN7FOTacbI8G
SrevC1N78RYjCkVtdNMh/1CNuoxSTxO9FA8XliqMlKOWGkZQARz/L6JQ1ebmkhbsV8SJ3uzjBA5Y
zSExL87dYMRTtUMi195yZLFvLHWOPfBSkuHKa/hyOBNLLbQalnqY1VrQuFO7q6cRoRgTUex7hAsQ
9nx+d91aEZzAUuWb0jLSCJcRWzdPho5H79mMO/cPCyXFT4bohOpbtCI2pvGJw7beybwWJQCfVJDO
1GUwx4szQ+ma+jyMtQWzz8ra6u3kVvF84PnUfEYZra8+uGhTqlSkbK3ctZ05T0cL0/vfa8ylVB+0
nlpi6FUjKTYu9gKyYWniL3lrCS9wa+7eIGt63di5imcNQdYt+fjBNqUfRzd0lnuIl3HJ/b4rZ+8d
B3c2H9GgqvUg6qNOP1rUxGbfdBPLPHaRjSii4BDtd4g3LEoQVZoz+7AAdbEr4SbhJOVSoejvVWda
sEgv4zR78dWP/xUcZDAINu+bNY2WSZBkhoXvkyTVniKlss+8NPO56IaNZObG4gPEAemJWg9dlTWW
SMRxa3eoW53RcptOeTsAGGkNLDjmRT0ueZQ8vnjpyX49ulIcvVR8VnvXifSY3uFUn620zL7jJGX3
fhVVTeRHSqJsufvdOI8YmgSNALyXHcTLtZfUbmdXCdFUdWkDjUUfODGWX8+P6TrPAB2LkCaaS2hC
ADm7jOJRaGkyUunzRLPmHYtUfMr6GiOnzs780YiWV03s5T+fD3pjD8t3NhJW9PcojqwuSGNEijdJ
CIpkuO4Pat6zB9w/zGJcdv9FJJYh+QyLBEH0y+GVXj2FApe9c9TNYXqvpE1tvUkKuBN7M+Fq2Vj8
t76ZxElxutNZviY9CjdNVV2pz4s6hnsDfsQbzVu2uKO3vhkNKCniQQLFErkclCd926yias5erS7W
DyvUDPzo2gQicVq5wjujAmIiNEcGZm6kpdeZm5TbQzsF2DtPonXDJtMWyOij05wHfSi/ZtzPaOAp
KYZ/vhIJLfPjsu3ChzpNs8U3Ikdp/CQzYnvjx7i1gJBKJSN4QjyvlbIbXRPx0ObN2dKEeagaU7wN
R7N+Yy1Jc//8Crr1SWmwSEtjeb+tmS9dAg4NhHhzrjNvCI+RFev2YQqLWuyfD3TrNIPDKZEJ8Cyv
1IuaXgN3ZFl8VTSIHyJMYLMgqof6wdPn5ROymOEGpOpGQADVtGfl7pcN/ctlZCvLArO0rc+pM6DP
aCTfvbjMsADMEr/K7JeyKwHP8oKmJM9RxiWwOmisMBqBXHAvCMWo38ZZ3e+TtnXf9ua0lTTe+GTy
PpB6QvJQu4JwpfBz9JHjJRtrzwd7n/tTOZgv/14GLC+pucHCgGZ7OX1FnmgjfUVuH27x99Q6FjpA
uAq+tsbJ/lip4xb78Lqnwgz+J+C6+7yAifDKxq7PHf5B5CLxW5Hn75epfDMn5athSf+sPWujA31r
KnnK8JKh60ASvhpkj2NxzUQzyEXRmmDGFbEIvNjSXl4C4TDhxARzJRnGa4QERiZJ2fH+OTeeqIKw
wtA5rLUyGOd6q8574/gkFJL0QJ+xz1rzThSMSZtwKppzXxn00l11nM9emCX3BeYpD3Oqd/tCxc30
+e19KyovT2oVwGeQ2FqnkhjthChPtudydqK7Pmu1Q2SO3aHXzf5sDm19Z4/FVsZyOygdHPp+0rRu
dVOMRQbPOA+bc0mH476pl8HXe7TDeqVqdknJvZuLzc7RtR4G84qEGIAaTk2qJKvrXZuNFHSlaM/D
UtfNIVSy6p7eavs2LJZeAGNoy5Nl5+WuUQ3kJUfXzs5GjDshZQ1U65+f9xtXBeAJTJWkDQF2DnKF
//KsSyNFK7iy+WFKG6BGPe06mGRBBJt844S7MdkINaF2gKIkALb13RgOS466r9aex3bMvyWGGn2F
pVk9oCicPnqG0pCEiOj4/PBubFD6ZnRYMSBi76xJ62Y9kGmYojsr5pK9RqDHeUj1uNyI8vTOvnwI
UUaA9ikrNiAb12PTvRGOrsks2nXV7LEMz7FSkiYvFqRkaNopcL182eUo9TzQoJx3yADPOx3t6ENX
9K7q5yVmuc8PffVlAVsArZQNZtnKppy5KtG3iz3aKdYVOEJSWTHCqrxH1TA+WePSb4RazbIMBY2R
17oUIeC/VqGSKvFGt8ETRMSV4qN5Hvn87hfqQz9FQWaSxgZnLc/31YWco3BhOBMCXCo2AUFsqc2B
Vsi8kfGvkQyEITFl0dD+lGzlq7ZQKLKuSZLlZLRUgc+5V8XNcWxmRJpd2gSxr2ttK+4qs8TjyYbJ
/C1RWnsAJ4/BsY9Sl/qHnaNb/bY04iUu/C7p7C+ZNXTG3jBL5wyZWxP7DE/YZt9GqvNC1Ln8+RmB
VKGCoyh10S93NP1UV6tmaz7h4ETlH8BwxM/Qg8oqjHxj4T+h8n9Z+DIYexroHtcSK39NgPCohJpq
lxqnytYENmKq2+TDeY5GwTqgz2+fCrPN07uUopnu5xr14QNsIbUOND0V+ECL1Pqj5TLqPo5FZSdv
IjUbsp1Zl7H+YCrRcvTmGTfMTFP6T50+1hnPrtxudL/oKtfYt0nXZJ8GbVHqnWn1nXYw4sy1iT2n
YmOwVxuK1zQJNbuJOgIkgtVtUYU2JWaYK+dhcJud0fed3znTl3bR+/0Lty7PB4p62NxQwaHlsfqE
RWeBjin09kzpqOYGVr+adUOrKFJ2zwdyWAurz2fLu54bCUd58s/LtWL3VpJWeWaeDA9rZ7+HNbtb
FDUKcj203g5GUvwQVvNCALhcNAC/pYEQAmbstVXUsU8GR6l048QLTLN9cOLOEbNC9orZplvXzvXZ
JI8MuB7gclHhteUU/HLBWUbbelm6mGjbKQancrzscMdrXlZrYUic/zY3APuOl9B6SFZh6ViaOugi
pWV5bw5x9N7ITfeVlWjLHcoA48sIrU/xJGFBBxAiW2OrdCnB9BOpNGGBng5tH9iSeEAZN703+gi8
Qdm0759fKKvk+ikeSoS0r6FY8/1WiW6IpbpAMsQ68RPFX5pwGQ8V7ap7EQI+FvGivaY/vxzaHvLf
85HX6dJfoSHoIgcjmSBrlEgrEPRWHOiFtZIgFG8jo9zh29OWYrgfk7g4N5qV7CqeZMcs9EoIsJ7h
DzPz/vwPcrX9+cQIqnDU8fhEmGa1arsyy7OGGuIpzHL7QOFhCsLYjnZKJbZaxHI2L7cloSDXeLLj
SW11tf+H1lMF/rXWqSFj84tcqLukEOWuGIV6pzf9qe8JPHcFxMBYbElI3/jWtD+fRC5504Piutwx
BYpxudXpUFTFYgd1og9HthATa6U4vSxVvIdG4wR61s8b594anS2/9UXo1TLrq6ZF5i+2T01dY7ml
zfHeyVTrjalXzmGpU6acz/6Am14ftHUfHc3ohUCrpx+BMx7yIMAuqCOrz2y2fZxVbmqfMIGxD7Wm
9UHc1luCITdWNc0v6fQpG4nUi1YbOCShF1ZZqadasyfnMDQhRYauhiG5H5JYFb4Ds7Dy9TbR3pht
PUy7oaNzFjSeU3TBYsOB2njLXn929FLoicAE5TWL9vvlZ8/1VoBHN3CGiavTwtU6PRit84r8GUkP
x3qdtou7kWtdn80UIljncp4BXqyvHzDWcwv+kUkokDZW1Fjz4ThuWbhe7yaOSKm7BNySHsW6Lr1k
eU1rLzROc2+NQV/1w30LlneHPXN0EACig1Bbqm+TcCnIx4N5//y5cWOQ8n6VeKYn3twqba3nhdJV
gmSe0ITlt5WXnB0ADRtb52YUGuGcOzyh0Vy7/HqlZhVNrozmibxbfWDWsw9plDkbMkFPuJ7Lk4mL
m2ervOcoUa8rixVCA9pQVs5JFV4+nOoECf3EL2pgbdA1q7Z8rStVa73q07mLXuE0702+GZfRT3dx
0vCxrape5eRKTXybfKcV3RIHpjqJn+UMI/VOgfyqWn7RhM6HGAzwHAxWmXxOsLVaDrVl1WBIlaxQ
ncday9vRT2YKT4Eb1ekP1YgH/d50+i5MAkXY0xY778YMcyKDrrL/eh6sziYrBl43RamJ1aNbvsa9
WfWH2sm+PL9arjMybjA6NjRSED1gI15+R0qpZhWbfMcyCqf3BbqZ7yO3Sw7OUBt7Gs/DoVGKYfd8
0BtbH5qcxJfysuJ4XwU19chp9QVafaV11R1WDwo8R8O4I68woZh5yb7xUGqKuzqbXn4ESH03vLLp
j0qqw+V49Rxr+DyCDNiW3rCLQYrvsr7I/6soYD+hrlLcXx80asc6BYvu4Bsw53s6U+aDLeytEvWa
RcrdwcMAfp4UGpFMs9ULAe65gr8KDLDU8ZJjhE2ub42aOFZT0x5qO82+LJlqPE6jmrz3+LTfuOvi
3dC0w7eEl+xGP+7GUpJPZWrzFOepK68OHtijcZa1CpxWIKsPdEVetVm9H90khxYTTq89DJAOzy+k
6xyJehZeetxskAevdLCQNKosZ3CwtyiV8FXXo4ufjGZ7V5rTlkvV9Xbka/I8kkbuCFStIfRJb0U1
uaByykE82P7cO5W+Kxw71TdS++sx8Tlt8DBQm7gg1wmBhkkkzbFWOSnNNH0peOtnvlM3+scQA66N
U/x6I8qlw0UhO1cUklYbkR6dWnqLSyx0qJxAzQez9IvMFfUOIFTc+qrZJG0wmN5sBE2b6uZG0+N6
VhF/o/TB0wKPJFBAl9vRE8vSRloZnVGicP2Kivpuml4oGMI2IYgB2wjqAyTTtSppnBRdZ0ZjdHba
yvYL00FysYuXoOxje2M8tz4e4IsncCKH95qWoml8M4ED6FmIQr9rtDk/1F1hPYg40ja2281QEP3J
nmwkENdiIQYERp5EXXTW+vJtk5jVHaXkj4uT1xuF1FvfCClJSAfMIYzg1SKpvC6No9aLzl2rKq86
dSi+abG5ZZN9fXpw1/0l2wyj6aqk2YfJlCHqX5ydwpUM9L783HRt/b3yrPb11EbdY71Y0cbnuh4a
kTCgBXgt+WjeqgtWzKLBWiMBruiCZYIxxP+EZed8f/6YuhEGyiXbiwyfQa47YBM8B27urjqj2Upf
IzeT1z1X8vHlUUALch+wj8jzV1dbTIqThjXomDDvu6ACihnkhbZForhadrJWRKES/hVHBrDNyx2r
1EISepT2rGdDGOQ2d2ek5dnOGl+KXJYiOKiSo0sDtxO+6vpwAAfXVBmAvFM3dN17Y7Gqr0NlvBDY
8RSFdB2dKao2KGetri3evsPMi987oQA7vi8XYR+WxO42MtmrJcBYQGYhQynt5imVXk5bS0LDOeQy
lkkTu6GKo523OFt+c9cfh4c0dSf+obd1ZYlX6nh8IknqURinRr9PFjs7eoVnjDu9MrfeObeC0Tmj
l4O6goQwXw7JNhVtbI3Qwyd1ie370tUnKqllMYe+DjP38/OrW94EFy8BHetXeUtQFOK+WN+/lbJU
YgbMcLLM2vbtvM18YcV7ZSo+x3M57l4eDasDXlDsWbqtq700DQqOZNESnkCy6F+nasp9L6uU+46X
XeRbkfXC9jWrUHLrqW1T/6ClsX7oqH2vegoQzrMBomlX5023761ybg+O0lXlkXxSe+k7kToAaQZA
LVgIVNNXV2+SR1aHvI84J+Ng/QyzWHnETDp6//xEXq97uafgLXPOQoZ6qkv8Ug7NYdviyQjOoAgN
/YNXhfXv0Ivqu/8mCqkZJ4WkU6zGUkJCQp0TiAH2YGKPYAUFunoUG1n91RVFfZiPI+snvFvInC4X
fJ0XeTnaXX/2ysV5k6lJvR90230w0n4MMnuc93mlvRBgycLgFUhznOwFRQmYD5dBc7PBKKif+nOM
RNFBE1m6U5u+8Fn03cailxf55Ra7DLUaX2/R8mroCZ/1wl3eG3Zqop0u0d+akeySfMoeUWbN7zMl
G/fPf7/rlwybTPZ0pK4gyM51W3jpJ6tUZ70/T0Mb3yP4KnV6c7Hr3SwKxtDpg6FdfNGGzhHDt0HD
+EMhPcV7hAZZ7r7UfEfO+lM3izxEg86w9pBgEqqlmfrxrLmjdQ92U8F8wy33U14WG/n+jVUFzg8I
suznys745QdOKqU2OjOezkOb5ke4kraf4xHua1OT+xZs7P1Qx8bGhrkZFGEXyVRH22VNLaC3MOaK
skznRYjyIQImdsgqczhT6K8fnaVovqduutWHkSNZrS+ybxpAfGYptb7apTxk0AMX2XDGwq9I36R1
afmdGH+GCepeS1TOQR7ZMw4Z6L4fB8vptnLM6xuLtyISMzwaqXRTV7+cakskQ1t10XgerLA/TM6c
7Ooh4pXTR1vWydcFV3Y+nm28bBDP4bRYxRo8agvTbIzneIra0i+jxrH8CHmut1om1W2MdAq/lYxy
8XtNjxG27MxihmVZU2EKmzT6WzXof/2Y/nf0Uzz+NdHtv/+Hf/8hqrlBRqFb/eu/XyU/GtGKP7v/
kX/s//22yz/07zfVz/J91/z82b36Vq1/58Uf5O//O/7uW/ft4l/2JY3m+W3/s5nf/Wz7vHsKwk8q
f+f/7y/+4+fT3/Jhrn7+67cfoi87+bdFmPX+9vcv3f/xr98oEP5y3Mi//+9ffP2t4M89fKtu/P6f
39qOP2oZ/2Qtgsj57R/jz6f/R9f/SRtbaqCTbqAt8Ns/StF08b9+M61/wt+UfSGeKWSLstzSil7+
kq7+00Qoi2IWhRjeY6gP/9/hXnyY/3yof2Cj9ygAUbX/+o1X6cVOIT2kwMAZhOsJzpNkVqv0g3t/
6OchKx9JiXQMLUTop1loIl2gTgfIR0vgTF3p9934EXfK12nih/Ox+QJdYpdb9n0yinOvfrPz2led
/mfFQeZ7ce639kNWJAe4I8vrySi/th1/MHnr6eHdODskiWqWB8ukFLuqRfsrUi0y/MSJ/bAYS9+x
0m9maitIuSjJfowa+qco82NYX1johORJ4OIQHuQBdrX55wXS4a5M9T/gDuHQ5IJOcaM3vONodIgf
3dKoh2Kme4cLSbSPqve6Ct24j80h6BrP2Hmj/rsr5h+mXph3XubEr5U8zlFzHvLfWyxjXxmt1t+h
Sn7MHtNHcu67jhfqUpwjk4Zkpt57ywkt6ndKvrhHZ0QZtGy0fKdmE67KUfS5VrXF76rJ9Ysfnoh9
Z3wAreDo97PpBZ5xSOM6QEbAnc0ffVZWBySrTV9tx2k/GTMyZWXph+E+iu7HUlF2ipNaWGEJnzxk
hwJAYOs/Ui+AI4PqLLpty2SkPg9cQetUaHellhso4nTGn5XSNG+ipXd3oWKYn5VG+VYYaDgVTmbu
zRbRW3ys06NnFH+kLTZYbRTqyEsawp8hFx11ddICMxyaoBwqBQdr8WPoJ3cH3dPb10naPrQ4re0m
u679xrTGXQWX2ldLNXlVAIvaj4J3vKc1tCSAvH3o8iZ907st7fHJRPtNGeJzMjTuTuuyz1E9tjtH
yb8PuVr4WZqLA6ycONAHREOXcMg/kwBq7HyteC1alm1f1V/zgddAOZfpTqu7+WyMk7MvQvEdxLYW
9LPzpcyjlml0RWDVnr5HyH4KnK6PD3puvefjJUHZRtEDhCzw9rU9of7nvJ2ttgzyKg/3tSlUavaz
eB9mTnScMu8jFYzsYBadCOBCaRy5pQkjfmwfljEJH9UudA9tPFPwNsfoC2p3zr4roYFA+NS6oLE8
+vVFn3yj4+nsZwoSvtkDWHDqEj5Wnru+Uarpvo9m8YAVpnPfFiGqeUNrB0rtGpjboGfdj7N5DtPC
9UM0KfwYtqWfVD2fb8xoXysAV5TIGehgyCuwaerhz9BLhleFbYyJ3y2Ovs8goe+1Vh19WNyJdjig
yDOgpLKEOx1L5DcKH3KfZE0MUUWJ/Cxx4yBbRLrTPQV5cMVhv2pm6+eOXQZtWMQHUwzGXY6fRAAn
JkNsIas/57FW+562eEGvdu1Rd/LmpLVTs7dT18ppd/T6jrNxDASCdgfmQfVLe8n3QzzB67Ryoid5
fx/reoufJIY3Ux9G+y4Sxv3kNWWgDJUWzEYRBnNkmH42pNHOiYaPJcJNQTIYn2wFGbZO8+YH0+UU
ayZAgZ0O41poToBi65+YnLY70qE+GC2Go/Tzm7KplACsTrL3msJ8HTvsZLOMxl0UjXlQL166p66q
+ciMu8dZKC4Vb1G/wl/duG+8dN5Z/cRu1KZirw+htgce2vtxmCcPpSjZJ9hi+k0ULfu5GDO/r9m/
ZQZaZY7myLeL5Bu6l56fZY54iBiun2ETd3AR9rrTw3y4L/rlCxUUxNhML9qpOJvulKnJ+KINdu+G
JfZN1UICQ5fmUAMO9H+52/6+TH69PC6T+L+uDll45Bkk/YHWoo4QGrN6NJrykSr2qfD6ncVOUBFx
8pTiY2hDaxRauPGUXKXvspzBK4+YPCjJmMmcLxOrbMQYEy6d9miK1KdvHoRdzhHxRzcyM9qIW/l7
1di7zlveFz78g42Hy+UjU4aXUEu6V1Bz/g9lV7IcN64tv4gRIMFxy7GqpCqVZFmWvWFIsk0AHMAJ
AMGvf1m9eX3VN9pxF+5Nd5tFEgTOycyTeXMyvv37vzWZ7UhGjH7V5CoGOBSlAgvx3x/qP85jsLiA
u2AzBFYQkMCnJsw6N6k30Nbr3IofDhevE/VVuq20+vfr3IrC/6+QcSMwOAUMBcddwHi4zO3l/u1G
0GGKiExdcB1m2OHr3ByBPICl+kP1/4/nhT72ZoD/V1eJS356XbULk6cpmpKrJnVqkw/C/oB2/Zfn
9fcLRJ9wVdsn0pswbHZd6FksF+E/iv7t3x/Vf3Ywfz0qTL1goaM7RrzLZ0cI43mhgwHR+KpMlDF9
58ORbfMfif97ZB//fqn/8rjAVN4ASBjrAo781BfjcXVEcje5TvRkhjL5E+Pzz7//Jp29laGwRwdZ
+KlV8ADa9ouYnCvcBoY9R6Hx77//n48Ks13wHcGcNVRw/7ApGqGMc529lY/UhRC4TFhJWEXHzPxv
WMXtnYCvAp50M1VEfNHnGTmB72dXjRaPcbKW2lm+INT8+2zi93+/n39+JTfbr5vZPKpx4OqfENso
UZz3lPFHb32i+0vTrKmrPtj0Jwb+83ODTznmceAuiCYONpt/Vel/+xobinoKQtzuysZz1z1oVcL7
xtbZ4vyBhvj8ueBCMDcBtgNpK/r7z3ERNnAW18YYkIQIJ/O6N4d/af8kC/mkdUK2GdYAjKhva/gW
5vs5m1n7c1NjDTbXQWh0vAhtwH6ZPHK4VxF96gGxxIHIRP3y7y/r8+KGD82tW8IGik/HR0f8n1sa
G8y4IYZJXKdM1b+QqfiHxf0Xrfz3PRMXgLEmEgdx5OHPZ2NXHiNgc2dCXKFz39JVa3lG/qeLWiIa
M4/Uqujt4KcYRyWFAZmVaShafngKG/jqyFePGIq08UBm3iSCR8S+6aMl4a+tCfiVS8zXRMkaVQMw
4sLVwZghwQau5JAgoiWbTJPGHAXyHs6wUWtvCuEkqB9i7a6p9pe9DPs6OEgv+JMg859L5nbXUDFA
TosJrs+sRVtbJx4hAb1CoZdgKE1e3PYPBON/eXO4BL5Z4I6YFPussu9kMlPAquI63AfoaPQf0NTP
XzHeG+SVIJCAdmNhfA4KQrA9smchpbxKcWb0t6N+r1uU2fVP1h3/vA3MV8YQUt/8n6E6/rQAlx5j
PomZ1NXIPY2fIyjF/9cV/p8X+LR9wwjY6dzbBaA5mG06/gmWxebmfaoLoDkADAyRGGayQEl8plpE
SAVpnCl6iFoPQ0LDANORqOUH2IptB7mNS96hpn/1xMKyFWdMZRbhktRj8JOIEhPB4qxpz2irGz3p
YhO6BtCU8HLk7CNYaHhN6kSdWCfqugyN950QwTOF1BqaT5z7RxhK1feYHp0BLRjvQjiUkYvqLSwG
zJQ3SxDfQRMVgUFV0M8eA9KZYsBDuWi59s8Q9IyVNVvXZIw2vzFS0Vf7MApziijUnXOg0eKLeCtn
o0i2GdrmjTN/3bdZs3Tpl2ZINWr5MINcwJza3e9KCptGVO9szcN4/D5uSVDp0evBeib4G7wtuXDC
+hwzDzyTW8hsSrDJpi0Ij2+U9ZjMBU9WYUKZnZduArBCtXyIN2d6gv4TDMKwxD/CVi02i8aawYJs
n7760zadGXw5TlDGz4WCgihvB9OV3GP+O8dbPcXBoPLQ6LYKujj6udSrybYlInkzGlJsgEwyiwDy
goJaPcYxGhKnoaacY2SL8Faky6C/R0z6ud+qtUg6L8w6y6Zq5lBHeA17It74CrS2TemyhSX8xkVm
YrHdNQu0+uuk2yAH96ZLOXV4UrU/nsniDMUa6inb4pvks5FhuvYsOcvO3y8T10O5BpNIVT/jZ852
OsA3dawUj1b0p/6YAuhRB6nh0uqO1GRsWBuVTo4EpLSS6DxBWnecOuSvJHEXP2LKBRcQmycO+7C+
uCuZs8kRbblQPqXwSpnSBqP0R7cXyZ3bKf/enQ25n0MTpG0X7CeUdAkMGxgvQ92NQKNIjN48cUTp
LGPs/xIqOKO1BFLaE5F2pJVPGEv2sWSU/ytCw+oXLJ7VLwg9X4e4q49bPJuTRQrK/V7DWbnTyf4k
aTLdqX4wvxsVv+ses5SkncMSnnt9Rtm4lXjQzs3iZ39sTdBC8heygzskbXEzXHyAGNvFO43oA+CV
8CiihZZMhmg9ogk9YjPRfAjwvyV98wITUl1aTOxkct1YCaq7/w1+yUvHwIisV5EpWL2Fd2if4uMO
suzUEoZo6t6Ox0EyvGCxe2mIMblyEb4+Dli+T5vaep4xf6GPs9ZhRlS8Z64T9FlYg5YHCDEW3R6g
2ItiBzO3S5QuNlCZ23hvs+8OxUBXDiBgXA6KWJgINo6HDlH0FZC+m+dMB+m7pCwNYoDSUavqfOfT
W2xh6joE5FGG+5AH8Ko+skbJi7Pp6dj6TBdxY4NDm8TJEV2oxZyqiy53dOnRDYcG/3FIchcqzHyf
Q56GVhlkc++2ywcaYZI19s1dchNdWlchd6mZSSrBghg5Ar8YZZ+JsHeBD1l+mhY/zFVtT7UDmPGt
D78CMbmgJWiyuoZtTIiC6h4pToCq/AGBhXiDaSyWTAzPoHTypA+LZoMRBtwVeKFp+xPl0ZeVhquD
HVP6PxCUN+fRor+a0Mp0GGr3CPP7rmRwtn3YOasPHCKV1F3scgrayClCRMceZ+C2h17WY9Uh6eys
7LhnnaEyNx3cnVPHA9uA7G/9OI/qw/Yuzw0yhq5AgABS+bOfjwgCzPkS0rN1NsxX3KxUfKrEQXVO
UpiukSmpI5Zh5kLnHZhklm58G4ugt8HTJlsn7a0624aEx3nFTuauDnlzwmC52+EGU4zYZqsZwsoM
1W2UCWSwH3ASsKOEe3XRdf1Yen0jSwKELY3HVl5dA1iuR57rYQiH8Kx1sJdsmn7uYkzuE+E4J8qh
NCE8ASHvyuSkZP0K0cYP25HvBnKKLOSItnI7zstAY1Jv2IYPTxOV7Z6/Z2aNsVli1OF9s/1y2IZe
PrqT0b92wlqWUeV7GQmVftbjJO6wLU7HdanbSzS640MD5ypMnAle2YQ/QRMMY8y9g2jfOl8ghNSH
oWmiUqqAH4EXkWy5QbeKiaRiYBwLZ5C8VNSKyz5zJzUOnquanOQ7t8NcSNH0R5vY8eCHW/Pd3dao
CGVr0tpT4mpCJy446OwMI2nwXQ4adbFG99k2+rAyncDowO5FTOngjNGzGWE51cl6QQDR7Rissd9l
QWwArzv9+uraNvBSjuBqbPc4H1K7bh8wBeZlR+bwQBRtvyRSxOADO8sBB9bktE8bQQLnVQKKEkBz
I/Ox9BF5bndgPrOY/Aqg7xMigPeSelaXkGztqcvMr0HCnsIMQ3KaRS+zDQj12VdaYT+boG0OIyDw
gv0aE4ElHu4xOMgBSmk2QO4IKXCGg5Rft4i+S740Pz1tnJwu9fIQR0K+Q7QfiJTB+i93EBt7iQT1
sH0HXdVTvRwt89wMshFxt91m8rCutwwm/x9q83tazAsi0/I+XNpHFocWz86Ipmq15V6Kk3zKyap4
1XuiudpE+zqFh+JeStQYF4lSoYgG2mXIKoCFaTJHFdxVRUl69gEsD5482+SdhON/M7DFPkvZvBPc
RN6rBWi2BZo9wH5v7lWaDAtOyJrKL74PeHviHc7wYZRTFmAi73GIFEvnNSAXl6/dXYwssAIUq43T
Ze8TCCbV6KaYmfAR5xI1+bJFzlXWYZ9izS+PW6fmtEFQ2WUZcK7HcbvkzCcNJpkI3FZpDYd3qfmr
QZdxhP0gVu/M8FcH3g8ChfsdgWF/NoFyKHgt3dJF75NqzQx4TDUXYJB/C7+e3+AI8Mvc/sBoPcfC
WU9sWROVzU6cnIPGvIkQlJALq36Q51532Oap+wVyy0VdEeNjpeTDF+xNGuq8aXTJpfJjVTgt8Z5t
WMfZTZqCvc/Z5wuSXMDz1NrkXUKbg/Z7AWYjNhlIXZIZPsLLIrYOxmc8WcDzssvjeUC5sWh7VR15
a6QUJmXN/A6L119+MDhHgHnzmvrOZjMCKccdSHdehD1YDhPqd9rBQwlj1tg8VuagX14VjkxHm0sI
SUtKLQ5f6+ltuE1KxRXy2x5MYy9IazusBH6R/svcvMZNUnA3RkCBiRoEP/jbg2+BS8I/6rfT779m
x1mB7i6YMIWwJcPnbO5Qeciyh5AW3XPopVYalS8tgcFRGC1pHCK61U/WqYAJlnMWaHnyyU7DAXVx
e5bYeS6g04Z0s8Bj9Y4ggVSSWmaODafv4BQISqvAnSs1N6bSSc1zNARw7RW1LVXiNcdbamEWtOTH
4LbdAY6hbaZ4OJ1oS1XljH1ymlZEp1gXuQ6gKb2UchuX3Rbslb/XLeJ9mC6RDvVBBSwMIfzlOA9V
eCdrE1RuMLGvTgL4dKQo4BG/qY7tTfpLQISl4Z4k98yJLnPS7Zkcduel6axfKNA4L9ztwDMO4DMn
HLXAzsUg2ElBnAa6wob4adt2anp3yqbJj59sDBjfo84GSGVrMumvH4Ne6nujdv/MO/8tdFF+8d7d
0rjfUSTwuZEHHncqRakk8330x3xV8ITbBhUcmj5cYXs81JfNg68Qs6PJvH50n2YfRS1mhAMcuuwo
NvmIFefnZEniBxHr9totqGPDTX7d2Ixls2DG1whnPg4z/TbGq1/UDHPscz38tCiWijDhWKaAnirY
crhzOi9M5bL37UMHpX0WYew4JSOHV7ap7dGV8JbA9OfkvSw+3Usoo9DLgOOZgR7J+o7BdXnDd6ag
u6B6zg0Gsq5hp81ZN1C5YqOzBz11zgFDcHPpTxoOgDMYN3fkCuu34wq7fr2e+QS7KzqP4bG1E5Kg
XQLLgdRfk+lpWWjw0cP3vehHn6FTGdUzYm98nJqTrvpojJ8l1koRuxonkh+MMMKG7d9RLsTPHLRM
pxV4YrUs+Awn119PUJL8HLwmLKYBhK+E/RaOGMwTbJo2JaqEoEBQLXxCMPSR+T5Pcrt7B7gedhnn
0i/AQ4xnDC7hiw1Voe1y6bw1szWysoNp4uU22fcWSE4qkIV1aGTzK4AM6ZwsWPurZMmR8YBd7Ba0
KZqWHm7YqCWpr52S9cOebq3XZN64eDkoLtakIP/2Lxus2R7qWoPl2hHvmWvlk4OakuaD7ttaUrqO
1bQz8LljLQ6ddfU7H+h+DolsYIxN1GHqBnuNKbMvmC73TrDssLnv7CJFfMp0dmonOM7Wn+5Gq5PX
LpzEV4SrwMo1WjeTI2ilrTw0XxVodwwsJfQpYFY2IGQ3k+510D5RdzzMKNFHIFZwsCSYRSKyQunG
Thi4718EmVDiLUP9qkGFldg/hwozxiYflppmFM72mWccmya7mlJkmNblSPYvaMdgBjHbm76GWQ52
FwobW4Op3Llr3oZlCAtFm+VhH+SaUteKI3fRLxO3+Wim5AvYXbjYx/2SItk8PHRUBGcdTeIpxFo6
hvWEScgF5xcKVXHxA3+7QJztly7dvvMFxOGA6rJgyrNVEsKtfIeJXqExqZL1BkwvGmvYFARdeDJc
LTkPUZgSG9HzvLq/QzH2R4PPuIIjUpwb7vbljD0zR7P+yN3GHBmUtMh7MPNdSLa21AhIybG3efcR
5AAZOmF2gYvK/Dh4HT25wxAgcFcNmSdDN++WbjjMI94fhjtXP2Vc76A01Q7WKuJtusvk+8j4L0cS
BKCNSJvrnbgGxZf8WPtJZ53rfwshWzhMdnBT0ibLnUc5Q/OZvKDdAr+vUUnplSWFt2gfr2Vy81oP
Mttr6hfejqo99HVwFJhby3xPYZOIKXYCJJpmg8/dXGJ+HUoJl4D2CSFN2J8d7qEuQ1pQ2sy7OYtE
A4RcguQEN9HwK3zTdBU0NKh4snuZD1P3Q63CMRPtklRb4om03p2xiJUTfN1gYJoPfIemzrg/ITlo
szFJ/PtedO8WzpFH3Vqd0b3ekNndbBVpzS8VqeRioVLLBUgG7JFyOzb9QFOkQ0KG6IjhTtIoOfTe
bIoG33O22Gis4lqgn2J+fNIq8l+NpVG+cS/47mHS42jbun/Cg2vwyLf2Y9qc27Lof/iabtiv6AXf
SXgvO68tiUPWwluDAE7MdEyVDClsHNCfslH6mRq8PldygXNPjEZugigAfSlfC70i8rvRqgNnjC3G
M2iit9UBcxzBv2+rlU5Dvf6q5QyYaFRhvhCsBz9u4mJRCH6vjWoOiQuRpULA50k2pi3hN3yzikgd
6S5HMg3eAR9GhomjIzQCwQNt2/7ZiTHEPK7jS5vMdeEPcMNAVksI/Q0X5eQNuAO3AwAfSFNARu8f
R4HMFAbv/wElXJmQNkj3sdXlLekz21piziOQTZxU3ms7z05BBMawIdA3FVB+rwR+DUw9kt5WAQ5L
Ul8ODA8V3fLRkPa2wTpDRd0WbgsrtCMabjSZ290qVYbAeRSqU0H3BdICQ4ILX25GT9KDo60eUPl7
jXOMpPpNl2BJ7azafO6ipVjcnaRt3Id5q/32SQrUUNG0DBWDP9TRQYxytUgzHBDm3RzCScel9hP4
1CR6PeMWhgJB5t3ZZ8a93zDt9CaE+x1KgTWLtxWm+P5g88b0pBS+QtXAIr8SU4fWvW7sASgWuneO
qEQs4/4+wfTws2yEfAA3/Fu6aJ5cuHhmoYbeaTXQs8ANB1Hi+AFZj5GZdACEWmgj54s3qiGFxcxy
5fPS3hlfvd+E9djeboMNHm8f0MdYKGvi5sLt3qIgcqx/hCWILAfHJId2XORdA0OQ1KxQUrEaj7tb
JnGKvD56TRriva07tQVmglS6L5ZDHUKjwyjwYQo2Qv2/Injxvm5q+BFvAVA1bMypP+qvsSu8DB6l
Ol/m1Ts0i+2PEZ7SA8gKfAexmCsiJvdxXGMoZfaFoMCseQUDHlk4mJYr4RSdlAhsWFJopnE3kz9W
YlfqEDYY6YQjyvfJ99ZqAC52nSyiDhI+0XLzsHY3qG8eRMB1JevNrRr3dlShtysjPrvIiYgTdLuh
n6LsedXIGDp40N+kPXqXrB8se2x8Vx4p9ClnKGyWvKZmOu6bF0IqorsyhkNh5THIHuqRt0eEDQOF
uOWuKuv5UHDw8NDAsjWVvRoLrEnsimvvljCY2cshHuefyB5iX5xoHuB1LL0UVDYOUgyMBmgHjcmc
mZY7A8RhKuaMOQ4zni0Ljg/V09RgvvQgaefdIwN+yobIBQgwNojWmBHSd9dD8l02yn1t2USyRtRx
ChBHpZhvkCmglTplTAHD9pIhDaH3uMdc/3aKGO2rGq1QMUby5kW+LmnS+UMllwmhbohYO+8dgYVn
FLbZFLbulUHudDCItE13Z/i1N21/xEarSgn7pnLvlcXwZAtMF5PFadQg/hkvsj7o5tYrBkuSj3vg
vNJOx5g/dFCU0nA7QeAkT3xxvOeJYW/enQYiqJiR0vTLO8BzAgTmlgAVGbQI/bg36e6JoIyBjWXK
ad1K+a3I4CUJEY7XjQCG5xfSQbdl0U8VN5/u1AGJfWxgI/Nk7Jwurm9S68BGvkUFlbr+aDPMt9gM
beQKjA/te4eu+Fu/exsSjpznMAI8uEQ1ycbGEJwP0BbBjqhHnbEAmNqnD78DdgDaOELqyeSm8MSe
rzeMP0uWGMe0F9lfhq094CcCCpNKKzKu2ubQ9qrLJ39yvsHRLLz3EMqT8xbqcZTXcPzdiF/OwOqe
RHslw10rfOcdFlVt6vhLUsy8xbN1x/ACIJMBwsLL9aljz8xt29LRsYAbhYqOWx+p54DVkCZyohD0
TPxqoc1a1jAzhF/qNOPO4RO1eatNaczHPKHeBNl6hNURKn5nZOTkuqdNKvxwfuUtNGhz585f1DTE
PRrieMvgjaPOMvCc3GtbmjmO9F5Aw+iURygE00EixyU0QwC4tOdF3UOBlMi0XbvuujnLt1nfWACz
T1nLJBJbPDPfRwmAkyE28892TPRD7YrpwZNoZ6PeM1W88xex1+sdlHxzKrshHLGPbRIoPRdRHgHE
LQaE5EAE18ivvj94v/2axCtWStKkW+1AlxUDdlsDSS7DlrzBByWsJmFcAFMdykIyL3mw2fjONfue
e9jwKuEJXRo09hlgV5LCBb4taTwgakh4HyzsKISqAbWp1ayHRg7OwVsaJs34gJnA5rtqpXNRAaqs
ddtphhkxzAUMQX2laBnRKXfu4yLCkWVzBLwMIEKTN0zLLPa34A6WFuYC2dRSQia9f8N88v6wkrFn
aBLjGPLE8dukB8i03Hl89kHm+RAW1BBQgK/AYUMD3r3FsJQ9ujUzDyEKrpTWrT7UbHfyAN4ZP+Kk
J7/RJn4P2tpcwL+RH8m2ixcRSuXgyNLJKWxinnrwtXmagMVVjiHPvsubdKLoEcYoLt1koRcsvBe6
yNjkrlH9M1EjUjfZ2FWL2vceteneV90EjjWXthvjYh8R1OsorJVeINJLQW7+gC7zJzZE9VBT7mbD
tj6BQ2QHuIUpgLsoG7QHZlxLwGMhXWlqAxHmCWLm0xnj2+iJezefdtgBdov3kxjewagejYWYav0w
EyQlu9MItG8BjFgzxJdh5uYd8pOwYEHPKkVdPaZj5zr3FuRDHkNumy9YKVdhACPoJdDopYEBuD5H
TYV5+fueWP3mIpgNSEITvEdhTcA+9Hp74HPoFHDo906YiQfA0TmQxjrArBcAo3PWM+z7rk3I7x0p
shlLvO7JazvxhSO04SsyHdYzbfu9QlWhc3dJ1u8ruHov4kX3w3G3/eCIVR8ZmWifmm1bUi5qhtOJ
q/fV7fwjMGZz7UiMZRkbmpywI3VZG83sW8Lb8UR3td4ZnI/ZJHaZCyT0naUFI7y4K/wNdp4j7ikp
0IzNAKccIdJAYtxBjjClGvW4VHCAwcgmJR3q/zaq+mEWmWo8u+WII7BfFaJBPRBnAGjniI1HSMeh
Xo5Xt4LEPE6lovDRknP8y7F6LUNZ385o9Fze7R8Dl06VcIn7peDNxnb8UdPVPcAR7ScC0/YTGMLX
LdlfED/6M3IIoGpkBVHEXEydhDJyDuTXWCVfpNzIWmGpdpXjQJlstnXZMgK44AXRL/5PMXkYqFgb
L4b9PKMoH4BfIQq0x6HfNvdLJ+mj7fYe/NYUnTDmYo0689gbK4IBmzN+055Om4AM2+unNnOiGCql
FnLpZa8NeiKsF2guREPXdG83W2HaFQhE3ejvTFBxb6dxurQLKBpEt0wp78Mup+AIL0A59rFoQ90M
RQwWMm8T2YOzS5xvEnlWGQBnPwMeN2VeI+eSg0IutTuAR2Rkz5HbCgMih7G7GiLAE2FNc2A1EBQF
H2t0NFGbSeOCdhmQBNKDD3n0d6YP44SE6R7Rxk9oyCB6nXxdbkloDoGLKtqvvaQQGMsp+/VmCtPr
HdQ89gDV7WOO0Hpwc1buh17TGuJlD1V/43eZbuI2i1pKU9XWYa4NkKWNxksW/az7R+F819NocZIz
YG90Emi3k/k3d5J9TEXje0C4PQLO/lav0aHpUryNNzi9kZ8AucmKv8/OX/Q8xIXCQEzWym4tWbsa
dA4wH9lglXNe6w4ElDVe7sSQwkVLFNxFW7Rlfrh6qP+Akm8L/4le28vNLqB6vRVpS9LD37QBdEHB
0WRkBOtEVvsWuwxtdr9vqDqww/M4baFczVZl343rLVBGkxBgT/MF557/Ut8GCYC/tt/w1N2PZOpX
oCUTFAst5ejXRAtCEwAUtvaPDgbNVwqWCeaYXZi1ids9WZUEr+3aby/OEqxTrjdgsEnTefmCsaC0
H/WSTisg5KgNX4NF0jQa0D0nYcPyydPe3T44bdpxR4C6iUBGoiHSAHoiVOli5CQjIHTeHCsnVgrp
RF6+EthYIY/wh6nxgae7kOsxWULdo1RtabqhCLkoqiEhRuEwerARJm4Il8nYrAen3uFYMyh96GFd
cIK03s9CxIu/2g5TsqlgPoqVJDIPahqDnIaW3YUNJT+cDkkMWbDUsgyGzcuw5mi+UU8dI/QvzxHa
p4w1fXxzJ4LiIHbltwSWyWjurc1tiPTQuSZ1jiZiSRUz4tST0QPxCOn9Dro2Wx0alauP6WLHyLXC
r9kq66i4DElNvs3DBHic1P5JWH/8AmtI/7npGap9AfvCEIYdaJfX93pbEK0VDn120+7mkCnrOwY3
n1K4aw91PWcnZ4cLLxYsiqYIzLVMuZqDNY9G2z07iB/5CWYwfmc1vE5Jvenf48glZtiUqWCH2n4R
tk4OLpn4+9a2QPFn9DMA3AyayH4t9npsnyMwpU8gGUGpageDBGkiXa+FSJ08KK/GOUA01Ph05/YR
eDioWrIoL4VRAfy4gQ5gYc4YflFRjyrRxlUQjFOZKEqKGNiHKlyH2jtAg3uuWQTSTvm2DGh3oRAp
P2zOGGDQhf7so4GgUgR+beiw3tG9F8cdyC5oKHkT3zjBB1E94M0xIoAFg3fbOqSImNlnDN6QXwx1
f2qs02TUk1EZ9TLdyZAybTLNgxCJMx5Dt7phiGd1AP7IphZfGBbOU9sZ8RPInFJlMO78ClIRMn18
LpVWEnqZqWvyDkucZTBusKmkM7t0IPUAw+/k2HWAyV3ZJQc87eVxmJCpncbKu3JCQVCO4YNG2fMY
oHGboMBBPlOt8KnuHoQiKIJJ4RE6HRFcORfufPCc4A7T9zj2jcWHwmD9nIeULMXerT3A0cidMLYC
zuKeDx527In1JyTqyJ9+BBh9sw69C6UXfmd6Exg16BaUHbfqDUVKCSIAhF2EjEMQxIjwcVc/16Ca
WAhnI9S1dsrGGdvJmIwABZHBNkCnyBt86r6k3gO4Ce97j7YryOcdxfuyAUABzwHpQBdwf87C2NiX
cVyXA5JzADogYK2uekYB2c+uc2m5ghArYnPhrEsABgtzNlIGeBY1tWsVzGv3W7t+/VrDEulRCB6+
JG0N1ApWycAdRzAPXfRkqPDhByuwXf67eO2/yEIxCPBXLqzrg7j4LCSciN8Q+H9OVx555wissNp4
Eaj+Lpjsg0+Hr2tT/yBQIchRF/9+7X8q826SZ0y83oIToOj9pMzTt7wEjs3tyrJ9rhLzP6rcIanG
mAeG9aB1BUv3Vzzn3+S7jLvg8gNdPyAFGSpQG/5P6RI3QS1yCEB6xLgBaE//oY/cBmIUjEsfyNad
kUaQrwjp+vcn5N0GC/4ubr2JZv8aBHAjTAPg/fynehaWhzZownm6eG7jAldywhucuJo7GARg7ibs
F0z9+HvR+JGBCe3kX2pC2nyE6S9W0NL9Ujre0bJqRk66UUGRbBs/bP4KPpo06iohVfmBggAsQCRR
wfxhdf3nxC8GX28/P0G6Bd4vDKE+G1R1HpnHLer/j7Tz2nFb2bboFxEgi/mVonIndXK3Xwi7AzNZ
zOHr76DvBfZu2bCwcR/OwYlNSSwWV60155jVDWNEry9um2Eb2yWV67PKg1qCUmiixr/wm/36Ub7+
aIvUeeHZAq2xdXNZd/+68aoSgjZggHsTWk2Nv8mmYZpq1FNILObhp6rReckMQ66KhMmXSKLlF0J8
5lF00HabqeBn6Y6PdJ7MXUxrfnl/Ds8BGBlwflidOrH0kTFrPJBAU2wULcx2UMhNphpJm+9Rk1gb
LRbz1cSBb2W21G/MRzt/zjXmS26zzzgl+4VQXNBK43MvusLHBSp9FoCC+qK2d6Uy0bUEdIdTjFZ/
URdPAXmy1Gg4LsswEoDSNPRHFIJsgHgDt0Exo5mTRbDOuqg92nFbbmI7T29aHpCHqevqG3tglRZz
9ZiOQXsba2pzLHTEVs5ekwHSpjGsvABNz464ZsUfB/lGNeF6naiaZ3tQ0J6FY+vXSDf8RE2dvXDq
A0UydXsUl8NBMbIP1qpzinqH+b3Vz9e2k1d7W3OHl5h5BD3o3rI306RJViOnwcmgXvf6BHOZ7bif
U2ZmK5T/ij8IPds0BZ2kymyah3LxvY5tn9xkKD1OUoapuRmh1e2nmjNmgbVrrY9WfnDdKZQMRLX4
EYOkuTY6ZVxRAb4Jq7L28yJymnDyHvJAs1piKGxcnsGoeyn/m+som9hfOcVQBMSjyW+bZXtFmZL7
ppRkONlav9ZLiVIxb4IPx8qi9VDfapWxdmJsTWF0nGLB4AXCnD+qQ3k30WH8EFZBP3pktCa91KIJ
HMwITpvGsvdIdaarUIhqkxVZ4UnFpYmkEADMC5sWjEORfnSt7h23g35yE1vuG3umtNeU5Eaby2w/
AxTB0uHmW07tVCNT2mBBDFRlNYgmOyUN9AC1qRiJO9WENgbfu7GZHFqvHgDH7tjSt/S1NsDXh7fS
ItfKIS6rt+a3XuE/K1h/ZMgMKZMRG4LMpptLKuJIxpLZQNS9oA/n7WnP6bYlx/loFu13hifxU1j2
9HlAYjBtEeFN1aqjnyR1fF3ZJt1/pVf9eWhx00TEuXhmoqueg8fmJJXXqfnWrmIh5i1yUoyAdRQ9
Obq8U2pIJRx/+jzIr+O5QxoYZT5KvvK5iBr9O4759CGsmmo7u2G0l1o+HDqti24IrHeuqB1o7vEJ
ZgYimTlySLBBrk6tXBvMw7+VaBKfCp36Z252tTbUTP+SAoIOngKGRfZ4Um3GeWERvNbT+BY0uvyp
1E6wSrRlmEir0rlREJUgIzV1pn4hjRNmxStsA9meXvFwUO1oYnDVcexvim7eIlR3tnVFhr0nGj8R
66z2raQX35webWluUBd4lCn4Emo3Zr7tKiZDSjfQN4x1xHVEWP0htJR3CVlmixP1I0Rg5DcZwhY+
QvCJkEZuRiXs0bXV3UoQrL2a7Opz6jl6WpFNgztcNKmZau8yKV2/N8VwELxhuNWxhThOE4+O4CA+
WOMPi+rtXatDcQDyGWMZLoxrJXLro2JNxXrWSf0KyqFfy2Zwr8D/cbh3q8YbTByUk1BSmv8YOnND
0i9u5yT8T4gyGz6Kjj9vQa4yacT5dVZJaE1pdkWCw4nVVNlr7svf3ylnlcpvf/9c4i9k2dDoKU9Z
dnJpdskLvr8z0yaQP+ya9mIv5C3B2ensNR+7QRMkFDJ3JsihNgq3ptEdst5eRheFVzPTLNjm//6d
/nRNQF5wMAQ+Kuqvr2/JuR6COrRa7U5EkT2u0aPNt2pQxA+hIe2frWM1T7WDqLNA4/8fU0A0qElL
EKcN10YDJ24vzqsvb+ggdeYRlX4F2mhYq9mmTS8Ul8vH/6cIwIEGwhtaI1XakgckftmG/nUJ8AuB
NrW9e4OLf3yvZz9o1t2l+uzSRc4qjRlUthHoXMSAXVL5jO/1eGUmFyqaS1c5W930j7IkzQf3hqPP
PNwEYiUQRHYXODRf1/gvyx4uSoNfDIaSLtSzNYhgbZ4Ayce8bONuE45DdZNM/aWAlPPv4hIMjI9S
NxaUEsSfszvfpFoDma6a7xgyh343T+k2jetioyKPOCgiSy+s8q8VqANoZqETQ9L49WxRhn5dadoQ
mg7jjvxURt9Qoc/Di9vQe7wTzQsRR8g/L/nRvn7BpeTFAglmxlz+Gar32RckMDIi2bMQDLqjNRK0
VvXVGEGi8t+2pN+uszze/1rfAy4heg+luDbm3rmNZ2daK2UafP/7JnHp25z9fJ2TlQin+TYS4EVE
J+9NQcXeTRfu0te1x5btkOPIAQF3Kk8r//j6ZcZYrzJZR81DbGa45UnrqJ0Ly/vsm3DGtPnzIFVN
HOqQXcTXS2DFgYGuZsEDc3Y6wzRHJ5sW8oVdZ3kU/9l1lpM02+kSuMneY5qkU3+9SmFESqBWZXnf
Cn9Rotj+dMlkuyygr5fQyaLBJmohw+Uun+0G+KoNnRFddR9QlcW69IPoUI+7hH81mJdoj+c3hogb
8twXrzhew8Xb//X76FVHqoTsynvxneF6/fT31fWHv84mgCGVEwCQa/Nsy1EGvXXnQM3vc3XPEUn9
bw0AbgZ+V6il3HhMqIazXP5fj4hpjgZMClO57wfXi094OC4s29/vNiDCJbAP8xl0R/PsWa/iAWBu
oJn3myl9ViMdxU3x35z0zIjhSAEIgmFrLlXC2WMeMT/RYf3UJ7ufELWse/xtHEP+430QLCm8IiD6
2Lm40tcfqkpyg4TbuDk5WytZ07X///35s4eCMAcjUJY/r/cbexuJzd///PmTDXCCPgz3mgJQX8D+
Xz/9WOVBrIpBnlRzWLdowHoVt8Fzjub+7xf6ZSX+8uiJRVKFwZ0VS7vKPVtQhSxEk86pfgI/qXNI
0Q61ienRbNGkll1+u8gMGSMcmwbv3zxSegzPuKL+W9+JJWGjGtHY0Za9Ekz01+8Lp83Mm2rs78Nd
oGwL5b8+NcufZ/ficVywBOcNQQ1GOLops78X6vyDCJYXSEh//x1/e+y5Ammh7PNUfgAPzr5ApjVV
2Aunu0/tcfeqMFn4+99fbviX2/TreecNyVoGv+6cbVrjMCJfZtt6yGTlk9t5ZHjmYydaAd7ZN2m5
Jh84vLQ2FqTFPxf9rdA4R16gGE6iQRQ5NK0aRICREJ1IUs4UvadDg/RQMq1CsHZQyuaYy+709698
jpv7vzoHH7zDQ0BKz9kjPOlxiwAyZApY1QfeDi/djMgfnU0fx7Hf96T2dD1GtklaB6tLHhUGSxc+
wp9KLbZxKnt2XEgwZ7VCnNa61jLEOglFvxmV9rrPEjQiYv50yvmFamVludGPcayvy9H0iSlPPMav
qGGSH4li7epkEalqqzF3VpqojwiCL+xDf/yAhK2xYVDmqudUta4P8Y3iJDhlOY/wTFRuBYivNVBU
FZiYrHLya6t9w69xofY4a7L/7+JgQAfOmH43KVRnd6eRjZYaSZafUuxbzcRkoOBUQqM9N594wvT+
u9NcKeOFjeJsv/r9smcb78RsJ6oliyIwRnpKu6r/OQ7fp/BkRq4fjy9BgIO2uUWpgw81uvCU/2Jk
nj8R//7SZ29HkCklFrc8Pykps1TsscfMrkyGOziprPxnb2HabcOCLkGEdwJtwhvD3Y+stx4Aka44
3m2q2b6SmLjYhfaGypB41CR+ieptiGoFkYJ6Z9Kd2wBAX8uBa9RzfucsEg66mVtgdCveqM5m6rvP
MscoZRYhfAG8mLRitQJrkGKtkwIH+uJjikaAa/P8gunlCHQU98kg8XQ2fl5GmwkUpa6zYEJ2kUGM
oNYlnWI9e4IS/GgV6l2QyhVO9dHDeIR8afI1WRycSlsbU/UwWO7GLVGVjIVDRF5upWvZRxCwmM0Z
2IhX5EfTvNMSvyrFtrbER18ZP/B6YX0d2nWdA9+nvRajS0X4gug6DB+ruOlWSSO+aU0IpfgjZchP
s/bZMhYxb9dv5czjPiC8XIWDht6KmLzSeByV4apIqnWJ3HLV4/GWTXh/YSP4+kL+v2XHPIf6i0JV
nD9n7AP0JukmnlTLuWOEDNLMHSU6JuUwhmIbTXikcvxN1rzVk/mojcFTFA8rDVkCw7YfRaeccLhc
2iGXXf/rckTqyrTpV7UGLeRse9JLBtKxUcpTWr2bHAC5Twb6FUV7qpKNi5xCmX60/aPe0bGqtxd+
kq+vpOUnQfbEcI14dXJH+Fdf39kqarremlJqlF4pjjNisI2uiHodt8aMUHVUP2ukUD9nt8X8Ydfy
ts3mn4grosOsqepayXTr0A1ue1tXE6a1OGwPBrOHjTqk3fvfP6v++5uMz0rwjQGIhqL8HDbh4MdA
oWmWp9rdx/17XH5zZuARboLe4M5AqZJ016H6He2qV1Y3uq3+rKEfmnNxVY+3AUQUDDe+7vwoUhR+
xec4sjAJHod77hUZs0XQEqF+NaoxTXGQwsmFqLplLz2/z0uUgLnca5o/Z3ttnISSkdokT7PRHoMp
vUtjUmwHBroXNrg/7OrUSYRXcHsZoHIS+HpT4T1qtUAzeCoyRNoMa6J3lDvZrlXs95GI39vYNcbr
xEIHgCQdm0E8Ghdq3z+sKwDkC2uLSoo219lHsOw4H4Kukae4ep4G877IZ1Q4lYfM3M3eDDW78JL/
/RXKV+b9uaR5M1g7hxUT1ViqZsqPGxau9WYMc4bmBiBgaLfRzixH8ZSndYHmVsPx0CJt+Pva/OPX
JXqAmaLKLO6cyKSoHarBqpCcJFSc3Mw2vbAs7uM2z4ngU/dGWPida114er/Wq78eXgfoNwEiyxMB
p/rrfW7UKGBOsvzIEXDThg6FPf73CoEf9p9r/Hoo/3VWje0Awn3fypMhti5SinYyVtJ8RsaMoY4w
NnddaPF+6ooLC+gPTwtdUjIwXANIMWfYr99N6hqu68DhF9Xcx97RUJv1T/PF4Fbt9+tQjlu06RmS
0m8+7/tVMepqUdj1qdHM2yYonpSyRyud7UK6Pvh8fABPj/A29q1Rb8phpoKu12jbes/N5f2QahdW
0rLhft0lvn6eZaX96/fOBplPs+PUVGS3ZsPuxMpBbu0pTb0Z0se/L9vfX4jLxUB30xKkOD5nYI1Q
iWZ8cVjS4nivlujbu3Y/O/kOvf2Fc8gfLqUB+KHxuLQhSWH6+r3iif1vQsl26uLkwTJL95Rq0t2E
ifgMg8m+8Cv+4a5yNVKYQTjpC+z369VgBnda0rfL1Si2ZLNR7WJN8M3ff77fn3qOovTtgMqRjEQb
6utVoDfFUJjH5iRNIozz7ocNQMDUHXaBdJ20zRUWlQuPxe+P/HJJQEvLQ0+v+uyRV6bazkaNS6bz
ICBpaMpRrZTh29+/2B+vAr6QQ5NK/NH5w0cIrpJjGaYxIolv7o0HXY8u/HZ/OBgSoGfQ4EGcTEbz
bz0qPTawgc30dvLPWpSrapgQEr+PDkdAic5hJLLjNGMZS9zowur409f796XPnjEdq07oOMt9a+Su
0lrUhj3uob//hn9YgksnhLcfCB+yac4WRyHxUSFxN+/svq8AMOnWNW71/DjHQK7/fqnfny0qt4XU
b7MWrd9ul5L0bjNZSXzqoLaz8JB1RzrUpIkxNnkT6XzhvXO2R6GAA5LvLNlcqqBVcr5tpCH97K7s
p1OvgZNVilxu506FDZxNcu0i3+FQ0egXRqm/XRR1MWMzjNgwAha03teHLchEhueps09O0HSbQHM5
8ERTeuzNwd6M/L6HdFDSS6v0rK4AqqrSfVx6qaCBGMafvYb0itZJNqrKSaD13qu1lm7aFhREV2qA
hYgIu1XsePjGgRJuEqXywQmbNF/VfZq+zDaZGIaI5mTldkN2ikH8H3MsC3dzGFOpjGV0KJES/H0x
nC1uEhsMOkyUySDkAUy5Z7/TmMRuHZo5fx/EkBVte/Hw9wucrbazC1Dlf70RBuZjp7eodUKLXNYc
OWLM5NmoIXVdAoSePUP/eynkZTT9aJ1xD75eilctip1KK0/ljIHhLcm8fLw08v3j1/nnGudNv75J
wbOgNj5h2jGMb6AY0M0Eun5hO6Cj8tsKXu7MP1c6r1FtdbSmINfLk6rlJXpr17nJkrzzx4oxQIOp
aD+w3G5SjPHHxhA/6Ewra81G8GNWdeJLmFs0pfg/gM9z9nWlITHOm0URnNHF3hlkrmHSNBQPt6oB
qycsnM9YK6xdOdiv0B+YA8v5I1UU+5Qg3vOTqapMv4tsmsKxbrbgRoS7K/IMJGEdpusI79GmHkAT
sYUsonxiabWR4K7QHFqvxh6G5fApQ8QxgfXzcdzKLULlN6etI3yjWrkKq/g7wpz3AW/BOhmrdp3H
DQisxsA5Ng/WBxI4DmsihTxAc3ubp4DtCJASkHuS6DSP06GY893QtOrKAVCgYEGAHWA1wlmVUWGs
hqqTjySpZuIaHEEMw6pGHoQ9BQxDbLReLKCBiNRyPVerCt82oTKwX7vgYKDUpGIMdpaZyDtRZm96
HhprLAD2q40hFQ5tWm6LKupuQ0VFCSyQZDFTwSqntoPfEEu/bmJ2HTVNIaTEzCcUqzXvG71vjqrE
wFl0VACQcuQ+BYLvibgydpoWlK92GzZbc+iqtS1wTbolsnkn0u1DoXWuP2eZsq4xovqECtl+UPff
GyO0VoXZaZ8BEaV7UZvD01RZAiP0NHYAtEBITUbNW3NeNOU12bQ7EInpOu672CdAW4NAPA2Vh+jM
3IYVYCPXLdqnsrUMP82LAJgesK6rbIjElQjzz0pToXfMpbPvu770UFtbm3om9bor8LLjXREAJXn6
h9gZv8e9CzoII/RadQJrPRWxvpMGXkCE5/V1nDrOIR/qdme6E6NaRp3cSks7RmH1k3VhbzIx6a/h
bGGFERCO+i609xXqVi9syShN6uldDMcBnnlfTI+VHUCRimiaySjqb0hdD7ZmEiREPMzmbuymdyTk
Cg5ah/vhFMRFwmmAVE2AiyeRM26JDk7WTlO0+8ZCZDVIZLjxVZ8e4sqDCo+JpMttDzes2CKjDndF
Mxi7oOzgeQG1QGGf6fivBiNd6Wn3WQ/K92oyOfLVdrAN7FrcNEZO16+REfviZL/Akpksr8lyfMEx
s+p0rOdtk9U2svFGwzcbgmWIybgqhtI5oudpN62ZjF4h8C90XTweBwA36CeB5LVRFV43tvGhuCpy
d6c1V1qFP6vPMF8bqf191BJ61NS6qwL19yZj5usFrTbutTgfeV3q8XWdRsQ+B1pwT4xYvG9kCfh/
rMpbd8JK687QMbEtAmQsAMorAnu9YUBgSfErrvMs1vDX6s5N3JLJHeOq2TqR+WZBzsSjhwgurZyf
sBMXgLxhrJyUdGlyCDhflLI+YjfnpaeG1wOIi30ROPRbcYLSAonuHJVk76h0iucwt2xP599udKMz
/RFo3aZPZhvjWDnTnlTw6hEn6MXKIDZEr2F6kYX0q04lF8DFkh2Lxa44Yg/Ks4Vjl9OYQmUbXln8
21XcwESKujIGtVbLt1DBiQv4C7yiYSs0JzqyllvTRoVvFV7YLOEDjhORHhFmK711CpS06Yj83wIz
6TjkJfRh6UetauG9aZujFcSGhwawXw1h1T2ENMg27eK8JbepPEQOevK+APtgkWuP636ms59W5NKR
rHqnzZB81Ei+Jl2sr9IpBCDRxAYfueb8pwPTglXRApFDNx5FoGQSl6gPIgTcdUkAtD9DGNvkSlrR
Zi2Mn3kwqqsK/9QqruzvNSbQlRGn70PRfEgMPswWkvfeVL7psoO/OOpvRZAHYOf4oj3jQ4/782aa
9GxsEciV1nUgW/Uk8Wco12g7ZfTAqTL1AhuqTNEqj3U68jErK0N7GCEzzNUZuSrorrDNeW7yGh+n
U+hbC4qEN1QUDr1hhMxcYB4V/YSiC4xB88T/kCcxi0e8vXHNuYAd4ym2G7xDZpU923n+ZKHW/NZ1
Sn4csOwdprkMjyFk+QpbLGipbtG52gtnAVua8maEjuvnBRZGrIYIP90QfaerYGfiuO9rkWsdCGb7
MBy0WDMu3qvGdiGPDY3iUQSr9MCbEY85R7yw7pmuWjLZisEw1n2Sw8vgOdlASrDuk04btgiMmmvg
Z+2NlEZyqHP23qWgJa+rSP10jAZsreYnm5D0e5I82O5ItemtFoFz6iQb2bvTFrTLuIkYFLG0h47m
EU4xjGPYOQ19WvGunQ+i7wZ/bhrxIJPI6pEqdx3kbLCV2xhhNh4hN3k2goa3uijN4k2RQE08QF+Y
uoyaH1MdwlMyLlhe0ePYcxlyuaXzw02K1oOLCQPEnRHtZ2UK1oiwDk/gpQQNaqRX0Ptf7MZ8Nbvu
eTKhwtR6Ft/DtkzxMlADmj0lg2VNrgdjpyaXWAnvzBjmgIvBd9U2OkfyMcX7MgTjguQh2o0tUDP0
XZAl3IQpNOtDIQ1mL8hzMICF4a3grjFrABFvpwVZN5S4m5YQv22x0Hvg4Gce56zAy5gqrWy7g4AS
FRmBZcV8GG1j3IhaT/YN3rybPjUYNYYGRNrA+Mgrpl0NpsSD2rbtetAy54Vod/I64rzcZSbTEHwC
+saBuOAzfBcvDTA1yEdoyfDczObjPDn4njsjwT8Tav19Dp+INa8W15qBcWFQsk85s0FGCXLFRrVq
eKtKfDuXSK5zs093TEbmW8mcnv9aJ6LXsAbE2lhAj9PSNoU/Ffq88YKHps2MbWg2xrZVQYBlGNRx
I3XyuahoWHV55az4qNpGQei2bQsclKtSaWvgzL17ixeddTxV7ptTY3VwakXz4bS5d3B0nbWhDgim
x5anNaN4AtocYXSVz6JQ2h8W7kO8WemUw1yccxPL5cxmL9IOgoExqCetqoLHoAthjXTVuE0LLfBD
t5jWVshQjVRCduXAIczFVPJuO7dT+KjCMbmvR5SDgy4dnkpmSFEe2HsZ9sGa46R8NBaLJuhyZ90q
7ECAmZgKjmR1I0d2trGjJn5S9fh9XfrbSec8WEUDdSqghowGZyjJg6o+dFxEUDizAX0svvtMsz5U
gxFYVVDSNjVTPpV3cOhlfVr+hNJqbphkqZ6qIEiPk5nEqWmub9W2R3+cuHxh1N1lfkxirX2s3OmH
1agNJVD3Po3w0aZRr6/7Wqh+qmrvo7ncuZH+miUF9rnBIeMGxAVAjynajSOTHgZSOCkc9nZZRdpN
xEDGUwp2VLLu542sTSYE+GQ3xqSND8E4yZVCmDmfIXsa0MCD3Ehav6g0ay1QrOabN6lGjypyWVDH
nM3xo0zboSIEaIBD4anj0G1RYuO0SaaUEY6lbQC1jWtQcBkmgSBbIx3DOtaEEGkcit/jZGqcG5Ks
PcRxVt2bVZ7sqtHSV4CohmvY1e0PfuxpK/oUO9sA8n6d2L9OyVXD1x6zI/FJCS7nNHjEWo7THYvi
tuAIC0PRAUxL7aHhKIjqo0i07ltbOmBd0TT7riyca7Ts4cacqZl0abV3ELI4BKjg7b83CQeOTVpP
w0kCr6ipUvvqlaCgq3E0v+vJMOjviaEP2qNZtbHOXF8vs10Moi3YmGpdfsdluyzGtIdM0Og63naz
X1dWuwTqFKa7yroRWKnhjP343IBFurYGXsu9ZdhejrV/b7aYRnPbje7SwrDWriPLXTrHlmdqymvW
tKmXV7G7matc/5FWGucWJ49i7JC4aFdhXCz+wESlinLV2MOe03pBBrN/lbV6uqdXMK37PInuNEk4
EeaA2n6IYhe4ZW089AM+ljBi8sVe79xZMQacwIYRWtUVzivI4Xb7itQQPSSzDucgqfz2eq/Emwqy
xD7JGLsrlNR+pjfSj/vhHRiJuZoisizdJgXoZQAfpamVg3um5lGt1MXhKvV9Iu1vLuqfjerUfPuh
xl/LbuYVUfCaBW2xMlJDAIsViZ8Oyz6In9STVhJxYnIASI1TdJ23NgROYQf5TQ6jKvFdgHNU9Y7C
J9UyahiAJWyXZjJdg4AB26Yl5nztaPIurbLXDobbbrDwYnqdjstSydwafgL0HXtUaz+CQ7BGPZhv
wFjyaoC0iyGS1YmNNnqmDKBxBJj03YrC8c1Wg/5uYla/4w+M0HLa6AY2I5K2cDY1wM92H7AhaOVL
m+NUFYWjwzsa7Z2YI91TAmhflBz9XsQdwaukI+7nYgEu9sQugPaqcr9uJgA8TuDe0reCnWY2r6Ft
fygZDUfBCeQwEtT2DSGqsq0npfzhTgGQB6ZYPt4CuYpa8BdKHrVYIAOFsaeOcZQNYWUqlbLDIEfv
i2GfpwKj96sgrK+sAWuEqhP55aBU8SSHeuElJTUe+EJlawwDsVwWSLc7tRmJtp9NsdYCuEJmmMxe
nkI8JGiNNpduzytIPZrvRsWHGwISkSXocK0IDa+gcvNjA79KEsWTH2H1wRClGH7pdvOdMCexn2OA
j+D6putQTy3OGK6kdVbXW8OU4VXdmJjuc9MB/Bd3t2ludoTJie47oHTnaI2JcjPgY+ROxf2GcM7+
JWKbOYInSP1kTIHEspzEHUUt9I0ygnvnlt0DpLePfqjrfdT2rsdEbL4S0UOXbYj5S1YcfbgVItVe
KV579hdqHqmY7WroGmbErbTXEdfzRShMT2slRz6MsqkfR1Hqq5PjvhilhTXdhK3wcw7sH7iqhqdQ
FOW+NRXCAFRy2+M9Iw04RWalQat3otb6jFJz3Kf1qPvBmGTrTGXCLGWAXkLD4brOp6a8aVrxbum6
cgCzN3rZ3AssFjj6eK5iWAU9z/1MgAN8Cet7YdntTs9KGiS2oVH61RjMS50JY5EwnMOZ/Oyq0zcb
MxJ11QTsr5FUd0qmbO2ODL80H8HlFVSr6LBAIqUlXh6SCnjugKtg/G1AJMwnWhc9CjWkIoyarVu9
x3EX2wz6korMgDhXo11sBOHOqYr6PhKO/cCX0j3LZlnGDqqhZvgOkgy/noFNW6WA8ujhAgpp+249
pLnxrYtlvJ7aTP/eRkLcuEkqYq9qQudzbjPS1dhNj72B5iZrG9BBavAN8xjqiEghZY9t1G8NmGtF
Votd4/ahj93251yn/Rr0DW5uR2ffROq4SVw7wBEnf45wwZ5oLYGyITNtQ4MeWpvBLZ6mybgv7Ohp
TgbyJRUVRpPulLjSp9yn56jjGuw+BnLoVlJL5S7qaoONh7unRp3Yl5PZ3Jt9oRxhkthHOMrRjW1k
8yZPnXQ9Qz+mXyv5Gtpy4lde3VIvbxEZUqW2RU1Tz6BtEQY8luYbb5UPolqgXyGCWBkTpvlWGTGc
DabrW4tUKIxjm5cnVPnKGkryfxWsjAVUhgJ+CJ/PisjPENU6VN0fDI6rjdIVIwdDs/kx93QfUYtS
VjXDRhhlfkNF2H8bC8hZeh1EHgfGEpahWW+DvEsXPAkHglla6SvxaeGmKHrNF5OZrznKEFqgTlja
ZZslu7aEsR7a4hPUB+o6Oc8rWZmA7AznU0q1grucpQf2WvMa7VDhG+2AICoM9fq+yruRs3vW4uCr
DZi3GEs2DrbglQLAeyNxNRJLm/9E/Rrx2Nbv0QhtBsSBph+sgtXfzdrbYuv3IlXSmwMkTSlN/sNH
GuBTKxtTu82x9a9BaNOIM3rd79oFJpo4V/YMFFhHhHlwHTYFOlodaUepA58CsAXTb4BeSqQ8Z1Oj
nnpdi051oxfXburYL9gk6UxxIvX4caG+z4AOQMaYO8NupsUzq69hwudrw4LsqAoqNSXsBFyssslf
29YKjtAI611E2OEu0JroDlhj4xfEHm5HbsuqSwZx1HtuTWiFbOJqZa7LAbBWHiTztkwI/BLgD+D4
aXhLdRDwpNGV219ZInXYbOZi/qFEnU3DVY7Wvh2MaIPlBPoUFdtGayA0NFIZdkzh4Go5EbcjG0gu
iQ1rP4zGzpHxY2UBa4jKpltnRsthTI2SPWPx6sYFh34QtGaPM+BTXim1Znz2mS1fLad9CWQWHTVo
YNu0gYg0xsl72IwDH5+GrzEv2YVB2+GVjZsAhow1+gw9aVFVEli1naq3gOd5vk1oB1Poquu81Nsd
D6e+IezEwAQo5EGpx+JBBIn9Ms7OT7sYWS8q+w0u0nZT2mCgRqVw9oZZlewlVfHYKE7jC4OCQi3I
W9JSJX7thd1eEUiarcxYAZJM0bdSZnI3E5nhR8wV+TTHLZELdCSAx1ttEDxwMzROfJl0CQGFzmBr
EiCzhfRPayzzdZrN/mCyYcAsHAU86FodnnjVGUtHV+wRW6i3kaQpQQnU76beXjCOvCJhSzPtNCDA
5JK636TX/p6gbBEe/TiK6ygEv1J0Wf5JyxVBmFOzI0/daF07pDndU4HXvm6m1vNooJJOwJiQ8hiQ
UkJM7UZhT+TGs7Jv61HJ/NAeS/oWbb1ygmkksqPtzevOogs3C5CGBKW+4EpFFTBWH5gthx05P1BW
xqFFHqFiF9wwmAD/M8hio2t6dC3qcoAXa0NGdkGt19hBvlmT8cLwTKVQk9/NNGpAElSc+WHYtHuj
QuipEFwrgqB713NXC+ni4oJlginbg+MCpirwOOBUausXkQvIOHXe+D1ebFG8LEi/oXkQpcGroS3M
T4dN/8rOh1cUm/JAlg8YfnpMtC5fY3LTV2NIvA8tg3ZFfg8nSaJi1jCR2X+pe18TG1KWyHE3d62d
PPRaWTMaqGgr1IW9CZIi2g1SE4wd0IIQ0JIfGosBK4+cGSF+7KwSdFrnHqWryVdzlnUAeb0Rm8mI
nzo34niiD6+RXCjgBr/fijeA8eDQJYCh3GWxjxx/hn6d5wb451wPPDUJ7mU0DNfR/3B0Xs2NImEU
/UVUERt4FSCULTnbL5THgZyhCb9+j/Zta2vGI0ui+wv33gO7NAuYQ7f9S4qSetxmQze8GLo5emqf
Quxue+gHsNjVAxmmzn4mCvYt6tTe57FlAyn6aB8vDIt1N3llg6B6lRMDQ4EtF0YkBuxobKI9HgHN
t7IYcnMNHQhe3uApcV+E2TgxuXNlfY+9tfzWaf6VavUvr0vNI4IUQ75lM1k7ShrJLiii8Vo4pFGO
DrnXcFwyuqVED1pinxjr5v9GjWNRNmVxpzSzRFFHO3pr1aWmiJ7ddgfeInCzT+ZmdXSqqtE2zmRY
T2hH5ZCmYccK+LLi7kXwZKYhkjrwzsTugELtGHCVGuQAoYifNScEuMLIg/u//o6K+D6NfO3eyuwo
2q32dP8FUDz7db0V4mgSn0b2Pylb5kxOArfIJlutp7YlwqKOwMBoRquFQiMbd2CJRAQVod1l1ZBp
YHJMLM04HGyk7Gsslc2S5S8YAO6Dtk7bZoVjPYKt+rfo2nHJ8+eVBz5UETNCOWEWXxAvD83tbE6L
Bpqohwaipr8ENWPZsI+2vJZ4Dy0CLhly6qWgZC+L6H2lGjvrJfsdz16U5K8xp/E5E07/qRFI57sL
4Qq4v7WV+93JzCArB3mzVWM9OHr66Rj9a9yo5MQXRE4MmmT6ZSukv891xwdcpZ5L2uuzUZM+sTHJ
q3sYG3U6mjWpbYyEp02dKpjIFAbRVco4YqzqmKnv0IGnpiklion1iEGWpyHJwycUYtoUFTyhQmOi
z5yoYLPBKbzwbnnmRMaUbHQJFmFMtwR0oVHuS3gsS5UQ38qEBvIIt5ppj8/9zB6lTRP7WGTLB+e5
HtqsOjyOPfWBWPbMjxDHeBUaZMGDjzmc/podU0JP/mVi5mNBqN/nPtw9m6KU/W+J0WRj5E4d1D21
GvELsKim+He25ySAyLVWAeuN95bzx2OxQqJVNH8BaCCFkMkQSxiVkoRg6K2umLSEaTOrP5rS98dm
IBAjg8CziZndbDoJ+ZfBE1nvDApuxlIPj1maoPaWqmY82npZURqvTest1fRpcEz5BYnjHtlIX3DW
2bfqol2Y0Y4mwduZ+aXHjnZmX1OfLY4SXoj1r6YVPmaxWEiatUwWJi6S7F5LMGlrbGTLKKczLz7U
OG4J8c/cAyPnf0MyMux1nPuGMsIhkml9tPjFIIenltBnImryjpwz0izTAoS0ZcfJs2zi8aEquy+C
8PXAbF2khxlXNXUceF1SbSW5vXa3sHwZ38wSWAJhnOVZGbuyOZZ6Xp5VNkg2yvJhJuZXZttcQvRS
SCvgak+qk4zm6NYwwyfMr6JWVMfhZcJN7xuZMpNX39wpEvprbTLSW3T8/aNlZYfVdvODUO/ldsdn
wSKV3lmP220b54nfucOw7aTd7VjUQNNqq2RLzUGSRu3qnHyVunEZq/tRZr1DVn1F3uXwUPdJsKaR
voPyZe3cWad+i4bZ2bKiXB6lgcJrsCdjT4DGHEx9X57quSP+s3dWHxHNQkopaW65EbvA0gQCWFPM
Z2V1naMd8zfgJH/WPbmLc66xB1B1mPN9Bx4GcrtH38uZSYLuLdG6pPPVSHTuplPz+NwRsc5OxtY3
rNHJ5O6jK4eJCSUr0g5CK/KdHMx0d88AprmBCallLg0CJJIgn0mwRgsPZ3VhgkWYFDJOC4EBSv2O
DSBgLCtpP0xNqzbpnTE1M8XdDjEzcZmRFe9Sp2xk3pQHncKI7Uace7PW9scZh8tRtVL9K4eGxR9B
rj51pJoRzFrvHJx8N436LIyz8ZZDYw0z0UK/MAvtPGR30bZpSJ+c1fWIfNo8CGE1e1PB6VA7EUCz
Lu0+kzRtAqZzhWdSiXqrW+pcL9wDoDBy4DiqfDIkCxkCZfojlIOOON+hD6xq5SxJNGTdmgUGrlkH
ftMFdpSbr+vOdWMRSGkm4VRMrJjXt7WV3Q5OSR3Y0hwfOawX1kX4GzOMpztDi9JTo3fNkcAY8iQN
2d4aK3PYai0jRd7KNraNs4e+m55MCs+dMhsMxQbFBC94306b6pfldv15MbFWVPYg9v2iL0+NHJk2
UWB4NkVNRSqakWTlQ5cIHgt3+kkJLnmPp0okm+UebyFyzoVmin9KuYht7qQR3fOUs9RW+QvyHoZY
TeaNhiL+GiyjCgHcQV0acpa6MTDsPLPlBe0w4f5qq3KfRS0artg9gLRyD1zJ+j7Oswa9b0lOT5MD
Q+BaXvt8CcHQdT41fgt5upnOlVbmOw6R8V4mKh6kIErlUVl2mtJUSBoE9fFSk6g9LclGZNZL0Yxu
yIqnOzSiv5PlWpXuV2LCEAO5oZFLokwdeUo6zZdmjmuCv+/J44Zbgypy/wBbfnf0JOynvy0DgJNw
lOJtMsz8Jpdl8tQuHgODS/gBqKwZ5JLVrm7F1SFzc+tA4FwaZmX+kpl2QSOqqcfe0mfegIEsmion
VIaNDesmNG1iQlLH9mrZ61YUv+Xx8lMN7QeWmsTTqAC8su6ZmElKAXaCtH5KZ8HitToULbb6EEdI
ll0777e1teobcDi6n3ISnauiTzb5srAgF/OLrIs+VNwE9g6708skopI0bk15hWW1R4l5WWot3bIJ
uEDXdLartD6lPiS+tXDTOhpfcSLvkpPLpxrSp2kXlyTDG9rV3DNnUqRAE7vbaCycHwo2jVxTu2Zf
lBOhpDjdfulJ2zEW65OMpGaHvhQ5iRsRMj3OxqaiN94mEFF5FIxPB0suW8CuJcr23pu16vtqTunJ
raLxQFODo4FleLrBTjKhQGM6kKK59zSz4uvSZMYNXFx+1hqCRNcEg9CaJG2gpQ3MyLrTHvT76sCt
6A5N1HEbS0BaxMpc3kQsHLIYpreWkt0nlrJDFHCHMWm9tVsjl/W7UMy/CH/s/UFAaGJnrySySm+1
lR9LqDaxms2HO5Nwk0zjeM45uXeZwm8TGwyAmt58RUeQ3D1J624F1uuJtbw50zq8CV6Zz3CKD1zV
o6MCBNLPh+QDBQ9h0Kb1rMvU9rU4mZ6d2rb5JUgwtnJmS4RRDftmsNdtT3SRM8jXOmKXmE3gobRu
TAnScV2ftUfkOZ0sAzfRhr0+FsN1VKMh7PO0eiYizfCh6+ieFltQF4kNrLyoncSnpav9TjqL8R6T
KPKiNE5M1GcNUpGtiYMdrLCobZFK9bRWgZMwK1zae0XUCbLpGzHeOqNaH6WU+IuYRQFeuKfqavnZ
EG3/BR2tOjGWMlnx29EzmVE8uu1EbGZceRMtA7tNtmA0n536nfcOHQ/OqX/rELXvheasuznJ7K2R
GEwX2TzWiunVLuIsolWo13+HenpLlPgZBBmMjrs+Zy4YB5Jd5KBBE9OrE/MvENBYB23PApH2aPRN
rLsPVjZ1/9Shla+aSueT0e1uinomJFIlYEobuGV7R1EvNIsxmIDR9sZ8IhyXqBLftUctiF3EB3NU
xQSWCf1ZG41f1XIz5P0AlWfdyDxNa6Obi+tp01u1BiQeW+QgWGDAkQDko1P1oD0l3pl1xU4zGpb5
iswejGjiC5dRnfRll40bSeL7OzIofZtK+8Xphf5omI2+o/NCnSPylgO+4WZxrOgUZe26XaYygxkT
PaWklh5ZFZYvg4Wsolqc4qSJA6oouEq5kr3BB7G9prbBm9Z0P6aDmIwFhfpo5J8oZRnn3IhSoxzw
Oh5WleFzSjpTztJ/es3KrYaciP3hua2+pZZdonUhDPkKcxtHv6ofGdPAnqZuiX8Io+eqZPRbkJR3
3+k753F5Qci4tUS3M8UzhBtoZTyU1lOjHS3rZFcPcXJw0h0h0ikrJJWQXdfZWS1V3gmERgTUxC0r
2h9zU6bvJiAoQ+Ht3a3FTpQ/rn2j7dqkKp1Df2IQqa20QupxYPRZjUHacamQ8cSn9VXZt1p9Meip
qockDXubItbaLzV4oOK3nHYFQ6he8fSeBVV9WpgqpXttvg4MmUY2jIUcWIowj+Nq64Y/QsSoEX57
xScuvBtPc/kz4oHUo8saf2tlBxYLoI6LWiXptnH9HJvvSnvSmmxvsagW5s1u3S233qmO7uqaOmh4
50mI9oGSHtVxO/c/C/MLK0fGSF+lTq8Lk6k+DiaJvIDGyOjgeXoQhHZadjCXo5OwazUL3zJ3anGr
mueKR6ej0T47A4N+AkLlUPiNASjd8ZzB8Wv5c//URPJHkwl9FGfzCoEjsJyHuntTOS/jJj/kejhp
R6hA+7IgKpUmmpNhVL+zBNYkIlSN3OaFBMDpKYqxLo0EBM8/nECbkqTHkVmc2Ry6iXuH+P0cw7pa
vdZiL5hEQM7cpNG0aY1DgtKIbwz3iM+rzpNtq10VeLrmR1xfC20/JD/3bHnMRd5k8QaeFR2w1Nkt
79uvD2Ysk31zianpLRDw36b2vMyvWKA2rDl68xw5YcMaC3m7ghhnCDP0M6UVDNpPgUqx5FYl6Dxd
Fchm5zq6pCYMLbRa+dnhHhcwrMxebbc17S75+2i/ylrp2OBK8yWRVrVnuvul53p+IWMzsFe6q/w8
wYt2gPNRfA3djBTKvDrgx0sDenMBwpdDhzR1cYr09piQcqkVu8KuNhNgNnLpIDnA9SFMCHEuy6Uy
9+35bICbMjny3BfZcvK67NUKBqnRxpQvJJX7JBJ5LdVglocpe+UJVxkq1t0Sp9gYn2b4X+VZgNaZ
afCt/j0jN5zIFfa7jnHOSUhyczLdhgdrflHdxzYKMwSYa/PHfDJUuld1fdTdl7gL1+JvgkDBAqtu
tbvtfKfKDDVaeGeb6Bap9ctH2r6kUB6luovieS8m1cuRbrQ1jlmXkH6G9hQLbBD2C6obE/mbC7ug
q5567bU3KC+VHbXtvtbvQA3gIemvObps7EsgAbjyYIU2stqU4t9M+mGZnVY+rTFFC8JIZ4k8qyqY
JylXREU+gZezVfqu+wOsj+v3aosfxH9enJC+b5MfyMB91cOR5KuM43ZhJ7+/qyDZTZbJ2V00KhIO
RL4DNE2+UlRB2iuvEvkZMb4bJ7rl1nVO8l1ufOqI2peKGGKGr3HzWcsYfdYz0Yr3q3C+jwBMwy8U
lADNxgVEkxVUpKWGNOUZNq1KpwjFolrOJlxJA2vEHL1ZLsqMJDpEhCvb0WZIf2wFoIoRKNmxBR/m
3LM65VUjoVB2bMJZGFGycu63Ppj4YwdJawGNmFh+bLxWNUB03pGZhgdBQC3IDdqy9OQDexZxj9vx
QkixiXU3dj4H/S5DnS/5MvilEv3rZePnCUuG6iyWvVK+jdO3pe6WMtQycieJ9nS/auuKEdhLyRTO
DeJRxaGjT6yssIIUNUHryjXcvzfu1ZSkRcsrJsWb7e+VM3dqv7v82bZOtBcbq/mIxw+kZIGFagAF
A5LLy5qhYd9NytmZdzjLB4fn4TrC5irflfqDqZXfmPS49pfSP8U8KUO6LctQz157+W1XTbggsUVs
gL7tySRBp0VfWCkjzOOMI5twuvLLjK92T5pqvWc/g5v/qW/eFudYgnb4360M3Yf2jx+MilH+a6zr
naLoKjtLPBbzH8uPuv9BX7sjs5z+udyo+k+5gIx0w6U9ZS2XJ6f4QCS2jUzRyMK1fB6Zo6Trg7Cu
3G5b6mmPbIPor2Vk8kegMczh34FslPg1kzd1eS9RiWjDUaHIim132N2FxcgzUk4kQRJzhnApgHg1
HArITSGf/kC6ag0H3hDJsTWK64Q7ig8+2VK/eGK6yQnl4MiMsLxoLhPIDC/aazoBBLW+7fm3R4CS
kStuzURBr/GdGRXwZfCW7Fdh7+AAdhrQVk+J6aMgXSwlZLgIp+QNSVkgovUCeyhcZ/EQQelmrx1o
OR51VE6FGD8Wzdj28b503tkX0EoX29J6S6JfcRnIJlTLXf/l7NvhQTT8jyO98kaW4cBGbpXxfkr2
AoxCQ6Bzsp7ueh65vBicqnnJmXE/IMyfknsKIjnBUle7xBsGbq5+dMB2NDkf8geHmAtxkLC7Ki98
Ab6Zs8XRcN+sH7H11I+nzP0Fs1DIQzyfQBduxHC+P2lspHmI9i4Vt35Jm8dIZyFv2QEINn7ab10E
C1Ues5Kp/+cyEWOJwtXTeV1MEnb6leXnBu0BsQerCEbnTbEuuv6waPuup5VVd+ZsbyXXhuEcNIV9
RL81s4tgRzKtN8Sp6NIvS/e4TF+2xjfmo0g/lQTovIOgHmBQo5zH1mf7H5Ak6qnyY7KPa30lYbNm
MdgkpykFvPnF7Eep5h3Zq2X7rBqoLr9U+yjMx2h6AWFUx/vV2nbJsSTUag2JBfDM8uIymK2nhyK7
miht0+GzSAe+BEfLeZFWOHOLpTFGlRdLf46z6yhPagyxHpXU8J6JA5EQ4+pQrwQpBlW+ocTIPro6
wFPiLrdCWjyP76v24I4BjZxvDd/cR+y6ySIEGxf9zgK+TnVyICRbBaAFtQg6AmPp883hluSEnOrk
H2fmRlO3osUigy4q4nJW70CycwmMK673o/2YqdNJ6p/xGIWF7jKqhlrWXehoPGF39D3VRrLBmNUQ
UyGkxiagTKdgZnZNB6AIFRYzbUlygW2ysbmAneoRxzPi0xcQ3Jx22WEmLL/ov1NU02VFkHu1L7Xf
RNqbVn/LOAB0NcP/mXnMpEsK+JltYjz9jkviK+mChXd5yPqSFBCmuAzVSn59rX8l461vpv3oXjFU
UBLE2xVO20LFMduBTRJuI550UWzTqX8cY6ABq8kpE/td9DFbiPanl6g5F5HlKS0UMEZVq/Un+9Jf
k6ep+YoSEkqQdGacBzUjzE7xU/Whd63r6uanoYGManJjxeWGCCzsG7o3ASJ2dXSJghNv1F/agm9z
XZBnH3+bBhur7LeVFbsIJPvIabgR4dCPB4mpjdU2Zy5R/wycK35khbYlggNsMzzKuicp38G8ieGB
YHzEF5zY0barfgwW7GTIsvL8q51AjGaoRRFp0hmdeLtP7HErtZ+27Yh+hk54z+kZy27fMAJV8eWQ
Ko6eV3lXsnlfV+MeqQnT1Tn+66LQcXYa6jYFntEyc5Elz4tOnnDdBQz+TgP249BeLeT0f40DyrN7
HYTxquft16qKTQHw2jR+2vIvseyjBSkjJnqjLN6nLqVDR+/GFpBd8ypBCF4bhYs3eU3dl0TXgrFD
07v+m9GFRM/V8ue2YMhw22gfI1G5I6842Znr/k7yXugSC/EZA3Xt/GxVd9KWp1E8T+1WpNQqxM9k
ykZjJUzHo3Y/4CzH9ssybi1EcNZtyXxs622hPYw2wch7y9ZAW/i4MALUE95AjSiqNBxhck6o+nT1
NnTH0Tx2rMVF8lMaljczQh6Uvc6mtGGQm2kvtn2WihYi/Nyo9FIkTBAazSePWwVlgJfeOzIGN+Pr
bADNGCG0FrfZ+QE59m+Fr2GWJlG6l9p4Rqi6SeuZuc8vZ7wZXTrlqNn7MgvHHGYor421ubU+utbf
CPSZLUDRbcvkbbIjkkQ5jbAhHRS+RWwMwJ6c2D8b1m8VNyhFn1mXpOjcMK4Q1JIVf+p8VttnC61q
ddIyvpz4BGP1IhpkX7vuDk9xjk1P72OdZPlnCOHHQE465lXpsxjZNsGXaNprJF7yyfLkchnaiHU/
ZdmbhvJrIRfEZtBO08cXoI/ONinTdfVUylelfXK6x2kJZXeDS+kx/WWGfrAK/kBz7foPnQ7GdI99
qu5rphn5QgWEz7AsXgH0PszppVGOOAJBtD8W9rEU7xnx8+syeLYA/wrKKyGgGZ7eqrGXx35nMFwt
aakT6jo1+5PgNZpxFzfnDHBmWtPmcntX1Y8LZgOAephqIVhFQwcXTzJ3vPhtBtwxbnZj+iqBaeBs
Y3n9nU5f7sBviOpAMd4r/V/byTAxFt9Q9xAj0HTxPV6d8TYqkIdJYRU1gg1ixoeuwiYotysoIdHi
vzABZuXTPxNh36LmJCyNJ1xdB8YN0QYr3yvIEW/lpEZLnR8il9m+4lwwDHprXp2KemFfjsuReQ8w
mHQJdNkfeqK7eD9sxA1OfgdwdVeDsJdRU7DDtUEZ4exvTS+P1T+nQ5KkzwEZ4R9ujHmIWWwFXl6W
VYiw4mAPy26AT6PedU0AxtDGDyTU57qKSHr91iL9oUOHTi46LZgbGv0AjP1OEpF+W5m7duFht5dp
79Tx+zjX76ap7NxVBo5QT3UNh7VZPcZhG7EUV+aZgSHnAzP+D4sCUbjyMBnZDYKiP03LNm0AmOt2
TbCTIBha3Q+Ocirz+JgYyrZi+79hm/HbKWI7lvNjvKgs8llYTbq3Wv2+56lJXXTzpfGB8oVaAtIN
t3G3SXPFI63nybRRgCViXxnt55w7CMRrEgPcwj1A/AatWnjqaGxaxQhWot09ArGx9/0t5W3on4Qp
KZHXaqO7926ueGc9dJ3SfKvNWAXs5bCu8Q413LVwFS813LDqNDaVoHO0/lyVrPcqlvRjt5uj6Kqn
kswVEtfGtb+Ma3msFAn1u/IjFRYTw2WwyUeHA3oTr9EVReF5Jsiniq03vRk2kktzyHWcfuhy9PiI
Pckfl+xFIxZr1teXfu0Dlz+joo4cl9hz5ywwOThaeI7rsiLQgdMTu+gr1lCxtFNflzuj5zlFUjkB
su0cO2B1+dEqzi6vp3OnzV6Nv7KHj8dWE4QzfO5X1Pw70c2PjCPfJjkezDzyYauBlwQUTD4Kbc+9
r51qaruesTxYIGepkfCaD+r4M0YW2SnKLuU+SVQrsFg5A8NjVqRuUbTfFIsrWPD0Dst6TAqq9xwP
3CC0q6HKQPzPcSKyz+x91GVeknS7th/gVg3hqM5wi4DZseGDcbu39doX2P+M/P788Nq5mNEz/7pA
8CbNPvTa6pPUdBE1FZvUpyfJEGmwm22sMJNTmfzM1uwXDOEZTf2qi/uYkljkWRKcOjXcb1fzeTtl
0FhcUUhsWx3RmUEJCckZprcZLQHhpohr0H5MQ7bPp8J3u2KvqhXuzixs5+qDrXIBCz2J+W2Ubdex
irlrDvUK5ADMHt+eZpIAoy1rYzMYcd0nWUzkfw01LeI2EPSlukiPuTMBJIrDSM6Qz10FUVEbFHNz
rGPOcmd9MVG+yoGCuAVfAOeO9Ze8845dpoGq2h3RF+3zhXhXrHyRm9CQgLuv1z3KoZG2Dg6vMJ4g
6fngqh5ARRXE9K9h2cVvLV9eWBEk34y3yrCJ6TPLBtpG9mQMr7mky+uxxGsCZyBvJ0dG2zxZQ/6R
LQItINR6q9rNZQwzg8pqbCjrMIQigKwQnZX+zFIp0opTxzasGTiSqX74emTcH+3YPCyoJvuEh0Kr
PAcVBAJWTNtIwFdO+SgFdsaT0LQUGDQ4VpccqmjYZFHjVzW7bdwNkOmQRDZeV3MREW2G7JrhfBMk
nbPTGbAS1xhkcg7ywd7ouRGCyvB1q7pQZh5w+dJpURQPiheTm+XoWNc7gVcIp6WNCTKtmIeZQEZZ
ECA2yGrPKjBkDe3BBY1a33u2BBRyqfU7k6q3G8s/OBpQ6oz1XZtYt8nlLOkMV8ayjY3q2SFdFqWx
MxDKXXFiCrxD1Zgz2dNx+RERf9ZdB51ty3SlPvY0hH1deJoybTkZ9nfl+dJ3vo42z52K12bMDuOc
qR562Yc1iWC6meVjbSFTREVBZ4hzLTOr914zUYVgoIkMNLGZpp5bybDc4YXCjuGPDKxnKcnukO0k
xJYVTBmb35VPkcEo1iQ/imaP6LGtEdmbUTioCeAyFgILGfDfCWm4zUg+bwxmJvhR+TwXJE7plE0b
hF58OHeU+xoFDfFcxTqVnlAs5hpZ6QucyU2ncu1iGkocH8WWF8/3fr31jKo6qQ4uY42Tpe4rxEo6
gG/xY2At8Zbc9BITAYDqoJzmKlUhAxYCs37f/9YU4g2vV1knPtDmOIsuiFY1MBjvNZpx1hj9t0DU
N7EkNTTu9GNlrs9GZuxQd4fAZ57I87yxFYYKjiN5FuGoBLNbMxPNpl0CnzoeRIhRysdHFkRudlMH
SlX2kA7OQEI4bnapfDQTGlGHzZ+mrjQc2DBEwubY9UHxeiY1XDIqj65B+zZV+4GKHR4mLEprhkoA
wb7vsDrrdujO/0xuLwlttccc2aPRhR4uS38QmB34vxpIr3SgFDbjFe27+b0Q0oXg/ovvHgcs3mET
9fFgD+8FSkejyB4mBnTDDL11qfB2xce0a0N8/Kx4Bk/M+YNp1nttxA5Xy1AX2SPeb+ahbGdZ3O9V
oe810/1rRQr3N8d8k1RPNdmi9xW7obrMZHgoZnfYj6zLy8i81trgY5/nVfYlwFLUhgYHkmW/LwqD
+KG3L9QeHxNSQhCjkiEPoqz8/gMrncWS+5Y30WkdcaZNA6rKJH52q/k8FCPOQcT/VgO9YVx4iwxZ
h4yYWWuk2AQB2KYZKwYuBxNjIsLr+0JFCVKJw3Geaniyy4eegcZ2JKIeyyY+D+e27qXFSAk9qAeQ
J6wCooYkBgs9d8eGNUiGGaYYwrWIJlV3191durnY/RlgdUh40dEel3HHiu3HmY2tlWanmSljaepB
E4s3NZbbMerMyzTVjA8dQixql57G8W12ypGAfSRJxLRbx4/vrWO50MvjSVVpJ0TXX9oiogPXTkaT
/tWG8+s667kj4bOBimeaPXVhdZg60i4cw5v15GDBTLqrYah5/cVBkHYfAjFTEgxiNL1jZjKvG8OK
gZYygK8VbmyHQS4Dyvh+GSq4bVLaVbNbEB+B3G7zhFIOLF8mSMoo2zhA1LCddfjfDeBJ1vZbWbB4
7TGTV3NX783E9HTSFNrZoug2Ga8Ql7AazMQHGdpFhcZyRHKeVWYZjCTAPCoL3vwMN92lbgRpovBG
aJPUm8sD2hRlBwPXua+JpH7TnLpxtrBOh7BME+ycsnC+s975p3aqe1Gtlh2ERgTZ62qwxtKtU99n
dvdSo/t4IyunCKeF22CyRqTRArWQQarpLrLh8WzaOv/KgKQ+1AIZGPkFpM2GURJXJ3MkChAng0K3
Y72P0myP0HO+17wfQyyGKYbxSuCG63LYhkn0QHoy1s54TWaeoERHkMcgTyepQnVem6bT37Uldq66
uZS5N86dHprMtD3FgbqqVUwcchllB6lbh8YlDcPsMFOv+qT9T8jc4XMpzy05IGG/mnjcsF3u2MQO
QZvbaJZ6RHuzwFI8YIlEPISHCXNafy71X7LiUdlmcHIMx9a/wI6i2pJo4uNmYNeXxdGhT2nqy3yc
saG6OqsnTNSPKNOSfdbhMWBGkrZMY9vseczH7lb2FmJ+5LXzQ+oyPyZenwgXHbvOLSOGwyG+JJ6u
U5Pa36K0SClZRsaeDrjaXEJR1iwzAsnUK2ixp+WJ1f82jmFu2otNxEMPs2kAP8JUSk7lt6Ot63bM
+PTUgvgO3Elf46xMMdqonuGOJGwAG6WfwSBirTgvPcfnktzsdaj/8nWgx03rii7U1IWLENsmaAS/
sL4854glgmlUn8p5+mnULjtUlnYurYJgjsSmHsyqnKD7+307OJiMLcJVrm7a2KGlDdgju0l7Z/3s
PqNQnl9JeSG3HF4ED8Uij13fyW0M4emoumJ8GXqdVbBbrnv6SHw9yLJufFfMa0UKQVCrevujIpgM
23WWu4rVKbGIIuVZySLWO11sUKJPhvJji6rYazkm3DGlr8BW8P/XviKPgmMtz1pMy63Kv9dM37lK
Foo7k1JsLMZT6rQ62S0oSKhdmlw5IFZRGU73DKytuOSQ0hgKMw8sXvHQ3sWfa2VtkcylJ2Qxug/H
aDw0FeEprEWHeS/1EtmHGMcXOUucGa7DDFB16xfIhpSnUuGMzrG2qJsiM/HOZZjeUTL2JpIQawjr
+5qnmVz7n5t2RXA3gJEFIFsciTnZp6KnLCsaa2aQEVNRp4njEbg/MbDl+KlIrXrin+B40tmA12o5
XnTCdDhA5/suWsS47BgshL1MfwmfTpE3T4yFqtzFrNCy/0rakv9aG2CSRc2r0YzeIf8VcmpRLly5
PUkPS4Lq1mEcmmXj8qAAe0sZoB/GdAL01t3To8jbzmwqC9ttdk2dfxvR+lzmMz6Ws0zF1UkIgcOS
SRyHOy8o/ZDW7OKu5ijXm6eMOgp0U8JRWjrm9GBFVnXLZ8PhQiIXn47UjPZgU++ZEpr1oswjU01g
plsr4p3OIxdvSC+W62CXUMxq6SDaZcTgzzrUYpcWdqT+fc8XrcZoqcv99EJ6QCK3vPRun/Zry+PP
/JWKcKz9EhQaiNoi/jHc+JP6ZD1rc1W/FwyGzOUlLhoG3tEmIVQjIs8AZ3nsYTnlgCuj6K8Dbfqo
jk70OyxCi1mKR+nejpyHiDvwaZrM7mgqyApLBaIaAW8u58n9vChWLZit1Ouj8D+Szmw3chwLol8k
QBQpSnrN3c70Wl7rRXC5XNoXaqX09XOy52XQaDR6qm2JuowbcWKRjLQqJIFadv1042Pi3IwJleU7
pp7c37rpHAl4y6Me931XwjEg7NqeJIGiLSxcJNYlWdiQ5MbtSOAitebWw+uIcEX/YJIe+LUmNw7l
5RRn8WGWueABXB3hn2dwDtieuClcyu6j6j4O5Ed2c1ynd0bhJfaYz9YwZkE7AV4Gru9uisFhaNZm
/XBW1t1qdiTPhP97sTwtg5ftJxBKOGO5tABrjpHyHTS02TLoQeNmXdz0W9Op+Ng7nUL4yc1hXHrA
ISaMGTdmUTF247kaMkFypSoZ68hPMKCT7YMs7sKrSmNNDhe3D2+9Wxzwx/L+jBVJIvbcm87L+BDR
rIsrmuLoMXG5w1RMyIkTfK2kHnalO9IlXtCzwATHmFpECrVwiPttmy3wiVziFXFE+Bafndn2aZdg
XNBPCamRZJu2+CXGbiAqUtR5Q91UHHe7aW3v2nn4ccHyTs+aiQwLQpw/drMsb/pOsSQiqaRQ0dN7
DG6K+4Tjzf8qPuOQvqT3h0rHv0hY0b6dK65WTPrFNorZ+kXJdDsFf2gsw1tQGa8Fc+A5OGtBEPM1
r95r43tP5BvGDxJH7naGlIDrwPs9DE0u91k5C4a+AeBYAsvshoXBcBOuuG0UcNZHczU95h4CVcC9
Zh8MRXUoE77ABLMIKKs+ejSlh4GxF+eysP0DKYEWa2VmEGy0Q8amLT/CtYTJE7Zf3FpHPElJ0fLa
M5UEcEPUNip7TuMwT4s7OAXMH26JxcFXy0O76n/xmF3nWt9+4+392y6Yn6wJHiLt2Ls4jQn0iohb
UuCaadjDsVMJOAbd82xc+52iHFHfWn3dlkeOe5JNLr7woVMJqRPA0UtUPZKh9C/VCK9hM0dzyv7T
s/5bhQd274urAEYJsnPnpfgew5nmbUhCrIdJS2xzF1zBpdE6j56yJGJXrWiAXBKNwO+wI9HwWBIb
fZoBuyZsCkzYfvaQoGqbUWwT7yMeuEYgssRNymrARt4PzaDPoMCejRoRB9vpUc7Ope4K8xbHfo7l
wSAIjJN8kTiu2YD009/K6112xup1Hui+roPqjXaB9E6lyfjqc//gDm8RaiXhdHqqn5aWwqDafylD
8lOKzCSfb07RzWrM+5BbfV/lTH5KO2CMMog6hWrmTyNxpX4Tx3lZiQhWD25bvpnkGhNbAtZZ9eyI
AN87RUcgkqqtGVcWAyFfihBlYlNNw7+yroB05DViFPYg7bOCNgCoeFfyZJy2rXRgMLg8pvFRZDTo
UlSrMPTTPrSZB+LTE/Po1hinPups/O1DKznCz4jOy5BcqxQizAsqB9jWpQiHC7ejLZQukGm99E6j
bLDvZ1PUiJ3NKynYsSoBMj/v/9EwXu3LYoLRsGK4LtfgO0OJO9RN9tm2NYmShYtPWzrrJofNsh2X
wCAerOw6QogX+3pJq++2cqsv+GhXE3eBKrlXHRuzIAmw4WvVcl57C9tHOQbts/Bywa3eTc0KXC1/
Qc7gxsnXCztCT+Nu1qSTOTlz5C+HsSsU9aehFTc0RM68/bHAZdgtMSCdBIP4G3cPfdO1LWCJQeAZ
tI2t90JP6RE/rQvDkcLeR5HM43fJq13sndB5nxf9pyrY9AKNqw/QtEFFBZP/M8lybLa1Nz/MUz+9
+SLC9ax7/FFZeqUIQFjleti/sL59cclIUjrlBASSvOFgStb4jNwpIQf3TaZUkZwwjigKUMOfKeTj
wEUn2E8VN+eDAcZ0I/2VBHAZLtVDv6C9mSDq+Yd8bk6SvTjdhPldWvRPa0e8jxnOYyArjHqqQASy
bl1c9qTMTJuiHgEAEMhg/cTvhKrKapf1Q4B+Yl4XPYdPDvUjhymdqnOsR2/PQGPQOUHHhz6Q/E2g
0uhg4qj7Ka5QNmwnDIpT4DyO8KT+Asayl0Gp6Sy9vruxY4AaHIf1H61WtXMqd+AK4o4X3q5mWyoe
M3BY80njR7qbIm1usjALb8qO0tlQ5QRX56FBLROK/YatH7qZU6Wa0NVQKOVVKyZu1EEiQcVz8HVe
zwzwTtMH/Bq9LYLRv29qz3wWbt/fmi4qnnqbx3eenPJ3N6C715udcTsX2XKYloJ1Eyir24A1BvPg
qFLSJ91yq3z3e8Wc5kB927gN4PQqj5ybiaj5SSXeuPcRxbZ5INsTygg+Bc/lJA/5o8Wp9G7nOtNf
o2vEdvGzeeeBOdi5Tv5a/N/RhTOQ0AK5Pcouxr3NHKS1SMQHMYmfdRw+9ELg3s3d5XeIYnOWluQ2
C/jmFrh98Wt1sdK5pbUXHNx62JJEYd3cVy+rnw2cJkiTysE95uj8T6s6BiNmrU0fDepfMPi8jkzP
W/rQl2cCXN7Wsp/aEDITG3b4SKvVbRYtV2KQ025tQXNyjreSc3+d030/cuTSzNHRVEtuqE9acQht
JHauy0Z17JcWNgLSlY+dpfKHPS8+kI+4Dc5dILx/s0e4ubcj16Ehc9ZDxtj9t4DB9LhELka11DD1
Q+25jFY8lq76AVLWb7p0YDHFaBsxLxQaxNqVZWODRLF9MM6vNij8XaEt6ZhY1rRMzZ4Ov/TYpm/M
GNEH4cLfGTx8/NWznN+7SuXHhgANKT9ixOg/pnlPzdCzoCuKbQ+H9DBOQv/L9LNqilOs/fnJlIAi
D1XCUrCNEr4S3tLdGunkQAFch8AlMzYktfJDzQZIRENWAllxyd5p51m4dhCEpN16pNF+Rb250lLP
2qnRUFJcTUzZXLHRSW5rp/4ErFfsqAt+KXvnXUR0qWCini7wqbpXPM/9PQtoSfQwQbESRXyOiPIR
GDTJN5INhfYukZSwjbtvs8AQ8Sik3oxcFj+bZnURrGZ0lbXzLzxeLUgL+VOazt8yq1WntFKrd/a9
pBn+2sDR2b7Jw/4yBolAXfeyc4dh6xYKyHysJj3jYcrrl2ogRBqU1PJ2+YK+5C7exIxLbCneRlyt
5amGm0vAuypwb6CqTOWhqzhf976y4X3S5zNCtJBno4g8LlW8nFYc8L8UG1KM9n15oN+IkhZiBhdR
rCwxc93svMgR9BtEUE7LLN2Xa+vs1iCYA/QkF5N7t7RyE4QaKlPh+thrl/B9yFDeC08mxa6W65tc
JQsjmFESeTRO8Hku2I/auC1OgxBfRcqHaWkXNg29WVYWnXnbfaxFNmKf9xqsApVNaf5sR5BNgZCP
oegmRHZP3af0Jz/FLvAlO2GJsSO7NwBe675K++6Yz8n1/yF6DYZy+OMJ9LW+Jwbg4THbsSCotsOo
on21FuVf+oW7S9HmMby4uJz1tpfs/bpAi4dVtSFh7s4/tEMe7kuua7dVmw5s+lhA9bpmMkiFf09D
TvRkXH/cRXqAcu+gz82Y85YM6Kldy/UVym5zWptZPArp6G0U5sMj2ez60HprtV16QZkhl89tq1X8
p5yYNtAlmRVW6R7JvmLW6DniszyDtlXjj4shFx7LsBGwzVHSyYzjz6I2jZIen4Gtn7/mvG8f8rry
vwEHAGvzke4roI4rf2Q2e6s1zjHtg3SrGRd25PannbaiulvbBaOCLHic4BdS3z2BlCnA1B/qRWSE
15N4NwQ6eZU52zc+Go58czunIrg+OJcwZPKf+TQckeiao+3d6pDZWjzyFly3TaiYVYoCCuiM/oGp
iiAFjb9HE4cbh6TZEfm23As3S99tsLi3lTt2L9XIE4LDosJOqakVdxx2oqVyHdyaaQvwFLpxCNYE
qiwLsKLufos0M3/npbK/0N5H6uzpQzNJ1d7Xk/12tU7umSIqnisczFFnDKGotT5Fup0f17bWZ5LA
APJYOe704IOWkUlNWpBA3BRyrLcd+41mMnReJ+ziogyNKxtovy6bnjSOAfiLhW+d8R/DRoY7TPtz
vWwWUA6HpOdlE0j0O9G5jJRFcn2AOciWBe1iIFSzfhTJqF77lEGNyqdgW0+Dhu4YRofSV9XJRaja
5NnyztiJ/s1FGBaHdtEp6ETZBcprX60t+DIxprD8gfxCgN4eFZDEfym2MeIsc3xyK5KjfoXnboLr
gejPfUZkYPKVLmbE7ig7sAmTx3FOGTD5VT5cz61NQMZyU/O53dfUIxA8bkBTjd3vxcWJm/nxfayJ
scdLne86wFI4VdJ/GaPqRgv7sUyYibsulqd0Ll+ZkoZt6Dq/SsnAtqlmZd5HXWLxEbO4jEX3o2jW
gJFAvP4u8AjIhotT3XuS0OdAw+VDAJn+w7QlqrSSmOJawWorzX6qNWQhTDXcW8sXZOdRe3HjLsq5
SWLF1Zlt675zFaC8IKhu4fNhGknXxLt+1/hg+TZ0/3B1RT2SDs4UO0hv7/B8bFPNwGaU0Mew4QI8
SzG9JXkd34f92F2arJ72XIhw8c1V9otFBsnxDjdwBqQ43aykoDZrl/2Jqqw5T01XnrFh8EcHncSV
P8EW3YyDuJRFi6wSDpCjZAKukJFAlb8gjsnTuNbiic0Pfu6+xn02EUzAoXP9PSQiZ/pYB79HXjXy
tz+79T3PHKiFNP2BnYFRLZPgfGKJFSJrqKfLskHueolUisgBXG8gSOO3jrcJVc1kDjs6Diu5twSw
j5OhMyoxHXvVoEFM92rDZuhaDzb2Eg6j551XF0eNTPEa49fE+jU0RCywI20s8Kyjtw7PJfIJakj1
y47qsRyTdu82yXwE6ul+BVcDOXiv6Pr2MDcqv8OQ67t3enL+iHLuDlmvrAHq2nb7PBfTLdiRGfJ9
/kXAOt5WlYtz1wtJ7SbGPUSRWc7pqpAVJlhFsOWmgxk9l9sWKNxgTL+g2lSHBDsFcLPCXpq64WIx
RBiYHEb/Xapa5ngX50SkveqYrX2wT5ayGw7Y0FhGr5HdSu1wafTwa4WdZXVph3NEIna5hEsNyCtW
UXo9+ovHFI3/T+KvrwhUxL16Jqdz2zQexXjlALacdSlmfoiA/ckDYvYj+iF9ynQYPsYpzuGOAqUH
WtCuSCoy9HyPihxVPF+aBps6Hl3SRqRo0quRfMDb8ZctsX8f1zZ9ECEJwBr9GIgJCC6vLX/clI0q
YjURPvbYrMQTQpXVqt4MZW6nFGLJkSAsqX6duPBGKF6dW9CnOlm5QzGZHx2P9E8vkGrxyuqdksnX
zB39pKZ2fkrBI+3yjhyEM5psO3Mqbwsb6fNU0wIV2Po9oUT0kETEeoulmUkGpeF+EIt86Ro6y4eZ
4Uo4Q3nwlvlqveTXWqnmM09CTMChw/M88UpJ0f/lNssSdfXI0OQrcVIIJb+8aYh4t91rCAHfPe8H
nKK5n8hsMPb4CrG4jIGbVoMcQHn4fXTjo6HjEq0CWE4Je5AXSSZ+2vdrtnyQ4+i3UU+sGY7itIn1
lVIuFma9LsRDIVuGnLksmB2HOb+NpF22qh5/1QbBaSyZWIPZYfMLJ+rkBVN4mRUZgI1qDLs30/Q8
NHniWRbanauXc5V5IGInm7/EbfWXAxh6ea2va6Amfx6X2P7yq7HhVMqJa4YBjnCdeh8LwLWLskvB
YI+3J2JahzGZZq+1yeHvr3g34sCmh9RFvFc6dvF0rLI54j1gsg+jnySovgZul/xQRHZcKUQ4t9ZQ
UjgHzHltB0g2hXrHpy/DDIDG6L4mgCiwqmHpdQFlI5WuyU5aLcJNzk5hl5g1Q0N25ICAaiqxdSU/
smENvF8EOcWzrHKMHpJ/T579RiuIuEVX066cYyYC8EK4V5v4tBIhwOOLY862KHZOzH4jn1jhujEH
dpk5p2rs0t+lo9kSoI6dPMd2t1EZNDv8FfimayCOt2UlBj6rzmD51TDSAiwsLtR04kiZev/AD4me
Qz/6oTsV47dJonMpO+7YvDMQw9uVK3fmINpGZcdnP4YFnsQEU1Gup+VcTgZ0ftYkR8HF67AsE3Kl
Ta4MEEu5U6xzA4s76fdK9s0xD3P/1yx1+WvJEmAKQZtfGRVy4/cEK5OZzc7IhBJ43OzTzvucaMJ7
WMDHgs0WJIxjxXdLqsOsbmLvZ0al3rnTqKHt6UT8Smzav4mwwIFJgAetvB+QjHr+q3oHy4M7jN1t
p5z8RYXMyN4gNQrJOO67GjuZI/PyJ3by4qkZElCdfL+/woyAajFxNYQObrco48SyVO+Bz11gWYfY
+upJyyPaP4NxBzUSqI9l15fbJ1DR4tbR/vAVG9+/IsVs9zgJWCBOWPRbUbZ/kRbkzzQKjnO2bXvt
5dyZQ0ANq1Ng1yArQPJF6U1suByLMa2+dFnI/Tjb4aMeuVQAIGHGnsNvAdmRWsxYHhghcLSEfocs
39vxKTVBdm5GVFKBNc3K6RphkXPKqSOKz5AFPhd2vAnDYpxHk4bVQxlq8+QhYKGgXhVgoUj06BXX
pV00Zvgio2wBUj6xjzmoD6Hk8seqbaSoYg52qeut95HPKEE6EH0nAW/SKE6r0cBmAHA1eqh7uf3B
TV6fQmcIDoSHlyPgwe40GboDXNxYX6U3zytGa9WfGk6MnVp7zlNli8sy4/lYXEHVbg6HPja0apUl
2qXEzXHHbRlK/UziBiIVp18jfhh9GNL88voZ7rrb3mGgWCmP24OJpB9TQKF4zuuEu13Qpo+CWDkM
fjBtN6PMw+MYzBVxdW2OsVkHcBvB8tXRAnEgE895AQeQ45/oKtuB4a1MF9BZqtKo/9csCePBSbBW
erEDVnF3dtc7awbqP+k7PQJ5BQHs8vmdhefce6GaDly9vNPcDemfNl77ky/Gars29s/kU6s3NFX2
r4azh7/R9geRz+1hpl724KNwwa9K5EGsmHMrxYBbAf4/KLo3cKHiQUsb0atjuSAv5pl3tBC4N4sk
jT0lPoiFPB72q+wD/KSUYzTDpD+6dkaaux62Cxm+m0k68W1o0bw3me1+F44Kf6ulY3PY6La5gfXb
7bTn8/uAFJAkn9V4hScbXe9ZO8SnICdjE1OHsq/pS4YGETinIk3yfZaMDodrUu/lgg3ZeOG/QTkA
oK7oL9QdcD1pAbVE5HzZV4NGCF2Dv0RaYLPZO8+J26jztd332TNVuoe4XmwImuBLGH1xExfs62bt
hU9scmjQCfUnk4V3gfvvnDUoQYYUmFJbCUh5RzD4h23c1S6lg2CbuQGspb6hpaMoRpiPRZTflD5u
7RJmmo7OGC0JtpV5+RHUDujFJm4p8yJpkwJ5OTtF2777I5gZTcBsP/I4PUhGoNuczP+20zhQyjxP
7gI2UJeZR5+P1DDjc8D9XxfrrpoaUIGp/4d9kHwkZP6NuQ89jvri4zTrYWcSqY8R179b2ibEOfSW
/sD3tz2WK4df3tUR+c5qxqSsskNW9NEn2ze74R7pbkyFzTfSFFTUS95vsw7JhAdwC60MvaTCO9nC
B9mwcsn/ILbCQML0f8eIWGy5jZMyo816a5sGj6UzIeSHtbpOcsELIACSEHCCQM1BPCTEkl5D6Et6
TPVMV2NeN9tcO9985DMFToyDac5XdcjjILngasX3t6KNchpjpBWNOnhu9Y7glewNQuJ2mTyHgdPJ
zih36X5xAgamqnX/rWn02hFxedWlwysVA5h+Ckbr3pEl7g5RmTFTEW0jOC9p3QVSvFkD/HuUi4W7
bsVEk1bWPyUeVpIEcEIHySNg33ovwSW8iwRONLeS6ey5PB1rs7a7NF+heKWkA2s3eYY7clppxSOh
ZdjP0QHKDLaUiF/kFT2nLo9FRZKa0YBMQO+4+76E/psG7rxt3Nq9QeAFQlFm7dkNOIe20bVXR85L
8OC4OIAGFCHAXwR2iiY4zrYX94Atw01SpT9VW8L9YW93gbe9bjOBThDprDlFrDBO+GsBGgjmmkPl
QQiwWf3W1+zHOXnTGwk/McDZvzA9txAtNzYcgt1MJ81e1iZ7V/VC8weqIUZNNPzb0PHlO74m/9Bf
x4tpmtrj4KE+I4mp80p+/JQD4jpUFvNslk1wNmYcw1ZVzVuRBfWz4xO05e68YNRC/S7K9iVarHfg
uIABx+blNBRu8FSmTnPAvhG84eQE4FGGbKJwJLDqbAR5VRY0thyhyINdPrgFBI+NZU+6C69bIb1G
cgXiWuBZroXB2tFHiM7hwEcCB+m1r9B1XlVRAako0+7VqSxoLHaE9wCi+VkPbfUEvh0YhwIf2a9t
v4v9uQUA7qK/F115ict2fWmYxC70TT/OQCp2eT3+cLpwV46SkcEQLHxMkwkgEcZdH3vPRjMx0pCB
zAx7DXGCpoyhnG5aCIGXuEK+6QziJD9MnMZWCuzDg3sEqf2RhnwfNvWYAjrG+BWXU+vuAr/4B/Cz
uWRtODIPFd2x73HtguMQTzaZv0iT/O7BWtzMa7q8DYjlO/ax02FJANdl9RAxGqT6jo1ac+zjiTsK
8WhICvTjJLQe/efEIhYNkC1CvNjCkok2RcFSsWp1s5W9NjCG+RZ11LZ/U5tdXUyYsTucGGxdd03v
uNwZrimY3Z7bsKiO4RSpXbygE80Cxkc7yfwX9r55O3O+MTXj8pma0ILlRM/s6wwLeBMHF+u1BGSL
y2qeehfMCcR+99NvR/9P5l3ZWQFZIA1nZZuDOr0T8Rxs9Vgsh3qN9SF0o+49n3s0hYArMkXM8OD9
1F5wmItvTgFCpr1r2RHW9hNouroD3MgH1Ut6ojmsn8s6qi74RSumq4YJxLTON0cxUxfoEVIZbnSk
kzs4s+Ar9p6V0JK6BF5UjKKSF3F2ECabqF28gi6LCQc0Zjdo1hJJa2rHtww717vL4IbvlnBpMKFa
baKY8qG8HdNXdsExo3lZPM+0iDxFIOhx1i/DB7Zu7wBujYuJVths+J/8bQ6kOvk4Im7MiGi5LVBs
sL6XJf7XrOzMxRS1QTcx1Q1H1vrqyda59djbH0szcs4wsYiR8QkjDFfEPCBoF7tfsGne8QQ8jbDb
QfgjMpXRazu/NgHinkDJeTA2CM8JBvPtOGCeY+ua8qg0zXcubLkvkqKhCjm4JsYp9nuO1sa98aqR
7gQE26P0iuzFu0bA3ECkF0Sz4qeSLKFdTGP3boO5tBOj3UeDLc9cOJrH1Vbq4NBudgDIQh+BLt4y
R5pm25/yhiIXOHERWm2IxE4Lys5PICefqnAvMTiqm7S6I68KiGSMWY20g0emI0eMCCH8XJEow1s2
XbEaIWjTbq5wk+DtZBWAdc/KbIWq3zV7TpJsP9TYJ8lp+AeeBbogadU81J3s8NY38fodN6XiEbga
OurM3CZ9kmNtdSCzu/w9yMjqyV9XyVLWNrtIDdExlPy6dAeBwI1BecH1eUNjdr9oMfJPOm+eY7t2
B0cJ+Z9fjnA2deIbYSNKjQr7Gc5he0euKf3mE2fvsIJg1AEGWqFVEqEaaQbY0WJTPSIML+9Tw1nA
9rU5zWXwaoztNl3Av2QS8bdchWdouOGOB28a84Ba3hfu4htf2uzJYS9zXKUHtqAceFp40c75yI8B
HDwNKwRPRl4PBcTwWqmCFNWeE/zzm0wzZ0VDuh8hEtdkZRna0+vfgLATpfN2CB6nIjWvjQK/A4s3
Tc6RLdQt5r12p5eFtacrlzuTVyEf8CG8FzVaGX195TEZIx6YKYhwAbF3ZxdIz8YSdReD8vzIUiMD
B1v/IaeS7GFFJ486NeJkJ3hxOdtDrERedRsmCXnbymuOk4QmF49d8mCN/oZIX9+KZiLMK+cQsH68
bhaubvfUSXEs4x/nvODGLmwTP2uNJTIJWpSVGphjwRoTLaRje8S959EG5Akygf4gZ6BDQ96G993U
8/mM1HVOI+eRW7dAOeS3trgEloqC6gQedmdPI2R2ykLcVFzfvCviuT6NvI7gbTms5iGikzQjeQIr
o3/2l5CmKT6Wd05C1xLeRYfoDZRMLq4ZX9Kw/ZNcJ+jamOkn9Kbxu9Jjciip9wImB30ldeLpiIBZ
/3KnJaH9RQ0suGDN5jnWnEC6C5I1qMEYc8l5CMhYUxhKj4QHTEAt/Ed63XDuA7IBfqSWtz4wHgJj
rG6x4ZAF1+IzhB+R50hOAA4HH1wbPeJQNKOjj1XiHmRXRggLDwdddvOO0q4R10WLnFbiHXZIT4uY
QFlYthQp1LGF8wS1Z4hKlxpEoW5bHPgHLafoxlRre3QE5plxdboTLx5TdY/YPuRBtku8KjyXGGB3
jHecRsP40eIiPPUYZp5NuPY8W3QjQk3ID+jR8w2MT17XoGduX9zwNRbuc1D68y5vFnVZA//Dm3wI
8iVf1aFmSYHBMnweCdBdiqHCuz3wfBgfN3bpjOmJ7UoOpIFmjCWi/rozLXy3yvCSoJoyczkSZC17
pzvardLdXEjSNjC2uduQwO6XfuG875uziEgGyJF8KCDNEdxDXZ9gaLk4vcectahvvhhcmXIwn8J/
KcqRI1C5ww1MLR5ceEAOViXusNUfpTp2qlM1Hdqoa+95ruQNhWwr4Kg1IDiY9nTxNfVfRiASscHQ
fgbFRFJ4csZgI7ih4lD0iJZ0WD/Q9bilB1JwVmIxskVH/qggKOPgN3+WvFwcgULt9EpKZVIdsaos
7t+7ruuf3J4Ox8SExTFZLOXkqfJ3GHK/2PyzFoSzeWn47uz1kABab3toCySyt/h5glOZAw6QY8Rh
v3i/RxuYS8/qnlARK6Be4FQucXBvJsqJdrOYv+hHc4+k68NDWKnxh2IifSuinO1R5H4Hk6wOHajV
52iOvtIgxMzWoSCwQPuLn1fs2d5wUc1KKrAdmG5hO+MFUSOVWZNG+3Obo68gRwly34Bp/PgQLCQA
FU1dO5U45OQj2rca6zW88a2sTqMjk0fPH6pnxb0Rk/hgEe6RqG95qL7NwJ6irRouEGHKhyie3P3s
uThIe+FugsCpd5bQ7kYtNTxCxretXQlh4gRs9mPCl2+I2TjRxpcSh8vs0TqpR+gHQQY1ZxmoxgJ6
GPnBcJtTc7HjV8FVPHWXfVjW/zzqEncwnco/w4LQ7Qej82Uo9EJskAOJQ/VsGCzvWbDBnHJj+5tp
7xN3mUZ0JQJDs6nddSPC0TzhVcjz5i//cbzSjSXWce0YaXK2UWGb9re2VGrTd6Z7Sjl2TmkLFBOf
HxsK9qpeTWQdCw4tKiwyPOJvhZ/f+xQ/70RFYFZl3KACS1PKxouX+Maj0IQBK1hwEfNNc1dQMyNN
H5ikcDL1QbfeRtEE3zgNi/chRrkOPZYOfcGnwXdnWlgBJm7LLMfZjAwMQbfr8eXMn3RLIi0XZQBM
xAXdT2rE2ubEmsbZFgVxx0nIZY91OiQ+QnDCnekXWmuSkhENT7thGuTRK3rS6N1CIQK7xjNZk4e8
KMJXbED51tQmOOJtAeUExWOL3J8SExj59OOrJyDj4i8OnP7iD9qwdMBgw5pAcb8YlzbZh1PwL4nG
KWFDau31uu+ArSIdRWLG3zXzohB/Y5zJYHBhzOV6GW81vvSEAdAfh44+q4RTbqtD5knWo+Idu9G7
uVATiS4lKe3pwYFjW4j8iVWrD3PRuSp+WdQXn/M4gATVDnxzgIV41RL/tm8TFBUMG3/1bMd/iYZS
qGD7OmX7EyLMHvHeUHW9hMv1T1f960WldpNkmZ96vN1AISAHXjmlLgfwNguBdlcpjB/3xQDK3DQd
G8qwVPPOaLc4dthwbxRDFW2ITG2bns8tGbegOHVUO4EwBWiWhWRUxsgDCFzo7sISa33TdCH84p+l
rGBInX01Zs5ejelCbA8DEg5E968z4rxEkDN/Cy0zbgkFHQLW8KORV9aBmkjtaxnynVdsA8nOF+89
vbQ5n/Xk6hbuCa/ccDOdyBbk/U0xoveAkg/3Hvs7YCEygAyS+7eeKDK6QO1BGjLILatSePXT5Hhv
7LPJRCoPhVIH+lbFTJZ8Lgg0MR7u22rp7qCH+/turQxkCOoBgi4jz8aZV1kJEsjnXxJ3vaHi8wr+
QK3Gg5ZlW9WNMGu0j48z8Z1jKKbsiJWGjQIZdzY/cvrslRpfPPhc0FSRmZ6MxGHWUDa0XdsY5LLk
WeyyBbtA1r2FbMUPQfwQEWJgxrtWkrgrFlfjYKeBg8zujsKXfUIsDNfndW1aj+p3wqzwYWq2Y+tU
upc5rf3HtEKZdfDaP7ttSzrNRhHReiytmCE7xHmfBS9LcDJXGL4DX4iznolKAin/XMerXdKDQ+tm
xMi5SI77Ycg+FZ/FTTkhVqCxqyMPP8qcmhUEGgxrGRzwIyA73BIuLLYrj9VxmEFyN2LvKsgbMctF
dz4VJHhjbPfGLVgcJzLhpKDDOL41QvDe5LTNxSK3J48PGE5Yx94HyNzuyRo8yFSMFUH71FjiuzGe
Ks4jxDLPQ90JyxLqQxvya6so7skiHwC+X1fv+MnfgkFz5EwVNcYZFcI6wiwApBfnE7ffHnqsLnZr
tYASo4B4ExkSsUvKae5Y+GQDf9Btbhz/ecUghSkv696phvGOYVvOv4rU13xVeOx6j4Uqm7SVnTII
mTDz1NnzcLPz7Ra4VuTIahVJS11hCFlfN8d1kOF3kw9Ua/6PtDPpjRtZ1vZf+XDWHwHOw+JualBJ
sixVqTz2hrDb3Zznmb/+PvS553RVFkFCthcNtAvOYGZGRkbG8L5g9m48l8qpZXr0Wf51zbZ1Gk11
iz//+n/5n99eA9zc//mX8v+pfYMuOQCnGFQ08AnNz28d3tBUzVENjSyQocrK9fANB5YX95CdaH/+
4I35NlOGP5ZF3DKiI8Jw8NU11TR0WWBdJ85mNWHRZidlfBrsT/TGmRG9ybQ8vlEOSyTbjq7bKvFq
arWup5LLsUo+KpNA8voWDTsowklBRcO735OiXkvRC2OMpvatU+fYZ05mdjZ9grzU0UlPuPLa3bK4
ue1n4wEqVm1H03XtWlwk89bXAqs4cfFwhQ/uCo/82vjT7xfqBVJAohSyU5yKP8jUQOjze59vXA+f
E6akD5vP14e9FR8yd7c8vjLNPwNcM0sffvzPv2xVNtjui/WZlO/i++kmtugwcwvQdY/2J0c5eS0I
ZtQQ0rK6BcQMWIyKut3Po/S6LHlt4YRzWVNlyU2iFyfJAAN2lzcrM1sb376eWJ4nnW/KBhtDrSWN
5f5vbrxwKgfATCR5ZGfSkd7vV9pgfmt9DPn6+y0HhyirGd8j26zo9OoelgVMqnO78xYkXQBnKIQ2
rwVUpJ7zxpSKk22fC8oOgfuq/lwWMe3hgghFmAORdgioMg8wJr3fU4OxaRpcKvuzRMFjygtmWdrK
hBTBftmUJlGEz1GkOYZy+K56KPUVpVoToV6vWabFjjZMp52CipS2cIruxhUR83r73235eWAvDiSA
WZ5CoWBxomoyazckJZZXaW386feL8V1Qy1NKm4pTh2NLx/p5efi1FZp+vxhekXgyRSNbDqBR0JCV
pEzuN2cgmCyoCmMziO3iVOJVYp1WNmD65zdKa+uG5eDg2YYuDJ9z2ZPurMpTn8ABgGcehtuWt4s7
nJaXanYnLgQJFtCupIQavrI8OaTtYLcHw2lZwOxe2PCSU7ev89gQ7r7EIlmrVCEI4hO+Mf3BZvGS
WO9/T4igT7ZL35kJafjJDIDjHQ06mC1ygOnjsphZU+Lotk3JuqqZhnC4m2Rs4V7UsFYHShapOD9q
AxCax2Ups3vv2EhQwACRFWFLjLaSbPiLuG5B73PfaRBf7swvyzLmtl1TVc3SHV7chiPIgDetrl2t
LU8S6H72XU6r4+8JEG4+k1RrOZoIcKptU/wRFOWKgLlV0mVFl1VNVZiCOANyVqzgmJ+SbxUUgv2B
SHGePS3PYk55dcU2bFWhx8YWl8mNaxcc2jo/mc2TFH/py+daWXFFp4UQT7quGjpt15qtmJpgq2wn
tr02iajC6CGNcIonSbafDcCsI897pH1jhGurT1cWb277L4UK5oXIdFsQyMuJh/25UZ3vy6s2uzUX
UxK2ZiCv1iVtnJ8IqpvegxsQndvVzcsvSNFxG3QZDiHdEgxL6tkhnqlXnIhWBS+2/6cefRnVlZtk
dqFMEkMO5OOaaQsnXpWJrucUqJ/M6JE+fXNl82f162J49fqiGu2qpUNKZvNJwIfqicsKkKbldZpV
MNM0Jy0mNqALLtaY5Fmo6n1+8kgvko0jPALS4pS0jgjk3RvaLy3Zf+WJPiOlp2Y8RMiLcUuS8TxQ
arE8o58u282Zcdh1y9QnGymcGatOAL1u3OxUWpSZHHzKge07ENxIW9PMmXwHJ2lZ4uw+XQgUzkvg
Z4mZlAgEEBNKDx+Apex+WcTsoXHIjToG94smPnwNo4SZO0UEzJhKDwxs8aMwrI31sCxmVhsuxAga
x7E3RitBDBgM8MAdgPovVCAiwl1LpsxD8LK86ayLW2XIiqwbBvtkqYL2FeAx0Nbp56cqPUYuRQb7
yHoqQMhvV9Zv7qReCNIEN5+0HT05NoLsv4PsSdOfl+cxpwGGTFhCMYi+ys60rhcupUx9mQLjIMNr
EMRRwwxF0MoMBBG6DA6Grtm6ZWicUlOM4liGaciV7uRHmy7IFi7atK4PZRis2ANhR/4tRlcchViU
bTmmsCMtpY22HgUTti1NYg2W86Q7j2jfVrc+LC+aoNM/RRlImc6obimiKMt0qSA34uI4QLu9UYHq
Tn2JshnnwY+9FUdWUOx/y9IUlfpQbLWhCZcOfw+jBrmHo0t2EKjBZO8lsKDeteOLHaxcPYKu/Z8s
W8Ez0CHLFq+egQLxVvei4mjXH2Xaco21gNHcHhm4A/8RMH3AhbaNfqhKNLAXxx6kUrt9p4RfdRnK
ib9gllveojVJgikllZLJLtDZR3zmjgKnrQcDcPMw9iuqMCvHwLCh4Y7KMbqeUeHSV08PaXH0NMp1
6k6+D2K69Lz0OOrqO2f0V+TNqh4N6wpujq3jIl7Loy8A/NCWefnATsh/wjEIHNt3xftzeflutI6s
2vQeUBUd4Gvc0GsxRQ35lEEv23FUoA2H+0YeYYaIz4CbHfxYehfSsLMskVJ1xrwwqbqMTMvWVV5U
hEgdQ7uWCZHuMObM70iOkFrw0lSA7qSMKjOtBDhTaAspfqaJvQEX352a5eEEyD7bidu+A0oy3EnN
6Dz6Gp2CZN3GXavTmwq/XQVSexzeqUDKbUu55VcKVMw+tehKjT9HXlfvQY2kr9+zW/oYJW0na6F6
bnPLo+0GGEbbLbt9S4/3Y2yG47avqdemgkc5DCbAPCNFM0+Eq6S9GgTNc03rztdYpnI7zGiXqMFP
91F0SiMqSqorG5jA+Jz1T0oXvZaZ9fAZuHqAi22r2MavEtm37mRK6gN9YjHta9Dx5WObQOwgA8jQ
JZS+qaT2AmBGJtTQGFITvrfvvXAXQFJGwi2jab4i/R/mA7UdagyhTUKdoyXZGpQ4ybBtx+4jyNrQ
sxcazUzgr91V7dgwo6lPoKYtvDB1/aCG3ocoHc07WvbtbVYDQZiDT7uVFe8vepj76RUa72lBTUmB
awB1T4VzNfgGdxJ8iBvKDTAfDa3ylU9l4KBBWJLnPJZ6MyG3LDt/ZQGv8iIh76n1lBFUtu4/dCE4
5iVtkTst0sBtc0EeC2IFyM0OyHR5qqX3VVBfewNqD7kFzEMqAgO8Eci08mak4RZEREqaM3UbUfxD
PqRxvxiW4T82CYmfsnGaO5pjpRcep7C4A93wmcYDuJolSC8PgCWUe7k323dO5eccLZNSSOqh78OB
HLPMNUATeBwGx6rQ/hx6Q/46tUU+FGFIH1IHDGKv0Pi+fCr0G/ti81zG7Muyxskwxft5pLbDbZU2
PdJF/gRcHXiPzikn72eYT4Zh0FUhnXJTe2eFz7ROAnZ4qN36dSgO1H1CHxTvkwD8Zdq2LMl9n5TU
7wIBVFCTDuA6KgTMGa1aHSX6kSlD1/S1SX50ikzNGB3ZmJf0MSdl3VB2JynvvejZ6wwMHBFf94NX
tHQYvKj0z4MsGdBllOvGK4zEK0swuwImrIVkTnipyIJnlw5xUI5hnx6r/Aev721CQtcdqZl6liAH
WF7uG1dlWu0LWcL9ZNWUyClWlx695gmYChAftgEl3MtCpkEEO3clRLCtvkShET3PTMj4bMXnyvr6
e+NPV8jFJStTX46ZY/zELyCW+uas3XlrE5h27EKA6SeVq8JVfPQxSuNmNbtwc8cJuzBdFBfjG3qk
exYoisceKOsWoIidWX6A+nJ5mdb2WvAX47Q3y4YW0iOc7NscVqtUlneV9P23pIhR+jyFsjiRmEsE
Ilrx2oJXpa94bSvLJYbmtdroTAqA02PxNy2PUfYE0Jxq3y3PY02IcAptK8rIxLLnFAEHNDcFL3Qg
mvJvrpbgAoxJWsFE3aRHwHpol9JpBezW/IyVfVeEfS+cpDH8UE6PIV33+0iXUsAEKVynykSD3KBq
ISpQ+01iyQm9wpKxk2su3ywFmzatqCqLkj8V3/7i9NaaYZgk3xgGxyQhLatE5hRB71Ngp2Pd5EFZ
JBZcdUeNRsRe/4p/0QbAwVHvr3Urkd/ZxaAjH7sqE0MR3dehGXO1ogzmaLr7ZmLuPMR/LSvOz0C4
MCsVj9+SVSIAt7HGtoCIWYX+6GgNxYNdv1Nh4/GeggxsnOAelKW7qvxilB+7EKy5d2bfrDxw54yV
TFkS+XcDUmYx6pzZXdq3lZocXevYAPkx9acsz3BNgrBtTdT7RFPH5BhrtC9t6cr7vfEFhcXPc+n9
YXwZxrIRnkclOyxLmDvcF2ukCjGG3qYUttbk5Oipj76D4+VTkihDZUgp4bKkOX27lCQ8XypKlijd
Zzd8adxnKhQB9LnTYLqyZPMTIuRgcZ9bii3cUKFsFwbNwMmxqajXPHnGPRQj9CMsT2ZWik5xiqNY
DpkrYTJyA6Od5FnQnwCkq2aAOLxm8o9meF0WM6tfBJnUKVRvWKZ6fR0O9GYAL+nwFoP/CTyNlbWa
HR4DwGuPKhhdn36/uG3hIKmq0cpZK+8cps/czSsC5vb80oUVNkPWO6V03Bp3wTl09n7Aly5XFHhW
hMn66KR+eD4KR4S+aFgQAYs4dj40edRVQUX3C5qrWDyKZSyzdhOHgQfWzi0Hd8GDIjc55drXUl2J
ms/txKUIwZD0tTxIZPVZqGAHALGn/MpGoKkGT2xHvgnvJDBSADLlpceckvvOBbedlnole2NxxfSO
p+SBp7xNNtEmkn2tUHWhN5ElhekxsP193j9oZrpy8NS5k3cpQjgSVeNxezZBeiT2RoN3aQ4PNpWQ
YNjWzc7veBhqQ/qxSzkv9Thhe5h9cm8MXQVmA/WR9hDaFGf6f1gRXNejQXioqAh+5zGFj4BF5Nuh
6IM98Qhzb3UNIBa2O+ws2vmpJeSt5CrWG/OKN4smeD603+gB0tNjBtBPV7001dtSyf8ngKjelFmw
ZLEixWqjuKcTKzmGxrd6iKDgeZDVeGVjZjXY/q8Q0dttCxnwyhEhoxIpG1MCa8Ojk/nt9hCkGNOU
ZVvmIAr2JC0b/InMT4mItpsXGaDj5fGnfy84LOjvP+MLxzB0aRbNK3wiXsdeeujtO5c23Efl67KY
+bX6R4xgs2SIGbOpDeDYJN/d8Mlw/l4eX5kOwcI8bOFWT2F4KgbqIMhPZO+CxKXlbgRZIHxNCgUW
EdqyXPUxcimnVceeGmniYHq2X/6IWcP8z1qK/qWlwXjn5i6+UfFiwiEwuB87Y602aXYlHaDnKTnT
Sf1PH3Fxg7meNJaDmaZHgyZPnUCEZqxl5WfncSFiMkgXIvQ4otK2LdOjTHCr7xvwAR6xcSuatyZF
0GwrBGMNbuj06ACWWQLm1wbOwevvlvdkbbkE/Va9wXBVP2e5xh2OSxeunM9Z43yxVoJiO2NZV8Cu
pce0/xzB6dvSN5h9iPyV87MiRszHpjbNZJ3FNCJCQT2k9KMH/6D6vdd+4QUBG8V/1EusjiGfAe6a
znxKzWU3gqdilP5c3pKVjTeE+yxwIRWvQFU+ljC2thHuKnDySWi/rezj33fAxQNTu9biBDFgkfDA
VLL3sNrBXPZBCU7LU5nfln8esZP2XZwU0PpqOA2K9NgCoRbW7yUJyOF42Ovg3CxLmtfjfyQJxz6o
TS8f6IE7uuPXUJY+19Cs/aaIabIXk/EsBxiCBhHZABA+nAGv4MjdL09jfu//eYILe08HRlANCoe+
Svb9D4g3QS1aljC3JVR06LI2QWjYYqUE0Gugy6oocKQcaIXeqMGzk+692FhZrXk5pq2BUe+QOhLM
V+50nmOmNjMha9LQllTTc5oNT3mwUkk2t/Oq/I8gwYIVYBs3Rm5iweSn0qq2KVyIy0u2JkGwYaAr
AVicIcExHvuBp+MvnMSLGYgvbreUOzVVGb+2/pTVz1rxrlwrHJgWQbz+L0UIbrgaKElOMorjkd3R
Q7pRC+epwt430ldemUDR//iFJVN4VhiU3hnwKlyflZHcRWuRmzu2LVA7NLKkK60ac34Z7qusODbu
2U1lnNPWEmBNSXZMlXKTGYfW/+a30a5xvq+XO88uHjldFawUQkemYCm7Duiy0OBBqVrvwmo3ccV+
8w7aN1X9FVW+EDQp4oWF0YKQrjMVQfbEQUId0355V2YnYiqUdxiaApeUYCTJzhSjA0sVML8AXmig
/+fHNP0OPM5W6u4l/9OyuNlzY5IbVoi4OZR8XE+HnHWkZOB0kJ7e5N5HK15RslkduBhfULIoocXP
TSd/ksyVBC/htnfuouIFSp/liUwfenN6LgQJtkxvICAJDCaSQWqeea8yUHCZvxK5XxMi2DE1gHtD
sxBSDuXHtq2eY6COFWXtwTQZq5u5WGBr0t9EFPbGP1YzWSm0hNj9EN5FpFmzH/KY3BWASvlOsq2M
dA+I5IoFnb0MLoQKO+WbYVmq7RRZdo4+DegDMFZaujO0avcLO0UJoKbg+iv891rlStqF3XbS8Fp5
NiqSgoegWTmks3NxCJg4xLAJaAjK0Ot1VueykhxTEgOu81QW4JMkL7b9YXkqs6fnQo6gD44Z4ill
Q3LMpe3nKF9ZqPnRTcWC2IujaQtnc+pEamwP0JG8UJ56ffgg2cOKqzyr0M4/IoRN7wJrVAq/5v3/
RfXPRv0UmitbsSZB2AoQMOhxy5EQeafEOLbNk+2uhOHmRTALiq40ku+CQoESF4BD3ybH1vkuA+XT
HoL6869s9D8ipq26sPpQjmSupHTJEVzKCIaUdiXYM3fiNY6DbDoUAZBOuh5fAozdtD381qGWHyD9
2dC6s3OUT4Pxd9Z99Itng+7t5SnNnZFLkcKqEUKW6lDlhRx4xVNbRyBJ5GDRKY9lH35cFjW3QXiz
lApxHjVDjPZ68IW2ljXinAWUlhTftAr2yTe2uP18K2kG0V4VKPnbxlBbq6B4gVb2aFNUKufmg2en
vxK40MiKUQ6nyMQtBGU2vaaJYreIj9FGHQ+r1XZzBx5QasuhrpNeAtHu10mr8kjyk6PhfDCaF3Xl
sM8NP0VcFJVqNAuH7FrJ2sRu2yblnMDARktjtJY3WBtfMCZSnwPn6GENjfjOTuHCXnmuiOPTtGri
p9ICYZkaLazCIcGLVCoAber3Prjalv09gyp+WVHFMyFKEM6EFvadreR9/T7q7uX82QQW8SkyDstC
lJl58NjCtWMTVAtv9XofeskZYAkO6vfgf7youXc3uN4HRUsPcfQt8c62H0JdP0WuwcCVPhnaV8q9
wJyFUHTlQ6YFu/QzmO7U7Ep6QSGNpIrl63FQAWtk2c17t3BOiex8Aw0IlrDABZc8Cg+yaj70un4P
HOvBKuTvmh+BCzyazUoEQjR+Pz+DVLbGi8OiKVlYdbtyCkp4+AwFWC3HAi6+0v1dPXQf+xxicz0i
7W8boK5oo+3tltfgZzDoeg0c3dQdhyJX3aGOX9gMD/Jpw9aa8v2o67y2odd7BNvyfTnC7W0F7gHy
t085/fvv86F6dEPjj1Jr/9K98ofSQ4tJZzHQAu5ZtiHydNVEfnYh27gDfjCGxKB7jXNFhbEeGJSg
BpMzkB58Y9z4fX8HBNyj5ozPXGdbq3J3cROQp+hTICmgTXT7eqMPoKSOWbaBjvQv8M2ejFYJd00A
tIntwdmQG4eAQss2IvVUFd4dXDEPdOs9G3JzTlR4OSQr/g6kYbSyZLfqizOCZ0UJ7dRGJ1bSO407
ajDhle+rT4n3qHkrFQ6TDb3YEHqwSdCSnyXvQUcYN9T16Qj8cjSGxElPefgCYKCeezu6kLZN8LXI
16LEgubdyBL8txIm0QBumfQ09F9T729HAycH2HkF3Ns4gfDlHdQsy/omWJifEm2MFzaY552qTYt7
4UiQaWujAj6TE8RZNTh42TOwVLAcLEsRHpGTFF0GtIDGPeJUKPe1lEYBdt0IpPSka49E70mNVV8G
5z5W74vux7IosVzkRpYwI682YtL6yCJ7sY9h3GvGE9TVkAj9BTfXtpGAewVkuPvhOOc+At20Wpms
oI///gAaCDRSpApdqsK147lZ4kDeA6bFowWgU3q/PMGZHcO3+Gd4QR8dLa9KbYgmn+IpKEAzPEje
Y/5GN/lmEoIm2lMIxe6QUiSPnr8b9YdG//bmiWDpUT4MmXabc497kC1hDkhP3+Psj9YDwM4Brmi3
LERMYk0TIZowGYep0fYmdhl6xqBXEL2eom/W5i/AxALraMeP9PQ00qPePMNx4DufloXOmIxLmWJm
AV4FjSJTOz1ZXrOHQyrKnb0HxmKcnV3nbY8NcX5iciF0HXXUfMyTDSppF1mY6WKrDF9+YUbAFnMx
EZqVDUEd0tECmdTgUKnOpyrZgRYqtc62MSBuGL8vi/p5ywsGl1IVjTQDuuEAqnJtLKAHszq5ZkZg
Tlnv4lN0p92Zfxv1Lt5+KPQPhubu2+ajbzz0cBAFPfi7OmyrL072HoSdwAUB8CUeXsL+oVjrELo5
2ZYqWzJqNJVU3z7s+rioJYn6pldakb+U6kd44/5envyahOn3C3Nc/1eClp1S5/ibowsr24JwCw87
318qMHNEOwnQpeXvvzFOwgpNv198f+ma4LvymHi1QOnNNnCxxMa7tQtfmZVCCFc1J/MK9ta1lFaB
mzOsYu0VTEI4Qoz0XnXbvdnCGtd0f0oqrDtedVL7+A8FmO3eKM5gkh69MD6YNpB4bQLUGlBph+W5
3+6dCa+xTIaEi46HpWCYo8ztFVnO/XPjfDbNj+GKH7I2vDBpfYzqqAM/+VyaezO5a956a1EXhgOg
yBovViLwgt9ZREEOLYYB6ul43/SHsF/RjJnPZ3w6xcns4KiLT9UgBWiRkIX7CvQsbzH7Fz5fNU3e
MWA2UGSlXqsEBE5KbsmV9VpW78t3mb9iZee+XudRAjkuwZCbdqZI10JPGXr3tfEeh7uyf/veUlyK
zaNtTsfyTX7hxbFR8szIQyn2zqaWQVGebd588Cn/s1WbOjYN46UJ42u+DoGLZEmvgQSeafahkFbi
RXPrcyFAl68nAE+8MqSlDYMDuIzeIc1W3NTJMl3dCWgnUcGpOdOibucmgOoBIaXVmXd2GnpyIXzc
DMYvKCg0HeZU14aFt6cpXuxBLufhSNmO9Fp5P5z3Ko+eZfNwa7Roj9Xo95zcbVUWu1gNqa6lAYjp
MxZo8Mg58Hy8d95YAoj5uZYinANFGsq61LTgHKT7egBzcmUWMxt9NQvBkwe7Ck7AlvHr8qEOHoBL
XV6ltfGFXeDLcW0DPTgPnyz/zi5WbPTMJnBdOGT/dLJLsi0Y0cCw3RpAfjro0h3lBfE7XlhSsBLH
uHH/UFHNAVfapJpURdC1JlVFGYOMjxC5qekR++imTxCUlACwvLHeZ9ptToTOybDIat5E0JKgyS3Y
WKpzYj/zToQyQHdWUkw3T1JBxLSiF8eiyPwQq15U5wjmp7s+BSHb9obiPdiL8tGJmnNVGcEHU28J
QboJJZTL+jAnnvcBJd80r+nE267Fg5nuQ06pliBUg8JfjmW2NSXPeM5Vq34Jc6M5UP4QQo8hGw8V
XvdKmn1GHalo/ke8MPvUl0dZl5TyfFf0XyLpy/LkJm0TrNpUL00HOCgqgLIIh8koemOAuao898qn
cjwX9XZQ4LdqHxy72Uvew7K0GRs6ZW1oxnUIXN4ADtlwh0A8YJfnJqbnHPDywvhLy9dC0jPKDxCQ
wR0/uUFEsq43LK5TWFszozzDQeu2wa5P/uq6YuM0e7Balyc0tzkGPRm8E0hI3dZxBgWtIV1fnqH0
fC1N77EztJV7bW7NSNiBgQ4MHwkdYYfKNOhHm0TkGZqf9tV1fJUamFoCflaSV664OWWwpgZmAu4E
Y8UorAemsBxqWX2GnSnbWNoXGOLuO7p54MTxdrGlvPRuunLniaHfnwYEhDkVv++nQRR2CxrYBoYm
hCYA8G/yzrzzwcuO/x5V/85Dftu0n7uwOXZQBrbOXsmD+8TR74rael3ey7mFvvgQsfC3LrrSBzG2
PtdBszHb0wC6WlZ8XhYyZ0wuhYg+bkNVbh6W9bmpd6P0Eg2PhgWcPPTr8jn0YRNbOd9zCsqjmfPm
8FZRxPxJEEVGlA9MSoaFoqxPVAavXDVrEgT7ZKX09urwFJ/LAqzm0TBgsXZXjtnPtRfNFNpPSJcW
jyk5e32kiYDLnW4M1bmSjvBDZJBaBMrRKb6SI7jX3fsKylAFHq9f2KwLqdN5ubh4XKtKUrqWqnPc
w/rVPqT6J7d7lMeHqAOvuok3BVQJyyJ/djrezJSKcBwD0oI0aQgy4f9yqsCvz2lc7WTlIem++u4x
dw+FBw33QxvA5SL9BYvYylxnt/FC7vT7xVy9YBiU3AuQ6+svgIh/dtO10PLsASPbZsvAMcDqJZx0
nw78Tsrd6qzxfjHfJ/6hVu9Wlm9anpvlmxbPJotkU/J6PQ3XhjktwKKcyRwC8O1sQ+dkVke1eSKF
tlWqvzMLpIkXqf3o58/Jm9FY8VSA04NAiTwADXvTClwuYiI5Y6FxFoZ+J0Ol+sY2up+28nJ84azZ
4dDBc8n4sB7B56A3K4/AuQvgcnzhmMG8EMURvMfnZiBy7YZwUxS6V2wKS6FpfSIT8uPBP0sjMNfL
GzenfpeShaOm+10BKxczy8YRI9JukuxhWcK0NqJmsDG8e4iK22A5Xe+NMsDvmiQ5mmHeO+Ynu8LF
OQXKj2Upt/OgL4UXHJlwvG9LjAsB1Q0AaKhXZ+VO0iBgVbvdsoDbQzQJcEi2//uSFlRstDwd5rQW
AT3cAgdVLjf4vb8gYwpqwTODu3bTTtfRZqP6XnXu0kMR7WP10K3hhN3uBtPgkYLTybv6pp7L8Xq3
1SVEZODQ1TvZ4zbcR9GK7zS7GxdShPOSwKBVNrpUnhP9S6i9OMl+eaFub3NmQZ4UV/PnSgmb0fQa
7nNucEEUX8jS4b0cYN6AS+4pqe6H4tlW1tylue2fPDOAm1g8W7ShpEPAV1Pt6jzAICdpdwCq4K2v
XOkrQhwhlKK0Wl8NsVWd/fxlNA5Ou6uU1+WVu7U0PBdRALB5eAMTebo+jW4YFgD+c94D4vj13ii3
4NDo4a7zd0G+YtXmp/OPLMG2yL3tx2WZ4KHUB0slkXQX2iuncvrca+NyPR3BuIQhpG8wcHJ7gtAT
AsTQWCSSDHWj1pDFlmtP0hkv4UqeKexQD7aOBwF3ffa916mFLJAe5dzbVMqutu8tNFGK3xX9Y6+s
HKi5Y3uxbWJpQOgWPX9wJzXlqY1eVG+nOwf6FZeVY02Keq0crdGUUB8hBW+vD7964ZNfvnIXLUtZ
UQuxPjqv1aBxPKT4EnwtO9CgQDZaFjFnfy6Xa/r9wh/ozQJ+ygG1sCEe7TaVujKFtfGnKV6MXzZ9
PbpVwRT6z70LT+JKpeLs+FPhAUX4xAbE7c4yPZMp9KvPXQG7aPY8Vj9+YYHAnyMQRmJCFhMWUgjF
fFdoRI/Cz/5dmH/6heEBqgF3jqZznE5hfXo5bNpOqc56v9GKrbpixGaX52L46feL5ddJe9pjz/Cy
Ku2JRDbJ3fL3zx4ECK7IdHNb3jzIYd/SBhj0yrMVZo/p+Kkk9kS0Yd9ApL0sadaATRF6ml54iovv
xMaWCwneWtyKDi4R07tTTLpsSrVPwGaDtS0e75cFzjzppoAh06LZHVgA8SaL6pBwt6mX5zY2Hga9
24ZDu/Ocg2Y9Rtb7LmFFWwnIpxW5s0tKeoPY6/QUEQu8LIiOvMYlmtdFJdyg9kZvn9OEdpIVd3PO
ukypQYKwBrksUbO9Lgzo50wIWka89HV3H0TqQ9TrK2LmVBAsF2pbpsKCm5yZZANQllpafQY+x9ka
Y3eIg9H5BeW4FKJe63muS/StxHp9LggKArEy0HtfFV8zSN3KFdfjtnaGOPKlLPHIWiCmlaGFLDAE
3A8dhZlGcDfI6UaSz7JFI9Z9zf/H8qYd3V2QrFxw8+vpUGg1RfRucoRqS261JTd9NqDjGavmPZy9
X5c1f04EiB5QqRhglpLMv15NjQrDSKuS5kxYb0MD+FpP4ZyGX44//X5hlXxA9PRKZ3xL87exOcIy
+2w1+3QNnnJOw6lFm9oWgN24CebGBWWSapI1Z4Cg70fYXpORV2nT3S0v1+x0QN2Z0MRlhwfc9XTk
obKNUEqZjqluPPPOGbaquqmI0S3LmfFIsUPkZSzuOuUGurHtes3zfLk/Z3q+NWFOH5WHrniwgme1
3BVrPumMElAnyPuQQLWKGy84jBJltWGe1MPZ9H6A6Zi+tbDJIhkJ2p4xgSIRRhJPEdxrreFbPYZ7
13Z3Y/JQj7CFryzZz7Cb4PYihqDH1GM2NeZc700iN1YstSNrJpUbzfsI6jds3K9SdNKtZ0CSjMzf
UnW3yUMLpMtsl5byVoeDqno2wUeEkmp5C2dUhRJxfYqW47HQOnD9OZkuZ2ZRB8O5SQ6QykUdJRaP
4R/LQmZ37kKIqI+R3iqdHA4YqGTzMRt/4fF9NQlhTYOWsIvhpcMZIrfO25Id0eLD8hTW1knQDrj8
agMeSqYQ/jmVzj5JxjZo17LNaws1/X5hh8JeGsbCZDf86r4nXludfm8Wgh3V617xavDMz2HzCHGX
274fnSfH2v+elGktL2YBxbdGM000nAPjnelLWwMo08R51NdyL/OrxWmd+l0gexNmk6mtO8h+NpxB
KVWAs3h74RgWAeSf/4wvzIOaBiUAR2w4K+Ndr92H8cpTYeY2uBpffNDHdkLRQTmcvXHvKiBWgZV6
t7wVsyIM6kdAzKeIR2zM1GwviUHO7c8mRIj5HhYqU1nZ7dlduBAhrFKhQT9fAYZ8Tspns9uOxevy
FNbGF1bJL7XI8Dum4DRbq91x7pbHn1si6lg1mBcUjStZGF/uyRW2tTqeDfM1lP8ccuCAw5VCpGkM
0egb0/UydWOSlRTWaIBvNu2DXD5T1LqR1LMHWn0Y3lvWY9C+EecDI24pxkTLB+g60xHD+UqVA/3b
1TLPkneVLG3hZFi5M+beITwQrQkt3ORCFmv3S3nsM483ytnTs8PAKU8jRd4YtbaF0PnFCseDpFbf
ISR/HMO1gro5n4N5gYpOhxN4VtN2XhiX2jBAa6W64exUU5W2HT6qEIvodw5krG8momMpoTDAMwTu
H99WkJUE3TAScVXPjS7vGmoVy3C3rHzTxouKcSlBUIxqrFsXxGn13HU77zm86//2kl/Qb3L6wPCj
eei5cHN1Q5pAUq8rZznZAXmaRveht/JAnDuiNg9SUnAkqXgSX++J5bp6Pxr+eM5UaZNE5L6tlUnM
SkCXSXfDLXPDuyCFUu6PIJmdazvY+HW4+bG8D3NGgOyTQeAAN4hZXM9gUGKtho17oHk13CvJezeU
9tIaNMPcJC6FTL9fqG4AU7mu1PlwBrLa1Taqul+exNr4wjbU8TCGhcMkNO8AY3pv7JbHn1PWy+8X
lDUeVNcIU+4rh+cRDW7QuZ5qI9nn2oq5nJ8IBV9kI3nGiEV3muq6RRe1wzkKIRpUK07226dCcI66
QUUhrXUTScHH6q1O6zrCUNGdksnvNfDE4t7YU5qy8jyee57ToTN1pE3cZzfhkyTxtdjQiu7cu1W6
k51e2WRZBydxasv7VE2Crdaq1daSyvqu0HPn1FR98QGUEOm+Jx6+HVq5b1dM+MxWXn2TsJUD1Byh
VPNNRRps6+RHK70W6rMtr7yp5m6KKznC5Rr0UgK0dtmdwSHY9NFJDj96E5RWfizsUyvtu/qjbq4V
M912j0wAoBMbCPWguIbiHWEoxF7LyGvPkaZvLIeUYglg/w6C3Lw/WB4g+iHk0+kHfQTcKV9Z2pm7
XiUNSAQSJlA+QjAlkhN3jmRbzVlxvoVKRKfye8jH0+yda6wkaWY3kc4OUrP4FbgX1/ak6iOXhoe0
PY/q37FdgdUO+sYwkQC8uZ4OBEy6yqkh5bLiyX8tKIyrsTGUpj134PwnG38NrWTG+lJgy/VkUzF4
GxaxtEKys77vzk3ZbHGZD6NSbkttLZ09J8ZAG/AeCL/cuA6yNiRZoRf9OUh2SQBH/Kuyxha1JkI4
V2UZRHQPIaJ3gNLdSgpwcSv6tSZCOFKQVAxVPyJCk+6G4B2NcMqaCs/YX8IgWMUp4AsHgbDffjJm
g4OUM1y18s6W3n6ZXw7/02hc3IO+aqW5rDF898nWn+vo7c+qq+GFaINu1knvYkO5y/eh9C6FVrRb
cXjmTt7FAv00QBczkDOvpeGTPfA+lfVmzIC92qRrDTMruyAe73GsUxgpyv7cWFA1hBitv5bv8zUB
0+8XswgUv2qt6Tzo/R/S9zj9+xeGn4rmCdlR3yN+v1/nul1lnGowdOKGVk544n9PgjABVS88uUqR
EORb9UFbAwOaXR9remfwxJmCjtfrkwyqno5+1Z3zsfhf0q5sx21d2X6RAM3Dq2TZ7iGdtId0khdh
Z5IoUQM1S19/F/vgnNiUrglnB3kIYIQlksVisYa1ApXkgSxXtXZVoBL2vwIc4Zwxl/auCZqZo+u8
UBqMqH6J53zDcYxdSUH4+2oLL413CnK0CYGeGHXZ15MBuf3sze3UHWl91Kww7h+M9OxVu15/bh0j
bPVdTBh6pMMBzbep8/n2Tq282rgDBOMLBtAldkcVG0VZ64QddTr5Xs/8gXYBN5OAHK9iRA1ke7ey
tIhowoK5qPsBX5JgJe0pbfGDVx21vPSbaG8mH5R69GuWgPJE1ijN90lY2ythfPYXB4m5RgSSSLc6
mnjXl8Vj322V5jWmP7Pk7AAgwx4NiQldW8/L6QmaQ+HidAmJqmNU0C9NCwOU6Nu2mR7Rbe8zZQKw
yHC8vYUrpwHxI17ND7QHPCQFBSLAV/BGVauOhe5PP0vJ6CsW9Wp04awZvaIXnYPR+490/Dw5D1q2
84rz7Sms1YBcSTGuN6oZvMKsDUiZpv2QATeUvDUxAZbc7xo11J7nK+Muah4bk95vqa4EC5bKqkc3
t0cIrtDLjlDfX1ypV+Nzp+FCA5WmYfmMZrojig7a3Af95u2VW3E6TADvGCgChOcEruDr8aMk71tk
1cuj5X4l7Fl3H+vs+20Ra/qFLkB4zirvjBEZDynAfYiR0OpIn5V5Y8nQMGXDC+qrOimalKa8OqqT
3/df+k6WhFgV8I6xBYcJPYdcwy+2oBvA7qsoRnmczBev+RTVtmQP1kyaywkHAH1kgaVNmEExNUZv
4SlzJGX5NJJ026aNn1mVHzduqFeD5BG+diJ5rQFgcgCytqgfR2wahI0J+jR696CUEShCKdhcj47k
bbGiWRZKAUHcjNoGDs1zvWyUKFVcNQU7kt8AE2h+oLXrtl6tmEp0feMiAJguyEBENwQRtllpZ8qO
NM0yv1bMx3LIwrTrtoOnbeqqRQPW3WASqNC4lCkc98y1PC9yc3Zk+a9IUTZJ/BehySsJwrLlmhMV
4Plix2qKfDffZoBKur1uK+p2JUHQ53xwyy5lmENWN35Ctl3vg8ABDQOO/XZb0poKILrKO4JwXeti
81HjKs44RDE7WuPRBZ5R5HdStCSexxSuaBDs/E+GCO4wKj0bUhMXZt08tE0SWMr5HR3J/mRGH/P+
E8gpLV12S6+YBKDQ4NUMDjNw9Yn1OmBstLPZ0eEXuJvI3UlpVSTji0WnpNVh0GqMT90PprFpxl+3
N2bFBFx+vydYnKQntWbHZnVMWp6g0t1Nlj1jsf6dFP3aAsRJXw4xMSAFoJTJg6lvojaIbEmwRLZW
wtUPIHdGOxdz6fv2CzPK56hK97cnIhPBf7+4AZC9Zf9ZrioJG6SH2+D2+LLtEM48UezGLA0s1Nwg
bxQq7DFW/Fl2GmWzEM59BB4ElamQ4sS7nAb6nXiUPD91pVSCZ96Vna4WMXeF8PREhyE490bcZJ9v
r9Wq9fpz9EQCxbqpZrvPMQsQsPXqs44menWbpp9SWUmPtmq9LiQJrniJehLDyHEIPWSHSJzuhhlM
iS5Iu3WDgGnMjapwzvRdpGYPrtKBn755o0TdM6V8Hnqwb/aJ8/X25G8rCqpEBUUsNeBkFFjiMg+T
Imib5+wr2h9vC1mLsl5spCZG6WeWE5VmOFFRp2kbOD/Uj6q422QNGfykorMPd++QYbNDksy17xKw
tHeexfwYvci721+zrrVIe5pA/EJvhKBVWmJ7bGB474GKNCu3UlzItfczZvtHgPDG86pKA8OJXR1T
oz44WRsSU9m5gMVgjRaaerpXTG/bj9bjgFmCrXOLGOauZurr7Xmub+2fzxC0bVazGdlk3GNl9+z0
iZ9Xho+KZjygHcn+rp+g/0kS6+WLxBhsq4ak2fw8J0+l+qlI9mX8JO3QWj9AfwQJt4znRHXX9VjZ
Xt8AXwHE9zgUt1dtLQ9xuXsimVYWZUMRFXihs3JCCcTZLl9Y/kLUD2b1XKu7If4+JVN4W6hsXsJ1
EOtuWyHAg9vfezaal9zF4/yvrs4/S8c/4eLGcVpm6zUXoRhaqNXdq2XHD1PZbOvB2d6ezf9z3P/I
4pp5IWuOJ5RKMAvXdPLS6j9z8+w4n4eo9tUWeHfVj14/e9M3au0AJSNRRYnS28Lhdpq4p70BDWm0
XdNuVe9cRGHWSWa4ul8W6iUBAIeonFikoVCjmgvwRh1NcAuQV7wQgs3tNeSHc+GEXkgQ5uFGlp7m
Ma4Kq37wur1ZBlZ1ypQtS8JYe5pk3E+rNvFCnGCyjL72OtsZcAfa/lT5iLrdno5sfMEWVTSLKwK8
3yPLdm+tzKJLFkuMB6D4IlMnDYuVaBsEtWogDP+KiO+Uz3HwN5UeqI/4394bgg2iDukBLIqpWHqC
XrTYTyR2W6Jchn59ehjVzMbuJpxUugXjnqV+HPuHf7UdYg1DRvsxSTssWFlP/qFPR8l2r0/BRAQR
0CH2ok+40vN0nDzc90a9j3qQobu7eJbVFq3r1B8h/PcLK2ONpWeAlBK3Tr2f0k/gnf6bRfozvmAx
ey1vuqLE+JO1tchD/hdNmlCkP+MLVrJBtyHuaCyS1rxmyqOTfNUBe5vP/3IvBEvieMgVuBlfpjhM
rV1hw6eSiFi9/y0HhhBFQygQFjQ2Qh4NECAI2btjqAy/s2JnpegHcr6VcNtvb8qqfb8QJbzNemRm
yWAhABCn+8l8a/svHZr1G0fyBFxX4D8zEnSrcLRkcHJ4NE38xQZdpP2UZZI7RLZognrpXZFmhQ03
dGifmRuitN83k8eocQPb+yuL8mc2gqZNrADk1nvUxPMpQ9oGzB5/sy+2aQPsG38WDTn5UCkjnjcw
8CzbxMazW3wo2Qe7k2CorJ15NDxYSCpwmhcxNTU6eVl16Qjjm4QAsVNl+77q/V0KEFTZ8WaPphEu
wg5A3Pn3rtxRp/NJf2idV6v54fR0U/aSSa3p9KVMQacZSGZG4vbV0ba2ReFH2VZ3wrx+u31y1vTt
Uoqg0sjyJJnWYWa68samXZqjpntLtM0sQ4mQTUdQ7LwFsUdDG7zagVOdt8MjY/WWaonpZ8Uk8Wq5
XyK6SZeTEjTbcTorL1tMygJTSRZE2SOICvVxM6ifXP18ewFl8+ILfHHfaGOMYooe8wLC9kRQwLyf
xw/Z+BdB7ssZCZ5Y0amNMVFoOFqznGpjTAiiSp446xMBSDNv2gaMk+CMaUwdvczFjdDZwPiuqoPm
DjsCzxLYUn9RPWaBheG/ssS4Y9lF8ahxb6l+iPcqKprB8CjJPqzbhD8iBIdMAYaMnncIYbj5Tmtf
XPMv/IDLKQgmoYsJnaeUh0gA8qOyf5r6Ti6x9zjXpQTBAMxjO3ZpAgnO0Zj9O2lEF6MLB79DlRQq
H+BP5uXObsLib67ky68XznuXx1lsx1yd1L3SfbazT3X1ndzJhLSYhXDSrcTuUt1Wq2Ncfsqzzyo5
KH14+4DLFEk44GRyHJSs4uiN0zY2AllWfDX8d7lQwtG21CjrvQjb3GXZhqVkE2efE5Q4FtUTOFjN
Md+i7Nh3ne/m+NjrHxLvl2Fsc0v2RJZNUzj+ZQP4CyfGkexQUdECxr8+3l7H2/YFRWHXhjKuqs6I
+QNG115Hc0/y7Zh81NLPt6Xcngbq1a+lRHDP5jKHFAMvPWNvTBIXUDa+cOw1mwy0rvBG0hkaIx6o
rFKSH4vF1WWgshh1jOBVF4sk0Elku7Sq8czLexS7Gr471t+jSpc4ZqvTuBAjTKMkmj7ZBm6tpv5U
k7foXm7d/xzMCwGC8SKTnjIggMCPrXBXtb/s8stfbPSFAD7Di3t3dtuh7UfMIB832gxU97+5DgF9
poK5S0N7tGC/wHFhOw4AX1D/E6Q1mBx3mhLSQeKDrx6KCymC/dIVF7Huhl+EaEsYtXCwvpZw+akj
yyTKBAlWDAT0pE8iLFccj34Tn8zi1AO1cxr+5vzBfTBBn4G/Yo/tNLSZM6cw+7OCOmIT+ovyqds7
v3pE/icCHbDXO19mKiXRDJuvegjt+HP0VsvAUFaPx4UIwYrkTh8BeRGn3PoxA4zh1+0JyEYXDl/k
KO44Tnjit/EBpXKZxNDKhheOXq3UJtMLbIHi7AoDGOmS9V9VpYvFEU5e1Bp6DcI21HHZO3dbfn01
ZJkh2Q4LZy+u+pzZPC1t0WBKX5DNLWW30foiAXHTATAzSK4EJVKnFiVEYITjmelsCDJpwmB1DjgA
rmeiLB22/FpLGRzQnGYMcaI89UG14tvDE7FfhkTbasTzDdJvtPLgtN9nC2TqzxX6+lLvGbWPkt2S
fYdwrxtDy2jTV/iOCKxuWxsMLDKFWFtLF0CiHAH/nWj1eqpFGrWF1Q85Cn20vUeLjdn8un1i1iZx
KUE4MWU056PX9flxNn7H5YvJHgyAU9wpw0XQDageIKLiWF9i26NFI33op6Y8Z5VC9kkZ20+I9jgP
1WR7krtF45t/dcu/y7I8xMVQvbsohRwzQJzRci7PeaMHaYqmnhGcpM2my/dd89xRwy+VLGimKijb
7ABaC0KrvUaKZzOrQCGvBw3JUJ2uSpZgEQzAZ9nwOlBdZHCACdFy0G6elKpn57hxfMNuQyU9lSjs
1dJfrYxTfGFFBFmCFaF97TInH9nZdd8SL/OpUQZJqvtkJpJZLZRHkMR/v/AUJtXOGENu92zHUTiB
LBeqGg7SpqHVxXPRAYj3MCoQxZ4HmPTc6krGzmrxSx2rINc+kjgGg6KyKUoZv83iyGFOaMeGmtr4
16IYmzlRSoBTVJ0Bz/3ZaslTnyUSJZWJEM4cIIttU0Hy5xy15fdMcfddFEniNCsiAPpiAR3fMtAj
+/40utgZc+qZpeRFdW4zNaje3KKRzGFFya4E8N8vBCDhoGtKWlZnPY38bHiE1diOgxdasjt3mdwE
WMrlVAT/KkbSAZ07GTZk/mhpCZBPWx94Iz6tm81cPoBGYpu27cagya7zUj+rJU2CK0vpuuCoAU87
RygUO6yYVTp9mQzl2ZiLhwST7VTJy2dFv3nBuwvwQNSPAhv7ei2dvNKsqU6q8zhGuz7ljLbD7Pdg
xvHzxor8sskkElfmxJvd3wnxUOnhCGvqKm6cpBEkFoqOG/r7KPO+1wSA+MEAai1vPhbb/JweiZjU
sspz136bEhb2ngyRakUBPUBeARYFjKAofBcWrc36tkRzc3m28NxVX/2NRj7fvrb4/S1cJZDgoc0c
RGtLuDJqAYJ/LNXyTMBOZ7LBt8mPwmqeWjoG2mAHmhuOMlqo9Vn9kSmYhmxsDYrGL1yVI5o/zUOr
nohWBNa4uz23VTkceQIaB6o/kRo+76sOyAodlBqlT8M412GcojRuqJw+yAFmef9F4aG7llcro+9z
wUOZNB2lQA7MzvPAkG6h4YCKJKbeDVAI0DD4nJzqHM2QSIReHySlywrFi7yUc1lNm1LWpLim1JfD
C5ujx8ncAaQ/PVe0Lj7Wllk9OrY0vLe8VN+LrkEtw4v5FwhR9ZTrCqr9k3M7JFslKUIwoIS1lIJ8
6SihXdRGH64JnH8g1wl3d22MJch/xvaM/q9Nauyn7JuTPFrWk+ptC/r9trotVw7GwEKxLYe+ACyF
YG8aO+9mO4YHOE1x0KHm+m6GEBdUUQD5R9jCRTW5WKreO2XXDbNSoc7F3FrD55I+pyawhuZvzvD1
7rlcieJH6+LmGwdStXXlVOfc9r3cZ7J+jpW10lCXCGo91FwDukswbLFBgaeGathzmkeD7yo29Zu6
uPv6htYAUgWm2YWDIOKyQ61SEFG33RncOWq1tWv0sweuDP5uZSpoU+BeLzp74dUIL6QGpYUaGebk
HEWD/lKPRR5aLqkk/XNLKQ5CSSjmhrMDwACxGs7CI2yuIxad4rq1NuBUqBtzc++eX4sQDIurJsqg
AaznZCWHfDw2+383vGBYIiWbWAscx1P1rrU0u7vHCe9HtIt4PIPLM8bCYTcLK+/HlrmnqGfh9BI3
Znj3DK4ECIfCNoBMWse1e5pdqKsLCsF7c7bCDAQLUoPv0sRrwz2NZbNBtY7/wwPDNSLSkp1eWl/u
TuCtAQYZDWTUQvSCZIM6FZWbn4vpaSqSzDcmxLv1+3X2WoygUNM4lBPwjvKzvmPJuDFVGSDI8lCg
Sg5tOwiw4sGJSMm1lTImXZ3rwcvOaP713X2vygoQVhYKAngkEiccjp6441YUZUanZGeLfkTTVqp9
I93xtlItnRTcF4DUBnIlb9IQr/Oi0co8c/sMe9Gi/TUozaBNwsqT0WSvrNWVHOH4pVpEJ7DRZOfI
8vzqH5LKEEdlAoTNcDOnqZoJAqoR7+TRDDRyb04WUJImYh6cucqAOyzsRhYzY9J6ezgBSQxP5Y07
y7DEFvsNCZbKe8X5hbGgIcpdrxxdOowns9u08SZ2wqGWOKWLZboWIZ49vLTSwk4hQkNi7qMnAx9Y
qJMwvHDm0jZyYnfA8JH22P2OUnQCVI/l3T0UXAosLDxRYBwviPWoleU2iC3GE3lUVBDIorv+zlMB
AfwZiswmLNWiK29U56YhxtyfptfefuijczS9dTJ6xmU7Lm4KmCj0lfKWz0V/VAHxke0OOgAIcGMM
1lPeswCUtZ/mrg1t4BsrSrQ1J/N3CSJ7VZFduMvc7bt8C/Ey4I5wXKlr+1WwOU5dlutA66B+ZWkb
w9jTaQqQwgsG87FKPvTTM2ljMPPuImByjmRvt4dOZqeXOsOXAattvTMjiLkqyhI8ANNePzplHLSA
dG4SunHQb1eM9/oAfMIaHpxg6sVyiyWiDD0JasIm/Wi9qf1ete6NYgjD87N34bXOg2YOtMLwxjCG
KKtPWhkT4LrKQF+ApKci3CtiRFtMaVyXWZjBgAfeUPol2rgjEpoeehNClApX9rYYHL+S9kMsbRPW
7kIyf+tcTC6ah8ygs6kfG/Wxnj8M8ZNLXm+fuqVtggi8kzE9nUP3CfqIZkvWlYmuH0nj906QzZvb
468omq7iSOO2Awgh3rHXUwBoSRRXcNmR1AhbtqdPDQPzgcTrX1kn4DQjtokpcNA8YRJmpBgJMQrz
qNTDA1H6Z2KMHxibt7fnsgiccIR99Fm7eFuAG0l0+7M6UVtNrU0UiX3tzAfL+N2iHSbyPjb6ljIU
JKmyRuKV3UHNk4Y+ZRxTdBkJE2PtXBReYVjHkiRBrb+OTBJPXdkexLJ0mAK8M5HBEDRsrp16ZFFi
H5vkdehnv/xWo6Szsk63V25lHrC3HOnYBIqiZgrzsIzZcUqqWMfe2+pKYEhmIRtemEWmewxBWwzf
qK8Woi/ZLCmmWxMAinEkqIEmAnRW4YqtmUdqNYqso12X/k8nyyV334oC84ifCsZ0nkwR9znzor4u
Omofs/Fckwh4DdrGc+72pUAcoEGFwXuMjn6RPMDLZ+SpytE+qqik98qAxj/v3mUH3gEUSgX3MbA6
r8/6pBdEGwfmHE1t2yUbUwaIvLILiIFg9VWPUwOI+ZJCVwcjQSjvmKMXB2nFMA3vnQCQvtErBCMC
IdiN6wnYncfoCATQoxFtmiJg9O7L6mr8hSMY4aKiCCccVe2p/UVLiX1aHmZwZqH4hJ9j8MkawvoX
3tA4ra1FxyEnPvPmF29sXpz+myMjtlmq67Ug/vvFvWTWbtIDnT06pnFYPipjKKOrXZsJB3fXAfZq
LBFXR91J+phRFJ14RaClX23zHPe+1qiSi2OpUQhFQQaeGAC3WED2tGie1lKzik+zGRTRU2JKXnrr
4yPjpoOVBbiSwkLRatRZ07XxCYHBrN+nMlCwtfHhVSGIgzgIDragsO6ARSoNEp+UoThY7fiYAVhS
YpskMkSlLYCREzcgtDtN6Kcd1K3nyPR2KQGV6XjPu46FUw23+FqdvDz1lMLT3GO7Qe11K9NWbv2v
8h2IElwOz5XtQlsNnRQJgiLuccrCQR8DI1cDo3tpDSeIDC2I73/uQR68EXCow99dgG+2MalYrxMP
kMvu1m69rcSOL0/f9fjCfGxvpk1RRZjPDLqcTdR9UO+/765FiPf1RHNDyyBCt7dK61f6w21Dy/+/
uCUclpoDkRn24j6N5rGJZydTjvo8gnIAfme5d+P9EL14UXy3h4s40YUsIQoykozW4wRZbnNAVNgr
ZNUCK+qLHhIdaXw8HsHDJzgHkdM7XqVY0dH9nAKeX03uxkaEz/n+WkMp5wq8pxqb4Dtx2ujYPJam
F87GEN7ejpUTciWAz/DihNQoqmjqqImOWprt4s55BGeMlW9qfWPr7T4y3O1teSsafCVPOPC2MlJq
Z5gQtdSfSdbtSZLvJ0p/3RaztjEmag40TswN/DnhoHQjK2qSY1opfQX6hi0J3a4ODx4SvGugyQuA
6DQ3CWoFqgjMCV8LNN8Xd6f9sO8oLgLyEshK4VUJijUQrWG2W0THukeh1Jbpd3u1YBQH0SbyGIDd
WYS+iNlNnd141tGoN70WULq5vf5r24yXEg84A+t+EefsS9QdxJVtHmlcvGQmfdaNbhcz796kP3+S
XYgRD3hSl0OH5yFwdjbqD1XWlMi1RLBVV8MLQU4LIOPgMfHMYwFIRkayYHbSILZwUckABFfXC3gP
sFYuEqRisq8FWlRapqmFnsT5u5p5Hxo0BrVpuru9LWt6i7QiHt14yaIqQzDufdV2DrCu7aPWt0FT
bgfq/M3Ge4hw8cQMLw+7tifArSAV4JWgWPMMUh4GLNFwkhmR1WlcCBGmYao5NYceQoDHjNTMa07u
zb9xvboQILwqq7RwsziGgG7K0U2R+n/hKFwJELw3tSnRvMGXCUhiG++D493/nuH4Y8Cl5tlpRG0F
O6uWNDWTyDGORjk/DEQJ50ry8l5R2SsJwk7rZt9FnEDpGClvUxPWdH+/KsG4GrBSgOnTUEYkqFJJ
K11tiX2Mo/FBAZlAOTJf77d3HwmwLZhookAdI7CCBF3SG8IxvSP7WCXP5kdwzd0/PCKgoHQAIhey
DULyLbebaOz1wj4O6Wf3o2K8/cXwKCFEHIcXD4v3RFJqZTF00COEi41vZPp+e/gVA+hoKO30eLmQ
t6jxjA0vp3OlKEf7m231gUbtoLKmoPRkafVl0yyKxHQN1zWH4Ef9lrBOpebQebY65aiSOVSHsCie
VPZCxh3RssAxNioC4m4puT5WVPgdNR1Bag8EIo4gdNZrVWHZ7B2H+I3ZVmhW1Z7Gdz8EUTAG3+2/
QoSrPDZUUK9xIYX1sdzSu0tjgRWMhUNFJMdkX+jvZKhKMgNt9+hk4MLr6g9ZooZNn38AoKvkycyP
gnAdovYBpTwosXHQpi0clWyos5l0kXec0S/veN9t+xDRB+NzqskK4lc2hqszkJU0C9k5MVWi2qSt
cbnAce+nXY13lFajja3Rd7fVe3mPIPSmgd0alSmoHBSjSqNiWXPZ5+2pMH7mO6v6cf/wnBsU5hc0
2kClvjZgHVhrxrFwm5M3fnKTQCv/5fiCgYyquTTqBuPHbuCc76Zm9WwQuYD/kH8/3jaCfR+8eZzH
yIvPk/pQW9vm7isWmPhYejzPeaGouPZeHqHiyCH1qd87dh56tQwQabm57+4zvGhTQ9RTTLUr+hQh
HJ2zEyrgvSRUo7sjetfjC75nq8Z2ZFqUAVIn+5D7pGASActDgJUH4AHCaYg+62L6zM20eHaLtjqV
XvVP202B1/NafvPbbS1d2ngYXG5AkINFikOsOk1Q5a8WPW1OzfA1M41gQo1uhIR+zmQJoeWOvJt2
2wF6m4cKLf77xVvTq+tksKq2PSX9jnk+kyEWysbnC3oxPml6hRgtxjfizej45OfthZINLxyI0XJB
pjg07UlBjtb6BpYt/24BKCg08RqzEEpfcGnZQ1OxyFXbUw5g7/pBA3P8/QJwuaLx5v1EiLmMsuhN
Mk8NPaX5lzYs7uZNhYeA04ZUKXoMOK3u9frPtjvZeVWlp87dNGBDkFjrlfNwNbyw/iRWIL/E8Btq
fWMPRff17tW5Gl+43mjeGJEyYHwdQC3/VG6yvT3+2vdbHhwBm5NWIfh8vTzTpOnzrGTpiSahOe20
KBx1SXxwGc1BTZmG2kRe/Yp3nnAjdF7uxrOapigpO7mkDNo6CdoUOMSugyKdwh9kja8rZwJ1nSiD
hpUCY4v4bjX7ktazm6QndVD9Inmo+9PtRVsK8AAGg8wunhJIHopVnUMToXtUsdCAmr1Gvtne/Yi5
Hp6LvzAZE8lSBGIw/JyOW2uc/FJrQaViS7ZeNgvhZODENyUe/sWJ+WW6ATnQ7UXimn/tmF3PQjgZ
M/AG8dDA8NScfMv8rIRT9wW1uHebD0Q5kQHHWwbeMnKV14uF2jxATBA6nuqy8h1K/FpyFa0sE8/B
ocUSEbtlHVBJwQLY6WN3sgOze6X63Z44Z5hBihLMs/D4xTdxo4ANvs/V4aSR5zL3giQu7t9n7uyj
okLlhIWi34psQz1NjTedCHmMd4l3d9SOO/t/hhccyiQd4yTuMbxuv3X5yQ5vq9HSQMEPAwAGeihA
egeP+Hp/62piimWX6gng8spjqWq5j1CUiyqhtpbicIp7jSQrOInx4rMtGMMF649J8S7KmTGfmPbw
iWr721MRT8T76HDvQOCNqBq8m+up2No0zGnF5pObT+5HAMtXB02hzc5mKkiWaRax4LbA5XQwFRc4
KDz/jbIaYe0615nRR0GGQ/KldMOYSV6qy/lcDy/cHQkq29O0xvDGBKqn9otuoiF4m8iSM7JZCMuW
qUmtxRbE9GZQuf7sSTRMNj7//cLc4sERew3B+IWHNPX01FDJq0JUYXiWKK3F2UOVMLrbxKyoFuH1
249Df9DYSfM2ropD/nr3Tl+KECMVsZEoWY3w40HT/ZoFicTLWVkiHRUOaIfx+DEUeyVSz+hYZuT9
oVN3bvHsyVKia+OjzgBJBZ7IR9Xl9RZ0Sq2VLUn6AyKQQHJL/fuXBxUUSO+ZaNPkAGvX4+uAOnIN
gPgfeNMfQa9u/uP2+nM37PKywxYj7YLHOi5+EwVSgo62pG+IhfKGg1U9KBG6NP3IfcBdlymn24JW
VgpdfhwnDt4s5xO6ngkKdylOdNQeiO1H8UaTuB6y4fnvF2chc1ywnlUYfqBvyvDNvBe04H2dLj6f
H5XL8SfSF8OA8VX1q1Yf0sPt1VmxSCg/QMwUEWreXSx4y4ptNe6UFd0BwCrfWNVsnUHxlc7ZgiNA
4nesHOorUcK1lxu5gWB/3h0I22r9T0rDsoslMmTTEdS2tPrStkdMR0s2UbpRaOgxXyGSwy365+97
8mfRRNsBFg1So5G9O4z14JNS8YGq489WE6Tkt8YeWiKb1tphgaPHNwpdB4vOu8muQKYY1+mhip3o
m+aOIGxMqsx8SGg0PY0pmx6pNlAZPMKi1hkT5XAWKJr7D0KcsJxKlaI+onLSQ11n5kewjtsRbpPC
AbDFAN4Vx/s9tEm3jajNnissfeIXSjs1/ujaw1apO/DcRelcgGikybe15cSSe2K53dBZFCc7vCUR
LSX898vD0RuEtAzr4rF9M4Zt/8G20k1dylh0lhsOOYjKoqWEWxHx+VK3s2tlTZoe7PY5HZOHQqk2
A6AtCXAS8gNqcyVqvCoPDbBoFUVeFL3E1/NqenRwjgZJDyxPfNSyPzrZmz5+Uuwwqh70IZGIW9ow
bLKO9x/sMWJI4vTSKcutcU6wzek28lUZxfDy4MO6gAwU0S+kfxAZuZ5NrKl9PvY0PYB4ZFO4T03x
OsseBWua4OGaVZEOx+tAfNQ0TWXWCbJlh8ppgwq4fFF/gnELskzZ3LaY76Wcws2FN5KKBAcEoc9B
8BE9ynKaJnl2YG3Fdg76h4lvt5r9WBWDEU46cHtb1wTQJRu7PXPRok01Ld6CfOcr6mvVXz2dQVOm
VMqHAmEiP6VehsrdnP26/Z3LVUc98MVn6terrqFVLGJoUzo0U/LSmcUvBSQpeu883Baz1B3OuwVP
Abhl4MxzBTFp2o7epONm0l8dLbybowwWyAHHD2+bRkGTJz5mZtJa9ljr9aHdKtHJqw73fz0y6agv
Qy/JMmGf6FrOzIbVB9oHFt1YQ3D/+Miiw4uFo4a3tnCQ86F3VNZnzcEkT+m+y/9i8S+HF67UKG2s
0mgw/GSdrPyNSeJQK3vLEXh4rgjFK4su2SknSksUtTnUxsZNw9iRhMYl44uJO9YoBUkijD9kGzPy
B4kPu3ICLj/fEQ5q0ZKqHADvczCb5oF24K/02mCanf3tPV6aHg0vFBgeFImiWOI9J3pxCaWsntpS
tepDYe1nYvlzfSBWHXjp99ty3iOLguFBA4ttAgDGRlepmOMujMhmsdYWB3yNEbitawRaYWeBV1J9
myjECypAdIUUlusp8Yp6Y9Oxh20CjvFPdD7URycZvxrRlP+eJ5J+BP/IcCpZQnZaH7sfWeqM2yaF
F6PGY677Y204ModiZUeQQeMoCDy2gqqCa5s0KLmpxm5BD303PJjght8zSuZNHRlfbq/VmiD0ySJb
j6IrY3Fhm3mZOx5p6KGpiv4TejDUJwfMAK+zVsl6Sla2H7uO2lcTVcJLMA7DHSnJK6U4ZOO+yx7i
6rknr1MliRysHBVeiMMvUIRRHREXBRkkMJ7mTnGoyLPmbjNZo/fagl2OL1gSBipN2y0xfspede8D
S1/cTHIcZVMQnEmDdSM6liFC1XbTR7ve3N7ypY+MDiI8VbnPZCH1IngZXt7pSWsb44GYvm5+RbYZ
jkycfJ9/3paznAbvVFI5va9h8Ij2tQ63M8kdCzA/hzLdkzCrJdZkZXjU2XG+cRTWInEobESjM+I2
ZjMfxu53sq/v7fAATwl3WXCRom4euiRcSGNv9Zkae/2hAV+F8VbcXUv7HwEIGqAsGDHBhT/QA2LS
tuhwGJqfuvOT3n2hoisCkV8EJeArIYx6vfr1NCMXrEwI0MVRkO3AQSARsDwIEMCfWSjiQx7JELR0
cLIY5cBsPFiZ5cf1wVWPUX5v2zUWyQTUICq7UPaPe1WoWKHoqUsdRqxDC05U2L9WEoFf2iQQIgIg
CCFZQNsgCXm9SnNHE/Rq5fbBem7Uz25Fw8wrQ0t7u30UFuU+fB4IGuA0YMm4hyPIicyoTRhxDnVy
0H4AdVsxt/XvfvoJ5KZ9XEpeeytHA9J4SApRnGWdx1AkCJxPkNYlwJc9lMVfbAsmg1oJJG9xyYpB
rzn23FIdi/ZANdv/4LF78ZaxXBgfmTb+iuSFWNfL1YMnpk6Stj2gDj3QQ5BYSZSXG4drD4EnbqFU
rg5UAlQ0XwsAJpRD0EreHuxkQKXrx5Z8bMon96x8rrI5vL35K7txJUvQsSJXEq+LIEspEUAlgcLu
rdvlywVMEDzmPB6GECkezFEx7amZ24OlvnSNsXez3h8dDaAzMhantbkgYQJUI1S18xZUYd1qmuMJ
UyOa+k9r72Jnd/9S4XkEw+Wh7w3JmevhYwRJlDjNeFTK75zQbu7201HIdTG+sBWllqDmLkq7QzE/
KWlAHUn145pawb1FlxVeAstgdlUZoArrs/6Qmr/K6WuT/Kzq71T9lo//R9p3NTmOK83+IkbQgO6V
pEyb6W6px78wehxJgA4E/a+/id777UgQQwzt2ROx56FjWYIrFKqyMv/YxppA1AVRplx2dENArRgB
CZiTpIc+iaftXhtmZBG6oz/6QUk2Ot2LwwTuz1b/4uShn9+V+X39g/OwnsIhjmjxitZqvN/QYXt9
3S4ax9WfouyLqvL9ztSs7ji5NRTSn3rt+5R9p9oTy6U+h90e5/TZzD5eN7twBeEAg1kEqF+ElSqN
LAj0raZgKdzQV/EdCBjgVK4bWFpPUEiipoZNI4uc5zM81rqlEVATHl233fBs3/jNXT83oUn2hZ9t
K+/bdXuLA7JlGwF4OmTL0Lk93eNZLgxfHGPbfm60OBrr6VN/M1uKXC08L5CNQA5LesFzM8NIS27W
eH6B+EGrd9oaGFv+96p3RdstIjNEmEh2KKEBmcEmoSVxc9SbR5E60TC9dN6jUz+3vN3ePmMATvqO
rN9KROj5UMqaxF1imnjYp9zazKQyg3QaODRB3TViWrnYyqhAIil7yJFqQcCpmLJju3KyceiOA/i9
vpZsFBsj/VLFgxWZPFmjcF+YQwlENFFcBdYEQcP5wBwAc9wCpGtHjQPimoHD/d4z9+kMgr+bX0yY
O2yH98YeXIdKIJ1SNyX9LJP0ySZv27D37OD6Ii3cGt47xAF5Tbw8VAoOYcRZkU5ue4yrGBdTlDZr
jWlyR6lrA8wj9gE29KV6u09zOlZaORzbpNiCpTBw6fik93TfT/4zc6sPjsV5oCf67dsPT1kIrOMR
gu4DXTlJpp5MkCKZ++MYW4HbfYXUcphMxu3zJ98gSB0CVy97sM73QjO2cW/VyO1ln40f89uti4Ns
PVqP4UbR13cBqZedql6N+vSx79kDgqIHJLJWrsVLt3ZuQrnWu0p4sYDDBBfmEM6Vt4cm+QfIRq3A
RUzpHs93AezgtYBTg/fmBQS24yOZrFxkxzwWFbTOxh4E+DEJ3bl7cv3qjhhfEy4iYSYbr3GSRx6z
6S3JaPnDg6rE1mfOEIygWdk1DklADWH0QVWVJOpKL9n6OVlDyF1eL+BQxXJKlDky/+oFnpj5QKY5
yY4ZLXYJaULP2JXzdNd7452DsBfI1OtrvVCngkV4Scm2JxNxyk7qep77ICilR5brRkgMFlTmYxC1
tR9RvR42bp4Mgan5VkQ9B+iwxPrZcDLiDmf9ZmizbuWCXQgc8IMkMZgLECVax5WrYhYc9Wi0mR0p
/TTlKNbpG84eqvjeGz6krRXkhr5pmx++s1ZkvfSv6L6Gs3hnznQu+snT2Rxm7jJ2tEHPO9fjFxCP
tkE6eE3AWutQWiJamfuF1UbqC8kvaLEthGumWdcFdKPpEdKCwSQe5pqFqb/vUzsi45fO2xLtA/Sy
Isu8z0HAXRpffR9Uq3aE8mU2hWbx9foPuvTKstMAks54X6F7Tc2SsgI0HXPcM+gtb0WyT9YeiQun
/uz7yr3CwU/p66xjx5YfmCgD0fGArfLSro1C2UA1s32Gpn12TDJ7U/M3Y5X4fWUcRAnKxmJyEnsS
7Dh5YVPdjebOXQM0Lg4CTHky5MOlr7Y1JRZea0UzsWP/i3pb31h59iyO4OTziv8VCDb9HAxLR7wJ
e6BiQZG3Rt9zwfENHlJZdEeFGVsKXk1Zh8F28sTRCDtm0/3g10Frb4v+Ef92yb4sWMTK0O0OZP46
xmvkfwtHGWQpspMUTh/vO8WplbY52o1Xs6PpP9psm81F6CJU0p/RzbFy3y+aklewfA4gl62YImaP
YgDhWKg6SuKoY0Ec71kc1P3NFR8LvHB/Dclg9ORt15k2L0kNQ8Q4ePUHcXf72XdwsSM5i+SaqxaU
xqHpudnm72e/Y9thZcMtTpNjYTlAFI0HgPz7ya9vhhb9snbDjpoVQrNae7LeoGJXrqnyLe1rvP2Q
5DTei9nKnnMywuuc4PKYxsj1UbMN0M1/faIWR/LXxEXNqjIKs3ccekzKDVa7Mg9eFvbxJl8NYeWK
KsELOND/Hcz7TXkyZzSe4iF1fEA0jKCl27zfThDsvFUNVB7TUyuKK2hqwb2y9+ixzYJhCKq1wtXi
KPBMwoMCoD4ADc5XnuneoOlOyo7xHFrIQI1BWdzZ1fH6qiwuPGBYSLMAln0BlADvcoX6oo1VgQ6z
k3x2xzvQoV23seSTweUmCc8BYYCp85EgNuqsya7LI+SmjGzbr2FDl2bq9Pvy7yfrXTbgrZoNUR5n
/5MNdtQMSbsEiHzmrykGvT+Cla3lv6cIkZcCCEjFldRFEWeul1RHmqcicAfyLU89aIuYoV4Do99V
ewfYLGalu7Jug5aTQFh0I9xbW8iw+dB6CMVjuBzkVNR0SpYT5jkUhS0z3jTu1qMr0eTCtvAR0SCg
QWSLZ5kypYyNHed2URzNvH6q4/gn89u7YsxWnjMLO0N2LLl4ycqKqfo0NwsB3DAVMJP+fLPXqtdr
X5d/P9kX2dw06ENsimNqvjD3uAZ6X/u8sq2tEVCFBmmzoz9/8TdO/un6qVlaglOgmfLrB2hfJVMr
6NHuEGp81OyPt/Zpyk10akEZwIxGJVNwaYFsCrIZvtw6AElOhyqN7AKVaJrz6e9J4yOkhGsxWbMz
y0+daYDs/s91I5eLcG5EuR8np2khL4pbBRjMMLc+kmotZXC5DucWlOA7HmNNkBEW8n6AkN2z74dO
Vd983s6NKM7eEaJ0ygT3LzTr0/purh70NS7exXGgPKpLIm9USZXCmTElM7gjsByutp1nIxjQF++b
N7+EMI4TI8qlOCZ+jYwfjAz0S5b+auKVxMTyIBCjSuCgdcE+M1Nic33EPGkmC5uCo7MfpaB27e5d
eEzLcfxrR4XbImbswBmOEKL9SruAsKjku7HdetvBDcUXyKaaa3jbhcLmuUllfWyznzN0PdNjVoqA
Tikg9nd98ahRP0R1qDK2OVhkWft6/fzIQ3h+oZ1bVRbMGoe5HUZY7SUpWFRPezcPyO3FLoAk0FYI
pjaonl1I7ExN6yZtpWE6B7Dhx09G+vP6MJbcACT2fAT6EjymJq810lRdmmk5wuQ0MOKXOI3+gwEb
OVdJFwtMjLI6czxAsojy4qjV97GvRV7Z7a5buIyPCXwkrkMDvBnIKCkWRncyZwgN58eujXKShx59
rNv7mWahn90+GJmf9GT6CvVOFQtQFMBtO/WQHBOj2ljpgzs7K4NZWI8zC8pg/GSe8laDheqpsTa1
u70+VwufRyZfCoMQ3DAXaXCNcjrVvZ4eS3FXhTW7OWAlHrK4yKGh7Rx1P+ViLMmcGXqa10c+vOXg
svtx/dcvOLGzzysXI5Qt61TU+DzLwhjHmzpD5NyqSYYaNkgwQUWEwF4SzCkXI5KkfeyJvnrVSVSV
dQT9hsim+9a8OYQ7t6Ncj2RkdaF1sOM2r0ONC/LX9cm6XGokI1Ai8pGQBq5ErbD5TpEDZsWy1/an
4zygMn/985f+D5k1ib3AYZBcFcpG7ag76D26ggCt8r45+rSlL1ra7FDk+Hbd0OWiwxDePmD1xI6F
YPx5NJRw5k1Z0cVHob2U3TaZt85a0L4wVdBIQtwOCBT8rToWs7L8sUbZ/zUZN/WPaq2TcO3zylVB
SsIr08fnNf7F+1G3K1CbS/+HAglANqhzSoEcFXZdNqI0G1Pkr5CssqzXtPjq569OFsW3Ow9wtuBV
IyFvOBtEGYcNBLM72G3xWmtFYDta4Lqb62u9MFNgbEKPCC4M5ORt5YD3xMqcjnjl6zP4q4MRMk//
2/eVs137PdHyOi5fybwhw74cVpZi7fcrZxoI7wHpd/x+c9yzceutTM/CUUA1G9eOhWZqqJMqwS43
uI6btMpfqffGtSawKQDF2ZpqwsIgTq2oiTlRjmVTGHX+qvlB9dP5cvMSnH1d8RuMCK8qnDJ/BWPF
PG4EufkKAi0XqJIkFx4SMCr4tucD1tfP8lfolHIaTWuMKotrcPJ9ZYktI25Zbqf5qws9tR4PgrBY
SyavmVCWeZw1lLlQT341ydZPo8zbGWtKZwve+3SWVJQH7fOxcgE8fGWe2/+aIAR+JBzCGLao4w1C
rHl/fdXlrJxHy1L2EgQr6IeDNoUaZo4glNBmNM+82uMIbWUaJeOusn8LmwWl9bWZbyVxBewDJP7A
iMEYwmb10mBmXFCoqeevjfaWiWGdxeLykJwbkH8/SZF0XZpbZs2xzZqDw+/4sL0+YWvfl3vk5Pu2
PSbVNOKox/MeiqGrMLfLPXb++xVPWyWUz52PCUqKqLai3n/KbxVpxxrAh8sYwbYQm5uKsy1je7Am
dBgckYQFAKsqbnbm+D5yvKhco30A8eb5FLlpUhVJkThHs3mq985aX/vltXr2eTXWn+u6ISXT7GPV
1E8e0X77Lr0HZVSElMbO62l0fcEvTyTeYODhAAs73vnw7+ejyXnejUYXT8c8Sn/U6bYvw8lfsbGw
qdCNIns6UOfDc0+5wAuQM/vC7vUjq1/GcWOtwZPWvq+Eahyy82au4fupdazbF9NaWXE5B+dexMdD
WNJLoP8LcZq0f3ooqHyS5U5/LKuDpSfN3Zg1T6DU/Y2OsT98bO470qb3fvp649KgMwVcjMBBYauB
hUVZmtTotWlOze6otzSoSGA3aaC7n5P+13+wAywcsjNS71AdXmN1o+bpaIjO0Agt+qjgUU3q4HDd
ysXJxyhAo2zKYBdkpeobLR47lxe06o6s3KGEmLqRVd/qvGBC9qdL9iAJrVDuSHTqdakBlusjZKnn
MOuiKfWnlb1wsdekDaTywS8DQQF0357vBdp7OZSlCICX8a5o95+vT9LC19FhCB1QCUi6ZJv2BDi1
tKmYjmjW7rcJ3/xPn7eUH6/1fS/yGZ8fvEdj19Fbw1B0Yp78ehXqT8vYcpoen2+1bbKxye3Li8+j
hAcmbtn/ovz6PK+BJXfM6dg/GtW+T+6uT87CBj37vBIh5qYT97GLz0NBwPM+EPohu5VDC0hlPO1B
6wO4HvqCVKUIR8vQVFdx/ZiJOCjuJ38NjbwwBhgAzgmnGQdBBWq21WjWw5Tq6DOMg0SzgrHgYT+s
5SoWtilkJnFZAP5HJCXp+SGwfSQQcJ71Y+FE9Rh5a00QS8M4/b60f+Jwx17363TE94X+XGQvZbWd
s5XI8J395MypYy1QD5brgFLWRS8YKLg9NJZa85El3Xyn6XW9NYWZR7HokxS+VhxS4e2I133F3TL8
4uZMEUwMOmcBY6ZxzLSsDAlhBtmA/TNFp7fHAl8IekfTJA+BWSyfUpFmv/Bq9ceAEX3Qtia4NqPO
HZx7b3b7bZ+a5Q65PchVTFX+HU3M+XNWDvUIJO/cPrmjLwJDc5OQeYN9ZJYp2vvCriPf5VFrTdwO
HX3wisgtJ7GNhT5t6JRoB7yVrW2XG+kOIuZ5VOtDmgYWoChbaBcnP8wxHQ7xaH/XRD8GNoBvAdX7
bt7UwgXI1kxC3Rjz/ew3Mw0skxqP6CvUgraZ2zpsNOJ+Sas035A0Sx8aRtuwSXNxqKtp/pUQq3+A
3jxAL8XchV5mpKGnCX3bgAM0BAaSvxYeTcImr0TgFUa/BcG+CFq0VvzUBxeUIpVDjqNVz0MAeqI4
nKbKeYYYhvGTed5Iwzqf+AG+X08Ae7B7O9Di2H8Z6Ei33E1+tCT21gC2l5sRlz5OLrJy2PB4TJxv
xmbOSVv3GTlaBNwV0A3MNrHz87rvuTxQ5zbUDT90vGkA6jgaWeQ/pfxmz4nPyyQTkhygd1V7aj2r
tqpqdK2jM2r3IqyAM/wPvx8YKNl0DC0z1bFppGrKNsHSJQgcPPPY0ZUROJjk89OKEZwYkH8/8Qg9
Gn0SY7TJcbZ/g3UoaGgScIZ+j7VU0KIh5C7Rrovn4gWiqieQY8hjTo7Mex3GnRVD9furZ65pHy1t
Kij0AsIh3ehFId3pc3MY8P5Fh5oI0uaeAvBJm0/XV+XiKSFpYKReCZrhEHap6DDOoLrRNKN1nEcr
mt0iqMYnTu6M7hNlv6+bWtrAgPAB3Ak8JXAOyt0sKn1o9W4wjhb/OGov/e7659+LKer6Q2UHkR3y
+3iwKI+63Bwzw4h749jlY+BPfxgfdqghhSm7971fprin/HHQk1AT7qauH8b2E1oVAu40m7k8GuXT
0D6V/Kc1Q7B4JehZWsm/vwz87+c7cxadZyU+Rp7RFz4HExB4/UrovDS5sqERTZq4bsFUdW4id0Za
0KEx0RW916eH+eX65L6/8dTJRbiAA+Y46AtUqWR0vdNNXGnY85YeupUXlGYejqBVo/s8F6E55RHX
PrgeWOiSqB+2ee1tjex3DDaBpPpelXuz2Wtr4djloNH/CjZtcKhKbXQ1leI6s+cIPMYOOm3CgK3K
u18e9PPvKy63NvqMCorvT/zPYLkbYrabKb/z2v7mF8O5IXX1eGyReoAhC1cTeJ1ZNgfXF3BxKJgn
wMEA37igAkplfT9Bv9yBkOoFRE+vbV3fDbz93oxruIclU7LdDN4RZEcXxKAdHl9x1lUO2GiGJ6dN
dqJBAVf4eWiayafrw7o8WaakMP7XlpI2aKqk9fMctjrti4XTDGVUvlZOX9plyNgCNgdtGckieX60
mD8MJM5i+8BdyCW2bbAmrLY0CFBto4qOA4TKmxI9lCmFrgLum0NKxkCHl6/jYYPDc32qFocB5KHU
EEJQq8K/NG2cZgZ224MPGmA90CCWct3A4jDkNQKFH2hbqFkphxIR2+2MYXQ5NAf0iFHxsdPGlbNy
ieOAYg3yX//aUR5hrtl7gAfq9iHz4rCQcObC2Fj8tUMHYr7p+y6c9CoQxVfL+3x9hAtTKPtXsd2Q
O0C3kbJQvkFTdL04+oEneDkFvrG9/v2FGTz7vuJv0qQdHT7i+1oXWn5EWJh9uW5h4WyeWZC/4CRG
cjPmZ0kLC0OzNbxvGUCVP+kaoH5pmiwwVuK2ACgJSZZzI30M1livG/SD6z7n6fPNXWXI11poT0fB
Fb2tiFbPP68lDk87q9cPvgUdpn5DYy+ga/Wsi6qAYkRJrMVDrbV6jDFkc4kHxI98qkLXeTH4lmZ7
wVeWZWnhT4akHp2mcXtDr0YsS8af3dJ58wZ+7zXp5vrqX5p5JxqTreOwdnEJoMcm4TqLZ8CbN9lw
l1gBL1aQ+YsmUE/BTQNqZU8t7ad2mRKDzzMQTzu8Enu2z7oVP3O5h1E5QRObFNJB6lMNWRP039cW
s2dAHJ3QaLZMe7LNQzneqromMzGnduTvODkrDbbxzJgzHw1QIP2a12TuL0+J1NyyQK4GvjNAnZVT
klUUrINaAwIKHs55hJ6m64u99n3lauSj1yJDItwjKza2DSKmnKx54oWVQDiIsrikRZUIxPMZGtvU
TJlD4+NozMmbYHF8KDz3LUev+5eih4QnsyoTHBsAiwZFp81b2Ukb+NR8iNPyrjf1sOfa78aG/OPk
fbw+fBlTnwesZ15CpWCeGrD7DRMO8Nw/WPEuE0c9+2D6KdCFa6muRVNAwqEZGQgs8JWfT8NsakZi
tUw/OOzPVHyZzSIaxn6XJceyzldyUpdTjmE5wEqieQC9vOotjnY4ASK+Uj+gLz8q9bdYhuCIroy3
69O3bAeRNTAV6AL0FSfrFmCK0p1WP+TJznCzsKKblLxa9Nd1M5fuQg7nrxnFzU5kMjuzFfqhS9Kw
0DIRlLYWDEayMpwlOxKK50habiDA5GE5Ocu4paiT8Mw4uN4+MaN6DvyV/bZmQTkLNjppDeTyjEPr
AoNb7kUM4OXKKOSvVPf06SgUjwQJ+LksZthgJHCnqFgjAFkcA9weCiTIdl680JMJGVUjzo3DTN6g
0oiI3e9X9u/iEEBkKH0e8kxq/aVIhsrv09I41Hkf9HsPmb3rO2rNgLKjzFJndtEK4zDYX7ptK1Yo
kS67qBEYoOnl/wbw/veTnURyp+Fmx7HOonzgqB+3He45yx2+urzfOx56UudyF4/tl6JzI6pBaJa4
Gx2kIrXDNoygs4iVUBugY5RCtLcVWZSzegVSvTgJSAdIsgzMsVp/Bt191ti1bxz6dOMlEdhf/8Mk
//2+Gq8kUMCcYuYYh8zY0eyOr3nUxd8PjAxIa5F6v1BURVUiT/rYxO93Pnntx0/Xf/2SbyMeLi78
g0hIvbac2c+npkxMGUDezaMfTs6uG9LNMPTRdUtLUSRamt/ZetDDraa8zE7YViJ0eOuJ3rl+sTFK
+24iXjgYWhdMIxpyvTVK98XRndhUbiO78EQ2MdhEgSzQ/Lu5fDAtHrjN7+tjW3QWJ3aU+ILGTjHl
fNYPU/kZnAi2/T1J/kPWAuRQf+dPeXD1hmix0WAD2acP3TB96AwUxWrUXOI1/PRlG5g82Ce25J48
OdgF69x46if9oI9ZJNX52KPLN5kD3YCp3swQOUlANlg2X6vxc63jDfB6fT6X1g2KkIgfkIZB9lK5
cVu9nC2wtGA+bQRLz+DKh4JtvyabtLQjIdiCYAVFfPyfYoVUwkZVCqMc0g+MPjftB63/KNKPIAjZ
6GLlWXPJcYw5PbWmOGPKrXgcB1hDF+G9DQGJDIQjI+EhYpiNodd33O73VVZHXtOEujd/H8c8anmy
1y0j6or5W9J4Ycv5inu87Ms4/12qE5/qpE0tudYuqwLf/23Fd8xFlq8L9HyfMj/QDbqJ1/p+F1f4
79yrcWLqmVkWc5xMk0xRnZLPzqBFdSY2CV0TZ1wzpRzOFoBYJ2c4OO20LYeXeogqvrfWWicXL8OT
9VVJLIdymjlUdPRDDNU7aozb2MmDuqgejSYOpgQdrgm4s7PpaJf5ts3LFzE69xMHowIttjRp9g1a
IWjKIivJA0rHJuRFsr9+rpbyRdD8xnMUDM1owlcZPYes9gX15ZbP76sK+oLa1iB3XfM4Nei6LuLH
lCP2LHkwogR63fbSPXZqWr4cTnyKx7rMwfbXD43YsHuqba5/fvEwg6zqPSsP1Izi6h3UazU8B+Cy
8j8+gvSi6IKMoqLffrfGtzRdw4Ys2JNyT6AtxaMA2AS5606Gw1jvC82nSIrEG1Zt9T/1uJusrW18
TNZAhtIzKKEuHlOSs88CsRj4q85NpTnTfSctMHPO9Kfx5oCC46T0sqMX6+jU6osIUM3tqE3b61O6
cKvBLoYHD4E6rqoTiQ6atImLVD/0yc6hkZ2G1pq698KmODOhnE0kTnu7IxiaNpShwb8AWXf7tjuz
oFybmd43LiuwTi5YasAyAp6e/n80odyWeakNgznBRMxehbjPbkbJQn9S6vZgV+MAuSpOyEySJC9o
jjc1NaN+3gATE92+0mD2AgBUNitf1KPb3k475lvzoeTkOxvyCOjA3+UqQm9pQ3kGnuuoUkCeRs0Z
0yalbcHc+aD5976z41oWzGj6uz6WBXcPNt6/RpTV0Ep4YRRF54Pn1oFWQS4DCtDGI8tWHM7aYOTf
TxxAXg4l9RnBYMgmFaFfoIdxxcRCMkVKlKDmDYS0rHufmxhRgKla4s+HxLibxnuEXP3nwb45Swn2
YsA1UaeQgI2LLGXTOqnb6/NhMnZNs2vKHaA915dkKZ4EPTKItl1AGcEKqswV1S2B62iaDtQ097Ge
BBnrnjugdXrqbvoKeHPD3BWi+9Na4sGlJOybImyttSVb8Db4GcApIC8FNmIVmqL7veYRbk0HJ6Q5
C8lchdcHurD3zgwoey81SA/IsTsdCDDI+aYmP0SuB0VzKw8ftjewg2gtQcMmoBfKdMYiqXtU4sC9
Dg6+wGcr3mApSgBbM96cBE3IsqX1fN+hkNyCZE6bEMr0oD6le24VYeU+MEvbotU1mIwnJ86Dxn7R
3Z+3zyB6XIGKAQAD96qy5bvYZEha6NZBONvW++nWKfLyW2ulhL9wsFA1Q30R0iYomaqsMz2QizNn
hnWg+WPRNlEzZSAg+VNWfoiq6X8YkaTNgnaZgyyPEveb4MG1ps4iB294nuM3p3vODaDD6BpEZmnv
AeUJ3A9QJQt5gsYkaZ6PsEPFhtj3ogqsLkAzx8oeXzpEJ3ZUUKyYzNzt0UB1GLwnN+NBdzOpPXb3
qQElkkOxCfgoCwZ0do8O23wNwn9JQCUNgNROooYJsERKJJoNKQjdKp0cKjPXd8LumqA2uixAxbt4
tBLkieJZ8B13qjdTDEaAp2MdCmAJAj/t1yo48qwqwR2OMfTpwRCCrAhRgrvCjq0q1Qb7ULWPHOIN
5aPRrjzxlk3gzpVFe7R2K16pa9sEqIPaPjiifstJ8uj5FQhq7c31jb64MYCl/T8zilcaWJLOrQ4z
GQHfqTdE43/IZ2Ku/lqQR+Dkyi0yr80cp7IPOXR8N6P5en0ACyE9KPckNxgK25ePo8yY06ysDXJw
2siOH0iGIGVL2QO0ElfhNItrcmJL2YOTGHFV4JI6lJ0Z5Gbo1cC5rqWMFlfkxIiyt7qumah4N9KG
v/Xb0dk4Ruj0sMFuhuBUDRwciuJ2n6VwOFhrq9IeTXe6u74iiz7txIQyAHcw9VLjGU5qWnkP6K0V
oaOBilhALSyoSTlub7fnIuXvAOKM209Xbh/gtYTT6SXstSSCwFpgkS6ElF8kbsf+Y8IMaKzJwj2E
CxQn5071qPl1TQ4a39d0v78+jqWFx9WGmwBvHzBEK0eRWU5eFEYCF5oH2luxRh+ytHlPP6+cw7Lq
nCmTy9KTjc2gpf3okRWY4MKbF8Hi3xEo58NLihgCXhhBUu6Al69KVAj2pbZBY3YVjGtidGsDUvYZ
dB2KBApn5GDVHjLgT4NhANi3u74o8iOqp4f+iOXKciU6YZRAADRUpC0tSg4Ze+01yH+iNTixf5jW
59p7YXAD180tnR3U1IGYxQteijycO0v0+zc+SLsIkCcmIPifnV6LsoFCSHBz3ZD80OW4/hpSJi8G
v3fOTRia0It3L+j43KVgJmNp/rlANiPyuLUW6yzub1AAgKnSkP9Tzmnli6FmIyOHcXzx0k3WrcRs
y98neKMi+YEmL+V0VmyU0nszOdjprs4Df1iZsqX9Buo7eABT7nH1fKJ4zr28rs2DNWy7couSBMtX
nnVLy39qQjmjeToMOVqAzEMKGv85Gs37KkVfxMomW5ooMD4Y4DSAYC6KbOebrJsT0CObpnlgLW+C
zLDm0G/5GihwaYdJojbwxiBuw/vt3Iqe1ZY1igyMioa1yWbnzs/9yJo0vBHTZmu5N0pWo+MSBPGA
Zb+Lol8Cdxyn7Shae/1npNR08jJ5h+sn5j3iOjky7wawOMD/I5rBbaMOqDbq1kyF/1wWYWOEAyiJ
yB2fQkZeiRXxb3q1ra2gzULoLc1rRBTKml0Yl38/iaK8dpqa2mr9Z1rN/IfP23zLqbcmmK14uwsr
ys4oiFdZUD7zn+2UBN3sBkb34s/7Mn8yqINA+nVlSuWb9GJKEboBQoS0CFDZ56MagPDivBm8Zyc2
ASIiQLcA+wVGNhscvA1rjMDLhXgAbEDsDJN7d4XOmo/Xf4SyT/8Z88lvUM9c5ggv6zvv2QYq2qQz
3q7ED9G1hN4L85DbPLpuT3Ej/98eUFNgsESPn5pP66FNA9HL3HsmXGxKyoMsjqMmWUuhqiWif+yg
FxnHAuKpF4ngFqkIs49hZ0zKJzAcQ9C0qR5aHyDj3kpfusp9Q7/M9za2QyKKlUmV2/FiYU+Mm+cL
q7coW1d+5j1bs/eBNvTOp8VKPkV9Eb4PEBAi7BpU2S8TbYwTrWSN6zzb+otfVtEc3w/jwZyfWTUH
Q7Exu2ETm35oOMmuNdboThRX/Y91B68OCUgH7ZNy2/geQD98hPWihzebiz+u32xnO46KnK8kPhaX
Eo/ff20ps8kcMG1Xve88N3jiBkg77tqEfDTL+WPbAjuVjNVdXXdbd9R3M5Jxt10X/4wUApLIUsix
qhw4aRrHrUk15zkdH8Qna+2hu7RV/JPPK4PT4xwteCk+D97lYGvjX7eeN9zWcC949mCZwHJ0vhU5
vj7E4+A+V/Wvsh3Csdjb2u/rNi7HICMCgGoAG0f/t5qcaCa7nVy3d55ZQO07yMdc//zlXjv/vBKs
OZNZJczH561U+1aa7VPCq0fNFA/cqVceb4sjgYgHFkR2v6p0TdSaTaidTM7z7LeQ5E0D9uv6WC7d
LcYClh2kTlwHhRH595OLTAOXu12SDg2P0ERAvZKjZo5rs68fLG/N1S4O5sSWMm+8mjPaAy3+bJbJ
tipEZK+x/F5emOejUTZXKpp2TB2MhqKV1o1K6KsI/0MHokSn++2tCUgvjQcU7Ej8IwiRdC/nczfn
bpu6I3Wee/Sr8tjfzcPH66vzT4P5uecG1zbob3E9/KNHcm4j0SZvbMmUvAADz10ollvlvjDrLmpx
W4twtDsbuGtv3hTm0Hwc3D6N6MiTu1pYY9CDY+9l1Lh9p/O8eClLkG0kHiNfaEbH16pspx082PCl
88D9UUJnZ98DrrevLQdSHrMfh1wX0C3PWFoHMWofG6YbfMPcdnoVpcAaxikBNC2NH3nL+x1odvp9
jkauyHMg8WaJ1NuUwqVbq2dDMOssvWc5Q7eIO3aoXrv9NzSg/nFh/UEYuf7SOg3bFibzN0buf5u5
3u6anPYQsAGgTevIvAWbPXnowFDaBzHvEd311fScj07ybBeChTPIkEIOVeWtndIfI1QEArdKjTCp
rS4iPNae/KkcHtGzwDYNuq4ejJpBiGQA/d2cDVXkoJoBTCpBF1+uV2E1dnFgZmm68WNqbSfXrI9x
lxZh2jP3c6w51TZGMW5PelvbVSLJH2pOURaZR/OOu+RrbY9piMZhEkzVnBxcPe5DLTHb0BBZHniN
UTxoXP+RDEYalUJ7RWJ0/g0y/+t7aOmEy9YGFGzQTgy3e76D3BY9vgQI2Je4tyGrwh5sxwqYST55
k9iVRn9bohTXk6QrAQQXMHTQSaj1ttYVhj0YdvLipum20Er0iCcPuTuujOoybIMZWdBzoKqFBiHl
7CUtaM/12UleCKhkkNpIH7H4z0PnbK/P3tIZRyuVjIellqQ6HBrTREw2zh/EUsYYaey1LqelywT0
b5JDEv2QyDGcLw9YEWPwW4vkhcZtUOlzAOrwsHZB42rvrg9FLUm9Lw06nZA7QbUS3Q7KnPlVPE6j
1SYv6K/f+3Tc4eQ+1Mia4g0XaFSPRDEAH0HeWFt8iHN9JR21tGSn5pXIoku6LhuzEa5s8r79P9LO
a0luJNm2XwQzaPGKFKWriKKuFxibbEJrja+/C5w5M5mRuIlTfcy6+UIjPCPCw8PF9u2zoX4xwvZm
6LdyNmsnxjxqKDn/DCkTrXIfh5lmFb7/UtjFTx1eArdV/A1nd00GSVukgAHCOgt3qm7VTKb0Kr2o
k+SqpGbqdCN7suJkqn/Gl/5bxJ+/P3mYlS7T8WM66aU3S9MN4PODViq5pT/xs1p1nllb+66Z7swR
8yYZG9LXlJL82uIPUDu/SBYk8WwbkVX6L6OVHuP0R9kmh3T6Ec8b+7gqhwQb2WLmEV00wEXtqHVy
NvsvVQ4Vf/MZyiO3s171/Nt11V89LwsuWG0hyiNhdH7JyiktG5N+khc/PWjJU7LFm73yfZ7upVUD
g7QQR55/n3sd0cXv+C9d9korc/Z6/eev3Vy+D44TYAnWVcx1RNLs2LkfSS8YcxWN6LVdLmnB/Qzs
+KnTkn4vN5ntMsS1uQXxoOzzYbRvqeFvoVpXFwohBXEse3lBHzrM9J7naoJWNnvrydjqxfwDwxLc
HYB1IAvI6oECELNUhV4P2qhp/svUhuVBjcx5VxgO2bccXpA4VdJv05DnezWv7BsaK+EG6f34poxk
gzfWD3+1OBnHMQnKndVUUHcoXXoDs8d3uw7sfaL4eAZJMrlZITF9r+x+R47xEPXG313S6U9zo3b7
Po7oADWm4f0PFiszlhwDTXMXE6L1SsmjWLb9FwnybD/SDkFqeXJe3F5XldUD4jHBAtKdwgSsc03E
S1Vnq0VTNNt3izTeVRsCRIzm8oos2Mf/kSACG4agTIdUCqUX3x/2eQLMUVfxlTTrQzYbO7vNH7pG
cms13yezcqNb3YfesB+mwbkNzPzONLrdQp5rj8MTpahDkkW3SrbF+bjy1ECegluwTBKx+fN8FxSj
quJAsVHT8sm094UCc8e04eis+FVLZ4vswNFCNC4yzKW1MUylrEgvU/fqy5/zNN2rcuXODqOYpg0D
sBLX0EajQZdGApfIVnASzEQfjDxKgw9RyalWPyXb3IfJTRfdTJK6M9u79ysR8mxuOCk/sB3n2xd3
edXAzSq9jNNzDHLl1/XPr6oQwfmC5CC0BW9x/n0SfEXTq4P0MoyG8iD5prwLDa3ZxSV8R/FMT1/W
Oqo3F3X86Ft2e6PPVroPWv8bUWywnzvNP2S0538EQeP/HFNL2ZWZ3ruDJbUUAnrrQa+rYCM7uqZT
ysL2bzOadsFhnf/oCt9SHVI2pbU/ByYtOiroHX8LgrvyIsLt/h8pIiOtMUlJUkaG9CIrKNYufuuG
hzjeyGCtCoGtC/LvJX8unm9rG5U55jlGojGcPSFmtm8jRhYzB0U52FW9Bd9ZuyoE5hh1cj6L036+
dTNjDomCCulFMmO3JKU7OL/T5LmtmDstb1yVdVlkILVl4i4RyLksTQszpylYm7QEal3gKlm3L2aT
twAW536rrLJ2M0EL/Ufc8vcnblrKCNzSSFnaHBtuoNw4U+tazpdW9aJadet8d/3qrIoDvgpIfkFC
iUU1bVCcuCkXxzOHVgYLygAj90Y3YGncwrOubCSWnjmrS7ZuSdedr8zo+rCuFHyzLhygWoneel+7
GaToUDcRBb15w5yuPFyn4kTFr4coK0J75OWfXXjIunfOX1yerbPvCzqYWk1mTSbfnwv8JDfbKqeK
jDb/EgCnuqMCNabKJvqA7QLQzDsW0Oi/VGsfFO58Y/Q4JwfMdJi40cDTN5gHOXM+qnH1Jme9aygp
zob1ZRyGx6oswXVGG3d9RWNYOA0L2FkKO9ay7ycKak6jKkcFHtXsH3tmbqbVvQQAKwnD2zHIAOVs
4QBW9eZEoLAPyhT3iWbL/ost9U9G4tznOet28KymaT9LysaN+OMSCi4j5J4kwiGHYNyaGIuBbvHz
ZB7Y996gNzzvnrQ5P8rNm5l+LNwKmrsBSq3+tpz1m0Tl3INya8rT6h5DRcWMQvjOLpKok9SGsOYu
YUzku7r03I3QjR7NljlAX9N84x1a7t3Fepd5XsTxcIKKLnJdAspNltgMkM1eT42DrTwG469Cj1wf
O5DZO9/cCNP+DIK4kLl05TOaDTDrn76sEyVSelueuqL2X0LztRgTtzSVfQSxzKyD7Gs9a/xmTzcS
XHX820PfOW7PBNJyinaNUuykvNklWeAWITHe/JRY8t5h7m2t6M+Mvb0pxtuWbq1s1nbNQivg30qD
uov1B6t6iOSJtyJ0pRaW/MyV/RvbeI6JuYPhOYp+GP6tkTC794fkfJ2Mu7m6C8dhf93i/ulgE9eO
emFyqbewAYI+N+FAsNFH/kswvjX9IZteaAl2rXB2lfmnOeVup9yqZv9BMp5zoCFFEpJHmQ4qBIzl
ILumHMMYZ99e/1V/GKUvfhU/CdwAxAMEnufX2tfTyVQyxXkxg6dRbfdj99XB408UWp4YzT7NEgjj
Yzk/FOWbpvImTYwoqr5L8rwzDCYCxH8FTbXTo3I3j17f2nudeZHNdJza33786BT63q+2MjN/5nVe
/mh8WLQWIlvRLW/9yuri2GBGOL8mj0soAKg4BL/zYd6ryr00fMn1loDva1s+FZl1SLRDT/5GDW80
+ZjpMelLDSKeN8PMmQT6oEjpTVo/z9ansr/p9Zem8Brny6DfzuNb36Z3Zv4rq0ZSu/ZtGW64yCvl
TnVJPjrAJRZ6YUN4Hm17ztuw8XXq1Ix5DZ+l5j5LHqbaM1D5uPzSVn/r0R2FjncP4V1eGh2TDuaN
lhYL3przs2/qaaj7ALiY6X/oyqfSu65bK44ujG+45jBxkJoRFV5vkj7sysp4gansyRlh9DTJ083v
pEP51yq0ZQFLQvKikcVqmBJdVrXxAtPhvvUfW6XaCLlXXAoW8l8JwtM3QrLaN01nvABTDgwGZmlf
r+/UmgAon+koQgowFNE06GY+jq1hvNA/5rpWk/6DBdh02nAQxAQX6TEth1CmITv9ksFXepv9/Ae/
/uTrwvbUdeNoXcvXy+pTrj7bzVZNfuVZJLNNwm3pFEFphe1xuknrg7wyX8pef9LH7iUe7c/xWH6K
VX8/WcHtaDRbTPlrykvqA5gTY7IgwdHO7wZo10HpY5S3jxsexYaJQ0U/BoecgSsbp3Mhiou/TCvj
xeflp95xLio2SYJEVZd6snZf52ADj3O3AUDbEqGei1AZFNr3jF7wwnzq7zqV3sGacQwvhWpvwQou
3DZWQ/pyyS/AgkVN+FzUHBR5HISIkodgXw3tjRzHluuYRUifhfarA0N6Xf0ugtBFIHxITImhL485
O+cClaEyNN8pEy+JvobmvRL+qLlA0Va+am1dAEYhv+bJuRwrx9QENes6J/FAbdTHNsyOpd082OXw
k7Dt1mit39eXtXZkGjTtZM1JPl1gqKpZGwLfMROvmUyo/cLkUxPoL6W6Be5dlcNsM2IzOhLoaTzf
vlTNiLbnOfHoTnHrBofzZ9Vu2LeLC8wRaScyBPWLA5DpsS8nHhHiL10Pvs6aeQ/ygdp6+1MNimeo
eY2NW7UuU2eAHjoBpYuoh9Q9pmLUE95R+onCj+ZQwjv9RiFE7x8gq98Qt76N/xEnMo9I6dTT1aEl
kEvCa0JsKPcVsxT/gVLAMIfDjm3iyBYlPfGfQSoHSZfWqZcykjIfLc+YHG8ettKea1cKSA29jjxH
2sUdHuzJV7S4LL2kgR1cD2bja1yFN333KfIxudcVfVWYxcRmIKu0MIjAucnIg5T0QOFNdb0vdEpT
RXTnDJk7SVtY+TVRS/cXOAtmj1PFOd++VC+1qMua0usarNHwZWKgZzP/JFS4vqQ13Vs6xBeqQdCr
Yu4oM4ou0TSp8Ko0UI5SspD7zgaTk5Vfphp/xGt9lFu93djICy+CWwYyl3cSpDRtTIIhDKW4ka0Y
qa36qEiPzkYCYOvzy+ae6F6ZRF0eVUHpVe4Q7wFyXt+ztQt0+usF1TbjopHUgl9vvxUVcVs/7syN
wvHWCpZjO1lBbNRpZy4rmKOD1Gw2Mm59XrA4Q6zXWU3vAqQwt9IzTbTXN2j552dBD8dLVxoIeCYX
AFMWNkgG3dFbpl56rTTfFNn9OBzL7FtcvObjraHeVNOWwJXbwoNHdAL+Gu/dWdZ7sl0d7Nt5F9e5
l8sVYN02kB6tpKZxv1ClfTDR/359gavylkZAHiNK4qLnMNZz4VfdiDznGH+k/Pl3vtUe8YcJQthE
3iF8ExOYxGWzqTEpkSnB8+VlJl38LrT80m7gTu0AKdGj/qEOpUNcDDspdT63mXSojeglTSboFgAB
DdUH1aBqWEZK7GKmu0/FPI8PnR0mAdQPQfmRI1Tg0bZT7Q45DLkvaZAq+0x+LDUj2peVKR/KPKpd
k39y5+f64JpNFz0EYezvxnpIPjSVybdKKc53pVTTWSUHVQz7XB1y2sXODPR9St7UnOdDTgald2kz
ZZ5BHDi3oSzPjwR00h3IO3/PMcUvkBXkylEbNPLXQFBcyhF+7KpV9jbYnfIiV8qbXfjfy0hiCkOc
tWAQo0Q+DJLF0GGLmZ4QJFp67mqx/VvRev+LJsmq64yBqRwI/D+ZZZO8pqUee7ISOuk+NplX7M9h
fRcr2uSGSqDc01/q/3ASVe3dLmAEqZRE6i7Vc+M+S61lGqlSuwqTJp6zcdL2Q5EMz3WWWWzPUG+o
2MoVBZ5I6WVJZVJ0Ey2A1Y+pRnzFu9k9/p01ykbyeUWFaWIFT0T9HnoQkdzRaG0mVRh65gV64Ubz
m5I8RcN9zwZevyorxpJEJTaA4jmOgBgRxcPc1X4b5V46QSmfPJa1DYpjA7yxsln4AEQkPJUEXZrg
tYWKBs9sWWdeFt75H61pKxl4ac9oLQcvv7DtEZUKj3ExGXOjVFLqWcHnIfFdBj0cru/S2gKghaEL
m7TAZX6Dlj45ksI896JqZ3RfzK1q6sb3xQp2mUVT5vd8X3cOzoEU5P/p5xuCZx44iW/IE5+3HgB/
t1ut18t7IZhCmIfogGOWDwkg8T1ppjSow6RMvdnsdk3Z3WnaCy46Fu9O3iTHXtuqU2HCxbOH1MgS
p0ghtniwMSfqx+t7tXbxFlQdaQJoh8h1nL9VepKNpg2iwGuDQ5E0bhcXbqbsi+N1MSv3Dj56moXw
wWX4WYQj6cNWo/qTcSXmYK8p+YteG7f+qL79EzFgdGh6g9hIPBr8xEoy9CjzQq3zqDW4w6DelsYW
p9CKR7EQVhCoowSXEMuA9ptsmQnnTdLgqk53MIf4oCtP4fxixnC19IPrb7XCrSjCckS4+qRtIXsT
nKRYz9E5pai98IOU5Ye6KN5/6Ze57AtVC/xTDI0514TMimvbKorK00ryda6xVTZZuTaGRvZ+IYHi
0ogEQFHhaEnSqqVnqPvs9XX8Uo/7reHKK9psgDCDqppuIuB7whoqvVPSOPVLD0LIj315YPIWkFTJ
dud3cj7xhpANXAgn0Wr+FCMiK1f0Kmbwljdm5a7jf++6Jq8d98JAvFAFMDhPrNhPDUeUMwXDm8J0
N+3HaWurVgUwZ5DBZDjG5OvOj1uWsPDAo2uPelC1T/n//QvgPSdexHzxrgs3PlUKxxqymg2y1Nuu
DY+acnddwtphn0oQntnWqpTaDnqiErjmAkvd4zQdpP4vZplcF7S2VbTSOw5BPckeEYIcRvNUT5Ac
esGPKrx1toiFVj+P+05JZoFTy0J8Ykl9IE+mWXlN8WWqdqq11fGzJUA46nhIyi7UEKBnN4p8479v
uPxyFSi7ki6i04dpQGIeQu+qTDcrqfSaqP6tNTj3av5+l4cAgFE1SzUE+yEoE23GM2ilofS0Dmg2
gLeNE15RpbPvC6rUKHIXtinfH8LmLpGGz+RwjqYf3ZLl23gJVw7jTJTgvdECTI4oRNRUuzIDzz5f
19WVh/bs84v4k9iz6Ga1qCUuhcV4Htv1qU5t9X2vroDWcRmSFBL94nlLUZ2FbeAUnm4WVNtB9kjO
9M6ZM4tSkfoEhkoHs03cITx3mdVJhekXnIheHeameWt0/di12cEvtyYcrK5ngZGjWVQTxaSTMloh
oF679OLkcb7tko3QZvVETj4v3D5Trhjnapp8vknuLPnQKIehTjZs4dYahO1SzKwfyYWXXp4d7fQ4
3F7Xqo3PiyO8iQaGKo2t0jPzHQSr0hZ+Y+3+kTLR6IKzSGCI6VnVb8skLFCpKu+j57FR/5YiP/rQ
JoF8p2vDvPG4LlsuePD4HzKwsYUk58JiFc3UjxqRJgSiufI0t1a4U5PecbOps3YKj9XeTyL7LdUi
dQuuJuwkhTho0qmEkKdRAAiLpePBD+haUqCqNgDHfe23WM+Ejfz35xfULZz4NJgIb4la1848KfRp
W1Pgf7GyUcNTrLPINSZd2jnGYLxPM/4lcImoIV60gfwt2n9ib4ZZKhRda8CK6o9W+WxsobqE2/Pv
7/PCkHdaUFTLfp58v2YoaN5mMo3nSravwg9++PfSen9dvVd3jYIRgD4SEBdjx2qrU6V8MNm10nBp
atprvnzUE9CZG7ZgTRDOO+EjpgafSFhN05vOZEecfteDO0uM5LM6qI2rKky80RKl3V1fl+By/9m8
U3HC4VAYN+OsW8QZ30P7c5od/fSY958159t1QWunRHkA9575YHA1Ce+zAjVXojkS9O7dN2t48+dj
HW14Getb918RwhNdqYw7mXtEWPVd5BzK+U5v7pTo5vpCFjt5Yhn+vWP/lSK8zkre2HFWsGOMuZvH
Y/BA4+Vg3YAq035DS/APhKHU9EPCWY8Hda7bZSmprSZxWbOqne5kMzU+xnJjQduVKXcwd8BgXFWD
uYdtNJbB24zWxg9Y3VOStJhe8LMXyKrKthM/tDPVU4LuqaqTv8bGp50ALk2397eUcVVHToQtP+bk
JgcVNbNJSrF89aH+lce3xVZyb7k9F4dHxAQfD9SszPc9l5AZ6Vw4i23tjdcoejaLjUd2fQX//b6w
gpSEQpHJseqBg3Qb9Ved307/YOoIraL/lSHoRDbFc+P0yGj8eaS7eP6K5qtuVPRfryvf1mKWN/Lk
OHq6AWPF5D6B4b6BPBXYZL+PpA0N2zoSwS+pwhG4iY4U7HtEldy69XP7nxhV8AWQhPEH/RLnK8n6
SSt7ppSiWPvgSZJ39dPYbaxjdbdOZAi7ZTHJWJLA8jO/4i0cj61y2/W//8GBGMvEXuA66kVDberk
QaIUbJWa3uf+9wVOKg/+xku3uo4TIYIVhbAnVVrNZx2AsmrHjceDHpkbz87qoZ8IEYxo3FVRphkI
UaUPFhyy7+fso7RO/EG6iorXRZaHmdd9PA6GRsBMB8iPAYDn9aO4XICGc8g4FBLssFqKBbxZViHb
lxTNGx9mej/z9p3JF54ZTC4DS2DHwE+zHeFa+Mo01hL1Ds+I5YM9Jjsyh9eXcGnaKaMQjctLwg2a
fPn8UlTjOEPFAO5OK6fgkQ73z2SymIiSFq9OHW04gcsNOze8BIMkDWltxr+lM/FcWOAPiZmAG/Gq
dj8n3+sZQ7KTgzdN27iGawfDTUYG0JRLbA/Ay9CJ6lb3/CfmDvj5hoFf/zw9guSogd2Ike3Yqk1v
xDCmyckDgMKo+Xj9UFa/T7IQ1CAjJ+FrON+nOu99Q4qYCttMu7S/oUfl+vcvbzf7AvhkQYgzulxM
GoZWOtqxExpeZcENfRuZTCZ6/9WgD47xvCRiKASL8YtRMIOugnPMU7JR+VRGzvAmjeEWwcsflKCg
UXjH8NPQrEQqWgT3OjmVr7adFE8aHQYykSqRtR/jaOGXfKkMnfpzdlNH981Itwr86+WvtNu4QCtn
BdiFuZSEpAb8ysIVVXqpDAxdkr2jr8s3RfROkMBiAk6/L9bAZggpOlll9NekTMegaQ5jHrpqLR3A
VV/XirWVwKCpMw0HVggSN+daZ5RzLRU5b5feTIfnrhoP7/6+Cv6N55c8L/2Kwpui6HlcREOieZL9
vfe6rTE6Kz8ffCctnvRDMn5SFQ6is+RM0QEXejYTt4Yv+vs9LsD7//3+BRV0kOaWWdsaub/fU/HI
3BzK9Dfv3yIeFDoXiZIhkhGOoKZ3NDSUQQNqaboRuaytCPby5oPJgBSe5AJ2het/fsYyffxtW8a9
J6XHjPEQkRsF+/euARGw5C6JMpVmJsHNCkI/7Us9HOAt/uyH8a5pNxygyycLAewQNGmA2ahAna/B
6iDZG8mGe1paHHmkdlWxb6Rjam/chy05y9+feL4l0+SUZEROgBtfS3tNK4++cZtt1m5XD4XRhLT5
g2i4qBu0ipqlY6H2jHbM93Ur/+w7y9XM8Of1g9kSs1ygk/WocIhORqz0Xt7qR43UYloWf9la+uO6
mLVtY8YsRWJGCcoXJVwlJ/afy67z4tiztIgRJBnkXtO+qd8/ZG2BTwJnAj1FrkRkZGHkdGu2ltZ6
hnmTGx9659YMWtdOPg3Bjyl+d+piEQZ8klZcKOVE5ojGaBOw7FLrVfNtaHlQMGnNxlOydkDcearS
DsXVC6JMMpBq2lVJ54Wx7pby60Kdb5eH68ezLoRGBRKoSyueYIUBQxWJrOutR2JJH/f0hRn2hgVY
E7FQeOB6E6KSwTpXNDkEACbp6HNafmrBZ+Xyi75FKb2mZTaZfwIgY2m3F2TENRVcSgMD1ji5t0r9
2SmMY9nX+9Kw767v2KXXigdJcwq8XuQLLnKlET18pGbS0bPnzrWyuyE6GI6614ZPVMI33Ka1rTuV
JcSPfu20A9OPRk8fPtv2F8bcu1X06fp61rduUTISvwxzWn7DiR0Ak6KONHgNHn1ySnQc4/ty3tlb
CewtKcvfn0gxlCBX4hYpujTeKAHkYAy9tNRnuXkfbBYHieNBz6h+0/tMGHMuaAg6J6y1ZvTg4nVn
8lLptPEqrx7KiQThUIyxdJLYqUev1n6Oxb0fM71uq6tjxZPVQU4Dw+fecC1NYb9yv63tdMoRMn4N
py+Zej8n5kF3UsapxS5d1m32jdaPnaTe1+pj3VUbixSpa/7sI7ARGiHoK4E3RHAN7MAO495SB68x
y2+9pd3HufIxKauX2dYOGtW7qdIejCXDaDLvbTbr79fV8v/zA0DCyfDE2xfJ4dJgZM2gojF2/Zqr
v5W+39fZsZLu5O6rHR+68rZVHnXt3Vkh9p2Zt/8jVbCH+dROTWYidTJKt8IxqvZT9FdgbBiRtetw
Kkbw7Ko47Yx4Mgevsr+Z+fcSzmMGfljH63u4POHn4dD5YsQnfiqMEIzA4DlW7IZl5IYbwKk1W8i8
EpOXEGzORSq6pvEiiKcBJanjciePzT6Y0xvJsQ+RHHyXrODr9QUtV+tiQQR3yztCCVm0VRp2agr9
efB8+E3V6k7JCrcb75RB3UM/6KbvBDf96xIsjGsmvEaUXgRtcDJwuFoQjF75LfY/6+aGC7a8ShfL
Ofm8oAUp3R12X/B5ufyQd+EejpQQwnpKSm4LENiBHkra6Ey7VLxlpigB12ImL6MurQ4j0rcBVfji
szOorh4fokDbldGX6yd1qXpLOgQqMvJUC3RWUD2p6/MOaq3cK1xzCnYO/18XcKl6fJxaGFAkPAtA
s+d2fg7VfIznKffCo6MczN/ORD3skG6YwUtbv0ghtUOai/9Ev4L5w+Ec9UiB/tJ1NYhP3gnQQ8XO
JIgBfZH0qWEvEhT7mAa4xhv7tHIQRHYgthY+JfJTwkGEjdZ0JfPC8SJfs50WeP/gGHhn9aXvCz4l
8RgyYx5CbeDzFvRckeIm/XdJ2ivOHjzJ/rqstcPQ6JlfZrYx/EC8/eOQQrASJjkDEz9aRBP5gekY
10VcGhi4jSmjMF+MsjSzyc+1qu4NKwn7ofDkKNkr3X0zfzOskiCiO0T5UYKb/rq8NS0+kSdmEWKz
G8sxpQG+Aq0Pe6pbGNFHPXMUVy6z2yCngfi6wLU9ZMo9ybjFCqhiSqE1YwfeYDn3Yjn6qo4xblK8
m1JnY11rWrdkwJa5ToDNdcFw6nFuZ11kcf3n3L2bwq184uoyiCeWJnEw7WJMIfVTZmeDlHvAgBhR
Yf2t5FBQjf6wyf++2OBzG002EYArbKWAKtm1c43QRhUTEMZQFNSp25Z3UnWXz5Mrm+NBk25N8w7S
97lT+BGFq44vaX64fmBrGnIqX/Q29ajrINErPDMpf9S68pjBXesC/jwGdf5Bz50NzNzazlJZZgYd
VfmF0up8vSrMqXYzBfAwp7scNFirTLdV/A/U41SIsKkztH0NjKINrU57qXL91+t7tqJ96ATAQnIo
WDzR5jWT1lGIzmrPcCMqVVt2aPXzfFxdklrA2ZYtPIll6LupZz+fSiYMBW7Tfy02XN/V7y90cZQS
gIs7wuWpJT8e45rv++WXjH7uz9d3Z+WEF+Y7aG8gb6C1Tfj5vq9YQZfFoJ278GjK9SGBCXvLsK2t
YWH4JYBZHmlxmhSgyKYiWQZ8LfjR9pHbjhuOzJaA5e9PDkHuG6PHeyo91fxa6b8d5eP1XVr0XLj3
y4v2nwUIuxQ3fTgY7QK4zHy3N25GOryMB7n8dl3MyvUGAQtKCVAk+VcRJFwMWV+0s1F4mVwzq7XW
K1fNQ5qota9+b3+TgnbjbqyePg0bwMjgkMORPt83uoOKtLWVwjPg4CZlTamnCqwHyanfiR9ePBtG
PgHlpmQJQ4E43W8qYNXOR7Xyom4/fcq3iDnXFEDXUC2ZZiYaf4UDcvwkzWyTWxIwUeZ+nLLxtejC
dwL2/yziVIpgDvNw6n3mmpReIUv3yaA/ld0WPmRlIZABUArBi2Uejgjk1k2AvX2gtp78Njb3Y/7u
hAi1g5PPCw/IXGFgwojPd3BPfpjlm+sKvPrrFyYNIOhLtlq4h5Dektap+HzwpnffNSl0r39/RV95
w3HF4GoBaScaw7i0pSqc0s6TGRkmU7NPi721hd9aWwQzV2lnwCRSARfK3lYkS301ZJ2XGeUuOfhR
s+GFr1gT6rdLwxTxykLCen7riiLKws7wW28yH8byPhofJmbH6fv37xW4m4V2hvEGVA/OpThtUwWx
xF5NUHEG+d8AYlWGrV0XsrZXJ0LsxWE6Mbw9gJbC7NmrxvhW7bp84/FbOW+mAhJyM3tqudeCPo1M
BK07WWk8yb+J1V29BeLd+r5gNpRStrPC4Ptley85nwZtN5cbJnbFphPUm3AwLiPrL45BhclSGe2k
9RpOuFamva5+a/LXMX8Nuq/vPgwHwhIb9CkjrC+ynXJTK3Rwl7X3TXFoTt0I7i6PGrABvStgZcAF
XKTgusYxWjWSdY/RPM2t3264miufxz3jCQJRTcOoLthWZVaNMsxHDQseuHUdu1v48FUBPA0mNOVE
WWK3VSdLjPkwJgAmwd/3ffjrvXv/r1GZQFioMl8wnqR91SpK3Bve9JQ2z3654YCs/PgFp0QDEaEu
MZSgqLpGsza8aypNaepRy+cvirXFRXNplWACJ9r9g6C/hH3HudFEeq6AGqzd0NjVDkyyt8Y7yZCw
RcR/C3kK+ERgJmJ35RSFrZx1g+LZNIum5iG25GNu2u+2sEjhAWWrZMyTyOlV6dVo+1KlAmIZ3MK6
k6ZDOXmyvpHxXNsyKNww4tCM4NkK1q8ITGtiOovqFUp+KxtEgrSRPZNjZdS5/f6Z7WRW6dwECo9B
pyXu3NTadhCmkt9IngUhwdfQ/3JdgS9NIYx+cE0suQD46f9k4E8sObOg7UqpStuL+vZzR0t4Xmuu
o0ifr4tZUeQzMer5KqLU0KfMqmwvUwu4F91+3DiTFQEmVRJygAsF1kXxrzNb5scoXES9/ql+UpON
37/s8nkkwA0B1Pcni0YsI1xEX4tVMy9Uw8vSn0F7LL/JxeOoHuX5GI2/371VnDcoZFWmenxRVYZY
vYmSSgOJdZCD+/id/TjLTcQQUotdBheTsRfcnNnQwrmXJdPLVTemfrKVLV07iNPvC8lAO5LjSVYi
y1M+1n7i2sHWwPCV24dbQ/IKDNnC5y0cRe80Tm4VgeLltBMNRQsdbuxWZQZ/yO27TwLwFj4tYxvI
k/+hQj+5G3EiZc1UVrLX3Mf9B3+LhH5lp84+L+xUr1ZxJCWN7MFI6rtxvWEMtz4vXDlol2o5G/l8
ZOzjcBdtUVUs+yxcCQhlAQ3A8gD4RiyyVnFnzHEQz17WvXbmBz15G+P3Gyfakcgq4/kvSX7hqCep
7CupqIEcx7bbMOYUQgx93Kj2ra6DmAJvE6pswuFz0xTqcjKbaaxA4RS4yeiNjQbX+KfrqrQqhF5X
3j/AIhRFzoWUmt1Jce3LXpm9zMbfMFjAjvFurAjNWxQucZopGAOqO5fRxQ0pQgNYoKneB0nrGvPL
oG4xf67cviVPAc0WpRAuhrCQMav82E9imfEXvwv10YemRAJx9fn6dq3o7pmU5Vec3Dx5svS6qELZ
04y/C/lD4h+vf3/FnMNcsbB/LlQcJPnPvx+mMeDwNJcBUb/q8RepuXOyOw328tao3Hyr/2htNTqO
D1BHwsqLMvrAwEELCjnZY4rXwRrgO+62lHilUs6Q66UXiJEPVMrFIpXfU96tslr2VHn6qx7UQ5dB
KD375W1KETs0qlt71A9mYR5UutNqXrONkHBFw2liAN8HbBx/UqzFVcMUy5LuzF4tfTamJy28S/u7
66e2to9UE0j30yi2nN35qbWRX0p5oM6eGVuPWt8++06/EUutqTcg6CWfhCd5AbNWfCac1ukiovpL
zTS3dHJ3mAxKpBuXdVUQ+WNwSovnLVqdllMwymrA+MuMWC1zS3fladybkRbtynL8cn3n1g6H0jyx
9NIjYokT1+wIzgkbIizaHqKd0ZNAiT76Ubi/LuUy5sWhOJEivDh2EUlGzVhPL5OMp6zo3Bb2eKP/
IUXtjSlvmIjLJf1xvUF9wq5A88CiLCcmAtrxoI7GcPbirqRSruwUnTm10rfrS1qVslCaLM4+HHDC
4+CHJkWs1Jo8xZcCpjbPH+YhZ+BaEWy8QuLMsCVbw1TY/0i6qAHL0VTSrYckRXWz7KNvfXWy30b0
qWkgT+/o5wv/F2mKSzWkzQN2NkwGf17oe5dIsp4O6kQ7s9slh6qD2cplFND7d3HpXVhMLTGGGOT7
qjnS+zZyq6BhS6eJQP+DE/+8LuTSOrCUEyGCdTC6qoE4a5o9qZMZrjU8GlqzoeBr2vDncSWhA1hd
1IZoiLvZbIzJs5ybbGY6+kvX37x7FQsbxjKDAsA09fpztZ4TuqyauCleX+xadwlENsz0yi5ZBBZk
pcB7Y0iFXWLuHXhjJyxeDT93bYUhuxtnvSZgmXBCopP8oyW2X6i1EWdEwflrl+6n/BhuXPuNz4tZ
2sSvsKYWnw/Vz8F8NMNP799/Bn2B6l1IWC+gytFYQzRoK9nr3MLPRE232ICQry2ACOxP/xbpNEuw
KGqQpfUUZNlr4jb+t6J4dxwMwAMyGEbN0blFOl7QHzkvLXuUq1c113f0h8v5Vj/jpe+EBIt8PCkj
Ym3xFc71UWmVQqlemQYWym7hPMSKK2ePeQwMduOVvNwsZIH7W0o7sGuI75bWR0NZyG0N7vmxnB6q
uX73daBrAKo6amE68C7REVRDoH7hbFSv4ZTs4ad0wy0E9+WjuEgAb6Vj3Zfk1/mBdK2Uz4xJrF73
jfPsOPuu25musjVSdW2jSKLiFAF6vSQiyWQraoLBKV/1TN7/P9K+rLlRHmrzF1EFEou4ZbGdxFna
dtYbVZJOg1gFCAT8+nl4p2YmcVxx5ZuLvkq1ZLQenfMsfPZDXBq/3Rj4jk89LMvi0307sgJVnhE9
FH0VamFG+hzc9PtdhB5QLvzPlAH2GMs3furBLz0nr31T7pr8sqwBSdt0/aX6pQQN7lmkiJYUIfLN
SKmZRwdsMgHLOmOb7zolV/Bgqpxzj4sTc4FO4NoD4MsCtDs6Yr00S0c/Yc2Oivuqvut+HQXD2gEu
HD5EjZA4Pz7BDV7PViFEuZv43ZiF1e8PKLSPGuTijoeU4/enqlKeX/Bip9Im4g6Mmo3Nz0vpxETD
Sgx5FUDqlpk4en1ZjpjdSbnFrrdX0rh220s/j4rmzEV0opcFu+Jg3y04MX+5zD8tJ+5aRcH0UO2M
IG8/PnL//dzhcbIHKGgjPQHJAJyGX3twe1k3phwxE/RSstdUHMDxB+XwzHCdOHCX/MeCQWTAHx0j
WXJkoUcHwqM7w8m3mXYiQ9tRo/zVaIKEHTTd08/Tc2L9funvaOCKtOFDm6G/IZ1i11axeY4I8D2O
AoIPGx2ZtcVA4FiZZTCzecxHr9rxZsU4nIdY0Ni/DqRQMAZ6ZlE5BwDtPw+YT9Of1BZUSLlV7/rp
hZAPWJD+PEqnvgHIHB/HFazckHP5OvlW4Xl9wUi18/ZUBX57JYozlbeTPUBeHJlOhDTQ6f7aQwHF
2bGzG4Q64P4wIULfgS1Zdq6We2oVA7f9f7o5lpxtcrCpWgfd1GVsV3dGtgcB6JzT16k1hdo9quuo
4yPxTL5+C3TZJCtVXu0a/6Pc9+eYWCebR3kMbzTsedxSX5tvi8EDxsHEgvIRkegihpTjmfk+8UDD
ggLfHkt3ebYfZ75M0hisy6xqx0wjsPqNw3iUyI8sy+LSgOwyqj9amoEcz+mZnVoHC0cWZ8ApnSRW
pFXbzU65k/MH9e+t5oFM/35ezCeCFJz3COYAGwDK8Zi9bqeiT0qNqNct/dCq6YuX5OvZqf6yBsrT
ye/1XOBCjH0JW2SYsCDQ/jpdtsIDp+t4uRvAZqUSqmCNFVP/zAVwatwWOtiSLkIK+Th4rLN0KKYG
vTTDlnnrYYzIOX70qb0DUVIQvYHSw7o4Cu7GpDAyr8Ed05dXQHbEoimDTt90+hw45cQEIU+ENzpM
q3Dp20cjpoldAe04pTtVjk9DZUUIBSFTbgSuGuJRe4+/Xg9IIwL4iRADr/ZjA3O/URTa61Wx88s/
JtZbdi8JDSb8M/nh565ObF1gkOFPh7Nh8YdY/v7pnM7HEgHy4CAY8B7dYCC/v8xAFYEGGNg8iAKO
FwGfZt4qTMuuOIg+hKXoz7/+RN4VmUIsLuD24CbmHEdLST1jZlqExZn7lnhhOWZrpsowH1bKXCf+
indZXFc3nJyL+E8svS8dL3//NG6t63WzR7ncjYa+Vq6OvJFu65JfQKLlzEY69ktbYmb0BdfChcCN
0PYoYDPrtIAEEyJzCp2xJLth5NoerjP5XPZ+7LJX1z9QISPuqrA/t8VORD9IxZpYGzjX4Th0tMXA
6Eys1mVyJ+2/qr3y6RY0jNib1rzZJHo+96knliPiheXEwNPc+eac2jb+KJNR45kz36EIEUo2IjEr
wyQvw8L5cJMNRCU78BwI5L1kc+fTuPafzyyqE7sdeVQc+EsyHW4QR7GFkI2X20S3u2E2bi2OVYsK
VcRTsSIJPdCSrPqOPqE0Bv4p/JapGQ/w1kjwICgneO4p+CVYAsp9La1ff/5p334ZnsgL43mZDbCS
j52LkpIN6czNZq/HWyBjAvgUtm1sp2sz+XWmCh3gTvIXmZ4FRXV0MNBR6r5te7mnZRmuZZKfmepT
n4I3zlLGQl4XR9DXDeROxkRSptC+FdQEOslVG3XvXfOa1m8/D9q3NbUMlYn3mrtc4/iorz0Veabo
WNnt3g3nMS7T1c/Nf9sheK7ZyFctIDBUAI9zGE5FJmtu3WHv0H95tRfj2mxh9rvjDvSH7DM3w4lv
gUCkAzom5CK+u5mT3tAtdet2X0Ek1ry07n7+llPN4+EMbXxkewBiPNrtXZnzwS7Sdt/Sf0lMq3+/
bx6lI2CqUKeCG+rRobnk7lnuknYPsva7OhdwnPrxn1tfVtynI1n2pdt7grb7pnwNXXoms/ctnEE+
4XPrRzGunalksBl++0s27YwX3T/8fmyQP8KBY0Px5Vtl1+h0MaBQ1eyL6lnB9rW37F8v1IXGjFcA
EqtgHh3XvGrIyRiWwOSm/vU4Imx2t9r+S72rad4Y3a/fNYiScCkDD4ZXJtIkR5eWYeNiZHXW7nWK
hFupwrJaOd49P8em/D7r6Aea/gBC2EibHMfOwLr49ZD07d4ScS1i/dt88fIZn5pfuv+0qEbTLLqq
QPN9txXyvvi1ANfSvguuPGQzfOyL40Vr+1macLRvwkh2rJPbpilDyypDk0Gwl7LDz6vs+yoGaAcR
BNLT6PSb81jhd8pL5lHvgWsMLP2ReA+uPqP3eWJGFlFMhP5wbIMa3tEn6TnJEVZm417D6sap24j8
+hBEiRjBOIYM7X/jTyS8K6D73GssZNjcXafG79tHWRhilMuzBWIZRx+AoWsmZubOXq06XwIv92sM
FUwOcYcvux0OxN8YJ3OZFxPxUmfv5y9OthflCia95zgNJ6Yaew8bHW9yMKSOIzdA3SfEN8LedztK
x0h1ZZz+Wi8QH/K5j6O8wqA8hdWGPoQgkdAPDT2X9/5+u6IHAApRlVtyusdPPLvue1Ba0YNMo5Le
4GJZFdWHOV0Ydpyb5yAOJ8YMry0QjhZn0iU59nW3m/1QA5ZCyZ7N5iY34X8M/+xk/fMeRLB2Yoss
2LOFTgHBum+KkU3bz1xzl+67Udn7KjGLzSjgaAUkGtmBXFjf8kxXIeEeXbdkgh6qBpEr8OdyLEN/
NCe4xflusx6dstg2Sr11zHszc+DYpFP4KrbKxHudrVTcz/BBbWG5jbJXaFPOL2xN310bFBdgiehF
k1eeCHx/zKIM1lux7itj7bfuuEvHftwZk+++2ng8NkFfeMZKWdICAyT5J5t01XsZxKoE4AxNY+Ro
HQbaQ+IhSeaP1oXg2Vtm5PDwUm4b+HZewEcibT7y0eq3I+QAryqmkHhsiXhJKxAOgnSaCNaowllY
JPZqbkFsDpvUeWlL5aA05ImntlFuHoA7v7eYfih0V0ezN+ePpe/VUS+sYYXPp7ANq8ZwsPi8EUVu
BrD9ymPJDVxzKr+HcEiy7SbDjGlvvM2TzdpgUDNJAy9h5T9jGtOgdwcR27l0b+Rk3cMTKr9vIfq7
sWRLQub0XhEmxQwn9xSEHhr3AexrHvtc+U8aVawuZmVmri3Zv+bN8Gj51RhY9USumI9BDyof5oit
kuNzJmsPk1M7MwiYZXk/yRrvHWL4/GKitAtLktl3ntBw1mJtVRZRVVH2x+6JRlUgLUPelEAm5Fab
3Hm0nt6FOXzINulWjexeqhm5sCClRmIFtpmiklAM7EHL4mHs2COZ5ykNQNky/ygvlwEQeJC1NqYk
MueKyaAcEuj3uf5Yt2FvGNVflwGHUyQ8CYeOVzuBvMzG9tsDsOUvjjX+SaosJZHuxlh05oeydBvw
2h1v/W7WKupY79TXnVH3a91W/wpte3wF8D4o/d3gHFwxNH3IJZjfkaUoxFOTgXUsZOMk9sBHPFWu
qnCXGO6INIje5a14sRrvz5Qp2QVwjnvSlnwf08YImjy1Q+6PYPJVvQ65LbxAyJStOum2F77RuzQW
QlZxIbO0jExwy67UnIomkLSBvkRCYUAn+BC7bibWdTYnweAoGVkg//6T+Sgv8ry8hwlZEph1bsOS
LnnsO4M+uBWpL6ap+9u4qhsCVybVpSwmI+yV89IndPYiw6Md25Ritv4ODpSpgT4dYUEjVEyg49v+
MVUO7bQGAk2l7jXEEfMaMY0QUZHgAYqazUNpAfi+gf5pkoLSnff2LTeBIpi7dg4aR9XRyGkejoPv
Rl4h/rlZU0Vel/UqrplTBI7q62LFxmHGUnJIQLS5zSZqVoE92U1z0U2lHUDOzQrdTDdhlTRQCStq
CMRbkNcyQRIJkUZSkTnlf0gKARBlj2+QjG3WblEmoea2E/qkoWSlU9S2wm5if+lsdOVW5+11Dj37
60pXGcHSaO9JWW6nzPhTeLU01vMgqzLsbHOAUqQ48LF4tliGg0cLx54jR+gnCSUmfdkykW2docWx
1lf5YAWGpA/dSDB0yMfAL5iaYBTlfq7vK7NM9IVyjGSjHZnsJygkGKAD9RKhllMFuZHQNZt5ctGo
shJxZng9X2Ol3uatuVYcxn49yZ88E5x2XINt5OIHhJ0n6zDNjb4PkoSIa8LG9K4deR7pYRiaeHL0
lTYbbL5KSFNGMDpn7wQX5WpMufnO21VfrAags2OTa6x/sLBvx8wmHLgcOCFWymQ3rSCliPLaaR9Z
S6cDioFvUH02r0o13FUFJsOAb/gTgEkMTiSiS0MfZkBJIG1wfdO0q4JZF2NYAPuzTRz4ShSOOb72
quVrOrDyHnZn93OVPYM8Iy8YaZwtKVy6ZQ2WB3azEQ7OwAMgslSQGaaIkB3lIHJX02oGSGpr5Nyo
rqg7DGNQlPMblIIyY02RxCZ/m85jEM5TNolyPeqox2EfFKntRigU2lHvNg0gSMqZzbBwaz/Q2vYD
yor3oaE6LIwBZ2sFhgcsHVOrvM4XTY1tXwKOM6FG3UVtYdg1JMid1I/rErIGipi4h4ircVePEIMT
Eorr3Yb203M9FSyCw4YIJJnLq2Rut51OVaCGAiA8q3jzWYozUqa3yptJBO9HGjsOBPdNjYPV0YMd
dLY0nnFv/JtsIcxQ1XUfMTK1GOEBQV5Q9aaU+HQurLWH6y+PZvhT5utpqkos0zSpYbSiaBqqXhRB
WvngHzr1vTk1UsJuEsk0qvgYATOyyTwjnAtwXK2qggokfqJJS6yqQtN1bVASi5SwUPQsu6ZjXgZF
X6ylwwNuYV7UgB+Gm7rfA4hs3pE2qUKQc7FH7aGBfkYGXeagKVT1AEHRYiUnk8SOyDkWLe/27jhC
6JDL5o9G6XtDof69BUYyWRfjnAZM6X8ThjLEhStDhiLYnQuC/3rJHEalT3WcDBnHfjTUcyOLHLPB
9XNTQMvMtLI7oFV4XBmZesZ5qJ9hLjpFOKrry5ql3Y7B5BOHhGc3Ifd0fqMIt2LIuPVdCEHEStUb
kRY1vTZ6S79AqpgEc9vSEJhK7EJl8ee2Ld+tznVWLk6KwFysNoeRcJiJ9vkFvEaLte/1f22qdqa2
Hoi0G2BBDLZnMqMr1qduG4oR9W+KYgUyNi7fWLTtIi7TOoTQpAht7pPtlLpZkLhVd4GzuQqqjNVx
LlrvgAuuudE07y+dHEobOcGe6UntZWGJd9ha53a/5iTXV77Pk4ClIyOIXNUcVKxqrsE8tp/pkD0q
wtIHrWDi54ysuSpwsgQky8DT6hBNSa/BfhoR4t2xufEl3LJGGiQZrf52yvQi/Fbc8l1XwEOam3+T
AsW+aJDmwVZjN24Md8jV7WBb6XtHEN8MtL1sffJH2aXYNvNUlBd2n+V5YMGpoQ3nut2awtvlrs6x
wK0icJ32OWHqTmZNvTH8UsB2JV0jiGPOCIHMcZWlfN12/XCRu4YdWcboXkA7TYVAJTdBaw5kWIka
smWtNS9AJdzjdCq7kFQgjvdOeZPMNIm5nbbxaFgD/kcX+clr23ll2DdGG2O9QP/FpZGQMgtGn81r
3MH/6GS9aalX0FOoACJHBSD313bGooY7fxNamfCP48Dig8kXeK0A1SMrkagTaeBn8BAnrlQhZLUw
ypAuDW0LrrZSpx9gQharUcJVcSDdI80bERbEfZ4nR1zmyrnVlEAqisl/ZV2xmywx+7+gqphbwXh/
mBnna6uowO83dHZfJaqOS25Om0S62o8nuzCza2j4N4FR+smV2fgzpFLBSmaerv2ItL2jAlobiMpy
MAFiX0+AoDLcdE7V1y+ocgongONq+SQnXIOB2dB0b0NIdgoN0dDXXnvtM8m7FyiyvurE5WE5px0i
ugxWIvrA4RG/a1qFgDDF0bM1OzXIqMjdwgyzTI9tyHBZ/R3ZzNYQpR5eEU20EbI5TlDaAoWUTLVN
nCZGEzu8mGLY3GZX4Le3t6TU5l2nXLFqXOlgKtw8D7OkK/1Aionf50oC0cdJV3hb1Xs1CRJ7mOco
8QyyMoj5j6dquC1Idd+6bhnjSMZbwhTNxqpcDimUGnihwSiTV9FVCsFr67YYnc5P1/BQR/QBUMCL
bbT1Fd4T0PCajXTU28ouG3IopFtVG6h5CriDIeiFiDfPVnnR5FEu0gMKbn/rHOFf7WQhdfoJZ2GP
h4Y///P9QeF4d3DiePj1MEJ04jJn+SMAWWw7S5LFYwYc9IQ9vVfujNC+btSLII46GLZx27QDUE6+
p/A2mvrQdHpshYzj6SOr1DpgNplaW1MmMh7UFayMr8hUVink8QfD7xG1opqg+qZBLDlXq0SboMf0
hvs8YIKeeeE7ybWjkGr2AEDbmGKs7Qs5WDeoZA7QJRxoHZY23LmLzKF9nLIWeZ9kQgEFAG77pnEF
AzupeCeZgzgX0ns3li80FC51egl357oJLCSoHoy+Ti4E5YmOJIFmhVG50EkCGaC+9JsShw4O/fRx
dBMWGF6BcQAwB1JasgYLwaJ1DPrPq+vMuQk8OmJje2R3UnUy6NoUtnndLMI8yQ6mNYkQ7tv70lT3
NbL6l7YvEfols8Ldz7qQp2V5W5tlFY6oKz5WbnU3yxRBmgn3J7c3savTOr2wCAQnhSXZGpIOBJuZ
sgjg5OoScoZmuwO3hQTM5k11nei0KW+gWbFTrvkC/6Cu3/JE2ewPN02IDc1mXwS8Kd5Lpz+YtLgn
TetgvdrDY2o68p4VnSUDg0zzo7T78WZo2i0rEzfCJZpj1fvsZRDzo83eqrTq8Q4xzE3iOsZLVmVm
AN0ZwL2F15B0JWC5uONQhXl0E/x6u669t2HucQ3a9A9Em514muRDnfUirDLsi5J1H93AEuyy+tHW
YxVaM56J6djUgQcr1XXjFlXYUVBe+tE3D4iJ71Nmi0col3uv0PBKL2fHanCNdl4RFCOvb3hNxj6s
CzxuCxAx4gL1+20P7SVzZc0J39Ws8qsI5gSV3Mx2v+sqN9dbkS+qlIWL917qg8LVa/5hDdNHrvqr
ockgBO2Wr5M372uXQN96cOANft2n7J3CCzwoG8Ap4ybtcSlp0+ohVccAsWFeBZ03BuUnlG9VjQmH
6jq58FXtgTxjNxdObb6Zo/Nm+30W1hUOSKc030gHTiLBURTMAoOB6lOJOvCYYswarh5mQFTCiVkc
O6gY/jX2bASF4yXh1HpzgVREmmxVNfSXkho9DXItt3xODHD3HKBMMjI4VpQn7uMoAaO3xHQ3Fq4X
4dWPV6AWGQ4W/9Ca/NGAt3jgOYW9nkUhw2mmxWbWLF3VGe/x00Tzx9XVgOe9XMgGPGtfQEJXkZgR
fVe5xIGdTvXNyCi+QYN7l8/FcDD0XLzmMNV6AvevGjZIE7W3GdDGAcHVM4Tas/czlKPuGygVbDzd
iiwkqZlvIS3m3Ms8EdjhbquAWINhUYBYkj5LwN0uZjLqPuK14TWrqi7d9dA3K0dW5iPeyjoqgYG6
GaCWGXdl3QF5T63Xolb9tBkSEJbxrgLCL8FJgVvQD3xlNmHH/HktR/aEoecBohLQJxiC2Gk2D3Vh
600ukBjwhg0eiStfKP/SbD0N4wMu+hul8tbe+vBDjHtHkEvRsTZEqbmNbK0ekDWlG9cgz37ajMFY
+/fpgA+juQODeWfLM3OvuUJwnifvXiefEZh58ZxS/0K3eBv6qNSPXq73MkmVitvWLMLW1G0RGqZZ
RQ3lImoZ3jpq4m8eJKxCxyig2WcXm7IgG9K4m9qYyjZE+NwEnjvHDcIr3y02tH1idKPcLrAm54OM
SbvqGmld0TQFKhHZ2A8HSZHX1FN4mldm0kdusUjJFtUtnqEPpEvyOB+GEnFnl62073VB3nfF1tbI
rk6N+TwZQl7BJN4rI83lq18pemkVQxe36ezecNvWf3SbcDw3oTJjetmhVPN7ltTOeoBs9RR0NMW7
2USaZ0ilj5XfOeOBFf59ZZhFCkiVi2xcIYYox74Ic2X5F01hlFEGlaI64LhY3jlukXtAMQZrM2fZ
u0SIcJWM1LwWidtEox6HwMQhczUzSW6VVdrI45SGGQw2h0YtM558ou/sebbWbWXruM6U2GoCMV0O
GlYg+uofS42P1qntwGfZ3ssh7iURMEegNb9xXkFelANHxGfhXSRO6bqXI8S7HuwZuTCrN/ynsW/d
PBqSlrHQSSwFs+pshjyAIxEH+AbMAnnpBb01SGiFZ/JeVAm6Sr3HwSdDNBTM2mlN5YfoG7iIcJyc
4MrP85PEdbBWFM/d1Yjn4Z/WJXhTuq6U7x3NIRfaNbvWUgQivBDsDVWWahVapDpUuTte4pZFQW/y
i3E7FMJbjYN8G5Mch5E76P5P35HmCaoxMzQO2zJOWsO/SavGxFkDEkcGYqEXtLwckT70X5AcyMJE
ld3jDGTXrTuSJAkZ4zM+C6HKpUsaYcI8hHsrzScdmn0GaXnCHqauFR8+MqF3kFN6BPLI3cxkoiEy
wzMOj3Sy45m7jxZSecWMQ9WFkjsk9dL8vW+Jwq/PugLphSETUdL19MWqufswTUgiCa5xAPoJfVF4
hF4ZM2v+8n6ZcdO+w+/uorHlkwobJM4ieG4PMWBBzYH7eOBag78jQ8rDwa69gNAaG7EqdVDYwg5H
HDgrZdfJawbMww4CBmpndd28IrO6HlxN74Bky/pAE7E8L4zcxkqi44gjFq/jZmitdSVm5EKA2gXK
QCJRdTlTd1zbZjndgS7Hrm0N46ypdKr1clDsVKv9OcrMigWFbwxBasIhJ7DUbOCFkdtu2Fg0P1OW
PVVzgMKItVQ3wOg4BntJaVuIqya694bH2YsHuqn17wtaUC8BNAE6FiCO2EdlmtxjiCzKnKIiF1nZ
JjnHSj5VzgBQ5D8YlvUds+4gl0WRc6L70og7J7TOCc2eaH8pIQPEATw/3CSPADllbnI/73y2V84b
jlAsxJ8rMiem4HP7x4BIt/M0EnBov5ADckcbu7pIkIn7uZMzH3Hsoo4k/cSQ/mEoVG9xjRhnqkqn
mgeiAhLygNuBALb8/VOhmiDrAysR1wN8+PIjOae4/711yN0BzQ2gC9xJoQ31tXU2+dSgoqd7YMCM
C1Zufh6bBfjxRcwA/KLPzR/hTvB8s0mXonlTbn3vYpgv9LT2kI/4uZtzX3G0D5CpRPnDUHRfze/z
eBBv/3/NH0EeiOxkgmIx3Uu1QaKbnpnhk4OE8iTUBVAKBYPt6xxA8KtyhXTw680Vy4NJBvZHfU57
9NQQASC+6BXjifhNw4dLK81lhtp3Catuf6oDWFn+fpQWxYpF/hJY52OKpci6qhSQwN3byE0KOy7r
37LWsJg+d+AdjVNWz5mEbta+p0OgWcTNcwDqU4MEJD2sJyg4u+jraw9GM1Dkmoi9f5DwRnT5OXLD
qfah67FYWC1Y9+Oit/ZZLqjs3b3GfYiI3dPGmUlYxuBowy34DPx8YC2/G5j2uY1yqq28/aBv5iSC
/IJetzu/+v2O+NLNEWjKKLM88Rm6kSghRElxBkN4YkcQ4BMdkFgAmv9ma9LUSHekae0hQHau8zFy
yrWNynGLJMzPa/b7BQHNLMAUgY8GaxdEhK8TrlyLDqX08bawZ7GdnGqPWoVzK/vBPtPTiU8C+wt0
I5BOFh2io56SFLVrkjNzb1kfqGmFeuQo5wlwHPrf9wS82QIsXoDTkOr9+k1aQJECi2/aq4ngOdDo
drgC4IC85FogC5ky/mtwIRIaEI4AsBfLDoL0XztEnW0C+k3Z+7SLuyFW53S1/6PKHC1qAEkJgK/g
Di/Amq8dtNTDK6VGGGL5SNIlhlOEpSgYIMNtdz2XczKC2S/hRo2iTxIZo6WBhrC9QM1WczVbLL9A
CVLsLKAMggTv5zWSTN4NQtdpS8vJNNaT6/a3Fqq0N3R8geMYRLvcTW45alWYiY6rFiwhYUqvCriT
dbfm7CXx6JjGW1fk1i7LEHr+vC5PrBYQTkG8gWM4ANPHMsg+rBhMd27pnuEs9YvDREgwzmuk8X7u
5zsEfWG2oitU/BADYN18HdoxBxerFzbdo24dUH3XQ44BWa2pQ4IKlfBk3Pb9mpQXeAYiz3zmsPrO
/QFmDYvUxcUEAgYO96+90yXxVDGT763bznOgzptggN+lfe+LOjQk3n5ItZ1RhPh+BmOpAp0DAgs6
JscEM967NfNGyfdpkqy5Yaz+/DykJ9oHrRrchcWSC/JyRyPqTaYuXC7Foan1TWWVl9T6rTwzfvTn
HpbF8ykirEvld5B3FIce5VYVG+6voZFoH9iyBWMGaUp2NCu5A1uknubikGWIEsKzFL+TIwS9dxcr
Dni5Y9Ka38veLKCJt7cIQDLlGgK3/4Mp+NTB0YHU8dGWU4MOpLnqDiY5c8B+//14sKB4BLwtKOjf
dArNQXFaIzu2B7MvlxAW/nWcg/YxA5DMXZ6Ox2SA3EoMVWtu7EvvqrLWmp3Zdt8vPQBS/9t2ixYs
dGu+rh9iKHhAWE5+YPNF5R8yd1VNl7+dga9dHMUH1dg4JuAx+cExIrCbynOyLiem4D8KKmhuiGm/
bbIEwsW5U8F/zjYvyss6+fUO8CHnt4iqLEYO3y6cQaeFLmcjO1TvKQDOw+8XEGjmAD7igMDZ5x2N
Tt6UpGwmPz9QJMdJUD/+fvA/N3/0qiZD6ypvQPNldcX669Y78/OX9fH1Ol5Y8v/35x8bGduoIuaD
jfatPpQe4AokQHoeNfNQsHNagSfWKjInwH8DUwlG8zEKfMxcNy38sjp47n3dD8EIh7Nz5KTvl+2i
Mvv/+lgW26fztCk76KogPDsYsdQiGGJryVzGv56UL50cXQvMrcD95+ikpvBOy67m6tf3Gr4CMlTg
6oIyh1Dz6Csah49dVlUHHOjxbE+XvOjX/4Nv+NTF0bmqO+5WnBfV4aGbrsfs19cajKegAASBGweX
z/GxlBdDOyYo8O7L/E3VISVnYp0TZwYYaIBn+xgoUNiPprmogQ0akdzcj2YkLoCS+fXgfGn+aIJz
A2RWIP7d/SDGFXTA6nw6s+9OfgDUUqFEgrgF8f3XGS6IcOdh1higFtBHD342+kwPy2882tlAEuFe
g7EU0onH79OMdxYSsszb63YFwJubr/iw+nmYTmw2+HrgjY2033+7+utH1IDykBoFzj10bUM7u6mN
K5m0YfFrCwMoQiJjCSNPCDcu5Mqv/Ug8EATUIdk+yeQVvyzPRkknTsEvHRwd4ilJ03ZCsX6f/wOo
KPVXjgi9AnTRM5vuOEgG5QJgEEhXIT+0PH6OCfKDZfNOjp5xUB7iMRLXBbk0+gcP7IW+v5j9KQLu
C0WJdPPzTP1HJPi0GhYuCd6QeBxADguv1mMObqUEtRI+0sM0AloCZmZuBwnwD/f+PNG1gMc0yhf1
g1CO/uAl6T907fpXldT8X+m75WXFzQcJT4xVSbgfGHQmqOYOQKZRA08L1XSQqJiKlO1S1cDGrCfp
LUR6NVzeobYflpcDDUE00U0CGMJ4b7AK8ATZxbCb99cAQci11VNg0wBIvOiAVYG7Rz4CuV76ebEF
8jTdad85gNlpRj8PzNES/t/jQpEwBc0Rei7HOtUJ8Ycy9QZ6EM7V07qutvnTzx0cbfT/3YENrVEY
VpwIP4quU75p9vRgDkkE3H07kDOfcK6Ho8uig98ysVN8AnwljDX/H3wAgYQt0nWIXxeZ9a+bL62Q
Rqs7C83/L9KurEdSnNn+IkuAWV+BXGovauntBU13VxsDZscsv/4eaqT5Ml0oUfWdkealRkR6C4cj
TpxjkgNPk+NGfEZXlgBte+jNNNErqX1o/aQDRx7NrekLZLzA/Rln2T1z9OpV70r2qFlgOiLWDOWa
Mk7DGMxBgZVV1h0K0szy5eC0e4f21nVlZPaTaMvugJSB8ccehrsYkLmjZgwukjMkDeuUVFfe3OqH
1CJoE3B6hIN6CySd21Z72QFUJdGFcNDNZAwmjs64AMX+1q+yXvtdg4jY72O0V8zTSG+ATNqiJ11Z
RrgHTIKOdCK2inrnpGglTezRfKHGH+8fRr9c3ofKdbDsQywgiAXRNEU/9uhUXex6wo3pC3KKvgnY
wTheAyB+2cg707riZpamHHT4gLcNlTJlEGJ2ujHzmPniTE5Y5oe4/eYdJLI35g+A8YAGp2WYvS3A
dzsU029bj2znh0SinMiNEEplHfh3wGBQAheEg4hQfXkZXhuDRrE0X4y+vGvqfDeYyaMOzV7JoE+U
zPc0BtIJhAe01HdGWW6cypVdvRCy/WdeOZVAFvV9ymFetoBSZmh0eCTVDTPnjQfgh3Ei9bx0VBqg
PVrogtRG+LntPSvG6b1HrvCBgCzEruDMhyrb07xOd0OaPdQu/zaSnd5mj5rJNwZqLCWN0zUHPeu/
fBtIGSJTqTqIbKB4oyO39mD0KPmWvacHBtGAGCyrF1Fr+R10j8qrJM3MJZ1nXGHvdEBq4gRmyGhb
2rF3cxYw6f2ZuxQ83IJVAAyOYE1o5HAE5H0r9lKOApKamCg8+pGvQBMvkmbnHq0VWZGKsS6iyQRh
QXds8iMDOOHyUVgzguc4GI2XCx/9cedGcgH1M4iGL4qYb6L6EQ9Qvvh62cTyiZOJfx/HqQllHG4G
LKVnw0TF/7Epv8q9gxt7AWZOGGzfJ1sJ9lV7yOVTNBLgZaKqvCZidguD8CKSBBJ/sxmYYNAjAnrD
8qFKfpH06vL4FI/4Pj7E9hS99NB8+sDTOJkTQfdCAmkxNDVVbehMn9St/dfCu7DHO7GPGiOT2B1s
mtQAAcd7Rt4G53Opkw/fV5xAWplZVyDdHZkZ9Y3xLZs3Dt/aFJnIt+qoDyF9ohK49V1qlL1GIPJJ
gwaztFWMXdvFgLWhqR6nhYLe5HwX80zTSQHO9CjzglheEbKr6fHyKm+ZUAsCLC40j0FhcxjqndsP
kd7XD7x2NkLvNTN4D4EdSl/4H1TGQV7ZXHPKPosgruLl+6E7iK2y0JYJ5cgnvWeMXjJkUS7n6uCC
vumAUDbeZe1m2LplSjn69QLyGmvc31i3R2dI7u3xapZPl1dGucLed+/yekdD77L2KhNELYEQbKSW
RW2xS+lxtn2tCeKfl42s7eBTI8vT7CRhU6G+5TLPyNBx4/1GF9qETplhY+3XbCDDC1AEHj8G6oDn
NsCqrKOfJs0jUAUvaNwtQuKV1cCNAmQN6K3eWXjOv9/gtkPfCK8i0n4jY4cw/6lDG8mnJ+rMiOJL
xiZxU6ankKPsdsAPG2TjwlqZpLPvK5OUkLkZXAuDsGkaWvIpa+yNEaxO00JThGjEBdGUstRcCCkE
c6HhOPvTd/SEZht7ad0AYAt4zCHf7ilDcChal4Scy6iX9q01VdduV97WcfF8eSVW7kEHFaf/zCwz
ebJlM4k8P9gTIH5MAZuUh9k2EE33/sTuTf07T75fNre6MOBSWFTS8EpSk4EFrsZS0zGqgaMPxnF9
o/2bAZ1YUOYtLi2tblutjPTCPXpgxtXth5ZVweg8mm7qc/Ht8ohW1wlPYoh8mAhdVShXyyx049hV
Gc1Gin6P+c801KhNxWQjgFg2lBIgOQhV/rOjXC0cOPvKqvsycpZ+iNyQNmLgCS2zI5Dj0unIE8BG
YuM9uz44SJUCpussQK/z3YGkSC2Zjd0xIPtRH/r4mvUbYcWWCeWi4XWpV2ijLCMPGHb7mr2k1V+d
1QVvhycpgExq0doabUm7BuxZqfVUyDevvufV7vIuWF2dExPL9XNyjCoxAy9RIbwryznIrIh3QKPa
v5Pst56GnzcFJBPodCCUCN2oZUJPTBUgujXzJi6iPvECo8zvYlGi/UNv/Xw2v+oCLYmXDa6tEOIm
cwk2wESsPj7pAtc2J+h6G3hc8gRdyyWaiLMtMbctM+qdAJetJw7GRYzfaTn4tP5lGRucSmvLdDoU
xTmIuZzqxnRhA4zcrVGFVg4htNrvNLaz56fL87YSckAI/X/zprhWwmZRshwD8rA2ZvPFmoD4Nspd
XG0coTWnaoI2Hf4SNccPooSaIaAGq7EyMgrrhlB2ixaADRNri4MEAEAX+BcMzsrEOcyeUrZou2de
iUbKh5l86T+pH7+EaIs88X82lPlq9IHEaB8qIjGGVeODReLyemyNYfn7ycGxJttEAxy+j2ef387o
95QS3dYbfnpt1UHngvQ+xVMPKNNzK5Lq6NmwRxHpo3Eg5gN4N0IqfpWfLOv8O1vgokYEaIPSRXUD
LbgCQISdiSgmT9y6irdyMavjsOFhQHf07jfPx0HF0HocrVSRNh+6vPL7BPne/PD78pqshR/ghQIU
HTBrpAqVCwbZSTaC3aCMyFwESXXs5x+0hmynDB3KQrPdCjzfa1HqNYotBripA+LbDznykjo5SA/y
MoJI6HzjIBsbpKShoTbq5JC6tXm0pXxFsancVYY17Ri10x2aJjS/QSO+r9fI4EwU6X2DkzLghlde
x2COCi9Py9pWhdICMGvLG+8D7aKDXoNh6jy43OJLZlSgg/xm9H9xt5/aUPwt2Mw1omukiDQjIvUD
mmBAbLG/PI7V5T0Zh3IYUAMqGFqOywi0VteOMTw5dF4aLa/rtAqRda0htJRtJEu35k5xI0I3ZD64
mLvmm3DuGxHK+m8sACCGN9KCzlSdIdKGs6PXHkK+UgS1vErkz2KSf+Gt4Gn/M6IMYxTu7ExTXEay
qAKTcLCtNH6bvlxeoNXJQnQHXC5KRojIz0+5g9Z3sFXYWCA0MQ/zYTacQMeT5rKVtWsXwRc1kU9H
U4WjeN60qmk/TA5iPAn+JHCtlAfhNf5UvyT578umlmlRz/epqcWtnTj5dKG7tnvEeuP4ZZD3dOPz
a/MF1448NUqei7jW+eedwsqdDCgrZF7yW+Yae31gVyRxP4dcfXfuoB8DxcvSkvtBPtCJa+R45Iyz
aYJ8ADL0j8R1f16eqZWhIBWG5QCBOhIi77n4k5lqSlbEhDpZlHW/8nRX6/vM2ZitZfcoiwHoJuIS
NF7heaQ+H7wyJZZjkSyyqz9DjF5FL/AI+uaLKxAkhbr3UG9pbK7cWmcWlddEluGNlmFtsPyjn9G7
miW+mO3A1qaNPb02fVCOt8GbjWLFByeQcCk0DtKfqCPCH9N9A0In4W6EXavDMd+lC9Gxjn19vt3A
hJvMTpMg2cO+WaI6ZPYxbbtQL7dUUlZHA8SjvYhzA3i+HKuTzdA3dQE6F2wGk3xFk6mvu9+6eiP4
XrUB1nLAN1G0BxnduQ0G7gs2J1gbKNHOJKTJgza8Xd7Ta/O1vMOB4Fx6GdSkiV3W3IWOVo5shhVA
jd3X9DHUwGvRTxunx15xNB7EIFwoIKJQhGDvfDQgl5Fz0zd55Jm8fazt/kct4qIMLJoKoLQEeYyL
+AFgjz2JUvQIkNzal4hLwCkAXjcgwMU3lPqyndfNrV9XqY1n41x8E/HEj8NsZH9yJPP33mx4d5nd
0GsJNgdQR4GZxKos1A+I0R0huDJGAGEUfjMM4yEjZhriDSejBmISd3Ig6C3WwJBU5h25sSudgN6i
pd4vrerNEVQobh/SvjfCea6HP50JSVpaTcNbAw6MVyas9BcrS+9Ygmno2ioFCV10sR+A0HlNZSH9
ks3syIk9H0AYbu5BaADKCZLMeJRKiD7HZnbMM1689RRMVwTMYGCzAXIHDI9brWiry45zCHkZD28g
ddnbFGR/UBzHWawPEGu4H4lfpYfLW2t1vUH9hNSSaQELpESq5Zw7FGxGWSQA9bjXimZ3+fsfxwDe
WowdogyLeJTah2HbNSnMFicQdClvYErYdU3+dUj0W2E4G67r41CA2YGIzdJAqQEHoThJq0R/h6wy
mDrEPeogGy8gFbuP22vBBKESuqAs8HZQDnpZ6jOomFCeECgagjC1RfBSzyjqlHIPbr5rVo43Y6P9
mGL3Ns/mA7pwv2lptvEz1iYUtRF0ZgB06HqqEoCWFdBDdpCMRxtPNPL0qEm8w62yPYJPMbi8eB/j
3GXE/7NlnDsDC/A9anGaRf3c7Evw1dnzVTZDN7x5chv3Lt1y16sriIQMkAAGgMbqxQqidMdE/I4Z
lvEePYC30rA/vd8xJCQvsCvR6/FBGE/PGq9zkQCEYClcBXtrxZbOyeogFilPpBYxDjWvJBNS8G6g
aTTvPfu62YJ6r60/kEo63AIAHCgqnq8JI41RWhK1OJH0D3nu7fQU7BEcPAWN62zEa6u2FijacnWi
KqPYGkBrn3lQSo7SOR2uQB037hunHUPpgOUs8epqA5uyfO88sEI3I979eIAAU4vWrfOxZXKKPQ9o
iMg0DpkLbi5kr/aXt/Ta6qD3Zslg4F2AroJzE3Zf22nplDAxMmfPHKPa9SBZ23iELl85H8gSPoFK
G31UcK4q4CM3RNGCzwkVs+kllUEHNsIs3XB3H21gshBnWsjPQtlC5SUuc93MQPWAUiZAipr4YtU/
3XmvoyTE7K3G9FVbiyAfyoDwfpaSpW87QNytLsmQahbyxUa6MbDwCEaJC1S4B7CrOT/nOLE2XN3q
djixqrgfD4GHHqP1MeqS8bhEEIFNez0ApXW5MZerloCGgvrHgl1Vs05gCsqyNmVZZJXfi7EF0cGT
YW/grVdsYEuDKtzEemGbK5t7AA3N1CQejzieV7MMvcIIza2E/cr2PjOy/P0k4GULWCJNYUT8A6Xk
MEU+4vL5WR0FKrRYFgujUUN3bSq1vOrrNKqGOuw67Ws15XcG6zdyEWvjQE8MkLA2Us0fEI1AAvct
BwI7EmB0eSX8+fIoVj9vwIcCAI/MpYr8cQ3ZIajG52MQLttHAxxTlw2sBQt4fS6FbIDslzbq84UA
IXA7G9rIIwrC31tAqZ4Bwxf7BvEnmGkRvjtj+bMhlnUH7hIJ9tuuuHbL3L6tZKpvQURWhwuAN0AV
Jmp56hOlIBNog0aTR6NBQjnKu2SIXy8PeCVU0JcH0NLaCBS4eoKmodHriWDj5fQLekjCXDMPSXtb
p16og8+4ohsruLYP8QAHRAys4ChXK/ObVHYuC0fgaoqbJ2E1917Nj93Avl0e1soNuDTeIJZCAWKl
SBSPU99VlEdN3ByZ1H4kZQyA6hjx3vx+2dTqiLzlzQUHhiqYMiK35YVVcpdHTh06GgAK90MbXDax
ug9OTCx/P/EO9RLra2i1j+Sgl+EC3QI/cb6197esLAM9sdKMDdNY7cDRZUeD3lvD8f83imXNTr4v
OtmUrYvvz6Bwotr4aAGE/HkTWHXAtgAWMdAdeG6itagEJ3gM91PsRBOmG3HOynUKpU0kWQDWBrpR
7YlltIV/NV2kv7qjYd8Y7rMHQrnxxqGfj3bg5JCbgNLqoruijAO5y7QbuyyJoMC0l563ozT/XPfk
8iqCCWTc8HpEDkS9EID97tAAwJMoeQEJ8SepQD58XVnr3Ju4zTi+7nWgp7tt9d3lhVahuR8MLEt1
spmaqp1yq11+vl6HJWQDs1YPSDqh7QPSUAn4vkQ/vk2yu2Pm+FpVW+nKtYsCiCRIuwK9BxYPVeka
Pj/vpr5mEcuMB0uCz/FngXYTIwdlbMfzIKXWoeigK6iDGI/pz5n+F+f19BeoxElorI9rs8AvaG3z
USvjV8m9z0dyQKih7IM9gp4wFabGbLMehsZgkebdjuRONNHkbZypFfcJE2hx1pHrg7tWfFvi2rWT
U5tF3Nq3AvxU12Srp3B9rYwFnQ9ADOgCFKgleJGzHvQZLALhbPHdcCTI2iZdHonbkVvAvtnBBMmb
XzoxCQYPaamkBie3MzFylVEIjF3eu6sjXlQNHXA1LNnu8607VKXRgLsxiTr9MRffrPqNlRuJWrUZ
ajkekAlFihu8WuiDU/FgEAKWiIwLHsHf/kYt8VfCTHDavXV1v9dtcdMXzSuI2yA60aG76PL4Vu4R
JIcRs7geBofI4nx8nQs8Os3cJHIlD8avM082rsPVCTwxsMQ0J2efNBP6NtGuElXzrZ5BlgjVws81
Qf47f6DqAGICYLcP4XKvDbGutRUCzbneDSCCE/XLX8ySC6YTtN2hRqAGmm7WF11LJI9YOsRQOoKa
cplDfeD/Z0U5XV1qUjSawUoqDd8EtKSvjQ0TKxEkWr/RqYBkJCrZ6nvWq9zScxrBkeQGF6TPwdP4
nIJF+2aek+w4Vfr0AMEPI6TOuJU5XInycMmDZR5PP+QF1HI9CExTbzARrJO6v7bH7jp35xdjkK9s
Mjc2xOqeOzGl7Ll4BAwVTOQIwZwu9mWfVPdGOQ+Bq6Vb23v1/KDMBmIlyF1+wAbPVkmh6IGo3+kP
xXPWbYRha5OGhk8ok6ETCtGK4n5inrHK62ceoTkxL8d7l97qeR/Urb0RxGwZMs6PKdVmMA27MNTk
r3Fv3pD2CYh9tFJsoSjWJgw9rAaS1Y6Nd6fi3uMx7dKiJEkU54fGOE4bSaHVzyN5ghgJ5CsfNMMm
lmdiRp8kUAP3w2tc/8UFCNDue/sqUFOqeDTKRpWeTlUSQXYEbYwzq15HZg23doM2kMveYPUihN45
+IFwVJEHUN4q1QRu1Wo0kmhqSRfEBSB7Y5Y1907cjZVPU91PeHIYbUhv8F6GVgrBkyrT7Dc69FsE
M0sMe55rQ+cjkEJL0RIJKqqcqDGxq6GH7EjU50AMoszRBQmdq73uFm7oOFIs8is5NE68V4hjjRte
a+08wypCGkAAFlTL+eZEmxLYjGOXRfbo3ug5hzhQHCb54fKErx4BB2u63INIwClxfCLAcT7LIom0
svvlpiUYgL23rEbBrWs3Mi+rA3KBJjV1tDmiYeV8QCVuZGtw0yTSM0/uhnqqHnrIql8P9bAl37bm
8Zc8NqILuH0s3rmpifSynjh2UWL340ObAztj1Y9Wa08hQxfaXcNqM6RNPW08WVa3L0RpQUuAsvBS
mzo37BFu11o6JkBLFY9V4oU5GnO6fAIXYBV2KEPmDtRTnNZDR43RheBM3scT/Tx+1wV9l+MsrRsa
smnKoqZJ6VZzlQs8+KFQAG4S9r3eevGvbZwTG2pzUAXirdhwYWPsD+UgfcuufHu6okO64RLWnBtw
I2hhRULLAuHT+ZQa6ArSs8JAiTo7OmbgiOfPn4CFSQIoJNzP4AE6/z5SzFMz2amI8kQe2vobyqLg
k/1ibDF0rW1/sMfaoA0EF55pKd6EGdDukvEkIprM/sJ4CEw1Aajn86PBIwUeVMfD/INwoUVZwbxM
iqiBEJABHpcrsLiZW5p/a4t/amVZs5P4FuwbTUHpIKIBykGN1YT5+E+aJH5Bfv/FcJArAVYXYo+O
+vaSmlkUAuJ7UUpDpwk6D7pU/0zd3/haZEyWdyQyZB/SJjEQEI1dt3nU69CM8hooDtDuR29lG6+e
tT0AG+98ZQhE1TJkykfqjaC2j4q5xWuOstqnXnmYRft6ed5WHdGpJWW3AS4hG08f80in4IwfM6gL
ubcD8fwst644t0Obaft5dp9n24I2BIewhr5xsNYO7pLexNFaeEjUGh9r01Yn+ZxHjtv9AJv1Ywlu
jY1hLuGAekWj4AHSO0CyAJdTLkm9sqB4xQsRebX1YtZzmM0cRBMYXlYGuGyAVzdbsHOOtxQwoGz0
rkWZXo3tFg3D6sLibYGyLzoHPuZaUlBigM5CRKVRQ0uP1CGUIZKwBQb48ohXDSEUecfTIUJSvFUm
Ms7RW46TN2ZgtbI426NLE8Qace/GG7ZWFxBgVID3ltBAvUWzuWEdVP2AzG4P3n2X/0XUijLjf59X
tqiIndjqR9wgUrf9AcIk/dfLc7Xc8h82x6LBjSQUavNq5aBJe1sWBhMRq+bfTnXt2QERxTWdrd3Q
drvLxlYXBnRroHgBTuQDekL3WDfqHhCIjvuAfhNfax9yMCFeNqKvW0GwhsgGIsFqu33bcy8HzVUB
XSgt971yfrBi9wC9vb3J5N7kUNH0Jx/qedCiMmZyVyb6Q1wmx7YH3f3l37I2uyijQRIO2UU0cy0/
9eQOEHE8sEJHI72LLnpv0r/XJfS3JjwWdmPt/OmTnPzFFKMg47yDPAEoWpzBicVUG8A5g2JGNJHb
BVTk8W+m8c/lUa3dbBbOMGCPNnAJqkOpIA/UyRExP3UPRrbTk73hHegnVWzfkzdLRhaS98ieg+D3
fCQOg9JBXpsiQgHxAGXDA5RV7ud8i51hLQy2kOJCemgJSB3j3AyPdYTanicioX/37CSI2ZsGcZ/E
+dbbwu/1aWN7rjmMU3vKAplQSYP+nQuHAYEa648BKarLq7NmYCkIQI/bRXFV3QGlxPmrrWy5p684
u7Ee/+LzC18jwmcwZ6qPISFcufBdZIibB98GYUlVb1HUrY7gfybUlDhy7dA9cYHwLZJOXE1jnd8b
Cdui/1rNriJaQscbCgBwRsoDCKd9arQGMBGLC+f7FI/8SDgRgWWCVWPM4uwA5iMdopp5DJgPN/dF
P0EI5/J0rjkrpM1Rul040dG0cr79mKz7vLMloh0yBwD2fMvm8VhA9PKymbUpXfhNDcRVAF+pKQMH
0rD6LJbGtDgOJuQDhq2sxJaF5e8njqdHFYqYHBYqGri5P2bHvxkBqCgQwwBvoynft+LWTZyS5NHs
3uWQ49zIDK7lMVDQXtqHUaP/QP+V01KmbYXoVpq3btr5tmMFkB3zcTck5NZLjcDSNwKzNTd6alJx
cAyhNi89gH07hCZuOQaiuTJQxaNyY+reEQbqJX9qSdlks9kBzic6PA+5cyya7Ah9yF0v0n3PresB
BCl+7rBrF9QCHum+FoUdFi556eN04+m/ukcQgiKQxZWIu/l8jzgM0qLlgNDeHNtXLx+ugUTfGOua
CXQ4oDyEwA//KCasmthlJQATRUdW8uLGIoYgoRy/XN6Ma5cGGvSXsAmt9Gh4Oh+ILIGZmdw5i0Z7
DBP2aqbIvt6V1m1nSd8hT5etLV9Tl29hcQYSB3gWEFifW2PazNpRADVH7QLscNKDipN3lWT5Hcvo
jQcqyY0rZK0uuzBf/mdROWweaVE/T4Fum9L2TlYiCQqtuZ7kjK4E0d+MNdsTaftTI6EFCs1T3+mG
8PKgVxfy5CcooZMhpnnmswC3RuOPNEzExjNz/fuIRHXUPSyghM4n1ZIUVEB6jXuMPRn5r5lUG5O4
5tnRp/KfAUMx0GUdSRusGhcTBMbK4gpE0L+ouUW2oJ5uAAsWAkuwby+lG/cDtE1rZIZcLzof2o5Y
Oz7q9RNvximUqQdiS5C936N8U4RtUzh+mtiQkqDDvoJGqVbJ37zos42VU/waWj2AWV7SwcDJAimr
Br001fImFzmPBmYUV9WQdXeOzq0g70H5MXN7S+xj1R7wIrAIXPaHUointb1oWJlGSRJWut/YEYXc
ML361H78d1QnVpTlTI1qmsseVnT9tzd3Ph5Klw0o++WDAeWUNzIfUeqFgSZeEMWvunxq5O6yDfVg
vxtZMHeLwgDi3Q/55VZPGq8YUacfppuMl/cmoQeHQH+16vuHEZLnuhWHMY8fETn5beG+Xv4Ba4N8
58YCJRN+jIqF6zqXQxQONfw86UPG6aF1Hqrp22Ujaxvi1Mhy9E9CESclGdWhMR8ZE3qyeeonEzRa
SETky2VDq6NBCdvDuxknTw3eemvwIGfqJVFTOz8TXv5GKwrYxWR02Yxy2/y7aCgyg5sJmeoPXWF6
MQ4lL2gSpZzjSZJIPFUheMj15yofoBhC/9T6J59F7zZNZEiRTUak/6HdAstTIqJAIcKzf3rWMeUv
gl+bjefXXusPTraxMddmEqVnJDoQ3oGvb/n7yZK1JW1dNtRJNED4tHlJmy/gkLw8i4rD/3dEC2M0
WGJc1P+UOzvThxpM7agVQbre1Z+L9HMPo+X7Dp5FmC6AyxYy3vMhFHoyTx4URh/rlEGB+sXoN0LU
lQEsTY/G0veIC0vdbXlR9MRoTe9RDDtt72z5hrXP402P5s0lvjbU3LvuVs6kM8t7zOX9rfwkFON9
doDihDyW4QEwo5J3jhotdK10vEeSgMr5K9Lil1d35cy76HQC+AgXADqEFO+Z2iSlUzIARmX5cfoL
2ErD8xv2uaBhGcWZlWUOT7Yp80ZeDEzCfeXFAeLW/zhNtgFUX1kGmEBdH1z5gMSrHIJSi/HqBHVI
ZE9ozaPxDSpw4d/M1f9MKHMlWNtV8wgTzLimaMCzgqQ4dFuV4ZUjjWrBOwsUqAlxsM/nyqOyqiVQ
OY9LeW+iT3F9VT9fHsjKXAGCDO8L5lacCDVFpLtxNzeocD52XWA2R6hFXv7+yqbylisfVQg0kmAU
50NAL66bTZ2GE1e+aWTwNe+6kkYwaJ8LFbGtsORAegHDjZZ5YJ3P7Yy5azGjYd7j/KvLHvIvvfy0
64ABCylRvB+wJlRxr8xyi8ZirvtYsFt+VW81V3xch6VTbRFDQ2M5ns/KhtLxXKjQL+A+gv13urO2
aC4/7CRkLFBzfBcIggCJmtAdLeLGOa+Nx768Md+M4UZ3d5cX+sMAYEHH038hXQMFuCo72JAxbsjU
mo9Vk4AgBHq58+eevhT7CEu8NKRhO8HDKlNEbOkmTaqbjyL3pbgS7sZW/fgKwArjmNGltQoFOvV6
sySTbRFX82OS96GAmE2aHEA17BN+XdSTn7n3fHoetO/M2jXxMa433NbHyHKxb0BbDLlUcG2qgCRp
zSBBEnx+1K0nszHCJLaCebyZoYANAvOHpglBX8s+G5Rj3y1QUCS8QY3zEYSpE3TRx8b4aBe7gtxk
3YaDWdl5+CpQPdjUK5KjfZ4SU/TV9KjlYdzfme01ST4bNmAIuBSBI0UqEmVvJSyJi8GjsQkcfW78
1ikPdfJ2eW+rZc5l68ECQDIYCrU+MJUZDOq9rB5GbO7GR3Mk5MQCPGCG7oHMj/SX/d1K7Z01Cn9q
2fGy7dX5w9sahBMQ6ENkce7YwC9caiWvxkfae1/khOzmZD/TZoujfuX4UgNBlwsSHhPRqjKHYoLc
IzB402NbaxILxZurPMu3JG6VNMz7PGJrIyuCrbAgr84Hwz1BWpmS6fFd0byDL9LetHQKLA2ELdPT
5ZlbHdKJseVqOok0bAaF8QLUBo9JC5VnEUI9dstjLLfXSVrp3/Es6WBcPWh4UMejN3hyeMTC5vae
3Rzq8nZ+6OvvlT74jZEEYmK+aPdauxGHr07jgltEsw14DlRKYTkgI4Bi5PSY9G3q29J+GaEdltll
gFLnoc21Lc+EHIA6UmcJ3BCUQwEKl7mq2ScrSERb2Tw/krnj+zbOpj9gtnYY5JH1BiybGVhbXcwx
H/P7OSvqkKR5HpYW2h4yaBGDKamXwVgBF9vZ8bxDBm4CTSr0veeiL1AjQsS28C/XR4nudT+nRf/M
egoJ6j5vjlwY7o4NrXlvToMeUVArhl0u3btydOUx19kXWrXDV2HS8XdmCe9oMU6+ZJP5mzhDvoPA
UfpkJ5nYtSMAWQ68fKBbA9bGLX5WvQ6ZaWA0KxH2ZV9wPxtFfJy9SuwJ68qrmo/2kZmN9LvensPO
Bpujx6dpV2tW+eq0GQ/MOjXBwEdlRMVo+dQQNBzkBAHnpKru+rn0QOBje/s2753rWEIoXi+LKoQ0
KfitvVTzdaENO6dexPtkR4y9ERMQnOtsenJ4yp8GreEPnjkJ3zTZn9LVkC20mvwhHy10lSAhFcQa
mIhYBjazEljTO0Ezc1eJzAtHag1hDT35Xd90/6AXIw1MS+hh4056CJ8KeEgi4lsQyWn3wii0p1aY
twypn2re9VMxXpteLHbcy2w/KRp2ZbNuOlKE7CjH6HtmOwulg/vbssQc8rThPuhzWJinXNulmoUp
HVKy8/o2+walnvJ2tAoNSQuIrfimPTr6bcf5ExrKaJDbYxyh8/MnLbPhOGWykpj61oOSPPIDR2L2
id9ZyXdvauBmx6H6ps/cHYKuNFkfNM38fWpSqw0K3RUPxCVDCFi+8RO8vK0ZDq7h/eAu074bABzu
yNCQNCCT47wak1H8jB2hv3huW95qAruxNry3Riu6rzOdEx9T84yNMe1i0b0JMpLnOIvnW8Gm7Icr
StO9otzqQsvpRzs0Le762ItGeUQe6k8iZ/tpaFEU58wbQuFO7IjagAxsLu0D0jjJU6GlbuV7ddp/
Qc64/ckrLgONJMi7NMbwT9yirgoFChLGeNuzIHUSEsgxd+5oPTw7ZExuGg5GoofK7NmBVwS0tyOI
HaA3wq5GIRpwanbmTu/gZZNlk0yWU4bjMD1WZikxz/xXRqf0R8Hc/mGBnfpoStRfUxRF7asYQPz9
QCv7eYox976NGiKAB31yT/SCveR19cNwKvG1rYzvWQyEzzRMVSDNGZLyA2n3GVZpJqO1xyKND5hb
7yudOiOAEJsecrPsQshplnvom7lhmWnfrRn9pOHUtdA4430VICbGfxpwnLK8876AkY37ei+KUEMH
2s4ZtfYHw8msAs8R7M6sux4DReWscwf0tfx00p8SXhjk376kbyy3Zt8CvUaoD6LHIlf4H60+9+3W
SQ+6SNvAHTwZznZchlbnpftuMvOgAG9LgGeMvqeyqa9o6ZlhxhLntTVT7VrymAU5m1hQtNQEA53r
+cMc537FRi2Y6xbkQ9xprpt+IEGa22kGT9hCy5cP/ADC9vprK03y00b90p/NlIfCqWRg8By8MAkf
DnPuChS1CtPHGdYCbqUiMNoeKos1N9tnNAy1gRFz9yDypgya3hn/SAQHNw0eMT/7kudX1Egs3+vK
jEHuRnTBBPnxIxyPFpRWMqDNVepfUlq0ZYBqUn8reJ38tAjuHp/jORXQtJkPXmPLa5rW1qEaiLMb
cl1+Nfqs74LRrfSQSNkd2DS4x8pKzLAuU/kM0QvXT7MmezFExw8NR5lbgmj/RgLBFY1xX8GNk/GI
0rIbpHqv3fdZau1zAnC8sO0pSvO2D/vOhQJrMdth72bloySdfU1Ah3rsejLvWGVn31o2iGM6TXow
tlYBEKzm3Ey8LK/tNtb8/yPtyprjRJbuLyKCfXkFetXStCVZll8Ij21RFFBQFMX267+Db3x31DTR
hHxfNDExMWTXlpWVec7JGBUEAFX4WP4WRg5nN+Q0VNTmbGk9C2jsnRNFi0M0Tf+FZmupn3YMOMY8
f0WOt4CSjoJOsbHdhG1hpltVceA1PDY+Zl2T+opban7GOS4GMaYPgrsiwLuo9fUcBI+yyaBNaMZs
I/KyQhVUWPRYcx2/CT/qvqWN3KZNJh9GXXhQ6nHrjYHmeBto2QwBuhKUIbEGc58kqraNAbbcANOH
ICnR5HfcvvlmIDTdjD3eQo5SmUGfKnRTZdjTbWnahxrA0KC3TbRDUiDYT4AZeuCtzAO7Zl4gPPM9
9+zxqXaT+ktFq2InDJh1ZG1t3Vhlvpdk/VfW5E7Iu2b0IRGhPsYEuEhDUvWQeXGzqxRRbQi83tFr
0m6TF629rYGq3wo4/kM9yZModWYfTDRZepKF7AJFAIGFzDXowRX2jsgcfeOQ1g7HAi1xlAEMl6Cr
0EWnN0QSAugEGGHcmPf54CqguOOPFTssGAhwSF6JvhBFB6cxKFl9tL1e21DOsi+CgsVmCF59qcu8
gubHKF94jfKXNrjmuRYafjSr802rtM2PTA7E792B+56GbrXUarodk3oCxiwmy9e9hG2sXDA/qzx2
yPUY8FCj5HcVw5vMGLx0X2MT40inzZMJfvpPaksatrXT7vXU6/xYhwgZHeWv0jKEj35c1Nc1bLM+
K7U7HNk4QMJQ31ZORnbQE4PvbtxxDwQ+Dhkw+SFljRH0BR99Y8zNQ8OU9hFBvG0eUQMaOp/QmG4N
YT9lNKmOfSv5pmxU7Fl7BIM9LiGWKVX7WCVGu+WF5fhuqxcPI1iGgS0qJ1RKq0ADLkRXUPhVA6Ov
EEIm7C1jKsDD5mgekJ2Ktxx4mG3nmtJX1dz1B2YLAG8kMGCV5W2q3vbQ99X+6Y7tzxrkpre2jTWE
oilcntTVXd2WFDUlNKEb0gpyc3Vl3tGBJA9CIenOyGT5NRuVONAt2eyynBlBIbw65ElKQxWds7aW
WtY7hlZL94gKsAcHcBR7SdQtlIu8DbrwnGVCPMuHLk8a5Ly2dmlcom9YCdpmOEyXDVTBsKZDjxii
z8wvvYmCvZkp6DUAMJ0SmC2IqlxvuzC2s34TC5HumSAyGmke70shxWMxoq2QUjf2I87RsOlpkpxK
kamPNSsJJGt1ZUs1pQNIHXXDAX2gHL/IVRoinVFtadbETSilI58GaPbkVhnkhnXiiC83miTdq+2m
7RCUkBH7bjiDiDQus19m1WTfvNFONhb1xrBTyc9MyzQ/Vro8QAxiBIx7RiBahLIA0Ol76Op426aO
1Q1q7sTnrXBCa3T7TSPTPogLMDjbyky2VIHACrTFzL2nyWaTKxo2HZ5svtaWb0Ppgf3Se8XJBa0s
NBhBwdwcB6iyVK7fI3+yScxS2RBtSDe2lRA16LRKt3YmG8Z2C4H/CmrefeybJHlNRhO0gKap3xBG
EGtjoswYEZO29xa6XeVH6tGqQjCLtl8ocsqQmpBUs2pPPHqJ86urs86vSmx6M67Itpc9glJAOPex
1+HaKXANpnlpbwbaNgeQvORTVwJK5yQlezP03LlHKaN5dholPwpRjpGtJKntZ9AYLu/qZLRUlOdi
HlAhRi0AUo6eRA+HQPSxDyTSIrhS0N0I2ioN2NRWFglIJn1BZAa5trjKtwQJ1XvWt+6L1PK4CmhX
yWPfJ1DKaWK14z7UX9LfkHmQkamAUJAnTnbX8BYER9omqd+5WR80oP8EHBHeLi4bZevVA9yDldoB
lLnccNS1bp+XnOxLrxOhmTnfG+yFh7iqGshXxcXXHnpA9y0p0VC1mPJFQ5u+ECqHbW/YZShH14Bi
N1efXb1KIz1RUujZpQTPIS53xsDcjZ605Uubc7zCx4IFXpVNQY900C3J8o6kGdmmTKpXRdRiw6hd
3DMqqzv0lmwe8OJJcOcb/GTldf/k2Dw5qDXFVhFGduAWfcf/RUPSGRKNCHE2LTK0Ow9NvA94bvGI
VxyRfa256CVldvGGZEkb5UOp+Ern0I2hN7lfmHhiFMCuvRixpW/t2lJPHg72c6Pa5YaQuAgZ7UiY
qgWk73re3qnZyLaD3Q5fUrNovpjAasN9mprPOim2dRYHLnUP4DB+zWJTCSVFM6lE77KAFqx91Hu8
lQTcYQBSgNjqem5upzbygSHUbkesVgvjhv2Os1rCWbT8WNap9ljqLg1yVYS9DUXLeuxatP1ym3tD
I82PnAkAdVNuPEBi1wVQiGlhBvQ4ruo+OxK1zIKkIRVA5eqOaIoPkdzKV0Z9PHYo+G2amPKj4slk
a1gx9LcBHf2C0gDgVICrh31TF3cTEGObVzQJ3LFz77WKZmFFPW/b2imudchNPJsa+0XTxj2pBtyc
7VUIWzquoKhr5IchSd0feq0VKGjHMtSbujnZBTPvNOY1R0eqv22nhIOWtXakvQGN9p6aPhJy+Xa0
0PKToNISeKwxfasuh40tZQo9RdfeKH2v7RJLlX6au/Td1CVy/0ainLid0WNaymKbJZ0aoB5INqKj
ow8XrmxEjYshtQQDYrVBEOqhhSXIZXVUata4VwbT9UlWuSGUPpUg80h+QDt66653SeXHXUV8ANar
t4ZDBgEE5vgw6mDRjWo+Hj19yH6gM5u9dWutv4e4/ftAs/zFNBTMpZV97TyhbEsZ/5RCFE+1QasI
6EV0s+x1PSp1p/URjiabVrfZDoF4Ekw6riHyI10IQpTha1ifg0wVdJe0uXKUCST9fGRO1EcVWcpA
Nl0T5hp7JFqnHWLw1zaJNygns0FSwqZmeYcMdPnQmrQ7F6nSv1iN9jQ2BVp5VmrhPcWeeTJaVXmB
VI2GtoF5CRE/6pGIZN2bR0j/UILqEVAzfvdYJu/A/OuPesvZwcSVFaSk7/wSTc8MdCTsJsnPQgQl
JkeBeak6BztOujCjFG0lGK0Clqqu34k6CeLUqu4Mrqm7lqluwCu33RYkzgJuWF8NFH/2Y5qzd0ig
Wf44NNOTi+SbzEpaPMVqfrIbqAI1ujdafllp4xcbDeUOttRogIhX3TlO8V7nmbdvdZ6FfWIjLkuF
cceh6bwtFO2eVF0RuEmlRtxopyl0hkPjKV4Ieb8fBfgKuxyPry2tc4mkgpEFuYYEFGMKIm68wKwj
MA39Swm02TYeVbwoe1p8yxSlfgVq1T7aOBs71PS4X3KvPSmIp/w0i5PQ5RzprbbQ9mixPj7iSuV+
mxb2madoNoeXa3yXua6+Kape2ZuNk3O/0wVBdOGQrZrUJcKAvPHTqvA2DMlPP5H8t5tK7uc44nsF
eaYNmmBAZaGvlc1YVdUZAfPoK0Ak+VzFjko8q/P1utceXPAY7klRp18/mSmdknveH4K/pk2A/8tM
ad13tjV67hgB72zr92O5kiddSh5OXRDwZbCToVt3+X0mEmEDMjNGjXzs6YHoKzWGle+bsyJjh5aZ
rpbi+94pj4N+DeZ8lYLH9HioO0FcDfyiK4JK77i44/p4jLoyR6bwaKjbga5h3ZbG8NHIrIAprMLq
7BZGMhJkir8mtrf2+dkSeACNib7B5x2kHMszT94+v4W8qcADRLs2gaQvl3hw+GBnyD5FhfgeCePH
p78OGgNIXlAMdSda4+XX47prlLq11Qjikd91pIeQAftsdREc3imNjyILasmwcmkCLaa7rBKVFcVq
cUIJCHn1wXi/PYyFjQQbwCSgvoK3yJxjigqCZwAtaEWQ2NZEVDNkKp5vm7DxMy8qEtMwDFBMoSkG
VJU7/fcPRQ9pliaavJZWJHFHQqXpycpb5Ojz7w64rSs192tQ1SQIMtE+QGZE8m3mNgYkGvlYMQsX
ZL/PivY4xvIMxuizLpKf6iCRjvxsA9uJaT0BIyGIDZvgzlwOT62U3qUmt6IyoX5+JMmv29M3HYP5
9KE8jjMOmBDgCrNdkOsZ4hkWO5HOfo1o35cOPnKpfo+Dr2rIAq1JxMwZFMAtTN3lIec6VeUn8Z/L
AVmV5+WMqHbEWkfbcD0Gj9uuj1aM9HBJNlnaImXLnntD2XSsioPbw13wCoAS4fWOSQX+Y160R1a3
UWyc5wgQjWDojtT+ZDuU/4zvg4WZX2hxp5OO6naUALVUYEs6f7HhoUM2VafQBhXoicsJLBEsu8gm
YUegsTNqLJ2JCg7E+RP5yeZ1U7EPtA9M15/GK6iZX1oaNMT9nSONSCCFRgZfQR739nIsIRDAIUQJ
G2hkB4zF2W4AvbNWG17r0YiSWSJ3BYtY3fkgFY4V31qFeFWa4psamzvhsR1BPs/sf9/+DVdbAqVu
uHGg7wBxNax5LJCp3MIz1hsiMGmCjBT3oyFWyomLJtC+Bmx7MOGBJbycyApvMeQSjCHqRPWu1vHR
Kdzd7VFcucFpFB9MzMrZQBrRJK/1IcqaHxqDahE79Sz3ibW9bWdtKLNbG+8P1y1j2AF9HE/nFIH3
ipNdsoDweeoqqaFKNZf2IQA+QOghhYUpFZiAYw9m9ypbYaGQDc1iHKNJyQ337NyvDtzkvNC7qBZO
woA1Qy9r3tcuXvyeED4jhO9zWuZ3Q6+nL6WdulujY//cnsyFsjakySYhCfDJdCihXO6LQkkYBWsd
UAfkQBywPF0dga9JfUMTQZt9svvJdJ5NA1YmzuIfXtelOdDGdUfaRhdZ0B+G1Hkv0aoNOXwhX801
HbKre2WyBfAYaBIuNub8YDs1WiNoZd9Ffa9+1a1kW9t27VsoVCHMGKhvdSxM7fynNq61b1u0DG48
MFmIXq9gwZ1pVDUIml0k0SC8kw6aemqBzQ4x1I7as+hYECt8c3shrwIDjBYkiglQhBZYV3QC0lo2
ykpuF5mQhgrZUDzaUCknJQQK3QacFzgztI/WP6n2/mdBLchEwUtDfRvb6HJBTSEklC486GniDijs
HdETnyo63rVaiH8tP9nf7Y+9CZgzEb8R/sxjrdzr8ZJ2DOxXsM8KZAXXMHVX8SLmESh/FNsmeCMq
6pcDQsHKYrItcfbxqHY9CF80SBw3n44CJjOos+H+B/4XYnmXZnAEALfQRR+NphP2o3WCyPzh9o5Y
8GIwAf8F0PhEqp35YzIoqHHUbR9lVSnPg4tMMt4jydNtK0v7DqLLqG1CfR9onJmVwotry1LKPsKW
RAl0b9VTPe1YSRlIa9+3b7fNLVwy5kdzM+ffyKEd0pj3kUYA4eh/u/rz4Nnbkf68bWea/4ugFOsD
iUQATxFja1fkNalWHkks1kdIbX2x4gpOeHijlfnVERr6naWB1zqPBTDVwW2718HpZNiESjauBRC4
5weqzNs8R0fgIUrRWVKLFWSC+MayBDJ1v7j3UiI2TYx/zDWe0NK2BxMAoRboANc4SEXxrEakGiCJ
44uGV4tVv1drii9LoRbaAmArAmmJLT9HxNpqivplN/ZRop4seGBdpIGSn2RsB6kjfG0822xvqA9E
f1e6w+e5UHDF8Mr4a+KxDPm5yzNndmWdG6mqR5xBoRVJ3yQl+9vLt3DmLkxM0/zhKeg2fMpbj3rk
FgKcw52in28bWLivLwzM4rjaNHJpEYxBoygdGVsiDx140ZS+SX0lNFgci6FBlxvXGJ5nMxcFBT3d
oKgMRo79045/rOESVz6vzxJIfeaN7sByfN6vdOqP+Vr6ZWFLg+SKt8Pk//CMmAX2aWuijAX+eOTV
gA7zQWovHCihY9Zp1grBQpu+NXMXDjo5I4aHfgc0wma2hlKwUSvVEZB+z9fSN9O4H5V0S8qvJvnl
jlPNjO9dANvMlRTKgvu9MKxfbjhqZUbSW3KMapo8AVa8IcZr3EWNLtBcbi/zlWfEknuCPdAXsDGA
CJ8z8SoF4lA8F2NU6ck/dqb+U6EZBipZKD2QxE8p24Gs/XOM+b3RAu9ye/MvbJmpQwoyRmASoVfP
bEdKr7LcQgKDqYMtA/mzlbtl5fNzubCWZelAdHweWQOkpDeN+/4Xvx8hP96bQOTisXm5WIlIBXU7
OURFgp6xvYqIO3HXhGSmj8y3IggT/2/EmJ2rplWp6nUcQNUYBgBk/sIy6wVZ+189QblDVd8Ub6Q+
c/vd7dEtnTcIxiCPZ2ONrhQ86hrFAy2mgNKLbzZi7GaHYuptEwu3/6RJ818T0wp+cK+msO2+FcUY
pU5o/qg16KzvhbWyxxe3AYj4cBwQfEKUeWlEaIVuiBFGjDG0BjQVX5mn5UH8+/3ZkY0HRa0s6BZF
XbVtvV2ibTsouq9l7ZZX418rxmwUjTtI1sKKwTeq4affjLVxLFr4E8BOrXeuMqulPYArTv689wFf
z13yPdfFo1Zbm9uLvmJnrovlEiLMkQ9DZOEd10O8L0Ed27eIiP7GDt5sgFo718IqMRPA90nA8a3y
gQE4LSIAVG6bWNxa7r8mZtGrl9QOZEVhIgHSSWSlb621ZlvcXAgbQajXPUSws82rAPhQCmojCYPw
kXU6MDt2iC7bnV7/xVjgiJFK1dHBEA7tcoNl4EQPg2KieIL0KaB3K59fWvWPn5+9K3I8Wr0CsFbg
7Z1Q/90CkGv+hTeZRK4wSwhvUIS4HAFkaI10oKUaER6mVZAcAEGx197lS0s+lQaQyESDavBfL404
rTLSUqBO5o7AKKlN5VPXerm9rZYWHZk3MC+RjkW6YTZXbh7HaaIlauQ63caj9Z7GpZ962sal29uW
lkaDmx9RPPJWHp5Hl6MBehYJCGVASat2252GnlVhgnzjipzskhWorYDO66C97FW/NRWtqG0lRTTV
ia2yAQDp9iCWpgtroVlgVKP2Old6sAuAI+LRGqPBAHA04UHuOBtZ7u1mJSxc2sNIyqCRKJ6RLipN
l7OlC2aZ6JrTRyjp+232gwHhw4qVJ8eKkbl7BP5YGLKajJTQS+avrYmkyFq6YtEInk0TGwvta+c7
DLE6axGq9FiROiiUd9jy+RptbXHZEeAh8YrU6xXtSke+joKp10cuQMJHMVb6Lk7k++3Fn87CPDzC
avzXyGwHx9yJZW3joVtkSD3yNwbQQWW8YWW88m9MoX4KAUvUz64eIJ3ZFt7oAPZP+wFdz9T6zlO0
c1uOD2hx+lIDA317aIvz54ExBoUf6JDNXU2V12adcRPMKKvyXQ0PQ2PFKS+enH8tzJWBM2QBBcj4
Q+Q5O6qEI6R8AAxcC8C0xd2G3N4k2opYe67OHaPNd9WYmDhGBugquw+dPfh5Ll6TOm/uYsmBpEHB
BJnjwv2mSLShLwCB8Iu+d3fSk6DXtCF1CrkSuC29tSCxNeERkJuBIsPlcW7RPS9TJMoCVVH/U2jp
g1VJEihOkwYNymG+h8YXO86Kz7/DIYv3r9nZjh2SqgPKhgxRbXUBYImbVdbeH63d+aGwJpol9g1K
en9efR/iasdLpUfAs8HI4g4ZTwDV2OAWWwTb9p06aOIOzSK8RyDfQbVIgY/pmVJsaJGBHI+OjrtE
L3mgSJO+3d7RSxthYsmiqj694+eFGGuEwCWaEeAEdXfkm+ShSjZ/YQHKDhApgaY2Mn2Xa5oSUNpS
qMpEGkComVsD6PtSijU0y9K5QeNQC3kvkPnAdb60wl0gyVsPPjrvtZCNzRHJXtGAb/HJphRTehy5
jn8NzfZK4jLWtBSG4gHADbUMgY069UUPQRnPfL09dUvHYRI6Ro4S6SHI+l8OqkuTEf4aJUWmKA96
h+5HnrKDNtyZa6gb5R19VdX0+22bSxM5rRNorGAmXKXNE96S2K1BiczjU2lCn1T1oUqOPuq3zSyR
jxG2/NfO/FJVvYHq9YCoLUPT0hJEJAFEmodeymr21cnvjBIZFhx4emxz9VA1a5rDS1P70fwsii8G
HscA0Y0RUKtiCOrxtRRHzQoL3Vedlfhh6dbAfYjJxN0Obutsb6ZZz1Nb6ngo1tAeqczGx8sxXZnQ
xQGhEgfVegB9gFe63CsuTZ3SS7BueHu1O0NRxnuDJ3EQGw3SR1nubKjZZU+iIGuqIYuWEbgg1PPw
Zx7kGzlYdqaFqazFvtaboEbdYNSfU81Ep91Ic1ZC14XwApG+g/omymHTs+JyoPUkFCVjYL4s5YzH
fTFsq/oO82p/WnzDnRoRIxIDH3kS1pmdPrOxewG9BDUC6yEY61+gQTTk6+1jsLA1QLPGtoCUADAD
8w5cQtWGbAASOSrH53jcWt3hL74P/vsU6uMlOVdxrsqk0Nqea5FAK5DB567/v31/8iYfrjW1HhMm
jVyLdI8Gmdb76JnwFxag2Ag3iDAfN9TMAvIfRT4YaqSSzEfz+M+2l5kcugt9OChjoBXfVDS5NFC5
oisKw9Ei92Gghq+A+XR7BNMHZlc/tur0adz9UyvbSwON2uYiNls9MvPMCaVXHGJqga0r74ze2tdW
kwV1543gQmbfblte8OXQPQKqbKqwoWQ9Gxq6EKtMmeCRI6gIXWB/VbxNy778jRHgytBVGRWneRHU
yGKNOj1Ro1yV6LMyDAcZq3FAvPHFNoqVAHFxRBB9Rn8OHMurV5LZebqiAlkWSWF/gZT708Qk9JWC
ngZ3TWlhwa+hCP6vrem/f9jbigCzVe8zvPnb73n+XavPaJwDnAgUKwpond2exYU4DK0GkbCGKhHu
3blSjuEw16kdIE1bDsiNrvvQKPdb8snmU382O0pzQLNCMG5qIX85Jh3cECceUVxgRhN4Hojln0/t
IqmABr6Ag0z+bLbZ68QEFx5C4NHEFbDuaL/WnWbJY340MPM4hj0CVtAYY2Tyrd0dm9+fXwc87OBp
MEUO9MIuJ6ivO6cZYpS06NugHl0jitd6vywOAKqAGvYwStDz5LfndAR9zVBPcotfFfOtfK1f1vUF
CTEXdLSeBIvxz7nP1/Q4p5AUck5WCqpAcky8bymo3Abpw/7T2nYAGcEYlHtN6O1ceeeSgSuppYN9
KrVjepfGn95Nl5+fHcG0g8rGyPB5du+Cyr0WMy2UyyelemTZgEBDsW1+uXjVYIP13Vgn0HtIDf2I
8SSTBMzqg2YdKl0N7eaXNnGnlTsNxFKtf/7sbru0PxufNwwl6HOddVK8Fw5uc50eZaF92rXACBA3
U10P+KU5oLn1OsbHDIPU0i9cgp5Z+Jlzvj2QP1Cvy0tuQlWCmwU8FiKNORSsHAG2oAiBT8jN823d
FnYHXJ9hPRGZ0lfMMuivZfHFG0TzVVa6gUC0Somv5FocjHkFIn7jibted+pHAGtRfRxjmr5KRbq7
xuzlnZmSJGqYLA4jTYqdldTZrjIAcVMHIA5AFNebPUIRMYQWG/pjj9hxn+DF7wvgIQ5oFJv/aHma
nFF56lHLd7VX6Kkrr8lgQTFxIFXUEkhmynrM/djOQVZIxsxn6PmNnkmDE3aZ1NgOF08LettYPVJw
HQFlNo2XnnpPTdm8p52i+wpRczDmxrQZt8iDkUM9DMlbCUXou3pw5QHdUFNgnVpuv/fAkv3O9UEJ
b6/E9UUy5RhUOHlk+KD/O7vzHQa2lVpYWG1+ysEaBZn704KQOPQfTMyfboaIa0YqmPC2MgNdant7
BEv+C/mIqdkZ2m1fBRRliZnsZWKfVLXbpsp+5L+rovHN+JiAhXjb1rUznobyr63ZAex5Y+ZJDVtD
6+4SyDbZ+sq7bMECEBKQXkOeDUHgvFyklQkzOG7+k9Zuq421JqR1HRAhKoaXn0wgfJirQjpJhXRh
oqFtSv8k8QTi1oTy2ZtrWZylYUB/FREsJCgnZcXLe1HQNOGK1rqnVP3e3jH32+11WBoGxgH2MSLl
61afSO8rFUk8+6RB7/XcuyPkOyDZ/jzmRvdotWq+ojWl6/i9l/4K/Y5wOQLKCXQ98BaX44mlTNox
rxlQUpyfu2o4aC4Y0ps6zUaoF7kq1JvYm6tW2aYbM/HoNNBQoowRP24gU6amSBcIV3hPJVyUu3Ht
nG+H2mSYfNcJjErPfqDjgn6epA+CUinl8+0Juz7mk0eHTBZQCFOVZfb7k1xrWqUYixNEA9RJW14Y
fv3p4gqa8MGpI5+AaBGQg8s5Ioi1TRA66clReTACKCfsHmoS4e2RXO+syQpyMYiHFsIVVpNSp9Kh
J6W90zwSdOPnXSIsICRF4Q4UhCtGD0mSoTdVlp2MQvUtB8R/Vfpd//75cRgWpBaBbZ3elPPIsRws
FO/K/DSkQXke1nSXpwWdbVgckH8/P03jh9cI1ZqOdBY+H1tvY7pRmnuIaZx5s6PNTuOfdosm2sci
ooPXQuJqvvKopjiD2mN36Sx/cEDuhhDbZ2cLGrYO8s0o20Kofk5Mg9SmQ92mFKdKR8evXVnub39/
8keX04Xv4wniAYoIiO78fKSmSlLPoOKk6YI+tKpLnlWlJcfMsut7M267g6Gojt+Tbo0/dr2fJ8tT
ud5GA4ErzUFiVrrIGy5Oza829+nL7XGtfX3mh9UhgzoHrcWJ0zSwm0P7F/kQlELAM0H4gCac+Hu5
0bwsh4YFXN6ph17B4FNjLR5dGgJcFlYF2ULM1OygGIlmMs3E0g/1oxLfq8bqCkyv2Nnio/eThfwA
OvpiG8+GoEkdmgtuop8a2NokrLOCuIYaU6DmhePtk1Gmz3jnlQH4u2ZQKXhlBF7Tcry6Y3Q+hW+w
lB9l7KFnohrXAU72C3aMhiaySauCNmLLrYI66jlrdTckJXG33MsViEEMeYiKAw16Q39KusZ6dGNL
2VPCgNyDVvv40nv2YPtaqSd7AV5IBSU5B1KKJR3vOp13L0WDO7yz0w7QEqE4SiBqdQhZXTmffllN
TteGV8ct6FwJpOo4C+gZQvQT0UNuQDv+0x7k8vvT/fvBXaV11QlhT0swPBXmq2n9uH0OroPEy+/P
NlHTapQVpqKdujxVo65uxIMGxAREF9XWAFmd6OkjhMX5p90WNhQatuEWQReeKz6tyokuh2bgkRwP
Dn12+cqVe302Lr8/mzbu1jKuJL7fgq6rwX30K35xAV4KCzjWiGGmbNM8OyBI0nc9FLgBb/6SA51h
9RDOg4xDDsU35YGTHB0g3wZWhLfX6w/Y+MOZRIIAbfdgGB2hPQjhz89klSVFokEk5BxrBPoDBRpR
VwNEAcvUHhS/j4fuUctKd8Ol+kbbrAjM2D6rhOL3GC2A2NA8OHB0qQgL5j7hDZqFhkygelaMzV2b
yBcnh27Z7d88r1Fd/eYpav2wiTXISFhaYbFzZVZQ0FJevYbcxVx7RavibW20AUMHV8/s925h3QMR
FMhRP9z+DbMNcfUTZjHY4MUZGlVg2tTxTVGOBoT5/jcDswvFakmvkmmM8iuUtHi28vlZnPqf348g
Eg/SaQPM67K4BIqmgkrLueQMqk0PVfFFws5fjOGDkWkSP6xTTdFFMVVhBDqCgw0W68rmXRvE7D5J
oXQn8mkQk6rfGA5QK1xr1DzzZ1fzNNtqUOJ0Xdqp7Fx036k8mBrfSH5vknKrK2u4wnna68rYbFO5
gFHoXm1gPMN3odzFVgVxhq8MudqieSm9EyRgt8J8b1Vnm5bfaLK9vVzTWK5cwYflmm25Xi/NXI1h
vrN8xwAD85hn4dituNJFK1NSEmQBaBnPI8wuL2Oedy47j3mALm1atcskov/N7bEsbg0AWnGDImd8
RQGzYyVBsgLHRxQbXdt6fFuu6SIvuoAPJmbTNY4lNOpcm50hz5m1b56z8hZemih3An3jRpui/dlT
EpJDghNNlGh3eDL7HZA//a6mKxfn0v6GFIuB6gYe8+jIdHlEIWaUoIKEQVTuqR3vYh2MmvJrnjz3
kOm5vSTTfMy3F2ooKA+5U9Jl/ngxpW4wM/PKswOpxaRMcL09J91RDD/LZl9YK3iJP7/8ypwNvgSq
HRCgm+vr8xEZg8TEbs7jpvXtroKyKmVWvcdvq/y8h+YgsWQWjEgeQL7MFSGAjN2u6KCEEytKvvcg
8wLNQ1wpbleQo23IfJtZbh4A75YHCqkgNidVXj2LyuqeNDRZ3UBR2HkUFmdfVMGfLcqzjSmaf6wh
l89osOU8M9umIdPd/tBrqQOFVcG4z0sX2mmQ7P1Zp7RB5zYe7wY7Bo2qQRahrkb2DLK0WKtHXO9f
d0I+YItBnhNF6FmoZkD6Mxlq1LhZ/zUu3oANXXH/12fw0sDM/QM84lZjCgPusIPaTAiFRrVZa162
bAQXGXC5SCHYs8gMSmjFaDeeGg0mC/nYBKPyxRQrF831UQSeATisqUUa+LfzKiBaPNmNrkh+xqoE
hv0wsBfhvcRmuXJErpdE15CRhP4YYAEAAU6D/XBhqnpDWgWb4Fy6QWEHQ7vy/evJuvz+NM4P3x8r
pyE9w/enRL679fqNx1ZgIItDwAMGjgtd51F5uDTRW+hCqHhxeiaNEwpwwki54heXBoHWH1PZBGf7
ChpX2JVKTM7SM3fvUrpjLMyKlVfYmomZa28TJYO0VJGeWxnoJTQM8VhdORxL8/RxFDPvPjhMbQyC
Udhi2xQQ9Apve9uV77uzinKJ/oJGaaOpn5m/J0UBjd2VCHhljub3eO8Mdg3F2hQptVe7em/rOlDX
kvRrNmaH2+WVpTs5bEgeqAM0147mWgypLZxt3K04cv8RW5mfuQHasJXCFXJ2Sqi/a1WATrhouEPR
/jF+KQw9aIwD9Nwl+S3tX4r3m6V7IrdZLba3F2x5rP/+jtnZ9IxWxJDwJOdRD6W+dUlot39hAoRW
vPOgH3AN+VSQLBmqhqZnKJYb9q6Nn+o1Fs7SKD6amB1/p25bJ8tIindFoEKasNmv9ulcWrCPJqaf
8MGJxcQUtQLJxnPqfNOKjcL2Dg9sa3d7OZbOz0crs+XAbaAlSpFgrmIQ0P+PtC/tkRRXuv5FSKwG
vkJutSZV3dVV3V9Qb8NiwOxg//r3uO9972Q6UaLsR6OZkaY1RHoLhyNOnHNo1tQ8FicKSA9UOaCB
cnH7Zo7gOdRg0xem34H2tQa/o7H9iyGcmFDWwkIid+wKEzu7B79i6FWHv/g+5KlsxI3AENtKANFp
Bm36jKQvCQk0HQzbK7fV4kKffF/5/b5VDwzpsPRl8J9RHM+rZw/0VNnfHIoTK8p2giCIk7Wxk744
xc7MHyg8vrdWhceOPA9FEe2emFD20sRBstWWLhbiA9ptnhcCPltNK0bkhXHNiPJ4nLwC8OoKszWl
1a7pdfBSgdzV+T7Y28F9AZtdwV7/b+uv3JLOnBop8C7py8x34BDP11zz4hE8mTblihwtNCaSWX4f
CuVWRG5U7sNz+2xZ1Hq5llW+l7n4Pmgzu9/FGuPPys93lKeV1edu2+ZYEGEGzQf58X+afEe5Gk3a
Wx58bfrS9/dOs1ul41g8fODMQssbyjWA9Z172X7qPJdDofEFdVenATfdcwZaZev9L0ZxYkXZQvOU
upPZwgtSL3RKMG1vrn9/0cuefF/ZQh243Fji6ulLJ+7GKC/v5mnFya7MkxpnDcyM7W7CCCbA0lBS
hqbO9LuOP24eB8oC6AdBqtaQOYfz1Wh6Cmj5nCQvPQuaOazr/dyv8CksbFeIX1vIByIXgGehshSA
4mR2nQ4auufjwHd/Nfq84mkXpsr0oPWBv2DnQqJWt2Od4n0SR/NkbTh98PNP7nQoQU57fbLkL1U8
4ZkdOdKTAMGwNG9EESKOCu0bypwQ0XgxfbYh0HOZm28mW5k4eRKumVMuENNLZkg3wJxufZR5FKd7
Xn6l9iP0TVcuxMvdLDGcKKGhDwscxyrEPgZpmuA01iOHHCCq4FbPILG/PneXu0CaQNoMOYGFpBNJ
8GoAQZMRVWboJva2T9cixBULKnxfeEXelX8sZF+lBMdaWm5pkoBUAWgFIlfIMCrLYfRQf6mq2Yh4
QoCDcl7rkh80Nu6vT9TlqqPR3JaYXWQYgUdWTmSdo7MC6D0jYmDugVjTXmvrX0bcbCfAIptuWDk7
i6MC+4OPbi2Qt6llGlHPvOQdRlVq472TxYFX6dDH+Hl9UJcnBxkbHXAiNFdAAlB9C4FbHwDiFLFC
m84PeTO9dm5bIEMmfk6x81AJ8clLb09zwiaK8nKt8DBRu3DSdPTbfCrQSFCCSl3Q8juH94He1KG1
aLbiGpY2H7CQ/8sWKSErtazWyVlqRH5314sjIqTrE7j4fSDuAU8HvepFb4pDRsBukfiKqP0py34W
KExcN7C0D8CgauJsogvsgmoE1CoNkFgOOvcziEt4cUr20JEF1d1okZUttzgWmRsGFwhgH2oE0ExT
bYwa5som3QYF+NCx/ma2TiwoVw60v81ENB62m15/SnP2CaXVtSyn2uGJywb7CxJTIDRBWf2iA9HS
p4lqvYsZI9D5tnPcAKn+CJ71Ny21AtcQdpi03W8m0CKTphkkAdkhro2gy7WANPX2+vpd3oHouTIA
4DDRDIZOPsVtmNkw6sOMphPHCpsvGhqAjKgRf7FyjmTvRKOUDfoqZZfrnLvjEDtGlFtpefBmKOM1
tbvWGrG0PxxA8iVXATIoas8C9SGsraNTKsqgM5Z8xpX7F9vj1IAyV14djyPclRG5+WM2P9yIMf2z
MU4/b56HCa3tJLTlwohEDFzCht0c2mKlT6ZHWYRGjM4IXiwj0tzDWN8xfeX7izsJKENIHILk21KD
gaGeK1oOtgFpvbBv9p1/9I1HCONc36+Li3xiRZmkuCnRAltZcJhNvjGGbPPP9e8v1PJBEYEmRQR+
YEC9rHJpTo6YA1iRrHx3jE8VoZA9iVLz2czYYwvZW6ePN2MxQ67oOE4red6l0YH5D3SlAPABk6bE
CqwX0I9Gj3LkeWBETarN4froloIEF04HbZYuQP5qjhQSmawuDDR/0pnFWeDoXhs6Gh2+zAhQdqOp
V3cO9KVWAtKlnQF3jX5rH8DjCwxqlRtDNwBWFU0VUGgDK8ST06H6xXpnuEexb1ipIS7Zkz2ZqB+C
fvWC7SHjNLXapNPhy8i+7L1DB/UyssvjldlcWq1TO8pe5Bz4ecYbOa74Q9D2APWXL7cvmGydwWJB
BuoiAGqgKyl8AywvMWd7J82fwJcCHdRxfipM5wF6ZLfnuDBlJwbl3J68VYrUyFNPh8Gq+3DGe0aa
Tc0/j/b0F74U7erANoMrB22VqjcytbiZXF0HgVwdDn6oC7a5PnVLqwMwL6IrVPYBHpV/fjISS/Aa
BT+OPFMGCZoa2kK3V68Q2ECAGG9T6IuBMPzcArRKs8QRcl9PNfqno5oYEH38cX0YCwHWqRH1VuNF
37p5CiNsQtssYmQo27oAKJjm7m8MyY4/Cba9aM/OoUBLS1l+9ftDp/2K+4d2+nzdxMKS4GZGrh94
MtBV6Up8RWmZZa5Grai0PxL/N6Bk17+/cPDxyAJJJh5baDFSryBm9KLVNDTQ5+yp7T7GZk9TBzrU
r9fNLCwJwiVQS0q2ZVx3yt4dm8ZgHI3zUQZtHEhFfUA34y8soBPYRP+fKQOn850FxSGHI1cEJoC5
3mbl9NTP8bZp1/p+lwYiwe7gMQXGE5fCuZnaaG2Pe7jrhPakC+h3ijxs65Xy6MKio7EYwC6UKIAS
V9+/bK6E1QvcaTF71vlz8fv2qbJAgYWaBTSw0P19Pgai+dCj9dB9X0AjDzIpUVn7byLWV3z94lTh
+gJvAchZYOzcDIcGsTcPE7bWaO65Nu5o3X9kKV2pVi+FHyBecDzDRDc+FHGUGBPQVNqSKoH/9f1Y
Kmjy0CqyO6A2dhQqpUGfp4cqgVBRLR6rlv0EU0QXDGAcvT6rC4ECfgZ2IGYUL0cVFj+TFILnfg52
j3HeTQUkj53yy5CTdytOkb7nH9fNqaytMvYF1gdnF7UbEMCoDZYj+i7iYuxB1oCuvp2ojfzX0Poj
tM99fZM287jlPvBZM9GKj3ZwyYbF9tQGDMrHf+FDkEWRlGpoZ7loUExar0UDAH5Jks4B2vICHvth
UqK/b60nVoXY/mfQlmWBqwmGLsjpuVOmTQdd5sgkbHhKE/pOtTmBvCId0n1BGHsuNIvc663dhX1M
vM2guX/x5MXBx5MasC5A+VVfRuICsrsD+pjnLt1aXv3SW+7NADus7YkJ5SKuJrRDdRY6sZESCMj8
ZPvapk0gOJisARaXXI18foDjC11CgBGfH9JU+JBWNgoRQRc0mYPiRtbbPwuG4AirhYMBliblcNJJ
IFElwH85hWPy7OorcbK8/s4Tt1ASlpxuYHZDq6H6TPZzvJFHExxLRlEDFfYtK/RtY3wqkwQtsq/Q
K7h+6JZuS3gzOU/oCwSq7ny2IC2X+lXc8ujBdN93oO55v/376OZ14EBQk0UT2vn3h8ZG/Y/2PELH
bb8h6bMwn7O1JtCFJcfuMnHDwIPIpN25ETziZrcZuROBMCf+nLdv18ew/HlJWoGrHnGYOkd2MhAN
PdFQOPlWOXcZUvbXDSysOX7/vwbkn59EqZXVaW1RwQBcwb41W4xi3PjeZ9MZtzMIEUcz2Vy3uDgk
dLOjic6T5TTz3GJKvYnrWeEgp7rNkn25ct0vXJTIoDkQj5KnHu/M88/309hWXdu70KiCnng4vlT5
Xwzg1IIyZXSsR9I5nRtV4hdFsSaz3JVFWRuDctkPWQLCyK51oyHeGsZWbzfdytlYtgD0KSjd8Zcr
F+lk2a3Ychiy6m6UdvdIzTL6aK4RRS4cbyzEvybkTzgxoVWNzjtk3gCn9INSk97Qpt+qt9t306kV
+StOrDiFZ4pWYCCZfnCLvbmGhpDbRfGJEE6EQoABonOgU5Tv+4RVQJ0WbuSk3wm7B1V2nX23v7bi
dnwaqhmoJiBRIcsNagOCUYFwx6uYG4nia6f99uvbkxJn31dWvG4Gg8DfulHsjeGkbzuAKWP7V81X
btvlCft3HMqy9x0kisYR45iM/Wgf4hSyybv4hz9sry/84vbC3WFYaMq0L2Dz0DrROBI+JNKcHwX6
z7wjtcMbuxjlhYtJ+9eI4quaeDAr24tJpPfee1qaB1CGfr8+DjkflxvsXxPKYy7npp5Zk0bATOV+
bUa6S6qRo89oraFqye3iNgQXtFTcgLjY+UGZWQJ1JbAHRBoLeLNJ1ihHF8YBvk/kvEBsjIhSfaA0
Aoq4Mx9BpObvnfJu+OWuUQgsjADlMEnFjsIYWoyVq9a0u7GfQAcYDRAU/5llKxtqaQDgTDY8/G0C
UaBcHKTRfSjEOrgJawDj8yZMWygXfL6+2pdj8GEBNx98iaSyVMZAwAulQwrYjLo55Fbgj3fXv385
CMnAKKUZJffjBS5CQBEe8mBIT3fo7gS0YMtMuk9ScvMhhxnIgUj6XES6ao3SA06ftYZmRnwG/kLb
EfelNB57ujf1t+sDujzm55bkhJ7497QnOmUtLGnzJ7+5LwHUNgCmhM7vdTuXcdC5HTmxJ3Zqkmsl
K3yoqYAQxraOQ1MEdR/NVrVp28f+dpQM+ktQL0eYbWE3q6fF81s7AcuaGblugl0AyezkCRKUgSle
r49racOdGFJTLIzXhadLQzFUkufhWwsg3HULlw4f8BiwKqGnSCJy1C09oT8XJLmNA8bYZiNsCjGf
fPpR93SXjfSHKaaP6/YWRgTcD1K38pVyKeamgSxyHIx5jtzJ/VUQuBo3v7kMIn0MlCtQIkUCXyUH
Myxmg1TNnqPceU13drqyJguH1EBgROTDB0Gqpey1HkK3Zprg8+47HR7b9KmgK2uyOEcnFpSoxXGH
ci5j8GfHlAZD/4mvBXdLBqDFLP08/gV/dn5c9NRzM8usQMcLhfu6J8GY3KhDhbsXSYETE0oQXCYe
mdGMCQ0WRI692EzIDxbTSrZlIfEDKxDGJsgPgkdNXeqEccscB+ymsbuDQHxlBVWzJ8k+0UIcR4dv
IZpA1oocC7OH+hqkRgH7wqPRVK6aZGxL2vY9Ut3mFHrdgNbh2+8BWEAiHWVvgMtUfFxs884YLAga
VMkPL62A89qMdH/9IC7kjyDcheQthOVk/tMzzzdBUVhxMYyo1dT1E3f4jqJFS69IoBd3yfCUsPti
LO9qdnMgC6uodyB9L5ll1HwuEr1eOptIsncUQrBi/Dk19lav7G8gork5DQ5T6AlDRI4KEbLh5wM0
M6c09IEh6eofqvH3ZDxrNxKryl1+ZkI5qTmt0VszNMi39tqGTvyp6+jKXljabWABwO/HjY0HtxJz
NFppNFTLkNvMxwS0YP2zqa/xty5cnwgswYyDug3iG7UUlVaTJaQedaRN/q70i2PZeCEpQUjZxJvY
gAp21jUrbnRxXCgeIC2CdpWLo0u1HM/8Cqtj9UngIEP56/r+XnDT2ExIHEniCTwlFB/HiDdmpI55
xLInvaGQoc6DMbv9qgHvBz6OsBYQRtWRQhLCo12ClF4BOqG8FWG59lBamKYzC4of5Z3Q8tGABayI
93VY62KV//v5+0Vyn/no20BKB7Jnygau0V5jto7WR6nT3LMys4PcYCCO589Nbj57SUMCatjQIFlL
9CyNC92HyIWiUwlEpIoTbea0ZelQDQihprBL43C6HZuEoeFBAfAs4gA4gfPjb8WE2wNPh0jrp8Dp
Hrm2n6fA8rfX99nSHSQ5fSWLOerE8DXndpiuARShwY4FCsCB7fSOPOnaoe3viScORp9uaFXtE0+g
QXGlK3ghvLZkygEXLebxIqOMepXQEosO0CV50wQNi+GeD0C2FbeDozCXJ4aUu4JbvUyYF0MkiAUG
ZhbkBQhkr0/k0o6wwDWGhlEdLxO1QRzloczN62KKyuJdo4CyrZzVpclCyAnOJ4Q8ALkqjrQwhzmp
KUp8TentevhSYyB3VuJB/WLFtcmdpR4qeXVDgwGluAtWKJAFOyB7rsZo6l5FMm1p/T3RULyIk11W
f70+a0tuDo8Q4Fvx+pU4gvPdZ9slsaseu89M3QOZwTZU5uyXpusr4cLCFYHSxb92lB0gutGYoAsx
RNk/JOme2p/Wt35iT83Pv9gFSNS5uLYN4C6I4rZ7lpeFVc99RMcN2BjXVJyWpkvyEaFSApFUS+1v
mGhWjlXXDdHAi2hGP1zctK+utwZtX9rLQHVgm+nwPcjbnK8KAVDBnEqC80LTze/EWGsTX3LbSGqC
OwubGQVWddVZVhhTFg+RXkUs/8ce3xHAG8NjjX6s/Jtb7a5vsqWjg62MOjnSm1JG93w4nma1VVHA
z8QdBAfTr239sxQoHK+lCxYoQ/6wZP7PkJzXk3e8P6G2bXbSUPlsdfnGruZHIeKDReq3xhoCPemP
NmW7Elw1oV38yhOywSKv7MGFMjp+BkFeHQ9V2SavXB2dXnui13E5VWbz5PT905RVqOLqYesQNP33
m74sIYpBH7ux8gPARg+ZZ33+izmHr0IxBCHMxcO8ngy/ZQMOnDnYQVkcvPHFdT9YvCbF+MdDqN7K
8yUuAdAt5GOVvTSSwpm1GB7EmaBgnVQPjM+f62lEB2Q7BTonmzK3N1n17vXJj3mARJxTQgldVGGr
ez9NHapubH4ePJQ0DcmWWxzd0th2+hqbwNLRBe4H7QI25MnxgjjfG0OVoOSeYUIKcmDNI0UXuEdv
B5ZJ6lGZOADpJVJwysoji+s7AG3yyNafKmNvfL++qAt+AWkjlG0AKgN1thovMqiqD2DumyEK3QX1
u8NvBxnjwQj3hksUEE3iykk8OUACjGSxU+H3M5qFDfJhq8R9C67Hho4wAp4/KRa1qaLUaVLrzTRH
WmGFrlciHf3S85+W8znVf8T8wWs+/cWcnRiUzulkSEnNfOrFeOM32qPWmYFXfvyNASR14eGw7qp3
Q40T9IqJPkeOvW39zfwXGxevUKCaEekCweQqAygax56FT8aonuPg2TPfmnilaroQcMACdq5rAiSP
x44yRWbvMbfRR0i/5B+a8He96LPABzCSsi4NRmdNHnvhQjg1+Ce3cLImtp3RPmuNMXIh3FPMO5Be
h3X2Se9vf8Kf2VF808yo27XgTo+o5z/p3Ltv0+Fz6re76ztgbThKcNMak1lVkxijZELCzXwm7edq
/DqvsTgtnX4HYjK4V6Tcppo5NAkIkIYOESi034XzGHcrV8aCh0QPDfhAUWdBLUcFszEx5XWTDnNk
8zHoTEBYAP3ovl6fq6VBSPkdUB8hjtJVKmhi8/8ex0pkkD59ZWylOrFkACk95KMR36A5SHHBflq3
ejG1UzSkCC+7dH/77z/9vBJgtp415Ex0U9TMG+GGdC3CXDqLp99XzqKeAWcnJnzfs6EHHMTV3jDu
63o7rZWcVwz5ClxpahkxcjTrRla3aQto6L34PCwcZEBXXpnLhtB74+Nxe1kiqLze0byUTREBA7Rv
Z2ECFT/qvupgsZ+Hle21tIehuYKXE4iuLhl1J6bhv2czVl98reknT3+s7RWnIldACXjwvvifCXXi
0LXQzb43TpHosj2ozuYejYFhyx6K+pGQLJjWtsSSezk1qHixtrKNjgoYJOP3sniYskfWfC2MlUtg
eeakNg5qiJeMwBp3bWBl9SnSfFzKaF+yU3Bpo+XkL84PLpv/b0Y5P6hxxwWwwNh2bCMchEjZcHfd
wuL6oM8D+Sj0hqOJ+/w2g2KDMbcJHEDT6tMD4AjNE9K8RRibbfXgzq6BLJs+HtyO+4eUcudw3fzS
PCL4R2oS6OxLClGHU+T3Z7Qls/iTod9b82Zc66tcMyE3zMn12TF04AKgq0cG+8ppsjH8Tz5aJa6P
Y8mP/kEzAtBoXuLMydxUpOxMFBHcr91m0FdC2aX6AZC9aHWVs3TJfOjFE49rMaC3Ggg9pwkguVEN
j7z4yZ08YOS7DZpcN7sdXOWj/RHFHnSzgHRZzRsyK4WYiin0qAfDXIjbqHieiT0eRa2tEbqr7P0y
uy9bLSFcCRoBUMLIZTxdJg2QY31GGcYb+a7rIErwgnT/Dqnl0Gk3vSHCAo7XmrqgRXJZg8SHfk+g
JDFtqzIObONHPT321U99QPcQvWuaNYUMY+mkoAlGlgcQjV+kHr3a51VroVVJ2Pu4d0MWG0drICGe
zSCNfbSzPXpdEZmCAfC7Y9/R5gWHN7RnhAXWyzjeISDZ1MVaytqUB1R1sCBbR3bCApoBF7kyb24V
Uyg66vIVb5ePfuYFvX7QtemlZD+0Kn8hw7ZxWFC6j3PzlLEfIi0B7R2DWrT72PLvh6EOtDaB7PVx
GvIXrzPCpJtW/OXy8mL6JAwCratq6qyjFQRqDSxvk3/xvTTg4lnvX0XT7KAGFNaQAirjbWvfxd1P
u3osrfu6itI5xWO82phGu20LEjoudF5YHCBL/0Lyl+sneMFNyJYHmZeX4ql/eoFP9l/cetMcl+h9
GLuOv3LQeT9KmY8tqfgaokF6bWXJkO9A248MTYGlV5YsT0bNaTssWa119SPtoHc45yO/d/jYhZ6o
u88eHerXVvO1FW+/aPkPhSaSl4gu5B4/GaRjUsfIUWOJJg9MYUTfGPy5489Vm+wmkF2I9la3iDw5
sn8AOwGn714UICuD5nadl32UeQ8mf/jn+pJdXPX4OkQm5L5HRQhH63w0XGj2pFMD9RTm+GE10DQA
PncIoYCbHcAXmqx0fFxsEcWeepNMjdZN/tRHE+go5yI1g0oHIgHZuZVpuwgCpSFZKUI2SioeKJey
BGrSfpqHyGhGEoJz3XtA94MVeFr2Zo4p32O+13BKi5MpeezQ0oIKzoWv94uhtIjdR8b82NkQ4Msf
BHvrbn5wyKGdmFEiGkQU/WjOMGNVzka3aZDOX6/vioVVQhEPp0umZbA5lD3eEauoDUO0kSvSL4No
iteqFkZo+bHxcd3SwpShJQsqvuiMlNgX5Rx7JQHWMatgKSbfwTd11Er/Lp6K7VgMa5yPC6OyAfwH
2g7hCkDoyqiqTBhu0jgN+vFe2PBSFHe6+/n6cFZMqHkG9JO6eclgwtDuO0imNcbztNbvu2jDBIMP
wcGV+Z/zI1uivplmTVxHXeZOyJWU47Y2iuK5jIW7cogWVgcuwfWkSC8ai9V9YCYN93tWtyjmboV3
54hDNx7m4sf1SVs4qgALoHtZQsMRyCp7oIxrJOhI3kb+WDplwHpjPgwaZCcMpFIeWJ8WBzKIbAXY
cZk0/3NHSUpZVJKRJ1U8RMzLIbMSDK4Y79G2UccPtXt0DZzXo416S/9Bs2Pc3JXeyuGy1atL2gX5
NsoheAZcZD3EUExcM1kbkZ7SO6joitBzvbWQ/TLcBc8FjjDqybITEVHN+TZpXKjST0SwKBn6z4Vh
vo+mEY5WsolBKw64C92kQ70xGoeHPpRDry/p5R41AdYCJzCSRg6ed8pRM2LQUM76VEZJPm6onoDj
Qw9uZ0tCN/KJFfW02VbJmkQXZeRX+tuEPFgsvO31gcgfehZnKCaUw5Y6BFx+k1FGpPyHs9cBlWrw
vezt4WlIvtVp5N6M0FEMKqm9tLZMDQ+GMkqt0DfcQLtVxQh3E2YNxw3bAi23EIU/3xjCr5vO62GB
/dM+FCun6nJzn39c+fl571Ue5fg4NR+4sRnj1+vrcemRzr+vHFoQ5M9QfsB6aN5985mTQ5kf7Ppw
3cji7iVIIEG6G/80lAs2Ib6WOJ1VRrl7n7SPPH0gzkpxf2GeZF4VvRdS4cvx5DhPosiu8itK8rSM
dDA3BmO+sm2XP496LqA+wPqoiOk2ZzaxNFpGM9Q7TTcQ6Vpa5dJpw69IVs3/WpC/4GQApTmOQPyV
ZVSYZDcXcC1leqhzd2+Q+JHzcmXdlwYE0C+KUYB/IyBWvFmaDYR1KD9FPfOCyaJQ1Q6vL/plLRdO
Emlc+S4FddlFxKjHzJvyecaIaPww+9lHIsrH2BnAb60/aL0W9qTY28Zwnxra1hBzODfsKSP9yiNK
bi7F45z9DGViIXnc+YzqZSSckYZZNh+BGt12rN+7YNID5P531oqVK+mShfnP2NHqiZgCVCIXVAIg
9fW0biwjZ3Sj2S8OaZc9Qihg14KTlYtyC0GUpznlgeHXG6sTIZ1z1JDzYwrmWb2l2wb9ysH1BVk4
hQYEIqHh6AC4fnGHDIPfEWHqRWTwFsCKCET8m6JeK0AuOHhY8VFLcwzJm65srN5lkPNy3QKQpEfu
QYHhmOavaUXCuqVBP7229Mv1YS0axIsEzE2yD1mFQqD9RhPlmJcRVBbdsQtSvmtcP8jSp9Z2g67W
kUmgtzs0ENtD7BxqMwvdMprGxJj3cAdWcxiKLTcS9HmvpCcWl+tfGyr0P2F4/PQE40qRTvNSWMi+
ZWJNQGvBiqRgBPITPQAyYXPudjyBLCwp3SpKqve5eaflGzXfri/Qgqs5M6EcwEzYLjUmp4oG/fDb
9PfXv742APnnJ36zx2GK9RYDSM1HAqAvJMC0fFjxZQu35NkQlNuFjWZuWA2M9MZ7r5d7q6Tg2OJh
ssbhu2ZIOT1N27Yz7rgqcoYgtTYJYIT0rrTWtq9cVcUnno1HuZDtjFiCVjBDxBBS+sstoFbpQHQ0
3SH9vXWLH26D3CFU67yp2VekCEi5ryZoKLOjP2hhgehXf9RLERDtsRGQo2Nf8bgJp9ENfJ8eOJ22
ntkEM3iIqzuz3JlZ/1kYfCf8LeREAt/8DeKQoKLvBaSUK7NCSmvTuMYm4fomh2aX5/zSxy+0SgKa
v3L9x4zERs9MIBre/PRJN9Zu34U9iqOGzIYsoV/KlWXjDDnzsqolxoCYbNs5+cqcL1uQ7JqmbJZX
k43M4VVNHFpHpjGHk4cewTUg6sJJwBj+taCEign6vTlzszpixucx3mfzu6Ntrx+2tUEo3mLoR9f3
2qKODO+HaT621eb69xe2/9kQpP2Twzz2rV7rFN+f9KdiAmb2jotd0q+cZrm7ld1/ZkVxGTpxhtk2
sRSuRR6Q2AqSeI9YKCD1TtOmrT/8uD6qRXtgR4SOHzIlF+r1BtULTTdNBgR/GdZJEbgs0smunuKN
qT0kN3foO4BU43ZCaw8obYAeO59EBxkTu59iFs3CerC7r0V5cwldWkDtH6SdUJsGJPDcAjctPEOT
usaj/jF3g34Nkra4zU6+r4yg53qPLliG0+h82MUPRleC38VtJikrJUcL3tOKO7eKQcxNa2IDQGCH
Da+Z+aVoUGxYA9ev2VG8uT0hAM5iA3bg4TJ32DfDQ+w9izXVq8UNRkBigeVGaKci0LW8oyDAIXVE
SYDqTycOlRHU+bvGQrHWxrvoZU5sKUfUKDPLTxjmLuberi7FZhjp3dh5twerkm3yf0NSzmgl6tLL
TAxJi/de7QRztenzNUp7ZX1QM3MANQbeD2gWdPSqwK8q500y9r59dKyRb3qrsZ5NO+N7yPhWj+k8
NDfS5fzHIMhlMDBcMxfkwGiy1kSDgtTRLDZEN9Fbf6OH/mNBSnZL6iE8tNX6AzU8IwEJrX2sU+vF
4ChnadWK+1QbHv5jA+E9LCAEBpLx/PiPEKiKm96xjmntCBBD2PNPVlbOHkw9Q2iMvfPg0AmyMmlj
gjgcAGgnhqtLPKdZ+SVqoRG/xIOSHMi9URtDOUflmUKVkVuF33ZRhhI9MysUEaugifNtOr+38YNI
9kb8MZJvcZ0DOnyYPHRV55+88U30aWC4ZVgA+DHZ/8zFfFeCEKpunuxxJXUnD/nJbSNny5RIJh+q
A9B4UnuFU2q7RZ04xpEzCP2mQesPG5ZsO39j67ddz/81JXFZLjwzDJ8vTNfaeEpaNmrABIyVL8Ya
OPZPokYZCwDRaHrG0fQBzVIMoGrG0rpqjWOr0/Jez+1m5wzj+BKT3tgCSGzxYOjKrA0g96ojtz2R
+5x7xq5jiRnYGnceHeH3uxbR9PNc8nbLnDT5nBA329UNQvnbnIi6PVSgT+exsSdD30V1t621DXMP
PV2Zcjni8xk524EqgVBaWGWNynUHVoN3luE9mAfdGip+zYZy3lze2mlrYRjQfzTZt9Lqg3EN4a9c
If+dKpCkIwpG8cCRf34SeWmc5+PQ5B1oy9PpmZe6dsyRzg8Gf4KupWDWZh61N14W7eF6cHQ5OOQI
ZJM2Gg//NCSfG4473lltbFlH29mJ+h7x3qokjhJOyIMg37co8aNIIKlgzk2IDIXaAjW4Yz7uWbrh
a29otfIhDaBXQIJvZR0bUde5Aeh/8rY23PEIrYkOir1x8wY5wrQIfFbTV4um5mdRk5+cx2w3lrOx
B0dF/5yTErw6zI/XWCSWHDRaqNBaCSYaDFrFrei9q01do03H3KbDph70Ylt5o9cCpjJ7dy2H1jeE
WdONl/rDJzQVacHUdw7CYLe/sUYop+bspyihlgM9ZrPR6XwU7Z3m7xLr0VorKSwsL3wrYjkwfwBd
q/aN5bxL+dTCBK+eLZ4F2vjj+hZdCBNODajhLhV5YugVDDifQKrY2wdUmPxp5RysjMJVYl7TGbRp
pjCi+UHeggj2Zl8ob6D/zZKrOBHCscQmreajp38rs4ik+2pNQEnJxP1Za2kBnHDyJKi5pDTuQTY8
6f2xLfhkQ7CpLKcAUL3qV0P85CfpsgTyn74IZ5eZIkCktSalfelM8CiR4GQo4KEIoJbJLLQ/pFlv
Dcd5MofQT5Kj0bqoYsXs5tk8M6RWyrgQwqGxORw1Y2PUG17sZrIS3FzGDYgAUQ9AqgADuqg3OnY5
4wEBgtiJB0hcVyU6ZHe9/TKs5T4W3MW5JcX315PombCy/uibXwyxddKHbn4zq52DPAztNg3ZZ/19
gXab68fqcsefm1W8JvifBgifw2xuOeKuTIlzjxLyGph0wQoUesGQB1S8LHXJLXNyselGmtmj0QxH
yJsGIn8v157bl94BPCMnBhQPVybtLNqiG46cak1Ia20MM4gHvGklncCpYK2pHl6eMoT3Bt7eOGjg
WVYljj0POnWU9hjQW/xmlCHUaCkAf6FV7dsbCeVxoiW6A1A+2d0OthNl8rIZ4jPCpeaR4aHf7NM1
PauFuUPNC/UnPCZwhapltXqiJXPt2jxO3WOe73w3NLod/3F9ny04BXRlozALNjB0j6n3g8aMRFS4
J49cPzT5Q2luVrlYV0yoN0SX6CimEYAvaYF3RpgBamGvnJY1E8r9wLuyr/xS4jvnB/ptzO/atZ7S
BQvoTDOBi7fxjwsuVwjuacxqKnGkemdvqoLeVSbgrcRZY8VcNAQ1FNBcSSYztUREzULzc8rF0Wvr
O2GaD2NSZkHOyVrwseBCJa0zclTAX+DUWOdnf3C6BAylHUaUzVtPvHV6HJpZ9WSn9Xr6VXrJ85cA
Hl1SDgzyDwhoL955cdpNzPJZRPI8SKx/nPhl7j/IcJexOHSbGxMkOJpn5tTy0DhkgpUNzA3iGynu
GNReQfB+68k5t6HsOcGruXBMjUWV9lRUB3v6lN6omHcxDPN8iWboIVZpimSl5tzJrHg3r5z+S/9/
PgZlD+TEaHrTSOuIj/keNNgxRCquz9KlE4MHk8kHCf4A9kl9Xpgjye0Sjz93nvSAo9cuSawpSGp3
F9sorFy3tjCeM2vKZW338dyNbZNFGZm2rpc/p/+PtOvakRxXsl9EQN68SunKZla76Z4XodoMSXkv
Sl+/h3X37mQyhSSqFoMxQA8USTIYEQxzjqsd8VxRZcz5IEklX2TolVU88ziMoCbgPjvNxaYK0H38
4qbxYERN9zLTr7fXc20M0HqJqF0CQWJWWO3xHOQwfsN8jsYNI/K9+7amka8zbWubJk0AQKIA0YFI
4FLLnJENndOO/ATy48+ujshjdQlnX1d02MBwT5ea+Drge17mYH42K/KcGMk7Qe7kXUHrKHpcMIng
oOdNSbuXfO4qMZn8ZLK9SB9ofpeWaZSRh3betL6msXhNB86FKVvGmtEe/M7AS8H5MblHYyGRlfM4
o8CBdf8kHdOEu+ub+O/ilE3EkC9GvzwsLhu9TZLQKEV6juvapdcVAVE1it1odFe1rQCuIkXIwzFD
3mZf67Rp730ymBqdXpOCtgAMj6DzA89SudazmJPXg8UcN+EnV3weRBz632/fGd33lZBzsZO+KDlP
T4VlvFjFjz63vt2WsHYa5ytQbJpR2cL2TayAFndGeqiNPa80HVvXzhn4G5KZE0EHbI1atPBH3ohi
xIG3/Ze+fJBQd4VjRR7oVpzunfg1b1fnXJjc0bMTCVyCFzyHNhvetJmrIJ5/3d6wtetyLkA5ckDs
+RPlFj8l5LNwNzQVKISXUVGDZorxiBNNd8iaCgCiAD3LCKQA3qTIs5LZLPH+ZKfkfv6hhdPUfV1R
MMvoK57lIzvZxIme60YXzK6d/fmvV9SrX4p5MkP8ej4gVhq2yGpmxutIj+/PeqDAc7ZN8tjOzn1x
ygJDUhB0nMivYEfy19vHrtsoxVOmpPR56uD7QB5sxtjb3v782jVECg/MCuAIug5g/ap0ZzvIGSZV
/Q0m3zZlh95DW8dhunYceMQiz4ApC4QyijJNM6UBHRk7pcE+DO9N45NtTnti2bFIf99e0co9Qd0A
I03QXMA2qqFFlYIjObFneipR1GPJtJt7694Q3VezBvG9bdwBWjHVhEwruwhKNEAAIiEqK1bK8syk
NJomDOmJ0A35GXR7V1cUXVEDyTqCCiKKlggyFGeZFUEPhL4WrXUu/VoAicdYNFWkFQnoqJeDfuhw
Q5OociNtm0yEOxU9Jfye3odCY4yvtwhx0RvAD3QN4MnKhbQED4jnkOFUm15EqGjiIBi/UEuH+iZ/
5uUjCXI82Wojx4dD9UXmFIU3WT4QEKossJ8LUY4b5LGbKBGVv2+tUTfj95aIuxYokXxMiZekgly6
izEaraDjiftBlNhVxMxt0P/i/mNfH1sqtqRf4t7c3dby69PCA9CAqqFahoqf2oKRD3CgjjuNGL1d
QOtWHhkrtrdFrGTtpAwQVeHlgeZadZYksGafz1yMp7wcI0qA0FjFZn2oqkpOnMVDWUWcBpHABK5T
EE209lYzUfcVj12JB+aDUV3tugSVUt9gbKY/Bb33JDgw7tpgY3olUIPTe48NVQT0oqix7e1cGiKi
LdKWXkG2Djhw/br+U3MH/7uxwVCsxsKsqTKmxTBoJUuVeItfmnzSzUW1uE1/ooZN4sJN3QfGgiDq
kjbU7MKaNsvSMzJkePcjnLwUlQZ23gGGpwMx6aZiQA5Zdjl69HX0RmvaBMsFKChZcb8CaGLBkHOS
Wt2p8MRdlZufTJJrov21TfOst3I6BmLRq3S5EuaPreExDEUSd4uRq2jssiivNCq7to5zIYqVBNdy
ixxW3p/C/HG0nnRNmteJUVlGxDn4yFQCOlc9eKM3UZy2gB3mBtHA/mAaMlr4a+X4+8Z4MfNTG1CN
Z1ld0ZlIJbwoFj+ca8OU0I8m8MDML4WtY8rWiVAiDDQZJwB7w6qM5cl078t3kh4hMr7YNU85+ToZ
nMRL8X1a/insX7WOF3D19yPrituImX3MhV1qVo9L2jlGBsybYIpTjEqVuin4VQk4b6R3EQ8DEuBS
Qp4bbuPN/nBK25cwTqr30Sq9bRDQ/jHiKHva0SN9+Xmza32HNfaAvB4/FA7GrloMwbLxsciTr8xO
XzPT3mhsu9x01brKYS8JfoF5OtWwcOp4rCtCyMz2ofgOAjWMcEQZdaKJ0y3vf2RNe3Da/W2xaxsp
MT4Bu4iZDeRiLlc6eT4zjdQAEFx+ZK9ifvn/fV6KP4vF2Yw57yFccD/RL9y/Zp1mVGrNhiE2coDw
iXzv1Th/L+E47QWX0Wq/cQy7Dq6ItPwoqwHFuRQlT4GewsGcTWxSEsz5a04c565IqPulaVryXC1m
GXugwozQqf+Dhx07WvZcvA8g6U0jJawoXByi6Ct2PacEe1+/AFwyc8Yo37lE1+ezvpP/J0DtmwlG
v/JpjqHNytuk1sYK9h/StbM1qH0zxKfcEAK3yun51urIpv7zfm07F6CcE5J9oFdssIbe/+n+TOyP
fB4Df/CWyO9c4Sa3Ke/J4mIcnh5MC54/0OV512ILGb3Ypg8UayAVXN4W3824ScIZl5H9oDPdFkG2
96w7u9WAO61d+gB0I2gXfsPrUPyLN4HZrxlgPY3kmd8b9Qes59nnVf5ZGzRx/7GeRlDcD1O+76zw
6GXW1qjnZ+piOgggdR84eRvtaRi2l3ilikcL8xIdaiWMZ3jgXYGgTOf15dYr1hnIM+DXBM4Dxv7U
9yS4hhNAf4Rot/UNjDy8pO3d0DR3xgAYkPIjPWzGW6kM7yUsR9GDrl4mMiZdcworBxhi496wxGNZ
6zIya3YNWfh/G8AUPbDqkLhez7uTX6Rx42AI9Dks+y3LrSh1Tj74Q+vTwr6/+6gwIIigDQhCbygn
l0rO8qYtTRdCnRKNkQ9m/fv291cuEdAWfMmRFuBF4CouZxrhcqwBzcpp3sW8+buzvUiQ3cj/n3Kk
QT1zbT01g4madn1ynJ3hRYX3yEMAY2lyfitmGaN1YGqR/WaIDpT4ubbdpGiaqT61Q9zXd/myTXRI
ZdfpmQAZBjSdAJwUA7tqay+xHLvtEqh2Dog31/wUVEfgMIv2G6vuuK7ncMX0XAhT4o0kNXJjCSDM
maPajDNLYwjW7un5YpTTd2aeUT7g+2b9EhY/5uZAu9+dxVDA0Dyf1vQM3QuAqsRDUIaJl+cPOqDa
SkKjO9ns1eddXKJelrobu/11W5/Xdgw+X4bs6O6+0merFgKQQF13SnoSRUP2Tgh2GVmgMAIFA8gz
in8q4BAGc52lCtP5NH63zAde3b375yMLh4Zt+Ra4ZhzJoHhT6VVgS3hk3t++89cHPv+WEkeb9TXb
Ju8R19ZpKE6U/9XwFHhOHxEAN4mJEfRJXCFcCGRiAnMBeu8INDpCtqLTmmFpZhXfAk4EAIYDihaj
NbZihgMz90TRASu2GkJzx532c5N0f9mseRajH/scuJ5D+5jMJELB8cEog98zEluBwMugWg4pOFWs
3LvnRfu7djxAg+tYX1c08Pz3OYpzZdQwycjs8eQgl2bUdaRrCVoTgKqzdKywccjZXV4lp/c9Iep5
PPnEjzL0rPaZ5hRXzAKq22/xM9qartIpaVMV09CSEcOPwOCZ3eZzMBSHpukjn2Xo5evE5rZerlgH
CAT4rxnKgWg1Buosq8zDkU+npAUdUTcsP6eg8WOO0U7RTf/cFra2f2+5VQAAgUThDTLuzBVRq2YZ
SGfBqwH66cew0li6FR+EdUh2BmDjATFZij/7vJ24NTBHAwDb19sy3U1k4+gyHmvbJWckkVyU4DWq
m7Ptug8KcM6c5tk8+qx4GdIpFiBpEJUuiboqCrhnaA03rOvBqbQjAWbii/GUOun3ZuGYMcq/BCI4
9INu5nb1XOC30YMGmrUrLDeKtGQyG4AY7uo82tb4x+1zXwvgJPIO0sGy6RtZg8uTCR0YgGSYplNW
ASrLGKYnYTRPpk0PDbOWO0xk7EYze3ZTez/nxfvf9iDDgm4jljOQjVYSYVmVT6j2SuRh68VzP6Ua
T76mdagDoJKHCNgG+Pvl2nI/NdpimqcT6I6jir0azjF5J2vcm++THEuwO3CDaNW4lDG2XTnjDQ8M
6N7b/CRIZ98+oDVdO/++8iCtF+SuQnDDIz2R3i19AdjM7HXKxi8hasW3Ra3pGsb5zTeIdjl0dLmU
qh5yuizpdHLJ65gdLN385+pxIBEtK0YY3FCdFEYahRF0IW7o8Gi1DzY/Dt0HFErmuv9XhOpnCGvb
cM4gogxTANkC6l+jUmvHIek5gMONFwh0StmjmZhE9N58cpNdUDzPFoDFDsbh9kGsbRQmMlEjQTeI
jb6tSyE088BN1w/zabBerOYFcMOtrvlo7axh5U0J4IDb/2YWzgyy2c5NBT7P+QQcPhIP4vPtFayV
mfB8gj3+z6idmv4UQBcdl7wBxKjfFN8ntKBucscHwx5v7Mjol3KLvPd83y+Zt5nGst4UZdu8tCI0
NfdnZaFAYUUDVygp68B6crmXZW3PGEq2FsCXIMcW9lHRbm+vdSX2upCgGDExdBNICyGhaXddG1Py
OTEfM4Q4Q1Rkj5OhWdDKNB06bc9WpKggI+iHS1IX8J60i/v5L6Owd777HGRJ5LJdwlhczZ9oP+9A
fRE39pazDtDbSWS4ezqKfZmfKkPXcbByLfCKQfwcoFiKkSlll31wWDvcqOERreqx8KtD731vkhJ9
mfm327u9dp6I0iUUJ4bfgVt/eZ7QK8MtHFDY9O0Yu8XW4YPGDK7cvjcWIWDtg43pqsOIhUBdpD5i
FUoCIEc85eTZaCvNKa4sA/hzEtUBLxoAQynLmOwOwVKH+oZIX/OoGr+/e5cuPq/oZCpKP/VzPqKv
iMbdvsp1rnXt9yPYclHgQMh91fvRilG4vAr7UzfH6c58JxGS9KqAR/v381LfzsyTn842b2p8ngLs
yDiCoFlzyLrfr+x/XoM1rM4TwLkuQTT/WFJdgWxFi1DolkjGAXoGTfWADQcpqkkwgLezWARRWj70
QpPQXxUB9C9k8wGZhJfr5SbNwq6mOcOjr635voRdBYJ09YGMNar1iA/B9uuh7155uc2gpOIup6BR
cWMWlbqp8LVzOP+8Ej7R3snnJSTTyaSbqow/cs1QO7ZAoIKiPgZSLrcoH/3BmKwMAWYPkEX8rYk3
1o4AiXZw0UuMx6vJZp9VCxrFXHEqxxh8lF0RL+8f/kfFBlk138JAgiy6Xi5hZCLJ/GlBesI1o22I
IP3dpsLDwxnMadIUoc9G+X5AnWH0enGyRDyQKGUaLZWmRklNYOgN9SZQRQNZwJcacHaV8ST0UpHj
hBP6tNh9VNttbPOnoHpIMVSVCU05b8UTXYhTtgv5YlCSJsmEix3/NF47oIN7H9kxAKHBCSPDfjVK
lY/taACYeTr1+W4p9uzr7QNZiScw4YbbJoFS8C5SdLYfSwy+lg0OXJjkAYlD/5CxoPtjLbUTA7yB
sIjMBX2gS+Vtl6xhmqau6yuJNBveMxKmRYLEKweWhcROhMzVTPyPYUYCGP23F6gToBxRMfS9mxAL
yaCX2Xpg4u4DnwclmczewzmpNcLSNBF9ZnjG+BMqK85flqvRaPn7LjUaG3QmwLrU6AHwuFMSIDHj
tDsxbtv0KKz9R9bgIUKX/YGG2pQycdYEfRuAwKh5puTobm5/fm0FSNPjnQTsdvTVKUadOG4/FWM1
AoKZP4oRo+0I1znyZuLdeR/kFKQqg/sLdKPq67ht0aAKgPjhVBjV1i/43sDfYtYlZFY0CuiELk4c
ICaSfu/yRMK546XDAJ/eHz0AZFmGLrmkE6CEC31qgWs6tyEAZHdTkABlTaNUb486RasQJyDBjcAH
tMBqwDDSnrVDCBFpxbaz+1K7X/LuH3f6XswHwxki2jfR3Gdx3eXRMLebOWm3+fvbbhCxoFvFRLZW
dkMozgAJqJLMQR0cSTNFQdDEnqup7K6oHl60rkRelPZNDVosf+jEMPT+0artyB7abVlZn1xQI9zW
8JUDQ1oLvc+IWzCXqC7EmIbQqfPGPxauG5tFE+eif78Zw9PZBiM5hp6QZlJCFycJwD8cpsGx8Oqo
Kuw4NzSVu7VFIDEHM4YBJ0BOKRJsHk4GMXkoZ7nlWMj4fkuP0P3f7yuGzCdV4oZjGh6dOe7zTffX
+8/g/POKMnHDH6e5x+enOhZFGfNAV+Ve3SAf2NaSrVuCpF3e+4b2U50DG+bYFkVcFOjf082C6iQo
vqpt52pqLEhg5cvyDc/s21t0HRzBx4LPEXhIKJ/hmaAswKq7MkgYPt+mT7MD/uKGhyPgEb1fPBgO
LWgzTOcjazoXquwaeowxd9xm4VE0aQyMubjUTQasXfJzCcqu9ZnVzqELCUu+o2nMuzv+/rAVNRg5
ZgjwbPTRqndDsDTrOpTwj7NtRK6BxuF3JxpwLjDGgIwzXfh71afYFaKjIfGPU1yJLz39fPvkr+PU
y88rHqV2p8W1Rny+BPZIKg7MBZbRXaab913RXwzHYeRfomsA2k+54pzadj45RXIEr6rFn93y9fYy
dN9XFLhaSvSxIrt3XICT3uzs978P8aJBhzFSPUjsXHXngZoMnmhpk6MvPqVRkb77/Xb5eWV7Uoos
Rjni80BoGYYoWDb2+6PRiwUoG5SPbu4sAyRgNmLY5u8fGcACEDYg1wBlxbzYpQEZkSlLS79P4OeM
6M7JDI2TW1FTCQ2ImAT/AlSR4oICToykFC2B/SvbqKTupqjKU9fbEapDmmBxVRZ6CKQ3RS1Sfayb
Hs+BRDYh3A1/dsMP1/48Wj+Irh1mTWPhtP8rRU1oWGB6mLoCUpag2HhjiHL0B44c/giXDrYdDwXF
vgrMTXB7mJLjxiuGOOh1QKTrK/j3+4p1nWvmGiwYEyCgsIg+2MsHHIQjoU4xmISGOHQsXCoVxolI
NmJK4liS14C98s1tm7HiHc4/r5KpO53TJVMG022Kh9z9Sd2fFtFE02tbJKkT0QkJrHr0XlyuoMv7
urPHOjnmrAItl/FEgW57exXSQCvxOiqXwGxABzm2ypM/4SyvYeV+Y5UsDI9Nhqmgxadx4Zlbtwr3
vkV3QBd8JywocqISOw+lJ/hnVE3VvIBwB5eOJtZkEifuwDgbAH/fLk8N04Sdqyv7V5BaG1oKkQ+j
gCDCP1nTC6u6jd2DWW0KjyTRGfi1Sy+ZAN8QPTBBpuia5ZFqdkwos91vve14yJeH2f99+6jWtEFy
QqILTpoV9bnbJHQAYByCuCVPkbEBXxzd35awsmUYrEc4ItOk1+MKQ2KnBskr72gHX9Pm0AChjbHv
KeGRW2lErSwGokCmJSHpfODXX+pdNWQBbcvROw5PgfXZ1RGprpwHqqfYKrSledc8Z10TEJq2qQ9w
U3PDi19FWd0HEziBao1neVMj5QJ50rxIRNO3WbTLhVh+b+dBPXlHMVZzVC7pQ8bK+8HzNiwTP8U0
GXfY16+WO20mr9zePrC1ZWKoEzk8AKJcw//TMp8BLs784yjKe+Yc2HNY7WgRvt8OgbMJ6WcZfl3n
h9Ej7bRDBTGDuafbYdDowuoenn9fUQZ3EsiwJDitFlDBmdi73d1knIz5vmrqiBZ1NA6HRIdcsmK/
LxYlL8OZ5Vs6r0qTFosiRy/8hjay6dvtw1m5TRcClKAG+TBBRhsCxDDHRoa2VSSnWM0jtDfiv7/c
lrZyoUDDg7Y5yUWGQVwlxEm9NmGmhwtF+NEjfzdcl+9cWw6wIxwUCmygR6gpj7IUQYV5SgKgNC+q
k68unSLXFTszL3dZ1uxuL2ftdM6lKSqRpUnQ41FJjtQyB1B5Y7ycZg+Aj9Vs25ocRIRoKQXal6Ql
u9SComSJkScuOdbtcjfU3SPHoHmW66rra5uH7lKM58HHYkZHSVU2oT0ttMVyLJ5HCeZGj0iDgCAb
AyAag7SiB+j2RooLAQPe42onFPGmLO8cAvgap0G2Lc7CH+8+GSCiAbIGA9nolXbkjp7dmyHMfV45
RXik+cYNo3LemvP+toi1NZyLUA7fLxvL5XWJjM4L84CsrNGtlc8DsEZO4KNOdI2DYiwNcYYqCI5A
/rtrq3pbFEyTH5T+XvEKKNeh0IXQSvKWKe+lBaGnGBkeNKFD4tD5WnsvlbezQ4x//Z10z512LGNt
TecC5Z+fnQqvFhE6NgT23zuax/ABGr1auSggOoZpQk0bAPvq9ad46NdGXwImARAl5BBmEbE1yYS1
NaBICFpl1NnQ56YEUeOUTuVk2xjzv1989H0cbmvVyh0EAh7iXEQcmE5XJ/zw6isW2pv0JNrSjoc+
iBomDvX4m9i1HJhbvtyWt7YcmcWXw0UALlBNS2OKTqBliIHb9QE8udbdBz4PMAQ56QNLqWKmoijM
hTO0YI3z/4g+jULNz187cHz3/75vXWrUnBQFHROw0mX1OMfeXG94Mm6N3uni2wvRCVLuSlUCP6Ip
sBAUBvs8LvK4GzUiVkCKMT4kSZnRVitZqRTVshYv4H4HkI9K0F3n149FBvIiYW+KwHrMSz+PUA7b
YBSpiUoUL5gZIhM7Y4j/9lLfMqGqXTj7HeqjJKV0sJcxoSfHJ92xszO32oKk7wV86MAqzt1si6JD
/eAIBOFB737Pqdc/LECvjep2tn4boM68/YvWDNX5D1L8X5PRJfMrbAyc185oWNTnX4CdTOnJkmBX
aPWfFs3DTCXulk9AdLKiZG5KbtsrzLgK0WTpe7gYIU4e6Bd/o70o8s3ms8Cwf+TUY7f3p6qOzaCh
uyEL68iquB8vwzBGTVuIjdHVzYbTgW/woHU2acrzBxSW2l3o6Ia0rk8MCM4A0QOGiuxOwRTa5TVo
k5DapJ2TY9LXLfoiTPMlYf4fpyLlvpvbcMfbvI0Sk1Ybw2//GUn5AwNr9LD4s3sEYbv4evvApO+7
0iA812WfMehu1Fx7n6aYugfS7wkEcy9uPn3KF36kbrYJw1qTyVq9mGeipIE78ynmSL2M9Ck7Nb6N
8OuVoUMvyTRXc81KyqIBegTQnoMmxksh/rwYdOqW5NiVVuzmh6rUeS6dBCWaIIlwE3A1JMdxOI3z
Ng2+3T4R3fel3znbpr7NUpZ7+L7xp0g37qhxW7rPK8+I2fAAftri82WC/H3s1JrH3ZpCnR+AouBe
lxpGEZjJcfIeunze904SZ+lL7uhgNtb8L0b6kd1FEyuKHnKhZ/tUJmldWEGSHN3kiYR3k5lugsGM
mgzoxDo4jFVZ0CgMuiDvi07TS1ncFgYS4g7BothTyDA4VL/U/QxMenNr+ZoC5OoOSlBC2TcKqGVl
B+smN0LYbnIEwNMW7Orb2kn+YhX5PdFmf1vXVkXheQfoY8ATX2UE+dgMJXcMJMo7Htv00ermrUUf
c67r19IJkn9+dliTCxBMe4EgK7/n4BbJ+7vK7QFernEGazYmRAssmunRgXn1bK1B1uSEI7LMC2F3
dZE+0dk9dDPVHNFKJzcaYc/kKAoxDXgzJeEgKzDhF5bx14ljvGqwwq1dLE+EW3Hld7uqs3e9Yex7
u/h+++DWFBLnBoYweDzUqhU/S12Slyh94EGQjVFZTxGpwaJHvubIFZafb8t6Sz2rPuJcmLLYyhOg
i5u95EhLb9jljkMRW/i/6zQY7u1k5Pum7r3YbrgRE9vEHFsJMKhD2ErzBY2KrLGvogk9N1t/tqrf
nPl/EbN4CBIPIcLSPSaeVUThnFuPromKOxgs0l2fEzcaDeBWVpg4igkCl8hd+nBTIKABHH5JP3lZ
ltzVXRs+FDM4McMC2E2g5AjjMuuSQ2skA6IwJ3lmZQook9kMH0JavNaZaB8WdFttgPuQ7ifhBCAM
zaa7pnSq59kbu21S9lYM9vfkqc3yf8TAdwMfhiJyp6KNjdQbn0nf1XGbzeDEtFAkm8uuv7MGVE3Q
a+7MIiryh3QJx5iFsx1XCcqY1EvptnJocchG/n0mPduAQR0/2Ft+InZro4LP5JgAV3G3LE4Yjd3E
9s5SYJbXFtM/Lg+mze1jvXIE6NEwYEBRVUK4f4WAWlvMpWFRZKAYj2z3pXRO7/8+5s7AHIBXPdyx
4okBHMXKJQuzkwOqruOSaZoEriwKfr7MXXs+BgERlqlWsmNNKKgFJCL31aniaRdaOy/5cnsN1/dc
SpHDIBg2w6iZCqqeZ1NiNTOkyPRH+1mkGy99yClCxg0hZjT1SzSDfBcQxbcFrx0OgMDwDMMLVjY9
XtpLNL6a4H1aIBfX48vU3r3/8+g8QyOdfMdctc8meQlyp3bKTymer+mO85/v/j6sIyZLcPD4rWp+
aqZuvwQ2B4Ln8Mn50TSadMjK7lx8XtmdLJvLKQ3xeWCPpw7fgF5sc3sBV34EtdCzBaj2FRRcvTnl
SHt5iXPftcZnMQGJ3G0rTbi6KgdcAGjERiovUHv0LExVdKUDDhGjazdd8KcfH7mu8qqTIX3Jme8t
0tEvl7wCYLMAV/EIYi9ex9mo8byrZ4IWPSwEiPeGCg5Ytx6fTDPlp6ZZ4Im+GJUmcL268NDVEHYE
sFfIsl2BXzXgPklTEiDuHiNnednFo/X3uw9dtn8CsxEvh+u+IzuBGxl6mOGAnKbxbyDrFYPGl67s
0oUI+ednZ0ECNAF15kKOeR5XS1TryJR131eMrjOjuM5dfB/IuQ/V+y06wmxZ/0br3bXJ7VOwjtlh
Qo4GZ0O05P4TCVrNBqls3zhaVAwxCemhoou8nTqatiSdhTo17JIjwHjT+KzcoSqb3AeDgzIlnVB5
D6Y8QgNBHVdFOu9Kw2r3mZGmsWvW/JdR9+bG5gXIcRcYiog0oW7Y7Cr4Un6i8oSyR5Dstl1OT2PY
/ALPV79thvnFJ+bT0rQxLwfNw3n1UM+2RHF1niGSxcw4PfmcbZ2AxXz6dVvzV1ckMTdQd8SIlOrm
rDolXs0ISlfeX3NoxH3x4GL2ZKk/ATHttqjVxfiICJDakDQyymLo5PBiAcLLKUnnr3nhfAa31u62
iBWDZ6BZ/78i1Mp2imYBd/CQmXXZY1h+I16c849s2JkIxQPxpGnTqTKgAgGgtrvfAxs2PuBD+XcO
ovQPLAfuAWV6PHevkv8+aPcSo+8ouIhBuVjeW/M/ffLPbRmrCnAmQ7FLNcYSXbsaKHwE2RQz+C+m
n1VbR934IGzdmNnq+cixemROYUjU4MbCDB5iBlxxkBhuqPX3VFi7xkg+sG0gwwH2jsSvRDByaWrB
XhYA5wtv9sAkeyruXGB+2f7+9r6tLeVciH0pZKGcOdIuoteWxsCY/dlx8WoIponXdGKU4yF8XGqj
kWXF4OucnarlufhAlCBvIxgdJMfHFZj0iOycVQvUY8d6TOOZDAdTjCmYzHWnv2YAwNZqoKwoZ+fU
LiTHRnuh76B5ztsL91tpapz4VZggeQI85OYxw20CKFNq+pmHrScC5K0Bpmycw2c7NA+U2/d8Zhtj
cuIPHD6a0OHR/RAtLsrhw5iCrTLx4A/NHx77nfgH9m4sabkazA7joYYqw9VELEMfUM+sFt4w2yd8
41hbWm8/sAoU80yM3WJ0WAWJaRrTEaDEJMeuTtndDAquvTeKZF92jS45Kx3jRSIBMTXQS+GvEWQh
C69sWB6ASq6vgERiDvPnLCzcaKjo96Xkn2Gx/7QLEmsiMHXof6tSUTnDDIccTFDzaSXm8UEw15vH
emBbauzTUkRu8y1Nts3ysABq+PZ+rphS8HBJenKAxkA7FAV0g4SSsQqNY1L9Q0sgx/AkmjD2bvsP
DcAsbwuT3vJqR4G8Iyc65JVSvGlizGB+S0uQZZVT8uDbSOPNfMx3rQnyVIekQIz23a1TeDxyUl9H
17ZiltDCIxOi2NfrtiiAArdTRlPzOJp9bFjf2/ZTwohmidftPPIlBrzmtxrFNVQbTWsW8s40j4H1
whYrGqZ7qzIiOu5Sf0OTLYLoMPt5e1/ftF7ZWPR6InUha8fIAMiln5mRPkFSLc8b9+hUWbMFySKg
3G3CtrzpjUNhdPZmKMyv2VK0Y+S3S7cf+76Ml6Xv/gRtIDYer8znsGZtFNb+EGWG1++tlrU/Rrvr
P5dtu0R2M2dPU4MJWXgp65PVLOXOpIisjbmAojaCv7Sz90PMTXEQvrBiwxjGHdJhRewD1CnfVDmv
tl5rsB1ZMrHtGsyHR0BHorGAKTkmC/E+D60PCEKz1jV6rpjZi/2Rf362P7S3DdY5vXsE/fCmM3es
ij2AHSL7dvsgVlQMj0kJOohcEl6Wym3KByesRGsGRzc4VOZDhdcA290WsbKUCxFKOF8jJC7yCiKQ
0LHRGCTu2XxHfn9ACC4JmtLR74Dtv9yvdKkz8HiPwTHIPjvmIW3iKoNqMM1lWbEH6IH9V4wSKPQN
WwYjh5jcLTbIlpr2HzZtRHOs6zkqmh/AILy9rutSOAqa5xKVi5JbhFRd1QfHJA/jpQ9iP0XDb8K3
fVhFSfFgzTsbOWrL/CmK7eC9PzAC5AX+CvBYRBOZoh6i8WltkTw4Ntx9EI33kPDuyxTomrPXbJAD
pkigSKP94nqsjbWzk/kEI4BZU8WhAFhkFxEGP0KqyGOvVnZfOm6k5cNc0/5zsdal1hSgy22zqQ2O
fvVlbPcpi0PdYLNOhKKYfOGED0uDgT1a/bLn7Oco+FYUukfM2iU7X4mimGAnrXyTYgNt8VeVHxqZ
LDf2k729rY5rq8FwEh6W6JIC8oriD32O2bF6tvwjUHii2vo08i95oAMWXFuLjb4fAxgEoMFW77IB
M+4zgU5MZ7S35RzG9mLFdfHacc1qnFVJQDwCmCyCSQDeXZ6/W9lDmRoU41agrNyJNPDjelnGr3YR
YhzW4+133+Fkl5jGHPWCTzsXbF+HtGzCPUguGY2wAKDfEGLfT7xs7kpa1/Fg++m2dll2n7Z5ee9x
tGlMxLHiBfjaP1yvErHX1EaETuBpM4jO26VN4ILHwJhKGlVu2n7qx8X7k+ZV8yDcPNjhiZjtutpB
hsIHVGc3JMEj42TeuAFvd2nli2dzSfndHKbwTd3An/sZ4wCYkqqiuvPIU9oO74YIkxlcdEvJQ8Lo
sDqjQ33m0DyxMSDqLogS/sn6ZueA3g2Fm9sqt3JG0AI0gsnYVrZRXJ6R1fo4JFD+nmzzZ5nfV/xX
O278XtfWtPJseovyTBmlg4NVuafG0NLCWUDxNVnzJgkZhmt17USrKwHbtJy6BHiHWuVezLw1vGwG
kxTKa5Fn1IcgLb/aPjmQWjekunJRsZx/ZSnLseaGZ20BWflohVHY0CSuZ5JsLDdZNLdoJf5/gw37
7yVSDshZWrIQguvaTF+Bve50j61nR0N3Xy8vU7F7tzbIfmZJNQD0VJRgL7WhysTkIcLzjmMKzpji
UFSvUPVoMj/dlrOiDpg9Q3cAdAF1bjWHgha+Nk07xzsubhUz829U8jShxJoEOVMj+xuBI6BqQ+EO
aToPNDiyuB1YFGofSisqgIQj0OLQ4vDGfnO5VUUyoDekYvDd/0PalSzHjSvBL2IEdxJXkr1psSh5
lS+MsS1zJ7iA69e/hA92N4RohPQmZnzxBKsBFIBCVVYmUFplVJRH3X/Hapyb4B5/FqVaBBLSNjcx
GI8ltDD1MCnu0m9vXwrIxqERE9xurxMaTlWs9lboaDdwnrQkLhTuK1sHtHJzpAv+fRUBz2aOy24a
4L5giXVLMF+sipXmt4jw1rnApAm3zNQzrwDCJnmATlXYTtMvHKgnOviBleFB0bdMsSoqe8KGZFOt
Q0IUIA2tGj9YvX1o0vGYmijGJ+SGMqaoTMn8zEPghusTUQE8+tIJCr0YHDAHAiiEpnvtZRpB7qHA
g6hM8DU887NMGyav1jlcmtxbxlPFnqivwFXJ3ICDPXjeHGezmNeyixwY5y5PHvKl+15oqEb6Xn68
7smy4osNXRbwxQJQCWYlIa0NUq1ha1yCGpu/GZC6gsLXEaVCNwNVV3HUenozVHCNvDgkBkg3VnJy
NbYbveRrVdmH6z9GOmDUJP7kb1+r282NpU8WrQCKyAxwbBXV12FQ9dnJ1o3T4kL7CycQrtbLddNY
36V2Y8ITHU6G2nb7brSXYNMMRZAgNYTeS+SKAdbBW/bSUMaW1s9BWvXAvPp+NKy9UVYf3E31lDVN
fqKJexmCTX8NiSto60b6B/9IJiu/7drC3Zt+Xh2qOfmK/O6214EoKbTeul8srdtvq5Wc2Di1uy1x
3H2TDf3Od7oh2oypC8a2xJPYdn5aAM0cqrVLb5rNGyOWALCjmUm9Q9cclBTqhR681PfnAFzQsNW6
5NmZqQc5NVJH2UCBuEFAfag8Pd+169gHPav6qDNB7151BqQ9K6B4GjJNt1W+5CfCyEKD3gfmwkug
mwJUZx9O+ersm5Y2Nyy1yN7Ot3W/dEsFvhSnCbQFXeQD+FUOJcUBmRbDfNSzwgtQUd4++6uHyHWa
y8PS586xMIwkdHXAd+aB6U+2h4z3hlIiuAcDr9XXD3qSQh7E2T7X+L8+DBNpdpu3bYehtp89t/qx
lba3NxfNhXBwcWfr9aHCI3endVb9kDd+d5jnpQqtbm6CpbUgc7SlKOyvhQZ+qmoNK9CLBf6Yrk8Q
U8yCtkr7sG+LJHK9DX+BtPYOQt5jBOlb+tlpsj4aDapHo0urAzrn7BDi8kuIzir2AU3V7gFig+5u
9PX0CGbiJcp7NNK4U/uJlP5sBBscf4ckSm2GMxvdEMUrIKiGFhn+NE/vvbLNoy5ftmBBt1ZQWdtL
t3obLn1D383U7NCh1bOgKfF+ABZz/DA1VN/Zy1pFq5VVO7O2p9thzg20+o4TfmTyfexd83NSTMYN
6b2ZhGupTf+xJjWcqNEs9PlA7YmwsgkMBO97aDP9rqdpCUDFXP9OR+0/c+6b+63C+4WRJn8aV60A
Vfs8h4B7eiG1mR6i56P85pN9ZtzMycel8UmcabV72ByW4Leu3m3bOGOUph26VyCUxCI6bs5d2eT1
fZ3pWziNLQnWoWWR2dTt58z0unjzKzgjXKk5gZ8+D/R50ZHDyPFKMdCn4mm9CcDW5Bl7PdeB7+/L
Z7tiv72+rz/442iFKEqYv+0u9fd2naYHsGjMd6Sw/GiEqsF+sWkbVaxZA7C+Dg9VhzYLzUzbfdMN
003eVCVU/rah2bnDqEUebuLbwZndGxTMMNClzqNKr17mPhkP05zlj1qR5yE0v9PPpjsbLCDFhNpt
mk76yaPleqjbvgus1MhujEIjR1NnTuhtWQaRJcM/0MFYImrM065rexsY3SEJt2bOTrk1tIdp+z2N
ZpjBbweU2CILxEGKsENywIO5D51faDTiqXnhTPQ2L+nNbSji3t4BMmLvrt8fkiP34vPCSaiP4NbX
k77AgykBkr/4UPj6ybR0xb0sOXAvzAhXSJJNA5tTVsTDFvjJ9zbfZ+0+SRQxpsqKEMPkK1aLJF0R
b9qN0540+xMddq7+9lvqYixCGGPYmdcyghXJQZvbdgAa2HcDUUR/sowhrHBgGIRrkb0T1p0OwJPq
tlHEa2tU2AHQXTBzZNDAWbTejxQpWGyYEmwBtV2HxVjrkb2QIqrTUoW+knvgv18iuAhUNbWUZvgl
XhJZ607TFUNVfV/wDZZlACx5ehGb686NQE923cMlcTQ6AgHE0fEMRJJcWK55LjWzmLFcy/BYl/fm
+JSUsZWfIKGjcAzpQM4s8b12Ft+CcMYYtm4qYlt7AThgezNhDseinn2fu//Z9/tac9HPik1EehCq
JLZdhiUOzOvTJcmNwwjKVVyTF49OYbXXSQPhwYTVritcX0uYaT+2MdnxpoEhnYKx/jWoWkMlK8QR
kA6XddVfM63q8+TNLqXJA3UpFzAfu2Bosj3+5980YXdurxJs5RMlhn+8GYLTVGJriQnDJR2tPoXq
0EO3kKPVoRGNLsOR9gkCH1OVL5J4BWes4z0RiEleSbjQ1fIp6JWShyyNcPG0qoYh6fdRQQWG2OSs
00Iyd+wLsylytJLUNmTNe+NxWBtVlkNyS3CiNDwLUVxCkV3wbK+BLAoZcvehrA46CIOLnTa/vUZx
YUJwbvRYlJqzwsRI935jBiYEhps3t/Ug2enh5YYXAXhD8AK43EEV4mTDynLsIFC73vSF4g0tWQos
MO9H4d3HcOXLz08m3npr6WDv+KEbuW/uqcKvBzoGzbronQciWTgoNd3Y2trfcPHUQzB7KJqun65v
ftkA8PBCTxjAIRiDMD+1oWVutiJ9OqRhn4F1SnG4qL4v+NFitGzAwZPH3tfC3i+awockBwnwwUhj
w1FBai1mf9u0B2VHDgxv65CbnHwBF0ixLSHzUH1mP98xVWe2hKlCPO80ZBvyeNmv9kddf7r+eelQ
UDzB5Y/U3yv8z+Jrvu+utIinyntECwj+tHO6R3YralRHvsqW4LZ5Y7ntjCdabKEnP1zS4ts26QDs
MbcKzbJxAgjwfL0+PMmB4qEkisCG5xNegYI0fU0tthZFnDUgdk3u1pze5MnzdSMyb+M9pNDawbEF
p7jcjolnrfqEoCi2yQenDipVGxWfF+EaAUE7mkNwdQERLeaBTJJbBfJQBVSWvGDBG5LpP41k3iXk
7WitC0PCxven3PerFhvfMn75/rdGs4Ok/+SolJYkfnBhRgifIaNhNHmDQCzfvlM08bSDF6D4EDjp
42D+d31tJA5wYUvYPpoP0ajSMIt4bGMrOUxtnM+Hd5gAEvRPNyJvdrtcfjvLmG22WP4y/8bsXYHo
Ule4sdQDgNIivIIGkKYQLDlr7TZ4DWCXltUKXru6yD5BoDl76oYcSvNWqytSqLJnAah1OW0sghcX
xMWXg9KqImVONoFpBOE/QZQEEooXf9BuzIZGTpb9Ngd9t6AUEiQe2U2J/lLaieJHSNbu4jcI50UD
HVow/aIqNRmTG/aNvwOH8iNe8O94+14Y4g57FvBuw1b4CdXRX+K7dxVD9LQNvra77iaSUwI98egg
QoEFeVSxt7sZqpptzM5iaFxCFEWl+qP6vODonrsuaZq4KBf6kYEr9cc7fj0iGcBR4YdQhLycIoOM
vW6m4HGoIeyGzrr8bk6JpnjYSNycE239NSKMYYS+jjHPYxbrXWxZ/2WudTDNOjTMj9cHI3UsvAJ4
jYgntQQ7NFtrZ+B2iHda2QGpFWRrVBgL2YIAVYmVBh4PKWDBiJf7UJntSjT6WL9Ruk91RcudbBBI
kHA+FUTMtoioniH/OVSFjwVvdrSKCN1BNvX6PEmHcGZCWPSsqbeKVTBBul2aRl50/fPyESCS5T11
wAQI2w6ZOLNNV0TJrQveVEhHrGxXU0Wuhj9LhMuTAHzy14hwOlO9gsieiwgAz3JniPX8RtPutPZY
Vv+N3Q82KRBYqjHxn3N2lLCyG9IihTmqf0qyHMwXB0fFwy5flr9DEuONhi51qaPgDCnbU+kdNMWy
KGZMxGrU2tb4dMKyLI4RrdpyXPPl2Onjzq/G+8Gun/rZ3iNdrtj8fCGuLJRY/Wk7YJ2HpYRZ7Xtq
jUGRxMSMi2Y+LEMXAMH7fzmfKfg2mdfR1WtMYrpqB6ptGbhJzAQNjKPisabwCJOv5plHzGOy4P6E
IZf+SrJHF8z8zXK8PhjZwXnm5CKK30tNo++NDMnbdJfnx669J13Qqer3Ur8Djp7XvqFBLmoBF2me
u96Ct4IGhYSkLCL2jp42Llny14Jw4xuahew/QFaxR9tgfkYbR3B9olRDEI4cd+1L39fgZKx8aI6T
ijFbutaclBLiBLhXRF2S3muQe3Y1wIJsO8iXx2792iSK/jP+E1/tkzMb/Dec+VNa1TVbfHDtG4SG
zfSyOZ+Gca9vaIT+fX2yVJaE1bC8IZ0dmiJOn3ds64MWJACmMYUFyjRDtu2vW5Mvzb+5E5aGFMy1
0gFzp3lHF5ouueJ84b/22rwJFwHQvU5laD4e0sZdkfzwiy8UVOZT+fP6MKRmoB2BnCancnWFc6Ub
R7/ztgVZ5prEc0ZvaW4GnbaFRWkr3jbS9QH9O28/B2efmKehU71WbCR53M/1hvq/ye4mhmK5XY7t
7dSnKJmhtUsxjdJl+iP1hOr56zRgSZld6Cifx362Qalw1ebAblQvXqkRvKUBFkRzMXRlL318qdAP
jwRXHtvdjwIafc2kCGelG/XMgOAMaDumbtGbeZyn3pGzBZbE/ehk6e66M8jHgTYukDXyx5vgDHlV
9aA7wXFTzHsdBU4Vzanq+/zvz86CPt9suia4W8ov0D7zVDwx0s9DvQCkalwjTszRD5nHcpBEozZU
frXZAeHZO6bn7PtCvmFB0bFkGp615Ram0yPG8f99X5h+cxla18+6IvbniNQ71ZNLutXB1cw5j4B4
F+VwNmfyKBh7kOXdfpnOGi4N8Fnu12bTFfMk9VYE+nhM2JCJ0/kPOVtmMlhpiwAa16LhBoB3oFPd
CJ1ZxUEiGw8QIugFAwANGXghdm3HZU7KekZWFsLryDHV4IjZnGgcTMUtbMgGZIG/SUfqFy0YokSt
VbStmS785MqmQ5Y0n7QBvVKTVtQgWwP2gUL1o8ymqMkOc7VFI1mDrvbuy2Q5gGDu4KmI4GSObkNU
GNBk5KRxLlxOcJoiL9n4qKit8/GZzYroTPV1wc2tpuunKcGVwL5Za2SpWrJkk3n+4wUvt1et7dNy
RdYu2zdDtDbgKX++vpFknsHp/FCUQYoTdA+X87P5az3PHWIOUtpB+8m7Hetw6VXIR37oijc05yaH
kjww3K84JUqqL4x52E9JWgaj84GhhbM8zvSpJQQEB6pik3RZzswJd0Dv9ssKdrciNvLPeIAa7On6
pMneUcg8A0sB9VHos/B1O9+1meuWeeKn8aZbD9Y4r1GWrGswWPNNy+yIICOZJuPzOKn8TRYXgEEM
BxM2MXIcguFZ07WCGKD2w+26r+clsqi5X0zvaJrsYz+T3fVxqswJp9Nm1ovfNjCXAVrdzsu+dLUI
VR9I364PwNlF183JfBG8I0AqgwQZ5Re+rGfTWk4tqEq3HMyrZvHcWSXwoyXqFVrgjCqFLtnOQpkK
kgYESM9Xcga51s8OmwawpLrR1B1AUAUk0PXRKEyInKF6S2yXeZwftXk26Jch/bmQX9dN8AkRtxXn
S+Js/ICSioctK53aISmqVWt3Ww7fMpUKkWwIKAgjhcNZWtB3cbkgS57Vqe/kZdx0eB/Yy61tPLW+
ChwqGwWKLGBphS1Q2giHKLwMWSK/LKFq/qNJvy1vpqXmoebZ94VTtGm1Av4KAi4oJgI8VPaKZLbM
bc+/z8d35rYV2KoTy8H3B/IR2EI9+63rP91S8ThUzRJfqzMr6M70IdLXlPE8PKx3DlMMQnZCnw9C
2OrpWBY1incYBLuboRzRFS8VhBHS8RatKa2meq2r5kzwLG1tJ89kMLeMIcREaPLkrAdlWkNlRbgH
IHu2GgnjnmUPQTE8Z7YfbIDQll/evg/PJ0+4RF1vzPp8wGj89ncPQZxZRd7+Wp/x0ofFw6TROXaQ
VmVceuTIptuS3GrJSUs+0/xXoS/h1Dyx/qdFTqOxtwztZlJtIsVU/iFwO3M/w8s3VhX4AUkbrkuU
Zsd0Qxf16R0T6XN5dRREAXgW6q1Z5ZnabFKgq5yDDTiK4vOy+wz8m38/LwSD9UD6zgRkM0a3UOHs
y5e+3CXGIc+e3zoMoO3Aiws8EmehErsjs5VU9bShrIs3dWAjwzkpwuzXq4FWXBSGIRAHBk68Qi8P
A5w3i5f5rIrRhxnM+TdQI/X6zVKpVCZfXwDQuQcZGAwBNfYqOqRrgTqdB3q8tn2e1qfeujEdxcEj
MwHFe/BUINWB3KNwetpAQs56P+VxozF0BkDMUpEOfn1w4ol+ZkA4OGd7bSzawACtWQA8AlP22Eks
IGEC9gJgXhzQ/AmrURj+xLasruPbtf3cz5+uO5NkggDhQMUEkBS8EkXeEORmZ9JpGta6GgKmNaCs
rALSqCqlry8AOBRYaVykZUDhIZZs3LRzt9LJKhSiH+tkBzD2Y5U/LgjU6+HGZm9+v19aE05mrXF7
p/dhrTw6H3JVd75kQSwIRXBsCIDgaOK83B6LSeqlS/M21go/WJ58Niv2n8qA8PPR4QC8IYMBv4hA
KLiMu+trLtnfFwMQLpRGWzx9a/H9pv22ODdzHbLlpnA+vt0K9IfQRwn0IFo3hZ2RFwvrCC26GHFL
e5ysU58ey/Z43YhsqvDsxmGIPxDgCWvR9kZikNxrY+dnR77Y5ufrn5fsDvz8f58XVmKcc50uhtvG
bTWFdAjrMfKTLXyHERdRNkQ0AGsTb1/P07a8tYs29sabPiPBiD7NfFUEeNKRgLXHBHYWD7w/Pepn
Nyz18lzLqEljr1+XY5lX07OdF+Nne+5IdH08sjUBcZMJZWwdsFKxebZuO8cp8rKNaXkbm9qby2KA
l5x9nTv32UBqd6tcp8TXmXPT521g6W3Qz29uB4AREHpCdxf4KTCTXxopDWjr1S2WhKYLkJindY0p
OlhUqpCSmUKBH3OE0xcYMFEt0NHWxPPAqRDb+mPbxOXbF+Li80JAouHi1YYKn0+wP9pYdUxJXAoI
AuQW0dBocjX3y0kCZY3ndYtF40lDN04HuLqDamJENoMpIiupJQdEusiYclPCFejoRe1YxUZj+FxQ
gtbcmPJwBmnHdcflq3r54OU4m39m+HKduVaCKHRKLJgp2y9dvwBpSALTeUj0W02LLY2F8/rzukXp
wAivVuCBbaPt+NJiNzQNSzcbS7/UAYRHVvqg1YpzWOpkZzaEyYO+mE5rbiPvf4G9PWL+y/VBSK4T
ng0DwAcChEAtC37ga25TVlCyis32btuetGY85CM96vOgWB/ZSM4NCVvfqwtfA1YTNGphXqKXbVEF
vpLlgLYNp8Jy0QmOGOJyOSavatFlyqljzWfd2zPrZKvwUJLJcrDlEbqjzPuaWQDM5AuephM0v8hH
uwCruvuDeV2wzbvriyKZqws7wlyhH5PU4wA7tjsHtHruVIRzr187iKi5eBm6mDmlpXA1Nmm+AgoF
SRhidtgpftimZjAMRgigX2D1b+fnuDQnnMioHiZl04K1tiy/9s49SXZDdmjs6PqsSRiC+DsBNSuO
JgBdguABjA623pkZGDQNMPH3aC+t9waEKFj7efG+eeAML5tPSbu83bNhFsEkZ8gCelLYoyWQP0jv
tmmMxs76eSn+z89zZzk72DZzrElHSvCclkOYm7xXVXFC89UWjs6LAQhnwODoJSE9GA7Rz1ZFLj1o
+Vc9Q+vxLgmvL5F0jzroYkC/IWoKIqgZUUxZVDm4OqtafzI0kp3ARzicjOYdRVL4wpkl4XC2PIoe
Ui4X4vcgvwqrVhHJSLcoDhoHbBOgzhDfRBZIEkdnBoFq/1NfDnmr8GXZROHJiAQ01AVfk06uc08z
uwSV95JOz4zRXWmRW3i+IrCUjeLcjHAOsHq22TZxxnDNfJ5y++M6vmd3AKWk45ZE8Aoqv0v3TTxn
6MeG5XFKb9f+uByue5TsJIMMuw9iOpANYa4uPz+MVkGp5WRx43G2RTPqCxIV9IZm+cmwFLexdFX+
GRM59W2dtqShHqCqW7nLUucrhDiCabZfro9JtipIqUN52ECw7ImnM8gDDFp5MDOxm5dCV+x2+dcx
X0DdArMkVqj8tLXQdgxI8upGw3SvvZ23n1PL/vu+cHmZC2vw7gKu2mZPxOsPIM0IwSigOBVlS3Fu
RXg7QvrP72wdo3Dop72WfXU9hQGZY4GbFvKrqDsBgS84Vq7n0zRQbA3PRCt2DzbupH5i+nIqiLbL
tEKVZJEtC7hlHGRykFZDpHTpyHNDWstLsE8QrgUfRjwlrzuVbDzQ4sKXwSgEfWZhPHqtV3aOzoF4
YTfudO+DoR2NHiTKf123I1sYHIo8EOeXiojiccatskezgx2/LgJ3zI6m1t77jorIVjpf0HqGVDLP
UYjaUxqIcfqlw3y1d+XkB/noKiZMbgAKcaAIwNElkshSAqRVayxgL+uznQ8J8EJFXiwLJ5Gg4Fxf
/BEhAoW23C+81V9wdvVaVMxJMNqP45xF4AdQjEVuCbEelFoQHIuYnnQw/MFnK+I9aNl4dTAFJcgU
FldxvavMmJc+vNlVmfoezKQz6g7APnXAd9NhOPjLl+texr1VDFkg+YkaLWdke4XCaSHvZy4b4wFs
wKyjM+9t4w5NZu6IF3+Y9IrbXiJCg2DizJ5wi9EEJNAgi0jjFYFyA6CK1e/RsNoE+b4Cj1mUA+tH
35FhuDAqblm3y4oMeMzYqsK2ijSV0rlsq3qgs+eEOC4yvMKRY4CYyzIodAAIuc+nNWq628xXiUyr
jHCfOQtfJ311iwr0DPHWfZq8HlJMJ29VPf5lexVpRECU0V7uIxK4NGIRc5lLD49L6j6z6Wm1j9fd
TToI4qHpEzkGKG8Ijj0Sy6QEglHxaOUP47KexmaOJ6iTXDcjacBCCgMKxpyXHc8zV5gsbTU7H6KU
sNNqA7Sek5u0S/aWVsabs4Tryqt5dkinMYDQRjgmc+RWbyc7u/wNws3qmrlTUKfLYo3sff12nVQF
XtlNdD5IYS9ltpOT3sIgp/m2oM+a3ey9zY2gHxLYuuLgkzmGb+h4bMC/ESIKT8Jxab12TjyE6ey4
lSfvdH3BZH4BmkaIXIJW5jWkjd+2PnJbadwY9eO8uPeaOT8O6Ji4bkY6CrwEwI+lI8sl9uV1G8Jy
A6BDSEOsw74sNO+32Tu56qUpO1TBYMZFp10OuBBWHnIjC3gNEEv3NkI2ahya9kSqLEhBPpY5c+TQ
j6OjirNkd8a5UcEbNGbWzGRGFvuc1arJAP977rIkzHSVL8gWC5kuPkAcEwAYXx4SQ500oBoBsGf2
6X2moWRGaB7mZPz59tU6s0OESjX67LfRmtBoBqGVKF2MKFOxMkivI67VjlS6ASqz1yulLYk5bFm8
6O5tu7Ufk9p/aEYt0Kc0RvP+JwjWAivqxmU5RlrR7a6PUDqTyHwjeMGmAmjvciZ1f1oTvUz4mmUf
UHuMoX98SHzrPRcUaDQ9jkJEgUU8DtGYvAADO0PKuF1R5vq9sBevVSUmJYOBV4OPAJgvlMzFu4MW
6WSbfYXWChPioo522ob5ALF3xVEh8XOYcaFVjXAPfJ7C5kpBTlVbJuYsXzwUsxcQ+7hhqj2m4683
Lw6ITsDeA+U6aJWLCIOpzeacMuiZmX1xSifrwAwnNAdXUWWRnEkIuoEBADcItBYcwQdqwwbdAugu
Ys0/ptlBVZqXrsq/z4tsfWa2FMxc8fxqNRDCrQxUiz8n01BcDyorwvXQAN+a5iVU7AZnQGRCAg0J
sLVRxUCyzCS488EgCj0KQCXEVm6tB9XZgqxrXIxfiVbtuykJK7uNCmcLJtAeGuVHw+wCO3+87guS
q/bCrhC3pJTMjsOwSA666TKagRruc0JPzQamuUx1fcg8wsLgQIoAT3/1wlynZdO6adYeUO75XtVN
OOTz57ePBwBXtFnhT3RTC5toZO5suja01Qz2rR/7nQ7AG/kBXHmkVYpOW8l+9dCTxl/MyMN54n7t
vJ4CG96l0GdElO9DjCvZbSPa7LZ3lJD5IeoC9IkmfzTZXZ6mdmojF0+RyqjXYVduxnEEmIZ0zu76
3P3JQwtvpgs7wk3buGxsaWoBdbpq94nmhFBe3y/6cMi7J3C/HCyjCu1kDCd0eaHsdBz8Nlyoqg2A
nwvXfoVwbrACOlfg6cPtyKzAZjSsS1TMl9ty+0qSOSh1UEFtT9eHzkd2xaaIHSsGowbkCoGN5w7I
FHxI/SJcRnY/9ubBoXPsMkWiULIVPEQZ4ALC4fhapm9uio41LXqo4WFR2Q7RoHoAKyyIQxq7wpos
RhDM5PcAMQcue3nHnAHWAJga6Fnx8rn0yrW02hlZnjQ2GtAkRivkUIyIlJ+6+TC/A+iFYsA/W3yw
Z2/EdibQDrQg5Zasu9S69aqP9qLIdEtOQphAOhXCRwgmxNrQYqL0kBEHz9D51ij2VXkPbnX7wVMV
oaTrcmZHmDZtNFI74WVOizxuLSQJflxfFtU4hKmCLDgF3Rm+3+c7zzz2bghG3umFvJ3tiPd84D8O
LUNRS7gZO63XIAxV42XjeunRX5Mv7WJ/ziebBfPK7FMB2j7FZSwbGp44UFnEFYnFEkzOeuO33oIA
ljhN+sFfSRplOLM4H20XFtNG9mQu6e/r8ymJADzcJwRCvKB1ehUt9YNtDlBsgVEIyLX9D5QWfySp
4i6RGkECCal8xOz449K/BwPqLGBrTWN9+MGIFhTLZxAhKaZP5nlgC+J9aUh+4dq6NOI0C3OHFc+b
pBiCxWkD1ftJuj540HLWKITJYhDT+N6gAWCYxTTwltuc3NodKi1f3x5XIssCsCH4pgEWEd8WHkVb
Bi0avC3056K/ybq3NxwhGfDPgMh5isPGnje9RvrB/ZV7u7QOrRJkN4FZhYsTXfcu6Zrg8EShHSMC
acflmoxlNZCRpXhRazfazvcVbwqZX6EpHOc76l+vi18M+hNj0/naQ+eCHmdt0Q8DwqC7cU5UbVOy
aOjMklj5gpC4xVKKCj5v2duGx6lmIaRog8p5O/rTQ3czeOhQ+YKimhgerHriTiuuAj+FOhOI9v3b
bDMaRVwsCwjOrIi3Z+1UZKx53sbzq2fTmj7Q0TmatvMxLf0jYs+QlL+ue4JsqVwUk3gSyseTSdid
ncm6fnW5PAs71BkLUjO0bMXcyRYJXXTIHFqoirySFHc3WgLoBfyDOW6BoX+oDcRT3hD4xu76YGSG
UEVAXeSPYqEYG0xaNRcLhaHEaW8SmiZBZmsHUMpGKd3eURjDtc1THXAK6HoIh2dK3An0B2gbpYYZ
QqjNezuzKi+z/jPAR3sWfRC0LziTjub22QF1MwiZp3ccA7AAXi0baHMICAgZoa1NE42mNjpfC3Bb
602gcC7JegAmADQf1ylCK68wgtTZGPMnjmPP1ipg2KLU9EIvnV764b/rSy97ygJUyV9GcGdUkIUN
Wm9FOSYu6ojJlNz5PX1xujHMQEGPZsdjmm7x1Bc3pLV3jE6q5zr/thDHn9sWTyG3WnI7pbC9odxi
LXc1cH6zfsu0edc4z12fh9asOCkkJzhMIoXMW914BvbSOSrkQEhaIfXa5aCvXw+LXoTXZ1RyMoCK
Eb6BtDvmVNxMQzOThSQ9OvU8J0TQE9izE1VEVS+VmkGzBpfERLQj5pBRE1xyvdyQ5rLcG2M0Qt9P
jplNFHG2bL5QvUDGnStiQsb2cr4A0HCpxkk4Le84pGB8V0Q5kpMbdx0w0H8ST6+eJXU3tQO8EgWR
sg6d7pBMR5CFTa4fULDH1I6K+UIS9PhICuJ9jvccGqGFrWvV3aAPjVXiuUrDtShR0QYBi3n0svTY
e7vrriDdXOgV4R3pKMu9Yq6kLOm7gnRlrNM00CAUllUkyCYDx9IcmCDBJyP0TV5qR/U8+tPsLm4t
lIZ5soOgpipuayQlvWww0UMIrJl3C9BTFWR9b9+yalkCpHvqyLVaH+UoSsME+UUoTIxlMDnzeuO7
Ndjn3OYuyfuiD1jmFU/gJRnQ7OySXUf9l8xb25txtpddi/hVETDKHJtDvTnlGk5ZMWJoTH90/KEt
ceuVn6i9Astk45qgKiCTLH+CBrG/hsSgwS1pu4Lqq4w7lywB1fPT0OV3Hl6SFMK90xEZ0bt+bqIF
chlGSveaU50GaKxd9xHZBgOKCklxzi+HfrXLDeY2XTqBk6cGawE7zJl2zN5RAARJ7z8L5qUFb2nH
bfRgoaLBoN+OKlUZ2YIhAkI46eMfvIouv2/1nVVhu9XxWG83ffXJBx1Eav58xzTh+WADVQ7uDJEc
qzXMsrb8pI6diTPxRJUK5yI7iMC3/deAcOfmnW1lbQkDQKHsx2rczSvUMbBbfqNuczP3eh2stZZF
14clqxAju4AmSC6mhCKdcB4twCB3fkEq0MLS0CpImLognSpfnLwJmHcDRWUyPbhutfe6XzmgPtfN
y5bu3LrgfGM1NY6TeGg4a++SnuxqK937gwpswWNh8SwCCzWqGEjyQlyN/4qzgAy4Rx+qBGmNHMoQ
2GNzhMLoKck68IRU5mlGXqDklW/bv9nM6Wuzmrf+UtzTMX25PlpZWOX7HCPNG0NxNF7+Dgax4bEu
GzhqhyZhm/TtTktZuwMh2hhkqUUVW1syuyDh51SvgE7hfhPeCFpTW2wgtEGZtwmB3Qtz78mYPr15
UDjekfHg0so4uIXdTfSmXtYFF+hQAHAEnF7AXKjFQsE6gArkdVuSs+rCljAgKCI7dZL4ZWzUe5sE
pRle/75kD2IYYNngOVYI8QmxqDWi0c5Z0CpYWE+54eyS9o5Vv7vqfqy/QwZTYc2QhJ/n5sRYIBl7
gKQTmPPNRwM6lt3JAKNrVt07OuSll/t8hcjJf60/Buv6kaVP67JEDUR35/+m5Hfj7jXy+/r4pfP7
b/xiks4arW1Cq28VL9N+ezSm0/XPK6b3z1l0vg8tiPH0WlmBUkQLyfbIfIglPU70KU2+VPr368Yk
9ECIGM8GIziL1xjD5JIc1nL0kW/f+vS2Xb/r2kvr3w4JC7TktqJDkDAzpMVDxU4ozwSNrYj3ZXvw
/FfwKT8bc2cgfMHVXsXa8HFsgyoNNhV1huRYwUB5SsjlJWePT/uZidVzISA7YNVKZ9w5m7Z39OpY
EvMB6L3j9UmVj+afKWGDjFCfcvQapvTqti4GCNOfmIomSBIhI9kAmCTqVyg4i8lNQMjavHFwWrc+
hMbc72T2o/WuCof0+fpgZN6OOBwftNFwh1ayy3krFw8Xmo+rryr2LXSrdtc/L1uW888LB2NmM9ab
FsbRFce8inQftKcAHRyuW5GtCOBCuL513nUlVjDhFIRZzCzjNov06jT30GFW3J8qE4J/VWTYWkph
guZ2VKX3lMfy79AmRY4JDQpAkKMjShe73/TOXe3Z8PBgCHLvLq3ecXVwTBVuXjyGkPq5XGztf6R9
WXOkurL1LyKCUcArUKPtctlu2939QvSwm0kMAiSQfv236HPv2VWYr4juG/thP3SEsyRSqVTmyrW8
nGMMVSLZbngwnkBns/KQXNwlvBmAfcQr8sMApM273GH6gGdDUkLqSA+puLfJSjRZSteQI2IsEc9u
dALn47S6YQpZJdilpvHuuZEdah3YawfEjWD1Rx0tNJkGOdzECHJWvbSkCk1IP952uSXHBj0AVI7A
cEhwfq63ktlD3QxDSSGHwPUttMucDcQFyn1RQqCsJ6J6+Qt7yLoBxMTzBFQd1/aE7Vd229DynGFH
JSozO5F+RqPqthVj6XYC0OC/ZqZlX4TRaUzD8kdQK+SDez+UJPCS8kSLdFPZ7l0KOhc9LaIK5aHU
VUerMQ+iAme9Lb45ff6lN+mJZ82mscgDYd6nld82haJZBovJHUxrYxANPJ3zau9UIjN1GdMzqr4/
COt7ZK6YfOWQDzkmBTg/RGEXAdMl5G6M/J50bAdSbLHifYsf/uJXzO4yQ4+VCUlDBEwJ4d03pdeQ
1eyCzn79q+XCvadBWHz12WFNcT03FnPo2ZL5g6ZVO50aOyvFpZ1XDXQv0xMZ7efWlY9FWb0SuZao
LC/0v/bniDuaSnC3JLDvjy/W+JxYgd5CXGTF45YiBhpruOXc6SzNQ3dWl4z1dlFhlSy0+lOFeWY9
297eyzUjs+Dd2VBL1GlWnYXzver3mvihzJXQunRhTxyu6BMD1vKhz8o66btJQsqziXa7zu6l5oc6
GfcaPbKWrKxnCaoIKOm/1mbXKpjURptVbnl2069o7WBcKg1RJA+EhWnzPA2TFhzD5dG2HzBcu/LF
lkLEpW3rOkQ0zG700oTtnDtBab8IPw1BMBsQHL4uf0VvbuVSWSrgXa12duRc1AD0tPXKM8R5t2MH
0k79xRirDedP3jQizjaGDaFFvqY6u+Q2DjH9iVpIx3jyrKYi2jpxqepRs8FQh2cdJf1m8DWo7pLj
oOAPn0HlZmLsuN7OoXG7RiaIuEy1L8rx78rKOPY6QTdrdA9ZvIalWPSdS4PTqi9CfAfq5noAO/iZ
t9uMBSCMVVbUebusABlqIMwnSvb9Gh50WsU8dk9X9dTuxDz8vAFtEcUH8AgAbK2Fxa42N7cP+OKf
B9Zgup4M88Mojk/tpDMJxopqsIGVzQPr9rcNLLnChMz8XZpCsX/2lSjp/V5lwDQK51nUB617jvOV
jGJpDb+jIAgdDRRIpnh88V36uh9zz4LKhVndleLdzVYy2KVzi0Rlukt+i1TOMv14zMw6FVhCBTKx
2nOihmtPKNBg2kGdrVZsSlU+39613yMc889+aXMWp3IK1jmWATYLNvctrYoQLDy7ZJL87YpNAQre
BFVuXtIIE07bmqXbmGQRSsIoBOOt41VnRlUI5u2t19f3ZZ/eg4LkUDlNhNWEaZ/+zO1ik5n8rgdN
mlayyOM9FN79Oyt2D8wmG71U0e01LXqChWhA8LLGXMzsMwGlrcC3O40UigOvN269K/+cixrMEaiu
4tmCiADE0LUnIIPNHS9rMN3LI1R4NLJyWhZDwIWBeevUxORVIgDRPRPHCxzrIEFA6/R0S7Qn6m66
7qnXfrQgN9O9td1bdMJ/lzav/lmmZBgiAAKZayDCZ0HrfkrGc9Od47oP6Rrr6OKRurA2c78yHoiZ
mEChl7146VMZiaJYe/IsllguN3N2H5IRwES/RDMzJsW+6kggWicoSBtkmX0g4NRjlfoM+MOrbbJt
XnpP1MGkkWOF6QjuwIG83fbPtTVP/34RRkSBfpE39VbdDKyVPfpKauU+XjwBF7s6/fuFhXqMBaYx
cKgN6BfJeK/6Z2sN3L3mJ7NTRnotM12OL5fXIoztTxJEdQk9yEJsi/qH4a/kNGubNrvpu6J3GjfG
gdD4nQWpjJytFOKWWoE403h1gw/md9f7etOSHLS+CqLf5wQS86L9HOefUEzQ49NoPFXi5DnPmuoC
VryK5r2kLKD1xoZwtW31ARW7mn426u/9CEXtldayMe3khxB98cNmwSaTbpkwiR9WkJOo88gDZD5p
z7o8mJ2MGgug9vrMze+q+alX3wTbpvGvvDtU4sttv/3/nKP/3SEQOl7vECb/KyOjiHpUGSHTyGkE
vC/IjGrrIC9RvR504OpJ7DbSxn6n+i608XPBO703Yv0IXqeft3/Q4sZA1coBOA/d/fnLREhomTUS
g8Sd5IHVHzBqsB+0OOqclYt/8TxdGJrOwsV5UgO3lTFiIMc25bFCX7qr2ju+KhGwdKSAlcQEOUjI
AM6ZHdsx1+I0pbj/peOEmKzryBA2ThJA0QmUlsmOxmsD0ou+dWlydoqVTJNWtYj2tBNhxre+93VE
Hbr3n4pMD0cdcxpFGo3d5zHbYlooNLVxQ4ZTVyPd9tckGBafEVD4ckCtDJzVBxSF4WsWbaaZpEq9
y2YHmcmgHPa8eXREFojmm91/HovzbSdaCiyXNmc7QMyUGmIKLI6f7ZsgVen+toHFr3qxqFnkquou
NlSBRTlDs8G4V1g1X3yiBarrI8N+4cnutr2l5wpSSJDLW2gmfmAo7Tuej66EF7VNthNsjIbYQYNm
eCDT2Ehhrixvef/+a26eqVimyLltwoPANdYAWy5WlrN09lwQu+N8Ay0EfpDrs1cVYPx3dQQdE/he
R+wcTAFn1fb2ni2fgwsrsxQBvmxzDlzDuRHofshnm9xVZbEDA83YvlTi2c4fY/MeyqSB23xqwGEb
d89jvy3Lw+0fsugsF79j2u2LSAMuDFOLe/wOoe7LNz8PRRfo1qb17om7tua1nZ2Fm47r5pDnsJWm
3zT6JJyfiJ9Z9rmQDSQC35hz7uWO5F89thNuE0yDt/YaM+Jiogt5LXxhFLsBup9tvOorpdUgRzpb
1ZPev+qyC/N+n+dOACrh0I+hKufaASFP+dq5XAK24FE/DToBUGKh/3y9155qVAYiOwwg0YFtetvw
nnshv+ZOUwYYrf+HEEY3emrEW4f0OYDS+a9Mmu0Lz6rvQ96tFVEWPz28HF2FSZx4jnBxhxG0itPQ
Wmu3G5bo5xTqlhpeYVlbbGlbRFysvf4WSLQNbMG/NmeHC1G49RsXA3qAb54AdNqIwtzQqt14utxq
vYjsMn/syu7bmMd7vc4ihMqo6bN7YZnRX3j+xU+ZfQ3iCbMappeALd0A5NphNgn+tQHJ6Gbw9nrz
ftveovdf2JudNEMTlSZMhEm9Q9zHfDnUc35Jl367bWbtq84OmSfSQc/5lLe2+8ryI8rfmh4RLGZh
oqPRBl+7bXDKBufZ4uUnnd1nTsV6MPsjHmdJ9RKz6mc5joc0roNKgvTXbuyQV2KDxsnKPbBoF0Vw
3cK0L9KXWfHC06yBQtAE9aOUPxi0u6/05gsEDjYlLe50rTpkhYpc8Rfzij6e+KaF2hJkQOaoqtoF
7tKoMF9s+sU+U/WBAbPXAyvTOM7Kzi56zIWp6VNfxOY6NerYTnFYLCo3wtCeDcUjkZcrYKPpA334
gJhmcR0dk54f+kjl2Gc202GmqPqgy+5MQCnKTbuG8lm8ty/MzPykktxsNB9mzLj/Vmj2r7x2V1ay
7BL/rmTKVC43zEriclCIaKBafEit9N5sOA006QgA7DAgSNt3VchNLaEdevsQLC0Oa8NwkwkWK6Du
ri0nYPcUQweZIKctQoh2BDFbSUuWLPj2VPoBOBbSt7NwNTQ8N4QNwK9bHfpTk/8f//wsOvmtlqM4
gT+vlV9l9i1eA/Us/vyJbBM4DDw25s3RftDw8xUg5RgEP2VJ+4QjtJJfLB0X9Pr/a2K2BMy1UYsb
AHjbXpQ5YSnCdG2Xlhzs0sSHz1z3GXc4srY+vvPB6uU2Ahrd8rGUPDTs4h9co49a0oa3vWvphELv
cmrCgmoRFH/X3lUnKmmrVKGelKEqp/qNZfE3myYngJtXNvGjKdTKgYnD9AQgZfjv2lQFrQ4QR0OV
Di4I3GP2lSET6WL3qa49Et1e1kIuNhXmkWZbFnhkzXnXXstK5eeTlhL4tkOlfgL+ECiZB1q964Z3
3WhwjFDrIdkm19ZeoosLBV8iQSLoT+o91wt1ea9MO24grEQGzI8CxxzqQ2PtkKG1RkDAZ7Nm8aN/
YrVo1kPPDoBAc947GgfgpRsTj3o2aK8ghYYcboFCz0rpYHFdE0e65wK6ikme63XFg4oZJCNAdiYh
YcqddkMN+0i5f2/KNWK1j8cBK7qwNTtxhGjKd1rchYWbgxtfuytKMxLS3zZtHGVludF79tSWYmXM
c3GJuHsnj4Fm0dxtVEEaAqYHDEhyO2qrEfOqyRD4WX8sGPT7bjvp0leDXhpxAANG9X1e81Hx2Dh1
Bd4cs/npS6A4cdJdbSWX+RgdQZmE8sNvEkT9w2yK2cYGSzsUlhypRhS1GBpvbI0PasmIOcHqJykL
+ODsdnRNLge7R8JUey+YtAicco1zYGmvLi3MEpZhcIrYnbhKFGhxqhrde2R/WWxt/vyTQKIM4F0C
/uEPEmyJGWMcgqNzqOIj0w4VCcZhJeIuhqZLG5MPXqQSIOdK9LZHVivrPBh9SEy8la2MSL6L+RAM
5lPcn+TYBYb96fbipj26zsaQQVwsbvaVQOtoUGXhWZJb7aYp7SDVv6QYOG1UgTamAAHBml8sf7V/
t3P21bTeSFrhwGKTOZ942e6YoFEOirSVk7RQ87he2uwaS90OOG8JQ2W5Y8knPa9Cv94b5q80/d7S
ImL0brDfMEAY2NaxBCW3zUVo8YObvtze46UAcrHHcxxLDUk4yKChXeHqbRrog/NsVvxYtHTLmXm4
bWvle/qzeyZjieejt44qv38y5D3K+75eBDFqnkR9cdfGX9f81jev/TbrRGLXDp5/yn8ssn90s8VA
ERy2+cGhIBZX4ACpJmz/D2N4ur3QVdOzmyeDvIlpDtOuskiv34GVzpp/Bv8sPNzo8RdLPUB5IyAD
/b+FgzlcwsCoUJFqWLLfb0rx1BiHka+sbTp0Nw7lfNqOZf97KJEVvRW2eUjadJ+nENLmNOKutnJS
liP1f0+kPws+yh+t2Pawk8L4Bd7uQIrPt7/V0sV9eQBmQcZLNSf3W0RQzSJBqoEZqQdRrch60FCk
d53mnbjdnwf+FzjNKQTgAY0SHNY3B+yNbZ1rJUV2YnnprjDSQBnlrhMiHKo6VM22MI80yaK+3ObW
nTesdLYWPyMYAkwwUKDaP0c2K8PonLFEAPL10xhHJC7CWr4Q7ZMEMPT2Di+bmtp7zjRDOYfqVUne
CNHgpTCAOM4M+zqqk11KImeth7EYX8Bg+T+G5rHMdjN9zCdkQAxCF+OtqUUwARDL5N60f7n18+1l
LXRM8AEvzM3CGXPKvHCqSe/Sf6EVcG1lDYnyV9Icdetn5z6U+X5gK8/6xXB9YXMW05Ia8/41qmYg
oXV3zLs3mRN0/YPjr+SVi8fuws4sgEkr1VPoCaOL7aAC+MbGn7c3b+1TTfYvcgo7x9uYmVhHO7Yb
3piBxdyNK/xIglamNesobdHTvm1z8XK/WNP07xc2E+l7VQWl8bND9il00mlYWtFtE6s+MQtXFbO5
npXYN0epx8rLoqRynjorO4JEMCrxlmx0fYcW+N4Y5YrtxUAG6iR00CfgzfxNVWFMVgf3IgJZ1YVu
dZ8AFwShmPQlzsXWi7/Xfy4RBf9H+w5cyGgBY3Duej+BfzZToJcy8GYY27r0vw1lHqFO98/tPZ1c
4cOFg17BNAYLhaV5EwqkfLbwKkQqmjfh4H9r3BXo15qB2ToaoxaKJLg0e618Hwcon5Pk++01LLr7
xRqmn3Dhep6WD11ZwYTjyMDKnj3l7RLBgrp/MvI3e1zLLxfDxIW9mavnhauSrsaeMRPVpU/poAWD
v10XWF/cOpTiQOVM0AuaVw7SWPRZM4IFIuch5JVib3d73xaP7MXfn4U7Te9zCb1KAKK8MBmeoUq1
lvEvrQBVlynBmPgQ5gxQXQqGTF+6WEFGNjUaLHoX/fkaLi3M1sClxtNCeriVwFrhYyG21ezQ1rxt
ZemSxdiqjtkYz58Q49cepnjj5n2l4ZIF14fZ8o0cvmhJFyjbCotuJZFf3rR/jU0/5sKda7zac7OD
MYzhb9vsUfPWJAcXLaAMgFFcVG4+AMZ71vgt9QjSvtwPSg6UXxvc3rA1C7PP0mS0L9noZOdPvnrN
3bfbf33pAAIDAHJXNM99kBxc71DsghM1ASb23AW1tpdDiIbquDaDsBRVQBNpoiKD/suHOriyBYG0
PHirsvKfpkRwzLIQdItBgRNfJYGVr8A1Fn3MQ4sJlQaMk81Pu8+SIXMH2JNwrJh9bQw7zL3PtWHv
JPlyewMXPw/K45PM4dSNmSVXNQDRzlihDMSMzz3wPj9v//nF74Mxa5TfoeEC4Yjr78NiS6O0wJ8n
g7PR+jFStgty8yxkw4qlpY8E1gTk+OZEwztP8xm61ibXkRGYwgm7IQ9z7aGq75p2mJqQpzQt/sKx
IQ2FcW7dhk7FnFaDS08wEF6itlVFIqB6eHvnzMUFoTz3W9hhktm53jq/pnFc1nlxziXXMV5A0bVO
FOrEloPe5jioqMnANIfW67sBUPtXUYGXIHVitqEK4tplIlQIuXtjN3T5sNFAvhZgDrcB94gcHjPS
DIFKMAMb+8ZPu5Y1BuWaJgI5MqaINH9Eq9jSI6px74toYrXi4bP7xkYJHlVw/A8leBcA5lkUZYPV
x1rJhxNnWVjpp9b+aiu2soOzRO23EdRqUf2eNEihT3S9gR5ADpzmtTzlrdbgZoNgtmz1lgJtYQ7H
tK+198K2k2eLlOzOBiXLWiK8dLbQ/SWTksUE055lB03ec4eAhPispZBK0aG/hlOw1gacbaUFNjX9
0shsK+uRakxRuAniHyvywEPBeLD+4iK6NDK7iKTbZuDDgBEtqLztuDY5u7hReE8CEIg35YfGiFX5
YPNP2wK0IaQ76syBgInS8pX8cykW2R6otCZ5MhfV6Gt/sGVrJ4BPYu5Uz4861YJSVBsMSgWqsVdi
w+JHAWEXhrDQmwWP1LUp1+uSwUmd/KzbjdyPhNZg4o3dQHebbH87TvyuNc3zdsAbcZbAP03AnHxt
y6IuKahmYwa0xxiSo3DOy9G1Hh27gqZE6g1e4FnVCJRhzDedilFAHjvvM7b6iy77KtSFXUcd2JcO
riZs+I5Qge40FqrAfnvCndtGlq6B8qdvh880g3hs1rbyiFnuNkDju9jaFZ54vlenu1jqIgbJVWs/
Mtp/0YVM7/xRlBFKPPbGoxkmN23uPXhoSYUq9dxzifwmJLL+DOaM8bnVK7VzLP4ZpahvUpfFs5Fg
6jMHrOpOeqTY9BhEAhEUnnmy+K5Llux6lU/0PEC0VVKh1GeOLyJtc+gac/N+dJ046PXMCaBcdAIh
ONkPtesE/VAjCtAyC3pBv+i+/JqC8iUEmkRt0+KtHD956qkGWhK8KzuQr8lt0XKIwFQqSON8iAag
tSB42gkQOMmwTpwwrqEW5hrervHLMmIdpj6t2sKMto3yZ23ROuzM3jt6gL2FDB25bd7U7G9CAdAA
ABFiCv0j+w6vqeKFwONXgfHDbMtQ2e+1WAndS8nJpZHp2rrMSTk1O5qkOSDkegjV5DeT+htVQmJm
SLb44isnaQGQPam/QcvWBN4Tc1Uze7THWnva5+fc7EVQZfFw9lOtPtTEj+9quHdopHLcuJrp3xlc
T186hq5a2Ojj8IDJXLK1WE6PI4oFuz6h1kqdaOmgo2lN8CZDje/DQScWpnCkz/Lz6KuQ6nWU6Rgt
Kl5Xzjj2dH7EfVQQMbYGgcUPPAy0ipvcbvG0yWxCp9Gy4ROSxB/UU3XQ9jZ5TEoudgbumntCKmfl
Hp2tcbpHobSNPBTAJxDLzAeBcPg6Lx6S/sRJteeufGl9NxxAwLTyqZduAaC6pnWiWIvn4LVnNdQr
7L4n9GzId8znxSubuJRPXfz5OYiXGmjAqBR/XmZHNh4BGHadrWg2Vvajyv7CLTzA9R0M4uKrzZ8l
3VjrIFTCXD4l8TlxkwcCkm1O19BaSzcaeuHAhQECjVM/u5Z5XicG93sMZ08I+gpTxXaU1s5W4yuX
zO9G7dwDLy3NTiGB0jM6oByWSPKY80EPuGYeYiixOjILgY2Oio4GfjfsLVdtBr8/pab1TtIxtGSz
72kZaYMZDcPanT7zzd/ZD/gXpmFC5JLIxq99JjX1Lh7igZ5b94dtf/X5P86actNSwLs0MUuwKsuQ
rMklBYf/t757SfxHs9nGxXMC/r7bx3xtMbNNpqARTU2GxTi2DPzy0I/THPPKaV72GWzYlANhEGiW
LnQqA49r1YE3BgX0eBShi1pP5h7QoVyxNMu//+fb/Gtpln9rRG+zuIYljJboIahL2jDPlHU04zzb
xhbup6yG5m3S4HbUJfqut3dz4bsB9Iz0G4wyKJ3OFwp2qgak4CXYsBygekxB7lWcH+LK2bOcvFe2
trltb4FDChRfqAuDrgoMFYiU174YW6Cb9UUyAmsGIblivCPpu+Ya27w7ARajxeWmSz8zvw1c9muw
hzDTj037w7Ne8HYIsI0YfM4eDW+N3PBj3ENOCGkaPIqnd/G8AwWBPS1NklieKuNdFM2GsM8yswAh
+0d19rHxn29vw8dtx3ZPLzsXN+LE9ny9CyMjhabZujw12fNQfmflFwoG7tIoIt34dtvURwe7MuXM
Xsigzm5rIpU8FWUMLM7WzzcFsMae+8qTM5MR2PtuG/x4Q+Gux+Q4ak1g/0Dj9XptBtXMFFoT6lRa
21xE6cqtsfjnkeiCKxYdvA91poZKS0qHqlOb0Kg2flnxy+3fv9AvxwK8idEJzUgULmYfh0L8DdVZ
TZ74+Gj3UN8xD5p8b71T0W87+1za/9DhSTr9SmBbXNi/Zn93cy5yxkYBH9AUuToB8Ub85/QvkHWg
xgY4C1hFwPog43f9YUTm0LTJgeMv+ja02V2WTUOLO619W9nA3zf39UV4bWkWowmRHG+eHKMyFcaV
LSABts6gf7eS1nstoQUKJoOafG49Nz+UtLEPhU2aiINu8GsVq/a76zKMGzv4efrodtseY2+YQLHk
ttS7N7wZnRNQW+BCyAqyAcDdfU3i5GfBXYeHmXLiH8rXJSiZx27rUcY/W5n7Kee1GTYdqXaJY4tP
pTHm4ybJ/eyxrU3zVzYkotsTPAfuMIbCXjXRsrDhBAqAQ+zdZ2UzPrOybFEX0vqn1NPeUrfwn6Cq
UW58Wus7KkeUiZKqSE9DQtoder9OEUBdwdq4JbiPQpF54iC6ArTUJNXw2OTAMVIzSQIBUO7OEgWm
HLgGYYnEtrZNF/O7Mh2bQ244bZAwoY42GZKDXeMeyFWf7jQ4DOjnMTjfgQxhKygzo6Q347OBrB4N
FkwkmbZE1tt3XWhaWeIH3NG9z0NVao9p3koWOIMjvg/eQI+62not/xX77TcbGOwh0/YqtyIXnC/P
aU7au04XT6nW27tqZPyQk3rcpDVAUBhT0fGSYzIUjd2HLsiVHmPRtCeOtuAXx8y0nzUGWrbZmIsX
29e0O+UzFUqrd78yMjVqsr58dFrZ7goic3xhQ8nQkE76teWG91TjfgT5VfZTgXdz2ylUED1iZ9uy
Yd3G9FN3qzKnDn03Ho7o/0Cjzyrj/ZD6DR6xUDcA8AUIxNocQ8Mo8gNGdwj+yiDCdjS/89qrQD8g
VaQcL42QmPWhVgE3Er7qmREW2lg8671bvqq69Z4Ls84fUrBZBTV6T3eVmxiPIqZg44jbEogQyDE1
RtK8s5LznfSoG1Iw0u9cGjsPhpVgjgUDEaClR5VBmh3UKyGijTl6tw8Mh7pH6lTWN11a2i+jRx7l
56BDIBh3PbRlwTei1qtdxnVs9lBCQMMb8g2KddBUkHW/dTVDRKbT8QOJa+OoWbzduQnoa7MYr3FN
GixkXSxCM8/NHbEZkorSc1bi/sec6frQz8KmHWuN27ZF/ogBr63pf2bZzgebfOz/uB1e3IUbDeV+
8G5gPtSeSN+v4xjKbMlYVGP2OFop+cYcNy8hoOR0x9giHGcABStux97G1Xu1x0VCAjWYftQQ1h5d
o/CDsSw0SH9/RbUxdKBH8jC2eRma/Etj6xC3dfsNzzCKP6hendNSH757HTzGJNm26wczhGSKGTJ9
sB8rvJR20BUeN/mAEd2cl13EWlo/9HFvPaNjxHaaqeKtiCEVMppqOGdc06Kmo+/S79p95qAyotm5
GwkuwOgKwuhdXjb8O+9ptS2J/0NW0PtLGKqursr8sPZj60EylKda39uaDu+edamGjed7DKjOgogX
ZhV0b+GlummL/lfZWdApaUFhYEmd7wQpW2QBWpuGJYVDjCCAAeJBx0sktkTgdln/q88MO9BzMezi
DhpBaQGFVUa77LE0eBNWXcqehkquVfJn3vOf9zP0uZGF4t4FYuD6o2pYv+tL3p+YnzYBr+s75ILb
yoT8id66KwxQMw/6bWyScUHdcaJGnme9fl74pUIv/+SWTjQ62gNoq89QqizD2PMKDJ2ZW4jx/DRr
bSXdXrjjcWZ11M4xNID2y+wKNrKaao4w0kdEuRoEbZitq8BNtnJAsFXz2xdjuIgNJoQJP7STzDgB
al6q9NEcIkuAZXOj8git/pxHtw0trubC0PTvFxlLnOWaQvSEIfEY21lQlSu561IqhhodgBZo8GC8
f86tWaWGhGKplj4yS51Smb5SPggwfg+/VDY8xamD2q35gOGO+y4d/mnY+Lqywik7nu0liizYSXsK
OehtXi8Rcky5DSLG+OSqWmZBSkp/14GG4NUxSytg0ACJSN/RvcgdGXXcZfdtSbvN0AwQBR1Z/gWD
/MYDRKjjDYWcY6hIk7zWhltGvoAHtJCc3cax7u/b2FNbXBC/MEfDHphPu0PSJ00LzI5Bt4XDxHNF
FXlKMeESGh2V90OKEVQTI3gRydwxQnEbpVrlF+MXia/yFEvhPoGSNPkVt179KdGRSd3enDm+6D/H
CO8XGzoYeDrOa1GFETu9NP3uZPsvurZHxhZkbRXFWgENySjV3tshQchZqa3Onmr/sWqDExOAH0zs
fmgpFoy6iad3kHdpIiQdAo9jEBJUGso71PF3tVumuzFewyYvPNnIVFoFjn5il5oP4HSl1wlgqbJH
arkPdZxCyCQ236TLjn5Fd0kaP63s7vQSnrkeARHcJGaD0RTUF69drxhZWVW6i1jRuPU9yfrxnqHC
tRkcbm5U5eRH7IIuECtN/9HqiX/HVaod0WCO16S1Ji+/9VPM2U/hmG0yBEkfJ0qIuuyOvtU8K2v8
494TxDNdNIQA5nDxsptHR+7kriic9NE1jBA3VdCRVybRgh1Wnt9LgevS0Ox9wgqmSQi4po/cf89B
bUQBOr399ZYsOJOAOQT3oEg0b6NJ5jek9jhKFcYYaI4OgaCVKD87Bigc+RiRwsGzwRmN4DTbLF/5
dZfr8EelIYP0FPj9qqDVtABdsAgE+KG5ppGxZBFsmgDNYuYGk72zWFhKVKWzrsHnoZ57h4e/e68c
XW2MivmntCG4OXXapS+qN9cEhJYuAvA16iiVgNdtqlRdeyCVotC9WFkn02Bylw+W+VqC+evZNVV5
8BmwXgT9FkhlkWab5LhSU5b5W1MZya8//rBovgJThILyb/7I6x9ieNIaEi6tU0PpMSvr41oVecFz
JpmnaSQNFMko114bMFlVFIlM3FN1bziP1dqY9Nqfn3/EQRuzzgJlTy+OlO7R/by9Pwuh4urnT3ne
RU5QC5sawPu5J9R/K/ETlO/dmvq2uXApA6kAr8cBQ8Sbo/4BwrMNWWbk1Li0iEEMoLngY8ogBQeu
gMFlGxfaBE9T/VHuWAaINzqzzVGLgXHs2uQZop4Bxh6tbSHc+inXDH0j0Aj7VrBKfmEZEqsAaScK
9oazBoWc7f5/7i6cHh9Qex0To7PdL/xcDRrD3SVkG6QFeQEo4/vtDzAzMcWFq82ZfQBQjOa0wCje
yXWfi0Pb/hkWGyvQAexDFNBRv0RPb7YCrwI8ILa5ceIFlMLy7h4P+PfbK5i50GTCwSQ1YEOovVkf
QErSqg3py9I9eanJA7/X0jc9jQc8wARfMTXbrMkUAJ1IJCb5s0mg+tpbwSSgDUirBEoMiV8GNLX5
90xDYeWPV4TohQFlB8T3eLDOYrUw0fDG21AAyQPMUZ2FXLynxp8/oX4/KaacaCJXnztXxlB0cCo5
nOLR2lCQ2PF0Q/T7nq+NXk4udJEO/N41dOxsPMCnMeE5vNNo+3jQVT+cDINXhwZyypu0BaNe56Vf
DBy96M9379LcbPdY7WIkmMAcY3mAikA0qmRjOz9vW/n4JsSe4XGGwig6kh+mME1eudzUveEkhkmI
nOw8ebLtIcjzbx0wn77dAilXbG8bXXB1pHZ4gU7a6JBEmCUiLthVxqodYXRsg9E8k5YFmbWSMC85
uQv0KojE0IBHb/rayXHMeqsDlO1kZ26g3uLuD8dLf/vDpYHZKSKScRs+Ppz0N8jWB/bWNtZEEKdv
PHe5SxPTGi+uFUjuSEoVTCR7HVxg2s9QxSjErcTOJccGSBE0wugmQYJsVsKq9N6Law4rSgSavxsh
DbMlf7VbU+0KWGLASa3ZN09cl3dDWohT2vlb9DICibeETf657VkLjzPgQaBA501lBnDUzk4N6b2W
FQZmvKsOB3ObYdhQoDCaAtJzVzigVHuTa4RjS452aXK2skwD7tdKanGSD1a9Gar97SWt/fnZ1xnw
EGemh43rkqdePUI2/c//PtDqE/cxYjTQAtc+1ni1aWAQlp8arw/SqSHx/0j7zt64da3dXyRAlZK+
qkzzlNiO7SRfCCdxVKguiqL06++jXNz7ejTCCNnvKcA52MAsk2JZXOspa9LKS9t9sswygb/Fl5k3
4htoG0VAeXfnOH3RIxJk4keeffsPo5jabxMUEet4thlHZg+mZbHu3HpI032zWqthLQ6CoEGGDhya
ZPNrhve0haa4Ks65jpL7nrkbXmz/wxg+hZjlMF1DbC3tNHHm7UEMO/5vOSrOq6mrh4oF/j2hx2dT
VAmVOWlDurPLy0PF2xNpn4Cp+9cxaDDUhr0Mknl0Qud3vgT9QSu4lOeKH9DKR3Xn/u/fnoj4/b86
5MiATUgHXK9WrR9Y1wG9eDahxCXInw49kng8UFOEmZmtNF0Xg9m4Hl2Qq1COmP75p+PXgb1toka5
PLtasc+Hkwsw46AmnsotT23/w8xNvhm4D5Eog5x8HawCzNXFUT+co/fK2DnOysQtnIxAGQPuPFn2
YJs4s9/XR6PIWKPIM/phXwy9g7iSU/kQCHkCRxuCso37YjL2rIjowI3+5f5nu909KMhqk0stGmDo
j88OMSmayOyMrjt3mv6aVepXUGU+jJauDPL2rLwKM8dxmaQZwfTpu3Of23/UAfpKqBTdH8m0Ca+v
ZISA8RHq2eCPoyB3/ZmYVgsOC5nuHI0/uOFsUPOAxkgbQE4l+A+RUO5Aro6ayo3xetQ6raI5VXdm
xvBg1yLyhVX7cYNUMJPtChd5juKaTocJq0jQ41dd3AXTF/y01qlLq9qwZXuuyr7cIFLvq3ndPPZa
ZD+4vS7Djqi+yS5AA6de4xTRISVWhW5rw54HWPKGsZ64XlWRMSw7YnpUCL6/PyML+/Hqb5y+zae/
0RxLLSuEaM9NpoYshvJv1heHEao5pla8DXkV3o+39K3BqUOBB4pAk5jodTyU/xyBJm17jmq99PRI
2em1CEFPPPFsVX1oOrnmCws6R6i3Twa6kIC9DtZ0VqHWZdWeNf1j7D8S5ZttvIjhiwap3QL15IPK
lL3VoHpe/5bGyvt2aWY/B5821qeZbXRFceOubs9t0aJppvfvtd2/SKa6/liQnSHWGKVzi6S/682G
7SFqvagswTj4OqJkk8uc0bbnTC3aqf2o7WojgQWyjhpBLrv0ocqM9NLp0IlIGivy3QbQKavROh93
j7XypZfOJ5RWkGur5lRanO1qXmd5JuKRn5seHIm2Ui5MZB8yXsO9La2oz3FmuSK8mFH6UtF4LOqT
1qWBkil+msU+L/5RWf7/zi/yeaQqUxNp3kNyoqxyKG2AzI2V6CdkY1qPsTT+fX+HLM4bOgPAWBI8
9ecAMiLaUZJB42fu1l+GYtjZlQyTNl5RkZojvf+OxkE3YLr0gaGb83XahhtxphvouYxiDN2+GEOq
AYtEuWJ4BbL+IAIYwo+MKvsqiiwPB9MeA+BZNHAJKsurdQ0aRgWSkrxT/xE2Of1xkDACAAM1ARjU
za8EgIclHxLWngsIiqBH4hnRQdEPwnq7P9kLtxuQTHjZQB7aUFGHut4yrYUWeCIQR6hvMv/QmmLl
blvKEa4izHKEARTptM9ygBLlpgILzIaRt0hygHefGw2Mkf4Vb3eP6KN/f2QLx89V3NnZl+fo0OcE
cdvqtTYj32mhhrFr2VNKX/89EgQwJrlb5HW3RzotCredDjqLvcPlI5ZnUXy0eMOPT/cDLX2sT4Hm
FL1OpyZ0MjvcVTocso9rhlFrPz9bC67axqlJMQ4JGIjpCmAh1updi6vh8xBmqwFNjzw3lOlSqM4D
7na7pGANsk3OX0e9CLBSfKalm8FembqFQwWEAmwnFyfXrQKoblEF3t5xC0XefAi70uThpFNxjAx4
qNz/SkuhIPtiTZAIWA7N25sgzmduqaEy7brsaMfmLqbHxlq5XNeCzOaxyHsd9t19e6Z8hJ/MW2u/
JyBI3R/J0hb6PJLZFiJ2C5K+g9wodvbRhLIgO1N/sYyvphv87yJNS/NTrlBDv5RXGYYzxkFi+3hp
t5YftaeUr5z6S2v885Cmef0USBgjMLXqiJY3HR7UyHqymfHz/lgW7mMI6f3P95/++acQMoNTsaFg
1gjeQlHxMzE0Xwcob02nY3Eoto36B0r8CDjLL3Re23GdYSuxdLAOEbHUQCpjGd4fzdIaQPkOFEYg
kad20PVocgbiDUmmfDXL3SfRoJvTMLUEGstwAp4U9YGLsXm7H3RpCj8Hna3uuE9jSQtsIS07AqES
GwBdHJXi5X6UhaGBZ2SjSg1MCgwmZ6l4EzMngtNjd06GcnzUx1ru1Kx09g6UowLhDPwxdbs1dtNS
kmojrwECAuRTzOlsUwkVO2nQsDxG5ZG0741NHpqkD+EH5YNxtq2JCKz4ROP0RKkMmnHlvbNwcECY
He0G6ErjspqvmrJzAQxOeXNujcLrIxOGa6/6Gn93YWYRBP/BrWiCXjUbI9wZ1Dqv8+Yca+4hiQCR
q5pjJ2HVlx0qsZpiTGtw9syBpMBfkDl4AOg3Xq9RM+l5zqK0OTd5+mhlVPX0tIFVKHu32gnazlji
RcJ8yUXjNST2ZV6nm/traWEzTjUIcBDQ+zJviHkii2kz5G6NZnb6w62/J323Rrec8vibUf5PiDn9
AA8UyES1dn1m2g511VM6EFj2POtj6lWEP5nmf1gp8M6YPiFUemBvez2rRgZGaWSa9TkpqnfSyRfR
tc+KRPp2f+oWNjv2Hn4fafgExJh9vU5aejNyUp+11MQr7ZR3Xzv+SJLv98MsfSFUV5DmAvWAivHs
WBYu2EF21NRn+sitk7PmMrw0CrzxpvQPEJKbJT8UXY8vUWO2lLCvH4R4b23AwldO44XdCyADwHN4
VYIhOa+ogLleqQNgcec8sw6t0vpjB1cgJlfCLCy1Sd1kgmgBEAO/4etPDyg1K+osUtFMkx9VbH6n
3P3NO+eY5wr1BtR1PA3/yL//hW6jTm1qNI0AhLNvYVqJzd1BVoN6tqCQHIzd6AS1rngkMuEUwSJ/
oKBCa8Na9e12YUxhUYBHTUYDCnrCSHy6rzM59rVSZOq50gLzRWjb+6P6O1nX+/b692c3KB6WuL8r
/D6EQTMPgsLwpIehbdDJ7AxXwJDl5rbr+S89Kb/hRfPeNOOmUlCk0cbCV7KWBqNmbeTgnMdO8dxY
h/CY+SWlxi515GMlXOwVvT1lYy0C1eheoPH8VUaRr0fVtnREqOn1MysqAKcEaHGRDCnqcBw4fqMj
rw0U6vHWTtBL569FQ3ast3yiGL7GtQcmxBY350oFfA46wdsWpJJJ5RulQZyU876KWxAnJazHhFcx
u4zM6Q592eqnQmpiF8W69gQD0ER4IBaUF9dUfykKb56HiLnEI92WktP4o4+7KguUxGEnl5IiIJXz
q6ka1Ex5N6zshtsF8vfPnDTvbXRq5mUlxexKG5BQchocMG2+RcH9BQL19puTnaAFBGgiarLg0tvT
dfppBdo1G+KhbK1T4ZDcrxMntNLhW9uNvqH1IcxcEk+ro6Cm6KEWxgYsw4PVGNCQrIs9FC3fQXXw
WskBTW7oo2I7e2mmu6Jo9vi5oITtiMpKH3IISN0GDqVGKCMVDuuCQeIB3jjRReWcHUAnhENMZn7o
g/MQlTo63HrzpauiY565j3XZRA+ybE5dXKJqnNQhKcEbSZNtagzdn8iogWinaRs0sKb2KhuSxQXt
t7Jy3oqUp4ATyXMsi95jWhsqWvagT8lHYtSG18cw0e3csd3XCVzH8t7UPeFkfShhLh4kjAW6rfxx
qtSXoOc4SQHaTgkjTKX2bAERGmgaJR4bEr6hqBfXHo2z79IhR1Hwt8Ryg75w9mZVXyytPVlpGhhG
/MR5vJdU3ZvcfaCQ0k/S9gDJ4jdwrPexSXbgD0GstwvGdgxYn200op9y2e7Ssv5q02Y/WtFxjLNN
idrUyL+XpRb0rRUKWznBYwbncu+GVl/BAnTYlYP9VSP0KYsF+sZuowZsJMeoUVGFrPt36Fm8lUYf
oF56Jrke1r0Lgkt2Llgf73NFAHnuyFCPsRIcPYwT6yfMrw5qxDu/cNPIL0Y38uSQxZtSixJQEpLz
aKSoOPbpUyLbwODmT6Ww7I0JF6IAWH0ItvTFDyOym0OdpFvSwd4N9SxSgf1jDAHrMnNrRfnetHOQ
OyC16YOmBTCyQ9/TJG4OWeNqgV2rQJDYfeAA7+2Bdhb7XVT9kBzSYYRaK3jWhS0IATQAlaGDhmLd
nEiYF6XWt0xYJ1Nxf2hl+RaLlU3+t110fUyTzyH+Vi4+bUK8ZDLeys46qW6rnqmpRxA/7PW3QSmL
wQdHDWeTZQSauqEoYA/BRTT6Xk1SNWzyP4bqbAvo5CrQPZYfdR1wLKpT2bXoiho1OedqA/4OCQpj
ECHcv8cAmvHjK0u19sjgLbNy59wmIyhsWgCoGDhr8diYlYQTGquARmjyREjlt/LcwmeqqZ6dKF6Z
tduT6zrQ7AkFvLRlc2NE0jbuSuUDnbH43ysdn0MAJnV9OHZWLxQ8oeUpgYFC+rWqNzX/52LKdYjZ
DV0V4BxW03SxPBzhO6n8UNfSQ2eGtMSlh+WFkrmKB/tEWpnNFOgqFQUk2DqRxi6Akx6bre50zwUw
nVps+C4oSYbbsWBUx37jaom+0auRB42q/NLbIayMLqAszsMI/uOjENCTccl0Oe6Fwp4UUnzrZBOA
pNbvR5llOGGj+Jhy+FwPktdh1YLdyMb6RcIFe0+U1G+o8l2tq8deUUEC75/y0XhUhgIacOYx6Xt2
krrI4cw2PBG3CEVnbnVcAF1lfqMs++Hm8VsW5ZYHjpXma02DpMGV70UqflgaP+pqdRpMLUhEdbKz
ah/1o89i1/AcaNsMPPmB5g1SGcs6JmjubYYoKsHg1I8cetOsNb+qg4W7rPZNYfhq02zMWKDQBexY
LLQHbM1dko7PWmZYXp+6RxRmn+9fybfvV3wsAAHgnQYU6E31Pc4c0JgSQU4WFxEus7ryqm546vTk
qVQVjxKy8ga6TX0n6Dl6dBbadCDNzwoebGBlLtiondyxgOJKHDv0MBSSP/fMhTMp+MXYWfHAT0U7
lJv7gyXTj1+ffDijCVj0KPAsYCodHe0Lu6P9KYZo27E2mvrFznm+73ht+ALVpS04dfELeprKZOxB
fmYAXh0A8IEIaaQaB9gfNJMVqfMK/q51bBLOYF1dZaZn2TFIPrJOKg+MvOR5KDIZssj6WTZ69NwN
ZcV8vWqjLzJVxRNe+FZoZRFEGtCCUV/1ylB/tRQKiKbguIaxD6BbPAKRCf2/71S1+MYtbffFoToO
oEEpUGar+6M9tvRotpV4qJ04OSlKUgcoMfPdoEGMWHSUQ5NASx66VkL3S2f2l1bQ4SulpH8RRYUT
G3nwh6a34EtjZfoJ+LLUq2Oi5BDzJ5GfUtFAU1QaW+hEr9Vcp3Ng9jFwQKAuhLMbAj/zriFLzR6v
ZEecjJZ/a/Q4rC3hO7URFDglcqvejD19SlYVjhcWIMRep4erClmTm4el09qKk+hJfyoB4umSP2Xy
EvN9FqONCBJEab2vrLnbUeKJjPWGiiIetPNOIt4rjnC6YcC9EXbdReR7iKGba+f6bdaAVvDEgAHB
FSfvHCRW26KuIqcYTmn9OBSXf4cfAvJiwa7KhCU6ds+scNHDTJzXKq6N3O1zuBibiqd10ZtKYHzz
79OFKwo0BjS1Aa+eXVBQZc1tGRnypMlnR99g0Un7oV+Doy1kDYDT/U+U2SGEVaFV/bSXbCPx4JK4
zYzvfCr7Wy/3h7OQNVwFmk2cUkM4t1QRSC3/4AEB2UxVffvfhZiWxqdsTuqOtJiOEMz1I3lqTV/p
V6ivt5cEPv/0hJ1A77cMVM5MqvF8mq4Wxxu8JOP3mvstkAbJv6dzICdZiINStX4j71Rpsht5qYkT
s2zxO8nVcctgGXVJUkMPIcMCvP392VtYCRMbCh1ovJ1wE05D/zR7WVk2ZlcRcYJiJ+jdbGdiWAWQ
C1SumZAvzCLAY8Bt6yhJW5oz/SmfQqnWaA45brqTaIm+H7tk3BZVVf/OY1c+G1xNfVv24IveH+DC
yQDuyFStA0QJh+xsgAaVrKuVTJwss6nDZlDVjbAHZeW7LaxzC9hLOKFOlM4btWPLaDpodVbipPXN
8KWWA0M9J9LCoTPWoBl/cUOzewMdx8lIHAU7oMlm+SVTtQgkHSZO8SjSs8jN0tMgjXPpSN1+iavR
+MUGPp5s24rOzTgq72nMElgLkx5ws7z4zkcnOVDc2mFF49FvdRD58taJnlzh4jleahSFJNi6GMU4
eiS39M6PeJ6FGZwwPJnF0MiQHFrkdVlvpMicoG/G6IgLv/Mrl6seLs5+F8v2F69MAbSjgj3TlXU4
yHIrVYnXpqggdWwUkH/EPe0NRIZNDK2/3mEJshAZecD7+VVqRRtTWuhdZLa7TwyOk3eM9UCvFWvf
FTC7IamZvYFT/KFJbn24ciR+W3EeclPrDrrW0zCJeb1Ni5pd1KKDrlyHXskHUPDKKXO4nnmGlkJn
hDRt/8hT2hcrdc6lZYElAWlnAgzoTT2pyiN9VMEuOZlcpae+LNsfDPIuR42Xw0qtbSGbQFkdJTYA
123UcWfrfGxoZcSC9adW6YrNSCznwqigl1qBSSSUmoyQ8jI72npGP/AMjf/DSCcxWmjvAhuBbtP1
5mYtU4C8bfqTow2/mg48b5LCZSrK1gDnC6fI1YN3Ns5Oy2IDWkPyFFMPnF0nChzxOKQXseZqvXAy
EoDONcypiw7XPD2DWkvtKpkhTv34iLYdBDsfCvNNU37fP5+W0jEkR5AadyA9gPL09cQNqZI50qbi
RErbp5GZe/mQf7Ml+6VCtHDSpHkdocyxciouDc5BC8shcGQAJHU2i3HWg8WVivHEY6Ayosto/Yg0
5o/5mpb1TSCAdvHIsbEw0F/AA+t6eACLu6Tu6/RiukdYq1D+rQAExP5+fxKXohBwzAG3hBMODsfr
KBoF840RK7kIAY/7HuoXGqwMbAC3kpV1vhjJxDsRowEYef65UlaZ6JLQ5JJaxgFrcWuK0uuy8pAR
Z3d/UDc3F6bOsdAgmWiD4D3MvlEnrLEn0Pu5DPmDvanGlaTm5mzCz7vQDEGqCXLFTaFt0Cud5sBt
Xhql2NQ2+zqgIknacQWG8bepd3VdTXHgAI+Wn60DoT77NtJVUZKQ8BhwjTwwKoj6ooT8nLAT7Z7A
GEv5cwV1H7RlvFQ+QXRoZaXfnBd/wwPzPwGhb4GxDi9ZzlWeXOrenmrXz5VUfnTwiEhpdRhBVLv/
0RZnFa+2/xdulo1CIKXKYgvCL0y3IFTEfM36Fv8zTWI2ptmUqqbsc2sQyaXoW882Dm67sp8WRoFV
Z9gQiYe9Ob7c9X6KYuAWzB6jALPXd3PNz83XvNzfn6qF9Y0gkC4G+NG+Rc0qzI4hX+aA7p99p+R1
DSuw8OGByzLRxQFpDIj02fbBulNrpC3ppVJRDFDQi3woIlO8Q2SABGlmp08udMqC+2NanDjYBKhg
fEyE3NmX6XMnGnsNxwP41r7u1P7g7uM4+/dDyFYBF52A9riY5rgzYtVKJaMR39+Ivc58LORr2k6a
cStf6OZuwuWHKBMwFf+FDOz1MjDzGJbyls0u/C9Sz5HqhlcwCoaM0wsMpGuvB4PSN9PK2t6fxrl0
AdCpiAy2t6OjUj/9CdeRlboGphOk7ItRx6GmmFv0sDdwGvgh9XYvyuqjsawTI2Ng1sVR7/7cD3/7
FVFKgOUHQITQ/QOy7zo6BMUyBy5Q5UV9bKWfcS/6ZxAJYDmfIsw70YWu5mZFEAFNXeuJ13XxLpku
1hbK4kD+FvxwxKNEPBtIk0bUiLWovEi5KX7L7oM4j/en6nYTg6w13U540sEPYQ7pEJ2b1WNTVBcz
dVs/7c0mUKt+jUqxsB4QZvIBhoSljrrIvCwi9ZQ1WlNd1Cw7U1WHMFgclu6rkb4UqXl0Ri2INQIF
HfQAeb6yqW/GCBgJ0CT4Fx53C4CPnjhjnWrjpW2Fu29Tpd2gs93+awI/izL9FZ+ex8okuZw7k+kY
3SYD8A8QoMoHJ6zzfZltzZF7uDzvf7ybZAYhUWUCjgUVadDUZsujhsUUfHML9WILSY8FHnyXXNI0
0IHPDFyjSVcWy2I8HaUt5DNQQpiX0Vy3aMe0oeNFNnni95UV2kV+dKv0VwdNsftju1n609g+xZpN
p1sWhkHdGA7m1XhxjHYrGvlERi38L2FwRcIqA1Txeb1OqSK053EQXTL4xHhjw/1MOoVXN/1KYrEw
dxBbgPAahFSA15lzJeAwBvkzOigXQz+O1RtrzgZ/b9N4ZdpuQYvg2Kq4VyAIj6oQgNTXy9CoOauB
UVEuaqk/2Yb0RgbKxPhQWPBGzCG0LLQiaBppHWOFtjuB1nnoCJhu3p/Xm6tn+jNw8wBcC8vJG+Uo
RQ4lgBhQ3Rw7zVOjMCpDkVDIRz0XTMBPenM/3MJqQTikCtp06YCFcT1qZhEFGgAYdZIdUgdC0i/d
mlTtSog5u9CtE8UyaacgHzkr7JtOtu0ajm9a01ep9t9J+/+jMGanZAYeNqpcvXLJsk1fbBhbyTvW
hqBfz5KTlNizDWZJsNIDYhY6I5mn96/3v8XSp0dSA3Al6hmoNM1GYaplruSKQy/c+BU7ma+5X3q+
15QHdxjx3l+Tul+aNNTtJhdxF7JT86dwkca6Ebk6vfTj9wR62XWzphc+94oGCwK2dJ9CTCP+dLQP
iqg6PUWICmXRI8mNVwbmYQ/B54uSVfmuHaTrMV42jWcZ4xfdjRjMeId3Q1oBBEJ9So2nMiHwgnO6
amXDL31T1GIdXXdsFTnebL83RlqZEaX0ko0PJcSpJFrB7lrRZvqR+cLEeT/dMcBl3pipwYzaHNpB
dS4DSg37r/TBWJPYQQ/zfgx3hh4QcZmYLdAZF1062mXIUIItBDSNqx6gmdZBsS+X1a8qtd2NcIz+
W0nqMmylYe8FsBOQjXW+gz8PNeQ0+t0iLQy0FmozKpC4vlW7aSBySxxKhDjoaIXvalXv9lEhFFQs
BWqRXLfFVlHbcqvl2OERtLc6z1E74pkQ2dpDmDkN0HBNvGHCJjOiaTAvqGpfNxPVo1bywxZEC2Un
ClRFLRK0QN1kcLuGQKKjBGZigkHq1xoYYupTj660M4jSjxoZw0zd9XM1g+RvGineEJW2xxtYQkGN
VD8biUk8pmutV2lGBSM+2Rz7VMuPem/3OxWUwm3qkvKYcDf3ARlXTkqRfKsLG5jW0pH5t1ZI1HRl
kpUBCtoDeN9Do2zrseKhMFIr5CyuvqSRZuzAv7Tf8ig2tmh7G8HQJfzQNzQ5FCXJwFdU+EGBj6an
5snw0Npqe4ljG5ACUQHwCRm7LSSpXuMETiq0t2k46HZxMMc23THXarZdrlahG4MEEaO6E8CRlQC1
02YXcIuon1Ar85FFYz5zwoNCwUVMmTDChhjFpgc5dsNtBSZxDhSCpYz6Y8lj85AYQM1EncZ2UqdV
iFYBGhMxHHig/+NCZlvqsLM1Y3+opAwkSLZeLO3hWA1Nhw/U9UfqsNyTZk+26qh2Xx1lKnanNr00
dko3PepSl9a2E89K+sTL0O2ASg7QEqaqOBvTomeD8ixsKQNaHTg9GM6o6sv90/TmGQyowdT5QBME
yGvkD9dnT0bcuk2chkCG0PJj6gSMDlvFpkdB0crM2CqVaOFAQUDscWjF4iKdYz41jUeSj5xcUpgy
Zcr41VTUk3StP/fHtRhmKmChQovOy/xFoFZDincJJRfdrBVP0fRvnW7wbalb1e5+pMXDC3mBAZGo
CfM9u48yiHsLTolzgYWqb8eAJ/daHgAV/Zp2+tv9WEt3H4Sw8eZFxeyW6ZM4VoVML6IXVxaOh6P0
wczYSdElwH9OCWYRC7TMXWHvL56caG+j1ghg/k1qWWUJzJ0yTi/6DwduV+H9Ia39+ixpaAx3LJUS
v05K8F4AyrS6lUrmwhLHfEFcEYQMjGC+xIElzNzRkvSi5dkhMuJtVqdB4VpfoHVbekpCVhbE0ojw
FkX5BZ0OEHtmxQnH7tNRoJ10ccf8A5L0YZMm/2FI6AKDzD81BkARvt61A8pVnTB6eoEtlc9N9WiX
8FTQftcWD2NlzSt8YS/Bhwb6rECF4C0475GCgEXTvNRcqJCD9gweO7PSTTauoavXwszSoDTtBTQp
R/cy2pdErz2l3yNpWnk4LC2Gz2OZZfI8N3rATRBEyy9lv88rz5DHCpjbdgWourRVPwX6CwP8lNRV
XTpK4SCQ0W17+7Evn0gOda3YgOvfn9ZaKaOvzN38uBsJV5qkHRBNuC+Gkm45GR4oLrP7m3UxDIxH
oVLkArUzL+eAQ4U8JpPuZRj9Mv0C8JGi7O+HWDpOJ2U6KAhCkvamJwp9lcp0xkl+N6K+UKkHHJZT
pj7IAPcDTV96nnSiSwMFDgD7YFMzjfXTB6KQfy4qG65KCuCG/Z8EeRZs3BsauglyQbAxAPj730Wc
hv4pok7rtKMxIrptvalK6ONUj9L6ASMtry93sV6B1LLW31hchp9GOe2HTzFJj1y2GRCzNnOfFTnS
q1fiAmVf5Zs2q/1emiuvwMUPiGIYwFyoyQEqfx1xQNddjeKYwup1M8J9J7IAM6ff0+TX/dlcjANU
8dSHwGKZQ5sHwSOGBhVcsVoC+ULIMFQ/IrfdUL6yk5fO8+n2wGpE7xzYm+sBaYpgACFS91I14BM6
YdKtGcbe1i/xAgTPCnA/3EboD8zWIhr2mdEISS7Q37kUtbnNHfK17iU+k/XUpkMIaE/mTT4B0GSN
t25q/L4/mQsbGw0P5IEOQTfuxqtJYX1kaUlOLtoA3ddcRKU/jDCcdGplDO+HWjiBEQpsQuCgAYGe
N14Ya9WuRE3sQpS3Ue6iHi8JRnYJvENWpR8Wh4WDCvBJ0DHhCnX96Xq1Zm056OTSptyzqbGBE/ym
r9eqUUthIEE3ATVhKYx++XUYwKbaqnRiwLC79tKquvAMECY3wozX5AChiIzfmh1bWCiGPUkXQPh0
vlQmaDh8RXvr0kBX8XFQ7A6q1FTzkqgBg+dsCeHDWEdBryCum7AmCXpbsHT2lKb6yFVRvoFGI2tP
5422g1oFBPetvAEKXDMfaxb1D0gq5UapyyQgaQ4L66yvRg+5IfctmCkF+Ks+BqYBR6I14jkSpQzA
WSr2fd1V+yTOiNe6DYEhSuQe45qiKGiJ1gdcCcoliVLU50hxjS86jcFZifLBJ4nNULYbrS3VeXyh
JWdwtudRqMOXF7lgKcIoHwWstC3rCUYbZF8DlOs1qimCClYBHrHKAn6j3XiK0v5nkeMvcBI7OvTA
dPstrkSAtVXY15iSHUBThqSANvmQRI27rWrVOHHRwoyoFl+jXpVbWeJOi6zUeXCAINrGES19kDTk
Q5QxjuQ3Ag8kjXajuUkBIyi1+sFCdSbBsdAVYQKyPx6njn2o0BDbAbEhtinwPQ9aNaqXwTaHx7zp
3a/ouOgPbWSpoaKohZfqTPVMaaiHnEj7o6AYEGuM8RADmBRkcDY5wKDmL/PE/coauGeB49NuJ3PO
jQPElg8vem2P/zV6Busiv6uSLsgMXgBBb0QeHnOwindacKQiA0RhPhkLmVwPMnjZBjYdOx+bp/C1
MuWBBu7gn07ayragCfFVI3EOOTRuTqK2zAN8WPozkUAHRZDzOtYNPAKomSo7JnrtlcUqx8IypPQS
4WgvRdbQlaN44TZDxxHUDwDbgDKfdxx7y6nMvCXwQ4rHsMhelO5DyAp8COjv9D+rdq1JfKtSgufx
54CzK9uIYVqmOJYFjs+lyb9L42dBz0m8s4xHlDu9Vh19sQbVWjpNPsecXdnI2iKnUxATVJpIBA24
eGRz/wxeuNIgyItdN3V2ABGchUjSDsoEFrWR+/BA4IFMq+39CEuDAEsSqhTwY56+1vWRyCIdZCAs
54swfmsUjl1jDiTfGmP8r3L7/DSEezd6fhNf8kY4U+odLlVgzi6ssJQNXLLKXVNBZEvpyp+y68wH
mPsYb5lJUn+A7rkPy7QmyJoUEDhmVwFG0D6mOXf+PR2H8DH4bg6WKU7p2YVg9UyH/wHm13K8UhV+
jVOaR/6/TzFUoQAEh9SB4cwrmkqXKWnUCusS1X9EBJOmwK0/7odYWiefQ8zemVWVcUO6CGEdWyeD
I9Qa/mtaBvPvh84Y9EJRhrplG/Qp7WCVnFlo3JbfSU9HGFrLwaOJ+mo1LTLydI1ku7gwoZKmo96M
fvG8510xKyskm1ZMbf8BBi466gZJQ4NBQnxl8pZOq8mzEYkVyg+3MBnUklk8js4lctI6iHvwuTpR
v8GhV/fVxP4NBk8eUCD6Q6fuDXA7UrblRTqpYkERcHTN6Ew6K/fQ5YDLTVImm0YblWOCRBE9L4gm
igFKsXnO1L3ipAbsPRsU6WEkhxKmK/0yybV9WYEzj2oleYhIS7ZuIqMQHJviNYF0WUgUpduY0H/O
uQX1IFR5g64o8f/x4kJZlEnAXoHIRTFVoigpzRC3CgDSKuTPTFBBcQ0I3MUthLadBioi9+dvZfrm
MhdE6saQUc252L0FPSj61os6SIgeeQAMbZtB+FoB75T7QReXB6TmDAIXnFtYZ2mUhIOPjKBiOA7/
h7Tz2JEbCdb1ExGgN1uWbc9SSz2SNoQsvfd8+vtR59yZKhZRROssZrRogFGRGRkZGeb/8+yNFruP
kBoaK3KWTtYEmPr/5UzKn73LLE8s+hSKvJeOrMAQBLY6rrH6LjyQAHv9T8Qs1SFbMRPSJEFfwD2T
44dKw8rVV59w7P+0ZH+m/M9UMZiNStUSVbzirdElopNPq+Tvf0LouaM4U2Ze3y5gp4iJPc2XPCNF
GKQfY12wZbV6bqrgZ5Tqr2hbgIKiHiMleApD0dayejto+UoEsmwf3Av0Dyg0p01/P1NWqFKIBvXK
fGmFeCMw8pgw6Q7IyO72mi4GHtNQFN4d7h5SvZdytN5Po1jozBcxcrcu4EpQqNqtpB7VQflSaurP
OmSefOzu4LBbycAsqUhUQHQwtWVewenWYqq0MLFM+7kRQGXFNj/c1m5ZAv2+4EjRFTEPP+QyG5PM
ys0XPX0Wu4Q1/JBWX2/LWDpgxB5gNRCEMJI1C0BEtxZbglvjBXI+v93X3soqXaNGEhqeC5idYE2w
8hKeQnKVxXMofEnMBuiFo2Y8itGz6e4aMn2ddewa2KS0pyZ/6qPabrqft7VctJPzXzE75EXCVGM/
oqaYPEOQaoe+CfvhLsoA6jE3qf9LcsE/+n1b6sraqrNaatTLNFtxC7wYSfbSxfpbFZsrTmVZMRq2
Cd947151jhWJD/+BHxovYR+9FMXwYOY0LKhZDrOp+1kL4m88u1/r0v0RyubKqv7p55h7m6lyBKb0
lMGfn3LfEN1KkzLi40YpxE0NJ87GGN3qzmzU5qgXebDRTS/9FAeD+1L5vFmZy0phBgHfAq5AeMxy
4UfVeuxA1LbbwHP9o9TKBpDlfbeNByPZ5Zb8bRhKnTqyZe0aSw/hVxLFt1bXaGeh7X8fDVByuyl8
5XYn03x9ew+VxUNIYYRGQxp5AD+79DCpWdGz5BvGixzhKJvfeiWkj22ny0dDzqV9FibRpslAcyjG
jNi9Ls19nsgZb+3Bwp6F5ASxmHBI/KY9dSCSUMAcDUbJo0DbhVUDJNHgJpZNocI9eoRHOBJdvO97
tzxIZBs2NFYKG/oZinse6eqjBfkQHKya5bhuk+1yoVAeC41CaqwPxZtVrriHPxfGfIvBkKctUWf6
5qqlx6trAP3jimRsSj6isL6Xg/R51GhkrrMPRh1Rn3RPolm/kPo4SUJJU5oCVPvo2XI8kgZRPidi
dFcrYWsXavHom7/9NqBRXVk7CYuHjXQqcfgEaSbP9gmYjmosCUBeAiD9FK3Z6crxtiksW8J/EqZf
cHanBbWaDprEa0Vsgm0SVVshAVUgfX8Z0dIB3WTRQaG+avLQfB/AcVM2Xsy8+CjD8jUa8oqIZafx
n4z5kyjvJLlMG814yRrhPm50cqb6+MuEj8Duo/ZFlcJd3wv3KXS2o7+GK7YUb50paM0eS2qtWknI
IX/pQbz3lM+GfsrIrIFlfnu71uTMkppjQZ+fFKNkAQU23CP1c1Zs5TVI/6WX2Z8BEGjN2Zarqmnl
Ax9dpOZL85aN9L9Q2y5sRQOZdSUYWLTvadLkfwVN6p5ZH93hcFDRGf8yqhuFfTJXHN3a92eBgF/q
FdBIfP8zMANT/8vKM2Xp+xPCK698XpRXxLdwjDLdFGXmi1S6YBZZwFUL0V9EnYwt0RdDBxY12Jlp
SWrvK17ECU2rrZh88D7X6V/sAq/iCeltKijrk4842wUh9z1fbxWDTLls6xmIH0Irv3vYlpBpgu4B
hxzvfjW9TktMxWUvIaRNj6MCasMa0P3iZgBjPUFYU8uYg5TKkR/ISWTxTPCyvVJ9cz1zZbuXzsUU
T05tM9PTfhZwiYUIQFDmWy+eeLTk78TRuzC6V8vxGHkr7mzJL5+J+uPtzvbEB80rospFtdV7kozU
rhq7Vl5vO5PFBaNKR5f31Ic4L10UlghhexZZL4Y4OJRcnaE2Tn8hwgBLgsKWQrZxZrxWpQ+epLXm
iy+SmCvtMVgrrC4qcSZBvjTeKByNuPR4LOXJpgrsv+j+taZMJtU/yo1XU/f+2HRR4pLHIdHSt7/K
AKaGw+01WrQq6IUY+2A26KpHxc2lTtITFxEFg+5RbHFvdLG4lZJM3JRlIx8MGbTP20IX7cs08L1T
+Zve1stla7XaS5V4mgQGSrHVHrL2oTdXngpXl5XCyDSlYIm38p8K2aWMuA9VxRfC6OSJgmRrY/NB
opQBn/o3FT6Gd+rzRxZlvqkD8vpZaaa+0YhCGp2gIXkyBvVjoCZbQ0l/3hZztVczMbOHX9SbQ6JX
WXTSdJ6WnkxtCqw+T9hFUYr/39+WdrVJM2kzfyOJqdBrKkrlOkMsQLblFIEDfSUcvi3lGlsL+uck
zpLoJLQPprcXy5dsjSB+TcTMDUCA+78ijPIod4fqp7wGVjEt/EVIf7FUjNdd2lpeJmXNizQ6xUrz
2PsSb/ICeDXtpEjui+F1r5Usr6zbsnlPveETwhpBzKVI3YcII7T66FTCTuMfomzvUwHVV7zDlX+b
FIMRHGIt6DMJAi6lKIreCWYhRidL+Bw5ZvbPbRNbVALfA8DH5Obm3WQ8dRsr8/Po1OZyZEsQkFFt
PfbNcDDLdCVtsiZrtkd9WpuJPlTRyVCoWx8hg+y0XTGu3JyLR/RMo9mCFb6ZD3GCRoZrhSA29du6
VB/b0bzDkT+0wzisRAWLasGkTHwma9fZpgSUq0EsvfjkQwEcnZJ82JSGAJXSSuy/aAnTjA/tIguT
7BCB1rpcJPHJ7O+k4PjugcDJ0AhhwWLiqUlm4NLQGJIfi9g3J3P+JgoflPxHG779hbFRFQQyR5Wv
8zpunleUfNCgTjajdhfGdpscwbe9LWVxnZhNpvOJtyYJ1EtFMk+JW2/ajzrxfnGH7jJB+3FbxOKW
MzFOsGxOHPYzSxbcwAoiI4xP0bDJ4CgADEWi/3vFsBZ82oQYSK2bxgtQ2WaKxKnsikLjhiepKe7Q
ViYTU5d20dEX1JtPRiq8DSFJidu6TZfKzJNeSJ10P4s8syyOdcPzohPdG88ZPfo4j42qNa9VOv6W
e+GbkDf7zO/e+8yBrxUeQaCmeU4x2zVTNs01WkDNKDqZ5kOZR3blPejdWslx+siVbrpGBA8a2IS8
cqmb1xN4JKYcnQrlMI7PdMsGazBNC9YH+gMzcpgHpc15ai2vmzjNYe89xfGmokHg/cZ98fnZKTXT
NI9kl8+PjIt494XxfidDpy/rT+majhhx8q5nu1+3/hCnKgj6tQJO8CZdaV5eWp3zz8/ipyYHrrzX
+byX7OLwU2/kK9a7cDJVlW4AcBaAbWT4+PL3e6bsylaoBiemMm0zY7xH9o8DTEN9Mf6NKOJ1pmTx
aVcjqwEzQ4VMCeZkqL5dpGBkyb9FEIp6+pdvH8klR8A07jTuTq/DFbeQG4WlmPpNcGq07KTE+lGs
gdIcrMpWc+F/4Je7asVXLx0VTjaqiZO/nkc3I/A2wEzlwUkOY6e35IeuKj910OveVm3JIHj346oR
RAZtdltLcpabahAGp7E4eeOz8v7jAoAE5B4wW5HonfdGt2Mg52kj9ye53Jtfgnp3+9dfN28yG3j+
ffnS3BKzKwzaJPsTuFORpu1z9bmXgX8zbSm5b62PXvl5ZJ5ZWaNwXAhyyNjwqgYJzuKyni1bAgVA
F0ZKd0oAgdW6H7HykAh3UATna7WuBdsD3JCJS+BzyKnM009G0iqp6HndacxOQvMwhLRbjV/BBC+G
f8RsrRt2weqQRmIeD000NR+2VRKqKq2gtKfE8p+EUHeqVPsU1Gs4zwtWh02TVONtOk1SzLatL7RR
E9q6xUm38EW/Wc1KELomYLY/llXLQ9FSHYFWscn26rub8cEcOFdgkn/mpitgqjV1+r6ZfPeEbS/u
DO/nbdte2PgLETNPGrpm4hljN6nwUeyCLf1AuJpnXYx3ZvqQp+L2trwFk76QN4s7arf2O03vWx46
AL/JKSWlweYX7KPaKc0VYdP6zAIBsEAprxNzMMown7gOrKaLMylvT2H5qh2k9uNtXZbW7vzzs/du
04iqmxh8fmCcIALIaGtBIK1tKv9QJJ9vy1o4MqgCrAx3Hv/MHbVnaSD0FVl7UrpnoCi3xfgGtNyK
H124Vk1ati2CGthAILm5tDeA9JjILuXmBHw5GCsb7mAA82ABMbvDbXWWdoZHiE7ogXu7gjAUzCgE
ONprTj407oH6Y1y511a+P9/5PBVatffi5lQ7lbSNsu3tn7+0G2c/fz5n38EsF3k1P1/R7oLwYezv
q2IlRFvYC3pDpsolQwnAj8xCtKrqxdpgGucUSPfcLbFCL8hzstbZ8wfEbnZEEEPZjlo4Ez/zDOEQ
xYkkJRRATbW1Q+YR3OJz6n535bcu/sRU6pt/bHXbcPxfgrnx9X0lbTTveHs1r1XlHQdGIu2BMng/
f6bnz9xcXllwR41+fVL5DbF6F/rwLHzLsndHpcz2g2xBwh2SI07TpXXzG7JYYH6E4wowXEaObQ3h
4drqLiXMzk8v55lVTBL8nC5sO49WzG7x+wDREBLA6XyVphZSo8jEUK5OwRsI/H327fY+XFs1P5+1
+WML10GAXMRlm4thTTB4VIMN05pJ+95zz6NTIk8sTjziPJtmVt2G9eBqwLE6NCq2MNFQ3bytw9US
TQIsHpgUbugmm/vJ3PVEMVYj14kf4S7hfrn9+aslmn1+MuUzU2XAPBlajc/DNSY1lR0KPz1tJYG2
psJsjaomAMHcDV3HbRQYiyN6Q1b8/JIEWqY59CQdr+GMLaXyBMVrLCcbvrnmLvHjv1imcwHTzXm2
THpmGYls1XR6lJm4LytKspQN1cccPPSV1VraEbykwbA5tSc2/1JUqgh9CL225ajSkwR/SSHFm25Y
SVssLdg0g4ZBgQFFOeVSyACKqeoVueAERuPvGqnNHuJUSFcOx5IqpGfpmNPQRJr74jaJoqZj+Ptk
Nv1JtbwHo1MOUhVv32/DE94zODcIA6/4UpmArrakC2TXIRnoWG33HIqdbaVr7IdXXp2jggBNoyFk
whmdtD2zgVzODQH+V9dR+pJYsttodfBMgzjMHunKBbK0PTRxMS4lgf6JY7wUFYMu4raR5Z3SNBVf
Y9FTP2mu9e42HRQ6lzKl1M4UUkZpSLrW909btfqhVD9u78qiDn+8L8RQ9BPMvq52xQBVQemdwoEG
Cas19O3ope7utpSlTbFIwTEDCJkokdelDpCNDFENLvTJkn9Xw7ch/5qLX/v0+7ulkDRlYoMjCeT2
/LkfD1oT1mbsn0wDaGrm12uZKbFsW4dr2ZlpZy/ClymbeCZpWtWzPQFCPOpFMfRPFcy7RpmcWnkI
bRhmv6dasA9l4zXJ5Z9/oR1gOSAiykwDzscbuyDU5cHF2gYAWQLS25F2EIenwFgbL7iG4pq0O5M0
s+scVLtKLg3vVIMNuFUsPd6EAJbsKlXQXgNB7uxqgCorkNJxE4p0Qmf56NtxXCg7MvDlmldfMB7U
pcZPO+oC7IEVMl3si5V3yixtU6QfhDG1FfWLYv2+vcALfpAhSwVYQabQQZOeXYBSPchST+n6BJOW
t1EYcjjIFmNvaQ7v121R06m6sp8zUbMVrmNTt9p88E7j0DrCMKSbbIyhIKxdOy5H4JAtexzp52zX
4IoWDRe0MZA1cY88Ti8NNwnzQe6YPHMijfGAMch/kzWf0pkMvmlv4tB8Nd1Sff+1LLGqtLVQaASE
b+Zj+iKETFrNvRNcbIcEkEYxKbYuraq3F3XRTiwSZrwoSGDMgbPzTEnUQve9U9wPlICGSnqOIGTZ
NcUwbKIkMFfuzaVNnAqb1BSY+aGF6nItM0lpXR2WNtyNVd0nPDv3ujdkz23zJPS7sNilUk6NsOjb
421FlwyVK2fi8aGpicjgUnDajqnsx5J3UoBs9Icgsgt93Kmqt7Kgy3J49f8RQy/rpRwwhjrCZjyO
rO0p15TN93pNlaU9IzD/V8T09zNHOvHU6Grk+aeCZuTC+1EZT5b2GFkfb6/Ywi3Hev0nZna0a7IO
Qp8LbJUv0AkYR99ArN/clrG4WjSH/NkRGp9mEWFsip3SmiZe06x3o/FUjtouafwVKYuanEmRLxes
APawGST2RMkgfIjGMr5LTXXN5a7pMjNt2JXHvB1cdPGAdBhoRWszHsk11YHbi7asDsOME+ijQqR7
qY7ath7p0mn/e+vUiWTL/Oq91Gs4HiA/GOOUGb26Cm8LSqmAeXWuYxIb2lKVJju/G16MXhb/Ym+A
mqOGPulyBcKsGzlsUEbKI9DzXxNVh+lMXvE5SxsjA9ovApw+0YrPNsZv8DdCnblOUg7WtlKHn50y
eA8WzQ/vTQSxbDwHGIam65HOkNmRidxCTRmVd51qQvNQ5FI7QP64IRbNN3psrnUFLylGJAEdDC3B
XPQzxco+bpWmxHmX/b5OClvXjy3VgNvWtiZkssYzbzOqQq0MxXRDAHuoP0flU9Su3OxLIiYgLWoa
U01ofgkpPZATgxTgM92d/s2N9tqv9+twLmAWOgy8raD88LxTE6XyJnFh91N7vbe1Jl1rcF7TZXY4
YauJNDdDFxFnaYAFrP0S18DYF2VwLoHaBmL2qj8x6VJNzgoCEp/bGsrW6lT9RWJjinf+FTG7Y/JW
0ZIx1wXHBRs9bMgwrfXTLt1i5xJmZ0X3Skn2epQYo33fSZtgzHepm26UfsVdLoUc54Jmmz8C0yzL
BZufWJssus/bZyu+B2pDNW2whYK1rp0l7wxgACHghKcH78/leUkVk3KzgF6JnRU06PdrOYElAbTn
83aefBpECZcCZFcomTqoEJD9lPIfa/XfJePC61tUMMg4XUWEXaO19E9r5AJyYeuO8nNcf8qCNSDX
adHnwTxMqBOQKzTbV8ApDTteB0FKTJ3mSWu7sagfPENhTGkAsbvv/OEQB21XgiRhJit4AIsLOLUi
wPgJPsy8IUSLxLiW9FhwVHg4RymztXDF5BbXkJc7sPiAw1wFm1HITdeVkeDkhp6c+kx07+MwU45J
5cYrvnPpGE3IZkTK1gTgM/M3eh3kaZuPgqOBP9uJn1WdCbfoC+d35R5YXDWTnA2dFRYd/TOzq+ps
ZCYes1P8ndFu/bV+4bXvz85N1Y5+mXi14FjeI6hHRvHp9h2w9v2Zv1FyjRjAmI5Nt7Xa0E7ML7cF
SIs2fbZCM0dTupVVV5OEwNxIiS0Fdvgm/IC/9Yf0579W2AqqXf5WcmbMbYji3dfbv2DR7EDtZTaN
VyrJnEvPAO36oEBJitNudvBYQAonrREtLYgg3Ql5AO6BbrursuMo9YCM+aYzNDLog8PGHRWg+37e
VmTai5l3uJAyC9i7lIraoAqGA0LfW2Il+6z3nADgpI2XdL9UCJ7+Qh5xB12WYFBg35cLV4iGW5d6
Zjqu5u6tJjtqbWSn5Ko2zBneyTW11dsCF4yRBzC4lEzfAHo3B3HUoPhKfb80HSPsvg1WshWH4p/b
IpZ2ihYROvcIrCdgmZlO+PHaHDPDMdwn2X9Vhpe2WClCLW0TN9EUVE+YGvP4s3K7cQjT0HJ0IQvt
NJaeBb8CJk1N/tFgySLhFN7dVuoanZu5mHOR08KeRaOVrBRuEQSgjDfdQQB4ydOynZ+Yzx1tl5Lv
7YXQPPhh/da01Ys49rsujz/oA6TLcnyn+eXdkK+9Lq/nHKffBPwAxFnw71yBmFS9PyqWx/tC6bzX
XAhOXRLtwja5r13wi9v8l+Tx44q02yr+GlTcgs8BtG1CioMimAt7ZrlwC0UuPRWWozRxfVB1t95A
lZcf/NLLd01SZI+5H34PY6tdseDrRqtJa77MhBrSGbW73IkwjqAKcgXLkdJGfRxJYh77KhGfAhj/
HgGoCg8Z2FSPTdnnH5K+FHc1vW13UlL/WjGJRSuEBgA7pHWIO/Dyh/S6EdRBSZ1PDxRtU0aVantj
3j3CkCwdATRrvyZFHNng2TQvZeWXjykDvNu0KNWPbiVnWy8L042b98UB/Devt/1SKJ7Swos+3/6h
i1t19jtnB7KRckXpAtdy6OfwN36eDzaznPqneujcTV7r/qGrRG1r+dnaXi25Au1M8uzQSEVHxqAJ
XKcelK3pQ382bIW1gvdCICKfC5l+xNnJ7P3O1eMeIdO4srzzzX3WbkbjvW1ck9VhWFNrwJSjmFld
ZGiN0IHa6ZSKurfact8HaynR5dX6V8S8H6Wj1SUl9jWdbozeElq6GSg9dd1qCLwkR6e1jhoP0yqw
QF4uWNqZgq7XvuW03gevIunZq3uv+XXb6JYuGvy/AnYIwfZVN2cIJFc8SvjLNKQAAOtub324LWFp
388lzIxLHytRdiMkZOMxN4+F/j35oawBBS+dHR34kAlfFBSKedeoYaWpVsaW6YgQL5YZLRvWV6n5
OcoJMPPZxgh2t5Va3BtSRYwtQYgHotnl3oBW7rphJ1pOzJjgTo/bnGCnhB6MEYPNbVF/ygfzYIcO
+H9lzfxXQnYqL6XOcnrV/KX5UL1X+pNqDU9ZktNfo53gdvumuzKwtOKRkd3t0MpOb8j7279jcR91
kgkmOL8Mg0x/Pzu/rV8J0D4MWAo0uCVECIr2IyoZ0mYWKfkxwr26cpevCZz8+pnAMCxBWdJGDOfT
qMR2pn4LRLs43tbqT5hztbpwvE0Ip9iOOOskSoHRisIgspyqMbo75jbexlyWQMPo46c2irOdWEXD
tix07ZPuxspdnIyMKY5xvmmZTXACH46HMTDboz8mzUHNi3JfKU270VKr21j0fO67yHe3WVvIj1wu
GYQclr+ixNINN7X56WTjQZCaR4thLQD4MRquEynhQdGPmnbURPiRmcaI2+3tBVvalXNZ00k82xWp
CwpmAiy6ZjIj/2BKsXtsBs//afpZvcnbYo3cdMlBGSSZoUuiDEWLy6U8IWulkClx1+m7vfQ1X5vV
X/w8mRhe+rQcgAB/+XlNyOM0q2jQMaMH3ZEi5/ZqLZV9ZZrUmNMieqFSP3MUZtVLbZ6oriME3vCq
A5j6OBhmyBydAYBC6X9rR1d/EgbNcEwjNb8Pgih6AFpL7clIQmMlKFvUFgY+mU50GA31mbHXnptC
fkbaXvG3oraJhBXjWHLDBPvMpKkTGts8kz4CRFdrhU/iUci+Fm73lubprs56u2Ig2i6T/HfgrjXW
L8qktgxZMRWnqwZ0o5XTOq8xyE54BIS2Uf/Ji2QjtLwLvxWiv5LBX3L8xjTYQTQPWOD8fZtT5fAM
l6OmjM4o/whJFDCdtLKMi9t0JmTm8cVMF4JKM11HBD428xN7LWe/JMCkNUm3yApNzVaXVp+GXa00
AbHYsJOUOzNbWaS1z09/P/MRjdTkxEQcKr9XfoPv+0JFbXv7YC3tw7kG09/PRBQdYJSJh4hBerG0
e687qM3K2V3TYnbh/YGDBH6YYs2z2L6W/srn1zSYXW9eowShYXg4NlG89yr365iKzwaUR/+3hZr5
a99NK23wEBOkB1fZus0G3LG/EIFHoUIj0fk3L89YFWSDXmtYzmBuTeHYmtTQVmKBxb04EzHTImWK
sq4qRPi8ghS6ZFZUWLrVKC1xwUAPDj72zE0nkR72fdviRMSD65H935fj1yJe6VpelALsDPOS9N0Q
SV0arRImVmqIBZdBs/FfEtWuXpN6LVycfuo8oKF78l8hsxutwRe29AW6Tpmmz76a20WkPLV9/0rs
XNuFSYzfTFQnY7/1mmoT52tUDUvRyNkPmF8y/ZRIrUt+QJKS9PGKhz7VHrtUeY29HmYu7S/q6oBW
wBczAcSi98wVhFHVRxPtsVMHNlPwwrhRhBXzWDQ/BQY7BJH9s6a/n3mbyGJgI/N4mpe+sY81JpDg
b7t9iJauMaYFSRBxvdBGNLPAUQ5opuCF5pQg7JKRCJVP1HXlvWjU0r3XRPWRbCHEZQUDt7clTwZx
ZTDgCACIAOM6edVL5RTYkxPfxM+lbfiZqttJDZVt3jMvFmU7CyLxjWCM0BmEK55p8TTAugNf+cQH
O6fNrWplVIxmpLIPoskxFqCnrIirDz30jRuS5eX+tp6L8hi9A/ufhnhqyZd6SjWxWBiQhguUj17w
27eeY+9jmX+6LWXJ+mGWpQpChMAk+Oz4GYSrcdzJpkPX204i9OkAXcw+hQUJf2mllXlF1jwT0ZJ+
D4VQIS3dfI+9T51s52SKfBg8ii+3tVo6AGdaza1T9sRObzsktfJWMjflitNa+7x8uTVRV+pCzbPe
Cc1vXfH53TOlJIWsP2ME3FBEiDO/K4DQIzOCTcYmsr3Ibrvd36zONKbwP9+f7XlbC8ooC3xfSj+7
sLYE4VrxaylY+E8D0kGXC+RJptd1uWk6evas6AfN3Ynu3W0lFhO25zJmfqDsDYV35JRDEb27LJK2
Mpx/PJs+VZnwwbS6B0lNPkhRq2+zWv4spmvgCdMqzf3QufyZEZSVQtmVm9Np4W6IzU/JeLBKw27b
57zwbb87dcPP2ypfw0pOhkFGfiI4of1HnMXBLt4gqNPYdASxCNpDDmMF6d4x+NCUrvrT4tn5IoUt
yeE8cP2n2hjGQ1W6IfWSqLG93P/cDl10ZASgeNHJY+/aPIR12Xf7rR/7/2Reoh2ETC/J1HT9+2MJ
aqwaoLzAGnNjzGwaAFtVH1yVZ2NHwit53mX8z1jrv1s4mBSOp5mMaWT5Kq8mDqEitb5kOB3kmZ/N
+OvtDVgwa7Ly1CItVOH0zGLgsdQHoFioFuZe/qoFwbdBEyt4GpLjbTkLalzs8/T3s/u7rDJm8MbQ
dLTmvsvtxl25WhYdMcPq07glDf/zvq62sMrCM7zp+8We2uShc2EOyw5qkm2BtVoJFRa1OZM223qe
0LR4tJHpRMl9GN2BY/UXqwUexsS/N4GcTbt2tlp+phRSG6emU1jKnVtWn1rF/HFbxNJdzMPzXxHT
389EVPJQloURmI7q5rYY/yCxtVHdh7r/eFvOgoHJFnkXBu30iRVq5pm9Jsx8DVxMh2JxuIl1TThA
J9GD5yvEK/5z0QYYJLAmggT+na1aqHANUDgyHTmvnvIm2ZMMuW9j/8M4xHdt/26Uqcl1meKU89YZ
95w/4T1BUGIfLk0yvXdleFx9Rkyu78obkx6YoB8B/plD2WhCKWpBXRKPNkP0a6Bcu8mMxIrtXuyE
g1Rb8v1IGWSkwRgDLJhvPaYRfSZ2EUqD7Ve5AKpqLK5EPIv7STcwg6UaP02bHeRYyCq91akoj7IK
d1i/h+y3FD7cNprF82VNRCRME0ww9pfGKRheWIVVbDkGKOHPdb7Gg7LwfW7wqUmGtBVjsjOjTNS6
LcSSYEr8GtLzs4Y0sHSRA2xlUtynaDCRTl7+/jxL5UoaLa4GqX/RQv+nArKeHodbMxA++jGNzUZS
7WSj/VCkymM2rkEpLBW8ad3SpjYThp2ZQL/8AXILZ1We6bRn6KZtKE8KjBhV/RolU9tzu4f3cuOn
xkY0Trc3bsGrXMidRRAjzKq5EJvINYbvVjZ8ziXzCL7vCBJnuDaduiiMuoHE0NKEJzMLyZh96LPB
oAelVmv9zg8HsDL90d2qRvdm9aG+4l7kyavPDiTdfICxQsZLO/x8VMkr5MZojARXxnz1R03zvZdY
bqQPRqJIv4PRArEAsMV/6kKRtmMmy6UtEt08URRn2dtKKu/yJjCfzAAa6hDOrbvCF5tNLlSdnZdq
AzuI2Nt1GRkbvyq7R18bpVOvlh6IX3W1MSzXgkmapy+56ZgrOpB2tzdv4WjDySuSOp549a5QESxl
9GB75lYL2m0D/5WY7SLj/dcBMpgZp3Wd5qT5yciIBd3C5DowG2PjWf0+KV60yly5PxdugoldmMmI
qfHiCji3FN2mKwqiDWUs7c5Xj66nPjPCufejQLAlQ1iJbhYP/DShR78/6Y+rSezRDNRK9pqp+il8
bQPlVQ/yhz5KTsMoV3ac+NxHri2Wwi4I1Q+x9W6MKCLnc/mzgCRK3T8sd9xFdXPfRt5Dra2hXC2d
NsYPCXXpJTKuMP47rx5LqOCYQq5S+V6w5PK1zxrzUOiReaf4vbqypks+mviHmvg0KXrVch7IbatK
PkklSXzWaAMNvbWS9ZqE2aLFeasKBXe8o/R7Wd+t3ZSLn59owmkgAyRwflP6PaxCqZ/RPUD7rDA0
9u/bx3WpLM1OwEkGgAGpsXnabRCEMuvMnk6r9KB7981vI+WFuIMnvBx23Xd32OXZJja2wpfbgqfb
ce4H5Ymqi8kWTtg8MJGhm62zgmdiLD4n7pusfVTbDAwI0MKzz934vVkzvWkjrgTC3jgha0w1wtl1
CkNzJvYJMUcaJntKDo+ykNxnCXQPCrRGdh252k6gr+q2mkv7Ryfbv1Knv59FyFaZ+kkFxIXTJ9LH
ZGg+NznF49syFpcSnHL45KkBXWW9U9gAg4RJFUeFVjByOztIQlsYvyT1qVE/NFW4Hfoft0UueXlI
QoCmYcD7ejapM4LWKHwND5w+qNFBL+/i+C8ukjMR86xYUVcdg8Ki6Xhh+N1qpNdStEbbd42VAs6S
mye6oXbMAYPSdvr72Q5pSaDmEd3dThfkPxQtv0tbuBYNRf8lhbTTubkqHm4v3qIlQrpAWIVrIm16
KTEniYH5t+T7DLdnrrwetpZrBjvFD5ONWNfiziPw2g6qW6ys6ZKuVFdJnU7cFtp8Ds+NC3eQe9U/
ueNdKW96f1trhzK6M+KVAH/J7Bk1J3WKftcTUmNbi/AClv5JNjed8qBq7+8PI8CYwNEYvoBNZXaY
U1OryngI/JOaPQjx1tJXjtTCPQUwHgQMQC5NKaVZ6Av8guK15AKctu0PXivavaTtUpjZ1rBlFwXh
2Mk4KAbZ7JktTI9NqWg73XFziMql8E7sxzsaLeO1SuvCjjCkQLjEuBr9q/MVC7RCFTOx1pwm1O28
tq1hbfB/+qkzB0vZ0ODBItO2B+7fpVmXtOh2Yyhrjqp1TqFEHzuh/FjH78YMAosBj0oJZ6KfvEpr
9GrU1CMgF07YPUxd28n7PfYUmACPIU/N6fM+06CQEvrSA81pFVh2D1n9+u7Tf/H9memGXpTL2sj3
xW6XfU2qaFeV4c40S2DMG9us3n8SDeCr6YmZmLSvmDJqWY9G0LJVR6Uiytt+xZddM3KxHdTSmLOh
Z+86FhfgKcpzr1MdaUzE594drS9mGld2rRbtvZfhYoxOLx/NlCeBkqQiRV/JOmRkZw9mY3Ljw2F4
KCy9f7S6VWi7JZMkk8NwDmNAE1DIpUnS1FeIo1GrDjwFr4RpR83Lsq0huGvIKguOlXLzNEOLS2LO
eXaMk1gMc1dPVUeJWhshtsZgaMkTSAogEQi3t01oyWmApctRpuBGG9/MO42xNeTJkKiOLDhw72wV
4FZN9dMo/4WpatRDaNeioHjFGm6aaaV6fqE5svXqG4kti0+j+ClSHzPhoVkLCJf2imQQtgqA7PWM
eO5HmV5YseZoXtfCgQcOghY0+lYvjL8YRiYf9p+oWYLBdAF5A3cfF9K/qvkHS1+LyBbNARi9P1Xg
65iCZF9rdiWHroMgcaeaQwCltDjchQZkSG0LX900FbJyFBeFQq7FgxXUtqvJLT2JG7MnleSQcty6
sbeLCONV8xHaGj/88f9Iu7LeuHUe+osM2LK8vdqeJUnTetIkXV6MbterbMm7/Ou/4wLf7YzGGKO5
QB8KBDBHEkVS5OHhbQ1cCWGQr0TgDsYKOBW6aOh50ITkaFW0rhVVpPqHpjyonOpuaIxX6nbf5Fg9
xwJMLLdlrikI3sUgXAQHJ6Qv6z+TianJcvQYtBEc2IFgkUGOplNtXK01N7nMEIa641kELMmlkCpm
GDcuLAr+0/ccdGg23wBVra6CgmkVyA4EYCq2rkebkDklDo04CfV6L4ifbU2vWHkPoJ73R4Ri9XIj
axwMVaNRr6EFjWm+ljnh0P4zOO+HCkjF5OBNn2+fze95o6rzX27UUoJDEKByJWH6edszD24AyJzu
wzwN6X2WFvaBGoKGFkcB3bbRdDHnsx7Mg90+NG7fvm9qSYK0yH9xh09RASZnO93XAH7joR47Bz62
4O9gBFOQwR4BBvbbP3rtwuAqIr/pwTdclXuoNZiNMy6/edppeAGaR0ycTVGq3MI2rioVMkO/60rG
VchCh7wCehj2OhEYFslQSaK2vQUGXF3NMrAC5R489tQAj+g10RzR02jWP0kCq+N4/iC+kwYoeuMN
pIEOWpEQsGLw2zJj5vKakBI5TH2caaTPH1znDtPnbx/N2o4BKIBXCvrNQFSm3PW2TFmiEQRJGs9e
mmJ8X+pb3TJrTvRchBKupinYPLU2plHRkNn3Bg1TRGAsEcLukoGFt9ezlktHRwPY9UFabqKnRdkw
09RKjMUCPDhpEzuoZRmaWveQ5tVu7M2vWmk+ZkzsSJW99nP19wgdcIjo8Alg8gSuT1kpn5lmjI0O
2XXXhE0ztTvANGBHqTHurVKKDeewZuKQLsXUFLS7wFgrh8ct2nUlnx2U4w2/T8zDKAk6OabD7T1d
0xFcKu935h5c0svfz/xBVlem0dqtE9kiirXH8vSGz6MFdknUY1SX2igxCdNJSzAQRlQeRFht0Xuv
dSwAIvbn+8ouGXPrFDTH90tmlZZPm5xFYpb2Bzc3MD4cUAXzIDS9rwNLp5/bWM/xzGWxPzqpFgid
lYeSsHTvFEALFGjXDak+Dp/tpslPsp9Qmqnj4r6WtXdMBHKHJkb/fqnLdAtvsvxM1fCjBGYsySdo
mVoFSzD7J4FQN+o9FhSz6TfliYO9cnKTe4oGvNuHsnZpl7GFeMwA/HUNvSS5DupKCaRBfaTeq3zI
yhMxj7eFrOgvCkJ4jiO5BX+mZoRAxmgYnKC8wMqPZTX6ZMDxbMHmtoQol1JPin4oczyKSMoOdD7I
AWUMb2MlK1cE6GooL6JCFChVFBuzK5e0HCVETx9eMLYgtMp0a2zJhgw1Txcn6BVvZlTrpir+mHTy
nVvML7cPZOXUsQwAABasO4iQlL2yMyvpaYO9KtMXUr12GEFcvWYbj53VdYBBehlggchMzcppdtPn
IPrAOgafYE7SBtXS2ufxDsVrGUAZ4DMVB5CgLje7Q2NHcvIrGdb2Rly5EvSBiujP95U3jTDqkSNz
YUcDr/eVwx6GdnyaKhYOJhpT3Pkb+hu+oCV1Q+yy9er1h2rh7YvHNNhKlp91ZoRJ0hIvS4UbteOO
VaF+xz5rwh/bII43wv8VJUCk8a8kVc+AkHRTo2zdyBPaKY3tj7HFjwloCXKyBSjbEqWclWPGWlow
jrZ9VoO70Qpnl/vZjMS6/H5bs1e04mJRyqkZFeb61Dmsp7TCjGOQ8UYctboSvKYRD+JdfVWNldUg
0EkPU9bn1r0A9afu7PrOepwS7S2KcCZp+SVnijChK1ufFqPZdt+qyvAH74dLpxAMZr7Z/sy3qgOr
G3cmTvGebpzWWUUB+Stt4pfO8mDYsJ0rBhqjM/9snWJ0LD1m0pMwOnVxlPaejJ/KrRhgaxHK5Uly
mTd44sDRjJh+/Z3SjQhpYwkqNBseYXDSFJvEvZfJ+qpn1HfKLRjbWm/c+UapMBEmGrdpJVg1zHbC
442/UDp/zt3m3VAbHzHM+yN1xS8eawfTynYULIY12Rorsr7QpaYBTsRrhrRyTDDijkwOAIje+1w4
h8RLvvBR37hNW2KW8zzT8aRITYr2WWBFMLek8MgPango+pKNq7QqhiLvtgAPzCveYcObOHG13omy
5FOdfeXJP2W2kRVetQvAkSxQA8NDAeVyJXnqVHY6AOmYao8WePdtCw1w+TMpn2/btzVMA7LOfwQp
t6jgfTdiVpITxbIJRTsFrhsH7fBBaJlP5KeEnbre8du6upN/PZ8Dvhbxgo7sFGpeKLddrtFOjaLn
GcCJVfw4s7uMBvkWe+vqBT4ToSgEpsPaWd1BRNv41nBIxd8HDVgC0skL5hGKrTgiswQxd5IgJsli
5wvPh0/E3KKfXj8hxCSLlGV0irJNVptywyyJHSX6lyTBLD2Niy5oK5Cm2VkLOg/MW3XkB1Zrd8Pc
7SewJdzWkVVdRMCN9S1hhDoEoiQZnhdW7kS98IUV2p9LAA7qjehhJTzC4+SPEGUnY65XjkYhZMSQ
E3TNDvx7p9HqU90545Pm6f23ak7GXS7bDrj/eN54gq+WSWCfFqIBTEC4AqKUAGSRnHEnMib7Pq2L
AzpMwg5tfAZpntHWfJCp/MGT/Kc5tXegOjnl5XDvsgHs2cM967cmBK+92tC8hi454GKWftvLuzGO
ydwPdWxHs9Ynfp52w7ukzlik5618alOPHhLCt5I6q0KBxVmmfcAyqlgWDWy8+qQXADSW95n5gDmx
KLRTepzLDde9dtiwaQtnIsBhV/3LIMWuSvwIOyIIrzC3l6PZi/Z+Xg1P8zDrO0nqfWL0x3R6Q9Mc
EhJoLUMDP9qz1QJ74rmZ3swJPET1taM/ACG2ASW3vaPcCrzXTM+5JCVyzOdY2EJqNtDjBzMGA0t4
+1auUTBhKQC2wkGgbV+N7PW4nOeyN+zIKTnjPgPtWGjIBnwEWcu/zal4hc8vfCL0djemennPMbTi
3Wi1/NSPw3DX5ak8iszkgdSkvROlfbr9C9fc5NkPVB8EdpprNulxytLM77saeZKq9bn9BhN8LkUx
HGlhFBqoSlCgZ6gFh+ZW2nZ1FXDysPBoe8TQncubWLZUj1MTzh5zv762NL6P7fpzjHFStzdr7e7B
wgPX7mHMy9UcqRJISVuzESF5IP1nLQcxkXzf2PEPoxo/mw3f6oNcVc8zeYp6Op1nddqEjpNk1sOY
1e9j8QYYjYPFIDmMmRbXBJl4ZXcE9QgbGKQgj8NW7Ed7V9Q+aR7MrXfU6imdyVJeNwMI96RVwV7y
wvXt+pttiIBshetrjhAzIHDVkFFHel1RNVq46IXPkNDU+F0dp/5UNUeRa745bDU5rC4HqELsHbJp
V6zzbO5GyawRCGtz+sElKsiz8xHR6OG20m2IUT07phrlk2ggxqAyEjQ7Ite/M+2tIHNV10AI9htK
CKLP5e9nYXlWFVOTgV88MuLpV1LW70hJN9q0Vq/PmYhlpWciRFehTVQsIpAcsgK32Gnau2YK+FbJ
fUUHcPiouANMAf/lKXB0TIGdRpTG7MjOMWcWZ9/uUTIW9OX2yaysB2IWVL8N93iFQs8McFi3HGMe
2ajfIXtAfXC8PRqy35tpdzRnvgGyW/Mmi1JjdiY4kDDmRN3AtNB7za0XM0qeKPnE0x/JO7ucQ+HY
6VOsJ+l9V6botvJ6EBEzI2Ks2Md2DtY/Wurf+kJnd+hy2kpermgoarzQGSSTseFqRzhpesExMBuR
gv2gxV8mDcMtUAF8w2aju2eB7y5kHYqJT3MTU086cJ4b6I1b2mkOs16+zJXzilO4t1B3vC1vJfzB
iOX/y7viQuLCreecwzAmBULI0O2XuWdB7gQSjDXZEDTz3W2BKxcQ7yswu6OlB8grFfnFkETPOmdC
LOKEZutXT//t88r+TV3hVLqOz1v95+led97yeRQuMNYE4BMU/y/vtlvVQ6Nr+DxzHrz6/Vv6/JC3
/PP95S6e2Y4R4ZJsY3y/vCPGXmT727uzdtrovgfgYyn+gqLt8vNSWFqOoNaK2pJ1fmu7YTa3X9Dk
uKvGYVdhKp3hFhaYdLYiozVTdS5YMbveiKFlE5HAgGDgzVj0wWBhPiX5MbpxeHuJa/oF4AqQpIDl
kSt3VVQjtQFuseDpX3P95G24qY3Pq25qFKwaicDnc70AaMv29b9Hq+KttSR6Yfhg2pUjslvSDbIf
zYg6jRu0QJYeLAx92pCydh6wr0sX9EIyp+Y7ujTBy4NrZkTYoZz3oziS9ijzjYf0qhTA9gHNXkZH
q2sx3H40yqEmEUdiYDKdO5cRjN7W2hDFrC3zvGSHlOoCEtdoS4EnNBf/fqnbOQDRE5rZSdRKM0Fj
wIhRMs4n0ddfMKne9EvbS/wGD+fb6rZ2o1CZBfMxiIKXKbWXUllBE6BMJxPIc/4gANN0OToGzPwb
JiSPQZ/Vn00Pmfq+9LYoeNY0EWC7pRnNAQRE9ZJoPCtASZKYkd73zynzHoqZbXjiNY+HhBwGfy/j
xYGevlxclU2iTN3UjKr2iOlKfqyFffrl9gauHdsCNUXp3ANOS306grcGsACvBsYpQVbBN0b2g3mg
lCOVXf1DMDnrWILcM4xrDE+5LXl1dXDl0Bf4vavSLTjgLJPruANGOw1fudtMry63y5CTcWsy76qo
3zgr1KPBvKx4pXK2JXE0QaO4qB8zlx0LI72P63wjU7uqEn/EqDl8FPCnhqcNxLCDqIKCbwQn68uA
HqAXxwMcTbliRu609WTj+3PzKOR9H39zjZc3HApmueKdhqYDgIUvVc7VqqytUVuNhrp5teh49LL4
p+jd/ybmNwTnzM/OqHPFY2Ob8OOmCGuSensJj4+kRWpvPAdWN+3Pin7nVM9Epbbez2nlmhEHzsJK
kWLKfMfesLTLzqvGD2i5/2/b77rLmZAW6etMlwmQ1ZktiI8XqHZkTk13su2LQGeA8YzmJvJqbWnI
0eFZiNZsjGpR7MOM0QULPJ1GOttp9Jgmj3mxkVJZFQEoEiTAoQMTdakPvJcZnZgO+PJcfh5j8d4s
2c7CULC/VzsA3/8Vs3iys/2zjYSlVm3SSGpMPBcZzUKLMe3LOBv9lqjlaa6eFfp5kcGBSUV/gvJ0
nwydmWaaWBFGiVJ/yOiwb/OsDYRjlb2fJXn9js1S7utK1KHbxnbAuTYFLWZk4mJL4J2Lrjh2GM+5
mxLD6v0RM3MPbT/VAan19t7FsDY/t7vRn50+u7drccrRmv1Bz5sCM4Gs+Jig22ivgzk0lHWP2edo
J5G2AfPe2D/szB0TFK87/QmxSOl749gHY0qSXxojAKDW+ldL07XPeCySnZbK9l0rJ8TBqB+iPZ+i
Rxi5cwNDFXXzoxUnhp9naRbSaujuGqvO9voQb+WrVswecPvYUdQlACxS3/RaQZIicQAA5MZOhiA5
v60bK1EMPo+uBVBxUZg+xSQ1oIsH9m6yItG+09NTXT+0zTFjWy3Eq6tA4IKxvkjnXD2zCy7AypWY
VlSaAeYQcX3jpbfcFEXtMCt4QRIj9gfwVlHxQbR5IcbWihh/73QvMzrks43geFUEUj94BAM+cNWU
LBPOyBQzK+rS72K0AnBZh8a8IWTlOGDp0GUAkCLWosY9tcimlnbAy3u6F5omOLa0Bt2u4J4ovDf4
u3NRypalSUqFN6ZWlHggEnlskGDYolheM9zItQI5CN4EdB0rylXm3pyXDlxqPXTvltQxr+MEU+Ks
D9Xg0n1lbZFDrqjZMloNBTwd3D5XnCU97ZK216gZAdP2zXHkHiiv0+0Ls6IGFyKUbfOyJB6G0kTY
aBihNKwnbzKOTTXd3RazFjkuVOkuyJwww/HK+9TFpFW9Y4ImmL12Br+fm/lgMwogfsrDDgR6flls
QfJXtw+2DclQ6i0Ug5eOYtYSUgwZ4n2bPWFii9Vv7N3K9z1U2X6TwONJoRbbMHvXKnqbm5G00Q3p
Zn4TZxtavXKB8GpY6reY5eTB610uoZ7iXqsnBCSYUP8jIZ3+sTcZ3zGu0R0dDXvjqbm6IlQyAVLA
4+xq1N7YtcPUD+ircsx8FxMrFMPGM2V1QWcSll9w5rxHrZy9sYSEPo2fKss79lr60PRz4PTVVgi8
uhpM1QBXDN60aA+/lOVpdT8voXHkDL5wtF1sGfvbar1ye+D3/5WgBvEYe4ccCcGzRObxt8QG3Hca
+Sd3gpV7gyC0ZQN4jWj7qi8WU7jGpoxjMxo7/kuLjdR3ZzP1GWm2JC2boroemOp/JSkHxNFrOhMJ
jdM+d/mOvi6TDZygz0NQRc/y7xEx4DBa5hqgXI3K6mJxz7QBM6vRNzMjFKZt90rzYueyCqhyd8Od
OmuasAy6AdoCg+WvKD8omZsus0cSdZNe+lJnABhTZqE7s+2jrLOssKp73ffa2Xwys7Z/tvRJ+iYC
8s63m3zyY9sRSGJ3mvtOy4vsmGfLSBIMa9oTq5s+l+5kg7i3dd+ZvGnvbFern0F0WQRGEvOPOLzi
gc0wsBS80YE0RXrshhg8LbFkbE9iWj3EBYp4vsPBu+Ok1D6ypms+gOWpfPCSOA1lcZy7/q5BA6ab
hG4Zgg7gkGA23YTJe1owJXFY2e5Dngj6iKgNWWjGm1AH981TihGUQa3pzYPhDtbJat3kHwSq7s7y
8nbf5OO8b6Sb7auhbtFHqY8BHxGe9rbIAgRAzj+ydjLfq3PiE95rIaXttDNjt9wD2pw9OYWWHEuj
K3fdoM8bB7dmLSxnwRUgQajbdHErZ/pBxZwLtBehpQHA8yeRhFW+C2/frFUR6DVwDaRawVy1/P1M
RBs3KcXULSuy452DIZwZPAXLfwz82205a/cKdB//ylFU3eFNkqJ3worS/CXlu7TdYWBikY9BNmFC
K++Qzt/Ksq1Zp3ORyu4BJGHWNWgKIm/cAyJoz/tka/Tn+u65OrpWQUGIvNPl7gkLeafJGxBF6niY
ZALJ6dQ8zmP+RaNb9Mxrl3gh/EJtGP4cMLpLWRqv5TC0OYwtuSfNr6TiGw/zLQGKsy1HZnYFhwB9
DON7W+5va8Dq55HIR9YTXQ5XnfqDTTlLSG0CSSv+6c3hQ19vkQGsRKjLUElMcocmQ6MXjThT5lkw
Y/K4QfBcjY+g++a6c6yrF9mcNH0LNLnW+gRhmJkAVtClPVXZrnqQGLFSMiRLSLdDaPwMnp89yN8O
gF0cjX74kGM6N7VZEgAb9Xx7L38HjKqbAurKtjFCFRkulfVl6toCED3EraYomqBt6EOXugcCx5hj
2PrcFpZvFBxtkq72hUyW7adecsB7ffJZAtqHjV+zqN7Vr0HXD/pKwMiIgONy30na9+kMDxHZxX0D
fFVsCZ8n3z2zC2MMESNGEab8MdO/35a7dsHp0he4xLhLDu5SrFYzyxCGJBFzH8h8l3T37bDhodeU
9lyEYh75YPDZGicC7qqX7rHMNsLBrc8rGzcj6BOmB8ec9p9N5/Pf51hRufyzP4oBtAQ3BnTlkoi8
WlMX2okZ3j6ArZ+vmD+T9qWUHQSw6WjrwseLY8MmrRlYijc6wiTMW3XV5mijLjyqAQsP3EBv+2PG
6KGTBubX6Bq4HN3uDWztC2AUrLJ4MhngBrhUKcGcualmQlBGsMJ0lrguejAUu9v7trYq4DmWKR3I
BIGE51IKS+ByOepqUWZUfmM8ue4jq74WxfN/E6McTyzFPJkSYgYDOF7yZDrvJ7w0jSTdMABrdhd8
DcsQGTTNX7lBEC5XTppxEuUYuisFEGW9gWlaYO2rZ1iC2DrcXtia3qHZCA9C9LKh+1NZWJHUzPA4
9G4iwZjlPoW5+08SfveFn3kS1mhOL6VOImv4OHUvgJG/5fsob4MyzgOJiaJnrkUzBA8mbk7VhZOV
vW/zfCOZv4bNhXMi6C6j4Ea6okAD/2jb9aI1IpnZ1nM8ecnOqWv9pZyaMay5XbwalmOHOqf8edBk
cldxIoOc9HHIGJKjTZo1L5XQvUewO2YvtzdgTWWQ2ENXGl6miJ2UDWjmwUzGfDai1CwOmcfcUCf9
I4mbyc85e+iazaLrmtLAWcJBoWuIXlXbkRIuJLClUBq0DO27/nh7QaufX6bVgB8S4+rUPjuXgRlB
a1L4wArAf+d7WmzZwrUtA3Mqfr+N9P/VJATmeB3NnJhE2hTl9VcjcQMOWPdM7/vxDcza6Bn8I4tc
WijJnJbbeoLVpAFmtBxLVmzs13r8dCZCqcg0YzVJgNdJ1LgzQ1a0rh81QWLsnUXAHib1vdVV1bHO
JQf8A13khlm/gUsaFOX/xu8qRAIg5lyiMGBFhW5gRFq2G6sNG7zosRoa4QZi+Ble3kBKLYd6ZkiI
gXtemzMeIRiiSuunBdmM0cq3de93uHclBXh31NjBH4VE46WUdnJEyVzwFhhjZX/oKmf0JxABWD7R
5p771tj/SAZeHedYn30m7STIxvy+sB5Hk4ILfCxpHNiCWe8TTwMnJxliGiBV1Qi/lkYOI8jMDy1q
0DuwWqLGk8l2V4BlovNjA9kLGAv7h9Sd9G5OB/hMKYtsLyfb/sx1cOsmzJOBRWW9G0xBnviQD35C
eDP6Th2/92C7ec+DJDlo3aF09P5XKnl+InP2k1hN8ppWRrWzhqkKam7WvlvK8gHmrvDHuR73ZJoH
38O1OOpxXn6/va9rdxptxgvTG/B9CPQvt9Use6ereWFHeXfvevfIhtz+/ppyoHuCLBVqFDzU7+eD
MU4Vxfs+xmOlaTWASO27HGPkb4tZXcaZmOXvZzpYGrXZZRZ0UBdBT8OBb7zstpah2PKZNEVSEXzf
Iu8wD8Eip36L8HRR4EsFN4B7QGMH3Bh64dSOIUOburEsQTVSmolz5/XAqaRAdcoZzAFl504P2TT2
YcNHa3d7767XBsEgAgHBxNILrBKZl9bkGiBTtkA/gmcNZsfb+Q5G97aQ6wO6FKIc0FwyIIhLCMmb
A2NB4m4c0Nb3lQNyM87MePm+/s/QfCzaj7d//kqv1fL7kWZGrh75TDUNYtmlwAbmFkr6w6HWaTAK
zY8bByF6271jo3kgE9V98LFjpvtQfdfmrdrUdUQNyWhyR+LWWUpUipkFaYfW56NNI73hdyaeDJhR
z/ZNxT7GottQievdRNMa4nakYJD8RkHn8joRHcitmTs0sumei4/xVsv79Vouv08uv+/U41RQBwwu
qXyHf8gvVmTvZeHtQ9tahWLbUjpTs1tWweygeuq3wMHX92ZZBJwrsgFA0DrKIiYAWwHexCLmzkf6
o6teUrFxa1ZFWAurFYJcQNoUrWZ5740CihXJObH8kkwlWtxkqJvp4fZWrR4ImFEBLgNaE+/DywPR
OJ4xFrBzkQfW1CeztLL9MMb5tzlJkmfRzG8g60JcDGQoRrJDx9SoBEMEpo7JBvY0frYezfHL7eWs
nvzZ5xX9Na1OH9wJnzcM33ggW5Xo1c8jDgHIYUnzuUosQmfp1RatrQgQfNoc863OovXvo38LE3Fd
MIsqikvsiqNCBKcp72sNOMnk1xu2B4zR///+Iv/MW7ZEVrrW4fsWusofvXqjxriqtWefV5Sp0zsy
NovPHz650rf0Q7lFILQmAeSGME5ISyN8UWwhgrM2nmdcPe7eceNg8uLQc75xJ9ZO4VyIcsp5LK3E
MiHErh5EUEwbqavVNSwE08vgb3DtKp9HHShOXZtbkel+IPW7lgSS7v7+nBcEC8iRUcKGrMtz1lsO
PtTRtfD+uENMW79lBcusAMx5R9ZeheLEIEIC6JXbkV6FMnvJ6vfz9Ia4bqEogJVdGsHV6jhGJ1jS
oAhPMQVq2NPObXbj2NTH2/u0Zv0Q+CyAZdCAXmEX8IZncLweOMsSDAzQaPoIFryDnvTvgLcN3yAL
2Dkkx5DdRr7v8kzMSWK6H9B1kTa4TQBuYXafGXFzmMsBGDFipubptsBrNQYUGuMBkCYlGPNHlbsy
ZgWmf8ydGXXtXeYet5zstRovSOtFv7CkaxYpUPSnlKU1jSZzDDDZIcwTY+/NW5WbJd+lRsdnYtTu
qozpIK2cOSIGreycg7BiFpmjUb1OaUWiJCMFUHNll93NNZdgwp/SlzdsI0rzOkbxAKKsDuBrmZaC
5wtAgBh5nGoKqlZuaMbqQZ1JUOKJQRtSZIwcM0qfZXYsyd1/W4DiVOLu/wvI59yfeFBWWzTSiyZd
ndHZApYFnrmVmgOSrM82IEAkDUqxN1o8po/0GyZE/7VZgNIhKHIXnrolSr2UxGVdpNWAt5LlfXfv
UuPr7a1aySvi+0jCICsPutnrQh5DUfo3o21MnvvuFcyl6KsH/aZvJyxgUqIfa/YzlPNzlHYHY9/b
qf8+//sMLX7Fb3w3KIAWJo7LVTJpSdGkKL3OPyqK4PLp9irX9A1tR6i7g0kEbbjKJiaeyFjcV1Y0
6ZGWfzL+HpyD6sLSsABgG5yc6n2KsXXyFs4jGpF3BVHIhj4v/lHRNpDGAO9suUuMpHIV1sLC4FQH
00szZHZK8/t81L6iu8YvKUZiDVv5/xUzByJq9CTj5YU8ieqItKaySlIID0SgccjjQ+Xy/Rhrf6/X
2CrUFxZ/itBGcQ665BSEXxjOYIIAFGWF8e+zgeBUAbQR5hrUKnhIXqqUSA2T97XGTky8/pDi+bZG
rWzSggRd8D6EgDRTCWk6QA3NopLVyUTHyBBW5ldv2BCxorQXIhY/cW5jGMsTa4QIa6/BAzQbbB8r
Jgzg+QVKCM3F60Q5ALerwInu9uzkZsMdJlYE1IhAVIj0fqDP+9u7tSVLsffllGH8pT6wk5buMoLl
BNo3B0MuzY+35azlLi4WpVh+A0S5mtF17NTXP3Cl/Ba9rKZ4zGRyb6P7JSmBMxskX+BNfjt4W5Ta
K0eGbnVcmiXJiM4o1YxNEjD+pGUnx/rAfaffOLL15Z19X9G6ieas5l3DTrrYW/ELcd9ZAtRIx2VW
XpfecbqzskeabDxyVleFHo/fNVREBYoi4nECRBi6Ek7peM93jtj4/KpyLDBaAkwbHpnLVTvTc8/I
zJ7kFTvl2uNgz6hQPOc92vAxbm9K/hoBgE4LPMKBMQQhKTjcL2U1tSF4UoLQiU2B3uu+lfYbdm3F
MMCLIp+E8BOQfRVX3TSAvmaTi4sEliKje2yQMtHol9t6viYEz+KlPLCMQ6LKMkq9GUbM3ipP6RDk
RlBk4bzl0rZELEpxdio8sxqZg/T1BAbQMB9fMPOhQQni9jquXyOY93C2DuXoC6FXTDCsIy5Dy/UB
zLTaPYLr21LWFOxcyvIrzpYiXDYVsaQlhvr2QV38bCcPJYsfWX6w3Y2DWb2h57IUC6BLT3Atgyx3
Fmh30XcakJKY0eLLgf9Ke7nv3P4bSUSYeDLSSrSp/Le1KhbCAb+NR3O7PMk2Cwqka5ruHW8OiTjS
fMOorx4epa7jLvMdUKe63NYyQ48mGXF4EwWQ03zfOMFo7C17Q8ya9QEX9f/FqLEbQ8HDQIUAipgS
38uF35GN2vqqqlsIgkHf+rtOermQjGgpSwXBnk1fO3DnSPc72equXt2sMxnL38900GReV3RAyZ6q
NMycIEdJDbRaWw5iZSWOjqkzeLYBwHjVN2u2ogYteFmeBuAJHUyhreZnL/3rXAhC6DMhimUAY4uu
oz22REPS+yL7OZH7egtYv1JOvpShGIYKGU0AGRCO8O5gO+90z0ec1Rr7FDBe78F1vrRbVMdrNxfL
AgQPY7/BsqCyYjWlWTWF4NAzVEJB4lDH913yUKFI2dvfbedLpx81PdTT3e0Lu9wSJba/EKuERnmp
5U6cQGwL+NMMDUcpdAqI9Md+1xE0tm2F9yuaiKcEItfl+QoPoviOwvIKA3n24kTKEDYC0Ot8Duyt
CZsrT5YLKYqSdC7P2ljaxQn5eyLvHHrXjt8aj4cZuILa+fvtTVzVe5R1dfCpgR5DLeIMjt2IOteK
U0X+MfQXo34/1huRw5YI5ZyqsTZKq4aIutn32Y+c7fSteXWrqnC2CuVkgNVpWengYuHJcTSqrzR/
9TAcgw8/repTmd9X8UbktbUm5ZAm6Q5o0MzLk147O86/te1dpY8bHmlVCMZtAUWzlHZUxgfNGAYZ
uxOsq/VQxYcBpcPKectCzmQoC2Fl2xZdP8O6lgE6b7o6xAynv1cxPFXxugC3BxaieLvKKDIXIIzi
NKVPZQWumo/j3+PPkZBFcgKdUUgEXwFvQXdFMNerL06eBgKHOyKO9fAhnraQ9MtmqBYHiCMkQ5Am
XRqPL12RViQDMC5DcbKGQAxHpj+9YafOvq+4usLjSyvZ8v3p05B+0epfbreBtF3TqfMlKFFWRtho
jbks8FoN8/49y8I38OvjMM5WoQRSdovxEDUbi9Pc7hLP8M3irsu2bPHKOpDqXyYFIel+XRs0bWkw
oEnEqXJBoSX1kLsPgmwBEtakoOziLoQdAJerno3ZvZ3EVitORncvjCMVdzLduIArTgUB2m9khWkj
R6WYrkGLOcYRtA1UdwhNeizQQtNkP1N5uK1bq3I8VFIB019gWMrBp9ooprpCCwD1Gr+Tnu9mPcZe
SL/VPt+WtLZpmBYHIAT4x1xMWby8Jairsjzu9eYkqiLk+bcMsPuuIhvGcS3QAePrHzHKxompIm7a
jViQwcM0z9G6XIOoZggSc1fI/shS1x+F6Uvx6b+tTzGZstHGWWpzcyrnIhjt94wSv9pKxK9uIoji
wE4Gr3w1cMkRVmLXM46rGab7IRsP8/QSN38fj+KdjdrcMsITXC6KZaZdx11qd82pftV1ZF1OMTqf
bm/WisnEZAfkdZe0AcILRe2AGzG9yYF6j4W886wyRNvbRnyxJUKxN4iWzD7zIMJgoOxOpp8E2Lvb
q1g5DVT9PJTC4cIAOlV0bc5Iz1yeipPMy2PTsvdEij11t9JFv9PRioO5kKOoVlkSoA3xojqVZSHv
ATT/2QwOSNdqZr4rnMy4A1iFBECxOTtpjbFfxI772FHnlzno1kkkunXk6Ti8zAmIMnOtwtxAQfPd
aDu/NJ73mBKDQQSNzocHOrPyrqHJr7xHUm+m2rMtBA1aM6+CdnJfs2GATXXox1nPzYMmHO/IPS1+
nmudPLpJWr5So8oCu/WIP1oSDS6SZIHZg8PGEXHsG42eIcHSe0HlzfUxtatmL9JqBD2WS4+SiRmd
htYUIDBIjsTmZogiQ42xAln6XOdFezczogfpaNBXj5bdDhwfzjNwiC0eNXr/aRBVH8S23e+StPHw
V0//kILZ+sE1OAjIXSP55OmJjS5FORY+RZsVwNXLf/9H3Zct2YpjWf5KWjw3UcxDW2WalRjOPPns
/oL5dAUIBEICBF/f60RFZsb1vBW3ytr6oc38IW64H3AHaWvvtddei1ZunbZlWrRbWI6xLeZpPGhM
RcOpb12+ZbWAugbsjYgOKoBc2jZWg+nJ1OmNIZ65DYG/WkB0ZnDD9M/X2A8CNHZgFKJlhdYBpBS/
D5uWULrtRNFegvZ5ZCe5aCJQNf0sVf7Zbb5EZ91BL5k1tL2ezk1DCnYoQHZvsz//Y37D0b6uZJQx
yJXAVLx6SH//18wFpQZWSXtp3CVY5y6Dpx/a1jEXvCKeo43V4pVGYgsOcu4oShLauiG69K2t8nt1
qVRTrh01lPsGzirxUJjLTvuKpQssL25U41Sx7hw3LmcTfEdn6BObqjpuQ6nvtfKiFS+nhdhC4E2K
7rVT5ec48Go16WhIDRO6iVSENO4jTySmB9e6bkY3GF2ikNSNzWMLJROx7Oni5momnPchkc1Y/ASW
vj6Fr0/pj3HlGnf+gG34lFcL/N/FRVSfnKYVxFtMSM9206aIfpYx/aCuBLD6m2UlovG/kBNpIC1T
VHl3scEi8eeLMB4dNHkh+rCpor31Pxe2ggQ4CAWQFHF+oO3WRe5SouHXXqoemaZVHiv1MwWgHwR+
3AKUDIiBIeP8F+LbUsN0MGDdZRLLiNHWysgUr8LkJ0v5B+8IxctVeCPA3vx6glV92ZYggreXflPR
PR7V/93lv5xesyxop0sDl/de9xF/+/Or/2i3o62CViRY1dei5fsFVpSWMZgDNLupVLCgCdqGQOy2
J21u7IFB/uRR/Wg5w9AP4/XQRkHm8GU5uzhiSmMqcLe2AiKzZj0lykRWUcWG+lnH6Mc3g8wd+roB
aIJfzmS35I6s+7q7cAF3+nsPyT+NMEAheiLDn7qgXPvcX3cqOLX/uNuXk9kINQ0NH3ebMA9f5Auh
RqLC51BcqH8rmmdqSjI2r3/+9n60ZTF9d60/ri/vKzhjFROUB6aovbgcDj/jph8akrtGrPS61KvG
7+M/v9+P0pw/HEFf88E5t4PFmnN+kQtNjXmvc7A0fjac/JObfKVlKNqrwdC4SSHNnUurzWRYB5Ev
vw+D/Nu7/t/0sz3/58uRf/t3/PsddJ2+pIX68s+/Hcr3vpXtN/Xv14/948e+/9DfXj55X/KvP/Ld
J3Dh32+cvKrX7/6RclWq+TJ89vPNpxxq9dvV8Stef/K/+82/fP52lbu5+/zrL+/twNX1ahQmh7/8
/q3Nx19/wWDxH17o9fq/f/P42uBzN/9x+5fD6/tr+y+f+XyVCh+3nF+xPVEwX+1Qr146v/xl+vz7
d66z+7D4uwrzIG7/8hfe9qr46y+2/attXa1WoBpnXZXLkTDIdvj9W9aV5g5qFwYysHDsX/7+t3/3
ev75uv7Ch+YM5yYl8dtcN+w/t5iBuwQuOgnml4yEMh12IhLjLhjdNI+OrHXutXOYaKnIdM691J7y
x2HMpp3isOVxnv/wjH7/Pf54X+d6/R/d90tsNAuojdiyHXfjnC3Dtoab0dQeOb23inBtCjs+eap/
zesOE8N+IgO9DtqtYaaDeyPUusYPmHUY+8unaVZQC+VphEwaom0TssfJDddB1K5C9gwxP8bpbgDj
ZNY/Ce9Qv/gvfvkvvJwgGkaQHIpxx8qNNj8r760uXywndec6rvizpzPRvXPrW6CP47vlQ+gvWSb4
f8wk0kc00Kaoj4P6aDyXb/hXM3PSLuvF3lv2/qCMrWhuA3bPopH0UCZxtiOMKSnobDTV2/ZFfGPu
nEDBvNi0a7nmB/4iMXFPoFCXiKxfzes89ZIukemQ6mRJDOLtQYUiNKUp9ItjI64SlvKTQd4C0hCZ
5owU+2qPsUvlpm3+iBZxHNgZ/Irs6aiLdSU2ufXsd0cEeq63jZkGzj0TC5nMdKofI10SJgcCZ3qC
AqcerhZEZpeFNBudZK63L9In7ZYJ4pWnriDixnDiQK79GYAnvjJPmlmeHwGLJEwT8IKEc2HzSdRJ
m0P9ZF33d7jhyInqrcSSoMnmWdVvXbGfmqML7hcqh3nteGurW/vFGsIHejyL4QSTTEuszHHjjB9+
Oye2QQbghm3G8IV5Pm++KVDGRRWaq6RZm27avRXJcC+dlcduiuXgHWovc0njpnWUeDdywigx6VIw
89SD4R58CV/jOXH7U9Rn+LK2bZFYyKaFhoTJ8+T7xJ7I+Oq+m++DQxTaWgEnfqiJRDPB8hNcDQvG
utEBHP2gIy5i/73NT+GbW9TPfCXxYKW/MfR6ui2ftK0yEVmPk0+JSY8yX83yTjYiXjC+zSaRoOUC
BdNEGgdgS1a7a1gez+Wrb2PWOu5XcNrDcypSHSSGB7lD4gRJUa+dYMdhUfCA+QEnSu0qa5LZ25Tz
A4QkAR4efX+rogc5ZiKzszGVGyett/V9tLa3XhZlXmamUeLnsemu2Bsvf6Jm+UXa/vewBNGtL+CI
9q2mUGE07Izb+pxvxRaTkSfniEGELT/qI9/yA2Tsf4LIWN8f+f+825c0sNI9tJEY7sb3w4M49md9
274Ut3TlpdWxPzbP8y1P+0N4/Bk/+7+845cKzZ6DepmKcNhZJ3MLnZOHZSNWxYkd/H148rb10dz7
a/sxPDp3fx5wr/3UH0UtPNNruvqHemesp8HS0L/cOSchYoXXi/UlifUYHcut3vjb+k63pBhJ8zBv
rY1Y++mSsTW2wBa9oy3+X9YnzkZu+T56d7Jx35/VqcvKHT+XZezVWS3XRX5QEdEWbNGv3A6aCIu4
GJBkMbVTymKDx6VJ2BwHCjbzkAdMipxAWMg+RB0Z3iweT5dSJzUaigMRczJUcZVaqQ9pzng04/2x
zS6AITTLhnnjqdh76vb2iprYc3s1Xsw+BsUIzVfPX1tyS4/RtMvlvoaCLBStBZm/wY8D7mjygWFC
9Jtu4gXWRS3xv/ltXEDLawWO0sFkxOMkfBU34hjt7uQKookFJ54FvdCYHdRaAiupyfCEDHuGAirJ
MxjBl1484JYb3OC0tMQiUVqJGPov3sqtEsOCGxNp6iRQ64Fmob0SzXYQnxGib9t9i56YfK+7Z+U8
2PwbNTd9sA6rtX63D9POeGZG7FWJ5SYVEs9tR9fgAPWf5lt1cDblNwkL3Trp3+nb8jzBYr1K4MzU
vOmzeXkoBYLWTrOXEUIIDYr12PDX+I+hhlIeyWvwla7/0akUC0J+CwayvJfHOS3XdC0eHHGJ3Os5
4sR4SdFa7uYd42R69G/MG/NSb4o752lIGSmzAluyPrTrIe6xiVTy0cd24mcsoafojKdvTQiPWaRi
KuIRa8UGRxMzs0RtnKTO2IqvvUOfLsSNl8wG5YWAq546RKTs2IoYEMF+zHQWncxvxXlHk4r0cZng
RZEJt6/iYFM/iTQ6DQ9+jcVHrKRyiJtOBxx6myDNM4AcW/yJ3SYiRTxLLP4EJ3dBusf5ZB3pi2Qr
FV0o+ubzg8Q+oHe8oFiasPX0gT29mZ/RTtx0z/0zFoHAF0vdatUvSS/XYRS7KZanl/YN8WL6zcw4
T8v7eucbRhaOm5Cv1B3miOPiZImZtPdeQPBRXMDn8TAR68acb6Hm5VzMczjhKL3xwsy5MTfGpX+t
jkAXn6zLfILwWYoInTp7O8W8SzwnilTJQu78mK4x1v0UZN7++jCNGBPz2xe1ifDTVSZinvCsyNgh
iDvybMV+Ntz5mVoVKWyksmcdv+s0zOY9+wDBsHxWr+W5Pua3w9PYx0CGYA2CifGtoOR6NZdY22WL
Mysp4kkS95U5K1UmwC4LkdgQ3p1S681SBI61KfOJ6+9GsAM6zM7g4DdF7EJo0Cb+fIN1p3EGlyl3
kc2RiEQZz8Yddpv7UaFMfgJ/IuC70Adw2Y6xxZe4g3FeJm+7g58n47xi2LKJsWr32InLqtk3RdqB
v8b2Xmoc6aU0HtqXIFP7sSR6iJsmmb5NQHiizYyFbx+McSWdzNRx6WQabpPQY5Mxe3FTuna3TlYh
W/I31qP16KzdVG1cj4SrWm7AJj8um+Eojv62eTB2y3m6jO82hAf7tSziXiTYkXImBVaygDkEqd6r
Lmkutk8oJUZLeLESYULrTWnGPSSMx6SMYO28G+DuOyRSXzwHQPduUWcbgndmLDAOr66TYIm9YEz7
qOd0WWkrnfS2e+S3bEd3ai/hSN492NZzF7xF7MU3HoMnurBnCf0pgSH50ixisyXyjs7fjIpAxa26
ry+1VneS128Bb1NFAeERGwRt/B7r6qDhaPIGKExDqA5q9vWIGX1SfBhP4914jh5HeJfFrRAvrS33
QZT5nZ1AW7jBH4MXz4j4bD7D5+DGPptneBwCUh2Q70Fw71290md1M17ok5jO9aRWpj+mthZAFZPC
Qk5op4MQ61rFeflC65UHz9sJaT5a5EXclvduvynYpuZJiRSqv+FwllG34af6cH2CrLnsYzbuh6M6
uc/+LZKcYX5yDX8TqILAVWNj9Vf7HywJ0Ntey/I0jis6biJ7XdPMvWk/qnw38rUPn/jb8MEc35j8
mK2N8QTV1Cf3YmLFwbRctBLZG+i5cfRmD4kTkBbPB1u8beKuiLvxYRmynGdwHrYEniGyzy5PglHv
O6TC1KeHSH44UeyxxO2SDg7PULR2NsV9V49pK1yiHt0kOHhTgoZKibCNIOvFolz50U1jZTzfOeos
rKxzToOxQmXU75A9Sygi7tHHPGEkOIPNVfHgFTHw2VrEzRDzGUhrMjZEdUj10nkicBfRSEShETbu
TJbxJp3cVKOH0WCFlbH5fLVJCki+d5Pokr/Tj0ISr8dlO36em2eoc5BiyOo5NuYN9Ky9GTkunAfT
ia5MB9RseCwR1yHNZ4MiQ64862aJLp7aBTJGnMM7rb6NM2Fne68uM9Zety76V8fZ1fm+cd8il+Qo
AL2NDLeo7az+vux53MGKJZrQq41rKIl1SaXjvE08a+dUO12/WUVFfGC5g98Q7scFe4CaO/H1R5nf
4dgMkMCozDjND4iNlwCuLtj1xs4Zjt5wZBc3LW/YK2jQT077Uj+NHWkfy9v25NznGC6x1EPVkHYj
E31jvZwRk1IVd/dl0oq0w7i5V9RoqmCbrTlLO5xONPY5mWXiRutwUnHrkJxP0Ph9HCq+o5h9Nccx
NjczTr3VkrJzL0k9r+c3tAjsWy9Km5HFcLQkkAQZbgtcTZHw0TqYd+KMbki3xMucourQRYziUl+m
d2dGmCBYdKJMYW22lHEfDxkWJHtvU29fDbH7GNyFmTzXXlyt2hziaPGsCLtVL2FOSjMz7FXU7QL3
ru8g0BmjYR006ZAwua7WTSLeoF1e3wc4nXfDLb/Un0Yb6wNWOA1JizysIO1b+a3a6+eCEQ7Fw/ti
zx7zI2RToJegPchxruHtsXyIxwg5GY3n7prYgDokAuDhscDxXZA+M2/wmkMzRiPqf5VzKKo2Z+Ou
zKsJMi0zMQdn7YfVxXjyY0zehBjBJezTr5II/ETzWMmDgYmffNujXJLywdYJLFUwEIIWdTHy1EDj
wZxWXW8Q13i2xOtQ1+k0NIfanVOU05H1NPU9hqO+/ZZ+/z/AxY6vY8m/tf9fAGPAY//t7+DTvwBj
h5bTti4/v8fF8JG/42LRr/CfgTS5/Q/06z9xsTD4FaqjFjzUbNA2Ib4GzOp3XMyzf7Wuc/3oCcBl
LQwAc/4Oi7nWrx74gZgNuUonw+Ut+J/AYuguf4+YBrj7b4ofIFChMYj5oi+VGobyWhsEleaAMUo7
pgEmXM1Y93ZTxwITj9NBsqYqncTvRDMNDxpTvkBdSla0iMahbXT3VRtN5icsk8PwhFnccYau6zy9
XUlTwSuL8tZcs6px/VfWyckirXDGJauoXJat5HM3nOvKYzyDCF2fSLsvsEFUna/QTzKngsyFaijp
ut6yzjNzYJrBnMWXsR6N8q6GXE5ceWJq7qRU3XT2oZLW7A10dW9GBT7VJiiWukwpZ/Kimtp9YLyu
jO0ceVX76C6V00DpVg+wszFyD81sZjRI+YbmOn5J+CSb8mDR3lv7PnNVBnmvGWVbrX2N+kQPFb1d
pBtA6m1SIvzwO0j32pU16niqHUAi+TiMCPXF1KT5aMHMoedc8QPMtgbULCM0i8CWmcyr8O4E/HTX
FJa5pH3VNuoJHCc7ONICPeuNDacEuaZWZ8sPYJQd3RRG1SDgDFP9QpdOjYShN3KCBg0yrrAtgvIe
UpEw64RPYBfbYTe/++4kV4Mn9cpq1MTjpbLdu8lUgcjCBv0G063rjYANRRiH1OtKHHyacRvumJNR
JAzWDcZnWXY4zWrucp1wpjw0RRq5cFIuk90B+ikhxIZF0YsoW2S1HKka0My4TjY7e3+cqrGMdWGV
ZtpJb77CarM/IDyXs1/lBKSXsYfJxYKYrSV+00vj+F2+ddVYjwkTtrEOdIWaaWqRc2HloXivqVB3
dgApD5HOHO2o26YJ2bwawqBETu5Pc9ufvRDaEkflNWgnxpUaO48mhdMMOL0j2ixIsWQoJ3Wsw8Zi
j8JxOUwaRR5BLheuYuE6LPwiMtFmHsLwY6Q5czdTVOnZQ+XDupmM0+zUcFq08iHzjcYLkjGa1YT4
Hqr9Yo2T+2xhJTiPU2cidRh53wzAmvTQCKBUVunxlI/Mdu7daTCR5ErV+EmUB0hmvZHnzYZq9L3O
gdU4C1Y/A0UobcfGQ/eZU0u/uA5mxMnSQZznVg0NDueZh6NMI9DLYJQ0ukYZT+aig3WUlwyZsQaO
m2rPLpF1m7ws1zmaeFM86mqkjDhLb1hP8JGEI24+tBHqWQt/+ZzoWnYRXjkcMquDGfSLhssLOldz
k0BCsCu2vllNBuhYHWgQRQI3H43uLCR0qwWm3GyQrpO4vkYoIAW8lqLHaDSjSUPOnJXzZ1Do1ntT
gTv1iBGtB7EwAoMSzNoRU4yeSsuq7byHDprkUYh0LAoZimnm58GhgKSlEcZ1lMObuWvA6FDbcrBZ
224HI/CbEgC6brxbH01jvdLz1DsvnTOjmnEiqcI4MKXj3+WNJVCKWAqzTqqJxvp+7AIQCCK0Asu0
7vJCxeGichhOesgFXEhqN+syNDGvnztu0+4im3moEWevRCnpGAEmNdvruMdUhd0H1cjDTDW7xprJ
ApN2Q1cZoMTwhcFvKHfdu8bgIXYPLysk1aXpaTIHsnSe/LCdERi9sherYQ7N4GmKfKNN2Gi6qGPy
bn7yS2MoV0KXprgT7TwjRWVOMRGYnblPTYtJIaEtvXFZEfVQAW+GvdSyOsyOZAtcl/FS+0qg9uG0
pN7Kb0dLgddimYZAolDC+Loc2ydB6XJ00H8hYEZGO692x5OM2r7F9mfmyW3KBfU/oIW4hGCzHw/g
bZCi69psaUvjmS6GemYSJUBZop8M5KEPnPU0+eGH2bAZ5TA+S0zYTCKZlHzrTxZwhY6P5Mq6OYkF
IhNXlgR9COeAIl2r0XjIZynSErbylwlGYZ8wwV2e8uvgGmmghdZlV2MDbzMsvaZpjkUMgTVhd3Aa
LDR1IaE2mSHqht47uFXRvjGDmU/salgCpEvQg11qNt/aBtImGAJJYioxd5uZVyIi2ATmfMjhppTX
GPQaQ7UJJ1kAgu5ywz/khjm0J1+Vw20L+ch6007SxKU85wYctSLL7WlOh4L1wCV4B0H6uW1QsZiQ
YT2bS33H2IBHMhvBnUmVFYKL1ZhYfgXlkG7EoPYUF70h7ynUEAE1iLJSj7OY2AP1xh54lc7NOI9q
TLRQ6nYHaNTOzw2fxWYKmDhRE/ruOZ08CK9axY1WtbGty4HuRWsj/rhjuxMu7/Nb1x2N3QxFCov4
Bh4I9foSVJsGifeUW7ZcSQjVC8K4t+zM2TGeTcaBjg1udM6twd9KqIYdpqmYtz0DObuQdXVqLKzJ
UAV5A4080e9CCbU8X0h5D5tDTfx+Ng7hYhSxPXn2znfVrXR7G4sMPhtJM4dwEKll2IJpMAGCGnoT
a5n2ZLKb8sM3ujUGGTqySMoufSCrWzZV5rrtKqAbjgE4buiBALVmHj7RQdfPoNr5qRm6WDuyLbf5
3NFnc5GoMoZlOkLtaN7l09jFjTHVG7fGATIFtNyGgdGgaLWubTfbrBMzqIcWCiSQ28PYbnDjL8vg
xpjgH5MpWHwi+wE9oGBA3GCurl7dKnQ7KBWKipiQQY1Q0AxYobUZ3ZrwXz2ZuoMlgnbCHeQ7xXrg
M4BRtbD70hjbOG9yAI9BFR39CWL95mBbr3lVIhhENupiMA0nwkYWPdm0ClCxUOsY2BXbCIbsyVWL
k0StE8FVuwhhKDF/sroGrpSr4KKo664Gqxx2cO5BSwIz+5fejNhNXqLOXiDqW5MRXhSnEazBI0bN
Clg21GdRujO5mgWj8svLJEcyRTpokG0HDmrfCKWEHYKxkTh0LlZj65rZDG8gIvNi3lWW53BSNSKE
gWpRrnUwBncS/lsxM6W/124TXIwqbx5tlvNthGWJcAkYvF3Y2eVWl3aNt2R+67qPdAFDBw+U0lgC
X4nhBnHXtssRflSopKvFQceNh/zgR0hJMZewqqyuThzhPntqfC/y2VxR38mzoK6qtbSAUYh+gHWV
Sd/VqKq7sLfABMKxuq6aqka8ne1Udg42WSG2UP4w9xgCzobIaaCWNZUbGaDS6srqCIkVtRYGOlJL
mHcrGUzt3h2gfoEHeMVyhaDlGWvCQbOwdKJ6FeSYiDq3FeuP7pDTT2hmVS9OO7Q3QROIVLaqXY8+
dMuqXHcoy3FaaAS7EKNlTVs0H3yx+gfh1mgPQmsLD9888wEbeVVpeRvacHPgiDSJ4m7mh0sBWUdU
1KwB4tQsUxA3PGpenMWZ/KQ18gH+AcqtzjTMMeqnlasuHXLCvZP73q5dMDyJw5qiZbn0qSfqHn6x
RTFCNxXkyZ1TF8uGR1OLEt+/R95bQQWmNHF6DXWxdnR+bQIKd9413WCn8DptD+68gK9RYcXGjgGy
AcnF6ByV0jmBGUROaBvwmE7FN8Pw1WpxLJw7dJq9W1XJoou90TBeB/AKdnkth2PvtAHQ7KUbMpyv
gGZ91r5D1pDFoA83EAnpxT2WdRj3OvSRkYIXwGcrShpV5CiHJNrAOrCP0q/gpqABqCtN20PrIXfz
kA6tWijQf9qwhiIliypIZdnoFjqoWlZFh7QM9RCyQq/RBITFq+HoUGRTUYY72bHycZQQla3yKM9a
3+EHjT3Xaxu4GHflxiiMPIsosHwDzNmGmIunE6nQ0hU1Cgti2L73QkeRZ5PNht3sIsbocbSfw9oe
N6bkODt8Di6iHfBvhTKPrHLnzMfBAiHsWiVF0M872x2aLBRS76xFnBQ0Gm86b6jWbs2CTRMt4ZNf
yHuwCMMszIdoIUUNAHoJzTwRBt+3SL021OF1BkNNvmoj4Fe+kbu3xRIWqwgt5FvLFU8DazxwtpDZ
D7KvIDQwIOBoXmE/9jyRhYY8qmz6G0pBgfZE0YMNwFAs1JU8CtGEeEhTPicgVLYxSJZ8Y8N/MLVp
NG5lh96Uyhv9NEzqRURFvfNY6W8L2vjY5PxZ6bJAVriYq6hu0TwJnWmZEkcHZqJgVp5V/hjulW6s
XVGWN2q00G+G6RaAcYZFbFf2LYvC7o6XLie0c9kTwu8LDzyxoiXG1V0fuY1hhYmAWz3wq9CBFot8
xQKb1xjRX1J/dtubue2CpK3xrHsHoKn2c3a2ogbY5cibgzsUboJkoI8N3d2CxwLw3HFn2Hs3QM/6
a/3buO43yHKaZLF0AUlOAIzmDPipGaVFBgPHeKABXCMfJk6IAEao8Kodr2tjrSpnWc8LQHU5dxiX
cDCmg056kx+niY9o0GOiIoPmx7CFOS9Im/3SjUDpAE2QIejr2FP0FVpw3SHsJrbh0p9Sp47ELap8
K6ZIM67LempQGqG5pIv54lQdBUsvNG4VLBRXixFFO2XKGj/s8IEYiKVxnff30iii12iYukvZok5E
hYoSOVqaNg5nz3hWBmzcYYYGgMtUxW0X5AzNmnq4deX8Lt2IQqyqYyOgBAHXwrb0m8SjE2jpXW+y
U923QDsjqm9q6EiuEVwrKOc2/B7F7vg8h7N5znPh7ZjbOSkQ9uYkC7/awgBRk3pwAAuYTbOSXA/H
YOItwFf96KIueIzasngJbXjzoNscpNiaaN3iiEmpL+vt4iwuJnCHu9ZSF6tnLpnGSu8iU4tX5o/L
FsfMsLagB/5cDmii1WXUnejY6ocOm+WxG6E2Q6IeWV0Bw4cdkoMH0VpWWnqyPjQVwm6POvrVL5AQ
hHOFJoshDmPgQhIUisM7f4HeETdRaPOwYFsnCOZ0bjzoKlQuWkCKZbqx54zmYH5Ip/WfUKFoaI1Z
GG9xpNOvFOLwtjPD+aCK/m6J0DNZPBuxk0oTNjJVG0eqAFnacPcq7+lmYB3QjnYIk7zOh6SjTp5E
3DqOlszTIljuO4eLVHFqI0oBTih7dULAnj6X3lcoJWjHYZnhhBunK4e4c6GYcRXy2QRand16sFaY
YBwfYBnZpFZ3PVT8SCdVrmRahoNY5Q1v79rIv1SOsmIIcdENpAU1KXoZxk7oNOhP2BGg6tw6RNZV
anlCXQ+jkuHcB4FAZ7Xy0Nyf5qiJC6v3McZORb8JAZeu5sg5Bq133bIdtrFlvgozp2salnA+xpsg
djX6a1B4+/USMHR5BXhZQ6H5Buf5sGu1nC9LFJSXPGT9ThgLak/L6ZFoFN4WfzzfNrILwVfvBBJP
+87rpJNG5gA1NgaJlNYc7iKFyclwKo27RcrmBnqfQxIyUAo8mDC9YOplwVxlLZKS58bOcG0ZAFL2
yzXY5/Qk63xc9UH30S9WscsNPqeW1wVogEnnk4FYneSwfsgJBlOibd30kyIlkrakDQqaArSMMo29
iGEOOSHbHNwnG/Jnr/X/oe5MluNWsjT9REjD5A5gG0CMDM6kKGkDo0gJ8ww4hqevDze7q0VSJnYu
alGWacqrtCuBiPDhnP/8w4Jcg/k+/gngNt1+TmVz07Y1U1zaIIWINFunb4kdHZwoyxHp6fKH7iyC
aYYmtqUoJeVNrwKZjCWE4blVJ50i2u/jKg30WXo+rWt5yvVueCrStvYt6pCbLm6MfW6U7R6tcfiF
Kzlk3Cqz59QKoXgtI2ML+IfU8qQoY4xiHJROKoqWuD0RFlbJmHuAAEEFTMMoyvwcJzpClVHqe9As
A57Eop1GI71kjkvyfS9DWE/LiPYqQbmqR/nyU8gM2UkS8vmin7CDZoi+gaVEu25J1TY3QOzgGXjF
TTIlBtO8eIBe07VzgA/ScxvXxtkdvWTXoJJYCXGWuyW/FOlI2pRf59SYL/V6yA5mq2u+Spv+Rkxl
cjnPJTt1QtuyYGu0s+vYpm4W6vtsx+jsjMphqtS78/XkLOZTbyXjrjTj6sFOaBM3rZ63lzl8Pn91
Jr5uZmvec4FAmYLh9ypzCyv4viisoOmYpJauNt11qfsaOuZyLqZlPJoxsMymds1h7xRYJif5zGjN
TcRmbe8v0Xe7wex5aqeVxbiVkea24DljU27ssHS3qaVpt2Cm4GCmHG9FOif3sQLzAXUWe723l6s+
LiVinkJfglpay2bqIv12xJ7lQsMS4C4elunsZRK3OFJW0NxBMauJlqX8iTJG39js7TzieHxJ376b
auX5haxW1lsqv7c9iSxd6rQQdJDTDWGDiQlIG7MUiXKY/lSFAej8sM/cfnw0EriUm8iyNHMTuiQ0
tAQI3kqNVl3riVffVN4KcyLVN7iTLM19rTTOvxXbBZsA0JFHPRzsOBhDUNd5qIbWJ6lJDxQs862c
uLqA4afm0LkTJCC2b751Uz3fmxFt7WIW/TFK44jmKG63ZjEky252VPdDFnKtn6fBeNa6Pn6Qc2Yz
YbKW8THuaGdts3L3cp7yi8aADqgLxOMbu52oohsJ+BNOQqdSKBiGRs38PEa5eTWM1JvmbFNRQj+/
dwc936KmyX9WWq9e9cSw+TEc4zs8WW3dNerWlrV3Vmxig8a9NfaujMWXqKJTT0k3u9YbRzFRn6Kj
lBrw+GADGBt6p/lZuFj7dIjbXdTJdkPO+q2bV87OZnXSp4ppY8kq3sjQ/F7IMMH5nqJDRXr51Klp
2iTdUPlFM7l+3yznDDaxX1gJxkq19Zql6XigtP2J3pTQvK72QY1e3Ha4SvjCMW5wWuNmsWobQqDR
bMyMILo4zXToTksWgDqbp0wu7U6yHiHdK8hSM977IR9GMrhf7IkDfeJypWapb+2kOtWkaPhxrt2a
NWNIitcHJeGewL1FkvStqywqp2UR37Dve43iLAOscA0qkLTeQX4urmejZixs84lTRjQbGzCTWb3V
32udxzjbq9zcH8MMVpSWRjut6ml5ZUZfJYv6V58b+dOSJgcs+9VJWsDi8QCoowr8N7QqSWj7S6tl
6i+M57nhuKAxF3uO7fvJBo+wiBkMANMul76hDtQ7XTtOXXabKJnR+fQuK1n/2pbR9KWJiZVqicZa
AfPYly1IR6styU07xvU5EiK8RDUht41h34GhPzbMene1pj0KAkuvQhf7q7FeAvZTEqy+S9j7uReV
1KcrYBuXlUYvSgroZeZ0+QuJGyWlZj1tnRREQUQlbVCI1B5PqDIwZ03f2NOotv2UF3dumrnfDWOi
sMIQdFtWVXecsqn7bikTbnRomrTaAv96qyvvrayVF8uM4k9vm3Fn0+wdwqXSgFBmc8fIxLuRkQGN
ycHi3ogz55q40DGgwurudDHAfKvT8a6y2ZTj4hqb2I76L2EK+YNWKH8as/WQRX6W+YUxgq6JwrDg
dERZskkwu9w2ptkd9LlY7S5XR4+6m5fNECli7GL7u2sAsFZoLYOxzwEbjFL70QEJ3EpHa4OxYAEP
HjBapdfdTWQXy76L5vTSDcX4EBneKh60JExZKwFFm6W108ixX8/z+BA1XnozuvGwLfoaf2ja4wcG
UdW+BrA79ZaTHHpPjhsGaOJYGIDBYZWdR9lF+8kFkbarpWDOXITnNh+X06AoJkte6+fiOvDxZgjZ
eeh0GyZNxIQakbedNC29m6qYc40UqZ2WjOEjzG+Q2rSB6jPHsF2MpR0fHMihkKQ04V10udXTSyh2
gpoNmFW1wXkc2uJS5WLWuehGKEPFguF4Nhk6glAlYb2ltaS2I//UZFhzyRAM0KUo3as8E2a0xeEE
uljVfXN6C+HT0keWj/GX3LjcKlsbcchJVxMwdzc4N7rlcjggQyg3YeSlQVnWl2ULEz3UhyvbzO5D
UYU3oguNCwCJ0AE564tDllXJFbhujBx1SB76eu53be4sHGJakm0tt1FbZwBd31hl8pCo/n4I8+K6
Srz+ihehPupWw90+n5SfRQJ0s5jzilt/rvYqGeyNh8nBpaprcYBvRAfPnOrSVUV54/Wu/WzGGogn
kMd0l9rJslG920AkG9VBG0LnzNSloAIcLJBZL/6hzcNzmTVZvzGtuP0CMJVGPrZy8XUvYWYJkzy3
uuYq3OAQwUyumstDthQtB1ntBYtuWkFrCngbgL+b3BjT2zZUUDYiKqGD25i3uK6OL01Rjlez8jTQ
s/arZ9KMbHTRNMDu3Y8ldsYj7d0MGEmR5Hj5bSOZ+9aiujQF1f6SOTCuBgm5nmZ1nrbmEo+QzngQ
4E3bFm2yXUgRhYpdFiZUocUK6xr5J6nLaRNR/3uZbT3Q2Ev7XBaVfJqx72kTv4lUWfkd16YBt2gS
iW+aS9+/FP0AoqKZIzMYV6SO2i0k/4ivZTMgYOvn1m7W/NWaBstucZEVQ2K+GEXmMaTtzVDd2Mqg
LoxD864lu7cNhsIZo91UGWO9m4SCeesleMAT91qOKVqDATBpNK07chnzatehWHusWm54kMqqCSZS
em6YxJW7apLRSWMMFh2Tpkx66DadnIM5jt3vg40UGWLhyO/LYWTBSIrp9Yt+GvoIeumiuSfQseGW
IxN8wXBh5BHJ1MDYafJ7DTngiyO8W0VG6I+Z4dDWRAPtt6V707KQNmiuSX3tmHXcJYW0RjZBOJ+N
aqmZhRud9aCZZtntlpBhR5239nAWeVj9rEp7vNWVYNcrOrbxqIWOuCWuxP6axKOlH4eUqJmUBhbO
0DRCtJW5G7vbxavUlT2qeDnpAEzeQ2a7LahOzNnwTLwEBKhxCLtua3vlMvgyZazA+Uv7mk8WH+IA
ghZzddtZfdXFvQYilRbDvdMsQu5S0qnUY4xyXzsSBR3FL72GUjvINVaPqApktwnaLlNFdnqQNp/r
YpnqWs1Rsif3FvDGUF35beby2sksg0xW9AKmXlWiTCnHIakYuScK5FRTD4nUxI4PzLzoycCFHzaC
+eXmqz1yoK9HomiJR6Xvaw6u1ogrQatwJGxl+EHJm/mL1a5T5i4P7DHrA5O7gaY7a3cd0719tYz6
oWzs5bJKUttvTbvwdWXNvzwugvvC9FrTh1YgH10Ct28ziuoXXS72wzKO7pPehNXW0xKHXL+MSW5Y
2vF5MGVxqplXv1Si7ndzWiJKkYM17gmzI5VXdKLYMGBrzogxXVCvBuR34wI1XzpqtF5V1xQH1TCc
ysbuyVYDhynGC6JqipgRXdc89BOxmFNeT79APfWg69byajTNb1U1PUd1V12gxTagaYoepqOrbuYw
BudJIqpdTmjdz2KKTTPtgYTbUZ70ULl7xN0FaApVb8Eq8t1WVbfzPJmHWJPVZUN2RLLRptkIiHsr
A2lAWzCpDC4TduWxcIynfIrN7w25Xz9w4kMjo1Xxw6RmeeW18Ndqj1lKU4YyUPYcHpwlzR6cTC1H
ZjP3lN0mZPjcGfdwEviKk8W9tDWPKdagZvfCSiz3wOp37lHf6Y8SYuqtS4zTE64oXLMJfmXBoNU5
NDIFhyFpKtfniNKvYM1YyKAq9eTWXfYQtfF0qZuTCqA9VJeWtB45kcyHvinj01Awn4XMRs+KEbDD
zNAqMzodXBKUiXV7vMLTixQV2qrhpI+Oc6/lA2HQarkLG/11mqMRzWwC6GCAtp5KfRlo0YTHeJEo
OlHNYbAAUfhr1BCsEIC4hqnbBnP3iw5YNMgwmzl0uoyPWS50Om6rkbuFw8ufOHS/ZGO47Hqnelki
kyODwxGLCCXNu6Q3Kl/aQDWzYzm7aFLIEiht1k2X5VdNBRlAyrg+EobG9oosiv1otCTzlzi+bI3G
3AIs/WitSFKGppXh5247+VGvGO7OaAMIKe0ObC/zwKha4I9NEZ+zEK8Hc3HvZjf0tnHd3Ua2RHpl
DcOXOM+TX301GS6kVNW+emoyL/u6qX5MzWLdjxwB0Pk840GVvfoFT2H61XiVcyg0IqoZ8d3ZuFFc
1Ho4nTWTbeZF5l1kGjepM4jHxAu33Ao65Z+VH7PQg+4It9E1GxiH/AzJvtTa+ppRVBNoAv6JpWFv
GI6LeZemM+qcfHqZs/hZORagW256ZIrl2QMerRWSs665AbdU465uKS7CzjhH7sLQ165leOFNEyzi
xq6s3YrCbjSHEWvC/XlozdKFGuh0TIMnZgHTNEJ8sC0qEKuKL7Io/erGcUzUd5b2X7IqB3m2M/HA
0oCO2NgZpj5SHrKIE6PBIeOwqMU5D/DHAP2EuXPLBQJ8AadT15eqRa9sGewnL4u2Jl35JXHL1k1T
pHu371qMWvTxmVWvBQsV2n1aEf/ZezBO4pE/68bheBAV5Ycx9PbzxMzgIK2O+kpNhrlxGJnfR1oW
3zMqGh8EGP1xtbW7a3tFhdBkKF4IR4FJCQXRfKoYJRzS3PuqE0l+ckLPvmgrZW9w3Ip/Ui2Dx8aF
lhk+l1DJcKUaRfxa2QXSiDAplvLsKjvc91l7rAz27Hnhw7ieCGrozrBw5A6h7ZztukTBB80S1OjM
WQNWGeOqbmnuWS3ht76vNF6uj63rdpA9cJ5tMrjXrFjS+eTDwVtM52g00bLJNKLZNbmkfm2l/VnK
ZEi+FP0cn/QlQl/jtmKf1VG3xR0FvVjft5eloUS4bxm3zEGCeatxypwsthMK6jFqNmlmI7FkYJqS
S2bq2nRaGpgbOyYk0MCls5xzM4XpTABYq3Y9/vnJt1QHzUYtqE3YA/VlYvS/CndA8hcasJs245w3
6a1UkdmjE2zEg0P+Ho4o8TIQj6xoavQv9uiG7q3hzJF11iSX4iFmuKuSrUeUAi9q9t6M4JPode1h
tBLhXg4ZrKMLmxwt3Kq0HL1Cm8VF/6OfTVu7hkuWR7eMcsdx2ze23b/MtqcyaGCJphVfF60JUVUY
rldCeALjTPVyo9py48TPXq0b2S9sqrRwy9CXOWyeLQdBBXsaRLMUm7kG1rBVUwRS65arksQ7X3dh
XieAy/fgMQtcaKiFF3lbzlc6e/4Qu10bH+ew8JqgN2DPkIodbY2mcHbhAOtdJboXDLod3veQf0s5
ginCwxFGdk4Zlf8CS2q/O3K2noUmcgfwzJQZ4fPz9BOEYn5d6tE49citn5Vh9c5pxGM6vyEqMEJG
oqnUPk1Vw5qbO2G+1kmsEa+CMMGBGcXIJuwhc4aZpu8LMc6/ZEy7NNl2yHE9Fy3m7qHyxHZifISs
A+ewHfluYl9EQ30Q3CXTtqhawVU4MG646/XQ/IXZNCYB5LQdssmD2pMm7RwCUUDErMjHBGa7FfUy
9ReRNB05+AwlxHwtkrqKAky7UtM8x9OYmF+HxsgRfE1GNiWvkD5j0DRTpu2gHrRMVvl1oQw9ghRn
zc7Q3NSLNmvI5HI7h8mVu83gXPXJ5GSkBXqZt4vqkZzFHYY7w51t1rqVQi/UBZx9eCIRkH88hLDi
toTnVvs5mvInpzU7N+jrYeoCxwnHKyDtsdNooYoavY7V9r4Mo+8MEtS3slqcNBijEGaB5YEizYHh
hAyat9VsF9ETh2OePXUdzZeu211+8Ka5LYKetrE6jMozwBVKzemhaeRVxJ2pWVbUb5VbtYSXj3mb
PcAhsnqUAnWotH8b8v0P0LGv65/lfd/+/NlfPtf/G0jZEiLzX0jZz/lron52b0jZ6x/5NynbwatA
OPCqdcY2Fujrf5sVOOa/8BqQMKwNz2GA/hsp2/kXPFULYSmGBIB1uIn/Nytb0/+FtwHZNp4UNn9Q
rkaU/5cx/v9hV/BWqItTATlAPIXQVILdXO99GFoyT8QJd70eUGl48q6iHvNhn+UbI0dC4LRtcmF4
/5FXDM908QExMbjkhFxf8J3oP/TIsYHtyVS8wVrPyBkaYEn1Wa7fP/kO/88Q4f88hnxg3NqotOV7
tzMjrAurGGMdY3H04461tcJDx9mEnH/e2Mm3KnvK8kMNNTI/Ncu28fyk9vWMmd2G9OTmEaGp5pxk
fkUKdlj5fe/3KKoQmlBg2Yxr/KXmlKWtDugRqGBzikVjC0fAPRtXKNGdajuqi5W2224k+p0Y2aif
Pmev1jOWCmLxNW2rm0EHRR2p+Mv80oxwtMkU2tlIh6UZJMuF451LqN8Eo00jdVdQZ1tHAZoE4See
KR/WAd8JhyU+GLhnELn4TtI8ttzmhmIdNCazKD1btvHoRRdpqu4yQeqrWKLJnxd5+9te+YNrxeo3
8/47wo8Ii0seLm3r3WPzshZzFfFYHZb/ji6B/t/r6k/E79Zbofa/lwL2gLwYDh+r+OCdYLsz56mx
mdLFzlG1QeMEdrmPu0tMaRCbvSB2q020Tu1zUX7p8itDXBdVgaRr57L8Zxjs/rRp7aMB59V3p5vW
e8rQ7ZT6tWOeDIey9zpRjIyW8DiN32brkXzjjaO+RcPVlP1Q5Sf754+vQ+aCtPnozHUXvX2ddo6d
qXBSPSAz2pDXsD0wwUh3cXQeZx1ZH9rqdFVu5z4quWCqvI0Yb1LBb1nJkBRdEuSuC30XNxf58iyS
X1p8VI0d5M7ktx095Tlvu209HrNmGw+Bk155diAssYFFyjDpVg6Q07jFhuPfV8NbL6R/f00uxndY
7LII8Vp8+14INUIo2nIJchQLGwtzPQD9iWYwTCGIK3YL3n5/f+Q71+9/PxOfJwJQOKQJOXz3WVoC
o8LSFAvwG9L55DlPsvAqFjZs5Xq1YYJjlWTDofI4DocaM2t3cYK//wzrIn+3CWyHeEUpiGPhvVHn
/G4nUIEwOm0pp2CAjeXjXmJ17baYypdx7vX9f/4sF0c7dvq63d/bQdiaM+gwnpbATaA5TcNGdx0H
wlUFTWrUPzM0/sO+4xbj6kNfZNK8r9v/N6OEubaqxRQ8yOytc5XiaQWJbd4UpsBBIG+/ZA5O+FnH
bNL9ZMv/4WDhyQ42+NjRS8Qnb588TVOTNb3gFVMMB0a7T/ezktH275/mH57CxY4xqGMYOrlM7xYs
PDiztHnHIMYPajOUDXC+bX0WlvbOI/afNUp+EaF8AvMiTOLefYxZQlS6NTC3RiuwdRkywRuKt9Zg
oOoGkt9Adi61DDbkxLxZ68dPDuk/3A0CYdaaE8RlzXnz9rNcvBFcE0ZRQI+6jpGfmx5qjD4rKOXd
PJ8ikeCx2X7y1D8cBmuqBMeArfPU95UJGBn0tDxaYO5N2T42DRBsD+I6RiyMwQFpw88ST/74RE5V
RzcZ+Ovvfcoyo8micWKYmFZMRmzmbHR0IZrdpTD8WmPUtqReFPx9Cf1h8/9jWSVWdRz/WX+o37ZI
HRbIcNQ0B4VxLVrsLiKJ9w/JRL9m1/pkuf7xWTB4133PZlyNs35/VmiPsZZlPIuRxm6cE21bTTgH
yRSDkVkzPtmCf3oaT9IJItNNTpt3xlRhn+RRzgIJsuFRzebIDLpiKjIzk1zQqf79Y/zTTpSYNHJz
8F8O0revZunRxLSPnslMILqa6JjwUYHB8venfHwlU7cIKkIMaeMK+j7hfYiWMcI1kA8ww+RL5N+V
yn7MgiGjaSWf3Ewfzk7szYRNPrErbGlzO719o6TxrGHs4I56Ntcf0p7xMAwRRhGZ/mXuvI3eGsux
y2Cgy/gTK2LjrZcYBw7PluCGprOaLnKyvX12PCOWZMiwFhjJy9KWj12KSnOCNhl0FcQWvUEggbUA
ZMydikDZ2qV7hALw2eb4sCP5OTxdOARpeXikf1iwE7Tibmz1YFz6V5Pdsa11ez+H2T4zodQlGtOa
v3/Df3x1ytHVzpRuSPzjCPvbfkwbdykmNeiBlYGrrdycsfFuJSIQIEayOJzEvE2Gatx4oiGwyLN/
lcoDJZqzz36S9dp/UxZwr/DR0/2Ru0V0wrvLRdfwU3QcGOwwTIZtUvSrIk476WkDU9MV1yvCAEph
uTtPx3BoGrWt0t2T8OIrzVbxJ0Xnh0uAhpMmkSEpTvKcx+8uASzXmCEa6QIJq46YmsTraew35Rw0
YysRp8Snoo5//f3bsD9sazxRyVog/IfmgG733UI0I4lzY+ISA24Qw1L8UjQIUfS1qn+yZ/AuEBtU
FCEq9HjbSaJYvxTyys6u9O57rr4Mw9HUvseYMiFgRAVzm6yGUOMhGiHdZ75T7uG2Z+InNHgcM2zc
bfL7MEZZsq3NYxV9SedvKgaMxPT7cuo+8cw1/jn/3n6/VLpr4Ydmm+JZrN//bytt0aRBpCafaNoe
bP2k0X064nV2bwrmu233rSmh+8rrcH6o8ovQpWt9wNmEqW8R08KIq3b8YsBMjppbG+5C0n+Vw753
vrr1oaStrfbIdmdv1zR7eBeo+lVQ5z5ywFrzo20jb6Jx2/bHqtuJcRemx9w6s7LL4VaLXs38UpkX
Vv1clZd4Tn2bsgNBVo4MBnlrGXgkBNbX6Vtu7oaegIf7PL+CCiOGM24EUuBaIOKvU/JVkSqjMZa7
X+yjhdlN4uNEBTt/DLfz3UroXjb6CIW4h0V007cXpkKf8lh54PGsq4fxBTP8Irkrw20S7bPcD9PA
fHSYieo38XJFOY6WiKlQt2xJlYEpSpstrAsI4a5A7YhvEDjz+OiE983gu87ZUXvKF809rqUoBIPG
uYBC6OoH9Q1p34QiA1ZUj5VcgNPgWYS+HK51c1dkeEpsahRs2gkdVIq+2biJw2yX9MdF/SjiH1O5
nZ0NdA59OdjtzilwusCPw5DMMaxnXV42xwzqJOpPtQ2nC0wXDYHH3HFaqdOf3PAfD0zWFNkhLtAS
WTjvQwtcbqeidCia4spi9oYdMiVhuo204kmluem7nOuf3Il/2qJkQlL9Aung8fqugYLvXLXttNb4
/INfKOYdbo7e5e8nAV6dH45DKl+dwszUuZmM9zbJK6eiQaY4B6O6hn6FnlKaa/gm0oTlBWNEV/9e
tw/zcDfZr5b9s0PxpjCUQt5m6se4CxBblAyfkeypYHC3CPj6ZIvD9rgyv2Pf6ALpfk3RS5fDVqmv
8e06KbvTLooOu5lNtY1vaVpsczNQBmISFJ2cywLuvNzFF/0lrsQIWSv+8sb39hAkrpp7E2eq3JcY
uSRBgXHjLZBC5aH73UdXKj/XZDtYO6x+j9g0leUmf1H9g5vcl5h5zL+WXaRvmdphiIMCl00P5L6Z
G8bSSe7r4qleXlBmifCiwwdEBe58laDj6VDxfG3bqzo+mAbM6mBS9yACrrPBcryf9sMSqPHSwukK
e3xkkqv7/6nrvjG57W/D5anKHwt72tjsMmV8d9FP98V46g2YP7gxSu0Z3rldX1sdcBhsxLa5UcWp
Gg4Ow8759e/f+Idai54RIBuMgyNy/d+3x2Nf9bnToNcKRpk2gUjUi2ixz9KEfbGEzI//86cZBncM
9hik0rrvLxpZ2qqDNxSUI9J9GxRvJBBu48DHCkqUwn9/2seODsgXLIrYCh2uODTety/XZt2Kzs8z
Mj3s2+cCMnxkwR6GS4pGh5UnM2dCLZX5jF3vYQ2IT66f9dN7d/lQJlPLYqLO5/sPLPLb5ZM6dRUP
Ge87LR7XeZ7ASDO97pNd+6enrCl0ciXxUzK/f029W9zMbaClVO5rAo1sg9z9syb8DwuFv9wy8bUG
Eseu5O1naeaesmz4ikHhiF2+kEKI1Al5hRFGDHCXz9zBPxZC67MAi9CgCoCNd2VZ2lReMSgcFdtK
Qt3STp4OjEa3g7FYGYQlhGzHjetPDvb3L+kaFEF8iNSEoKX809uXdOtwaQSau8Aqx291NaJLdS/N
5UfTET/w98X5vvHgUTzGpO62KLtRAb19VKqmMoIGDqxteMMl12udwRyRjfe4zpDN8KSSNnCsZN79
/bnv7651KuDyaswGiMPhp3j7XEODFwV5tUN0w0nbFEO6wSZDMixDhO6Mgb5ozieP/LAPXYPb0mP2
wvBZ0vq/W6BWrOM4oRyAdVEzodXaSxRNgTOSej5opDTAE8iYJ+6HocGfeDE+2R8fv1Wcd3gwuA7V
LY3e21dOcg1ae+ZVgYe0xklnuP0VZVM7gzX0i3f39w/4/crlZdmLXNKAVdTS74sD4CUZkjZYk8Zx
3Y1IJHXIqG7DGL3unXiHa8H3vvz192d++FJNmljAK4vv02Rs9e4NEaX2C4UsDobu1ELywfnQgeka
NOgc/LYefmVFlXyygP+Bhn4/3FzTovQBdKAJwNhIvFtJKNg0oxrCIqjcmyXZMbvd6uHZbR+dBo+3
VtvoNRUjDKUW8pGHlRt8oOLMbxiLLuP3LNstGvZpGAZ+j9UjY3yGz7sE3oKoz0N1ya9zRRyNR8ur
Ng6+g/y7Xn0zGI/8HchG+AsEsn1q6zxb/6hGQokRnpfq8e8f7oflw3uS4WhReIHMMQp8u3xcBO5i
drMymOv2PhxbzW9qG23bhIGekLX1yWr9cDCA4bBy1jGK54FMrN/1b3fGNNaznGKy1igIghmOGAWE
B+2zNrd5nv9arBgCrJ7cqNK++fuL/vHJBo+nuCXA7H0My2JA4uurJgnmNPsZT8a4dUaBh5+KtT2G
7zuvW3xYUObiffLgj58wrwwgCGJOcUBm0ttXHswk66wmTZhS6vtZjxDFJQ7N1tx7fl18dpN9GEaQ
Bbd+roa9Yi9gru92Sy4wXRf9MiHg7RhUdUHbwoQquukoRjlfVd20Kz1VXjEoiwKZd1WA/O6T3fMP
NP529wAAMQ8FbeZnYRjz9p2t2hFT0U5TYEGXIF6p0TW4hI+Goho1cf62k60OM/KgG9GD0pieMmFN
jjamhGV+ZMEvFXaNegZDdTtnUK8wyTKRESJtgZrGBinvYyZTbr/T5Y3XHGns6UMR4A5GCLEEiku6
C5tnhi94dbKZ+JVNaOBG0QJw4Ei15F/GZNcjBaPi2Vg1DzuH/NXYd2Ep8sma/9NXItZvn3OEISWz
hLefhkoNNyqQwQFDXyUGWYyuKPqLnEYEXZDhj6W+wS2BOKpI3FZ9h/RHxPEnX8mHg3sdlkMjAEi1
qNXc99hLKBIUSbQChsq1zYKt1eRigqm+OJMTIXTFxDTSdn/fch9XPjexcIX5z1yYc/Tte+cutKu+
bYZg6ZdgGDAcRQ+E/YENLGLrm78/jCEGf92bRWcBdQEWQ5HgsdxSbx83lgMaSG3sA/3WeqnuOFv0
L3igyHmbRbeoIcJ5y2+1lxKxCOPMNqiGswL06TZT5pvZprM3+uNyER2nMjCKoMDHR7zy6zA9Dd41
FJ202bsGlow9BzaqQOt5lVuzhDTfFECsR/z00Rrm7bY076r524T1ZzwTxQJEzsLzC92nMeJX6KZo
lZDvpsPGbvyuCNI4gJjVCNCHrTB9pwncMnCGw6oIxIjfOmjJvgPKiHdI5BuxD1Pfwu6IqjtEk7Ep
b6zr5aZHdkmK0YPzhN8vDIQYT2KNDFhSu/eevbej19JFdLgHe16uPFo65TP/ANQy72UUVPKAfDX3
rmqxa9tdm/p9u0n1Y93temNf6ojyr7C4JAKq8ZD27Pk/MWjARmEx93N/xBNv9dccd+l3YpWt6IT1
bbLB5TY+m1fT1/FXcSG/m3vtXP7EcE1lYhuJaxxmxvlcWT285F2Gq+f8gsFFnb0kxW2BsBRz4xto
apFxgp2GibnUfe81vlw+OaE/XA3rwll9Az2dspUp3NuFo+UG7KhwYeF0M8vAq1FjO4A6VgeHZbLi
Ewlx5Gs5ZhTgMiWPnyzcP65bphss3hUtfw/SJqKakKwafSD0clu1KdnhdKyz2mvIW/m2BLMchQwQ
mi8EAVUU/2lfwOtLqABgPo7tAta/fX2DF05lG7HUtO5UxHEPK3W4RzoNKlJOnzzswzlEXQ7QI7ib
9PU4encmuEns9E6HXi+12+jQzeEl4bS7GhHgxprz56hnMaRzoz45Hcy1g3t3OPBcyEIu96LLKODt
SxZZ0rSQ8/ugSGGfGspc+RuwWnFYtPec2sVFIqyVA2H48Aem6z6X2FarxCDJj1KloEzbVnl8QVBA
F5SD+ROurXv6L/bObEluHFnT7zL3bCNBgstcBmPNTO1bSjc0KSVx30lwefrzMavPtIKRFmHq67Gu
tmqz6hICIOBwuP8LeZtAtl6qaN/FGvXFuAv8blGVvb5HLleNFILNuWT4Ft7iyw7+I22C1ySU5uEr
obT6vpE9pC7QngM5Y4/zE8Ce8stwy8z8Iu02GVMgz7VAKaTnrm4tOJxui+JcTZpWo4crx4Nt93eq
Fvc0cjTCan4LbnVxX5hgKKhlL97FglfqapYqAFRtKSBRFD66u0z7kaGO5Q699nqY6o9/u6JLLwgY
2bINDU9f7cO4LFXrxE251biLDrVONQ5NEuIMou7OYgfreXekxcWNK/FyUdl7usENLFybUufqYezF
C5GxKCGKClVDrGt3wG30QxaICVI+gm4JxlbXZ3qZfuANTEWKHpy9tB7d5Wj8sXkK2Rqo1KTl1hgV
6s8dVcZBUdO05z44FQL8cWdnA1pwORYqvaiRHhoiXxnpX4dZNGAXlBZvVc8S63ccDCgkEGoz3+qp
QJkJMmruZcgixrkf1Fgl1Gzh0UY/Wc7vri/B5cY6H3m16nDxegetG0Z2ts7oBjvMNT0ImtLZhcmN
5b68TM7HWh2bivqzQzjLt22tfZtc3vtRbwKDDDdm93ruHiyR1HtD0ga8PkfrIsAxLmGVUECVDMTn
+VfOY8jAVR9RBER61e+nFnYitqc3ctmXVpK0nicGFwWoyNURDWeZhFokii3k4cU9xIYcMaAYF8Yw
E6NbYIMXtq5ngTJi45rOs+bv+aQS4OJ4psKrTsbsKbbT3xATYAgZwauBm6MM6l1JTh1ljnOi8xge
aYWeri+ruLydl58gCYAmIscgG89/QtjQrORyRGlEfauipZxeOBF9+6R4gG+NUkej4vsSxb1NZxnf
rUmDh00jACUxTGmB2j+gHOn6DNHs+l6iqpuQc7pRXvmRBkwbFca/vmH5wQjNsNF4erFs5z+4N2Vi
GsBicYLW3lQKQdTQqvZ2k24ze9pTrhrwfsK86fo6XWwMi/4yJSHAuJTc5dof3NUCGFhtkm4Xnu4e
DcNv2jD62HB+MfP0lhHli4MhRoFKNS95ajTnUywDF8JZG6Ww9ZuQ2zulp5EaX/sKuTr6tn87M/CR
yFvzeEN0+gJqDG5JH5qIhgfKjT+aui2OlesdoNBuCwM9xr8fbEGckYuaS2V/NbOg7eGGQjjdUr88
QmE6yMBSG6Qvnh1hf18f7OIygrbj0EUgH+O+tdaJ36SNgNrg0W4RyaTolKDRX3vu94VgaeSOOuXR
YN+IUsatMVeXkYY0mKNiqiFuAPYBLYdDWaGjnxa9/ti3KPjPI21srBRSwx59I2qOYSS8u5TU3S8Q
lJh5nNmjZt07gYumhencwK1cZFqsCWAB6jQ0jGx9DVQbJ0jplCMRgqhcDWMeM3sjuh91GaA0209b
L43eutlQ3YgyF8EbcI+11OUZdnnDrrPT0YYuKDIk5jhIp0ybf8DXv1X/f26j/icHdqkGmTZKSQuZ
YNnIazSVC/YoFALNyzSLqr0elwB7I8rTej68gz9V/YCY+w4OnHGcNNS6es/42ab942TN91GEehNu
79UisvOdwFudBn0R2zHMD20Di+X6zjy/RP/5pfC9SRIo17HNVy8ylICbIdCihKqk/cr08tddHaC6
0YbJqeKN65lfozh8iO3JuvH5jfMvwciCEjoV9UWyHoLoupweFaHV0w7iTMTdMYHfjlXhdGzqLNsj
zy0OOqjoVoIoDoww3uGUvIuRgyxPhWyab+Ewf76+EKvuwvPvsT3qJ8u1DnZSri7cMdEGR0dZeos4
ir01a3w83K0WOs3Oa/EHCcvyMHfeI8gbfZOjbHnjvJ4f138PT9HIgt1BlrxGUMZBjydGwvCqBdUA
gfmjhijnrOlvIeXBn1baeGPE8wP4vyPySpM0bc2Lh1o1otRHU2FRW0xAqMnZeYvhylziUy2jyTzW
CrUUOPv/7Lj/Tz76P0gf/rHnLh0hvmff43blCLH8K/9xhKBVSa+SkPFcw/5fp1TP+xc3PjmRSdkC
CtECe/+3I4TzryUNADtN/Y+ow//l/5GP9H89f1hMBF2Q6pa79Fr/gnskuen/E9IgRdk2gvxLusPf
Oa5LpvDH2ya1ZmQlVNUerH6ujq6kvDiHSHRlQZAc/1iWt//8oX+6o740FCsA3Ap8vQAecz4UogYF
L4akPXRmbx2dIn40Rl3fTQJG+fWRzqPfP5Oi50V+I00DAteSkv4xqSjNypEw3B50a/aoynTTwVVx
tXM0p92X1C7eA1qsHzLVVI9Zb6Wfrg+/zrqfF3WJNnRRLWu5js7Hn/NWCpD87cGptfHD7PXtHsWb
ZI9uYPBJxnjHz0GdPGEDkNw5fZve1/pkbtAqKbc3fsl5MPj3SpCiUDynY22sK+e16qteE3xebk0E
ajrcI94h5UW7LbJzsCo5YOfJrqL7KDAa/AWRJy2CKHofDHoPqXOKQKzBLv2Y2vhqRklH37Ibys+T
TJ2jGkrv1fXfu2yB1W50HLrd5FT84AsckxzjLE3GuTt4U4OurlBIfeKrAEMzGZ270kmnj9cHfGFP
Og43Fe1Yui1i/eiLU+GNHUrSoHKQ5S2ES7E0wOMt0LpbCb44vxmfvwUHTHguFCt3qRee74rJA9yh
9w27AiGBljpCkZxKXVfdFumi/NFxnGJnIxW+UE+NHG28ZnY/oJmEcUM+m8WbVLgKfw0v73AEw3Lr
y1xA5tCMwPB2MlJoShlmZ93ZSUpbx0TQeadPY1/sEmSUKSMn6YxyBACX/MYmu1xDykk4tBNCmBxJ
2Pm8iixW4RQH7SFt0WtG3UD5VkJRJJjb4Mbddn6bLkvIUDa1Yzp0rmvJVVrTasoDMVOyP2Klve4t
pO4WHRu1CVrXeRPZMoIAgiTE324StoiFLBSRBILQOs2Ppg49dJe8RczoCiaZDR3LaVvfMvp4f32o
iz2y4GsRCSTBdCAILObZf0YuzMVntrtqDtOoD3ftKBFFQN7hxhd7aRQ6adTRhEMNYl1DrorW6sfC
rQ8FeqkfvUC6xwDd/u7G11rlgnwugBUc4uU1C7aCwtX5bBpcGpKk1un6tNDHTmajpT8nr8WpLTIb
9U1OqvoZIEVnbREOwoLeTJFn3pCqoJk1gcVJXyV9SKEHKX4E85GtBkN8fb2fUfRnEWe5Rh2YUS57
1wVrfv4TvQkVgLk0gCFrdbWDAVCcqqG1fiRhKY/zrJzNHOEpZ9pauM0VDUdW1Tmmrhi2dt8bdzna
dHdzUdb3XRm6Nyx81+EQ/gs6+i7YNGupGa0JVEY+NCguDsVBs/BNTJr2fakqdEU56t0stBvb/OLa
WoZzSUhoswuAIus6p9d3Rt7osjgMZbxzjEr6yuw/WSr/3KQTII0eUzILpEouaG/NBrBWeaPOuA4l
z7+AEojE55d263MI/ePitlHn1evaLg6qK/Nd6005ppgoTRADjcP1L//C2nLJcMaolQPUXTeN0DuK
K94y+SG2JWo1UttEKAr6sQIEXdfOjbVd38Mk/wAN8bxfsPt8yFXsh/5fOImYsoPhJIBZLQ0f0q43
6KuTl9dvkXTFJ761TXOXiEr9F4PT1eWLSoHil74a3HXhUnRulR1MK9V4l1WT2CaOEnciR9QRSFjr
l/TPvg/27Ok3Qs06YjNxYEALwZy9xeNwFQLCifKLbtTZYa5d+cqwo3SvXE29qUJQt3CRps9xIpob
2+hiUBo91Js8wUULy9JcHWoEUtywNumrJoOhjopNvZ/ZVpyc4leQYjO+QYZk2l3fUBefmEEdOmMW
RxZi0pomEWSdZ6SRLg5jl7gPTePGRxpN4jhJJzlOuWsckqxIn4ZCy2/QQtbhnND13PIhjDmkeWs0
5FAn3ly1mDCnIya/uIAVD7JrxN+hVV1GsSgZ8sdDDEYjxDyPlCJXvF7dyDy4YauQgHINJJnH+sYq
Pv8xfwbkZRgKFjZnElTuBfKxdWeKBkZi0rwN6v3gJvNGw/hj62DL1/iWbPW7PpvGI1LJ1clBC/++
RW/P12dourjmZK/R+MAO+vq3vYhLUJMFVDDSHBiCnODzuSNJYuQFdfZDk9ct4RGRk2pstiMkrNP1
kS6+5ZL7Euy5+5eeurPssj8iYDPZCAbNkYBs6ZT3mdAjeBvTLU7wRfCDjUvSi6egx+GkfHk+ChxS
hY0Qo5g1qtytFzsHPYbh0fTCOnYKEPRfzso2kPqiOc69Qsl5XQUh36njebayQ+UY6RFxXofCFPj3
66NcnEBGWdhaJscPfNyaRp6oIuwBD2WHbi7Hn+Vs2A91m2Pjmbh2fIfaaXNnhULHssZAsef62Osn
J90cMKTPKMAFT77OEUmr1TAg+nyQrQrqTd/hwbNNDBBXQWlC4s9DiWfsAtqPRRYCgEEZ40Z78PKj
LjfZEvgI2dJdI5Q6q50JOkZ2SMlE3rkd7ujY/OR+4yIYOvSDuFHqu4iyTBmYHLNFOIUNtYqycWW7
Wu6W2SGP0ScLoJ4gahvZH9zUwBE9Sb3j2ETd8fo6X5zE50EXJtpSr4AEd75zLaeZsZ7q0Ot3W7nV
zUpJbrQe+1ez1OobK7oqHiLGshptlY4vMEjbLFvcfwIP3/Zxbo2fPT4PfqdV1efSdnLjDj+T6SsJ
cDP5g40s+AkztvTGrC8/reD1Af/CBpQNp375539EBRUhg0rKgMXrwtxPcWiXKADDD0GZSEvLGzH4
IgYh/MDTwKaBwnOLC201mqnjldZVwyGIe2ePxL9DtwbPk+tf8uJ1AGDG4sCCdKdOCcNVnA9TYPmj
JRau5R0sDYxsDcPbW9WkfowuyTgKSU5KCUIm1THrCzfeDnTVv6czXtFWa2mfhBE7CaKEs7NgwlKe
D9d/3+Uq8JglO4RmAAkVpZ/zn9f0GXKEUZsfRMZSu7Ao9ioZtBs3y8Uh4i1r8pSB6U5JAD7K+ShW
jfkEgs/5oXMplfclELhkFtPWWmSTu8b+jM2lcWPMi5mBp31GEBhosUhAledjjnVXDAUGHAeXTP4x
DmTxGo7zrdffi6MAYl1Qm0sperV+aavzeBFTfwiq3jtJJwj2EHzsG7nP5fpBwOWJCfWN3rJhre5L
IkGE2YreH2wtG3zNxASr1ybxupGEfLKL7s1cp7eIcC9MTehQ+5gXFT5a6+cLGHC/VFpJ1ahDrmeL
kRZ9rRKQ019uQEju3M9AMQ1ap7wazkfJ8HnU+Ks7VCi81hsA/sBsjcR5f32Yi4hK1kifiG4dlyYY
9lVEHVSI90upCnIBGnZTAni99mS/zcuw3l8f6nLdaMgKZoSnEdSHdZcO690xE4FTH4AlgMuPpL2z
S+3pvxjEcyioQ1DknljNRzVz5oaFXR8GhemGO0XBgxcG6sbT/KWpEB5I+ZGyJKlYnaFBFlE0a0N9
yFFkRR2QYi8uJeaNh8zlt6GHJpeXG5AAySk63wJRIlU9tBQAcNtx7ymqY2vBy+11r5r6xja4nNAz
ymmh3AP9pVN/PpShmVMUukV5iA2MwlCqGz9O2qzfSG+XZTnL7unNL88y3vcWy7e+WiK68hTSoAFn
4ZgfqcpoT2mfB3c0A4f3sVtMN8LDRUpI6w2tNixGeZEZPCrOZ+WE2DAKJBI4Qyo/NEHjvEerz0IM
rDTaO210vbvcsRN/iPL+Rnp0+e3Ohr54lYlJYuSYDWhcVdFuwgJriyGssYvaMbsRKS5XFZ4CSDzU
3CibX2xGG0NtidEVkcKxywfR5jh5ZP34y0Cl9YiEmLqFFb+MutJADAGZJBr80EGWzfRHPqINpZhq
jHcpnsz2nd0YiYvOu+fsTBxE7pMYJk8m83h3/WSvoUSg8JYOKlwxegSwDNfBvg6aAAFG5G3NuFbF
ph3y7DFLC3XfpMpr/CRMo0fMygt3o9vENdDfZjru6cSMH3uzqCN/9ML5PQKcdb8pZr2wd0HsluHR
zGEHvZ1qbXL3VlY2rY9ErfxeRBNIjutzuMx6lgLhIvQHeBGwAsqBZ0uHZwg62GNSHztNNkjaViEq
QngZYHeKKewdDG8QdSj50wAYUgDM+whlms8yUYG2tRXofB9hHGHfdXMCCxqJXegBN37iajsBGaBc
swh+kPyRdK5hDui2VLYVeObJBuXYHkSSTR9x/yp/2Til/TTDhFwhKhIB4lh4Vbqd+9QA1T5WE5h3
IxkwcXBLzUAqTATvcNPANCKwWujobSoncWNBgbhexJSFO7iEYeoGLtiS8xWNA6tAAkoUB3A6NoIU
aePmO9wcup81kBGQ/FVZpTg5QdTaJdooHus4HH9hBBf/QDscDxenayZrV+jD4gtRJDiYWXUSUnAl
fiVwtNX0mqKKivFtaJ1up2eRYEY2guDoVsss9SXG5veVuXhYIsgO5LkB2YS0upuWp3SU6S7tDWux
9dOcz0mPbLcI5Rc9aJ3J97Bi2Oetq+1BYoX5xrUyih0yRgcMYW4cgnfYH5kfU7eaM5TsZ7CeYSCA
9cYVZesNflyiZ0c4SBnbch6sB7R4pXGsS9Jnf6pE/JaV79/3ljm0vqbPxVNb1MPJU1Sl/NlrWtQJ
EPPP39VhoY87hGvByBckxW9LXvT9Fm/u8K1l5Diyab3em/e4JcyHOE1RejZUlT8OE7X9TaMmz4DV
r5pxXyZl9DoDVOZtmDambLhRBQfVpib89cgYISYUMOi1bYELPYx/rKySh6VA2mwB3k3RMWunqHrV
oMMsfaJKulDOavd7XzU6NsJO1oHYVmElo53V1mgGhg0+Gf5ghdnX3iq6+9odKMNZyCnOxxBToDcz
dJ523w/SDPeeQC3fiUSLbIk7pp/NpNe+a3Vm/sIjnHKwwZsdnd+uCw9zZo79rqFTOmwcnM0/ZSpP
bBgnOIrtRNxBSQ8cB2AL9hr2oxagtfvbUYVpBb6I514/OBhso85bDvV3vfJmvd6Y2LY+2bAZH7MR
6M8eNei8PnQ4lugP9qRcYJh56HWoPKIK5eeN8hbpP5WiDTzHHjLEyN40P4NpriekzDE5OIRjYeHo
PWDvtQ3HrnvT5C3GtWmOrdCcmuhmpIkJeBaHW/gCOqaIwYPqBtyEyhiH+q2BNwa2S3TFXejawF43
ma7DwhnRKv6g45fXb1CeN97hLgorRiR5PG4QIpgexZTiWR960bi41uofJgPI5i4WkKHZ/7n6EHJ7
IPaQ40+NcmDXDVgrZHHjiypeFhdfNkDS6DdbMMzC5ifektq3Si+1n1FWOHhyBZ94OSItMbqJ31CP
3NmWQp++HaL5Xe8WbC9ML91yY+ml/VA0c7GHQZUOW5GXvXnE87D+ZDTDXLDossXAGZHV9z30XAya
Eeo9WNIZ572mD563SSKXhzWZCCIiJg3UD01qNNizG1P1MJuJl+6GMkqmHYkkMKqxADq3HeIexqOh
ZyP6+CKwN50eTosR2BRq9PLLeUYWBn/SNjGTj+y05G0aamXrc731/aZSJYWokqfl97RJgmJrtuwq
rGsM49tYDo63adAffwvIWxr+1OqJ7RvOEBOaQhndA+BU+DrGWRRurXRx1hoNN0IHHXwaaGK3xoHK
i1L5KRKiM7d6ZWiPbSCqpxZbVkgaOkKaVpj3tT9ItM+RVs0RfOm5PxdqFvrnjhs4ETthuQBrW0xv
ulEk8UHjOTluAV+mxxrd2OJDZs8DQjgittgmqoOqJUCG2wdlN+B1DeTW7V1SYiP/wR5yFHAwIkQY
xSn6GnGHuTE+lU7MZawNZmVuQow5dlkhhdqj9F0Mmxl4TLttsW6Eiq2Ps84zHHt3gKSjwh+jgoOS
Ii2Pt7TIAnnHeZ2G+5EG+ReBsdmTye3mABCWzg8nTj3kokZ7/oAuChIeXqKaLxYe17gi1YD04CmN
owae0sx/6QgICI5EmDR7j6+p+ZmE3JSi0J7TaZfNU8wsHCx6kwxHiDanytdPk8x2qVdrKdYzSVtv
RlPNH6c4rjLgpzFKHSrS63nbmnmDBG3U6xXM0iJH/ZHm3mPWqcFcyI1puNWmIcQh1lG2s+PeF6j9
9C0/NDCwNaDBbWZvq0jlwlcjzkTdrFX2dkRkpYOGWGN3paha3Q9I9Nt3OEVyhQk3qe1X+BT2Jf4e
+GzsozmymYAb1+axCaMgeFOOaV7sxFA4CJUEBGLfrLAj3zgYK3CEOlPcLbrq721jcp7mzDOR4k0E
VAid5CXdD3iyIBRfGE77Kbdzc/po5raadq4Zsqd6o3V/56YXfiaym7qvY/gF0Cge1fuW+gupW4c9
OB3ewFTbBI6ZiRZMZDxYLb4f/pBHYYpjM6EFh3uXCzcNR2JcHnfitxXWqCKaoZcixMalhjpZlRl7
z5jbZhN7Cg54GLa5tUtHetW+Z0flzzajtISZtyaMe6tD+dMfR9CSm3qOrB+VxCFlY6REurd6p+tf
aIgUzt7DXBdqU1rm5n0JUCY5outR9PuKWx4xG9Wa+isTqTK1cUOttx6iwsznI3hEXdx4Qz1rBPzx
iHrOzyhMmriCQ2UCd3Ge8PST0xXYXVqnie3ziuiWO7TycOXdVLUFgTetqchizVJ3HscG6CWZR4kO
VzEMH9uOcsbWGityjYJq/LSJQV0YO+gd7qupikNvi9KlZeATkTk/Gs21i32eeOObYqqqHINkj1vs
er65/NyL6SzdHo/uM9DhVUbsjUlcFnVpnToZ9CjmNgCYu8HcXx9llSU+LxoNWFJvMHdofa8KbbLw
ZGTVlX3SM1IEa0Av2sGr/uR6w61G+gtD8R6TtK95ScORWr3agXQOzhiH9ikYaHvgUWBSqGxpsN1J
hPP/fl7UhwTOAAivALldkvk/nmKqVkZdpbl94vUs/KRHSkmbGoKFhEvw10v4D4CfOjQo33XXaNLp
5U5lZ59cgY7EYI36NpMwOAgv0Y3i6wtPEAillN/Z5pS81wi6qjYbgU6/dQJNnn6aEeA5GrHQIANr
YbTXFjbB9bmtCgXL9pDCBDQIWY+/1kqPXIOpA15ansZseiR52nVp+wkbw4e2S34PI28yb4pvUZ1e
HhSBl0UUBATVquYyNJ6bAcuTp0B3o/t6btUu6kxvl8Ab2PWhRm4b6+iz9YF1C9P0wqGTbFIqIvD3
QL+t6qbebLR4zVbyhKsh3phd2xwy6cw3jvblSViql6hYggOnDHOh+a00lFcKXJWKYMl2nFr/ulRj
8NT0bp3vywnBZuGxSkoAuI6PeH4OoOgUKdbJI6BGHk0W7Ni926kv13fJC/NBgZFarIMGGuU4cT7I
NGMSJ1qrO3VpBW2q8gRVzMp703ZmfQMKuW6EsyOhGtKgBcZAk40hz8cK8OOppsrtTyrporsgLI27
AtPpb03ZaXdjq41v8VpxfOGocud6oXfMLA8P6TztT91od0daf/KvDwlr6wLhBdIB/XJdKg7Bvylj
CppTbmPpkZua8VjYWv+qkpnAQNDBOtLusvssdeVfbyQ6UtT5MUngB5jrBnJoFKHZTZU6kViOm3mq
+zuSJKQ3Zr06XP/GlxsJzC6DPHcXgaGuAmpVlDI13N466aMg7weiABctvBVL13xqPq9FbVoSSunC
0wRaHcDW64K0qjn7XgYwJgyr2LdtrdtQHh33lLnEiYK9i8CAI57sRgU7L+ga5Hv78k73+tQfDJhb
PNyNTTJG2jaSQ/xpHEz0HjEU3kuzDQ5zZVQb/JZrX7OltjN06Ix//11QgBZA2ynrgttYzYJidBzp
Zmyd2sbWP1VGz1O0SyA2FAsz9fqHWTb8H3nCAqFfAEzEZpq/EDVXh88waxQARlUDw7RLX7qh8aFu
O/J3utwHCzfjchNlw3BDQXm1Hag5gkihn05DHUqFvcaJjZDyZKF5yZG7z9n1dMN96QW3RI1fGOWZ
IUD4oueKcuT5YXdkNI6pcLCPLQYDzDOvqiPgEFHcWMN1+fF524EmhGeIJwcl1FUaNNRZ63iJNE8R
QP34IOtAb/25MUV3FwiFC1ncL6xbJ8g2gYk7j8kbx/CtGcfSTeGoPvEnipMUWLmef9MhQhD0+lde
rcTyAynUL/1Citk8bldfeQzdJJkpHZysHsnBykRjtJis4vj3o7gLcY+vCsByjfuucqqU7nL9pVEb
YtscmBBy+1sYw8u5SMQGoCIu9McFmXL+VVGWdRtAwuapUe43EAR0eIvCBAhyfTKXtxKpH5x4UMNU
bsGgnA8zN56h7Dk0T2XS6h95vyBeWcn4iOen2F0f6qUZ0TzmP7gkgDZZBUdLW1wVAbmdwAeok8TH
fg9Y6Za830sTksCFoadCknafY+cfOW1TKWzUciXwKs7la6wrx7dyQksE0FJ/A+KxrM0fQYXtBqaL
vBnQHu0Mhjtfuy4W+TB5gQFCZ4jcbeMuVuWjOR4tK8K+twqmivpRVaNl2Bbdjb3+wjwhqLDXwc+T
ha1zd3A6nYhKXj6oGtQPhUKADur/dGf3CGtd/3AvDbWAsXkyUvS4SKj1tLUguljMc6acZhoNfnWR
RbkzLY2/3yOLVDijLf+lcXm+pE4thmauQnECgp5grNqE6B2H/8UeQfEWqj6nC+m1dVzOgtoyg9Ey
T2HRZ3smF/ij0hXa8+iCX1+7FzY9QyEATvIBxGDd6xVa7zo96dppEgXlS8dFhrUMxv31UV74Qtwu
oGWpUtLdMlfLZuVh1XhFxqaH4/CaatSME1HVvyeW3+oXrm7SZdMz1LOzw9JcXr+uisgb4zbtxKm3
MXiOKRhjLKfLwTyNdh4ecWkbP8XYNeo3NuGL4yLNAK6T7wYo+Hxn6Nmc0hlqxKmooq8N1fENznYH
b/R+WNbUbHTlfvwv1nSR7VriIi+s1YCjtHoP/zbBZeLRyPJi2lRg2bFZSf9+JHbj8pZa9j0yoedT
U0OftUkWm9B7e+NdLT3ESfBmfkNV8C/hWR6PfRitdBCBDDmefGaI/xEdnSFwQaVwQ4ohHAEVz+2r
1pv/bSb3NP7f8Ff59p8Q+Cdb7+JbLaMA9OVsMQ4IrPMJuY1Wd1PGpseZZ8SEY6qrt52DXZa0Crxa
M5odktd4lH29/snWLARyLQ4Bxffl8c+TWF+tpCEyJ4dBX546pRy04cGMf3RloT5pVoXxaSpbl3Kr
MpJjp8vQ3uY6+lf3bqRCCpdFA2/g+g9a9sjZDUEBApYkTBmeHVSOVueyJMjp3twXuDNls19i0/1x
GE39BlpgWc71KIBWoIKCEqGHuXyOPz6qNgbSDqehRAMeP1mN0uZxGstgb4TJpywZ9RvB5oVJcQ3A
SV2864gFqyzLnTDlldacn7ougiFZmf0+q4Nb0qoXewiIJokciASLMoBpnn/K658B7aSLu5pyJ5kU
8pcL9op783yNXDs3kqAPomMNYvBzG+R0SSJd73/1Kq1/UUzHzrr2bCiNdErabpNbnmr9nIbA2zYc
tMeBzObTABv0txxtA1/tZEwblMGHMdhxVTntITI1ua2KArWIqLAM9DGkog9URUaP5s+sm6/aqZyw
Ro6L9r2naFT59ZBFhT8HOspnel1Ud2ZpwxKrKovSPvJ1uCJncdTwr48w/9EpTKnBe2GU64fQLku8
g+daBFi/jNP30UHYy49bLdF3ZdEHtd/gGUmjku7j96qrpgDVhjkwd55hKaTv8gjUg6cFxk+J5lK6
Q/yi+hxmUFv8JKHFj+9nZj6W3XBQcTzpm6IxO3cfZy4aEMMwyfcVAMzMh1jVIY+R6hI8gqFlyFmg
kTYk5jy9H0F5gMV0XXxc+ikL043oQxoYyrHUB0i1boQOgoPwHojD3PQnIIen2aJiccBGNXpf9EAW
tiR60evRjstslw0tuZSgifGUY2q3SZXLP+6hw4Rpi+VekAUQGzsK0/6cTvWH2YAtvIniCoVV2vYO
Leq+Nl/Vjob+vAG2r97oSVN9aNsCCo+Gm8OXOSq7dzLSLGenYUQKADqccL2uLLv6WYbW/C4KEIxD
MzXusQp0RvomjSxQwKXiAryC5iO18Xmas2DTKazhtcgYFG6+lud3Msx8zFdH9NvnONwmPT9665Li
NzyXpPPVCx0sEBQsnxHJjVwhxt+AJdiSWmQPWjohQFhVgfNhdDTxyaxcSjRp2/VfcNGYkp3bDeJr
aiXZr6AD6bBtYxl+C60xs2nuJ0PLGgU2G1Q52sJ4KPm1CrIxYxMxE9yUO+cEjc3QWNYo/Ryq2cBH
YuCFB0jNtXZAPdQbXiode9JmS/tVl5B9Qgouf+LVjohioscJH4GX3hEFC/dJmnN/HwmAINvR7Gek
p3lOeb6IPGvA6QTn7M2QGX1+sBs3GzdphQkBPWEtpCzh6VjtjlY9ITSaNOIHz+gx3jV0nVv+Jfwt
/XgylEELr6rvumDG7XvC7+1+NJtS+KVhut/dua3fdR6dmFJl8UAxY0wlBQ94yrt2An6+Lcwi+qKH
3vyAYS+9j0gLu3eTHdVfwBOAYhyyGLBG2Pcjv6gYEWsMZ2P65SSzF91PVdla9M7D9ERTTKHrQ2WI
tpoyR89H1CNEJUOXT/hkujQdhT78NsooR5mqozlHFzlCTSLHQhhUHjfWo+Z58w+RBPXPoo2bd7FI
1KecexxNRy0pvqZl2r0aa2jPGy+ucTsJ8bX94sEJt7eRAnDkZxre3aiyRskvJw1D61Baei7u0R2f
v4RZpMX0lixAJuVYgIQIO899ylHszHf2XLknu6RNfJyRyH6KMS7GoqAey3RjUp55i2vk+HMoTFr9
oIrqpz7tqOJFg5VuLCOuX5eFnNOdZTb6mwlhl2hHU3T+IOMa3Vld0E7aGUNjZBssq4ufLdyGyHek
llYHOYT0nYsOkJBf2ZQdAYY1+UZvhkhutBZ8Eo4uLlzFMrQbc2t1ucMvD6YOd02FbiKiT21FK7GP
C7HBVc2h3Qfdc+R/T+4bwY5uiJ+ybXwaKN0MNMWa3kyFUR7N2euyhaKeye0IR/YdzV0jgsBXxxLt
aOZzHzqx+yRKnbuA9hzlhMlyc2TU9YydImTt5DsV9nW+w928PHnDhItcqqW1cSxti1nMcx39DE0I
1hsrgJXrG5Kcw6daX1e+m0cQqoVZiM+iqvnDg06676RXWoTwvgkXX5OA8x1FBabVZk2olvUYfUct
Xn8a3LQSm9mLw1eYsEqM8TRt+TbaMC04Nqs1t/UceqNftm0d0IRNsGCpQHCKz2GVtkQva7a/1AMA
hSNtmVrfeLqyv2guR2PjUUOi/zy7xe+mzYJxJ7nSIlBCjYz302yATKCTXXx1oW/d1zmCtlvUc0kG
MFhPW2Qd7RnHC6PKimNTNuVTJpyYrYeSxNdyKDJUSvsWSGFieJ08OHlmyA3ojvl1Yk/O90k1ZXxQ
o2EhSO318VbJmc5kRNvb3hSJ1n5vgJxg+dlKiVKp1L4lUAfjzRhK+2iHgMX8aUiSXx3O5QSaPgqL
raWntXMEmRP+Gvu4fvwf9s5jR3Ik69Lv0uuxBkmjXPSGpOsID50hNkSGSGotjOQb/c8xLzafdwOD
zqxEJWY/iwK6urLK3SnMrt37nXPmfq0sHIlFxhAPEwVJpGHNKDTPi04Ei0aSM0QBP2IAWItDGpc6
SfetIabT5MwWG0cy9c1j0Sa2saffKkVoNqKcwn7hCwYGZmRFYFZd5+zEPCH1hQlZAe9cs72hb1bo
qPBt4r9iTEa1wyV5pUgDQuZz48DpB1tq22ldGZDePWqPttLTaU/cY56HuRm7n7MOzeun5M9H5NhK
wtqnQYjnrMx6udOKCbsDDDxzurYuHuo8S3V0n1rgC8s8OF/mVM1fkRXHID2kEWDhVDg9oTIMhSN/
Bdoh/IT7RSwWZOEzTQ3jzmic+YUvsbwgnFjuc7PNfwAUeF+TKnjQBgb1J3wx+SKiduvNaM8kGo1F
8ioAJn7oyiWNdugvM2WVpsIJxZxFXyrq86e8ltYd9KJ7t45zTHWT1RrGk42p9s7YgVnQhqTT4HV4
W4QXl30GWokkqhDiEthuEJ3mkudiybe2Gpf0Gqfv7oFVSnM29WSPcEkNg9oNuTNDHvbTuH7iETf2
O3jpqUb531WeX/YVNE5k5m20G21iQ4JMJc241VuvsnfmkhtnXuFIkeStZ9mGoe/yiX+3neyUjvwk
WNHVPGlDnGGP4a6kGmam09y2VpG+ZVHMtyx0GQHqEXbW+Q2DlxG5sEqJ22Lz/yY8MMDQnWm82WPu
VcEcE3iMcgOEh1i2sbjP+lJdkVA5fnQDMCA/Y/FSX5Ud17NL+3IOpDfPOB+XbqSxz2Oeq5SxyiBS
VZ9RB17eFgZ5lIoVbWJSAtMezym36OO7trUm8BK8Vm9dnv2EcFiMA0jdIxuM4zSMWUhJiJ+cMUpv
ChdnzHiM+gvVc6FvHgalcmRENtEgPhRR+mPkyKAdKF3VyW2Tdt67U/+hzfFHmplx6lOkcPYbCSLb
9RScj31p43YbWUA7l1z5+pzLFDaRx8y5bi0z5iJlRuqE9N60MTTdwW4DhKQyClZ9Ts94RUgaiOO4
xnwfpxkD02gj9Q3tY/KmdYV2vWpZ/T4JMZ0FZeunTgKsvp9mrCXCogYRCupCnzH+X1bSoW1eW6Lj
dcFdTcuy6EKZYTe87wuD7+54jflpR6vxGMOKd9vWbKZjli32eWKfWzbO2rrnORp1OMY8W2If2nWg
vofUibZjmowlDEjmvaw6yfTHLq+5W9JlBw2nUeDLTh9KVydvxWs27IyeRVaJRHwusYoDz6Hpa9Vl
IY8tB98pbLOqUU/CjtcHOcYDhIZpEM6V6KvpYi5qU3Tkg4NeMu4xu+6lwT3ES6u/STU5fUQkNWPs
2ng98511aK7NgTDzwJxaxw6G1gLWHAkrrIO57aj1hixrYDEzM2s3TZGtLoiHl+xnPcquQBcNwL8U
ajkoHS37yC1DvJoAVZS81HU8lSSQ6Q9j5TlBsRgnUQyvrVT7NlswZiAG2Y+bOYwXweOeRL1vOd1t
Y61by3Q3Nrj9MojtgsLpKWoluvN1XBIMTtqOPbkt1HdEKdedp8bXfOy6TQJbSxHI/yp678GiErjJ
tMx4BVElSW2Nmftux6x27wSAkl+3sXvGKcDadFO/yZ06XPPhTiq2QEBUC1RqyvQN3QqItaw9Nsp5
SM3CDrHW3yoP4/Ay4p0LIME5RAnrCvDnOHc461cDIHBUnqWD0rmLyD2zgHJN0PBAV6nnR455Y/Qt
EGhuT296ZKwbh8CWx1IkDkc2Rx2rtNNuMzxwb/XRIa/cNdLj4tXHzBn6jUhN53YU40i+oaz9tCu9
Z9eEh2qiR0kjIEzbaL3yvCi/X0hpD7X2O97d6TCrO2XY5wwIrF3T/cT6eNGbMwPFBUX7rlgSrXi8
UWv+PTKAQtWEncBIIIUtAqftNoCIvpvYB/xH92OpbhxnDTHlu9fiaxjSMMvi95hTYp4fNH1sUXOq
xwLD12ktGoCoibB157GjTBQGVnY5HqnYJCj64/FSBYmUPqQGLeUws9OXldh0gnI4qZDIJYp4K+Aa
fI4fYTKvmyK5IknXCweZVhvGo0Spe2hUG24BvdGJWmAebl1npiupx852IeNLrlV+ErLsN4PefDoL
RwvB8OjKwf/mmR2fNwEgG+9dPWs4N9t6suysYg5X28b8KRr2VbKGJnsaqa5sAm1xm+XNeyfzjRuN
pOJNg3mbttZVmSyfaVGSrSGIirORdu28ob0v3Th91JrUOE1jr72PLY7tQHJuaK/JEOSEGVazXm9S
xx0CS1l3NlKnsBSoS7LiPrGlOHVZUwWylK86BWuQQGb7TV13PoeAa8Tl/Y3Wdt6H49TfJc28ULcL
a7NyJg+srrjGX3Lnss8Sbr8u/tilbxc/1FPczmVQut3e1uoHQ2b3CysDsKLyZ1zWsRJ6X4z0Ubbf
Sr39dMd1O0j92LgaSOcQegsG9Kl7D965K7T4SXPXCIwPHcRkc4phVfAw+Agb4RF+wT9q4AIaf1jc
tzyRr2STvCWFfJZ0PfEhvqSD20mML8DI+REo82mZkeMxGLbK5skw4w+nb+KvONsWLL2GnbN/5VFY
KFz+16K6Y7AI+l6/xKJZzuDa84NZJc5Jz63Kt3s94P3d5bZDa5pAoMnqD53eUMaV/eJHU9Peyxos
2XDK4dg41Z4FGgKhyLU1sGJTcGB0vzjSsb5YRoiNMWb92bC1KHx8s8F5fGi2dTK8ZanXBBdozuLk
GF1RKdefZmp7n1PkZg+8+SQiadCqqP5eIo7g29mT14WMH3ID4yNB/O05sutLEu2aa0VAc3STZsD/
lPmnWTjn2TADCUo4O/VbZfbkZyRlS36nu96yrW1l6Z7NVO07SvoRaC/t49m3qso4OMnchp476z9m
b02J3PRQvLTbRKkbnpX3pSbzhj5IKx6buKDy78wn3JpvYhE5sFPNrPHlmpM5H+bMjNgtNQYMoz7a
R13W8uiZbzznawg2L6sAseHETk0bB/XEXVtkZe6Tckv6mzfoR6PtbS9s0swLIlcCR7VYIURlvEyh
V8px5xV1LJnBZO28NXB6zcqucthpdI8KWBvot2j0HAKzGOmOxRMl1Jattjg4GOPZQdsKTTu4EWsw
VldJdu9pc1Fea31miAez6FCJ+aCwtvbKstY7gd45Uhy6gqSWm6Roh+caFJcLOje9faZdmImtKiuj
f1yqpKY/sjbtYaSDUWwQDKEoriPo/x3juRgWl/+jRkXqJOqjY3iCrKDXeDALz4KxrpoGE7kmKtzq
SXEnunfpNotkg8Vz1BxV+m4azSK2/Oss5LTLoi3nrxIv9BwwY5NkPdy4W00KRnOcVbLrE9lU2zzv
6i/ksZhAwkkZe1genS4KjP1XpWy2vGHAxmE3Vc3wzcBC/92rZPosq2x0/KydFN0XutMva6yce7YB
9BJqMuvv9FUMiY3+OpOoSXv/cdAA98lJaePpigvVsF9gzGoGpmlVtyqR3DOwKnM5FAbyqlAb6yy+
oRkaFaxtefeQJO6Ar0mSbDj5q+Jg9N7I+batMSCbaZdOASZyudoarD0fkdO3/KfXWSDu0GeCCcym
bx4MVabn0SYVINYaFrEym88t7YytpzXtq4GQqdmbCrHDNukFeDhUP319MVBn+tPKGxhIa1lPXQIP
RWt3ndRtPSbpByQ2ipIl1XJOma6e9Oz4aU+xO47Vq+hjqvbVvLwDy+o2L9xHG4/lYfSQHch0gpBd
ZfvudJEm0Se5Ts6tKalhvbbQaCf3Ai6WYQNtJ55/dslcH5tvbAnFl7OkMMMdcVreRi+M/Hp1MPkj
hr6Q/Zc5dzaNM0uKIDGQsKCUG+ePYsgT3c+XglZKTEAAIaoRgU1ZVzUj+1flsYN7XfRYdIV61Zcq
ikJjso3P0qRNEWSRXNpgqQtVhkWF9+4+1QZXodEp8vt+da5jWq7fs7FS440kfuJI6Fo0s0+6CytX
7+T0qVNaqax+aUpDOpLiayBY/lXmi7zSEzmLjTZr1Gdulzf6pmsiu0cPYa/3abmIh6lLvTIYldnQ
YdcxDfEbJ9Wf7XF1HryoaqutoRfTXRHBPvtlpvevRmI3T023lg9WZKeDT5+e4kwOcXPJFFovVGVU
ILHQUHDtyJZSxR/GKn+dc7gmoPRFaGcwV/l1dIufkdW3eTQczFlE2K9W481q2v0fPuWvMytORXB6
eCUgUSSC5OdBx/8q0oVEda3TDoto9GlH6Y4PcFa/dKALJOPmOka3drQ3Gk8+wPoVR0UnbisrK/rD
XOcvQ2RYYOghyQwNco052s8jkqxyayrjAkS3S3Lbn7KZpmElGnW1WsmfrJ7/OrPC1v3iLwwK6Rnu
r2PkOSn0PMd979DQztsNHOOeFFvIZrEt3vzGsh//MAK6SLd/HpJxN7mZMHMXY89feVl95PniODse
3NyL+g+9N+3vGOaBv1VNMdCGHHVy/MrUXGgMT5mldh5vjh/X2CXu/v67/OXBYp6FR9+FR8Ndk4Hr
zxd6bNXktIQkHozJbPiYud/VRvUnt+/ffAqZNnSEyXxxGaRd7sB/TQX1jmybxSJjvln6aedVeXHl
VYyl/v63/GVMB88DAsURD/sqGyuOnz9FETMlszRaD1Fr62eHY9++teX0ZIMTcdyKx60k/Sr4+w/9
zZOKEhFgF5tAfHN+Nb4A7MKZvXLWQ58SSU1sB3JFHcMP0JH1Dy/F764iHBapi5AiF3bp59+Xp6Lr
5Oiuh9ko1y99aOQ5ds3+D0/E764iZq8YvPHqXbiynz/FjWiWdau2HmwzlzdoKok5LiaCbcahq7el
5CipkTT5h8v4bxz1p3eCH3RxEIHnI5mM4fHPH2sl7dKJzl4PTKwSjBSjhQrTHnLjk26s4gSFCcZ4
GWfNT5ZUy/NC19S+HIu8nNZZL2dGEupSRmu5eWV0saCZ22rMKHv9Irv6+5v+m2sEQAOMgSMkx4Vf
KYnZdTrNmxU8uKLjZV4yFogYDrtVkB2VzgCcDQjs33/mX1YphtwXVzTYUW6/9qvwIy1QAtZMhQ8J
E7aeMMGwlBlzuSR7qRj//v2H/e4HUihdrJtZoWz3l0etdVuVUnFph0ouGNzV8YQjWyvSYaOcRLuv
UN49rkuqf//7j/3NywTEj30lKmhsAH6lOhPTm1ETO3TuhiI/RRb0RFVyOqgJVvrD5fzNRwG64DiH
cc8Fbbxcgf9akuylANpsjflgelW3ab0JXbSMnfFQVlX+Bxbkd5/FO0tkEwJveJfLP/+vz3KxK3cR
+q4HbzCbV8NaGKRKmkl+USzeHzjf3zwmGADj8wPgj9HSrzme1PCJ2Vsji2Bt2zEH7QL/XLfMjzG3
06WIo4339zftN8sSEmp8GdnQLtayvyy7Pdv0rF1WwDyqyQwyyXBkmivv//5TfrdAYJcFSmmw8sGX
/EKHTqIGM9f5YYTodh8rT+8NKilG7UNSG8/CnrTrMkUmDBFb3XlspieGu/b3uYRC9A2ZzldRlM6b
MY2AKWgZxjvmzssf7vTvrgW+d1T/qHDAX375kn1a1U1nivVgAqaF/Uqq5jAO4x+e3d99ysVYl4tw
wWR/tYZR8eLNU+cth2h1jV2ZMiVp9fhPbPHvnlryQ1l0+DmYwv3CcielPkRT1K2HxSHC1ihNtV2Y
yHDsBy759839/6b7/2C9/q/n/C+m++f//T/N9wKP/WpIh+Xw+a///Av/sdx33X/ytEvK8Iv5+3+C
LNVXP/zrH672TzaA/7gqETOPgOL/Wu5L7Z8UI8h6kAf+G6dmgejrcUj+9Q/D/idmHcBHlo1CjNfV
+H9x3Oer/LxLoCo1wR8xCbysQf+1nmWiXOJBZd3eKazuDoHmeJMkUXkA4F43livEnWbUBQ2eYULX
kQpUYzuj68UuY4G9r3MMJ9ia203UldE+TZZ0Q+b7+KMsUzvEWiN/V3Kc9m7uXI6XWTZ9FUlqbbSh
LIJajcbFQ1NtoaZI4bDN5AF4vz8n9QQDQC5Tjp+1rJm4qvnaLaP4gb7cuoGW0L5ynN7JG1y6jilR
7uzptuV3nsYYpJ6U9rgS4wRdkUbuPXynfrC9wX2ZEEgeCLor3lfsTl6RWGN704q23do1HXk1lO5J
6Hqm+bGWE6PeRnRO+yoPIQ+ro5pJpDIZOx/aMnHuLx2ms0xU+9wadXQBY7H3p3uhVw4GBqbczm1b
f6UAHnetkZhI2cdEvDoKRMOfuqg5Y1jQXtvahANIWlq3g+sEbq3Fpz7N9TNCqXnP3Gm5n7KmeCkN
K35K89Zm+cs8Jh2ehrGJmcj1baqH4VSWAhPkgiYjXcC8nTcoGtxdXpjD1Zgazdts0eXBn6//IZG5
n5lIjp859qRXWe/NfYAnBOP7mVGHP+aTfmgZyDzPdq6HXb/K44I0NwWQSuLCX/AMNsM2MbvniMkx
k2nEaR9Nu5QftVFWh3Xom8/cQlHtZ4JoOnoiGQoDbQl7QPBtL83uMhp50CuMLeRAd9BjVA4D5bd5
/TwX+t5mwICvQuz5aU7bfG3G7D6m7dWYHqPsx6qhVuQc5WxwBCx3DjpTXyARtknXbuPE3Cf6cJZ6
5o8rPeuYs9I9lr76PsqUDEX9IyZofpfKtAgYxLe+kOOmytZ3e+n3ulfuhJ6TYm+R2DmRrmcQATaN
5n1fmRdjm2LdR7nYJF68YebyHSYARxb31uB0+SOrGIw7RIvOPiis9qmMMQpxpP3RNJP6hhNxv2kR
fgRtgTTf5C96p9/lrNK9VyTPymP40csuP2GNGc79u23QFDVRmg/C2znKEQFzXriXN0vna+X5uokS
cUjzbOcIr3ozltnauuU9EF6zrQRjcNpIhfY4okqty+QaSbhNCDPxZamDfQyTDaea7hA6UPKW6lbJ
iJbqMO7ivtgbSfUBUuqiEi43JbMMu5oPJJBh2J+u9kX6wkbtAhlo7Y1JIXlMnDSMa+vVTeNPBtpE
qXd4phvWV+rYt3kaKb9UJKvrzkBjkq6cb84J5kw00GChBP20+KpcmQ73OFzQSb51Em+TOIqANQOI
ryPb2CzT+zVx7srI6Z5aTxBDO6T5rhuzXc8o/IwTTjDrVVjaTRYO+GvMjqfCAtNdheDNHxw32zc6
T6JtmhXW3eWzdvH+kWW7rUcgA+K1zUNpFg9GW/0Yiyf4Ai3AGIxoN4pmX/J+YrmIYQf9to1G5vgR
awLDF4s8ePqg+R1v3aMzGe4tRCYPyPxlU1If0Sw9YQdY3Y6z4Ke7s98wjtl6QGIDa2xO0DAmX+jd
R/lQtQBJXXznOrT+EY1qd0sXOz+qgcy5ZIk241TOodXl8uyY63e8WrUMJR6jUPyaQCWT2utALBMC
hZAglHd2143fZ5Obps9Vd6NMK96JocnOGh2flAHpOpwazkXh1OjRMa+Zn/tiXXG/mHCBSFhiT7Bk
N5hRNB+LWuV3Uav0Y0286kuWmryNux6NSNvisuoRc124Jj08pb5Zg6DtYEfW3hL6t6JmaODpDY9b
xinOtUbl257qjivNPA6Cc81cLDftH+4sT9g5mUHXx2awuloNOTq8FUBuA67KIXXYfNIZkxwrhj6b
YoZo0of+jJdDEwzlZD42JCXeGeZ8qipYiXSevo+Znt9WkpmzM2l94jt1dBM5dvkR1ZHzUTBpXXw5
VubZy3hV839bGOE76FaBni7zxgXluZuXKrtsXMtInsOjUNMCTaHflbH+sZrrsE2sVN9aMDuPk2gu
flk6cU2ICmaWs3y+KgxE1FGyOi/D3D60paZ0v4aK+X4ZXAUNKECAgecOLfcVDkX0ztk+WFLj0tpi
7sme4+nFHreaxb84rXKel6Ee96YK07m39HCB/LGDKLG798ZmqAHYr07DZHKYLVx1dupLGiGbu8nD
tyq92bCMFaGZMjn3czXKOsx5zrruWk+Hgf/QdDCNgv7K5MWhl7WWT3MymDiEy3Kwz+PwUjRd+V53
jQyyHN84aL5ow4HB2gyYiejMumBSiXrnVpRsxrAQmXBQwmRiz03k1qNzqBND3HQzP9TXwDd9uFQf
Mql6i3SMVAFeNVDlWXnPWZJL13dXh63Bu4CWrnC7oPPI9pYw9YE5TF64Nh2h08ltbMUSG5vL1Jiw
3riosLgTYzgNFkYaGciE3W9Xt3vp8iFUs/nD1Wa8RtoZ7zu7j7g605Oq8V8YUfhfp+SFtD6vksto
kOjHsjs2UuQEgdvyhOB08hesjMgaXRcwXTYOZvwhzCM4ZRtta+NTOMO0wTQJeprvaVfWoTZt7uGo
3su8vULQ5VykykU4F+prmhXT804oi+VFYXfC6jeZWuqvxWTsob9rP59R4jrL0c0VY+E4GB0dPKy1
g9428DmJGi+QErpPWBqOM16YpAV6lumbtoi32W4rxpeORbLnkp2WCTOtZJU/aNvcrMBA4KrqKIW5
9/LsOsuZ78w4EzUrAgv6+R9Ozhg1XVZMeDzysjGd8XUl240j+x+LZiMKurGt7nUq5e1sxsuulqI9
Yq/vRy4kvNOWX+D8MJpuyFoEkRa3bxQ5w2kcSDonPjbdeW6jh6tU1+Nk5XfxeNKWSPhlOxt4IDUn
B6O3/GIlppN+arfXJBJML+k07uV8D+WrBWP0AbZmXMW6vcG1KhyYaITkcAZmP5wrkWwn9LExlmb9
UD0n1QgKWZXfdIuMZ7oTi3GLsPq6oKLXmOIdsxaykttCMFnyHdNA5p+mHdQDA9pcrncoIq6WtD5j
13I7DRj+JaW5n1ij95ZBkiE42dadh4OV99duauP0j6+UczSnyW/NMTlMJVQhFcDRqZJvfSHMh2p1
fxj1QsL8Q+ImbVAN+UszM1HFAefDc9Z1g3FhruYsmIvp3V5TYJKI/k3JwyoYL41m+eaqNLuCuwpy
jUYEMCU4uXV2ilz3p1TiaTa/YPaf3jSj2YWXy2SBxm7t0mqvTVOY59x+YGb4DQT/YAm1adu0uJfj
/IP5AIOyutb8qeccrFyz+xSpdSKyT/pjVD1NqfaoMG4mbbC/4pnNKbrKF9dLmaA1yg2Wwl15y/Kt
mdeKLW8tAxzhbjFw0UGPLDAgIld9T+Ru0JXFq1NgFAXSGttmv9UtZfj6wpvml5WIdlaZmAGma80m
r7IzectXJSCeT2jM/Rjb+2bASlG4j3JUVBoIdB5GbN3B7mZqjApsveaNrpdgTD8z17odpbZTKHWS
C3mpVMnocvGu9GZFtd0yIhxv7bg45Z51zYQW3fEEPe6l1bRv8sGtQ/zumMXjmodIHvsiA2c9AdGC
xJVUPSXMjTXn+PNMH/h0ZVvLaVbfmKtkhyvfoXObhHPN8sXCL8r4tFCLHvBqOhqxTk217ktq05Rt
pTeAbRl2NA90mcBlcs1+Erk84pNoXWlNffKcdvWL7B7l1RLqZrEvvBaKzj1lQnvsKHmMVr63U8dJ
YbBupp5FtJlkYKz6TWTlVLhZfcWedKVF9Tcxr22A7ckxZhF33XpXM8tLiiIBlB9uNP0mdY1Dby93
F16WO2LDVY0GL6tBdqOzNifogwdTG7xN3ydvpHhdZytiDxWzbgy+JVLW6a55tHtVtqDYXnVmVGy/
RsCDVqZxDJvUOw8s+/DSJTsyt3yRkFHGBvrDshAVsD1eZQvzutiIz2LGRMvVXiimooRva4VZOlL4
eJraOF314KQO+Lihs6zW+bcJM1LeEyA6JrY8DitZNXaN4g+/sroS7cHrPjsbGnOBLwYGXR8c9pYg
ir4JfTo6dmHuywIKCrrDLAS8lcbOYjd9AIWFMCE3klDF1hpUruF+VHk6v422d07FMRXDDKcbb2ih
XRkaX2cYJmBJLGY597YUQINZEGEGje8M3c7L6ycx23vFdDUfMe2qBmxKZG4GojV3VRM/Vf2lDPHa
LRnuw8GtLcwtJUZtfTc8lEomvGIEsFrZaGwz276rcugqTAFv6j79cAZx5+jrfnIspBGGBGrzjnpn
xLt21LCJx/QbzzM92SbpFEySC1FOZyPTX/DvagNp1FcAKl+zs6ZnIL/MN43qfeGPDJFRhBPNpW0u
jJ3w9JfJ0MhCj/X+njhNAA+t5E/3nBHSws58lsg37NiMTT3H023plusdDb7e11MtsDuLEXi2dr7T
VLd1O9ynumkGXonGv5mqK9nY3WFqxi4UlXgvx+QTGv67Y+b4SJJLxHweUguQ8sWhdfdSKeemdOc0
5BzRhEgT+BlNvrP14kpzVMZSdJnal6Z7b3nisRXFss+ixsLCzz0pr/kiKUChPunmk5QOeeayvzgA
6vHuArRYzXyUSrvnzqN1sKx0c8kpLHocx+jguKHWQ+XzeJbXw0DrIzfUhn5GHAwJ/QE7NQ4F1hnV
1AL/lNFDb85b1TX4JImBOK9hOrVRubez+FHvymY3E1y6641SC7HHv2Omf8wm86NP4VW8myx2g3h0
P+KMJc4bsq8K1sM3OnOjGzQFNJqJyjNuS0+RIE5J7VB5LSY+JR4wZlw/TTU4JzLtXZykpzYrYr9L
MLpjWO4iX9Yhf0mON/AJ9NUCwTdkGi+q4WyabIESaP0l8dYwRTAVrlqn71fR8Usdjp0tCLS9ABNO
Q7dZhAnVO6X6VSNsmF7tVFrrtBFTfINZ4nbt1YpujfRV7qrftc8dq/RB6XjQJradhXETvbLUnk0v
eihwePXbjN5RzoZhdAoPyC65qSPjBV3oLXPQfGMr1V8lkXtsGu09Ve7XWKcXBZWeBaMmSiiX+U6v
dCNwMpdigym6z766FdMw3lWyfdYn+eQm7Lr2PJC0MG6S0dppOrXVgHHrUADezuZjOYwbozGCVPUD
L2lyECnmpkb/PpT5UwYub2b1Ld2yMYhzt/dXdJrFUtzBZ/yIovjypEBxI5qqWWTTQGDrtxUk5bRJ
/iPHNjmIpbiXIrvVmpUnvdSD1qqxr7zYta7sfTlPj5lgiyEgrtBpxPzADHu8tUDFNqr+o9dVFJaW
uY2NhHrU8rbaal7XC7Z2cbeNzORHpqdbNVi+ps/TU9zBCQiK0Yb2Csb/nE6apf0mU+O9cNkJpqbn
T/ZFtsk046YkxGzXtAyWijkyLp6BIrmzCyQOi0f9wMEpRO31wjcO5FTel2WLgZW5EW3Z3URJUx2J
EWyfJ2kBcvYuTaAhfWUierssdb/ppP1Qx1zE1ZjDJaUIMBLrWzPPHDwWB0iPps+Ytw9ZUmySKMXz
J5t3yDkeO925rlZ1naUTh4PyurCecItxQ5wEn1Nk3rlYvtAZXPWiu0mGfIMYu91KVyDjccdhI4T5
WlZmKNATbVKuBwNnIktyVII8ik7ZIAKoD4Yl9l4mNR50uSktmVBfxo2v4uhoM9kAjXcBekCXn7vL
4oIDcGRZzyl+JTr+bltHNIe+Wq96e90Sj3I/uXCYS5R8y8dkWwIGb/FFOLXtdNZHfYtw5m6MR5Cz
BJg9ZoLmrpw4VBQ0Zpxf0Rfgulanziz6rZc7iHTUViu82+lC9LB3Bo4hQKIatDyWVp9xe73xsKil
fs5vIhPDFWi3fVRV28KkWcv+lGvJfbFWz+aMxteeLt6/TkbDBV+bJdfzwK20O+wLEex0Q4D0W+1I
Hmh5uWPtYe6fR7vap3J7cZQJRitmrEnvhymHhsDg4xLR1GfasBkT3blVVr6QuGXt9DjaZUbkbt2O
QoVH/TBJOMLsJEz3yvHqGw6ex3KwPglu8JNcf5ynosf1WHxLalpYyNop6pfnMU6xNzSoAZoH2xFt
6NTPXk6ljYTQ77tF7tX8oKH4mDrO/mOUYvmKXUimjf1bgcup0PqTgCiDMuuOdE8JIdNs2MVRhvzN
7QB3F6zJ8ggjeoMm5sgrdSXX/GmacHCFsf5GeCExgV0KT1WfrMo916u7s+0Lu702+t1SjwbnqyWw
puHESxFiKRLouvwWcSbwTSH2/4e6M1uOG9uu7a84/I4y2g0gwvZDInsm+2T7gqBEEj2w0TcfcX/q
/tgdUOm4xCxJ9PHTdURFRVRJZCKBjd2sNeeYRiyv4r56jCW7Ns2u2g0iCfq1hi/P9Ko8S0LKfJZ5
GVmQcPV057TOJYGuSL6S5YBJ00ZkT3qqlXgaNbK05Ginz2fl6llKHPKtoCyr95ss2Kj6eGGNObNA
ne+R4iG2RKDnVDpb+8CqZj1yuVTZ6JuCzefURxe2wdkvA4pAj94LS8RffbJ3cpNGvZGCBNO+qqFy
j0FB9UrsmyThuG94FIpF5TK+1Y65rkvS8aat22ilFI18oLZoxIW/DHtOMgG7c2R/y3K0nuyueYJs
HC1T/JwHf/bDqlMVXDhutbWSfi/KKV7DSVmOVcE2q5s8M6uNbQG93Gr2WpS+9wjx7oSKste07IrY
RB5Kl7jddT5hvhwjrNFVjQBdoFZDK8Nh1YnbM/qBwLnT5IDBbpvbj7hjk9VY1wWHcfwm7WoyKZ5l
dCqHodvQqPS6St45lv+UZq62pP4CHe/FTYOj2g0Hp/PX2XST6mwcS5KBOuc9YKdu0plwbONZT6uv
uSoBn0arwcItYCkPVmXvhC5WU59uyci7n8BBTnn8CrX/bbTYrjThraJfo51l72ifqSK91sH9Lhph
HFonOPixXEmYTbEqQkTBSrxydVEs6phyaiS68UyNAvM8ElHvVSFPwaUwNd7Heql7FKx7Vl73qpji
41SlV/RH2N46NAV8SkcVxzvSZhBFD31wFBVlaMdlTqFixHxHeFVp6ps2D18aNWEb669tjDFrYZh3
wq96+ijaVTIocHVNaaCKrPs10roJz11brEdKmqtyPNfxRg7ypmrN0KYoCuJ6zL+yenMkxAwFYoGh
q4fBRdNgJ7bsl6bX8Gn21tpWwaJpFEfsmn1Jg10uCzcIhg0vLNSLmpFVi+GWA9wlUccjfyzEwXLw
V+rlyo3Yu1oIbg8Yl+xlNSjPbZWcdxGlbiV6ZUt579CQWiWSMZOwf9spo2YvYL/6q0RX92E210Bx
EkazazZA2bbQaBBE7puORX1hh/F2CKNZft96eqdZmM5UQFqTT5m4em+odWAOCpedGeVnOS2XIW2X
UVbo15DVoy0nfnnmRmzRKESzw2W9xBLnylWnu8RouZFXgxDa0LMr8JZgLML9XqjKlWxVqi3k1bGD
Ubehr4t1XOIqj/Rno+XFmTAYhjI+s0q4PoMaZbQtGt6+VC/Yt4xCUc87y6q3GQ6dfRdP4piXbkNU
GIrVq8EoLIDkjvsMz2o8r/y8eLFqimhMbgEak1rT2nUrMmz6bo0CqE4GZ2EUcN3N4LofeyIdW9rU
A8X+QRxTqRJZo/iZPO/bGJtjofpds8ZWW+6Ydyge6O1aj0DjjypOQqu+ctsixI4Qf1XH9FBoyNfj
bKYFTOcYreoZMbCsHSEvJsoFX0rp51dDiuPdSmPnOjA7CvftSCktdUqoCl2QxhvZpDyrQK9eYrXL
ecXZA+swgbOafJtIXxLHOu1h5cc2B5iBDYgkzaUjCBYIbasiRkYSLcpRXQN80HATx4b7KrVYoXVD
4Rr+nHNWEESxSjl4rQgAKdczvHreZmirCafxIQEpdBHC1l3KvsU2aVrg1P1cVm8j8FsPA1Kzsluu
MclbGOfD1Ddb8oT0fQ8AgYDBSL1Bp2wD4XMsBCMTjsUFO3s/8pK21gWejrbZdZNovwSiTHfCTjg0
u+WEAKxe+Zbk8K+wpZS4eLwiG/sDd7RZO6zH+lqJp3zwBp7ttmGfo3u+XuHtp1yfDevJxiHr5Wk1
bFRcXpejMTgHX5ldJ4HUqvcB4jimS8kr4yKlvpu6Oos8s+2oFqmaYj/AVOtXdSKLbaWPHK+nxDV2
GSqes7pib7WOfYWVyArzCLtVbWqHMujZN3UZSHo/SPEROtFzMmXKq4L1eFqEVSvWRqUFO1/L5Nri
43J22tBvDEbsSzBgXKD6MV1YMpzWdGrtHLN4gqOL4Nxrc5L60u/cat3wiiSL2CdFehSNPAsoBG2T
IXtCUDUdNU0pNobLKYP1yj+AfxwuHPYzV9Qwxl1c4OcywCGiwjapMljS3AmjDW/gRpuXYTskKxVH
yqZLOcQvcAKY/SVnHdpyDrwYNu+Y9acd6MKAijpv/5cqjO2LemyhjhWKe+MYHNg90kKUc4PazkoO
0dgtlNiNnho3rM7N0Ekve60wz7TerZ7wbVXjPqktzPgFu+IDNXaCsFU7UuonstQab+oGdpWFKrN3
/C4GJj+yA9YBAupo6wSBNtBrijuKIsFI+zE/S/OWnlPaYQLLkgbn09S3eOYtfbCumEAENZoE76I+
RzrifWlksLQl3ey+K/DL6dQvNpOp+DeqVG6Q+fEIFIdp0dfybD817nA/KV394FDLXZXAHLzU7oId
UOHhHByasdGd58wprQ0+nNDFq6y5t9FkZAARDLmaACKSm9xE4XWddCVzUNEAWSiqLNm0TPEkyYfG
FQnaotjwtvvBwex6joJ9NFBrd/peSBwEnQv3xp/OSiMUlBmxDmuecKjIrJ26udJFiksvbsNzh2Mk
nChFGVddhvvM8GM3feX/SeMr6ApM24CDqk2V5eQYsDA0A7KmFIGD2jfHwNBtg55sb923HK4eSmHD
rlfssd+3ZjscqLIBdi0s9VCMg/+Mw8SiJEL93CvyaVw6oeafVyB8VkVCFZ9KNbsINQ5eMrNNblwB
nXTefTtngZuaj+WAQbszM3wMed5el3Zpbg1nstZJPgz3dRneIisLr+OgC9Ya0R+YTuPSfkIwEPTr
3hQmHUGEnGYncvVKqaZWuYXqbF/Yvf1kpqX61lIrxiLU0+mzMH5i0Jac1ypSUrzezlxyR4T0rzR8
AsfJCKe7jEVJED1EzW28o1/p3naRiXEQOWi+kKAtITrhE4oGZoUhj3tI9QNiCMJQTTychfKAqtpc
9WmBxdNp5ipVTDZFZojxgdudHXrTpaCnKH5ypnLwxStKGYcYrsrrMD0cRixkSGFN03hSQ8d9mGgz
bCwzW4ckmKyCzg5QbNvWQ+tmNkQyS7V3bsg9XahoJFb4v/sjzEZr36F4WSWi4CzTWlOKgcCMj0bR
Utku6dlGBhZDGxbUmuBxf11nTYzswB5I0SAGbonihTWc6OnLVO/qszFJ/eta7zEIhQHV0LTJzv1w
VOnj6Qln2oGMFWpHSGMEqZucqRJaBDFJGRcy0XGqDnlhJAuJgbTzprR1h0XAeDmvzKqptiM9xgTW
RNZdTaOgdOrb0jwfJ8Nn15uPPeAqe8KeKiWnDfSPNYeFwTxwzmtWAVI8Sttuukhdqq9uq2OjNHwq
gfXoG8x9dFDsquy/+ApbQ+xh3WUxmtZC+EJeWoS5eUpuWemSmXnE7atJ+9gVKV164ucjFe1KIF8E
jutiZZjsjYqspt6qBGkTsZ0A99+rrEcG0KAIS0+RPIxO5Qb4gZPufKy67sVKNP0aMCh9K1i5JsF+
cf+I4ZhWmwGYdRU4CSd+Wr/ZpW62ot7qbqUuDYYYUFo0Arrihhd2rRhLisT5fmz66l3QoFr0hT1d
6ZZaH4AwBjuV3ekKLwA8kH9eOHcsMv7591ls97WQHBRJIvjPf//wX5u34uIle6tP/9KHn6n/89sf
g1WbZWof/mP1TZ523b5V481b3aZ//v7vf/O/+4ffRW7HUb79x79+ZSg3828LgOJ/0L/Nea//9u36
v//+7z83f4H/+Nf/+3/St/pfrl6ql69vH3Vz88/9qZsDI/8H6eCu7qqoF6Gv8id/6uY0TftDIwVz
Zp1BAOCl/y/dnGb/oTHHQ2BEXs/OfRYEf9fNadYfM14coi2qZNOykJ7+4/q+A+i4db8E0mk/Vc2Z
9jfzzQ+qOcXnViSIT/cIhS5iwhx1P9snjXqRFOZyGmzKF8ojq9rFgNBdryi2u3rATBBsNV+0C6JF
vuaD77HSbn+4g9+v8EdEnsX9+MGP8l3HxxWdRAwOVqMT0TLW+1iqe0cpA2Tskgabm+WA6NiNF0DD
EOkRkD02B8ciHa00a3WRTe0rtdT70ml0bzCnPfijF9Mug4WmOPYSjgeNYwA5ay1Pj7Ry7DWtUqbj
CeaPKOg9IeBDdUTZw8/UfdpGT6Yx7aepOE5ZfIFr4H6c6oDuV9Vvc/gQ26xScBE7RbNicx7Ql5ne
LMffBVmxBLJ7pRbFER3asczaCztLbE6KIRAaK340IH14paJ97Sv1XmsHsclT9Xa0imBBTY7f1IjL
CQjD72+o8VGE/V839NRJhCUD9HU5dHs3RoDUlY7XYrnzgtBB4oiMA9/UUqThso2QRfryMMr4qcjt
HVVLE4FTsOxqhDA0MQlKLLZZIN5A3Syy7pnmPfan4aqJLWUJIiNYO3mf7XogOstGR9bnxnq3qsZs
BlB0LYCWIfUIV2LiNcWR6j1dXbuDs2Hvfv9V9Y8q4b++6jymfhjNlLjVDiFntx/9/oqW31mVxwiI
jHNu8pYmNyuy2aVeaPn2g28wfnFxPKEkiVfdxAbVakp6VtRjZHDL1mYDRvdr6zTAvmtIc3aQPhqF
zu5UGvl1OAZXbUDb8pNLny0lf1lO/rr0E+l/wukcPo5a7is/2I4TlS1rH0G7wA+7RFu/UU3/xqE1
FVAypyDx1An1XiQNLaVwmVT9klpJ6qUJw1cr6Vf0DFpAOtrBNQCU2cVNMPS3v7/UE/H7X5d6orQN
AYxaiR1W+5ZCgBblyxyTZtJhAezoXXK4+lpZDB+nOKZGfDtVmHP8MFC37Le8qpCHjFdlMVSfOeZ+
9dBPjAyCPYNmWUhbHKNdtHgvrZY36/ui9ssZ8hsB/WcPZta9/zCm4LnSvVIr4s3Jq6KUiC977Bel
ILTImksXnZ03Xqjiuq9MbcNpgrU8xLKe6tltkFFdjtXw0p+FIjUwuSBNNoaFC9ROoyfSfW41vd4W
sf32+2fzi+lcnUfXDxdr43keRsgH+yFHHhW8uVmF/Sunek5Lz7Y/mVJOIrz/GgH6x48hTKuOIPyV
e63od3NZTpQZ9yfYIBxcmPOuqZIXLT021xq9338zfXb5/Ow5nLh//Dyo8yHNS6RkEyhFtAEJ+iXX
DNNF3Yt3qJH+EkCPcpcELfC7eBsLi9qEMi0Vdn0MjIaCX0flMQ3Ux7ik/FdX3RcXMSCEBcBgQFM/
izL+uRbdxBPx8f4Ia1SEPzpy3/Tdk4zIZdTBH8zKmQkSA2SzqEw3InDvdL1GeTcNnmNmD5WOf9kJ
0NOxvKxGtXnMWmXpB5QJNXa0rr9E/OglIflTQ/S1jPQbACETMkRdXcIlXNWZ+klOhv7z2Qj34scv
MDl1iWXHKPdTxL44QWpa47/UDXFUJ/0BGQM19naTmYnXBdVylGJNSiKHBuWSlvr5CLELv/C1gtB3
0tubvqBJWtuQ8+Ktn0EmRq/8WWrqN97p38cFGRYfLzXPaXdnvlvu41pBYNDqzmFqkOhNHDIu3H4S
q4ATpxcOyFORjEFU0ZKbQkj10tICschmZQ+ySspLAfmWGSVuy0folfuZQTuqrrfkz90pfXxPJf2O
tL5nl6QvTivphtrGi8q5nZ1IZHjRoBYoB8czJyPaUVjm0cg/89hov3oeJ6uDX85iHVOT9DdCT+TR
mRD+PhNQxsijhGZ6kVSPPK4zazLWHJDOKKis8zRXPnnhvxHbf3aTT6b83GmqllxNib42Vb10GoGU
Zmx60LKFV5ItBewQIGA5nV1C/74khvlVwjiGr2ZjZ3eNaiM4QakOJrN0pE/qtq9DxgEHgAHIjzrG
b5BppJZJgJ4LgBzZElnvtZSJuR0Cz87E0pDVWZZ2Z+acswG/pF/moWOtQNu467zVD47skw1szG3q
6y+TrjhszToYAxlScU1hN8XB+W5y0p2BLXPBokQzoFRvAGb3sJWqZwviDIIJHxh+SAu9UC66vLlL
UvshNJKnjkkczQxSrcDYyjBYDf1MuQrNT6xa+kcX9j9mVHb2H0exrdY96Cq93asDG9o6KI91h35L
YoBeIPGijhPqnBorkEZK2xiLtM/1lWBSXLISJ2uHrYhHU/rFDSlQRXI++/uE3xK1ua/6geCQgY3w
72fiE2TwX9d6siLi0yAWzmi7PX33i6o7JzMb3saVaZDHWOGvMFtrT99dXw42nAP2BYAjKCFgAXDZ
MNRBuhkARRbhhNWgukyGpylIz23F2ZRUeaRTbuUA+wgIXG2b22oyNqkZ8F0JsgbzmCZiWZWgqotn
iqDbzNA1b7SrGwA2FKZpc9OIHH0NjtJ1Kg7MvZRNDln3Ouj2OoA/GtFn//19+OUzO1lsfXI7orDv
qr0FqG5D7Ts9Jjl96wZr+U5zKhuMC+aDgnBFr6DKychUl8rkblrNml4wTgdbM55K9ElEntZqaS+N
EqOCpne0pE0MIPUIz+mTi52X5p+9wSdLNunLVE+QxO1hzlgQYMle3EUiHs/9PPTZKzuXiIHAXcwv
IHJm2zNRSXmBWxxMoQX4RiDZoyQOoyuH9uFtnzn0UiezOgf3ByExL5qZ9YW5QybxStSf7Ge+GYl/
dtknq/6Irme2ahV7Sr7NcjKJZU6aRGyTGl1h58ppZYSyQWURo3oz0WZ2GQnVuCsRWwblAZDwjV36
CEbHraUhV5QWe2Y4beFqaIXpdWBdFhGOVehRcQNUE5G3wMi20PVYQODIwDkl9kBrCkmHG1w1QHCQ
EOnmFmtKsjVoN+JAht6VhvxBqWGlQJw8LmSDk6Ea4xvLZ9M37xr9Oi2WYVJvuzF9AiBxFREmJ00I
PLxFu9KnJazkq9hHlraw4QquAkOFaYWAdOePScJ7NO/q1XzY1J14aJJZ12cXwapD1ejpaYpesHc+
y/36xaYXhvnH6UgrE9FyeJV7X4GYSTghu6W6B03SZ/4wFx0DwiIp3dlF+zaYOHwaRZLXOtRy5eZt
vypIXF2Vhfag1dY+mYzrLjYQGIQlpxPDuhz07mDmSEVyQ/tkifrFqeRvztCil7lpxzLdJ4nzEHbN
czODty21B0ilh1cEJD7ouv2Q6eHlgLptQxQ5M6VQ6MXkqMuIWb2qM+1ljKOb379yv7yik52JwZQb
DnZOJaPUokttRGsEQVdvbn0j34aKwGOiu+UStpG1CjVTW+Kx67dpqewrswjtDRMMot6JmtF54E8R
JiE/+OS9+kXdhxjQjw9Y70Ca1o0q90E49bzwJWAuow42RgpDiE0UubtwZmxFXDZkVwPTbcBnEgWx
sjMNEBm2FZo/hbpW+lanngDNRzIQP1lhfnG+EKfZLRr6Mke2aFZzM9mh8t30kLBUxTm3aXULXvWZ
t2ZZjpdp4fX/8GlZH+9IhiiReAT6FX6kbZrE36iZBTg0cs5Q34FAVTe16y5Li1jcATVB7N/VxIDp
eB+poCDAngz04GFz9snl/LwMJk6JFzx0qy81bdiD+rsz4lR4RtMhtEuGKz+GypnU1FGsJH+jl3sG
8GxnhMUtoQMwOs3JWhkNigkAf1+LyESqUMUvwlE+cfV/ixT5yaR8SppgXKqyVYZ234aIM6jhBM8+
e+Z3bdTcfdUVlKQRBcNRNNZR1J0lVMPSun5WreJQQY/yOqz0287B4EfFINqzu+yvm0BArtXSGwuw
4iTiJ5vYdRT/I9K05vL3N/VXK7Zzsgj6qQJsp3HavVZ2dxaIbyRcw2JoFGIIquxJS5pneOWNRzeG
HlSDIJcMYhSbITWF8AIa+XkdBYRit7axDibGOzdBR0EUvQU5u9rfX6U2H7J+dntP1jwhlSnERNPu
dQ09v6vG51o5JLhe8lejbDk9FcGl4OC7IN3gANjvoJGqtwCkw5VlXB4z7HFyWLBK/8Gu2Jy1/VKR
erP5dn3/lD/+v1HmP4++VkVdvDf/G+r8kByYCX9f6f8X+pRtVbTyQ4fgz5/8Xus3nT8cUFWU7L+5
3S2OS99r/ab4wwEkwlQJ3QiWCK879L3ZCG9af1iWBbGHor6psRwxHL7X+k3zD1Mn/AbDPVlnrqCE
e1Lb/12t/09Qyl8Di19jGTYX8I3V4OC4PzndyzHDdqak4q6ytFeSsRQ6aVXtVRjVzovJ1Ve6iN/D
Mvd3MNuwXGXT2g+zQ0MYzCLSuvM2HM3X3iyDfBFNLsHqjX7d+3p5XddpeZGNzrCzh6q5IRwo33As
sC7VOLMu0w4rNFPUoUY7SgFsqGdiLQ0t1x3P2sn/SiLOtS1JSsjy8jELtWSNis1c2mrwOmqI0sGM
Ac505C1W/10dO0+ImzkkmmglBTuPPmfvn9kTxoHMuEYM86Ut0mefHctiZNPqqb1zrAqb5rXGqm/R
eyQRY1LZoE94O8f42U2me4hzd3qYPRcA4hF7ODs9U16QeO7MNn1vgYlQzzMvoilY64pR7YwC9buh
1w9jJUMaJFJ7zMrkS6Q5x3o0twA+Z8Y/Hz5ATfRNZa+2trIychLZ4zw8wxlSLBVTZ4EpaeJpaMW9
iOVvo+KvWLchVxdrNlPUoN77AZeJ2fPYCjIrNIUDEtqYcFnm6Tvx8+qycdV7NavGzUjF3mMyRmgT
8K/ejF9t4gKwUfO91TKSl74eCPaPPaFsQAprcg0WY4M+Ts2KGcpP63qI8paKbe0/99LyH4PYpsOs
du1V2qUhklxp4pRWqDtJSDwDNjOXvr/H+c/cu81U7dwS5DJ4OLnSOO16ccTn2wSKfoGHrT3SjmRt
tQPkjgBw1yXn8aVQo1clNa9dW9lrPV/aDqPMU4rwHe/bOy2n90j2BEgY+awhQAgtuUWBjUwqYme0
U4dR2UbkQ68YJpGHK0/dBr28gcwHb0lqFlX1CkloFePHn8wSGABfn3cBJVLXnTdw5silQTFNib9E
QDXed04IHrJgcei0riLFYpxVoogHSaAwHuA1kxkSMsAChDWT2t8j7xk9u+7CJblS17XJ0SLwLWMT
4C5U6s664Fxefs0VcKLSwZcfSPM6bHO5gmZxnRTxax8P93HJdaMhms5lrwx3Wct5rGkYRUFLkRJS
71FQJ1i1qRJtbcFvkVFxRfbMdULsRY2kkadoGk29dOl0LPLAP/pl/EWZ5G3e8vSLmHuQyBr7/nzP
c1l3iJesa0Ujl53WWYx/LDzrE3ml9t15J9KDFlHPnaZceux5eCgFBsyEFsCibhid1mBtTB0tP+Bo
C48X41FBv39AiLpzcypiSpFflYYdXU+xuNB5mhyL5KMyILZUOoRzCPC2RVPcqjmPb5iKZ7Ix7gOb
zc2o6vc+8obF2FNIUzKnWUZNfiB9w1xHQRttZJQz7Mz5oFbD49Mipz7WSHBWIHj8o2yYX+KSSoNJ
nYj0j1Vk8t0rtT0PyIsh1ANby+gea10SgMJ4Ul37ooQwjp6FTw/DTHp1j4tNAyuytHUOXNiU3hXZ
npcINZYG5mZoqHrnxSrSx6ZSIvJKSv/52/xXQG+nTJXaqzFAf1mxeV2k/nSviBE1XuMXK4uHhA00
lOimecZlSiKDqfKqiDT6UuvmtarQmUd8XlzmCPk9/MMDHC+YvZFjwJJE4g3qO5UeG0ALw702MKK6
hPolvGCxwL/N8AQABsjCyWkFMXnAqX5Ez/OoZPRL7ZYpf3RLIA0jRrMKa7sxmPVNMj9ILBFri4ze
lRJlzpI59T6ZT0p57Rz9jlVA5WIAL1SPbchKIf0XU4TvmdVXO3CxNDdk16y+/e7cQM+tTtaua23s
r1OwqlqVrIYp+TJ2QJlq5BHLOiiIPwCdCnU3R+3bG5s8HO/9KH7XazAPBEBpe7frz0u0al4f8MoC
xUfeF6aI1hKsf/w8y96FW/fnxBEMK2I7CcYxY1DAWKXbTN83SIwQN033shYRHiwGIsCP0TP6tgzR
0giEcrmrxOU6tlGQeDXmrXOygBlrKtqdvtMBMyBOMSSH2Z73Tg3kLT3p51KJ75DD4GAKGQtJiePc
bnm0Jkx2HJlMRaSlmOhfxAUZG1gbp7y5NRJpr/Qmlih4eZY6ywHs3UcqMMme5IRXCSFrUbZ0svtW
Gb0em9se30a0pfQA9NJxtCNhh5bX9YblNZN53RuJC5NbcXfkXiP5wXzf15Jn64sjJVs0pTNnvCfY
ySNg533q8tvJLK4GK3keuCxvDPjLsRUBKedHAz0/4CO9VzDLd0VZYmno7G3k4BI0TB5oE1SPGf5s
L4q5E42jvLkB/zsN7B3ZxM+Mg8d8YFBD6jm6mfvVV8JX8IjDiqgKZu+oh+5PqsCNP+RXaTISqyUf
fZITQIPE1bmRl93CqnHuuUJ5Y6WpF0kRvSuq0qzLjGNpmmXPmuLv6TukXh8GryRgcusLwQwkScwh
7kZZ9EP9iCEdz3fANWrc5m703R2StPuh6CFFUB7GupfF1woES7JvgjOyeZRjP45UWwCW0DRLXtMh
eKcIBcY6wMrILCOLsN0qMi22owQJbAA2Q2nHWtdHCPhy0BgbjP/6ioOiwvvJg2XBms1rvQlUoecm
KfE7QsgSozzPTutZAyPBO6O10RfEFnssXBZdXeXYWkzlbes6i8mab4hgcm5jxj6GCNr3GUaDntkg
Hx0SgwX+tb6a7yBpR9ACAg5mOhKEyjMtH2Fzp5n3GjJpgo2YdGFhhLN8P/piGawCjZJeydwwqZFr
XmXw1d3YBSWrDPcJXT6OmXy+xJK20BP/GJrqdUNq0MKdKrmCDBjR1LeNTZVO8iJoZq9qGoaXqZsP
+3mm9Np6uI9yx3+pOsGXSevHeX9HBxFeT9Lnm3jSUJGyt6KMyKZG6kw5ekRd344KdVnUzLO+CuJZ
YSO4otR1mOs0xTjrfrviOSsiGJqutWn6Rl91efBK0AnDj+kqSZj9VcUOcImxc8RgWmxhB1XnasEB
jiwlfRWaZFcqBjNk3PEvXTI0bXQKi9hk7lY6jk89HpBFZ6nXamyvjUDXDpHNWwOCZCFyrCD4tK+w
AONFnAMWQuRziykC40LHi4yVkNtNiPeXKmPaSTMW3qGxlEUx8pNOw3SGjb1epHZ42ymow+FNKiuE
Ep2nz+uLMILXQibPQe/iOZm32GGaiXPY/tKbKZPLMEc478PUWFKlODrYTlaByGdZtbYLKklbs9tM
X/wK2UJsjMqXQGUxMyXW5VrhRU99wOXfJsMIpe0KN/g+C633Bpj2ivQyfJEN+yAywPEb6fXG9WH6
Rx2tHtdKyaRoGME6nu0zzAJ0LZhYgp7njz5zZENtH0HNzVlJlP3KSJjLSB+KZVmxEsXxwG1MhLFX
w/B/cjD95anzgwTtl3/r/0MNmq5SB/j1yfQKFEYk2fK81T+eS7/91PdTKag1i6UBgrFu2IY6x2D+
Q4Em/iAV1+X8KQThBrOe5vupVEebpqNQw4plWQacZ37oH6fSPwRKNp0wYgv2J6hi6585lc5Nox/O
pA4XZQFW5pCL3E0FYPqx/EZPokb9mKsH2MoK576uBYfiVrsf7snVn7/vR1XZ3z9ljj4XFM9stlLg
pD9+ihZn0pRDRgBIZxmrEeyPB5G83/zznwKFjox1FjgD4cDHTxm7xkndzh0PTHrYABpl8pzaGrzf
f8o3bd7HW4bjyxE2J/n51p0m/jqu4hTClsPB6EmnW4Z4hlApmaG4UzS3upws0b+rtVWSxaURFSL8
AL6AJVI46pGS6OUn9aqf3Fugs46OgFGoDKSTAmpr1oFFDCffWu1otwKUQ4ZlfBbQ+7NvLVBC6jAI
cL2pp9IElCaDEgayP0SNkqSk0swrlDbVbcZijDfRC3qDzM8OBQxQ4NrJ7qepRZdkgGULsSzp/dXv
n8P8vT4+BkKeeZ1Ux+JhqNZJrwQEWeU3lDUP0VR8salYr7WqeO2UqVz//oPmJvvJB0FCJ2ScrSzM
dfPkg0JpNISklN1hJBbwaxB0uHAmkbG4GcMFciv3k8/7ya22ePNNvhSVfWaFkwZnkLZ1HKl8M0q8
ct5t58sYgsuTVRT1g5L7KMQJdrPfMcfXrxrttfc0EranuGP/GRn3b4OLcEhNgzPNDMT3Py2H16Qy
jnKQ9lnM/LHMgmb0sA2an7xSf/8U3llYbISro7nVv+kKf5BPEW/jRknoWrh1YeYHkoA2fLPb3z/G
n3yIYNY0qQJS5FNPueMQojiaORIxmcX2rLG18i6yaZX9/lPm+fLDYDGhpzNKCPNFa2yezkFV28qi
LPz0YMCumKCz5QRUtZSDEUaUcf8knbqGzOQD7P1kHtDmSfT0oxmeM1OY1GVTPRmnKp54DXNUceBQ
WUhoAMCYlhVoLIheA3GF1mTXN5R9Kn0LN99hGyWodgOoE4QVuckYXivsjJqbf/qGOIhMqKM6uo3H
42RSxoTLJojc0kPsTG3hsTUfDar+av6eYmdw1uDLzfcybmpn9fsP/ttra6JBsCjdmnPssmbPf/7D
oApRb5JjHEGX96knwZeA7tc6/rJW1eZQklr4yWv79/E1f55wqNKx2AsxP54fPi8TFOFKPU/RqlAu
Y9/WrxCAGsvff6v5dn18yDh6eMbwtsDSOKeTkQmfQ7Z5iWuxjg39IsFvEVLgM5thTcpw4Zx1bjkc
hWnGb7XdoNn5/cf/5EuyH2ENF4Y7/3NSwi7ydEirrIDlUrmsronSLzo5fpaxrf1tbgf9LoQGN5kX
HpH+6VAWNg2V0skP+qRgzOT8zBHQnHLlOYxTKXd6SvAIUtyI+hx73bvOtbMHV5Sw9oPRru/BODqs
vLVSzBy92T6cxJRYP5m2tJ/cDeQb2GMZ27zu5skjJ+gMXUPKoV3RQv0OA0u40QkGWdp9GG1sN+/u
JVbDO32IYpxmEiNJPCU77AXRg9rkPnGvkjcvF+knk9BJA5dSg63PVHjLMslZMKA2fxyLYw8U0M3j
8SxVmvACi4vOYUjPSYCRWrTPHDGdkYrG6ULEYgvZT6wA7yav/+RY+XYRcwQDO1x2DicXUVYcSv4f
Z+e1IzeShOsnIkAmXfK2XHcX5VvSzOiG0Egjes+ke/rzsQ8O0MWqU0QvsNjFjBbKYprIyIjfiNob
/TBy1VfXhuGgw6/ZWoRlki9OBMMgAu4sCZnpMXmX34oSqJ4a7TD6wRBTUMh4zFNyM80i3A/W4H1F
4SP7R+mF+VylkxWAcIvdZi/0RJ7KdE7ALo8j4gn3v/1qA7sEf3wgBJk/adnao6XDSnES4zj62rhw
yFuvfZpsIG9mrekbE3BjKI9nAFhr7uprpwuRm9Wgulr5CToiEBgnw0dub/R79OP+3P+qq/2O2K3p
cktbvBuwClntd5s9Ba8zV76nUPU17cY6eC1P4vujXAVuHkl4d9CkYwydnPNyQfU50XPTGkFup516
zBa7PXqz02kx6flcN2aw4XRzczwEtB2BJQljmqvx6MRhTcp4usCyYRyr9AjFJdlrgWUflDGnG8+U
qxQBTU3bQcmbvJUQus6pugGpsDp0az/E1vqA59ZnNRvfO1M+j9rwKSiEszGh1zsEZwq2CC4AXBzC
XU2o0aRUB0l6fBqQsA/noA3+meA7PqoUJZb7i/eyOpfHcQk+9Dq5onR8e5Y99OoaDJspDAK7mH3g
3z3qDrQxXPrjJcIEQ1PrE6rd2NDves9IYtqVNPJBsRuy3pORmPS0hrn7KiDP4TGlYGPu25Jgvydc
FiiLFa0W7lM7QAShyjKcTHW7cIx3DRpVzb5qa9B+pKjzUlUa0T9LNAnJderHEkSSPeHdGysx4bJY
UP/bS73awpFeHxA+HkkKnkc0O4SzikVA5Me21TzdT0RbwdmZs4eWQtpbM43lsa6TSxkO/0vl4HKK
qRgNRRFahu+V9fgfBCwLao1pf7u/kte7hlEMYwmtCxdunT9ZE9J2lTUbC4t+eJ9hBXMIVd4fg6zb
elLfmjZzYeKZKNtD0lt90Bw6GbTKSfedaUTsKY7puDlwOe5/0I1bkS/iHbcUVHgvr8MXGOKRjoam
+7HZ2fu6KFvESiENWNioRTZAPiCC/BT1ARCPte+qAEJFq4oN+M6tj7WgDvKU5pBQF7lcPaNx0A5I
S8N3kaA/pXOJDlcph40zf/0aYJPwl+uSF6TD6i/L++ocioiWWobLrW/KrkJ6c1R0zGQ7fQzoXoKN
7IQusEuzim8SUypBQ1jTEetMKB3vEd5oHTywE1Av99fg5seDEBO8CPATWgMcabjw6OgCw0c6odhj
+kgHwAum/2EUQh7EaxO3P2uNskPrwsQ7Sxi+DBs0Ez03wEDWNDcwYje+hWhK7cVjmvGNWeGFAoCp
yhpl57tOWvylUSc4A4bcOhtXt5MkjjgQVy3yfRzQltvk1To6NGBbmL6Tb5Vp9FMvhP0Dyxxvn5IE
fukGVb71dpJcFRaUEgxxMKxwV7chsmdDT7VlwBQ5hsTjIZj+NcY24W80xpt3pTkhj9zE9cahuN6u
0mA0rnzotgZRYDWs7k4SPFtn+Hk8D35RFbV+8JpW/9xkkzpB90AVp0Lx5LPwwvHcGKb6DmC7M+G0
5HiLot3wdH+nXkcLMmeSD15y7NMlvb+c+F5AU7ezzPQ9pAvwpO6t9oAGnfXZbeHQ1bqTv3dADbzv
yKSf5rrJPSjmmrsR66/ee8uvwGuBahA7jTT68le0eZJwkErTR5AIyIwbgJmeFwQG8AdU+Awxo3Nq
2v/qiBS8tWCyDI31EgqZBgf2hRH2aueZWLN5Qdibvls46Y8AP/d/c20LpXt1iCR/PS91FzcrTuwL
HfnVIKMn46lwOuHPoPHh6QW6vi8BJ/x7fzVvDEMpTRIKuZtNKpiX01jyPpgplGF1HCTZPxng9icu
I+345lHcxR2HU0NCLu3VWR1dpGt7uqA+jcXse9LU+UnndVW+Nbwt1QydVI5yPcW29c4U+FQXdO2F
nwR0uIfQjPcSFsTh7R/jGGw9KnOoE6wd5mJZGG1bJMKvZdDvHdBURy0r54176sbCuBStlkeiZULU
X/781fqnbl2Kzq0ZJbHQDo7cDuc0vCHuf8tVys2MSe7C5d4lK3uBY78aBf+JLs9zZfoKgdYvie1N
P3Kho6iWUMCA9xG+zyIr3kiFryM38cPmTSZJCPE5XP781aCNiwq30LLcN6K49hVd7O8EK+2xK9rp
IXQ1oDj3v/JGEDWpbLqOS83WIfdeBVEztbGrzqLCd9sE6XynLt/D4Rl2mYEQPAC+VO66KbbPIBfQ
YpF1+xEyff+IzUH9hNo8ws0bP+h63vlBVEIpAIDLpKRzOQXwRqNJFnXu1/CDMhr2VfnFaQrnXQmm
7T8pBuejVHmGXQsYe6Q9QtT0gIXp7c9Gq8LwgHRLHR8R94yqhxSkW75fUrfnoR0TA9Uz3Nm2fvES
CC6eL8sdBHNz8bkjTrzcCq8XLQiQGwic3M/Gun2I7TjAQLAPn+nc2H5Y0YRFn3oc/khjwi467zXj
oIYOgcX7M7eE9dXP4IX9UqY2PN1aI/GRx3VoaOeVb4NkAcaQS/fUoYL4FDg9RLXEMbMCMpHevMc6
KEaZXM2R2ohmVw8AwqRNp0foVDQRg1lVblVo6KqmX3dGVEg9BTGG8B6pwU5NerBxPq+jwBLPOC0E
G9ejzbLaJwi+ctlU4qxlQfskgswASGWK/2EU2ld42no47zHS5Shpm2tRW0Xmmf3uPtRRX+N3T7f/
/tLdmrblBjAxUuWtsa4DD5Eel8mkm+e4cT/ohvdL661iZwS4h795IMHVScXCQUAEE6/LzxEmCaGB
a9bZKkJ1HooOnxqp5ee4D//cH+nG8pgUnOmb4NtqUUu4HMnLauzzrMxDFyRuHpDOKODzyTd6ByK2
QvWKPMDkuUnRd8Fov46XE8kFLlXcAlHvNI92izpPh4P223c1WY0NPGIBg1POuhwFK/s6A6gtz3Fr
QCIDlfsYA0DbGzKQb98JDEVzcomA3KSraaOz0TTa5MkznuzVr7hu/3WZYooQFgKA91foxqZbMnbu
T5d1Imu7/KoO0mCrRYk8Kzr4v6zaAjLjWMk7IwXQdn+o64z0BatgUMBayt5rK0DkhSv4GRM86KbB
dsJLC0Q7rIGsTauwKDb0zu9KxNoH6MX1xmday4VxGRcZ3OUtxDXuLZ96+Z0a2lQSJ9DgPNQxZDiC
cInZyyy8n2nXD9A/MUr+6UEX/DFVlqXvOpVq/5XIXT7FicTwCN1O+xm5oErDZCvOWpSl+6I/JW1a
/+s0Ih73VguqBxJSiDAJbuXNu84VPfpsidCA3NEq41+HYvjdJJbRo1pHr2/XSg7GTuae962b89k+
YMtOX7pUEqpUr0UPaapcpLVsksFDVXvtl1roVgWyyA0/8P+P1N6SRIlj3VX6l26sxHSE0Gn/rDGz
xccGPLdfhhqy9hNilN7Ggl5f0lSScBZ0UEKiy7tO9OqqCfO5QurcLL1vWVV+9WI0elWhfcqT4JP2
/3BC/19JjxvRZDGTBcUCeoJdtFpDc6TXi8ORROqaxLKf5HDOgybeqOreGoWXJMV3YzGztpY/f3WR
27o+udlyzocUe9wiAF2bNLn77v5huHHueCu7+MbyNMcgdzWKGO0iRNJPwpFGewWJ+uGTVbDvELXd
One3lol4T9XoZepemlGvPqhqmsoZ+kEiY40GimONxQeKHLraAWSLHymK2qeyrf6naSR1hhizAITc
VWCRSdiAryeGBSmeHmkcATPEG2tjsa7TnQVbslzMi9oWPsOXizUnM06ESpcYnoEKTlsPRN5Uqadq
aPpPIYqonBr0CUUoxWOn8A24v4o33vp0RHnje1if8BZZv0Kawh7KZiy8M2JF7aGntvyAHpDYG/3y
9Jmn6lx6iHEkQ36skJ/46KEEWmwcw1sb1rIpWlE9N3ivrC6mTpUC9FTqncn7EHgWbTP8SO0hOt3/
1ls7lnY4dTaa1XQgVqcPS/lA9ZPFMDPkU62v8nmXurH5ztUsb6NCdmtZUVZ7eYtAv9JXy2oj4VEg
q+mdRamhcG3AN+zpG/+HfOn4aJpd8L5S6t+oysRHLZydX/e/9MaE0gKl2svbY+mBrs5mlRRhZg2a
dh77NhO7sgKnGo4Jhmf/wziSNIyAxut/XTEDmlrbZgp7Btzn9EFXunsgibK/vH0UmuFI1dlU5WnA
XR6RWHT89eiwIkWCuKLTIfI8Qrd/c80HJCL4FbIwghodsctRxqjA5qOXwVkZoIGVmBskLEf7eP9b
lj22usVfEEWAcXRb0iu5HMWaUki+ynHPRUw2PruF8V+MFPWnumijr61ZbbYUb2x6OpaUAPg2Ps5a
bcRCRxsGgimp5bi0ZChtnZGbxV/C0bb60Td2nfSWA4YjLnUzY/VtvRFEEXLo8tybHfKo3LpPvGe3
qrQ3PsjTl57e0mK+PlkRPCmRT7Y8F/Ysn+q6cj7UXeT5cVmm3+4v1o17x9N5yPCGZ0NctSuhCodK
ucydnO1yn9VSPyRJM31KK819XAxZvpqBqjf2oXnzAyUQSwP+D88BcblFsp42PSVP9+xNVoGsltDe
LyCmP2ULEDyVtTs89Z2bPrvKcLU9dml4+RVGMCLBU7bQjUbh/E17H7QlEhzCXWQU5n/GrkxpJtvY
ku07lenfTUSkIO5U6CQfMDftuFepC3ToSNhwvRsntBEJBO/5zoPVhyoqtGkIT2nh/GOORQXvvBi/
a6aT/i0Ioxbi6mGOAGxZI3k0hljW3l+JZeusjg1XJL1VWu88xl5QM68ygGicVNCYkzx3msofJCZb
T8oS+VMRNdqDQAD8nCYwEHZA8+0NRaobu5qhydU8wCUwZVcHqMzHDDdiQ54n1EZ2tZvKM+TD7u13
EzARthm6mkuJcxWxU5drNa35QNOGBSagke6SEQJqZw1b2dSt/bWEOLpwnkfpcR3o6rKooNMRgtQ4
P6JNpY7wO8w9/gn2Ro54a+5MCXjUcXl3etYqcqu81GURKPcss8D9iGOTvRtrt3q4vzlujWKR7VJq
XLRO1w0UC8JfkvLIOYdqbB4b6JZHS7Y/7g9ya9ZAnbMBFqw4b9rLU0liFmN8hSFh6UbWMTAS+8mu
Rf6QjsL4fH+oaxQsiHnQ7x77nN7AFWac8ExKOI5EgC6a9kXLFgDb9i52MGyNxlbsUBLHasoqHnOB
ddQ8+WNVfv8ffoSjAxZ1DfCCPCcuP7jKw1arBpJuUPK8IuokOVqYLh10B4sAKmfeQXnOj3pU+XsW
VnuygzB9CGQP0e/+L7k180CB6SpQKuf8reKhtHhia3PMAx/R3we777NHhVjB3jGd+XB/qBu3Mxkw
FRgajoBxr77ZCDzw3CTjJvsVQ3I7fI6G3HvEqa/xrcyJn+6Pd2vnLmEeNgOpGoNezjEmdXB08Bwj
EbC7k4eYzAHv+DcjmdlOrgGu0AK+SMqxfPWr4GnrDe7Roe2eeXy6jxUCbmeRi2Yjgt36liVEkmhw
1mncXo4S2yZi7TS8zq3WYwCdQlAzenurz3TrSvYkSS2t4eXJssoxtETAbtU16+zK2ngQIrD2rSWT
PdoYi6HsMB+hrrYb6h3XOxA8D29pTiL9IK6gy08DK2zEOH85Z7c1MPV1mwg7q7TdcXS2gvNLknR5
0zEWkcygabeoM6x2u9YN6JKJ1D5HkKQC2LihJ05z0Li4gmfUD6ADeunXJu2R/zSQbcJtDiXxd7YK
dHcnwozavNCj/CG0Bt2EgVFX9VGmhVViRIoh9g7FrB436ao2Nl4812fHJVeiZL80a6GDrgIkjDYt
ArpvnW0R0jPNJyxJrHx+HFLH3qWNrW01Cq43HANSzKB9tpRn3VVjM4tVBaarttAbBwLYYUn/NIa2
3NjWNx7ILs1Zh7Ipb0aAhqs4iHT+IAuK3vB5Q+DjYW1jtO4ocXCmhnexwGVodDTvaKPCeMZQZIBr
2WQbv+LWt1JFpf4BohJ21GpyvSApAi8xrbOZSx1PQ/vX1A5bSdatQRZiFTknDCtvHY16Xa89xSvx
jNGDhHou50NnzdHhfsy7tU+IR9zVJJ90vlcxD0Z2iXOh4ZzDARYwaBv7RISEVE4KfuI5udUyvnV4
JTRSQV2R47tufUQG/FATZYQzilLBrh1T9FxzjNyAPmQbqfuNCaQxTYmW0h4ouHUItGpHjWFFjkB3
SWHoUw+130H/MjZuxNvjLG97AgxvutWWxEKmjqY+cGDuCvN9awELSbT0y/11uo60/OWQCOgFUpey
F/X417dGMWUFG79zzmbVukcUP2lMBLrzrssC89DZIjqjbmFtpHLXZRM2BG8uzjPnDSrH5aAu6iWD
7tTeGcjFDAGo19X3uamplIw93nMYDQwftaGdooPVRN4PFDFE8+n+d9+a3IUmQ1+JT6dpdvkTHBnE
GKXP3nmYeuu5jgzvo60277Ebu3IJKqTE5MZ0XZfZf3Un84wsUXX1qEUN1rPUMBTHUT086gjEH978
PZD2OGwGgv5E6FWYpBWDjY9VBOeatHIPUdPAaMvVNhbuxqwxCtO28MS4wVZbshLYfNdJFKCJ23uf
cphiuJkY+UZmfGsUoH2gMnXqscb6PZHFFnqqAdvD8crgA65e+GVlODHfn7FlhVdXMFUMelfk4GBM
1rB6w0r4T+/Ic+bW9aOVhrgYtUPqO3i2PWJvP75DRh8nnh5novsj3/o+gMoOAkm0nV/4sq93xTDL
mZphSqWrksYHhQJtvGsG/GQ2AsiNs00ARlZy4Uzx5lxi9KvdF9NxzjPI876M49I3o8ASOy+tsSVB
r8c4pKhGHhGYcMK370V2om4CR6KbClfoclw7hb5uhUGJB5IBE17DaCWBtroRhhePivUCAtfXAYO8
7JQXTeFXn+dY3aT1Y5D4yAbP2kNTxBo7nxI/Kh7SqB46DJ91lGpM8afRpPVFH80Eh7xhmP0Kaztn
P/VFFh8ibSrljv4W5o6OXmMKSU7WpY9hNkfpYUqm+YdmpV24j+tKN0+9yoZxn6YOQkztiMOpAbMk
2I8SO7kdXtOdcepkXuEozh0SHQcVie9zsAghBVD40QkiHP7RgKpkB4FmF9a6MdZkrEiUDp9qOt7m
AYfhMn0akwB9CRLsQO3T2JHPWal3aH03mQr/iucIv0I8wIL84EWG/iOdbAPzYy3X1aOuVWn5hJp8
Ge/xs7TB4DsIVx5Bdue4EneQD/aISKrp6I4t+gICG70foa2M7FDKru5wawjHH1NXuYhfpBYOx+44
lM9Bb5fdQQYuCtfYuMNEGXGUjLHXQTrGaQnZuCR4u7Awkr9w5xqyfUJ9ejF+FFl/5G52ho+WW9h/
J27eW0hPInK0gwKrx+9wZk1N7G/y6k9kyM8uCDNZmLDpUg/LMq7zOMseSyfDJqQzKs/ZdzzVvJPU
e7ROQ2xu9kYIqhOF7Sz7Y+a55s+NHYwHsCN5AHssDv66f4RfUrFV9FgQXaAf5ALrWJfvJGIxSNQ4
yu/7pvgCPih4j9Gn+ZyoFlGUMMJLzpmT4dHVtP7kjFp7MpXmfDC7BjdlOwuDnVkl3rOhZ5ta3jfC
C704rtfF84WbZxWkURHvmP1i9Nsct7VpVsLX637WkLyCugkCWgXtnwacwPSkp/zDrsWgrPwYZCpl
N7tZ8W+JNO/vIDdKJMi8vtX29yfv+gcu1Inl5ud5B7xj+fNXB9ccuMVKiKR+mgd6s1dU+T/YNgIo
G/Hv+vZlHJxeTDB+MGPXlWpdVaE3JKbyVY3tSFtoxmejEji/c5y+3/+kFwT/5X5gLIcyG3IGNiWD
Vb5byagt9QR3XBd5OfNgOHH/1cM4EaH6Mquyozd5TXzsow6JACHohw9tjzUue/ebkGU0IR1GznrI
ZIMlTqFKRKoLFSBywTu4OExygm3f296I16qMznOIousO8Hb80TQqw6I1nyMrh04wgk4ja5YipZWO
PwblIA9Aty1szrKde2+fZX1jb8zzdSCmC7Bg4NyliQr/5nI9nXlUiYMpp480jnkQeVr8qeIufhhm
3HMHSCt7txjG4/0Zv7W4L/ZFaBQQJNZETVM0cUL6oPADK8TZtfP4Hbie8ZTEobbx5r2xXwFUUUSF
ZgBsbl0YsIqYaGlErc+WbvbtLAKkTUT/5qyAahSoKrlgUUnEV6dihqQHwd1oIL0gjDZUuEoHVrJF
r70xbZCVuViW3AfqyyrvVZhoxFiaN36KyQh+b1LtVVcirIzD3OHNKwRQh/RX52tcdsjltsjwtXG6
umh8rXTCnZ4u4n86zMS60JqNiHKjlspbdpEMIaGixrbuLaNhgRDMkuqY4MjQpErk0R5Dc19pffRl
rOzuM02N9h2MTXyuQaX08w7t6eQYVkV1uv/Z148bWqUwNsl7wEhDxLn8bK5brcM3tAFgqdVnO7Hl
Bw1makQFJ4MpFiIPdKoQmnzMiBfIE3Xaxt106wdARF+KucS8q/Km6EuIBp5R+w2Gv2gKYiOLv6yY
ikOQF+qnprl8vNFib8C5OkXA/jfADtfnZSkPLX0UUkA6TKsLSKsc9PbghvkSHfJdkav5OGhmvjHP
N0ZZOp0ou5hwxUCGXc5zMiZa2wjg28JTBsANu3ksHL1786lccL20IOk2EdjXwAlPer2YeID6pa60
o0Pde697mxH0xreAVqMNAISbnue6Xwz/Io2SyTH9xOrKBYmqjtwj2kbGfHMUIhn9VLCoPOIuZ4wu
JIXvKLV8hIW7J4zdhy8Jmd3WtXtrmEWkhhYNRx/h2cthss7r7AZFJ78r0vZj00fh+3lM3I1q7a1R
aOKzw1l8k0zichS3rNxUhZrpT4gvgzzLio9IRxvP9w/zy911ea97y7sdMMnSXr+C1Ga1V/MWjC2/
0jEzPVr6oH0WduQdYrfTQdu13qdpzNVBDvl4RGmu+m1pAzbUeR2XxzDN8pNSuXHEtb7nRaGmQ5wm
7rEpiuJIeqntrX4oj5llRaehCaojlbjhvRhqfIYXUJCh19FD3uXhIQcFvRE0r68COt684U26dhaQ
pFXJoHdNsnQ3FT7dhAkGq+vtW6Qu8d6z337rUAqk5kOCAF2cbtflYqky7glDBrynwZM/vMQJ9hVh
/JsI4y0rmetkhE+hNk39nnLgFS1wHinZj7x92H1RcSTlNT5WsNa+pvWIcl1oh38KLx82osSNqeSF
Tbt1CXcwMJaQ/CqjDbLBncpYMmg1ZY9zX9vvbYhs+W7qDX2jbvHSub3YknQ/AawtNJ8XbaDVzjcr
vNuzxhn8PKqc3wVaB/OTSgOBMqNqi+BoozsIUroo2nofOAOxJJWae4zr2YoP/TDPPggx84fo8Af3
Ww9BD69BKQ/NYqMZFs3haEbtWAV/uiitjQO5X+17aarpu8ou2/qIEuwijVoIaGHJxItup4TCsCzu
arM75E0XxvtiaBtvr9m9KU59g63x/WN5dfh53VAXAiXApqLSsNq6nU6p3E210TfdIP4EJGQmsd0s
x1+tKsQE+Mcwah1IplcJTKDpCe5UuM/YtWWc0PgK39ewFk6lY22S8Zbm0mpRKdtREAVXQ4he1+8i
V+88T7Ni3yp0lEB00R6MzIgf4tpCBxGb1eGT3gz9U5In5lGzsc6NEMHBCN6wN27va5INtzfYcdrB
i8TYVV86iucGScY48WvdbT/zshfGDnNiz89dI8VFSZNh8VAWrf2rkcb4Df8or0O4tdJ/jtNM4SPv
aL5uPDFuLAWFcJATJK50R9ZPjC7Cfy+Sbuo3BsLeWdeLU4bh8TGlvvHWbJ/PBwHCq3EJ/PQDL89y
3E9YjmWSofoZcUM1xTgfmPHhzTsYKANMemZ6eQovO/xVxIDg5pKM2SkaCZm7M1SW7ls333Lluc6L
qY+hOMUdBu4S/fdVkgSohQdrPSU+d3ISH0Vvqvdd22FJpSRLvAu8bHYRtPXCf7A0sxPMyqT2a0qn
6hniwGS9NWfj54CHo70KvN3Eq2z11fnAja5pqT/VwDeqocsfxq7eai/ciA48Q2nk0sUlC7ZWjVw9
z1tNBlXqB3PdH3leD0/1UKqNOLxM3erE8trAJxcMnLdUO1ff4iGfMYqg9gHVxwePp/wR4H77hDxL
sS/sUmzsmBtHALYyQG8gdaT3i8ri6x0zxabezA6qGno0GU8B2hPHZpyLD5YmqrcminDslrc1rYSF
yb4u0AyzpuQw63D6BDZrTYBNUoZsxUYQv7U5YcMsiE8LQ3KC3uUXiWHk9YPKno/2NWq0SWvl38LU
mbKDO3nhb+GV2YOFVMFv15hczNIbalE7DLtRH7WG1Ig3YsxV5kBBj41J8xdMCLfa6hIvy87JUMvO
/Q70zbGHkyf3U1p2D7Xh5TE+vGgo435tbT1eb43LDbPIJYCvhZB2OQ1SdoCiPS3z9bZyn6QZpgfc
b/R9pWYYIKj21+8MvGe39pO5fM9qA0PsJzIsCmJLQ+5y3GBOW8wWs8IPRaNz/bs9qOwsMIxndnWE
v6hsu089BU3te1hH2S/kIjCLx77R+aXlmAMccYkpfKNwZhg/DRDDvZkiW89XpD/mTKnPqZqrh0Dg
VbTv6DiDYUDA0kXsKjb+Ad0f/2xagTgE3b0MOXc9zR8RYYQ+1KFSnx9LMSaovVoFrvbkV+mvNpeU
02ppZuLQ15r9rS+KAB8DCVFmJ6dJfgRfhF5/NeAk9OZozWOWbgN4VB5o62JTZoSTaIahQKPADvYu
NdVj6VpbG/B6QZAG4doB0U3H0FpvhKwfacyLIvHjFI5TDBfoGzCR+Bktc6s+deMiA6zV6fw7zS1n
Bymz/n7/M5eX2eWOoNsG6gYGEs9qfZ3GIkfQGAjuJqi7hNz0wsFoaufFQ/Fb4mpxzpEwPEdtN4W7
2dG2gs71MSDakM+hL85NdcUtN8wSmtOcJYumRYYtYfJoidY4zbAxd1GPNW6O/tyb15Vtz1hUBhGB
Afp6eQQyo+bStbke07RzPplJCcspj4Lor/vzunLcWZIoisMAOxbLVAoya2BH6ThzpdKo8esu9o4y
abwC+cJe/Q4sN6gPzSjbJW/Xg2ov++U86e1k5vuoGLR/67IFN6Eh7Ezig45guOvRI/0lIw/Tci4K
PAwinDsa/rXe/Owt4FFvvnnQ/YNwDVgEiABSHZezFHi8aEVFryNmX5wCr/3txeYXciKxkR5cX3EM
RIogOWnLe2q1HGY3UvTwGmq6EPHVrtDd6oCsZeDnlZRvrR+QhbAaqCWw4UhwVte3XVVWlCOw4Ue9
1P0hi/QnI9Zxdru/9Mtfc3mk4P6T09P9B/lHZnk5d0MTB57ZerkfJZqCpw5FbhdoY3KscgCWcaKZ
W/j8G5O4NH0AtkDCAKa3uk6aJFNVM9q5nybIm/Se3dN8wHFhtvVx4+OuEy0+7tVQq0QL83W7mkq4
5LpdN4fZgnQ4qbfrTgI2fD2KuJzCKeoKw4zc3M95hO71WaqDi9/HRii4OW0EPgchBfbfuhpi6cng
yIlpw6/xG64W475ODaT1g2B+uL8lbs4aFXjUlcEbwni5/B4QtOR4FiMJ7PGeXC1vjnAl5cahvY7l
zNqrUVZrY00qU9TMc99Vrn5KvNI5lVUdHmqqCp9T4SUH4CTtEySiN8M3yKIWXAOQcJty5kve8epp
EycwvfLeK33Xw6wxMzLnIKbon/uTeGO5WCm0aMnAl/f56vOivElNSkp8Xu/p+ylrElxN0/xQ6iI5
3h/qxnohUUR2hoIkMkhrc7fcbrSxAqThDyJs/81I9P1BUnt4+yguK04xmz0BFeFyVwyE+aAJGWXC
TwczUixAyK1K9+vbhyEQcWgXYT5AbJfDuDkEQBx8QVLq0tgNtjscEDjMnu6PcmN1AHFTzEZLG+Lt
WsANg0NZSYuOYNao6LvRe/Mx96bpGTHptz+kkTAieV446JSE1s91s7a11tZ4RJSBFA+qk80xQOhj
4zTdCOMI3/FFvE8Bia7rDxXpUASrvvKHsrD/UlJhMRgL992YZsmzm6tug4dwY8/xpiQjseBPgVFb
xby+kZU+eU7l96Gy3jm5wAAqL5ONJ+zNUdhv/7e/gQzO5WaICi3pMjFVvmYKPHJaUJlSH9TG3F0n
djTm2HPL7sagas19zRyJTsBI8iPbPP6cDjP97EhhAZG53ceWaX3otU0RuhuPy4VnC4qMULoQ6Zct
+ioKTXY4ls7sAX5i75wdMSS4smEtfjCU3X8MnTB8MoCwvzd6vX4Iaf68d4e6/Yrjzhbc4dbeWVRq
QebD7CeMXP4SF9doPJWCym8DAz5XaUUPdaLiH7mymhMgC7mVc9yo4LGWQFMYk3yeYvHliPDclqx3
LH2cdn1X6+yjcKf4MI1OdUw1MAY7ZN00jFax9MlTbMtN/GwedDkKtR/zcCN+rszlQaLwmLEkiRa/
ij76uurjGLUmxia0/Rq93N3oWkG7w9rLPLSaFb6r56zbu6iLPSfhaD07g5kf0hoxvyiW41dwZs4u
mj3tbenfy2/i+qUzvexLKmOXU5QIe2D5e9vHvRqjthiqVyuUdnpTHHwZBWE19IEBCy8TcTlKleP2
3LiG42eUFRetBnnKkEY8BJ1pbITcF4rnq0xzGYtOKHEQBCjtjzVQPk90o5unwPJhtEcfB1UInmkk
vg0+olb8Ne5aHstIM8p/e7MF711bmFsjtNPXGCCqOT4NsovivaaNctg1bl7/Kgsdh6E+R4kbL1NM
DqdeIENaBJ0XHajctGfNbrL/JqHpX8PGsLP91EXg1dOpsMM90NvJPbVumev7jltv2NeV8J5wa0Ln
bTAFzqMCufJ5BxU4H7AoQwduV6mcblnRmgYe0JbEhWeWDT4UwTifBxyuhkOazoZv91HzWViqdY5d
Z9Iti0GDbD0O15wA6sCEeyp7FrPExK5VYfJcJtaUI0NmFSPmO3qeee+bTIR441nRcOzdInxyqqne
jxOnaxGCKk+YV21hi27+DpBFdKBpaS2dn8tdRIEzRODCM/yiEYDL8KXEh2Iwyko7IcLMmQVN6Kmd
DlUM5f15RjRwjiy0ad3SNjZ0DFdXxsucgGugLsitDshgtaPRJ4jKGNiDH02D9Sk1o/qTQrZhowdx
exSeTKC3YBCs++EgM7ou0XS67qOsTq6A/jnqZbKRiK/j5MvHsKxsPv4L25bVHVEAHu3NXAhfG6Yx
fvCSwbAf+sFsf4Elaf6SsjW+TWySZhdMTfQTmmMDonIa4r+In8Uz72K8yO5HDLosrObqHC+62oum
B30Yms6Xqx2hSSjBmM5+2/ftD41F+A1pOXkeADx4VLuCFtFhDy86B6HIfJeVMsx3uWYXxUNQ5Dm2
i04Yh8cgcquZWltr9qdUo4lNTSECf5qFlBv3Iu21EsvOWafBp1n4LzpWPRMqTHd0H4wmG5KDbo/p
kz258/dZ5YjV9qLLHt10HD7j4Q6csEnRq97b8Dw+VrmOaXssdIjtKXtV7d14HFI81Lw4OjZDEnwA
WoVvSmO27ceoieYfTjOGxqm3khi8TlujQAaJSYPzP88qOUwqrNGuLWvteZr5a3dpZtHzGsxa/hfY
1GyOTROCpmlbQ/4qvQFpqDzIxeeGz7aOJgoe5Q5ARZDgx+BVw6FZOm8HVjL5C7sG++98DAlUeukU
i8toNUxwqKzkbylrtaD03E7jlS7b97kOsu844K4Y0v301FfMrWqx4+3RnXJwFtXei7TCPMaqQWsn
DvL82RzcaDjkRsME153VqL1JVGx2cAFwUCsR4eHAxh21LFvHRsPLPONDK8bgp1GW/w2tEN+iKKbB
OpRR9EE3h/aELXZ9ykfaDDjQ6f2zlbjFhzpt+q8BPe6/ajTlzAdkTY0npfKG3eEE8WPjtOoP/j1m
eXLsubN2npfR2E29rvkYhgrfhuL/cHYeu3EjWxh+IgIsZm7JbrWktiTbkuOm4MicUxWf/n70arol
qKELDGYxHriaZIVT//lDbuNKXQZEhl47RjGI20DlzU05uVZ+qKsUtHFZOq0OqWvNvwLt9H2surX7
Ys5reJ36Q//bS1ZlRT1advisY93/IPmwZTbKqX4s+3m8kZY9/E77nOxrLywDKIruav6qV2Hc9W1S
WnGjen030kP8Noq8O9AbZYcDem8IYYMznsap2TU/6aKDLRhZ5x/Bk5fxAPvXfF/aBhaHlRuO38yG
MNIu0etDPrXrjwXngI+aIJM1GnIHRvPKC45cndY4cFbZvM8yr75pnUI8ddkwNtiESO9TwDpYo3Ew
x5LpYLlHS+sliJdlLu+qxGsew9F2ijituplcTcdt23hUa/uwFLmZR8Pk+I8l8qZpbxgZyZ2B2STO
9Vi66edQ1MtTV5nyBw5twWO1IKy5mkO/WHd5YBlfxnEydVS3fbMQ3DjbTcxEtpYPmt7ORzIz/SRu
ZFa08cojFYdgsCd1l6SQFXd1s0x3VdE7X9bG2lLRhpoE7wLOyh/lJTBRWtRWw3VS9KJ6LJ1KjHeL
1Vg/CROYn1x4adlO6A4bAV8kZhKJKk379/PomI94O48bscUIvw60z9yYdl0gYmtWPckO2bKmsfab
sL4vqkG0HONLSfpxrnR3p1NnfJ/mFb9vmit2KVWMPjtK3Rh3ujRr/M5xHaDYWDLiTEe3RVHC8drH
SIOWvenm4YodYrl2+E+t/ScMcsAE+8J91J7h/cJKuDA58m3/qZiT5nfROcyDTE2kZYiynWhXLwCt
t2OTZb+LWS7Jx2RoxZOpAifbuwl6qqgQmD3cikF51OBjV93hTNRRafa5ORNZHBRpTItxJH4R45af
FpxlHbH1WT/gMq7Jh8wVVbEnsnQMI204A3ytrCrfKQGf8P3mIWweRDXA3O+Hwc+iNk+KvxAyQhml
lavSPam8wR8O+4UQRD3r62HichmbXr3KOGEj+yvmZVJX/jwZkIeQSjW/lHSxJ3bl8q0QRp7tptzt
mijkwbjYWLL9MSIyh56K7o9ASDP8UwwFjZDKzqomlq1alkiO7uBGYZeiZhjx6a4iXw+hR4h7nRLE
qBrOATszsASycQ+4dvyOEGomJfOxmkz72nb7doS9Xgdf03VQsYXKo48XMzFuy6CevyLb9T8N5rJ+
ho1iBPfaCo1vplkW+ZVS1phe2fCexpgw1HCNaqufVhg5HRt9ogr5ZV3JTIyWqWJnHmUBh1mjx/0k
gRm+59243pXJypkyLDkHRIoJIFdINcr2ydO6Kq+7dBH1XZ1BQ9lZeaHup14hBZkaI/+KxkV+zuCj
H53EHVC9JPjjR7CKxTcrq8LblpBdOzL6NftI4ouR7DOIO0exdKYNPX1Uzg6iK8bN8dzVbXac0rRd
rg20yT35zi7RNLNIlfuuGCYdknBd5OQvYa5BILRRB9/Wcg5U3DhrR9m8yuC6zoLkw1jbPWFqePc3
e6+Ax4Lov02IyCThN41HI/GsqEW0wwpO+jrYwSSomdlF5YWHYMq3JIeM42lvDMRG3wcihQSThPWU
70eeyeJDtoWKA52vHxMXoQQ1/eDkcZqbFgbo2ajflaldQRSHNpvvNn+fPKpykf+dLOrZKDfqDA1Z
twoK92D0QtambL+sftF3B71Io76CY8pJX/VkPcTEkazXoaSle1/TZCqjJsiF/ejI2uioNsouuwnb
zryuQKWvusBL0x3/VWLdOtKqPwzK70xYR8P8uyG1+C4ZJ1lELmmjczxREo/cUxPmKxGRBRHkjYt5
HTF+7hIbvWN96R3VhWB/7XrnQLIlYnQMV++AuWlzXw1z33xMB+AorIQtjPGF7A3uNXymIZLrDCuK
ZkDxkIYLMSn+bBtcdObse5cm+QNKYNuLySdHxVpUKbmwc+r0j0g9iFWn2UI2q5uI1QAonkWADsaa
rzH3drqYlrb9F6Xq6Ownn7iGg2p0G0SJ7zTXg9vwilsqlHe1mOovIdA5CQ61s7LeEt+7CwuHOHG3
5V6864Mu/WkbnvPXIUF4Ym+HmfRx5lMp3kdm6L1NJUaxtRLFFbe6kEkk2ZjCqJm3t9jIJrRjxDvz
nzqr5r/SdfoharfWfAQ1cKHT6wVql5n98EEFOeLzLdT5e+sYidpXWe4j7G5Cpa8rUvc+a+6KCqaZ
dNPv0hvq5c7XNHQjFZI1GmGU04KhcBmMkqBwnlaZScwkFt9MIwyw237vhOQk7mhhpR+WIiStGdoP
Ooh0ftdArvxRJCi3MBTt+2hcs/yjXEnejetssembSDU1kZxb92vqFBAspDsaVmSUo3g3ZVPSR8aA
q9puGLPN+r/Q0w3oSD9ja5Y19tWabpaHHSXLEDn1XMAoMEXi7jwiwz6XQ1iMN7qu9S9qoyLfz6T6
3dZ5Irgjb4wMkoXG/AF/hWmMVFvaRYQ6dxEImBr9Z8WuIIsM2rrNLpt0SaFGp2Ek19pLHsmGTHMs
hRLjMHnKDvZAie7RrQeOVKynVBurfFQ3pdkTHmJ6BbkeREf3+5nwonpLpe6bnSnlcl8kIRHC/G3L
5wUZafchzCsKu2bE+ilecoPp7IwV1rJBoyTFWzlvPEDDbSCgB/Jb6oRWRlgt7nqRzBLnwzCF87tE
tdkQodEDlOFIHZwobURBE36u8j/I8at+l/eWuE0nCEs7WdqS5aJHCgbDaDGIRC08f4e3Mjpc5836
veXM/P0LJlfY6NQFC63OrCV7tCtamjHRGosRQQnpsTdJ1FJdt2WQktEWZsF3z85cP8ItXePvsOjs
h/CMZoAI0IUEgDikIEVOjyN97NtzNRzdypnfF0pzHy84SsBXkj58LIla769Krn0Es6u5/l0rGt47
e8nC5ga7o/6LFnnT7sqUYKGfelwb52APKYdo0gWkWPcp1mNRqIJqiWrDI1IKHwpa0LXieh5x5LoW
2+9Q/6nsevqAF5KW+zJt0yeX+qc9VOVsqMdRFOGPegyTP6SiFt+EW7HitNK43CeJ/ynNF/nL6+fw
kIeohfZpGnBbrxQf5E7NhSatKsUZejd0noMDaZqxz8F0kmasimFFUlTzknerPS8ukdyDARsBtK/b
txhBJLu51F77MFlAmTH3wfkO1HNziJw8/ckhBau9kbiFL+/WZZ4f5sXfKD6dzRL2OOneu8HgL5HS
hkggG/Sp/OMEBU+em6u6T4yiG7nVYYgX2Tk2JEQWuOkndnB61qwGMnBmEsbHyFPC+z1JUR2o+uWy
S7Q2PvuLHeTvsGYhYqHshunBkgvboAFs9dFKBz88DLDJ0+vWaaxP5MA593YfusMfHy6XtSuMAeO5
Os/qT7UxMLtSZIH2fkllLimRZPvHqBugzaVvEEE1sJD5SZB1vb2B5VF/g92B1+wwmUvt96Vfed/Q
7W+51lTDMuL6E3zRxEuTtwaY+dlvBv/JzZPcjMI60F/SJFhFnBY0FpZQFYAtxkrNb3SyrzDoMLsf
cGjMd21gjtlu1cL84Q9196tdih5rZEu7927vITANLb3Js6nnZNz5Xv0z4OpwD8eHIhHZzpwQ/dzJ
5HpFsHE9jFYwxI21jn/VlnhGcEwl8xtjlKQx20RWmDsXK44RwWg92hdQ27P+4YaNwPxCQgg5ceNk
bKj2f/BzgyQDOfWtfVz5/27rdiZZHLsP4JilWguy4p2yc6nWxjBj4mT6koXehr2cwCA0EAF3cYsE
yhZ0EE7HB4DBQa+BrOx5fRvnGAzHVWKOv5eVjPQLoMtLY0Ht56TZGMWYYpyOlQxVTURcYx7N3rU/
4pJA+jTG19esqUvulGfNgO21YnbOU0HyJbfxGWtwQ2VKyM3HsbXf95aq34FdZHvIm+L7FNYXUO4X
R0MCufXoXXDCM+TQgXo9tIkrjrK1Hkq1hVBpcNIW7OXQt/rL69iVeD4cjkDQIU1QaBp/58k/Yzd6
nRozdSRK1yp27lQlxpXq5uIKvbSZ74wxSWhDG0NJMeF7Ux8b7Llf0tKxvwrK2CWapFead32QJrDw
unX5KjwSmqK0TuQlocDzjw4BZJtjW9wvZNGzd1MFWhFFNq98dNTxmktbrKQCgiYv/W19Nj46RunA
/MB5EAvoN5zNr8Cw060hdcTQT+yVQVq5G0z2+9df/1mf7d8oZD94zGIeieSM01FS6eeNNnp99FCc
3mqIcg+z0zSRa1j9EwFMYjcOyyVv5edILb7sRLcgSYDeBN/gdFAkBGKo2lYfB22KWIp5ikNgj93r
j/bSKNDiAEVdunlosU5HCWQdrEDN+jj7QUMJGTrXVbq+jVLw7/3ZJh4/264HBePsUabNqc3JBn3k
MDCPODSk+xnRxBcCJqar15/nhblHa47A8M0ZBKfDs6E6bQ55xS3riFNoeu026/IUeOTrTDbdwTdv
boSMwj1jDtLvx9bs9N2tU+dnmAqtx5Eb544EQCCudq33DJVfeKwX1j+qHTY4NEVooM+TumXjiynx
yDjqgAmscQTvJeRZGkKCDjniwqR4ab7DAYGAzcriw509WM/RW/s1DlecmJpoIoVxIxxded+aOej4
OpRYLqj5wix5aSr+d9Szs8IMcp+rdkW6GR5RT7XVPYVD0v18+/ygt8Ik3MLinrX/6XnJkRJekGGi
l2vL7aqDHAz5Xat1+vv6UC8+z2bSFJKB8TxrRw+ZXYOoiKNliJky2XVjKef1wg740szYwg82vzP4
xuffCj53UWuf5M5+Nqv9OrrJTQ7yncVbYMYcdZbGZf6ND0bXmZ4rJBf0m3RFzz6UVUhqk4QcGJFV
w6EcgSvDvhMXNt1nr28bBb0v1HzYGgh+T1fX4KgUEnVI17Ws0itRzV1MAV9cIKe9NMr2iVjHFA/o
v05HIV+nboptlCUlWicVbR9VfT79P6M4AcQBTkYIn9uC+0/JFyTB6LeN6xwHobp9WbYm0S9ec/Pm
74LDM+Q3FPXQIc5tW1zq+MJehX/MYHXvvKKo4rkMywvPcs7/2Nrh0IlhH0HuNKEdnJ25ThWokKaR
f5xr1/po9xWJmu0aUpw7zcEN8JFPV9Qa9eJY+7DMgkPXS3nQObT0Nz4vGy+8fhi0dJLpm579kKXK
+3HAb/IoPELLu3H+bPmD3P0fg2ylMof/P/HC6acrZNV0CfmGxw7D/hg41IhSn3T010d56diC/US/
lMLJYTWfjqLrpqQNIsTR6Exu0DQWdlSdyd7L3ObCUfLS5k5uFhsT2cIcx2dDWQ7wKXQVdkBhgX3C
rr4xpa1vC5RwDzxpALJbaTVf2DS2M+P01sHb22hK/8JtKGJPn9Bq2PqHhXDXoBAeTmj9cgAdDbli
9aWcInfJys+1tdZWXAuuSBdGf+GhoexS6IQ2bu5Qxk9HJxIwzSRyzqNI8uF7gtGzc2WpKbkyYVFk
cd9XZhm3jtddGPdfvXH22KQDsGTYZCykWWdztO0F2QtimI+kapZPWZ/ioZe1Msv2StideainoftW
YVmiuImlBTKEcGo+OG6Ni5KhN7Vr7iVI8tKwrq4xGHTp3NtOiyGPG+qv+K1g4TUHYkx3g+MMjyV0
1O95Znk/MUqgl6Zr3eRRn8+JvOuaFIOqJKC9uHMms8S+p9P6s2V05e2UA3PsVjSsOrYr6fw0k8Vd
7uBGtElkE7CmI3s2+y9AuEa2K815+QaNngsq+LDl7PpEA4utSYrHnCzgpcZmr8d3VaO0glfsp9/w
NgIacoMUo+R6tvHCczqgxJL7qdrR00q++aIcyytJ8A3+kCTUf0rnZgLh5nG9aF4WLBttZ/g+zE56
HVSbYAaDtBqnLyX93UoT/K5k4hhHjDes4q6bjfCXMqR912IS48eDNOZPGFX03lW2UkUjY3PbWwpi
0sA0brgZeQKt8zXsMrAgayrEF9uqqvHGokkn46UW7YeqCKo8MklR+VkMtl8dROMAYgUmkSRR24rl
EydV8JFIlDG/C3TdCuD0anlYdNGK/WQgc9/TIbftaKRFeCmI4tlBhsEmqjJupAg5SQw6K3yzsaRN
aiOUzpkSV9mw9E+LHpgCr29ULy0k3mW45QmwiZzzroLEwNaM/eHYqhl4DhHAAZOo8n3VzP2dWfuQ
GXBcv1DjvHT9ZT77qMggfMG+Plu+dinorqazOpboc2/0EpZXbd53v+zFavfDNBQx4hpzH/S2vqPb
GVzhgphch3btfqiHasFQq8UlIDBFi7P12uwcbzZ+v/5i/vlunq10dhe42Yht6ASeeyL5ZtKWTtGp
I+ys9ptpaOte6yT5aVhjH69z9iu3lRFLmh5Hpl6yV4sz3YeVDG8m4odo8wQePTazjpOksQ6v/7jt
/Tz7bYgp+VnwXiH2nW5/Q+ZzaGdcYCGPiIdiaa2PiWltVgjm+DW1w/brm8fbqEzk9FDw4Fdytust
Cuaa0VqU8m1J6KhVhza8jUW+o4M+N/DPkuQCyfuFAxQwjcIes6jNUOJsRHYUd+CyLI6OHH8XRVBD
Xyu7XeXX+ZuRH4uJCEN+k3JtmunTd2la1cBnFs7RmkSATKjgCtYodVutzRj5sGQujPec5EmRDfCz
oVvcaCGrnQ7oTgmXWtoHR9eC5tDi9/KjbU2QXwPUJ3IGQ1y1InF82kC5/45YuvLWbO36Z9qp/guk
uYbOhHFRVm8/n1LwIRG04XcL4nsuml1MKCPu7DtHQB1edjoWe484qL9hPqhvtt+Kzwq2JB3punog
+WrEmH9woYs0dn0TLHZ/38k1L95eRvH1oRZusZFQE85eVTN3PSFtqXssZq6sfQ2M7otMRbSQLwnA
X5hwm88v9ksowcg63/bj/5T0PLk9ccY5x07av0y39K6n0P3iDGq4UNW/sHbxmdxgLh6NiMmzZwpV
EuQFDqTHNVutr3mr6zvLKvYZ7Nr9Wgp5Yem+8Fz/+PgbdLddwM6eq8Wp255R0B0DBW6XVnTfsElZ
6WSaw4WbxEtDMXuYQRv9Eo+e01eYSKdCYFovx0nTc68G5dKzmtP9IOQl/GT71acboE21y1XBBiXe
uP+nQ2XT9t4SMj6weHSPPe2IXdZN/YVt9vnhyFcyuUkCcyE1PQ8PV7Ob40SV6SP0jPC9CU7ylKCy
/YyQ1vmWmqb31AYz7dbXN9sXR0U76G0zhMp+W6n/mYlirVM7Mf3lWGLoT9Dcag6fJzyHv7t9XX3P
/ba+XnWOAvn1YV94pXi8IuZmtf2LdTgdlvjw1B2WeQKSHoK9GFtMbqr+El/1+eyHnsuZv9kNoPYM
rLNRgoXMLTni/odgfN/RAKelSqv4id3E+bhIeckp/PmktHF1ZQ8BZ+NrnntQJ7PQHCRqPvowqA7N
qMJrlCLDVaiq5tub3yA+W2i6sNPhODnfrUJ3ch2jt8bjsFbmwSWCJl6U51y/PsoLbxAQhWGg4f5L
4z59g6qBKdnXxXpc00F8dB0VXpXWnB1yhwDadW2hqr99wM35aFNkABOcq/11gyIlbwJ9JBg57SOg
D/MgnV7uDF16N20KI+L1AV+YicQkg5MDs23/nC0A/KKEkWE2e2yrJXkS+axv56wNLuzDL5DFN0Mn
RkFpwXI715Gpxp1oANuaBtOCTp5b0QdzQksWprWIE7U6BytLrastEPc2sVB+DaZ8YwTptqts5HAg
D3ppRIWfHQYzXpBeaaj1OLMd3GjfN3e6wow6hbr+9rfKfSEk1I7oCwjjZ7uzHSbCX2ClHuXYGB/r
eX6kMO0vnDb/UsHONmYULJsTGJsIDcKzaipcsoSrmqePyTA3B2222WMJeeJ2CILivdtD2lsV7gB+
oAzYztLdqaa1sFUpp2tF93mOUrw6b1uYtXji2uFXqy2W68U2+w+ypZOv8xLnlS29umys5IKU7IXK
DHMNBIXUuhglI289XVpVm614+RYLUhdF954U+qWJIQ3nv1GQozJHQwQbo8mluTzMPRy0A7Iw8Vf0
SRLcAPnI4dguOdQRK1i8+fH1VfHCunc9TiKqYi422MWd/rjZI/8jXx2NGNbDncrLuoM9Q3rKfGwS
c+lbFyrwFy5AW8NlM/NjcjLk2YC4CqNNtEt9rDr4aRgO4aIEk53Ou9+q9oOVDxCu+yLs3usg8xOk
SEtzsGWxNO+GVIqfBkyTP3TgoVNqtYRfR38BCnj7S6GaQgnPhoi/6dlWAZXK4cwKNb69WRhZc5JF
QuknPRX93kpFE795uK2jERBEBPqEhdnpNyBqyPRSmE9Ha3U6rOox0+4Smd3ZYW5+FLW1XBjvhcML
FBEvBCIUNiuz7c//UwokSz9Bj8r1UShVxZav9K5OsiaGpXgpeueFoTbZIRJKWg8Uu2eP5ueGo4ZU
O0fCEVsKUb+DMN3PN0a9XBKQv7C/09JnY0fYhOb1XOa4mNJqe2k5x6ArfgwrVgl0XkPr5+vf6sVR
/umeQbhxqDqbvmi4PJk6XLNEa03XNlDG3dj39tProzx/bfzVwdZI3jiwzr9F9J8vhCSgyqHB2kdS
gAroKgkarI2rbMsyuICaPH8g0oLgmiB2+WdEePZAZju6ExFo1rFuMlQMNGHxI++7C7KlkCl1uoHT
jtwW/mZksYnxTqecp83ZmVQgUPe3X4I0vUNRe09WzQA2iMFXqf02Gq1LIvUXno3KAnCQ036rP88O
J7deDVXiz3ysS9nsejXo3TJ75u71j7X99rNn83DM5vK9CdU4BU+fzYGNldWClrVUTg6W0N5mnr3g
rmWVIDpinwfBW3tr9LnYOyGWcCSycZ8TZpacosEqivCmzcLlDtR32lXYCV7YJ84/2jZKCH4BqQTe
BB/u9MESKOq5sIh/rFSxwrf08v6HhTDxobasAWzZWL2HxsrrGwf6JaDleElT+ezo5Bcw/f0NP8Cq
wTr/gERwO3VtlPLGb7x8gptlo0tNdOXcYMAO83VI1CFAN3U3Tkv9JMjeLIBQhfcZru8SL8vkP/To
fS58cOris0/+73dR3W0urh6Iy1k90nhGhuOkkDeynYxHF73XGM3c+WSUi3WyYx8nlf7WrxwMmEoy
89B1DAWR6cE0dUjGaoHEsxwSQiGh/jrpbhydDJ8rNbUFp/zojnFiWJW3q/Ev+VGEafho5IsKDytO
vLeidOlyTvDD2yhP6QygTQqNu3Rjv8QudMsuQt1hos2YvB+lK7wSe/Is8JApOpO8pp4wbxCmOOGV
mfi5hSYV4sK1tH3jTg2JhF7rUz7BptXNJ1IEQiua8lVCAjZTRC4zrlQ7UxkihdyYr2VcyMDfCTsf
mp1thC66NFO34qbK3fI66+z0Y99N4kPrtNO9VXpog5RTBPHQtMWfVoBYgdqvBC1kJeY/e9kapbMr
w6Fxwax6F4FFNoXwCtqseGwdCbVx7cYmjCorY3dEOTNtGO+43Po4EBckiAgM9RGB+OaTV+XZ/C5Y
MzuLrcFZPqVZ5xZx1ToWdu9Jm30zhmzKIr+0xI/AHeo7O0HpAsXfIlptDqpecFftPIVwXq9/3KS0
7+q0aLGNIQ3lb4dwAM544853nbWKMm68tj4OpVEX0GyJT4nHfCSYi5SxIA5rnX+FOtl+Wl0tv7dy
SpHuJUZ5ZSG4kFdly30kloNdpyQ8JIEdFQHCt9ZJxIRlNVSEHV7O+pu/2u5v0qI026WclRN75QI7
OfMtdRXOtZwjBBZoBWimlB/KFPJjMdrh+6EgD32vXMv42ZgynCN0LjZCkDktPw0jYu/InkY9xKpJ
xBAFUOKKnUD89NCPbf5bQYf46oQTWj1bLr27a5RJTPcYGpO8GlcHA8VgGrs5FpO5fsf+BvNM+N39
T4E0EiveNlOfKohgeJxtHbCdVP76XWNLl0dhOZQVFRalM2lpIUhll87WcsWF0y4BKYzkPbXiSp9T
EEC575uqTOPJLpq7KSiaJ+UoF62j1CsiCWlkc2yk9fAjmRTiv6GYy/ed7ldUm71If7vNJNw97HBb
xna/9L9L7FPEzl8c+w8880YdhDDqY0r6Xb3PwqH/U1RV8ndIii0BgNDgJhK5Ib7kjmy+u21YPdac
zmk81KV1r6p6+YpSbHwaZ5o/qBfzYpPrwUFiZyjylgLfVQjfetYEK0dVfZQ1y/I4OoH1LodA0Ueu
HtCztto31r3Pl5jjoEpy+0oMnbFGtmogXhqoBD47WVb+XQpHTXuo3eZ9F1a6jofAab4msqu7CIAs
6G+Ikw5+Bp0f3DtOKR/pAiK6Afay0X0qNQ072+6KKU5ateSkV3dFQssDmtc7whIJnUhgIt+b5qKM
ndmG1gMJLWxzWdr733xp6HlfGaJ4mHoh130z23NBhlXaqh1fE4m9EdbenaRH9G2d7V8LDPKWV1ZH
a+FuLnbMqx9gTiqPtVUnQzTg8P8+M6vkE9fzGYq52VhGRLJBk1wZ0Ofrd26XZO9RHCQoDiZZdRFk
ZVDrDhvWr31pWn/mOcz7fS+b5FFnm9ZntKspQdukky+IE7jP6CaFCpU6huFE0xQyXSoR5A9GamBm
mHlj8sltM7dFXpo5EH/LPvmSOOnwXhRMml2dhUQgVuFUfp1kFt6MbMDjfq7Y1CLhIbtsPOUjRDGy
tolKt+w+vV5nnF/VWANU0eAK210B4PXs0OmReVVE9CITDdZ3Oiy9z4OXNlepbU03tUj9C4jQeVnz
bzhizTeH1M074ez0V9Ni2YlElSpg/D6Q+yzflb0jnwpu6DtsXx3k7Zl9Cbo4L9n+jYoWONxU/1t8
wWnNkQu9cCO3xa2/ivG2Q+J1NSH0vXDBe2kUvHGonTaMhlbo6Siqa5rBNEpxa7QSeXFeMx9EUV4o
rc+r+O1ZoD952wUbO99/8vf/VPF56QQ4OCg+GPTmYxpaa8x+Cn9yhPPy1rnBYsY1F2YI12oCUE4f
KE0xZNzcP2683tWHxUin72NW1b86APn7Pi3yv6+P93xy0CKEFUIhhNqTbtrpeEvlTEibBXYSaEp/
Vv44HJAgNHcukhk70mOPOeMCo/jCNeL5d4NquLGGN8iJAE/rdNjQWlasMcfwxs3ZHWwjV9/TQmcX
7njPvxujwJ5kb+amwlc8HaWSqKuUmWNlScoUwgs/jNIZraSZ55eu/i8+0H+GOnuPtH+rqgC8vvGa
Ve/Kjccj7PJStu8zMtZWr2JHsxkaAGrQcj19oqQtRJWRNXXjldBXIhPm153ixU0Re9/mudiabhY3
GoAqKp2eYyIokArFGNM7D7DF2+rC1eKF5/YhfbM2QGQhZZ3dmTjjzSYIk/AmQ8F9E+hAfCib2riw
zP9Nw/9ezXhu2sq0BLbEVGixZ7sJoKEgRH70b8J1hM8iyZLIrkqdkQmVdSLbKddbPvRjjTDFrTy8
1aki7QfbhMwKLlIkPxvYpjI2HZeEaLKpbXxSOtwIICKhhrkRpaPePsO33F0uXf/gzn83j//sGYiM
7ZTUouDG6CpnJxbt7/SIAvD15fv89dOS5lqHjwg3Vqb56XzIgEM5fFv3Zm2yJSanLouz1pIXPvIz
LHzbADk4MJREagEF8OwIwYZAukFfWLclou172zSyYwex7VPR+lyNsyS5TUIX4RW197WVzN1uxvP2
QmP8+WIGdIWBxL2cYHs2+9NHLchC6Tf483aqUdDkoZa/h6xK4sU1qq+vv9UXrqswGTgquSxvrYZz
D8PCzLFl1dq8dQuTNUSarL4nLNmJFl/CnhpneW20WX5lCb+6LfD+fqc8q47xOakfwq5o7n27Cf68
/qO2pX26BMBdOBV4B8gEnl1Va/JFjNTvzVurm9SN2ZWQjPw+3IWyBYu20Ke+Pt4L7xuZJZgfeyfL
zz1b2R7ug5OBkhuj2goP/bByolGv+Z6N7hJM+4zww8xCl0MzE6jM5aA92z3JU5kcYkTVrTD64hh2
HSZq0goPlmKmwaTNYq3zag9BQ995MywvSdY6thPD8pQQFLHrV5c79ZLkT800ODHCxPDSEtim+Nnr
Z/dBnwH4CWx4buk75qlRogcZb7lvolVVzn5uy0djEn8N/EICAlrcXn1qUjSPxijuDMIB969/kOdr
nfQE+r4YvxPVCEn6dAHUKTTBMXWX27ZE2O/7KP6UhFH5+igvTLN/WCWeroCiz8QAcF1Vvtqdul0d
Ob137LX9QHUs4l412VWhV3WhtnrpqTZkiDgwZztGzj49xLoEnqOtbpu8MJ4slIcobYu3upRtWxe7
IxRm2iDAT9tk/89uvIq8bV3lgC5463Qzut181bfD9Pj6u3vhWfBXpY3M5Rfm2vkXmnAQshSOp7du
WLs7tJV+3KA9fvs8YJSN3QCPfQMOT5/FtMlszCVfqGq8KfaKsb0aRPNWbg0G3SB1m9/ytiahs56O
0gyukZM4NN12uOvs8OAxD37m1PEEZnJhp3n+2qAWbTqhravGv84mdlU2+WYbYd3KKalvNerTqJrc
9MJEe76fQeDavN04RSBynVPGcI9ZssKf7NuWevRuFl1yUE43HTpitg5vnQcMRSg4qCvoPzLX03dH
bOsQYk9i31pz6u1mq6ljLMAvMTKer1RGsSyA+I2+gDne6Si2o2Qwa0Ype+EpzINU9pD5oo4JcOui
qW+yu9cf64VjkRF9zLex+9vajGczz7E6PUjNh/JB4R66ZSiPddrom6SBfqUbXP/weDHIxSiyhw6/
8T9zpUEMEf1/N5epOLpLmX+88Ju2Y/90X+Y1Y4SBbATL92fHYq7ZEbUerNuhTv/H2Xksx21sYfiJ
UAWgEbeYxAFJUZmyNiibtpFzxtPfr7nyYKYGxbuRF1apB43G6RP+YH4umOw9RWrTncxQtsfsyrEO
TV1P+1FvrC949lQ7o9CTaJ8JgTaU2mnjp0ppql/hEOmf4kKk34SYbA/J3XbfqNkWG/fmzwXWZ8op
ODu5ymJsJXWnCclGPzXDcN93ovmD2875DL/SOumJae1aRWLTlXILMnnruIBFYPQOVIlGwOpQtoY5
lh36pD75se14ZHuJn2R646HIYTxn9VB+uf9qbi8oLcGZhjIkXp2WylkAnceO7o/hqJ4zRVE8lYv+
NaVzdhRIxv24v96tMMKAiBYH+REOA6sHrGds6nsx6P6MguLLELja0XDjrY/gRhghSpF/km5zF69r
SqQBkUuycuEnEVdV3jXRESwUreTR/fBtIkMVUAP5H/Adq6Tbws4iR6hX99EgyvxMoXGeJ8MW3vTG
rkk6GctApIYhsjqQZpVXXaCiS2HWVn6M4jLxXZSmHu6/mxtngSYCWAFGyASQK0KGW0ZBwQzNp91k
PFLCZmiOVNZDgfocyml1t6F7eOMtXay3ur3GulhCs6PFVuZdd0hCY95pCjoGfY9Fxv1Hu7WBkoqH
rwUlMGLNl2EYbfMEi7pI82kwTrvI0YcdZIAtU4dbD0R6jI8WmG7AVqvXNNE0JaXMNX/K8xgc+TCQ
m3XDqUiqjw5bufnxMoHITV1PjrFOxhOkOeYY4pI/dl2zVxEu8ZISpbH72/YOTlgFbr4hSeLmQEDp
Epf71sBxT51WVX0Va2xrryJF/yeNvrbdEejro9Vh0L1rkDb5I6+r1KSvZykob+H6qe9obquf6PiZ
UqlmDGdP17IZcUkYAdMOCT7n3IdZXe+72MnfjCVX3iQ3CrmRoJIQ4VHwD2EoquwpaJgG4Ku99B9P
amTWRBYFc466bRWNxqqPoEibjp8avbPv5iFi/DNuCS7c+K74YuSxk5UJjaHLTTSMSixqKlxfUWZU
HZlDEd7dejfj1HrMqyDZSAFuHEOYgBTgRARGGWuUmFUqRgX42/YngspRbZXhNFqRuhtbS2yEjFtL
SawYeTugYbLpy0eLme+PphE7ftS04jgyzvAMpnzHwMz/vX8Ub6zEezKkggEXBz2Oy5XgDEzD2LnC
R4cL6lCPKC93svK0aE5//vhSKHfLMTjNT8qr1VJhMlcusz9fHYvud9GqrhdAjPqdlLH98QP4LsQB
jUBqGaxJGaFiW6oSZbbft1nCPFV3Dx1l8gYM7Eb0c8i6mNqBLoBxsvqKhw7jwCasVb9oC/tooV2J
0CTqdx/eNjkosWWWy5h+Lb/RtaO1GGqr+imQLt/QlPSQxZVxCqulO9xf6sYXhcc5/VXZ9HBAYF6+
ITeDDwdNWfW7LE8fXGaKBxeJhEOhDYi6p9af95eTF9FlFHSo4qSDBSGCr2qVxHd6riul3Za0FYrh
COYgPY+6Gh5KRWX4S5CekOWiE3J/1esTD3EGGA0wKzA18HYuHzKVpg8J80W/MKzyEKhG/bPIRf5q
I1W2sdT1AZGuI5RdPCUT0HV97456y1iwyv2OopWEt2IY2iK0e/+BrlYhgUGZQYo6cztyEi8fyNQX
s+1na/GrYOmhg2Xdo9k2Wy2x61VI+Zg0oZ3BMznrrxdf+YLxZh34gQ3REZp/gQrabGycQBkDLo6E
VLMBMEZyiXMBD3X5LEJP8KlNGtevSyiEsTs3secklrmH+J8dGjQ+M0+oRf5sxcLaKJKvTj9rA7uj
TgZDRpWyytkDqVholnngzzF6bXnoNp6lNa+6bn6fOu3r/Zd2dQrfF4K4YyN2wYOuXto8tXU/i8nx
bVSkXlSExT6jtp4cUVBsNu6tG28OhTqSDHQ76Ojq+uWe4vSK+yfcNT8AOe01sdLtDChxG2/u1gOR
CDIgZPguNUIuV0H4mVAcmK6fpsF0boj0T0hqNvvRLIaNBPf9Zl+dEtgtBlgg+cKuprrjkljjgAi9
r83R9FCHCIH2s5Y9dboV/ovguvWAUkOGmoJuPSFNJmVeXferHfXJztHT/CXoXPNcmGnkM15cTA/B
LXQIEbiOADgUzfHDr5pZJk0e2Utm2rg6V2CGCkyabdtXHGV+MLW68gW/55fTjMv/sRRTWpMTbMnR
y+qKndoGtb6m5iVA49+H+Wg/ANrB79CJtpgIsACuvlXpfSW7D/SthbM+VziLRGAkDCLCaA+4JDel
2oF0Xka0JFWJPSgmM9CocECDH7lHYRSPVdPYKPeV+tuUNuOrNQ2Z8CprLpJTEgRRseswLHS9RYnN
r0HS5kywoHKPngJu6DVCJu4JXr0oyCnnIPC1SElBlAdR0O2R3jaXndlxXSMuG9k/JihxX6wJUy5J
WixfiGszAt9TnX/TO4fmeVFGsTcBoP+kRKEGiEmtLCBTet6QriL78S9AvOpXUDVxs6f5YwLymkL9
kxYNxYuxKN2TkbvpH12vaamnIXmCbHJRm+FeicPhpzXSAkDXsBtfmR9VXyzFLn5XTmPkRLXQ/jcO
8zo5jMx19O+Vq5XFHm6xWu6yZO4emPW3/xSu07lgml0Fny+ALdl5Kmaj8+Uc5GUszdbeZ2g5hF6O
FUa1a+uqZ0FjKFQPzkAUPkzgYuBI4a7wrx0LBepAlkyAY8uYDtkM6cErx8EZjpY6Nw+GlbY68sit
ELs4npQviw5e39MNxdyDa43Ho6h781WoWf89YkwFTjQUrwJFtRiEU9PlRyuJtXofNiZKzU6idzPU
dVd9zgG+MBQu3E73XIwPWs/tysXZh4mJ3KhVhOlXpF+D9mD0fJCI4YkW2XK1xf+5rzF92eEtEyxP
di3SP6xuAQeopEv53UqM+EdCOffPaMDFAjFW6H/byHzV+0jBGxAatGUfbVF3n0ocASVesbYcvxNV
DQhwEG59CAurcg+gdoX6RTEzqXYxRurbpCscONcMkBtPyRHEqS4Qxd7ZhQGp08wEpAwRacXw4QBK
YwWBJUoLiZFZN51NJEqhzWnFI7rVSNVaHPvMSysHszxdYPxxPyhdT9PBPJD1QwCDQU/Ct0qDJmCE
9PLz5nHpKv27Oi/ahBhHENieQkL9tw5W7B994RLcOwsbDqKrmGFhpo0DXKnM0WLY+kHX8UQSF5Gm
gUXNnbi+EoEMAEqfEVJunNS09j2TyHnfB471V+laablzJlV5VPoM+s+cWkpwputrq09GiH4isuea
GDw9H4rpwHiQ4thuM1RMVC7Z5CicWP8znvAwRiaiiP5ssItpTnrk9D+Bk/Z/pdkoIKzPZRod9LjJ
/qqHLkGZMWzDz8iJIqeFcH7qfC1KVNDbBTFr7tFFy/0BUOlrTcEZPGZhoCZUUGb9T264NXhVgBfK
KVZLkRyQD1XTwzA6YBPSJkdjolbS0vFFkiafbdwJB49monXKh7ZN9lkQum8q/a7Q6xe7/FVbWt7D
J661fp+adv051or6dxbNsB8F/P8TarxztcuwPEH43BaZe1gEKrPenGVt6olCVYKT5aTs05i4zfSA
Z4EBV7pGM9TTnNx5assAswanm8UJ4VmwbVEZJEh6ptQbO/LKLjkj3lv8rPoJk2nSMCRe+yhD77rA
4tkG6dv25Q6xfTSm6fwqnxstt8J95YzltC/n0ol2dIqMt4EOYoi8/IQWBb9fKR7CifvFa82scb06
SOrymUoUe+68UYCcWok7pScXEZHPk7Sy2k2aU8DBFrXyY5qwrNy7neK8drzJ35gbRNEutOKl5bUn
zfdwtgnd1Eq9T+e0r5/DsBkYXodhjT2DUP9K3WGcfTcOwu5UOEXVS2JVV5wHTVlAwab0pTcK+6uS
h+4pnQpyTBTo0L5f5bddjIL+aJblY9uFBoDZsP1JwmY8NOB5dxMOB8ecP4qNb+s6A2RVXIEdnKyY
mKxnc1PXVkPqmiUWJfFwLDgfX9ETrjYC2HX+LFeRdRzZgA0q4zIDZPwggsJsS2jyUiaEXoL6MsV2
fwQZMzz1WreFCLoRMLCmJLWiABequfYlz4p+qi01qh8RU5sfwQLnj6FY3Jc27dWN93ZzKak4RW0s
sRGrHFqoE9IRaI8/joNp04LDJGBJVCbRHRaj9wPhzaWY1LqubGqZ5mqpJq+QdbGW+hEqH7ZIZrlb
1BIH3RkkwP2VbhwL4AZwpxhpMdYS8rD+dzAs4L5nU1w91qY5nHNrsbFHspSPtn24aORQQtb576a8
l6sg5DvZkOU4FgmStw3dS0/DjWWfQtfd2LpbDyRHYYgUCAu8/yr91XS1CYbAqR7nXlP8KTac51K1
ft3ftfe2zmX1ARVSIjZIwxgmrbXHujJj+Ge00WMRKG3uFWUu8wKhLd+sCJsEYP40c7xpMZPHOm0D
pHtFE31PRadVDOqKUX2YXLdAmaU0BvWAkRo8Ch1vHHBbY5X5NbbYiH5jFyVIv6zkLQus8bcZqqEf
5fQnGTbqWObcf6gb364Jok4OKBhzXqmmNMhbtPo4R4841XRvQo2EZy9Z/lWAaz7PMaCy++vdeFNI
mUkLKGRq6YKvDvm0uO1iDWaE0kPSed3Ya7/c3HU3Gky3VkHn06U9QjlPRXR59Bw8yyQvJH4sEiU6
zGOGtZaKRvX9Z7kR01HsgWNJ9MNObN2H1rpOHdKoYxXMQ/xFIy3QrdRAYXseqqPOWPonI4UtGbUb
zyZZU2AiGSkRkVbNRyxXY2WiI/io2YWDbZJYYFfEtPU2Tsa7yMvlcWcO59K+kn0RzvwqSvTGbASN
04WP+BnUhqcNXbg8GEHdj7tQM6Nwb6ZxYnwbLT38FYxtKDwHaTPUv5em/1ma2fAaYgSF2UY/Ls/I
yTfOLh7DyfAKRKXmB1fLyJWK2qm+d9kcuJh8MJfz+sHCQQoBda9XcwlLX6bpDcGJPto54+L8gaS3
+JVQXw07PTLGb4z4kmcLGuA/pUY16vVoIX3HKBRbbo1B7OR1qdIBeXTxsPW0tBqrpzBql25fdGHy
ewkHq92b1HsDqcjk5p/CyozHfVn3+J4YhWOFOyugb7ib7LDL9kmZDn+Vfb5YezwS9E+NXjvf5qhu
nb069/P3SU3hAk4kNUj+T1qY7wxY3li4BCkeWAK2THeogUEX+5z+u/vc23UWk/y52pcyVOLX0cy1
z+o4uNYR94DkQcWU7Smtwsp9cPFIsb2ui83YG9Q+E4fCLZZuJ9ySp+kNLXtTW0ztoZI4ZvMYz1i8
eaR0xYgDXh++UGuWf/VzqcCCcGNd8zBLwCp9NjKLeFPES+RZZdP3Els4f7amLPxkTp3xiZ/UYnBV
uRD9iyIxiFER2499Sopkyv0v6ioa0VMjFtFstJBkZYJ0+d3WjA8wUp4SXzHc5BRHovLGQjewApiD
05BtQaWvIZ5ScVpOgQG56RKNd7leVNal2qJU5zvJYj8aldu8gq0Y3oIawlEuMv0gmjLFsiBQlNTj
DYR/0rjON9pa1180oxEJUJByHAJ5rctfsUSLsyRVmDwiVNwfk6FenijcthjG1+kFzUBEMyVyGdnb
dbc4NqOWD6/Wfbdyw0MbYF3UBcZITm9bH32NQHQMJIO4JuGUXsv5JGGICl0r/DYKjbfcntVPnckX
Bt84x53dGn/ePzbvKIdVqOKwoElGEQkQYj2OTkpsLhSUqn1BJvpAj5+WDJTas1pxWs3cLY96q9Wn
GnOOT0pszV9dswj2ORYqL1pgUCmlefk96ctNjKc8sJc/TE55ASuTaYFdW2eqAV0DSWlMHqdEaD+X
ILA0riNScC8Thsh2/Yjk4CFeEqwyE6s3DrY9UGdPmtJ/3tgjeeetfgodBoBtpEd8X/bqlOXMERa7
LsJHkcUWTxwF809m4s6/Zjflb3lu6K/gxYtnzAqNAa7YiFuSrWLF4dlqL/6iwiQMuDAXHoLBXt6y
BOG/PVyQud8PeY/3TaFqnYM62DLYb/d/+/UHAkhDpa8pMU8oG69uIpwKFzpwS+CnRcIpUq16D/9F
bFx4N1ZhewzJ94czdFUsIa2fozNSBL4T5Mj+5cGbGloftPOlaw0mk7EekAbSLnf9FTqg92NsVxzf
ibD/q0Tw0rewOJfYfc2KcmNOeWVRSc9Z8vBZhvYzI4dVXpzyc1QkKYLznJcZ9XjQJLuyyfOXJOyT
f9GyzTyGnMGhpGFx7iDT79veVF90dy5DL8P3Jj1+8E0yZCTKkQdDpGeLVwEXDnYwuXNvnqNsghBp
EHWbsQg24s/Vm+R5GZuSAEreBPIulwG1V6LAcntA6zl8uEMzoLcdD8qWSPCtVcCKS8VTqbaxbqSN
dRUuHbvpi8CZ0aQLwl0wav3GcOoqySR2SAgvvUFMM65klSvRhWrvVCHP0umnMXN0aSkTcgfn9T4O
5+wQF0a7MTl6P4YXwUKuSrEjm3LEcHW1g1NEL9TUm9CPQaXr3fQjmtydMVaf4fL6nYsMUDU+lcl4
yqbq7wHtfjtMsZRpP0X98qkxjd0i0nPXm0eE6s5NG46HMsWCsbI3ygl5gFe/kwALaIefyE9dU2Tc
HG8WsxkSHz23OKLhNZi/q8nK/pqQTjgKCAO/OzIjDKtw9dzYpKsLVe6RDXgbjXDGr2usAQgA+bHz
4dClcI/VEqcHQ6G13ZR68OX+Z3MjL+JLhtPFPEmn47EKgK0JB2rpg9AfIoRPbUy1YGEkOYBeI/4Z
G1gLbuzrrVOH6BjCE9TTVACryyIIdAZ5AXOyHnFFIEaG66mzeoSvnXp4q/h5HXzU1eAdSvGfJVdH
zioRSh5RB/bjOP/V5Jp+mFNIPakTbqUn1x8uoq7ImFLeUIMCw78MD7PbczCKid1ctOWcBcHvoa36
DebONW5Y6qCTCJFncKtw416u0tfNqDpmnfrJSIz1aiNiyjNGTk141fp/As3NxgPT4Mjy9C5ORg/K
o0GRr2St7sVagCgxqbD1rGYAnvb3z9ONo4sxgISEE1RIBVZ73WmqNKLms6GYCA9gUNxnSjrmap2V
/XN/qRubTREuL23BsIE/L7dhNuBNZWJJ/KLI0WKDbn/o6mSrI3hzFQuiEJgL0r91o5NxpOCLtxPf
bNN5b4xT8RJanfZRehsSlWjW0GEyaJpRf18+y1hZWpCbReJTkeETbLcDA/XR3MhDbnzszLjhu3JD
koyoqyKION9HjWKlfmRY9XMQqdaTOoXKw6Rj5etFqjFuXDG3FpQVgQO/gnXXTF+GrTB91TT3Abqh
Bj2oJpEaJUyQ5z2Y5WQ4fvhIMHliLE5KAod5Pe9p0Xl141KP/JJzv4sXxPLmJDU+vo3AVSQhhQak
HC9dvqyqbOt8juXFOWrxUWn1c2ro0SEo6y9Dwtz4/jO9IzdXN5EpsStQICzCypqgEg3KYAnEsf2o
0rPoIWzG+gXPv+BnGC2Dv/RSHAGMk/ZmNkrWewxcx79xnUdIwy3CEhFZNyv0o+w15I/FMiO0gu1r
qz2wUvtFOsmhBdBaarxj0F5jYT/U9S5Iq56ZqSnpeiUGPmDr52469eqkZo+Qy1Rzx8x6svZQm+q9
wPbSOrSzZvdelAT57wFR3q+mnmXzxu1xfaBk1wg0CPh39KzXXyMj67hL7EDzx7S3d4rdgj8twIJS
E6Kgjjb7xoG6ptJR/TG0JKuWut1wDC7f9RJHHa6Z7uLHpVIZu26w8t9xHdTlrgrFOHm6PVam1yrl
oO1jYVQGZsKpLo5917sh0NvIllNGvf6sV4kIjqmKw6qtJ0y804ge1P2jch2r+LGymAHIQkPZWjUn
47SvKE75sQ2eWk+9kzy3RTB9tKcgd4QbnA6ohNmtSyZd7zr0YJTFT2lH7y2Bs7vW29PGN3Z9j0iQ
r2Sy0bIhYK1CVaCXKNbUpu6nSW/scTitHtDyHV4kFOejXlGSTkEwJBGmuUDWvcqBYq1EWmTuDX/E
kciLTSvf6+gFbTzRjWsb8jypARIOQMEIHJdHyQEOMTC3bH3S7V2u9OkpaaL9kBY+rBqvSqOjnKb2
rflMN+hpCdtzLD+uxc23wOI3zgl9KcpFVIMlqHW1uZWiAf+N3RqYDQk2KuqIhuTio+YwbCvUShmz
KMvk6OnyecnZU23u9QahDMt5bciEdlOYfJimwiqEAsIxUAcQafrlKiizz1aTWo0Pe9k9hkrTHSCz
hh8/9ExX0YElLbfQF1uFAbAVUSOUoPYtJ7KPhaMV57KmJ3H/+73RNUT3lVkTkFxgdXzDlw/j6lFn
5krR+F1oBmfsD8pn7KktnO6z7JOSt/FJm3or8VDZCY8L5fCzMk7Bw/1fcePTs+kZAh8gSSDJXJ0O
e2jmGqOK2scawtxZepSfFcsKnjR9SDYGedeQEb42+TkgUEyCThp3+cC10EudHa390JxRzyryPWgW
YyeC5BM2rApU8QSMpqIxiKiNDNr0VKGvNnY/7j/y9QdBrSfxf7I5Y/OmL38GuXKdl7NowImI8JQ1
fb1X4E5vRIDry+tdtE0CcZjy8U1crmLX+GLbFhe52YQKbX/LOYpIV5Hm0aPncGnjjcvr1lMxXKaA
RWCS8e8q4Ih4VNRwGIGURHG8L5A72U+DYe8/vHeEZzTjpTYNtI/VmWUwTtdJUXK/z7Ng5ywVSmcd
aKn7q1wfSohbELb50KXg3bp/rw2KnWuZXvhmjyhAvMT6IbEw94zwWt2or66XAtXAJUftTYQkcl2+
pjhzeqSLVCLKNAkFGFhs7pxuDA70ATYVC6/bDMRIaXwhCXBUGavFFuEMpgG+2lfjYPgMXkTDegyr
B6usOSdDJ75XQQ0O0G0c6/P9Lb0+HgwyZWtDyhjKrb18zqCwkZiK6p7jMQgMtcv8S15Y5un+Krd2
U+oJgfTmJuAyv1xlJIOKy8zqfbdzu+dqMpa94cywa2yj3qpv3nnnl6myyYjHIFlj6gybexVOaDpl
hjnkA2DVSt9nuMY89il4CPSLVftZGgSc6SI7iG0NfeSh04d0G5wA5UeIUNQ/RTrhV22mBNiOVmZx
NBB+34gBN7bjHV+MZRqhhi/zcjvmSQpXpsPgN90EwMRI89NggX7HOir7en/nb7xfSHR0+MC8kwyu
Oy1G2ZeTPqm9j1hlcagWp/JsAMKH+6tcB7X3MTi2AIIASkPq8oF63MoWPSR0Iqb6JcDgOSnawFsa
ccxyFN3uL3brkWhvM9PiuuB6XC1mVE7voO3V+LilGS+dEjinKsq34vTNVbCLgMshk4u1CkxWx2hY
6lrjO8s8f12sEv9Bo+82ovOtk0BCQSWD1CSNmVUHPTaWpQPbxCq1O+1Se3pFTTHZN/b87f6mXS9k
EcsELV7oN+TTq4XgP2KCjsybD049OyfzMpwQd1aPOLVvkaSuDwNHmtQWGWtY9Gi/Xh4GhTmkxIU3
fjiFxREdx8mzRApgTluyg9tHWyi0W4/23/VWyR+KeQ3K8ewhNrLNTwPhC6+vk+D7YFn5xsRDyLTn
MrZgEYGQmHQQNgFIrNKihBbJrE9JC1+qVJvfKQiAT5bIaveM0p9bgLDGhRwkckuKkkbZ8ncBE9lA
zHAJ0lNKUR3hkp5gBN4birrQBwmijom6liZPdomi9YGDL5ydUHPbOEadMf8M6alI+/Le/aKhqwSG
PTfnX3pdRH4G0zPzFssa/wjiQuV276viFWdnfZKuYJH24Q+P69ehapd2RMRVcfli66jNFuZ6uc9r
d05FFo37iLC1v39Sr3vD4IBpddBnY7pyRQiqRz3Miqgq/FybxbeZtttnaeEdesFgqafeUbO3CnT3
z/ur3ji0UI0xfIS1SCt8rdmG20IrllgpfEbL2KoPCEAuQLQHclOvLbcYfjdSXhAIzJBoiSFwxiVw
uZVhplduXVoFlW2YPVEt4kwM6uaz6SrZqc+gxcUNqp9KAlWu66LeT/FppzdeZsXGS7354BQ0CF3b
VBxroia3Q9FRzBeMJWs19FIjFl+pUYtDn0WlDV5XUTdSK5lSrL4hIaMqAzQJEVzHb2XASsMMREo3
hc2N0+IP1NS+NIUJILj/o0Xmw9Nd4ziK5eM9O4nYIn2Uk2rZwLjc9UDtYt1cosy3zCE6FQu2dKmi
FfseZb4DIrDhRr56nddR9pJZkPdI6MDaeYXSjMkG/gloe2hFsmuYdiA/OFu/A/rI5U4r0giFYYyJ
vk7anG2c6OsLjMW5IKniKDMIxpcPO01JAOtRZL5AluU1BOn+pOXZh8XSyBtNugjU3BT5iBtdrlIo
9hIZTZL7yqDH+6Ypq+fGGOeNFvKtZyHuGBhpwA26ApdUTpk5I5wevwWwfugCTTzFkVE/fDwGQBCA
EEsuDHpwtWOhNTjT0CZ0xrECO6nGlJ+1JtKOCX3mB7dL3Y1Id+Pi4mBI4DR9Jx2hg8u960S7RPis
AUd6F5exhqzychus1xyE1vePPxtkDGaJUqyJ1S7XGsuAywzKj1/XCo6LFSiRY5gHxUR0M+czgm0I
td5f8sZLkzRECjaakCQTq+106V50C2RcH/Ssu3dE6+4jNHA/vgoJJ10ZJqTyKK4aTDHwtDoBj++n
sV57kO/Gz4OIzI3Wz41L6T1BA8YlFUTXCKDQXtQxacg5VdHmL5HQlHOvdvPzgj/UJ71W4ycVqY/z
/Q28cT44HBKvZnDCqEMv3xkWxFyDQ1n7wCyGB3J3cw/nrdkXgfHxcpdMWmBJDcCZV7YWAmzt2NQ7
1Sz9QajBrjWKN6z4BAS3qPz4oZclAp06elz0BlenItGnDOH2sPIRIM8PAzoBpwxe2SlPui3m062X
xvFTydeYp2FxcLl/UxFFszsZ0CKjbtzHnT282ChTQbpJyzT0Fq0ajnkfbTVWby0LhxSrKPaTq2a1
rOaGOtS5rvTlN79XmizcxXbzuRsThmyuOh9VrfwwIxyVN24anpSVUTNd7Wo5IeSspnPpl3r6JUPB
dRf1s7Px6m6kClxmAPvptUo7h1UMMecOkbyU/VTGJj838cwUyFHUJ2y+sn/SuIs25qE3OqHMtaWl
Ed1p5FnXZnAwuSmjy6byrbHIZo/ArX0R8aC+QO4Js71SzUr8kDYjlFACmn4enHgqPbzIt8ADN0LZ
O5oKEjI4kCssDnwwc4pHq/L7WmhPqL3bT8jMf5gKL9WQpeuiFEuQlIbL86qXyawMWHLwvbfuQy36
4sFquvJwP6rcOp7/XUU+63/YGXNZidit9Mq359CaPUDE7cFSE3ogRWacoxky8wjheauevhXMyLkg
+cPtlQHtctmB0X+gg6P0Q1laIPIEdroYGHFXxhRtzcBunVSbprL0h6Gvts5KVGR71Vhl6hAnUO4n
ARc7jcbKi2pMP2sS+40k+sb54HNgHgZShwi6rowauII4TJajX0yuwbPN9d5R4q0h8I2noldHlcIu
omctVveBLhq7iYZq8EmUmockAtRp1X2wT1Ql35XLJpjwxiuTvoGU8TTlgaHJk/Sfk2J2gLGTqhkY
cZOoDzgGPLRGnB+dzjKP9w/l1QbKiw7XQG4hZEIoaS+Xcpwh6USuGOcMnb+ML12Yx0iFSv3RbGG1
zurwZ2Cs27lxOOd1nT5aObCAIOmCjU/sKu9nFclVo0oGOXaljFmIAhtVksizahe5+VSllvqls6YW
p2utaJ8GoxPghsOm+TGbbbJxFm8tLlWSpbwP4gDr9id8jXxYhtQ4O6Fa/DL7CSPGurEybd8ng+s+
DImuPUzD5PYPeZP31bePv0lODFpXUkmByuDyTaoIRg+oJ4lz1EdoXKqz4pki/H/eIzQpchbqDrrK
q6NZOzDWCaPiTL0X7Yw4NQ8olIqN03IVKvnOYAFKhBq8YaAr62cxA9ut7OBsVmp0msPEfhHOBM87
b97taqLdkCX91/sbePXVyUVlUx6DKxiIa8yhHuoioBEcnF0zmr4pJd82Yo3RGYLyVlv+GthOOCZR
ockCdpzcefWAbSOyRkyFfR6sSvyJk+BwAqmT/tAKU3lWwjD/FDRp9IzKfXnKqkY5JZFlnTI3r46p
qyo/h0GL+9MYW+3GF3QdD/hhnCB+H+0qZKQudz7o59geyNjOFSbzxyxKqs/LbG0JXd7YavA0cuAv
wbw0SC9XGXWj7Z0hts8RHaE/okXrnnra//8saa9v5DLvwfmi6/F+86HuhX615BCsTqwYbGfpKp21
IvzDrSwhzHUAR7rdWOGq641KoXeeCsLkdxmqzYuJufm0Qy4rMHc003Wbv5GEz/i91MMeh+roJ8vk
L0yxKjjQsxu/4SnS1jv+TXTlFqVBg80t9Al3vpqOYQtrSKSJx9E1gl3BbWHCAtSDV7o8UKuiPO8b
DwMQ+kAJpAKvA86x1Ri+zufYA4nWgw1DXg7sYLXfpstJSYV1XpQeTWeb3siPvpurxOtN0R0dN80f
uNWMZy0ap78WTa8XNEb1cH//C7t1uCgIwNZKID6Z1uXPSEQPyS3HICzCBEhqaSQw3MZoY5VrqAdP
K+euyELp6DStr88pi/sxhK99XjS+D7pRovfKvG7wVYmLY5S10/cA1jlwosp9QSA6nfGtbzB4X3Td
0yn0fFA+0d8ff3apgIQwsAye68ZjliWqNmY4u+oxiHW9bPRDM368Jc+jO4Quakl05QFOXe7wkGVR
7JozDp0AYXdiqdHRq51ul/TuVtJ881Bx1aEVw8SP4d2qqTebCxybAjfQJhvs1stLGJLzOJt+N6h4
ebWhudOGuYCd47henzpoJNi93T7c39cboUQK5ZNzQoig1bf6FQqIyqoOCuYAdm38wj9g+GrPLlIH
oMHi1/trXeWBkuwjlZ1ZEYuC9VpzFuAKxqiHZKnp0DdztAPyyEbqRZ0wd8aSDR/WimNFadQCAwr9
NiA2l+9T6GPYuohCAlJC9iY06/6hS4Nf+BR9WKGQlSC8AhlCxBLsyWolBCRCBw8z5TxOHX7bSEEo
cNQHoeAwtGj/x0uTnW+AC5TpfKOXj0U2ZM9Lpitn1NzESxcU46EQg/ElRatl40K7dT7kDcPFDuQd
7/LLpYzcipTacEN/wuzx0VaM+DRSxB4CjLk3As+NpUj+iK90H7ja162+Tk688zwL/UTKu0wKEk06
qqD7puzrjQTp1lIU3fgZgDikQyX//38qBDGOcJHdJfLVWaseZmcxnpxocZ8dAKQbaa3coNX9SXtP
pkRwk4mqq4MRO2alJ1YY+/2Ad7PTRPYJlZFa9ypVGb91aln+CRw0GnbB1A8/osjdarFc59W0hWH7
mO8TG8La5bP20jJhCazYn5cuONqSwBsZCIQhwrWfFZYjw9iR0FiHD3/ttmwmoUeOjA3gmst1zYI0
vlfK4FxlbfJnEjbGk5Jo2acsW5zPAsWCjUzlxju1AaEz58MUgVnt+jm1oVeCrlfOUOB+63EdY0va
ReSgiXK6/2Tyul+/UioESavkK0SD6PLJqIJCWGpw27XWWdy9ITq3flhcN0cFJxP699JtFth/3Ix/
3F/4PdG4WhlwndxPOfBbJSJR09nBSO7qT1aq70cQ04dF65EALIdgnyX6W9YHX4jfyEPNLygwHGxH
OSAZCS5Hi4rjYsYFfpvhcAx19Jfdwo03XsKt005zVJPcrP9xdl69ceNsG/5FAtTLqaQZl3Hs2Ok5
IZLsRr2SVPv136V8J+ux4UFeLLALbONIIh8+5S5stT+X3n8OFuVj5zqzQ8CNRuu2znL3Rzs79Rdf
T+ZVNkVDHKJ4c4KpJR77AhGft1/QKzcMkCfGU+BT9kHIWWLccAwcc2DPSWn2CaeifsJtT96hXFN9
6bwm//zX6wXMPzjfNPrYdGfRsQkxzKLYEzeNib9Tiwz4AaZ/9VCGc3th0+0x/ezT/3epc2CjxA+2
QjtC3Mw1RkdhvyIfhp7f38dgVqEMp7Kip36O64i6hQBcskpgqexxacww3Qyje78ueN6+/e5eotPp
yeK/AQmIb0YCcraZW5r3rbJbcVNuRn9jL6L7FwodtqpqGBT4pxJd8LXcrmjxdxQY43DdNeF2hRW9
ws5UB/lNUdn2SfSVG5egjz8H2Rg9vv0jXwmewCYQg6SLtN9/ZxvKzP15NI1F3PBzjm4HomHuusdg
mW9NXI2Y94qHTuUXhjavRTJ4e/B1yF1Ag53tKs27yga0dG/WHAdS7bT+UwEs4i4oR/d/WYp+Cyhn
Cgo+x/NQJmmTRVBZjBtmrp98r4JoBZTvqGxx6Rp6Ld8lZO0oKxQ+6fmfJS3bbE4KMzJBfLa3QzE3
2zurBZLYBg3kQDdTD2bYqWuRD8sxnMv1Ws7w+d7+nK8dol1mZScRYS9yzk1doqzvB3S/boYANTuu
ZZFCvr9k5PxKFILSBSlq57iBzji7icyuhn5ZhdFNHawAX5h299eSIeehczhHKQKg3YXP+NpzIS0O
FmJPCbn+nn9GLaYSLPkA5xIAdIo/IS5QuXGJc/vacyEFuxfCaHHAUHq+CrSddt2AeN/MAgY0U+fq
zgym6mZphuJD6U/G36e5XOMwy/CL5mWeS7qgYrmUPcCwG3QM569ZRZeno8h8nBEKuhBdXztycJXp
OqCbZfEenz9aMXRjaPiBcTO4a3fn91X7NcBKJMU54tJSr30rbgsIhtwclJhnu0OiVor2Z5XB2i/8
W50X8tar20topFdX4Romu4XmRTX7/IHwHOqdFgGI2xnjnqTTTv4DNk318e3ztIfos0sJbiFLmGTu
yBadJbdmixofBhH+jdsG2500ougQjDpHUb9z50dVI+JGPtBcOmAvvhbVKvcTJNJ97RdEKjGovHKb
BTWXcgrSZcic69Low0PrN9uFjfHiPe6FMfuCQwpzgtj1/D1SppSiy43xFNZL8M6JELAZ+vkS1fBl
cNx9DxhXUBuDcwTy/nwZf0aFuJqy8SRqy8JJFwGePllzeyiwjmrqhSlG79xjlFtONOAnG/C9K7O0
dUPj919+Un4JudvOxCJWv+gdK1rzEcbJ/BLfm3VKFrzgXGVVwUO5jvly5ZRBBBS/8NEWfHvlF7kj
4/udgQxULyArOEeTR11PDrCZ8gQsHv3HojRtRB6D2TqEq21fy1CKo2c2/m+3kkZwlE3oXoBJvvzY
DC8jGBTEbHLX8/ZPX+hRjG7Xnqy2j36B0Hc/VDA5LoS1l0Bvumt7E4veLXoPyKA8/9gFl3ufDUt7
cjo1vo864RxGcx6+ALlxYr/Jy4gkZ51IL+jh/1j9kOIwsnCPWnWgjr7uIBJUxngHDryBZlUHF17D
K7uREoMknryWMIVUxvMf6My1JU0v6045XEhEDDCNTyGFVx/6nF/hgT/4NjHGvF/wFbhb7Xy+Asj1
1wlvQOm4IyB2cTlu0f02+k8pUYUYyId5352UVNuDV+nwVo+F97cIrT+r/HG3+0MIPL/T0FHvVqW6
U2kEQzpKo3k35k6Zvr21X+Im92WYRdJI+eNdcFYy0lHV1pzP3anyrPUpzMs8WafCuO27maO8ddNV
PcnswYsQWBpcd/7YZHq+nqgy/zqe7XJHVK1c4bDB/LNAo3rLbtbJq0407330kRFx/G55vfry9gO/
cpLg+QPqAI8GyOklF4wKA02T+hTUiq6+P0RI01z0In15D5Bl/cFjgo1keHx2/ZQirPqwaOtT1eKu
GkO6tB7qZfWg/bb18v3tR3ptMRQv+ZC75yIB4vl+rCtTeeuGGE272sEncK3GO7Kx6Hrut+nCAXzt
7REZGISQQUKcPjt/Aqz23M9Rd4oQ3HZWNSRGCDXw7ed5kc3tAh0MEuAK7N2Ec5DnFLZV0PlNf5J0
h3+5mW8d1dIuv8tty1LTZUu+vd4fJuqzZIEFwUXTEyIFp4MfPH+BaxYG2MXk9UngPmaA5Y+sBQkz
spSkWp2qjVGqQwzTLdrgrhd2hHt7vWEB1MyzRLgqz2WAmxKiNZmLpmC8rcwA4TYh+Z2Mc+X9s5aT
BiqhhujrQMf9dhhn73oaZ1WkljWMSPVlIqhid1jELaOUAdEAOZcPOtSMRuvcpW27dpvzo+wm2CaY
ewlag7U53Ns1w0U0GqoIMWijKbJ0RDOyjKvJK900U7q7GeZBDSC9ix6yn9r0mnbzsHzwpWNnV848
ye/OLg4X52DLxtjUc1jhkpyb842eI8CtNcqtPSLb46zjcDJ7K16GvID6I+YhI/Y27c9mnkTzKHXQ
5zcXvgwv/uzDQEzE2hatA17dufikOyLjnhfIhPZcWijCQ5sPgqphrHZRye6VQ0SjfGfA7zK+YIae
7wGD4iKfYZ2fTF0Gh6iHdOApE7Koe4k/+FKWNCD6MGBBPpts+wU0kOGhOW+SpTzK0lTCf72elto/
iFGbt6h5h7eDsWW/Qp1bT14kxoPdue5Thsbd9z6UVtJ0ky1RISiza1RhqwdUvJqkLZsg1p2qSW63
/A7ygr7dUL49uEHl/IPQgfv+7W/zyillgM8sCl9n3pq/h4r/3II+5rZRu0u4ZobnkBZYVbr2Cllk
IdykL+uvby/32vcB3s+nYagesB+eLzfWhgUl2STI2eicLU49xd0QmkdDdJeI6y+bmQGYNJTUoCoS
geB0P1/LoWrdvHGUJ7fn/o/DLFirVKo2esq2zZKHsOtVdxMSB3XcR0t4ZUb5OsdUp2ZqDyA8sTwX
VZCoQIunCA2eXxKGOp2kzRoP2isHfeEWf+VbIA8M034XIOE6P7sBOtEEU6/G8VR24fKboZ2DRs2E
cB+Ry9zeZW1wKW94mRK7YFI4kTQsmIycE0c39pdch9Y8ZctoHVAfwhFgntbpX2th+p02oKHvatTD
boo1mG8tX8jh+PaG2IPyWWzYKUNcenwmRghnzyzgXu4ydubJU0HqONI8hrl8X7rVb6+tqyMIgEsQ
GRysX67JdQSnAxIkk6Dz2hX1xbFtfdbM8xrviUEV4KkI+vZ2l9W5M6S9jyHtVcVOuAraXLBRs9AT
SEI7mNQ1gyKx2cBwc3rlMnvxBKYtgoPiFf8gPlfdNO2wLrHr5+Le8MulvDJbf/2yYb9Ux2Khxzb4
OGbQRkFHIV7Npn0kpG9PWdXoJzTUNTwtiRSA4xU9cxTM49gGc2BM3FSh/Oh6zQrqbNl/em3P06M/
RdM/vZNteH/Aaf7g5XQc42Hr5q+1XZffg1Lk29PsG2XFrSOqDy249K/r7Ob3cKrCj4O01U8/c/sy
6au5fNdaWWkcRi2in1vV+0XiTFmGvni7TP+OWSDnuEEz5WmtGmA4vis+wP2X6P97m/szg0rLFWta
xsksC/EjN3Wr4ylfgalaImsQ7C/nqYmXml5VzOjb+9RHRd+k/ZhNH51co5UPQqOOdZHzcmAlAIIY
CxhPwDV4VejSjhhbbFYg8UNqIrq5IaN0OynGcXtQTaD/pc4NALyPrXoITCMTB9/rZn1VzSKXR90u
oU7GqpF8tk5GczzBWFNpkAvrinsV1ZFmCdCxLEuHSfkg5y0p+UEzejkzXgJCTvM/RjMxzeIaa8Z3
XtZUywOWA914JTTy/4k2y5rLV7jhllBbmzZ3uo7aq3wCUgowccjYVShnNwmcufp7OKM/HjuVFdzX
1YyuDNgznt9afIky/xYWh9KrrO+kJ81KPV76KuEWV12ih77oEyvsK+vQTGE5pIszeU2i5ra5k7Xj
d6nAkQElXlsZvynseVhZCMOHXN/ZRZKLxf0FM7BpYkPYprjLt9kIk4m/6LiVvvy5E4HyuNelrQ8g
n2o7FkXZ+jE9OeNdsFRrcUQ0bBLH0rCynwDlfbUzs1Yz4eOhJGw6gv85ojAKT7hwHQpMA93pc4k8
15xosl02rDVhGlF06OXHol9FeQMMRj2hH11/r8Kg+mfaZm+KSax0fSE/fSUJphNAroBMI9yP87nl
sIOcTEubpxGGWzJEeXknuosR9pULDwqGiyIdRHYi3B7z/3O/oqs5R+vkbieaP92BundLa9Qu0z6w
5IVQ+upS4GBp8lD9AHN8vlTnONsqt8Y8hdxd75oOsaWokut1FuF/8PdRe1fKohUMAuCFlBt6pbkk
g99Ott0MtzUjhFSE5nQQbT39DKoQDtfqDT/eXvSV5wM7Q6uWOZi/A6WeP1/f0d/fCG6n0jT7x9YA
8hvTwuq+ZOt4CSj9EqQU0JCjTbU3CLgmzpn5AXeEaqS5njD4ETJ2uTEIcbhuBPG2NeOawIkyHjbL
KxDIDrdsiwvYWL/xcrHWeOJS/aAIAb/dWrbGhe/8cuOChNzhQwATd0L8WQ7VqCyTG7kll/bQffXQ
z75Fi9Cf4rdf9/46n9/M8Hn2h2dH7TDIsy7SGgZ1lmWhPkkM4BPXZRLddU0b93zftM8J4m+v98pj
sR55NEpS+3zwLBMwK4QxRlpyJ1NwxQy5kx9K/BEPb69CY/+150IDjf4YkhKkHWfbCHnFlZnqeOqZ
I6+Jbc/GLa14/LMso6y7w8qlzsR7jkr5rrLz7FYFS4kqgi88nXqjKJoEkHDdp5GnluXoLZZ9cr1l
Ko8AU4OPrdvYnyT6pEFq1r3cYq8sBYN7qWyZZqBD8c6RXfApcMceOfK+YIKzVNZippk5iD4pIrf7
5WdDb8bTrMPqMHRG/lOIiS6ddML+ox2swk4Ms4/W4xAEhhX3Si994mPwKZNqMcLloDDD/q6rzMxJ
JRq7icvCB8e4tBN+CcryxqegtuanlhKXMnPVjnNsx0WWPGXl3DdctQtOOACzU9vQ9Y8wK+T32s5l
ddAbRknxVLohfkBuVNWpYlCzJoospY29JfSfBuysqkQ1xaxO2WrQ4BN1EVbxxC8roHXiSfpQRdto
f+ClQ3QwKl/9s+SRbVzJPB9+rY0qfmT9qLvYH7ORkf7SKHIwMQRmDEIBEedgr9vRVslmDNCcrktQ
bmkf5x6ET8JIRNdJhTUKgiu6N0655a6fDJAwP2fLm6/dfs2ymNtIf1vIl+xjrnEE1K0y6mNUeHyC
fNzQSjNm09RIWUfoBFubisxDzoYKrop5Uij/ZIa1nZaq2osHhTRzOoNh/CVqu5AoN28IS/pNLa9N
R+sxBbzZ/dN6YzHFta8oRnTh1k/cq3o8mOhefewL3/nBrhrsFJkOw07gF1dt4jsbxbKFdjZ/rqYI
mRVjIiN6+0zsAeP8pDPwYCoPmnvXKHh+IrS7WMqK8vk05sWS5rRNbqimyiHOpqxL81ps72cxFvhd
/g9NWIB6gE0tGDB8mHOxrTGoZwsPovk0t4MVA3nNEnNQl6D/r4Qy2P3k+nsoe9nvmlDMjyo7VKfW
EcUd1ITx0dl7IGWz1ik4Z3XhenwllNHBA3TAjQ9O/rxvaG7hbOVVoSFSlN79Ns9GExeh6P+6t0xr
AdQAQArQITza8+9mVNk09U6pT9sq6tPm7LAFF33nt3fHH826s+2xz9+Yhu33PSDl58sMYTBK2eX6
hIL94iQRdIl75ADdMUbhNxhjGMfLKTT0+N3s2pGsc7FJADgBTRYbQe1/k3UgvoLXcnXsGsMIO2DN
3c9WQ0qbbB7CMvFGRdImrtkFBcz6rfxlizGXNy7Wit9beyiLA64bW53OyqAalmKlHmlnPYu4xCeh
TIUE3U17TI/6UAcz7hGqHBBLN6bsIXOb8GE2K/VL15v47eqhOrIRBxnDLi7WYz7hAhNnRRHVaWii
FxvbesMAiCtORzhI0A5ISCE1Bhqw0C7RdF/WojsOBrzCH+4SWc3Zy8V0S9a5qU75EEmsPLQhMaop
yhuZ2/YBRanmd+uO4Ye3v+nLVIpVQXmT3+wgqnOZwnFo62EaHQ6EW4mP+RrIO3zkvXcwKZcL2cqr
D7gTkBmmMhE4n7rhb1T50baoE2WmXx5tSvtHF5G/RzSkI1qcUbdXNZe6c689IHw6MMe8V0B7Zx3u
snLmSghDnXraNEsszF6822yn/mRknn319st8LaOgYKMFCP+Z+tY9P4fZWDPG5bYLnd5bkiUUbjzR
50+03xjJkLVrHxuOlnFpZsOR68N8r9aleqfJoBO7NKOjGKbhutKF+Z12lkEvom4eMAJYroPKjn66
tc7eDdjzPQZ+3txxNqzboXebC1/qlXdGD2gXx4SIjJjAWQLm+FMR6k1NJxfnmBN1aXVNSbbcjl2W
X7/9yl7ZFDsKdwcXk2DTD3y+680RR8jZ1tPJtnr5mSZEXaeUg3QHTPp1fiWMtHEttM3fXvaVe4B2
D6K0SBUCYjkH+eeRr9ZSzdNJm+AWvZFWQChkc/I7c/pUzV144TFfklvYw1H0/+EZHNp5R08xfSjC
2p1OWSfNn3bpbcQ6o/PLxOpm924E9/+jcJV8qvttS2ZcWae1Cn/tDQeaHB36UTG2n+23yo2mT1oU
MjvAitCfR3/q77F2x3V6APv7ucmF7g+L8IfbebO6B1UYxsdRSXGvrFx9Rr6y/lX4wWjH1mh89gs6
BVS8VtMd1xY+ZfL2a355/RET98HZrl9ImXIW08JgyWt3q+ZTZ0QB9qttznzZvmTI9PJj7mhuADw7
ahxczf7P/1NZZ75WptOE1alupiOz/R5iwyw/Z8qzbzrGEBce6uWWRYeKAROgbiBDiDecLdfWvQfe
vjxpkS9cL8uxNEUPMrau41JYnwAOXIKhvFKEkkagP7/3KSEdnQ9OsgpXq84P6lOPOHSd+Dpfyv3S
hUAIk2OrjjY18Y8hm5t/B4rCIXYRH/4KnwrJc7ud4VBhd2noA8MS/dfeb/CEwNDD/GYSv9v5PH8f
YQXgjga6wuNwoqcBKWtvOV46sS/f+vNVzubaVo3JkrkSWrnEwyvdGGtJDZZVJ5t6AaSfno5zpJur
tzfwKwgKbipm6SAD+OjEiucPhzN1MY1+oU5aI6hbkrM/WqO/pZPRNTchw/Y7381bkKPlfOOowLoe
wmL9YmrLT6bJVFfS1N6pjqroveiL+sKvexmn9x9HXQ4g6g8l5PmPi3jeJQhydarAKQG4tz00hk19
iOrxryX7+ch8YZLnvQ2Ayc/zpQJjabY16NWpIzHCZ0wttHn1RR3pPdw/zzBZhhHxHwjsfsCeL9O2
ji2zlvzcpfBM6UaKLy2TzodiWjo0Ikq0cUWkDkxFbCZrU3kw5Lx8GqVfXYF1G/6H94vRH9+e7g+N
gv39/yewyMxQ1LIWxWu+GSc4adN7DBXH44I+9YUr92WkZEIO+BcWA24m5EjPlxpHqn+8RDhE0lEx
/5ZMgm4pD29v55eREiYBgFEGlXu+dz7lscNybITFxU6/u7imzNexQz8rHUElHga5yQv15KX1zg5t
h5xSrqlNTqtXq88QbXTqrhr52N54t9jrJZGBV8AvbB1A+fSruBEY/z9/ixMuwrIPIn2CjoN0Ch55
XRzkdnPdyz7/LFq50PrIl+BKzn57p5egPaFCPiam0voS7e6Vwwmkmonaroj8UtFTZqKwgs6ja8bo
J86MertDThWFST1eMsJ5yVImhQK+7UWQNT2YWvvu+s9GVWM0dSoU6iSMIfhYQacvEilHLNqDUfkM
tspi/RA2GJInhl6bz0YQTp+RJ0F5snJoKyVLTzw7rNQ82PDR7L/kw7WHybNzjYIaYlpw/hkwn5O7
2iZYHL3RQvQzL7iz67X04gEO4G3jDFNi1dZ4hZXSmHiTtX14e8+/crLwX4Kmgc0cNtd/Ivx/3o2L
6rXFjTidjIbKMhONc2UP6lJx8+oqjBAgdTKvhXL4/Av4XbNWlhTTKUc9Ia3HqbvyFlFdOL+v7CnQ
0Ixpd2wkDJOz74wLX92K/Tx5NUKbTlZ+c9cxSD1GPxeSnFeeh5UoYdCNgih3LlcsgsyaXQZop3nD
Iqqd+ylVuFZfWOXlpR7StqD65E+YnJwH2JUfboYtUY/wRxRaXCuFOoBjlLNuCYMUdVVsxiWN5NcW
hdTOS6RGoy9zlq8oWvRlX1KHGqCfjlKvOVDTrk+LZZ1vnbnxn8bKMC/g5l9+OVg76F2AESEucac8
3x+A7IYSKhOOycbyQfUItQ129xVviOLCQi8G+QQ/FoEFx9Ohn38WArt+Xde6sT2sH8bpm1C9g3pU
g56MXUvjY4HRfHXsmzq4L5FKuculMaRvn7cXTwq5d28kAEEEuPBiWjAYNFAhkA8nOVRhPFbOlo62
dJKShPrC9nmxSVnK3mESDpgi1jx7VmEakTaCbDipaK6TbAmsZJtxav/rBwKPgCgPAlIQiv9Ydf0n
gMwMLOfIaItTYCr/CLXsKcBd/aDy7OPbC73EqTAa5JvRPdinkYhePt8kU4MnkHDL7GRXoIawV82D
HjerBdmDblm7NsFXtKZ9vq1VdlydcH2I1mH9jHZX8VA401Rjz95hHOcOTdDgtqGzf7xuWncKZhe4
cNkRyLh++ze/OEz7tmZiCbCGMwx96flPrrB6LNwsNG5XEAk/0KCSBi6mfnHKXTU/4GhX+ElvDtPf
Wn8R0sEo77QXlmZm+3xZP5qRJemy4lQ7XotK0qiTvmiHA37d9SVc1Iuuzo6IgUxEW4fYuwO9ni+2
iGzJZ3dzyFvK+kcB1eJxaxcqcjvz8HKPaqsur9dtzW4FvKIpAV+7NV/ltA1Plhxt49FBU8d9r4us
uKkKo+lj0179NvXcxptRwDEGh1ZpZERJid6nQlbVDFQsKlP+i/KleJi9EjSA2UDMi0tjXYEoNgiK
ARWQpcf8J8gw9q2a0ky3fur9OxV11o5bGKnEAuH21a3ysuoxG4OgTaqpE3it+KUzHiWquij4d9uU
Ltk8eKdolevniGzaSo3BF7/lZK9PGG5jv2spyhypVvzVImEtSB5hHvi97SfDvMkb5E84EKU7JkGR
eXU8WbrQSW77tZdgCt9dz8IUWOdkQ8q5cX42btnsuh7VeCfsOrOTrG56kUAJ8hakFzHHOk4wmHCs
2QowHM0yhbc4dWY/GcVE3jHz576gpIXfldRy9cR1tRlgNQpaRfdtUDBsI98YZDp4m//giWFT15G7
qS3xXBAFB7/Q5Zewq3p5DQ7bN4+rVfe4QUqt2idXl708AILLPhumBp044kfAI1WmNlPTYRbGOx9l
AXQl936KaBYcMAjAqCbUbmnFoey6gcvZzn/VMAlwHcI3BT0vY8PWUzRq/lY3jcTSJJK48ayLZ3xx
mio82pu0vg5Ii8zHFUvgB3M0GuNYF039AZs0eVwLLzxWa2Pm6YwQ7XvetPvdKqR9O+ghuLGjOTpM
2hofo3luP1Elu8dIls1jqxZA9UHwad36lp+Haszn1bcnmSC8x9aBVoOy++r+i9gRgcbc1LcA2bHv
fQAEecS8rzrimk4zsrNb/a21/Xw7GuGMd3qfF/mXJlflLxrnSxTbJQEubftghKSse/oUqGgDEspD
Z0lWe8xd/EsbENoDMhVdarcybDAwdHwZV7M9/jvsLSr4tOp3zwGnVtiq7tsW5vkXRrAd/3EF2ejg
dEIUsYGp/XsZjRMWbtvwjZmq/cPFMe8bLyyrGM1v3genLML2UNndDB62bpwmBaNT+kk+WO5p2sos
Sgph21fWmlkdMifj0vKx5lXErowYa6PKr8rHngYLKXTlmiruQ/hag1z7az/ozfrQIE3/o4n6/bN3
XbXAYBh1GPulMfCtOyD4SR2G7XojYMmB+dHm+MPwh/rLuEWqSyn4qFBWg4bnlQNF8X2tinqMhxUE
TTKMQjLS3cpmSUpr2d/3onR504LIs5OwDbNfRVVY6rBhYJwl5DvTJ4tg0mDQKqb7zHDbb54exvYI
Lyr7UBRbGyYZaMXovgcdfB9lw3qyG8ea4xy8ko15Y7T4cRthqR6HXrkuBw/f+xOlJHIZUmTVu5nM
aIMNPDMXn9wOTM/gTtXnfEGfEq+eQlW3VLGyKEnuPaQVvNVxDz2HUCfKqvVNZUu/hEG12E9jiAJ5
ompb/cIP0NMomuVI+GQjOdFR8kjRVWSoYTlQM9Uqtfog/8BB1Ob1xqj6XvpFQ0zMEDSIsQPX791V
rHPa8FBRLOUq3WRYRRgvZT5Px57qKI+9oQyHw1J6eJf0kE7irpr75RAoZxtiNS8lYs4izOw4BKjt
H1aiI3LaSoYu0kC5NQF9KnuOgSb6xmE0AgSErJx9nPuysuNSA49JtoUAm5hbE3aHrHFAHeclYmpN
XlluEhm+9zNzy/DDwC0g3k1TOf2a2UKP7mZsiCB7zEAT4ZTjfdWvmOe4Y7Hcm2PQ8U2V43+o+kkN
KQIgFf1q36jXK3sENZsGayD0u75GdOadKldA5YawuHkBwff3UWu1X2erxzK9LPr+mzJsYOj0AZAO
GEHOyVjhBQG7BnI0BAohcVkX1tokTlP2inn+GJzcyhH5QRGf08zesjzRdgQmPsBv7esUWiB4jcWj
F9bvEzS/gdt91dSF+eQTVk8OdmRtquiW3oOvdxt07um13HarbVbEG3f46outuyk47QzY8WmoYyPv
VuwlalS2EkBjnHdtZ+LBDTGCiU0VmFfmStqR5PNqcdDk7Dx2bcdnyes+VynGqbUfg7VTT0NfOfpI
nm1LDO1H71+u7/49PdzNvbaIPWPMq5n/AW5UjkctaJU+uDrq3diPSpWlUS04z2MYbF06mlL+Zvju
8w+NJex3v1UgAYXe6pnrFmDsXagDpuWeh+d9Chi/C6/KMsD9NFgX43cgVv62XfLHEalQa0jbDb93
xqZ1kb/PS/Qzj7PAP+hqba2t3M1M9L/I4ZnlcdBR5yXoHirvGu4Y11E2DWZwwPGuHQ8juf330TOr
p0K782/LAFZy3EBmrIlTGCASAgWzfsiW/oe26+4XxIsSu+sWvj0UeLs6NjbXHe8uc/yD5eVre7Cb
rizS0uqp+aLBNZzYRH0L5Gu/LA+umRXrgT6EsK4dfH6pQOthvMKgYSVEMqsY4gnpCjfuux5NbWur
Hgzf0Ux2nCb4Jbcy+lqitfW9m7fBTy3GUO1RQUv4iNsWoKmmR0YiN4cZKiTi74cI94Jj70y0Myoj
Ay1alys2qHprhJFgEOColNFt8x56ZmknWwHO1pbD6ibYODoymUEM5onfOwhq1d7oeIgf9cFXx27d
ezA6Zfk4go+p0oEsEGVP19iWtPEGASDAL3vQufD+76GEcLVh9UQo7HtrAOuRM8pNNjFA1S8G4ro3
h1ML02OI3psIiH5VKjI+ebX0hrg3pLWACnLtMjYsv/+tUUP6YsqwdoDE+vNd4Vm83EUq437QJjLr
dbQaP6zKNh8sp7Hm1Fn0KhKUZraTP27VB3u1kbiQ2gEPG6l+s1NGktnvahqtj5s2q5+GWYTRwRmx
7YtVOHa/fVqqTtxRENbxGFTmGgPvxYUoryfn3wKQTk00K9YiboUesgTX1/4ExnRtDviHhE7aelQm
yawdNrjTWXuSVxOKU9kUYoFWX9NBm1a7+tpOVvfBWEedJUG9a1VmnWX8bLIaME49Cf9aikD+bEo/
+LZyybD/pWZO6tICGBI9epbgRKxjH6NZ5UNQpPNFR5Re+7/5NHbN9cwI7TckkprNK9RkX49FhFOE
t0YKIAIQ1w9GM68HHBD4f2xm0fZJ0GQgAaK57eC3Ng467FbfuSQ79Vg8RFAOGJ/NWQXmq1ym7Rb6
C/IltEibuyl3rK+hsdqoIW+Td2OugwoSupnGx9YEdRdLNde/GjHjrtyZUdNdjVRCT56SppP0dcsl
KFQATGgu8X26rgepH11tayfRssq/eqqbVYzZQj/GFfKBt0xKy1+t3vIgLZD2+Fbm4XQavbKiN7bR
1osDyKje+3aa8TlYRO9VcYaQ6/dQOs3jApDXiJeFQWIi7WwwEhmQnpfrauAYhjGgdY14rZGUnr24
qRvK0r7ysRP72QWofBw0PInvFU7yUcL1K07N1PnV4yBcYkAuNyUTE57g94X+w8c1b3T4vfYL+btr
W1UklkCUETArAJtkrVEaiwN2Z4H4UOF9Hqco+GaroB6uczFTioKf97aDW1fyXpbhGqKvy80JlmqT
P6FEoNMQqCiHrgW67H2whgZQr6n3unjGEeCjnRWlAUq4LJ9qjZNp7E5lP/GtTesjTXbnH40QSH8c
7CDzDkG+QgunIR5dkjB50XbdC0PkX/6PufNKrhvL0vVUMvId2fCmo6seYI7l4aGXqBcERVLw2PBu
EHdSd2L9gcqqEpnVqc63jqpUiCJ5HDb2Xutfv1FWhzHmnB99rDMJiF7mfDkk8Rhv5TDqHkBBlZPe
NPnVWBBX4o66VRMolETLmj0y7cK8q54sPR082wqN64apKVPD0ph/Qjx6QyV+RFy/vzZU4xyYzCg/
RuWKYhiWxBy0A1BC5EWD0RNoOnHCh11GLW8okbFpQpvA8Eyvt3UHST6vlGiTLbPjyVOqXDOmsL02
rrTAaJWFiq4bD6meNNtIxlHUlml43aVupk0NPvAd6PyP5+k/o1dx9f2Ftn//L75+BpJqkijuPnz5
91Py3IhWfOv+a/21f/7Y+1/6+7l6LW+75vW1Oz1VH3/y3S/y+L8/v//UPb37ImCFdvN1/9rMN69t
n3dvT8IrXX/yf/vNX17fHuVurl7/9uuzAOZaHy1KRPnr79/av/ztV/xAfkBY1sf//ZuXTwW/d5uU
0VMl+uYPv/P61HZ/+xWU6zcm3CuHDTcbVh/Ix/j6/Tvab4CoZFmsOeXAH0AxpWi6mF/6DVU0AihS
NuCIrSjkr7+0ov/+LczQAUEJB4AHgdxU/fUf7/3dVfrXVful7IsrgWFO+7df9Q8DHxBORpGMqVcT
Ax5P/gAHTUmiz3Mj4SVYhtlzzMlcNANh9Al0hxTE8kE15+KpQxiWuqmjoXeYwkHp3AKw0jXatiMo
3gqJGwvtOdobYxMHLQxRxn5WPzVePlv0q/WgWBt0AOdJrQxEIZGcwrBNWdVNJUWDx/ouz03eLFdV
Faalyx6RI2dMpHuVgdRtAn6fIBzJ7NmVneUsw4/HZBtP+NwLw2WryLT6bmom5qe8121wGtiPmksJ
JnnZaGWZ2xWIeVxMjSovz+plTxaw/BNG3xtw9sP9yyfJzAjKIDgqrIY/yKE4KK0OAqjYTouxM0OE
ck1jJHu7JceL/LmQc2wuNg3wPSeJPBxy9DphOj3qBZ0cdNinqZOiHQY55WWja0cz7HJ0HfmriAwn
aB3tWltCmhExNOye1XJaYDT4Vpr0s6szvmhptiHVhfryE3x6XQF/eF9AnMiN1+jajyuE6a9oJ3kU
23KUvjpQoSAGaifkKaWnxNJdWlJrhVn9MxDv3z3rus4VnFUBF1YY8wcM14jjNE9hRG4lbQBYRdOz
SeAWuU4x6C5WEMr2h5v29xvjxxvhAyz6dvWs1eWFWTaOHh8HG00xaJMkGWI76+p8BflQvlCNuvaV
MYrprpYG1Yz6s8jhD8j7H570A04psIUzm8kWWwe9rwsFiO07C5WAvDRr8+fv76Ol1vfnWkkwK/i7
emm//0BLeagiu3EqLuO8bCDR04RohxY/tsVJFR9ideTPuDluFie/zLou8uJySJ+tqs38IpZUty8K
cSoXpEAmFe9fmzu/vTqYlIyB18kfdKv3r65BpdZHFsVYb38ygeqOXbMsIGTpuCOA569NIb4/GZ31
KkeBG/FRaVxFzOnRx4qtHS7xnhUYbcY8/5mR5L9bURiGoJu2yV7+Q0ppM4et3vStgBcW6vsmjTp6
9Wre5kU2eMYEF35R0un7MfzuFP5xGX8YsHx/axb6HhuNLuj+uuJ+uG1MMxFZp/HWxjFNvanEsF/I
6c+yI4wPMyuehnk9tASoxfyP0dz7p+lGkcHFN8U2tvZRf2M3+7CRASucQAjlmDdVMBY3Y7mTpE99
Pft6hRS3Sn1H+iZLG6VxNmT+el14j17ALYW2IUVvUl5AFFd3IEg7mZfQDM7pRh4rkgO3oWbuGi3I
o/ZYyy96rwczE++ofSrCZY8IxM6tra5/6eogdvZhfqoMwzWAm/JS2YrwWotwfx7mC4SFSOpGrygM
L1sqOghQrG4MDJFsog79PyYiP1nYb9ak77fPNRMNdjCidmYSH/lIjdM60pJk9TaF2LehrYnpWA3j
ukwJ6Eora/ZqrV42QmPzB7ZX3NIesaK1wQoMo2j28pgnlwko0jaUZnlLMBDU7Kh+qgltdUsS1DbA
KvDH/ny7+LcvmywbEgFR2lEWfNiayBsd5kRpmu1sI3R3dQy5OZefrXvtW0GIq1sFiBE/0dq3oG+R
a27Nm2vzu2PkX6op/7RafFdl/o/V5//BmpIAGNi6uAitJRwogrZWhf/xjzruDzXm//9/+Wv7yz13
6+vLL7fdU8dXJ5TNzS9nTMVnKtAfi89/++Dfi1HJMn57c7iDkvC96GQD+b0aNU2qUagQqNNgEaMX
+Gc1qtq/0ZRg+o0OkoUM7fef1agk/4YWS+atyBCP4bNQRv6VevRDh0YYGu0Z42H02VSm+Gqp73cW
Fc1TNKCZeayHqnSHJjYYyaWXqLGOzItex6oIxLLchvM0bzG+9lK9CDq7RsqQKmPQlNrLDx/0T+uC
318PinMkNhybaDXevx6khDoDvCF6LLKq3kgRTNG3PzIlxn8rs2y36OVPf/6cH0yW+AjxKYV9jHYR
sxDmyx9uvhakSyIHSLubTeloYFlQFGPzEM0xqHcTExxeT7pX1kXhkZn5YOJI8ecv4P32DlHFxH8D
FQySIhznMP16/6aLuOz5SCf7ZjFm10H5FNfavNGB80xpz4FguGWiXYIGL/u/+sQY0hGNgAZ2PcDe
5u0/HF9NG8XMczXtRjUlxdesbHBH2jVXC4dbzLo3rW7eGtgyYyX7+OfPDBDAm/rXRs0K5gK/BWNQ
x1vMxtfv//Dc6QCoWTRxcZ25mavx3+n0Zb8vPMuLtiDWF8alExiX3c72zb25T7bmvjmae+tSCmLf
9h3PCSRv/ff156pdsyt3nXvV7Dr+6gTqXr3i7HFNfvB58J6vTL/cyY/N0Ql03+Lb6dfxcb5CCrSd
rqcb4xTtq0C5XC6jC+d+uh6vROrOV8RBuZLXuZYHWBM0wfMVD/r83PHXyet9Picv8a8Nn1lDIG1C
L/RG/qa50s4MGh8IfisCeTtsmk3xLd3XQeePnrNzdoafbsWuxduldJcX+VLZzzfTeTpLRwj2AfSv
k7STt/Nh9Oqg9wSPpuybt8e3A2MvbUA0d8uVfqnt10fq3dD7tjsKF78az/LXl8EAcQe/ZJd7twga
PdJg9/E29Iy9eRlvnbt2N7o/CwG11lLnD9cTDghNNPsZ6+n99UycviNhXMqvN/75jjHFsfbENroe
vibY93cup6dTBQWTouOyiwJEwIHiKm6+WXZJILb8aFB76eZ1e3lgFuk23u3sjjt89bzZ5R+CNMBu
hVed85Ejg/fLE5r40b2O0dG7QITlvXNVEpPL1/64k/xoU3rr7+52f75w3zgzH97nmkoAUY68oRVH
eP8+EZOMiBhXMDF3Ik8D1D5MQ53uHVESYxK3PoOZ2WVu/LWTu/ri+x9FfEA7Ge/fvmrn8RHn53Zb
FwnjAEv0QVLOsPymSvfsQTgVgGct70Nl9Bp1Eoe3P5S0e45VoCoL1zkXvTP+B/ijuNxG+rFTxnNY
pvIh5MZjxNj+/kcp8DJawsjy//Vvbz9XT739k13sQ5X6dkdjSwJSwrm2IiUfPpkQzkc6J016jenQ
QdKlC72Mb5j7X9jFq9R1t0po+FaSXWqSciJE9bZN7M1S74fICRZiR9TlkMovUaxdlLiuWWn5JIRz
XVuYe2fOsS+6TwSRe4yyELR9TfTxse2KnZhi5DDNJmn6S0eY20R5sLGCCBCSXem2sq2raaF/jbem
lvhhP11MXUYaZxKMehiIeDWzC7quCsJID4Rlekh0d3noBMCZvq53x9RIzhqBBUqd32hleYudBDyL
n8oX1m7ww6JCzE00HD3xavf4ocAvUrt3MAiIr+WMo6ZLrcGlvnVH+RuzvPaYdFvFuJphV02R8zP1
+nvAYb1iXLA1aZBkFTSYH42V7XA05qlTQupfkjZqUH0vXUamC422gGx23U2lx4HWptZPFsz7Y++t
bOLsw1GWwgyM+OOdBHhlr6Ywyzlt1descEiPGepis0TqOYxwHUk7RlGLUyWQItqfARBvarp/feTQ
KnGzgXyMtyKyBSrDDw16pfdhVPaGfFczRdoxLL3BuDc7KoBFrhyicAZ5HtzOECdmdMxek/6UGWIz
KMURdZR2MvXyCal/ievYwghnqp4raDF3hdWkP0GE3n9O/3ilJlEwiCdRtX2oiUqbSJ+c+uGuV5JH
jBgMr5Dl0gWmO5Zt8thnhiuSuvSZNv2snXrDYX74lGC38tGAErCrwwaFqf1+t1PGorFVbNWu87JH
ujKGQTUs+42fWFWxjRsGDsydGd9nS3tZJESz4thxP5d5f4wgvhHZ0uOAL9jxG1QYg86oaC6xo6X1
3DZN1npvX5oirgNDH2cPD8hki4zlvo+K/BJ+/tmudcR8XRXe693lwtzqIo0OjhUPt0KJGy+uIoBT
jFT8eGI42Y7lcFjKEqZX2XY3VhReyuZg+NGs3b+dA3+pWboTBf//iKm/65L+tJ/6P9gpvREU/+fO
6O7pJYUz03ZP7zH7dU1+b3noeCBorkMf/E4A4te+5nvHY1q/rVlr1hsDHFP7lTL9O/6uK7+tdyAm
rBjMgNmvZf/v+LtGm4QBI30KUkT8oBGv/aNv+72d+D4W+ff4+/u9DvIo+xvWMgCOUKpt8m/eL2fd
QGNYLZqDGGbizg2H6r5r2/FTCFX3ZPWSeoEaWrnG56z6CSDInfq+QuLJmYBr2Nig91u3vI8oTkjI
r7Wkk7LFoirbQUyr7nnPVn+crDBUNqG8lEFoWMbsm6HZDZu8Co/QIMtgwmDxuW1A2kUva9e9vYxb
e3KsBwde0y2GnG3vFoQ7sIEasb3R1SS6joWj7kZVG67tzMGLpDeMRvHjTo/1TblMw5ViTyZmGWPq
p3lSDbCDw4vKXgpstDAuUmCDhEXcfDX1qdtNRaRtsBe1n6acRC1X6kZF2QyQdNwGVKPzewiX6cGB
yydN6HVdO4MpNrQGzoXkPd4OXagdJ91OvnWizbt9FxUIGuYxQgPfqn1xrXeioZxx8otqDKOTIjUC
Qs+AT0aRqdVZSycMk/K+qp+dcaluM0Fb4/dKHT+LrMRkMo3KwMrnzscukKpM7yCeEjKk9xFSz2zA
CZKd7h79XftZz0c13WT5UrWeLqVtgWWSDCtistJsHUIXD0zjGq+BPzCxm41ZYM2FfbLFVO4t2IrB
wGm6i3ol9jliOq9qZmlHGnB6NduZwNkqSjbsz+k3uxqloCTC8NIO04Yk5EjtL4zeUk9qRxgRlcB0
UpywusutRNqMi9zssjDLrkaRJ37WDuWmFswc3HGcHjsjIdUCwmfxMmVT/pmSTjnOcq9DkSJDZE61
+kHvC2WjGUN034WpRB4ZBymeabblTkoqbxLAEVqtpqpfHHM0zqHeQAvB3dpjJsQZu8Qi8nOp1wXi
6+YggbBdViueSljU5Nu92m0SLFieOtvxkehcYs8SwAleiDIcxa6E9rlH8V1fd5WqnUulhiMSRRAB
KjjWmiMdcktkXr0wQY1LRPylVOgbZqe4j5Y5RZtNhoMhtG4rEmXw0lwuvmR6Z1231jx/KxItyT0d
G63baonLxWuTufeyRO/8SpmHC3Kt7f5QCnl+JE1gcbGViCw36ZxMcTWjWwINf61NUUbVvl3m/aKr
z502hBeESAufG+NrzZkILWtOPU0DPNWHmPGVNF8ZpmS/anZ3itMGhp4jAmNgnmuEaKLbqD5HQxZA
lBJuWPfp1WjjCWlOpXGsJyVQIrMhYCg8dJFyU7U6hjXF8mIKfd9PHKOi6i9Spy02ZVF6S8SoJYPG
rsz18GlUlQMy4OeGmZ2vydGrpNzWlXS5WHZQ5OA08xDTfiQPopvvGrM5hGAXUhTfZklxo8b1Lu0N
14HNaafj1uyTk2biGRZOLVy7KCZclpspK61Ai5o7zJqepHR8aKypdrFvxBuCXL8sUrY5eLFj+EY2
fI01/S7O1C9zPHcnUzLFWWqc0EuMTrtq1fRljqOEsJBpuqw66SKbzcMAIUFplZ0+xu7SvBaanrq5
jssyUBTYcESEbtt4Zt7eyU4ZsEF5WliyCPs6dvXKvoDmGdLZNXf6nF8IEnE1eQrisXUjpn0wn1an
O5cPNU48KgstCBftOTdRi0uV2Z3w2I/3uSiyXWmXdxg3GIdmMqodDOz6WYul0k/hwG4mxfCzbMZP
VHyWIJK8YopK794Yh3Qc70Yj0QMZAsqtYgyBWubRJ3WqU7cdHI8q2q3z+DBgy6qnn0ZyULam0gfC
xMouY//Eo9hbqi/GUJLjocEvyNJX7DmoMbXK6xx2+868nMe8CZYErzujuGdcfBfblzCG71KN+WuR
lS8hdizuVKsQpNTw1Fm4gnQK9JR+vLEKUCGz2CZy7ym1biN9SA75oPp9LH9ZhHyeJvm0smZme7gY
u1w6DeY4BHNSXXNx/amxd/GgVRt5suKgitubDlZXKlswykUbwGEOhMSwGe72nqSxU90YwPaEFyV2
DQt9wi2pXrDjTfwxFdcqyjVXEkDlKn4Elpl8jhLzs1pVJ93hWiWN9int7FXfft3HxTlrlGuldxhK
2+mhMaGdIVS5SKV2ZV0Owq2rmRWIAxLGiOdUk87c1LdSW7lQ3Uc3Ms0W76e9ksEqFCXsd85yr8U0
EsW/cR5wCcFhrDqPw3BRSf1jNZaXoW0w/4ieOi3xxnmijYzxJ5rl5LjYCDIwFNmSYXRSZnQFS2Pe
RH1/zMPqslxsD0LQg6GVF8oouema1xUXw3XGYWEqIvdlaw7auJMhcWn7MRppGRbHlSvVVyAh5mEX
lNO0w7wR3hXohWQ1XjL1QFuAii4E63DXKc3FVBinqTLTrV69cn/FyA0SzVu0yToSpFV6RpRmAQiC
cqFEOTjJLCMEK6e7uBp1Hx0EtEKhyuVVKbrpboH5eihN/SY3IMo5hS67XcmzLak2+w5UZxY9Xpzs
wA7rW+YYtFisUWfv0kVG3ijM0JsoNA6JXM7bYYoVeHQz0pmnajRTppZD6BpQdT3HmS2vTsLsmNjY
HOJgxcKBsQq/udwMWR3dAqpGTevRhD8NVn8TiuJB6czzohXaw2Tlk30BB/neFrhx2flmGC0X6OVg
63xSucEUPt0UeA24RTqdbO2iqx8Q8iUwq7lMrZRcFfJ6TzMrFfOlTpz7WCoPlmTd63PtEWDMKEVP
H2mrScEI42xjFBhCWVNZnLsc25pRa79YZnO1THg34jzizY15iBZOJGICLQWuUh3iuxKlT32zsGsR
9dC11Qsk/HJ1ZSYXASsmtzEGNs5KfxlK617MOaROAzFgW+VfrSL3nE7q/KRIa6/tJlJLm4gFhaST
CextH6n7SjJ3dEpXbVbd4kV/nzOMDSUIYFacunF5NVlGflk2t70MnDel/lQ4FCyTm8fl3YyuwVWE
g4UQJS0Uq0NmgFmbGA2mtqa6IjQob6vH1ZdrCMVebeRNNpLEtgzyZ2S+fpaIw5x139KwOjldfWj0
Yus0zuOUJjeVJPG2QFJSw9jC3LrBvwHDr7HWabqSL7ENa5f0l5Xqax0ia6Zzrty2GNmr4LHB2S/C
rZDlXR2HptfguFqhy1imCYlB4juCkSDq4ot2ChvfksLFq1iorj7uk4lmsE7rCzARPEfZwcwaCpiZ
jlCspOZK1cuvjdxxtfQy2UaYn/lSWpuIYiYt6KbbqClVTx0xJ6tkc4Ot2RGxopf0pvqAtHaloSc3
6dANK32w2sFJ41ULFU3SaLt4xO4GDGrIuKr1jV4AtPWL3HmDbkZboaT3k0GfbeYQoXslGA3MPls5
39r4EXtkYsPVsCHCyK2i7pIC8otK7R0Uc/y5U6ptnOcHKS+v9ZiSbGRHcfvO+uI0BQwdUCxzBlaK
sHj1JMoLqLVJDW2AMlwk0dcMIiMmTOyUiqIGTl3LHtHhDzC1rsOF9CbdGH1h1aDiIROTuQ5fp8rw
pWK+FsnYuFVjSdtcSjcY5vMBT+yJmEOwN8Fk/ly0SQKmRQHO2joqBP0+FJRuOyDMfZgksjc0zUau
IPnH2MfBvPymOIQmRGXzkEn9VWWpDxAed1FYemHUsHOoWNqti9LMimMdjyDQjnWectsTIs72M6IF
VzXkk0TeBcqL6os6UdvKqgytrpnZPvIyWo0kcLAt9N6LBPNOETbXS5c8gCbuGI+dIJV5hll70HLZ
dK1PdSjXbG2Dto3VKfNzIe/aKbu3YLd6GhKGbKWxKHP3YObzSScYrjaXXW4NnyBUruPpK7V3dkk9
3Y+TzYEubUWHi715xCok3QztjEsRRj/LMB0TTX6tW3vwIwZS1GZHNewetZYyx1kKnMWs0WsNYlnq
ethprdE+VX1IEg+vYahVE/ru/KWsq9Ed0+WJ1/pkj9FnvZUvmS/L3Mt64aqYBDNJH77aRX6tzfFF
0xpYPbBl+qlpVBlaC7gNSqPx2VhqcpAWBUvRaN/pykWCpXCZ1tu2mC7gxWMUVkd3WCrH28pIJkRE
yC0afAJHfT6lEa6gMMmDCLYyxXTvkYWU4Kjkt9qNHTWHxoJ7bibLpk/7WA/wGppcuTHZ6NM7LSNM
AssUfzG0b1hwuETGX6RTHJjqfCfJ5hxAh9xqInlotOYGEhh1PVtu32V+j9bc1aVug2vTsO1TEd/l
GgmVfpsb8OFgpqKGc7iv3SzuaRgL+7NjFe1eifsMqW43brCDd/alMZjXNWV30EwWuv1QYMYnz2G5
l2Or2KhJEm27dtFeK2xu0LK9GZaP1rIrRbSzSG1mD0G2lE4Tc4hJDkEh9aymiqlhRU+tLB1i5FLP
Bkqzz7KBJmwtM8rchTKXXNFRKZFXTpD65zYeIi8Huaq8wja0O3NAlTYOOZ2lMynaa0anwZ6RECZE
1dB8G7HjoZ+IRwQFqGZw4JHqYIQzj0Nm3UjnqRnyF0Gw13EQibSTGBUH2YB9yojr8g6lnnRp9aCP
eFRmZHIT7XED2KFB+JsoG0Vdmp8TFQtMIzOlyIUbL3wzxo+jdFprAz+wfjHY6y/gqZSGKzlqeG82
9fCsLuF8sLus+mxic+KPOUaA2LrjasWcdsi82LKEZ41KuVOTMrxNO2FvEkfSdr0cxS/qtHQzBiTo
n1xNGgt7l8grYz5yIFnVhZi+dVksnQtcH11kEYcJLXkgnLLYDomBHIIg7wnlHfQKOP4y9RlWi1dU
Fr2DvjfWEWtB6sASvDUOU5awcZnUyV1mal6tmN2uwzfkYawl5UloXIcpKV6X0rFul3LpArXNms6t
p+iy07R9HmcPdiJXq5m5vJ3aFop/bQsV2RxewJIzTtum7m2aLXI30rZdcQaJbBFGW6xfYUq3XZRC
KgzrbMRTmpPPjUrHOIRVrzJkQ992nzh2/Douw/AlNSdt3xjYLjUF8ypDr6XTgjfPSQ57TsVw7A6Y
SIpN5Cyg3PT7WzSd8VPO5o6DtjlTui1Dbu0GDJ6vstZK94ow2qPTR9NmHmNjT7BGh5gU4vRoh6HL
LSQ+1VExPplt96mduAVwjIxoq7aEfTJd7iMz+Sojiononpw4o3HqkwIb8hBWetaYpP0OOaAJGs9n
PRbpURf6iLBOo36UceT3U9Wy3FRLwytT7heMufvqgBiyPtW6mfk2vT8ve7rDFsbcNkpXbyxocF5r
Gpe1RluHuZc7Fup02ZW9yR0ujRaD0AHbHHMUG7xKl69MjnJf0ZX4sxiUacthk1/XQxQ+pqqh7c2I
Yp//1Js2VIpT3eP6z3zAiu+Jyo53zZxAKu/MOpW92URyqs+tRRtmGZdTNhYzo23c4ODAl36Myagn
VIlcBStRXwssih7pJuyXPqrmzRyO4YWo9Nqto3j+lCFwuIOZP/kiM6wz2m17NTlNAlQzbYDGb/YW
lcwGNglkSxHd5QGWbnKWrYwNfDLaTdNM6Sfd6corRCvFGeZ9BOsqlc+6sMbrrB2Hi9hali+ZwqFn
xr1xHSs2+rVMWZ2Vnf7siHn5wlGhUyTbpelnQu+DMc46NJlGnpyqwbBV11xE+dK3FdUk5etF5dTl
lYFcyytbTb2vFaq6WO2qozI3851stRw4NH14xDplJHnDKnFbZf6bJQlbT8gtxnOdlOwdqzLPjhlj
c5tLC/IfGEr2Iqt3VRnnaBYEEizZaANzctJdP9tr6G7dC6+TlepJ4r72OVXloFUsy48sHroTXbiq
XXCeteTi0ww38FgoQkNeJYVHS+3O1Vjcmoz/tk44oBu1qS/UBECn6Qv9drGww1VRYvnEuhs0yQIL
PD1aus/xsvTEfTvJsRFld19Nsn5Q0KgFkpGi+0tsajFQy1m5CyUZiVAeT8pOGe3+CqG480C8g4Hk
Gu8HxOazsltEa/sDRE+TxBFhnZLMAEJBYz09llNJyAOO/49akRTU/kohXUCbnnOvLAVq8IT799ZW
myKQx07zu7Eo1Z0WKtZwyPponKh3yu6uaER2n4R5q7uz4+Tn2pixoscch7ZQ44YcpxpkAKHZNV4P
NsgC33fnbNWEOHFztEbDuBmWqfqSgwA+qEq9R2ZMsycZrsZF3HFOyuQQZCdM2UqfmMI0cpNyzP3W
jM2zbrT9xhlh49kS3v2d2ujtrqhNwootZWP2IR2hI2Ac5llRnvR6GkEJqFkMNZkbtFk5WZMDNJUi
1tbyXw6vlLgKN9mwlFt0KSmrvZPvBq15zUxU58irEsbYUr8VxbgVupWCi2Zfm0bSAnMZSpAzmCjT
wioL+one5ECslHSAa97JHrtknPM6HQzGTXBdFCx5Mj1YTpEMfhixfYOVNNwOo2Kfer2nF03qEbHt
bDrSFzuPxFObxvnXUAEGDdIwb8j1igQEg6QL6RFHJ9nFWe7c5WjRiWCy2uQKEZMDJGVFpgozsmZv
HOaeji8ficvVHYzPEdm2EDCNJOoDemeNKz6N21GaDSSLqn1nAVty/OBufFH2iboZLQpON86wMOZ0
btJdwwT8wawzK+hyTdks4Oym6/T1xO5SVcyzIMpQDOsxAv62F6EaDAA9GM/YzW7q8wnWfzmi6NP0
L6t25VGXhh7aq1Ie9AUlk1cNYQpCac7FS8R4cz+VCp4JVaoj3zeGM+KVSHETHp+gncTetwgbC1ep
Ku2+rcGdN069JHcr/X87xsRzesWCRDxf11eeKh6uitJWKRV9X6Jzsdy5MprbOs+HgAGRnLplPM/n
ZsHQKinN6TnSsJtyjUXcJlMlbD8n8eiyr8rxKpoL1S9Hq808VOgCwUHeqB62DyXBrSqqplpyoEPJ
eX+vzp20nye2L8wEovqznfYv0TA7TCOFA+o8p0E1+uaFhD20kg4+usOrMIqqnRTJS+CIhTZEqSBg
9LsIH+CMwlvKgO5D+TIzK9S8k5xjJRElzUXdYFoeMhTmiioQZlkTyJchhPlyCnLEdvcS9RVQtlC0
k2ZMzV1b1dW9iGQgp1galwNZ7xm0JimRAiUDBbP71W2m6/XlPFqhBTgXD+qmHMWybVQUuo5OXVY2
BgXxkuGCAKh8TzMYHgdzEEca02ajll11i+eKcpjwwVYARDQDx1O6ea3SMNzPsBmGCUsj1OlrHxiX
s6e0BatCA9OMq9q6jUQY0StISX9XCc38lMJq3WKkLe4bR4pXx58ofoI4IUknMRpWcTLiwnoz3vyc
N+hfY6fGrDtngLVaKTprEWKjam3azAiapFe3GgD59ND3tXmmI1Hg66iwafxwwY0xWKpw2kCyE/UZ
wZQ423JFXADJYzgcsw81j60w0ue6xu2UlPQ4PiZV2z2oqWRfI78DSm6r8hmXovJbobbVhnKlvx+L
ilshd/THAS0LjK1M5LdtbIrdhKp2X0cKwK2SEshRqlF+bvO+vwx14s9a7EO8PNHjszBq7aLucZ1o
5EF1s1yuzoBSLKjOUZ8SO1XLbd7NFIKQj7tgdZW+B0VrUbwkURtEZUYM2iz0gHay2ERSTzA2m9Ex
oy66Z1m8tKVJ8QAYtQ1Tp7uROqe7+2/qzis5bmVb0yNCB7x5hStf9KTEF4RESfDeY1I9iJ5Yf8Vz
+myqLosV977141bEZhYSiZXL/GZpB3o1EBOru5wIE7nSonACMmCBd6bFlEKk0elKBfn1UCLnwMyg
+MXQoV6NxYz0gZZJsyf0Ap9My7gdT5nm5EVU0OSHA3TX9DTLJG3MHruowh2rsOQtQ8V2hvWqZB7u
MOVTlPaGT4xrVjD5aheOUtq6Gu4JP4E3yZknxyXUjAE0mk6Tqay75o33qlDBVd1vY5SRtu8E8Va3
puXYQTDxJSSZId3r/aEYRWot1Wg7uiqZRj4HJ5SMp7kNglS4TcTl0YqtxyYJpvscUIGnCTraifxU
vAOREqn9sNSWp0yEpkUNMo7QYcFpk3+Pqtlg+mQKGxS40jUM4sCVSrO6b8yGXkNjIDNmhsVrHpvt
K7Fl3KvIbRxEPAZ2EWXQPi7U5SmUubc6Q69e06iRudZE3RkZGf7MklJ6xNDiF5IJNHXLKPArOjB7
WWXkZos1hlwOb2JxesQBdpIa5DdDMik/5j5cL4o5beWG35qheg9yfmjrDQ3s6VYvTLiniIGfMrI6
TjPq8STfBxRkiz5lt4kGsgOQbbVDU6UamSUUHfe8UL0JhT48EXzojVDRrqjEyMDkZTdLKIWIJ8h9
BBo3zebMtIccFzl7SRWsc5ppjtcKV5CvLzG+RkWZlc8CsiW/dYO+o1wy2JuCbPaphscDNJDBS05o
fzw9iu3UyLsMs3OOif6iqI2xhh+k+Ei5BbfxWFdkx7EarGpFEDoHV8/82LdMK+RSOGZxrb+Fuvgj
RZ/k2SppkzXBiSaA6KeW0/WjLNP3FU5+Bz64lzLt8SkykVlxSmFiVKXzsmmVz7SPFtI0s1JEN67N
59CiCxqmi+FMqN8bQ79RxLKBeFYcxkxyGRcI90PbKLshpX1HtYx6R3Aq93GkROVwfikSxi+TCWHZ
MHls48TrQqaJre6bldGM+sMkAwdF2xaJA2WhcF2cMkoQXsufwqB5qrPF3JwgJxtyC0Q2p1dh6E6/
Hc7zXZiYN1lSHcek8Gjx7pVSfA2KYmfWoj3J2WaSrPtkKu6SsTksyZKzFUq2Nq3gLkS14FlSluxE
BAocJKMmW2j0TUKuipDHOIkvVk43tBdUukPd/ajXlT1ogug3wvRIQUIXACKKPpJ1Z4aevy10p7dL
gp+jLesNMjMJStugMU/CNGpoGShSxOWqxSQrs8tkKCqf1tm8nQSlceOxrV5GQt9qiTREL2JTebFi
jNoR+gwcRnanzlQ13nd80rmT9hpDUwXaIEVlqoR2OyeP7Wxio5QnQbKf9BG2+DTmm67UmBqbZv7K
TJy6O8M9olY0Zka9zsB+Uo8i9eeqyxCQsajtehvB0z9JNfEQ0BANTK1IHUdFIEq2UXaXctUdKVvp
DTfWXKzwXVuOA7FwNRn5lgtreEn6crFbJvfuknZ0/qneN+h7BM9ijc+mjudjYHeqSmGRinRpbLnn
E7NMc/QlfLz8XBja6g4aYDmugTSHdlM3KZtUMosbc2mVmMniTVBLMWg+jXMdKRw7utFi1zzBfFuc
bljS3ay0856KErGXmSZqQTl90vAY+28W48ZfaRnRTpvrsHsVZ628zwJlYsQk9Y6y5POOzjGIJk0r
tU2+ZLHGZxEVB1EQpNrptBZEVDQ+ZULb7HEf6H/oQt/SEiS5sBxN6tpfddVN2ynRoxfA3e1uwmiX
+TBySRuL2fSqENVBsVuQHKEzxNWJlo9+BYGiLzFwGU3u2yXOst4RSTZowsyj9ECrbnjqYayhdpPk
uuK1qlXs50kSkHXpJjnYYgUu4Ja6qE3uM/Yv4LMyu33IzCHZmouhHgxzhOoWpsJGmJFrUY1JumfU
WNNyKJYVqWiwi3QZE4NRDfNtIMboJQ2WYB6ygJIszmc59lL47894yVARMcNEvEDAPuQ5w5vFH0oC
8VDXxZ00SZIGRlimMlgs6UCeqG7ocwuRrYQlmsBWKZKXReIMUyrPRt2j2Vt66ohmj5pZcuPqnWls
xcp4zDKTfhayqcmxoXbdxVod+wHiVZpOBRzPncoFK4orHTfEPzL6ordg8jBGo95QbpSeD9AZFKHn
POoY8hYSgh1hV98kFRGQGd3gx0ImuHoayw43Ns/HHBK0AI8Xj+pwNwQFg+corAXPNMb5sdD68kkP
gnA9A8JAcsfs/EXXAL1JOKYG0R2eT69KEb9otU7nwjyBsDVxeMilpVyLpKzf1KWUbzM57Vxyr+G1
hXm46lDC3ldFO+ANI5bI01VWdrt0Ufwwt311N5jLTzmmyefRHaxoUKWaqNqiNKPVIcQJw7F81HBH
lJck3RVFqt/WaorESpzXYPshxLyNsZYhulAOzMtViaEEQUyoReGPxEt0RC2JnnN9mn3igbIJG1VE
Fy1X8PBTlohxqqQfLFw2gCxYw7bqc0qWqpF+VgI6K0yAtb3IjGFbDkNxnPPa3DBaDP3QKH5GQfWQ
wRSG6E+dSDeWNepUS+jwoSqX9sBNq9aMHLUxc6+RrD9tuiyPiRzJTm/Gv5WqbnewcRFcsRgjmHmc
3NBlNh8ZtYv3kdn3dzNToEOcpbRLg6VjFsIkzY7E1ML5z6hVuzcS60e25JRNdSxS5cGUvpvkgsbU
sjSNI8sJBaUBKnIdjSlo/9nUfnP+QYhUnfqM9HO47hcloh8lWD516NpK4mXda7mE6HSpG/4gLJGv
WGgp2MgVBLhDMT7SoLEEtjnn0bGwusClsa7ficNp5klBt6yMPDZQyFOS0c5qDV0SqZfpEGZoIGzo
dEm3eWGWt30S9cdxzspDMkbKyMcIKEA0TGkTZ4jVIXJERwsBjz+5iOxZL2hopbCDKOlY2OV5ZZY/
LbTHXmjZ0V+DU7IPKSXtYqlqrxyBE2VhXjkMR419rGTdTTIKKFM1aYW1sNa/BbUKOTE20bGQ02I/
LGWwyayMCabcEGYto7vvtaU4KjPCPHWH5IaYF4gfYeymAx/JGWzIZHJI6qBFVlt3SqTOLlYmyn1Z
pfNBqArDGSuzfjZGnKRI+oOqu9WDEX8n0A1iVYkOwnugxntoVE6mD+i5aTBmT/lJsCsW1XD7WUSu
pVMMdBfVIdvpQze7vRInQB9OpXIIzTdQVIwi6rZ4oQEJpCZMmNyVfCk0c27QOYlXVLTp07Io3c2s
jbBKMXP8LlHdrcJyqb8FbQRnNxb0X2renBIKGJwg2ibHnDTJLSIpe2qq8mlsc9ooSnFjzm29FfPB
OKKbQ1cnrNWDrKLviwBhvZvbUlgxwocSnw3lLTMCnlVSJkRCDWABG5rPwbORiNMqTUW0fkjDBK7n
urrpF8JjIym0X7Wx6G/a2rB+RGFkrCWl7kJboXekUIQlD0rD+7IZjekH5h/j2uqkHCKo2Yx7OZSn
0CmJHTDKrFj5JYLZcxkOHKwhV+m4qKEBeIJuTSWfJu5COmvbfiDP7NqROc2oVb0NgVl7lBAEr1Sh
8AahCX5iuHmKrWI8/SqB+9z2FPCmK2WoINgaRideMWOQZRa/u5w0JFrmx0GcAcVIw5Z1lF1KO84L
ok4GiKKX9StUhRMhFPUVIAVydJ+2nWNRNnsSg+bDVNAfdJu81H5hcgcCQCO1OzaKlBwH8GIe6iO1
p9TNpsaOi5kI+Q+zdVUFI5mGKnN+AYUwhw9GuKYv/g7e/we/fcKc0pRHQhhgv4h6unxGbSuHTDbm
erFWNMNbYJoAhebAyL5lOC0+GXo75uvAFOS7pg5qyCMUC56SiALamS1KQmgkWVBvKqQt7ZYJrYMX
cbCVIiSXHKxOfoVyN62HLmQqRiL1OGf4G4ggaK951Jwx9FBzNjTybfRTFQ2TGv7jb9xul4sTjit9
vMZSAo0loSmA5CcyERN9I8sHmtN4KgALr6T63CNPF4V234BHvKIac6Kw/LOd/+V3nLP641gKp1Ic
9ZUW4e+URlHnxTAjVv99bPlFeu3/3/ByBVrYV/Dy//O/xzNo+en/+Le0iyzDpoXTZEj/woLDkvk3
mVbS/hcsFgDi/yLMnlya/g0tl3UYs0j5czpBCkEr/QdaLov/6yQJr4u45pxU8wCk/zeg5Wfa+pjz
qUREdGTOiCRDKJmCOInSvtpLN9PevM3XMl1vW991T9cMLXmOD+fvP2sYJ4rIB7KkGjbiFIHb2+t3
/TF6tkdfuEbI/JuC9M+fPkHmP/xpw0JxF/d1aa/sjftgP7yU+9IXf4Z/1H/Ryy9qJeAJceHXn57q
wxIj/cNukVtx30RDetvhyuiBIWi8pG8arzOAWKJL2UxItAjrWW7bTT/HwXpscdjK5B58V1Krq7yf
DFsYuUbT7NR30FrDRas7po+gwAelp76e60YnOa8lGr5V5neJacLzwkxykZPK60epYYSAZKUlRqML
Yxx5QIz6CBRtDWySpqdEyHgxpUzz5Q71UEnsyj+jleqOUWkqMK0+d4WYC4sLKHetmfnCnBQgViEV
NCudJmkBtpkK8J5+wLqzhso7USVAM/cRSFTUvtNBqDdIZFheiATkrZiJb50J7BlgYZ88yHGtgViy
TEBMiroaGGHYXT12v8Sy5zqiLbRCjQ/fPwtpdLQ6lV3bNNUKSeTC01IzPQYt1UN50vVoU/lHOo3c
1Z0Zu/QnpAM6ekDGmln1hDAe8Vxpqj1anCjFBqHioEpqsQStty7PzTcDTWJXUzPRyYd6dMZICDep
aDDTUrQaS5lgdOQA1VgLUTMnTxgglAq3dBZIygYw+vdciocDikOmV0j5NdsR6UTT+CcM/3NWzxiG
GPQMaNDW0t6Q9oJ6iI1ds6xPY5GJilAwdrp+NyIBZCGSEdsfAtG/mSQflT7+Zo78s+TZzWNhjonB
ZKbsc2UcaX8MstPNaeI0fYUMg1zLjA2mwRMiqfX+ZyueXdkA8I2+R3B3zwOudVccbQwZAHleeaAz
yYl/nuhEU/nwNSKFGtbz6YNHE5zuGklZ7023OY8j9FtrcJP7qNjBpLXBgoPUCV0JXkm8LQSgCPdf
P+KZcvg/v+H0gj/8Bsg+KBwL1rI369iDmvo4GjkkUMuN6uTAPMErcuuIUgnDtSR1U8P4rqlS4mE3
Cht2QS8L4LMGik56iU41DqBK0G3gGo3y+yhUOyLKld36m4P3zw89I2YaXYc0R9Eue+oaF9wvYz4b
BnkeIcq403718vrKjpz+4GdH++wW0QEOYhcbLvtkgBn3SLsuyCihe/ubgRm57isAjykIy2hnbNHy
jwXU6u36yRBuu37d5A9Vevv1L7lw4E9KGR9fTdtRESwoLu/VFeO5fnQLBdnan6BUPGvcfL3GGZn6
P9t6bhEmSTqKGVk67xWbwnt3M/jCfnbAJB7Tw7DR/NaOnXzTu6VDl8FDsN8W/ck5gvFbQQn2YbUX
m9l7aBzzuGU8Yfe7azftSXXusxdxrktgin3RJy0/TTJXokipb9NvyMFgj1C7/yilvYAEQOjPBmUu
2fXPr3fkUhZxbrh3ci8YFi1Z9mHs9MhGt3Y7Ie+TK6i+HcsnJv4Im5rJzZXlTh/aJ8ft3LS77YW8
o5nDB7hCB8eRbMCBjkWcUbahf20vL4Ua/SxeDyjdR6bFKvoqWPXPxYYOpcNkdx08WE/FetiaPnqL
XnTArXdzzcr2TILrn8N1HrJRWxFFvVv2yAHbi/aDNk2ieI2J6pTfRceRmtrQHiNYHDHtdIRtYcvQ
VVDlK6fbunSEzqKbbtBmhcew7Asjcro+ezZF/Uh94yMabmMX7CTGZrDAp7y2IVbhNYT2VPWh+K7q
COjdSdI35r1oeB8k3Y+sUUx4yIaXp7u0+G7RnjcxtBanZV/Nr4sZO6S+LlWTHzWDrwwdRlU4r22E
ZN+W9/BfZNjkdbarFzRVy61QPbfifZ/wCSl3sfaSzD2kmmf6L7Zo3sn8whJllzQWvUAO76X5Rhkp
UMF2zfGbAbSlDTbB8q03V1kq73Cdu03KcDt3yS4SArANHYXuqltM16Rhp0S3odptpnZ048LwpXgT
toeu0NeTNtjTeE+6M04HAJFOFYgbZKF4UeoMsvdBp0/UWf3rNHCTtyMMrk47KmP0Fkn9oa4W9+vv
QL4QdrWzy9Yy46zrMbzhO4h3mmyLh2wnrdNdHzvFrbRGO/6H+Sbupyf9pTuMD/K+vRLwL8UZ7ewa
RkdwQBGClUPhFpeGDkkO4Jsoe2We/lzKoYOD5ZJvTzs11wdReZ3ku68f+l0L65OPXzv7LCWkY80u
b5b9lPUHqAPOIqqexcDZ7qNx1ZjDLbiRjUVHWR2eC5AUSGoxEqEnba7U/jFs62+tdb9Mu6JpX6N0
xjOdGYjxyITC7pPAF6XaT1LET9FQbvtVLXoZBsdVw4EECjupw6qqU6DQ8FKgJJlh5JeIMxJzt0md
2g0QNInet5Eel3AvBduwQacs/d5Me1G/CXogdw8RIhB5CWu/9oDK7XuZhFW2K6Qnv96iS+FYOYsh
wC2iAX6rtLeAajxOD0AwX4TfOBxKh1Tg1rmyzOmYffImlLNIEQG4GKuFZcLn8sd4j7jan2lvrPUH
8a18xOTdX577h+z316u9Cyt8ttpZMhP18aJLFavJK4GXd8DOTnuDqt9F3kJfGWn98VY4DhusMy1M
iRBfWA/3g6PmTiza8rO0SbPvCmji1BVvA9Fu/aJA0+1ojrc9/KNrtpnvptyf/cyzVCgHhiMoaiDt
x+0M367Egwpp/jD8NvYePTUqjbd+uI21YlPquwz1+Vq57TcVdhS5X15p+JwJZP3nEpHP0iBQ01Mb
y+xVNKxEy1WnO7lYaw8aJI1eIxu7ifcTZlVAGuPQSX9+/YYuBQX97A3htTuZQ8fV1bclyGbgwHC2
IZWOBdudH6T8e5eu+UBtS9+a9D8xRCBcM0rMr8irXrq6zvY+GPO4aTOuFhC7Tj6Bx9orknDlq3rv
On7yZt8VZD6k/SlpH6jjWt7HTS2+Yj2xrBvoLV43FPiTY9LHND7Q/FKCttEkWFgakSJtM/RfeFrw
8imGJ46cESvNJY19KdBBDwf9YFcq3nhVCOACnmzutBgdIqypg4/tpPZeBo5B5Bqy7i0dRthgX7+t
Cx/vudTgkgu62YXsFXnyPKxNcrVoMex0evv6719KZLSzvslkZn2hNsRppKCOlg/lBc0rwUHkypO8
P8Kv2I+213ScLh348xYrxFBJHdts3kfhqpeCV+SVPTG/o+QP6LKO92Dc7aHDlAd80a5MbmC0f/2Y
l7ZR/rvgQBpcqjLwrPu6WBVMrRiPlsJNM10r4d6D6Wen7uyjsrCZyPBMnfe5V7+Knvn9rd2M7kay
9Wc/3xq7xKd/bU+euS7sW8YCjuy+SU63Yp7zM/1Jsvjr6wd9jx2f/ZCzjwsn6s4SA2Pep0igj29z
6UvlGu5D/Jo/t3dD7OsrsIfg+TDUWAlbWAPxY3IQxFVD+0t0T5TqP/n3IVy3DIG3/ZVQJ5+u/U9+
1rl17RA2oTCoCcoqEsiH5DU1nzuIl8uwWv6k6OqP4YTFxZtyrMeVVm1xRYmjlTwj3G/RO9q0k6u1
WyazM+ho5kjatRrltC2f/a5ThfohWtQhPIUe8fv94hMPhB+9P3i5K7/oFAtX3silRz/7wmRLX5Z8
0Dn0+9br9uN9ewBWx0xylyAYZx30b/VtssaT1OlteZU/a65ih750e2X5C23dd7XwD09I31rEEY4I
MmcvVrTq5AnLncbWVBAeNJdWSyGQCrlKpDMuc6PqLVsnwTNEbdAj6saE7wEoPP7OwMRtdLv9adY4
Su37KynqpXzhXKRZ05con0wN5Eoggss7dDedhgjPvIPSOwxPAM3A6yuN4USD3w3bcKU3TKzB7q3E
+KicnGR9E0JP8VyUaw3xY90VoMODZdlkwwEmz4iNQdzdtsUxauB+og/x9b5e+uLVswS3MAqISacf
jhWxa3qJQ+hyNRsQgr24xDAXeJmDQYKLsLoTbsCYbnR3lW5iBx7qlpLUBqO3+vrHyJde8lkqOUit
NmdSQbYdR7tGn1aG+T2HVW/cxeJ6HkWnV45NadnFCGoZZPgM6BjztKST4SZA4J46P0xel57bBVgA
Zk/g2SoAJxSyAw47d6NgOCJTzyvhWLr0e8/i8cm0AXjm6bMj93CoNCW6M6G7/KyPICVKW1RcOtnF
UTSeQAZhViZd0+k+G/f9J+l6bxd9+B46IUCcpSfpgkX0VLn9D/w4vpcyi10zelYuJDjqWQwOGuCq
VsoSM4PYY/ys+PV95bbbYjWvgRdsFj//kd1KO/jez8JBvy1X8dPkDM/WNrCjI6meO/rhgUp9Uz5c
U9A7jbY+i3TKWbIZAXwWJiQ49+W0xqQb3F4ZOJLlM6qo3IrcmurKm4U/8q3oa1hJQV4OXeQetZUq
ec0hGXxr+CPKtwCqdBWswZ2JxXy+rSr4teSHJOk2xNkQCmNuL9+/PtdnQmr/eVknO4WP4VnJaY2D
P5T2vaP50FZWkk/fwOufQu+FW3Q1rVRf9KVtu7tWwFzqJ73v34fzYYB0xP+MJZONihvPvtxlq8kf
NorbHmJgkT46k5YDHX0z30oezIj859cPe3oRn1xFylmbADWTbClOC+tbbU8jzp28ZL0cjCtZ96WD
/35aPzyYLIqlWJ7KTbQrBPBmjnVfPSPgInnJIXa/foZLGd57mP+wSFdYs7VkLGI94GtlUKsfdYeu
H2Sab6JbbsLb9Oba3fHeQPlkx85F6yocuzBTD+W9aB0xPuqxbTPdmgoThqGAni2h7lBhUNT7Mof2
xmoOOHCNOtZ+dvAsjw+IQjJ3AG9ZPKPFJd9NkkPGAVLIqP1RENw29ePcV5PvwMnDFjIGQj+3C408
az216+nE8Mb4h/HB7z6QHYNzOaLi4WKEF3bMzm7C+7L2TAVlgitx8/3JPnvi08f9YXtNSRUwdmN7
Bzf18q3ly+iaZn7lQ7paLa7u6nZ0P2+6neoiC+pEh24l7rTbefWaedXT1+/4vT/x2Y84O6j6IEMg
zdl2rXYr8DHfZmEDAHNe9X/kylEkj76bN+Et/gBD2Pr+g9aKedM8cdUkTi7bwzNYzyMWdSLlFAae
exz7WkwR08evf9+lAvekDvdxk3Do1AywgzQ8Yujm6Gu5KC2jm3CYwLWhyws9sEMgttEBX3tfr3nx
xZxlA/nSR9jXsubUryJ/Rjkq94bWT3BlOyX/IPFrPHkfFvMpXbGuNr3QDq+c8XfYO/J63JRwQtq7
Ur8RIGYei2tt4ktZyvtw7MOBOY0MsRnjd0H32ZR2tHqWfNow3uDKTsSHGfnMxOzfEiOP1q08065W
Jw3hp8mrVpLTbiL74esdeg/Zn52asys/r7IaMi+/pMzdfg00UneWrZy7AOgtMF8bpG3hJTnBc/uS
HtV1sqIKBJqd833dhJ4yr/PFT75Ju7DzpofZ0x/yu/xPcNSF2yp5UVrJu3ZTXuoNvfdxP+xZmE2A
KU+BMgp+VsjHtgc6B7HTunLnkGIqkZttMTiLVqCwAHNHB2FZWf/DAPp+LX1YXFQqmKinGw+bLS8/
ptvS2Wh3nuxm3oNxrSQ57fkn7+L9uv2wyJKlTaqeTmvDYRj2vdevlnXlpSuRSVjgWofmGN+q3/D6
OaBqu8LZ2P/6FFz6Nt/3/MPKuQKFCzCYRC9ccRcXlQQfDJ2DrbOt36RusY087cpWXhoAvyefH9bC
QdJMilOmFx+7jbrV3Oyx2pvbnPYGhpaP4J1Xqs1Ffptuwkf8hHeWa1xZ+8Jd/t5t+bC0PIpowcCd
25t3kvs42eoNchvXT+iFqvV9dz/++bDRhwau4F7x07Xo/TZWULZWAlLdV17ThWTx/Xr/sMAoi33W
ng5I50OL4WZpV7prPsZOZYsuvpCUOYL/K7oWPS+0Z6Sz8iUMIHI0KsthqbvSt4/3KP4xLbxHyZti
SvJvEMK6wQ7Rlt3cbb3nEAVy88rilx71LC4luL0sVsPaeIV4uUNO7l1rvb+nbp99Z2ddoW7GV08/
vafOR2xSXS0+vkeuaNdes8m9/B5+tBP6MNodbY34pQ1ciZv8FtXtH7Jb+gGhD82uHXNpinZXvPJ2
31P+z37WWX2iKvHSJf/KIkSv8Kd9/zzYw1aymfZt4jVsKE9d9UiJeO0zxE97+lPug5vez/eT163W
9F82MO9Wso8LqDeuo03oXwtNl4Lvual8VcdQ4k+Xt3Sz7EdPX6lOdVM78LVtedO6ADM3xl19Wx2S
K272lzqg52ZYqTAhI3VasQpRdTRuEmG72LdKsIpa4EgujjQS6SUsFSf1TBXE0pXXcPFRz5I5YwgR
bJlMab+8Cd+WRwZblOPNL7KFH7D/1JsqRzvTnjfKw7hRf9YvV77tU+30ydtH7Pav9Ohkvds1p+dt
3Px+/rO4FaE/Op060ONuzxeW0IkK3ebaBp/yrs8WPP37h2CCyTytFzDE+4Wp0+9AeejrO7gbHLA7
rXdJO+j7YoLhqpFrPV55yEtrqn+vKSONk2QKezvfWTfkqXnrR78G2BJoSdPtsJXXhlQ/Ne5n/RDH
V7qJlxY9C2MjrLaTegyoqulV0p6tGAo/Ov1XHukUND7bxrNA1QlJajQD26jhY6/b8iG8r/z0oD6I
3xo+kOevl7l0Os5C1jRBmNYznfxjzgxGUphn15H4rerQ8LNMFMqqgBJpSq4sd2lcI57FosBAeEBM
WA9OBLTbI3zp5/qQ3CCTBDLosVm3+2Ubb4Du/2nX8rrayj6zA7d7iqhsvn7kCxEAd4G/DwvciQXK
H4dl/KO5wYGyX/mW3GKOhHMHwmZ/lG113xyjO/3+f7jgWVvDmlB8QsCHCuVovVnBIyJ0LKQr9mjZ
2m/5RX6IezdKHP1XGFSu9P3rZS8kRNq7XcqHDzEqjAyWJSfoBmXz++60x+1TdoNj+2b5Y23Dh2I1
cLB2pZcutk67qr5BZWD99eqffxxAov/e5C5AcybI0A8zROyyhvuofu7ba1ryF7o2/0VDvh6tuptK
jpG+krfdBrsPB3TTqcag+xr9+PEDy3pv8U7XVXUlfr+38/7rB/muNf4xrsF+D+dh4onYy32U7FVw
ooGd0/BDse02f4WLRWbpjDfiS/BibDvTKarneKPdj+Mak2oQNwtTRQx4nPgw/VGeETustuZPxBTG
F4j18i66y68c8UubfxaZymQJYWTyUwGgeOljfOUu+TzNxeTh73cq9D2c1JY/q2vfgsrPjNepuw+/
i4Frpo40r74+ORdmWpp1FpOg1eXIap8i31t8L2Nlo/gy1g0beG+BVzyibKA/agfzRrXDJ93NbK4U
mnTH+tSH6A6lLzDoumaYcKF1jQng38+8oFyh1i0nbfaAznK+Ikd0Mh/9SpyAfitOexN5sV9f+Wou
gIc08yw2CXPcmqi28tngZhNTni1+5MNX9XX3tsIcCCa9bbmIIbtsxSG8crYvjGWwNPv7KbO5VQVj
5s3221MHTbZlcR3HDr6gSJLurPth16+knfxdfkRz5VZw1bvmrd1Fr+hLbGRqYt3XNF/81m3zQ3Mz
ecFODa/cg6fs6JOv7twDSG0HvcNVjcPQfcsQsemA/cjA7RJRZEQRXVlFv7TMWbjq4R2GiShJ+0wH
Ihfh77igP4sgrJcab4G+2EZiHsRpo4Fc7xDXS0Aymx3dgvJ7Mzx0MjK1QCyRTdDTfi3GHFYAxF36
08grLEhQGMpgM3ZHzBy75KmiHYKCxJ0AmElBUnaJfqqin8OVLuhrBhO+GPWs+ShsrBPTP6mPpN5Y
IJ0pyj8ypmEI4WjKOgmfLcPWAfECPZzm1yZ5bBD51sXnYpRWUarbS48cI9ocSCuskuwlrW9SqE5o
G/iB3riCOtD212Ln68/2vXr77E2dgtGH66ZCEVDqx5ZU/k2FtV+5wk9kqJuHbiv3q/xNDJwFfb4r
oejSd2meZXx5n2HbjE7lvhF+TshyCJMH3gCN2AYlF28qbvVp3R4y3RYY+NSbHv4ZjcmMgXci+18/
8elsfPbAZ1FW7BpDKwN+Qn8SFUq5E3xDhltYF1cWuDAPQWvt7y2dxjLP2pktbfzBnb10jcvAoVsP
PwVP3bwl96eGXbaSd8Ij+JWvH+pCy0Yzz6Kvmo9RU+BFAFgbGerjtJN2yUO4RR1hq/vdCq7IvCuu
hfrPk1xcKv9+wCzK8F4wYF+M8vyozcFGCafHeYn9cdZcKzl11pNjHakryUQyYla8KcAHTPk1m4ut
dMq6GnsnBjzWNa8q4NBYZ4YGfeXrrXjvIH/ygs8pUnmh1mo/K/QKSC4OyndjrTwMNwm9XVfJX/Vy
b9D0Rfd7XwKt17z+AUiuhLyDszwFwM2BVKFWceXAn871Z7/lLELXRZekfcBrMecfjfnYI+r79VNe
uNQN4+9XEJtlmUxBRUY+O4G0behIS8XzoG1a60mLSy9vvK8XOv3Sz57gLMTmeMI23cQTtGCkI6Rp
0dzwEmOH+NEqiw7t9OfrdS4FIuMsEKHPoidByaFiKHVT/qi341N4Z3jZD/Pb8jy8plfeyBkh9v9N
KzXjLASBwG7rXGPn1FV7bPbZJnIyfAQXx+Ka1gEEUFIMNkIru+opW4NwfLl2X1/6SI2z0DMw2s0R
xSMw3CroPwAyprETvhr3xRqVoDflh4lSk3od/37p3Z0FIqmJp0Q7PeroCDeUiN7iTuvIz2jToPKz
it3v6DA4k3dtsHhpvbMghLr4PAYz6ynMMSz7EbG7/TW20oXJKHZUf5941RR6DRku2nS0pOcjogR2
sp6gfFzr6p8+nU9O+jnfJUJkFCoXBzDLXpXxl3ZXb0bcpIYrfYdLSeI51SVWy24MTyF68MvttG5u
8i3y7G7ig7TdDbvOK93xBul9L9qixTnukmvewsppiz57srNgoQ3/l7PzWo5Uabr2FRGBKdwptqFp
q5Y9ITQzEt4Uvrj6b7XiP9DmHcQfczqxdyOgKsnKXLmeduxSCRERb+UF7vq8AYH7HLrghQnyboYb
ngAHUiMHNhpD8dcyt1t48LxGQCz0NtvD04XCRwG6CHbHHAAtCRTeeWPbr3yOl+Mu6pjSOhzx1CnE
3o5iIl/6A4Nf7oqxr71+Ea3hMLiFBUTNxgXXXvMizsDUudGowONA+DQH2RvcOBPoBdTD7IYP6Hfq
HrpFyrFzk9diKyFYe/6LkMOQqGfC/ZLUDi/Z7v624UbuY+DhH4OasogsNINjUyjiCrmHih24al7h
S89opVpZgMnaXb1jVmPKfv5e4nDNu+ptsxa8dnOLIKMmsGKj93xKlmCoeAO/E45B8E/ZT6kf7+MN
BN7Kh/R/9NAZCzmd4nSZTaLJYE2Uj7ufF8RahWA5yp/OnNilCU5RgHikr7CBz66SYDanUHotmAv3
8bSy+gH+yKYMkmzzEJGrLlyQ4quPw3gTd7D8yI/9CeOJvWSmF6FzZ2JHn+0HfOGBNklCBz1kP0Wt
YyfffdMffv671wLiUkNNojBi7B5tQUlAFSVyUwc4W6N0tes/XuEe57+dDYpUqmuql/dq0O+wsIgE
qh+wDmVlDTANbHtobJ62Z3pXNuZS5JzTMc+0asR7wACoPbyoJ5yBrp1XOpk3X+Kn8KE7Qg5Xv1cb
+3Llc7Uc+WEyzJphTHovElBfKA2AbaAl+tgsIK6kycvBHrivzgK8je6z+lhSzzFaRfWBtxDUjD8b
b2jtmS0iSxompCQcIvudbIatntrtUBi54pY4cNYosemB+AA7TnH08XV2yBlcBQhnds3Gtly7/iLu
wA6e8BSusQFKPeNn/jD4Iby5tnoSK98GeRFahIhnsCjl+GAGEzl8H7wRjnZn5XG8Rv44GoILw1YM
v6azqfz6+YGupNXyIoMJYSrOa8CEBEMPWxfQctBxqzw4CMH06N+qfEvcaApXgZir8chw3v2V72Ni
/PynrzyspXhbY3IDM0X8bggPvG5ojYE7xhQwMevn318rwJNFNKh5vdbrSYN5A5hUx/KmXSKUPQL9
MphhAM6vW9rFibuFWyNRKyGf3Nfct+jTAoqTsEznA1jZW+10oRK1YMkGXFYSw3PAmiHwEjAseaxu
sXwr+8vP97mypJdSbEGcASK4P0e07R+xYQ508+C8MkwmL3XUnCaLxRTiEUZH9pSeqycJfT349M7v
2Wnr/LtWY1lqnvMGxt4QB0MZ4xEbg+F79WXyMl8ETJqi7gr+WrynJ3w/tQhUnY3VtxJLySIQwMVj
7nkeT63z0LCoHkGN2/W/1K2fX3spi0jAQjiq8iPyG1VHbQrgW0wckF+9uvHXrx0+l3rjFt6Ok5Kx
eyeSNQbsFocRXpcG1CawY7uGsBd3esHqu40YsKLAlL9ykW9rG0a2FNQIfHpU7iD8kg8jJtdTI/Li
S1hgnA7lwwASzI2r3TPbv6T/S1Ex60p1gH8/Wrs4/mGWcPdPG2Up+9X4qW0ELkR0VlqjY08cmFry
kyyDBrahhpVWvqBLmW9VDI0+Zio+L34NDZyMKZ3E727lWd1DZezLl9KqT7DaVCqjNnno9RUnsWKI
RKDJfdL2rQ13MW9Lg7LSBZWX2l+0Z7RRT+/ldmhBSof3RTdDRS+81fs+QC/DZHbsgONxVHbjrgd6
HvmfRSDMkl9/fuIrIX4pDk5CGcyCESfIhgG6YWI0eRzg+Iw98fPvr2zipS4YLKg2oVyFEowhBdwR
BioGdw6vP//4imcLbLz+G8/7aujwAcGvz/lbEoACPYWu+jbQp1C0wOfIoevoY2OrH7VWbFlO1DJO
AZqSm3AkwqTCbGuXNAXuQfDm2ETzLkF6mWkWjykQM3+Kt1qca4HkayV/29hcp/BZe2830vHXu9Q4
o+gMikO9FLwMOAvs+uY5fMPx/udnujIvIH+d+L9dThE7cFVLXC7VvFn3ZPFTLM2ktElmV7LJw/A2
x1lshJEtjI0NSnxx3vGZV8cGip8NMGRQMRVW1gQJxN9yBt9Owa/GGG6zRgjMeyZaFFN4PcXK5gIM
GKXdK5HeC5SYMY9L65efb2Nl8AzGbv9dGh2nhlKl4l2lwQwZ1qQb1VV1YENkNfvRmYz6hqYoCnTK
efqMXqf35NTCeOep3SpCrKR9S436FIH5G8EWKpgc/ql/6o+RLx3RqrRkuwpSH4Xj3wq0tuWVt/J/
TG7FRXqjtLquqPdy0F3rK+8rX3WyS71P0KLsTO6V33eXzg03qrhrqoKvmPZtoYhAwmn1gG+A4DwN
Do4kh+5G3fSaHORfUxB6VRDvKg86evR+3MhMj/8fUt2VCsFS6q23ozSTBAkJZKU7AVbOvTcDoZwb
c2XGzC5gLETZvx1IvlbYt/sU4IurCzmSxlgC/MkeHsL8ddKfxOefV+pKHvL1eL/9fE37UAUm/J5k
g+0DTAtcPa4YfmJbjdO1j8xX2frbFeC+BIe0RsaLssjj7ImPfGYUbniWnu9JNgphUJAyqDshvsa+
8NP7y3LfSpyA+o2gspJ3L5XVoPHRAVAvAoP7dDBg/3qo2mHji75WbFkqp4tQToks4/bAYYN/vVfe
eNHB0Y54km51ujNojyE9K/RpLK0ZEuDapleNwSH/uQLzE1DysgDkw5tUvw+B9hxhgT3AONYfULbB
oVAOBtlIiDe5I+iY3E5ED1Et9nUD1jSwWsPGKlv5UH51/r69pEopExzjkC7Opy56lLrr3eA2ccDo
5tKNt7B2VliKsJWaGyUBPpMB/xTfpF2HWt6E072RH5DemD8v57Wzwte/f7+RVunVtu9wVujVSy+R
30L8KKJdL+8KHX6zn0TPYKgPBDAVXlswpeGrC1QXUM+YL5WrU61vZQdfVZ6/JKlfp85vf0lfajJc
VpHh89leZhht42HcfaP9lbKTAldaLgb66ZmcRNg7JClMyNyGzU51VGpXgoAhhg3W3Fplfjeq6bAz
MT/B79JTQT7qNHdg1ZcCCQ04L6wEdcCzKx5A+mDmnnsdlAU3ESB17Cwdt5WbERCH4gePoQYByCCS
H1IV5b8xMSTil8mhoZPVRxbcOmwRUw9aF/Dk7ef3sfId+splvj2EvJ11ua7ROebN5kHxPwa/9MGe
c3/+9ZWNvdSLMwL6kRA2iMPyb757DaONTb2Sln7lQt/+ajgJRrSI8Orm4oR+AuBrIJQZ0aZF1cr3
4yuh/Pb7swLeW0lwah5TTw6t4nHwJV+wcfCAzftWCnDPQv+2/haVn34Cx0gdUOscHJhPGJlRe8Ku
8FIndFB01M/5xpZbOYx9VXO/3YwCVpvQADIQzBL08vkr+GIG0BU/v+G15uZSmK1XUctjFWEB4RR7
EuAaCZc6pFHFrvGgStqjC2BjxTe78gm6Zb97atzstqm6WgmLS5G2qDVdTKoYFVxAa0xkceQJwIsg
wUD1vb+im4k727ENWbH+qr7+fMtrZSl+kUdVGYzmNRmrOvcGJ3RbF/jRW7IvbM2SXc2BJ4r2mwXq
P66TpTCbMR7FoRJbdPSnk+ZnB0iKyJm7AshrAsxxZhvHpZXNyi/aVHFTDWmhYdGTHBbakEyl8m3j
ia0kMfz9kt+W4NS1naRFCPpC3x8yqUVBOIb+JTypEtzE5MmWWtWswseJV2w6oxMeSpbMYWSyaHHS
7oKaSAAdfm78NSsbj7//+7e/JoTnKlyycSzsrNFur/2hOHyAU4QRDG03HOKNdHttaYr/vUoW07pq
Rby2RsgCXgSxZ6rsgQI1CEowaNde2U4bm3DtoMsvQslIYMANlcF9fIr4mN/zofsxAqCEMS0ib1xk
TeXC34Plt8cGWo+gq3eFXemJduveLxLZ2QHQNwuKQxdjsM0eU5Ru9JC76aN65rxYNxiOFPrGX7DS
fyJLQTYUQNBr3G8T0hOMyIDBDN0EhofNrZis41b+NyQDOPXfW2RaOvAN+LpBBjZMgU/3DiCz1hEw
Adn5fbzxVVypxZGl4LqZ4ZirTniS3K41wq9XhjkSH5M1MIFgVnba0k2t3c/9+/ntlc3cnOuSiOAM
UCjkJzUGbBMvOTeXLbXR3zc2+bIh/HYBOQxBUVFxAcVvDWTHl+mwJQxf++lFzOgGoH3SCj8tqY8S
eRpCR8pgx3Cq442y+983KNEXYYBKaq9yEy7ABLe/hjC30FGloBjNNpVw49u7oswjSyn0NJcph/MV
Hn5hw1ivr97j3NRQ6vUlOPCzo4ADRgvflwgkX4wd009Rt+CGnMBYfqvpuFLrIEudNNC10jwK+BtA
k4K/C0hEah5A9qjC7y4zRv5JsyruCbR2K53cvnvR2E6Bw0Nx0JwBqgGcfeoDF8AF6M9GAL6HwL9t
s0UkYWEC2saIP2h+GCxuXx1FO7m4givLBuYpNgoQa49+KZFuYoVL+BFHpo49y5XXsD0PSk8HP8FZ
eaMaM0i/S+IK5zsrRRs2Fv1K2zFur043/r0cjSTb0kqujCGQpWyaK1U1EnXUCORRPPdR4ySvCbiI
uqrsBtlJpPGQSodEAsPFUJBUpE+wWSsEj+9wlDgUPKwF9mEZb6zJlY21VEr3dRXrIcUfw7HS7DuM
O4mwOVcxUA0rznhDe/T3DB3U0P9GHpxWgf2IEeJqdTfP6NrJVxqj1rPxKfh7Tku0Ra7Szxnsvmvc
Q9ljGkkAOx3uuLG81Qi8h4C/LNClaBg0JOAR7x8azGC6dTAbw146DiYGLm2odVD++HkjrIRnbRGB
OB3V1ELDZQanf4eztHEfT+CDrb7cSm5OlrJg1FMHAtYomhlwRjpHD8zMT5mvWOpL8T48iy8qHBjg
sxMdBDMHnxJYIgs8jc0e19oaWGQliVDnZT/cbw/qlmzyYMuux4VVpxtdppUA/j+iYPD2QIW93x6G
g+kR6YCpoYO+sU1WKhVkqept5wg4SA5pvpYhOBjjU+loDzBFt7XR6K3ZB3XwxlDClC/57uf1sDL6
SdRF/tHP8VxV9/OyOFoaAsNO2FWckcMBMzUmtJrEXZNaCkBwbnYGA7c5so0rr0gFMXb53/0Kqiuf
VCKuPP3GvF3eWGDYKGh625FLTrnDmekTfENwp/ohu2WYzUfqZW+lKSuTPERdRAs9iXSWYbIcXbfo
DSBBf3aIGSJAPkS70GKvmcsO/QEaWQvDO+WVu8yNARfsQ7pXnGrXA9xkxB8b7+C+Ov+y95eq4CjW
SSxKiFyjWVqlM+znS+sATOe2/palz+p7XuQ2jUBAppQhQSyO+ksJTlRiDgG24lNoURN2yUHoyDZx
QsgmIeLa2C4rMXOpBRbLueVTcJkCLRE/uQ7aQ43Bahg025+f3Mp2VxcHHoaKf1wpeHD6KcYwZhts
KTbXEhh1EUiyEYacKcGBrQzEdxTBsTOeu9+Sg3pZHQxnekgesUTtxK3OVSA2uzwxc19+FQO28ehW
DligT/13e6gULsFfuuYG5j3vcAsGtgLTB6AwvyejOX1oIONtFeRX6gtkKQtm7UzjRkbnZIAWGOhM
s8bwwB/+DOQ0kM6oc/2GU3b7PPqjr2zWZe9L7y/LfqkVnlSOD9l9SXYvxRPFGAfS0d+KBWqy19n8
PnM2x2rvz+xvV1qEmqGWhJlOEG70Vw5+DYbqgkbvlAeKMLdx9l67mUU86TU2CHPSoaWsFf1OE4FB
bDPabHy2186hSwd7jQJ+lQpYj9E7HMA4ezBhaxSZj8KW+GQtHCuLAAHaC4v7nvIBaNlXdJHT2/hJ
nqBIAqYgSTB6jVlC4cx8gGctcKqZVR42mTkr2flS2ZuR9P/JumYcAvzGmdVT4ep2CSOCzFFTu7Ho
xrZaiRjKImK0wpTmM+mht0IxfOZbgylHrRdA0twydF7JsJYiXjVVm4iJdwVA6MC0u+EsFsNotIAi
iSvNBj5B6cZpcnVRLEIEA0xo7lSEP3V8mBIrbN4B6zNVGOD30Sv3wk0vyZbJ5Eri8z863FCXcxJB
h1smloRJ09rrij+97kyqM7W59U/hfGkxTApBk/kQUPIQ0LV3Ja0LM59S2JI0Y9wbdaEPxs8XWot3
SxnuEIthJNT9HMRmOkJWnKUgnLzkodVDEllY8GC2JDg7VdSoSo/M1jC8lk1sSVu7be1zvJTlqprW
5mo6zMEQ+mO1B0rRKGF5Vdo8BgXhvgok9QwveT+ZvCL02G+E/T76KPKgLviN5fOl+/pLVFxKd8NO
LXT48sM3tLlhTtAQ6tQa51detWMpSCd7DmGYp83Hvj5m3RujIZIGYgrVSwEKLK3MIaeP41SahMfk
JpDSNVOvab6TYJGrT5Hd9NQuJGoW4Q6VDrho5jiSuQpcX4ViL9a1XaTvIzpRpQjLRh7U9Vur/mG9
84+veBHPEl5K6JThCXP70Bc/yxvUFb5qMic/NjvhUt3KzHhIHzeutrLrl37SiT6WQjmA/dGb0Y6H
g9Noo+/rRHcfH5gNxu+o9cJrGfbCxsZmWTFUI0vhcCWEmgAAFfxqMf0t3toWlaSyPIkRDJ7yx1bB
qEl0JjI8fuZbmcou8MKGUmZ2npSBos4nSm+wJQGoAFsAzrCKYkcS1AoxKNaTCf+3nlk1qYxBKEFE
mAw1tkl/ZJ2ysQe/Qsfflt8ixdLUrJtVaQQDKOxgN4F2ykycWd5lqYpKxE0bYALfYl+iRNOLzBXj
Pxl3rKvmD1yajSj/PWfvfSW4LPrQ8udSQEHLGwlnNGTXpc9ceuph0wzzXv0hzNwMVf0EThZyOu4L
7HIFJsstBGBhblHhWUEjh5fLE6ncuuYMjgct9QMuJyYAvZYYc0ZRvkxNfhg4N9ftFqAMhp+DI44u
lQdV10y1sRWM8I7VRot0RWGFl/Tf5I9LVJp1MlxpedQCBIu7CrvSQsH2iXoxdHfcRlNzJaov5dQp
WOs9lQkLNAjqCRyBjQgYjKjCaDa76cPrz5tjRcBFlqLqBAsqH2UYFA/WeAA3RXeyz8aFBlXeiS6+
va2B/uAsaGbvpoH6Mgg2iFayaohmNdaGGGQoXjpX7o4+andDbPYtipnw0RiOHRxDtI0FufZRWGqx
e0EgMOnHhkJAzspf8MTek9Ns83crouxFNbsOg/CYlTGF1No6aKyMrZGlElsOlY6PppRHSbiG3r+9
kBnNBYwsKqfkudasqD7Nwm2sf/etw19oaDLNmLQXIkxG21XPIkYsMcH2uw9nS0LXik+cYTwwZsa5
VaDoJx/SWNk4sa8dSZbK7lTEPDQnIUUUWgDPZ0dP8UxglAabBcFuo1cdU/sQfDevPN0qiayt0EUU
Bwe6njIel4Q12DV3Ik/Zteet4+naKW8p6E5Z2WblfUxhwICFi9O3eJRrPGFv+EVuKJPDjRyeinu2
l2/6pfwcrk1uzmcBHtButd/qcq1VjckiJ2WKpFd5e9/sF8VPX8EactOD4AlW5g/7/FQcUPngYItZ
/CH4U37ek7L4tcL+En//Rw6uEcg6wPwN4iK9EV6/8Oyl5rJf5dBfAPvtVKhCYsEQMqiKZngUCP2L
JFwTOfKbpLWatjxUNLJERMHywsKzljhVcxmqh1QGKrDMTIq2A9CJoM7rVjRN5xDWo+DY/4nD3u8i
dmzkYqdV6M6nNeg/KdAjIoAzWYsEqMFhUw/NggJDmTT7OexQhRntKI/sEZ6XeWxLIUZ9+e7KCToz
Gl2B/Ujl6KJg0YlYMHI3NNEriyDv6WHUHyiGPSXeg6bN7kotxujeSQjtbtJMTnzHJ8/qwtHpteq9
TzxeHkwBtytrr2lKIMmB+T9vhP2vogKOI89fmV6bpfoZtfpOm1ozm0Vq4XOTdU49PfOFw3WoqVda
k5p5BFuEbEgMkZ1jkheGJNTHqABGV2MjdE7JWDtzl9ldP/lIlrTGAy7LJ7LyFkb5HtzO5yHNLT0r
HwHgdWtCXmM9N6e2+BVP46mbYk/Q3b6GE2hX8ruu0w0MPIhtGtRJAyMlgl3IxLSEgxJJyt5oK8Df
JWCcyxnG+rC4El+zzC1EP43+VG1vETgA8Rox4lRD9C0NdcCoLhkwkdLXfHeho/LWatJRb/TUbdRe
KWy1UNLfQyHSX31FC9iyUFj1l/qEJwg3LUCduKm0IgAkPS4CWqGgrWrgKTJjaFT8l4Oo2IwMhiwh
eGHQ3y518G245iVWmuhFrsrntHjr8m4I5Ex2hUm2qiHTdjlhb0LL8l0lye1LHMMjXCfl51xRdx5b
GCfbafcQxqexf2yUUxy3JkDZcAdncKKgww6m7sjo1TI+x42ZhbotRW4mmGnos7KAV38BxKKm9+jQ
eE0MYOslowyjZn9CYojJWcI4cbxPI69Id13tT82pRSocZ6Ep9bUVwu5pMuCZF48G31lwa8XSjRGH
Favg3Akm710SkD7gmdmTC9A6OdnhIAoDOI27DlMQt5C0gLfcmChgqzZIvpIZZk/8fADsoBihkmx4
qxGMkGP7nKeHEKYhBfoosEI7a3N81QFsZBhIqerjmD3UWLfqC+OBGKPgWz7IWh9UzUdBPybsOdKA
7iC+1xMWiTRc2y52tYw8o12HCTEVRxJushKSQu7Hx/Cv7k2c0s0Ye1yobyU5z+GtGsXKU0v+BLOR
U94Ih0ZsbArKl8e66LkXNCdSUE+cr5lwLDDYNo1vc1btcRtsRG+Sg3FP+xTS2Rz0bs/4CPpr3R+l
UPe6UnyQGLmCaSvdtHBsdwVQuFxscdKU7+UURQls3rooQc4pYWSFpUHQwGrg9ZQadcWbJH+WaGxN
LL3BfXtkeOcx0LRUdSp6HOaZmhp476pkF0NhTxmIF41TTPPzQDGgDtTboHPIRY0pOvavOVPwUIvT
MIKhy8FPKh5QKk8gLwejg4vQyOpsDktFzhMHxzMMjYJoMt4mIXUadbYqWTIrtcVL4qknUKsUbf4+
6wXXlyoouTKCMfeBU60BVRUepto28D3W/XcIqJBTUMowiRZ1N01k3aF8W+2kGIp2XalfaU3OtcjC
oIgexvHU048ubYAuR/vRzehNw1tXElSLOgtzB9gdhVKZas+brbRXuF2ilaFV9scZ3uRaQgMuzr0C
xf6IzwqzSfRbCLiwNeBrKHHKg9i1sNDmMh8PeHRpfkDlSY/svjOaQEVkO/EoXavnoYO9MyaX4vzC
A2Cfv0GZr+kPQF/wwy9FD2WDg1zjLdddnu2AgMC0caqYXW4Kv/B/0tlLO7MGGUIzwIgXIGVEQ0Ay
BjCplOQ4AiRTBfxsRMW1Es4JPK9Ku8MBJqKOJuy78MLNn3GBEb3yt1DAvgPwBhUu7FkfPQ5NvOPS
3FPi/BHMdjitZ5XotoUfo9FB28LVhlh1JEzhyToIwJPitvhe9ZII+EBmtn0zmRlsaGHLKeOTJiMK
3q0c95F0QyRPGLg2DJZFbzJaCZG813G+IuUICwq1NmV5F/NzZ5ZVjStEXXegpZr8Eh6axJlkO8wx
66eY4r09C71l4Uqq6mIYDAa3k2oKSmJg8dhRS0yuggIlwRxSdB5l0ZrVzuA0oBTVQwtSjBYhiM5e
8ZnP8HbB2Me1Brstg7m31ymZ2VVg1KXl+Era/jR1cEuHITlKH8wu8wAouUyEXRlIdoPdC34t2Vxs
Uwk9Y7jadLiuppvxmHQYscBTe0+yYwun7gzHohEzmIdy9qQMZ0nyIfFwGiAWq44p/1jMnFGhEtD5
qmILLVoszSOso1y5DSJiRTHmAml/katjPdgtLLsICgEAoxbgE3UP82WAwCftrhjFLMMG5LzShku3
ptp9AtoDeWQM8aicHAWj563Ymx2bAKy2ev5NS/+oINl1OMY4yUevIUhgkrZCnILgBaJZGMQLXqVL
pig6gmDrza2JHuXKl+6hwlCGQ1Xu0Y2KiqPC7Aa+v6hQE6NSzbpGnHvlpodivlU4tJDeGkJPxExb
75bdTgf5EzW+lznao/9IsDnm+B0YJEcT9UBX6AFZHri9Iyr5qtDZPS0Qh1J2rZnsRXijdcSfCE6h
eZ10QQruTNk0aEehPWcSOtv6PPkpzEfsiG/xiWHZCXx2oxRiO1WUd+0tbuyknLFoU1NSxF3U5ntY
UfnD/eGjoquNmdODEEpnOL1XzoBAX+NdoHLTTZMP3w5ToL1VsmOOLv1A1XPTmXrn53FniRN1WT+U
Jm1oIKMOoICkTSR6ol0gcg+hlO9b8R1o5ZKFmM7vhrOUcGeMnJgUBqFwmbz1KmpKnK9wwJ9SWExO
o2CQyUy19DBOVEJ4KhUwOqtm34tqZeozQ2Yl7MTopVdRMuqJiqSKb5HsISmLRdVhxVT8mgd88FNV
stLCgXgZPvF65ZJIcRjp4cLUWv0sGT2q/yha8ge1xv7NPHwEVIIh8mr2CdMcscSxUlTcmI6naXxB
v9igpDV5eAc2xWiJYDCyipixHOi5DF12yfb6TIEnhqUIPmyJ8lCPrYPBSvAjQZNFLUDnCuCT+fil
DFWXC995lAxQbTNm3dfVCyinrh6JAJ/eFzMGgcKSGNqlaVy5CP1a1z6ZFEnWkHLnovTCmn8XUoCE
ErxqeaCuWI94YqjMP3ZoO82u9gAhuSxrhq7uIfimyELm5o2xydUb2DwNT4X+JvJP3fxEGNI6u84v
M3AAQucwgFRgNR16MTwrkQqYopJeR1H6GDDfZfJAAcL3rYcqrTjRpD5Ugy4aUsl5So0VyzU7dXDE
yuWL9DdRqR3rHSx0723FagY8HnDWplTsMVdSA9PzE4A/0Z6WxRiMSguqW9nFXswmfwBZxcAw73Wo
hIPSsXgn8cNrhW/4DrOXuls178Kc2mWqf0wTGKtVag7KU6ogfYdkH3X25Ay0O6CcQvErS3EwGQrQ
20Y4vgzUanPIt1jvI5v1aMjtSyHdxXXoAjP6BPu+PSGcy0akOEOZfEo60DMRYGkyoPaq9sYzFUka
lp0CPjmiJVQSVXnEx3kvQV3cNsGcviX6Ky8jVBzVTI+NDBu+HAD1hGl/ZtcoMrVya3MUoWSYYLOD
dve+nSfgnTGKZSR6HwdTp+2aUDrVahPIaLpFdbGfJx0jbDgMNKGTR6lVCSUeX83vSFehUT6zYIoK
J5kTU2bPPFHe6gnHNKHcFwI2FCquqfyRtq8xMqSuqEGMxySATWXZnvv2JCadyUtOLP5q0evVpPKB
E641zFOa8RFM1KAg+XnqIkwaaPglgEGPPa4gtgwYk5whaZOe26Z6ZZK+q9rsqYzHJxH1mUk80z6Y
yvgDZBDAG4HuAuRpYCG+i+jfFByG6YywvkVAOwpYgQ8dAEPYC5md1UdE2KqyxXafoQktOEx3i/xB
x3EAucZ975La73RxJ5SAb+HrT0esEhDEb2pPPZog7FLZYhyUocL7yN8UZvUpJoeI8CHm/Ys8/sEi
tHAeQ/www6Kwmzi1wmyyQvpbUYEblz6qwZ5VGjAkcu2YBILEG1z3oWicIYBKXT5K2qVIrEKFCzdK
3RVsKCbUUqXyVZLTsx4KQHpwmccwTkIVhhiHFupYWaLyMse5z7TqkSZQD7TFTuTNgoehNYZoctlS
dV9Fnij9TiMLsbXL3oiKh2QmGMNI8eT6XZ3YJLmFmK4tX2LJ0mDgwXOBxu+KX2gwNrIZAVtavo7S
i6x5yBLmyc1aVDIEPxnB9mhjX9UdmeJLjWPKXp768zxqhwiGGZg34tvS4tDu7TqktDBMHRRzgJtV
l8EzFTlR92eawYAF7kJ6CZmbwje+wbh4UkS2mB4JfVcwvqQNKch+ONoNDq8cMlRuYYIJYFaXOVT1
leqI6NngCzOkgYRZTf4iwlhywv6pO0vjASIBbI9olq69RbDUaUDGFj0ZPcjwnT3GECbQu/9wITrq
/DRhpK/NzQ5FJ1AABK/GhqLHUHLk8KDpAEaZOOnUyPg6zurVYycViEX7vIPb7awfNWTBJKO2AD8o
FIT7JrOErAdJCiEbWXZbRF6EE5ekZ3aE04KYYVvz6KldWYmib2fVLDrA6M5tO5wops7nutjRBXhm
JvdCQgJMKrWj7iMEFjPJmUOHCjGuMpLGHSK3kXM4QT42BB47biHYah7iJpp9mkdWlUrIjRNL4afT
WKmeHKHfTqQ/fAQzqqLZ4dN+5kbicLkTwmFxegkxv9GUucd4W1L8qvhUEXqmEscOW0C5NEw9EcpK
Q8PYNjo5Xk/fVOINENdX7L2tzwRTH6WB/lIH/BciQG4g+84GO2dG+QGEkUEr5aloPTE+dtwL6N4u
NwJSocEkAGZyePpaZwFEqukHIUdmFO51fGqHCkNqaV2hTlbJyZ+7NSROy6raX+JqHF9lyk+vJKQt
SpVaT3yOqxxpnNy07GzUJ6gZx5mjgA4ddjj5ihj5TqtPDXstKhsYso/Ez5vJH6PEFXUwkZT5PAsi
JqYyp2ODVwrNn1lRkgNS4JvOR+UOUhMTjk23TqqvtBg/owgHNwI7hTCM/4+k81huG8vC8BOhCjls
iUhSzJIoeYOiEnLOePr52LPqqR67bZHAvef80fD7uLzWJv6p0LSu4mLpm1mP2V6WkBpW4VLJi91R
R83P5YjL8GXmY+xHofQnmJJbDeHPMl2z5rh2dv1Pab7hCAesH+w8g6Pkdv6tEzCWjq27DM8Bzuj3
1V2Q6akgjY6IOtN/ki0mG5l6qBMMfq4h0F7mSNNmKV1p9vrqUSX87Teq9Kp2m7y2Y/VpT9jyxqqV
m+Q7U/K0LrLD1qNTCIhhKT7Ip2QQLJH8Or24l0Ds6oYy+O3abSzrXFTYpf/0L+mkviufwuJR7i35
0uBIulN3Xp7chvQwaJ0Nc6ydey5rLXIAK3Cykosdx35WHVv+bc6PN4O2bbr8MKTbkujN0S5TvyHx
0jopqa9Tno2ouDTchpohtuBoJzDoVG86oVLhdWxkdyg2Y/ad6F6I6lzaqgcFJWK1krb4ZaTZJg+h
PN8bXGtdkCr7oqi3qe5TAo/Vdeq/4sGRk22Y/grxI1xfo/57zNZtLXktaVS1w+pXAhNGLSHBGypV
u8a16lNlrBynyNkiMLBsxyC31pWXmg9rTI+5Rqawzi/j9dAoOqgpfFVLe055NLJtdlPqiA302qQu
d8mSOnJJBFYaH1AT+00Xv6jmi37S6hdc5CZBOshmasf6FsaGLduNjPcCZKI8deNWWmmEz6DqiQ1r
dPbwfZvuGBMEbPsiPQeYKq23wtrW2kcsYUDMp6uufhsE9KYATJTUTxxm5YfaUk4o6K7avBSlE4s/
nUzcb/lloZ8r/urxrMH+K3jLK5egT0kD4DjIxSc4Ux+fwnrbaLcyO7TaS4V7Hgl4gXsecZMouFx6
S7uV5C0DwVr9lKGb01ueF44BaNe7xKFuZLCqdO6fNkQS4eNRd+I/rqSQjrhZfSs7lWPWGwSAFkp0
hwPjSI3L7JsZz2nqQCKS7V5UG/OLS6V7r361xoua11zfqnjy6bmn4aPH2UGkca9Y4yksqgsVnBul
5sOkqF68WqFPA2NsvvGzGNWlvKnxezSfyBoW1rdWYbKJEztNymPds8ezVOtxgZRp8HWRH249hPdS
WLFMU96ibVWy4rIa5GafW7lvlClvPBGBliPFZ2GnkiFdkhz+UjTVu84tmTOEyTHLbP6uVedo2VTF
Jex55A8660yp8g0gCRRV4p8pjlzsyDwv2c1aV8a+A8z62J6Qq20M42WpzqXy1oRHjYG2ggXLPSV0
Rjko8n2Cz3pQAA8zD9wqLbfdteIcJJy5k3lk2WtudekZ+r9h3RUCGK/f/OuyYML4azwUut9ELk1s
g/M/fi4j9ieRmjPpu1QDwM1NXu20xCOEhRp0y/CGX94ywXJ7NYABnZhA1nNivNXl75A/9Ka7gLej
QlC6l7q31Yzv7oO/a5l+zkq7aVooQ+OKWNTi6+ssMYjBIurqMhefS3JcSQiJProy2hTKJQ39kn08
2hjWmzo7wG7WMW3BwRRfKbeos2yDk2pkEQMEyulgN+5Ss9eRHWXxfmSU5RzR7bbjeX9JufcHnXVe
4kxZBQdoiJGiLbdMQCzLCe8jrXo8C+GMo3pDMjuol4WRzfJC7rrooVbfU/7RtbaKp4gQGutUVqVN
RK8OViLtuwocRT8hYhhL2vp8Iz2zO5Uy16aebwzl3WSsCO1qtUUUsd2lIUuy4PL4y7SzUp2L3NYj
P1J+NCt3NP01i+w83catP6gBJAfX8GjYE3UO9Ru5wWlObJlwWMpbRxl0fRzSc9zdtRIAd98Jkzvi
GUjzf7O1VcQ/JrpGiGydKUVmjon32YqFLXOEGQ2O3TS0YmxKnnmmF5F5ZBO35nYK1VtfRfAn/HwE
tdBvpm26n6kKeFPq2Elb30yDtmV4ee0ohuui31Df6+FuRQQbO0bujz9NyqhGghM2fc2N32eKZGdH
7k74hpkFOxY8+dUCcX9R6PE1WVEAl0Te5YQr0NdBSYR020S5k7fvmU6ddwHhsU8HhkZjK3SP1TRs
PdkV5B1SAy8aQYnEmaYNmevUN47Z7Kry+/qrJHeZTnCB5fceYpPnXNZLWyz49ilGdKLSMTixigNS
EkH76YBbXxfVBNveFITGt5yjOc2uvSdgmKSuE0Zg/plVt9+TRr5ISICAF1+5gYyQBDs5kPXvbP5o
zxUXSxwk5LYwpoW/en6fUAIDZeUctaqt9KGDRmfUGc+BHcE/NlO3XVBLasZnpBw6lcSczJtiPqT5
TZ72PAl5A0ZoK9jxGsfqjmKPtBOw15HVewL4YJzH2SH9SWGPlN4F+G4VJFlodGecgcQQYxgbo/mt
wuNErLS1VT918JyYsTlYzFNFYeSw0U1yB94noXLQPW7W5eeJB34i+zXEF3G+zEiKWP3ryl86t049
cbIrwQk7t+u3xFaLyT9z3GZp6cwTTJg4XJQx3KyG6UcROfPdpZx5w1g/NZoNUOmd0voajW5bB820
a98aSllJmP9j9wyRQqr3CLWi6Ya3AUH5p/E3ZE4s2ZVIQn0gWxtcPuYUjLse/mBwZe7oXyXdSb+F
SnI/YYJRqLpD9M/sP2bpor4qxBDI46X7UBa/4m+kuOuyAlVey0gKmEGo4rTZ4sPk36qItoJki/AE
rTS2XMngMmwLfA5+9oTsOHpPkfaQEk5Kty/2gPWW/BtHTt59JbkP0krFszm/ScK+a51sDkLRZ+HT
/9TMsNvPVP2phwcgL53Hm/SfzEh9y0qTh6x+ahqUyi9A3vNjODfbVj/AY28onFe5dYUBFNarFfDB
+aYpj4EEAPMi/lXVlVUi1wM1qjbNvNcqrumZvXVrZN+N9KNo1yf+TxAUJ5tcnP8Dlp6PnLpJX5I4
IDrGsrUqgB9AxSUCDMXrl55uRSoNxbecr3ziN68YpLMbePMGrtUIb+IN3qSj5FCf/WZ+0/JbyjMV
14SJE1U7XdVtXx9rxTcWJ5w90BIEYZQBEMJdoG5kl+HtIt/Ib8VtI3k8b8b8b+BaiF56zTVCe4j8
sC4dKnqr6bbGRB7sreYGVDx9D1FjVx+qeuNrFzsnJ6lc98fWA6qesDx8rfo+Dak10MESBrthqBEa
vrXlXYOeSd474XelwJ4Hx1jgPfbPIgL1qWOzraiwldq1pMoZih/SHozITc9re1dU8BWJm5Do/Q+y
4oQsYIquF3dELyVw/VM/jwSAor72izphS9vnmp9mQS7ZFrMrFTkm6WK9b5qc0V7O6sspRO+3UATZ
4PNq6oUHwi3QYgiclHui9R4/lp5NvYCbku0xDjTjKCHzkw99E1jy98S/XLejsa2zTSncw/qtfpRy
uAvTN5iT59JjDYj0W2K+uo/uoALpt7NiK/ml1ffSyGUuYVt+s8L7HCMKqWy+BGY1iUF71ZwUSoyT
uGNy1mHIx404PgOQEier0HbzT2tloqpf1bnYz/SByqo38Wxl2FA3wquO2aH4VRXps5Lw3uZgeTNE
Bu6qVla4OfZL6fR6fTD+f73T2FDRALVMkx3T0lRVD5X+A5wr+sVo5A8BAGIjaMOTw64Ku2th7bmG
TJBnrchAiWiribrXVml23RJv5bKy9aEO2jr8E9P6nzWaX4Kc+A3U8ibTE1vtAj3LvGJSXcN0ZX3k
YtmUkaeyzZ4RMiEg3ZiSU8U/cvwlo0aQ96Hps4LTotsqW6neP2G42BH1Pyj74oca9SBRCN3Gs1ed
mtvQRO6w/A2j4qBA6bi4wJwDlf+yqLjSqgz+3DexTXybN2puK3mr6ZVQLdqQ/M36ToY6mc3hs1Rd
lvGms1VzOmQNGcz9uF96XuICTEzGXgNILSfH6mp1n5EmeulErFuTeZGRXYAAvGx41nfJ13F8LvYA
tTONxnX7nJNF4v25guZ2dqOG47VeD2Bq4Tp+SuYtUdJLFW5TfrWmCVdVuJEt2mZcEwTdn+P4wL05
Ld5qMWO9aH/R9DuhtI5AADYM+ERQGI6k7iekiwppWRGJWjZH7XPohRnun+jDAvDdn6coKMfdAhIL
WQWVoEQXq4S/gOfZatJ+1YHcZbfOOAXXXbUAE23XFTbuwC2cDLape+p8K8nbbjeh7lYYNENaTPxR
7LbVcqx+DDRXmTGeAZdBKcbxLAw74br2L9RZ4KEcjU/NjPh0nVz2CyOw6ghtw69OVEp1km+zsi0y
svu2lNxtMvq5OfXGwWPhVttX1bqidiFOGjmBIN9kHn3mZL6jSXXmaJ8yZYgMCOS1mESpQRhFBEmV
m2nkFwJed1+58TlMgSFvF5KKqOuaf0Y0gQUE3mnkLFcHprXCzaCJw5m8cSUOuvFUpO+WflimYwbL
CtCr7dQevR3gbuO0sM6Nlw8JaP8H0TiwJzeGPEYUiXzGt3E5NdKt/7N+8kTfDImrh9/1DICVJLdZ
Hz4lboaF3zzE96p+5CjBrGk//tf7OyUepKjSOwL2rn60zZdmlBglPjOmR8bI3AO/U+aNFVg0VYWn
PPPz8maNL+3oCvlJhFsesj3FxaZi3pePBtTzV2TXBvf0658q/NVMO7NY+tEqZ6LN5y5qx3V2ND7v
2SY5V7cXlcHVLt+TibYkqXDj5LNuDuKXya8ZMncufsLqfSDRVc3OrICQkLBHqnpYq9TpVe5PHIOd
tIuqbq+2cIAkEkExFuJ2HdkkQI6B+jze5Z7Z6aDn79kKnY6cZUAckHeeyseb34m+mdVl3zDHybpj
9S+rdMobe54IffYJ2vDUfWg8u7tVd2k+ZxGe31aV3+Upp0BRY7lsHwqylYZh47nfZDKDBSqS3K5A
/BgZUPpYGH3Tz+5VYjWp7V4J5tVVrtZ5bN+be2rZPA+AoIAVUgS5Jfzl5T9SyerCsz5LBk3powVm
idJALC1nKTcRCtnCUYxNHYuOfE5K6HDnObt9LosXhgFOINH8aigSP4GeY7GGKTpZXAeVxIc++Wq/
qwc2GovuD3nfDF9Ycl8MMr/V1ROgMdevcEQtUb5On8IzCaZ/EVBptDWFmr2XcGiI25lVqVoJ+jtE
CqrY5z0DqyDXbjgc1uiYLZ9N8hHFriX+E6HoEvWuZ5avvcyiO+twj/scBN6C/qG4Q0z0N0sSv4ZC
2EcNN01I0OO7CbYv1B96yjHrxMNDIgR9fBCZH2cOu0aJytB8WTQirnS+HIT66u8c7opU8EX46zjc
ihMfUHobxsazisxvDDgciLv1VKOliyBAEWKPL3XIORE5Oq92XX2n8TEBmY4iu0VEErWB2Rb2Qjsb
C0PcfmnCq1JMiIMmNPnYPXlDIoPhHeljGXvpWjJDgGvr3FKN7hrZ5C4aepw8AnhQslOfT5taMg4D
jD75zoKtyJchulExCdcdWQikNszbo9Gy3mfXuCYRYMy1Fg0UiIlcB5lOuY3JFl7kXsyuCPMMYtLf
zfphSj7PJcs4kKIwHdrqkVs8EwmAC9OpGVdHyZTt0rwInfP8qMeL2p8K/sAof/BfM1JkjOYlV3/C
mrTseyoiz5dYwOVXgf74WPPmtSfmiGWXOTlEFc5RUQTSnwxob8UeyEizrMghQ1l1Sv0u0Ldu7WuO
wvVRWV9dFD1/y57nP0UVo0esCQfVYO5ObFm9TnOM8qv45Mo2JeBEQ9+MSLQLI/vX6UCo+UymzR0c
BJsOAjKIgQ+xeynjvw4efmHbHf9WtXP+E6qcVu04QK1H7GgNZ6Jomh8VI1HSfox5tlNMNFlxupP5
i0emsacWc1/M0m0gk2DaleprmJ1VtIxR+C52U+eslnQa+jF0W/k5bVafcZ76xV6YPy0J/Bqhmz3w
owzviXWV5dGb8123wlOFlzICUVIufbSrZJjDqyQEmumuVujo429buTHsim5s1cJm2tXKbSK8JfLI
pP2tV18qEFPSbzUVumWTtjROliDvGYmwxbWf+mNayNdcBaumviwudhoxisW32iKX6BcR1pk6+3J9
TB0XaWzdiLHmnZvbL31O3gQLrr1eNa+URvgnlI9KW22bgTe8HzTONeN76EFKuIGlSTCDITMfYbzs
6Ol7jYbdLL8ZyIorLARJc9eE6NIBarcsGIkhjIcEdh84zRTtMoHYzRhaPE0RY6+WtauhR8lNUREI
NREzfblWW9WKbpVBeY+KcLT6lqPMlTVlKzSoGYv1vopPCIgjJxJpXZePeQyTixBKDZ/KQPZG1Wrv
hUWVnmCOO3Ua8QKQq7ZRSzkYrDi0m9TI7EFsRj/u1a+oNSIPJhTVwhIfzBABiaqMdIdKTPflKRS8
Pg9UycLf5uA7mJTpXeB+D7XzMr6yfrbp3jLxTjSJU6JIKr80XXUMihDWjdayTmWE6Zs4Yew2+kuE
q0JJEUsoVhlLmS5UNEHCSQgbMgmP2dwr1AQ21TU3hX0jCZNtCoqrkcsh86JajtnfBi1xpDJYlIdm
wn/Jft7zNMiPdmbFL1BT1CVcCZyl+SToSCGuFNsgyGitm2Mb13ddl24R92bUyy5idnWXStppJHgT
mGBhijWBsOh0ZwwOEh2uQPlUYzIq43jctl3xMk6DCqsVwnYRMBybftOIfJkY5mzDLEI7FDp10zaq
5MYRn7dhQZMMcro4EDyHrmzPhWzZJqeIMNdHpftnpZScEzTSjENFg5PmzBY6VE2pfzThxaiKbRIN
eOOGBHy/8MXwpI1eSguKhS1LoZJ6EU6KSaAtSQHlMVUYnG2mSEMKKKFQuC3m6IBPKWHqXIq3Rd8J
rSdbu0rzo/k2mnuVNlPsAbxtfd1feKwjr6ewAzpLXcHqUwE8UkEDJiHNktx0VsD9JeMNqzrXfElI
U7L+6+Z2B77CNlr1dtG+1rRmRGw3J+htwdir8VXX3I6oic6xEnAmiN6Em2Vgs8jXgA3AwiCFpdU0
3QFHg+Iif/AqAmyHxXCUiB+33kaNuR2W2BtQIAwyi2XzHk9uMwxBkyvbRu1VuDdGphTNIaJnzt/3
5loBpw7mt8G5zfDbj4+8twisUT7r9gfgLGzLYx8lR6kKcnl6Wa1f1QTsLthQWnm3aJ236HwOtbA1
4y9FpbRFcLCfkRa1y6Wutq1SfIiWT+Wj09bIX6w2fLRlQ4FOGiIiQY03S6ojVPojMaSVyYdiwG64
95IYyGl8W8LMDhuTtjvV1sIEJUQloMMdu8XvWoO4z7karJ+xrUV3EBfTEaQocSUt/JUq9Ki81MrQ
UShZ98iGU5G+hUJTKv4P6IO45iZfCxFJZ0cjmBFZeyTYigMDyNvRDYWXpWkwNNY+nmeYPMpvUDFN
EPLVHIGN1dpsx13lAbVVlYrkbAS+Mccy3adzAy4VnxtMbQ3wyJCVBwEyThmlYEWJOA/V5yRZXmJm
J+S5xyxJL+HToKiAOw2M9yu+lQLVja7roisO5eDp9VMhdpy1vaim5nVF2llNuuWVT9EuOnd7ionJ
D+OtPm5WswgspP4aA5XKdpLiTapQKSi3nle+gV4Ki5aRrRddfXyM6z+1CWT2TgU5WYvSJmY8waMn
OJF+7eTjbFjMOrVDs3Uoaxu556/419VE/4X6S4YCoWVQLg2mdP2RCQ0bjKA7c3Ev6+xNMhf9tEBz
gyXkrOZP9baUKU4+noz6rMfvQgtKvRPL6vnClQm5k4X+Ves8aMoHmhZvyLCjiSiIY6X5q5HyZ/Zo
fiRR5CsJZEUDCpeJqmUvvbmlNojmpb+OTJhuZsaxbkg42vE0lj9Z+BWPwJ28wubyi8hgYsIuUvz4
PSjFIkpuq3vr4HW4I8TzqPpGeAmloxL28TnDuamgQrxp8/qT1OO0S7t3M/f7XP/VioSaldHXkIvR
5eehlK+Ukz7RGzDmECtOX9tZ/5rosq2TD2tMdo4aN1P6oH8q78i7RhsyW2h+TTfpcyCGc9UclhjB
E+pVUy5g+QtHj9tAj1Fiu8TbGQtNDjxdm4lwqedQW8JPiDB7QmDlAubJDy5fZCdIuFpUICJbd/0v
IdmvkDheVbctp+M6bZNwL5unTkvtiCMmG9/H9grpBLU8FRCpnlWCvCE6tbDl2oKkeaPItQZDE4/Z
v1GITxnTuNruZ+HfMFkeh/YlURtPmN5URSV6dcKboDhlJmgXjVmvyJEzjB0nbX6JdFML+nYlA4Tx
363CAd5UuvDfH+XYRsTEgMxLW2X9S8ImVhTrIZJI6ganUACB+jGFVl1OZq4/VUySX4hBXj3WhcSP
WbXbVbYl6bMPq5015/wcuGCzh2GgneI3dk84EB5S+isGBLBytzHA5Hu8GpWSJw5g+LroWE5BOvJ1
Z9FfLa9OUccQJAR5F2Y0oStg7U2F38LUUZCibkRon6R+HHk1+TAVAHaWBGO9mOx328Ycz7O44G4Z
u6QmVBVCu8whrtWe9bMhEEXvFjAHxRvHv7gxzCvKgGYzxuVwHmIQfY79GV4riqXFEUV8HhZAVfoi
Dmljj7X6biBDweBR6dq5LhU/weeya3ElY1wRysAsqHMUGLyHxeSFXRFRznIYO89Ep4+6Jvd3We/Z
OgqINwKpF0suQNCRNul9OTrMNDnVhmpuGjk9lYKbIxAZKgLmFIV10RBgFkQT12PeBvIoIGmdwQAZ
xC6DEN2iMXeWWTFf+nl5zAK4oaKJrWPKqIcrw7o2EtVp1nwFcc3ae/vclDs5+qssUuYT6awwiKr1
lNmVZZzlDlY5P8nhKyr13M3Sfw2FI/N9aLk06+YWmheFAGv0hINIk4D5PmffIctX29zj6VPicIvN
116/zxqorvQmAhqmT0XQPVUhixX+HIfH5mhNeAfCuGlejAWSKdRyKTCSWH6EuFULiNNohZOrwtCx
GK7E0VOey90AcR6ujQWSamynNlMf/dq4k9xgaA5f52QMlNBwimyWXkXzJxwEm2tBa5LkHYkUvQw6
goxWqQ0UwZPw1YoRDpT00XXFb7TGoGT3eu22TRq+C8AL4vCazECysY7gptPyLIiNWeb1QdVbiU7B
47fhHDI1Q8IIEL2oepCL30tMyaCpoCtWvovEPABeDKspQiczm2DLQfrGOa5VHJiGX5Z/SqlDMPZE
Es3SsBfnWCIs+Lua7vqATwhMXlUt7rvM75Yi0EHxouFRkZI+xK84sZC7o0Ic+bg5Hqa3YUIaqool
20rqaCAq8go7ZKhJ0DNGg6CDTU3PnyZtvbK5QMvmbPKW+dkZ4jUqrX9FXTBAg1/qSyGgLXiGOyB6
9Iuife91xjsAt1QfDwQSp4KHbjzqZ9/AEIWCWYUQMZ22Zdtp06dMnYqMTSxAb0BoFwqqF01H/l2n
WvgB8MsB1vzqcv018s2i45BipKOE7WVngoyBSYSrMBxNamnsjv3CWZo7uY6oWZTILiZQTtKSB2xd
0sA5yTJXVNql4J9Strr92G8HERHIau5pOd1gK54lRC2taed94ifhQo8x8IxwXyK+sUY61MYLEOSh
HQG+Tf0sRVWAfLqIpvZjpke2HCr8Q6jVSHg2ev53CfvBsrysPvFM267lxdKINqz/phAgr5qtjyFr
oZ5jtm4Bh3Ohq+Ayau1hTpjJOD0ia2+2XW6ZwWo1wK+x+lKmoH3MQqITVVZzUAaUZqbUIjYWd6HM
MJx2TppqbHURT2EnjsylOFE6DW16bMEWquFFn3QAJEM7CoZ5M7LGlsJjtbQvOhO9YsZeZwIWmzbH
2D6zmFcgwKLu3mSIU6Y5qFTlRCkg1N0bPOSCx8Kfpl+5MfZFarmqyTcM/8Wf9wq62xZTEI3NNuGv
JXVo+Me3Spo8Lf3HwR8sVbFPLCMIO5/lOB4O2luIZqeu6fZGtdJVkh2C7a7GaCPD3sXhZ9hyOvKg
IK6Jk/WljjSvh91W5xko1nyriYirJlpp9LOO1Bu7NdSzaDfrr4pSqw+HbVP+s+hiIv7hOTlNaOPK
H2u4C+ptMH7QgcXJIxIhUtCxDU4iPCZyulXd4kcF0WipjsgWZ6pHTGQp6nE4NyD+TD0r6Wc4nRlP
qx4Mq+YtRnQhGJ7YCze5agMrVryW+Hh7eXIxyhxt2dJ9xUQBv1TBKNynJvN1kmytZC/P7zVmJHmk
100VbTPpnjSHLuWtnY8CYOTzpZ842FMCW4ZvS5viQJXDbaYZ/2L6bccm92dDpVYcw1uJ8aZAkCdn
OiozhAm6tE+Yg1TMm2EXHbrxNk2JXy9Y//R6p2AhwBToEqj49MEPKp+UMEJ2Irsy1A078oh9vgIt
Y02KtHmXofbQQOmK+NbqX0JyE3UHfxHytc9F/pLrbwNeXmpIdR0+q3LFA5pO38tc4a2vy0+pSs91
Qohtp/RnaTbe4lUkv6BY7dpa9kK+ry0i5jra7cytBCqWslU+P4co5q9pYEFs+Z4wtIhR/IMoift4
D3bMu8XpWRmZH1XIzzOozMNQn+PwxjITV5DC+yJ62ia9ZkjdXku/NYDT6bYIb8z7SROeRw3qaiYA
QIwmxNZhz74BJM/+v+szdODaNF1EJKkrSltrGYOe5cQ0k3wjm+VRbhZn1YrdEmvylb4sNLFKj2cy
6WfXHFDgSlLE2Z1Lfq0t37JpfJXyw8jPqznYeSsgcJE7JFmFFR1NbX6gYK8yyx1DROThLIIqV8/p
qAqLN6kFzWcFdqK0H3guyicT/kx3YLKZ64Vdl9gNpYTKWtiJ68gIRNOTWkoWE9Sl5ZG+HK+XW9vg
bSYbXzWVfVZALvdmuJsz5aamsZdpihNZM0YMv059SUBZirR9UB259cv0KJjhFTNEn3xPk3GJlg8t
+sHqC5XPFqprgiPHV0m7pIJy7sDZW6M+CrNo66rpVbqoX405QwkVG4rHEkeAUzF5WBH/JROuq4mE
tsJM1YcRZqTNjg1loPn0/3FdyBGVShnridkIEGcNVuBh4HvSZm+N0RxhmJzLu2k+UP6tyncNWaAg
eRidWWCG4UCp3019fWVn2urcOqUEN2JF4nHEBCX0X/OaHY18vzQwHVHlJGWOtcJANLQE2bz4sRkd
BbQGzZwetLTeyZGGR2bWvKGWZQf/j5trDaiTuGtCUIOkjt/bTHTJ7+UjwHeSoBiuOq8vpmPUhXYE
vVKtC7r8NXUU03DyakJD1zXSo14tPQZaIeJVuHdGaw8WJ2pAgwPA9VZG3DbRBqDjVnPyCJD2pEyf
HLyDdDeXrRrypdnYLBn2r2tMfAuq9SsDdh3deD5U64Ke2+y2FitzaL7WpQ4bc1t1b65eeiYJqQE0
UHt/MsMb71cpEqcn/FaI5JU5s1t14C3Ja4SJVo1UKq0FR1LM3k6ijg9YKotd3k1k0QHypqnTsrlH
idPA1zTTtDNq/Ur5Vu10WnXputsS+4riqImyr0GIJeWtbypG6IhFwK3yUNk0DZa0yhNhXRVztvNn
+hLbilKe0nnAOH7H0ra1xNKPpEz2V2n9nvXrxGxWr2dL+CnmO3Q4K/rTEUopDsG8mrnaYZV60LX5
oqHbNHcNygezC8RY+hq7GpFxsZsBYuRyZ44/kbIiP0++DTkHCxe4+yxywd77KjnMhIBTSGd+xSvL
WqisexUGf2WWGOYTfhdQlMVduMiXk8CLPYoaVgRpkwzzB5ah3vpJlD9JD9auOxfaCSYTmnjBbyw0
x7gtHQVHfqq1h3w9t2ru0/nqtnBHSnFpy08jfV9a7kG85uY+n9Cyt8jFlWNLNlXWmoCUT77if9Sd
13LjyLqlX2VH36MPvJk4vS/oSdHJllQ3CEklwXsk3EPMS82LzYfqnjkqtijO6buJ2LEjuiQRhMlE
5v+v9a1FZmGdCmbxqEKkP2uwaEWFVg3WrpTeNZC5Mb5hs8QGM4qURJDjzbfnOIh8uHRVvSJnaJoE
/pwWb09ioorjdoH4WTXtqdc0s2zY62bKL9ORc2mIBLxbpYLSIkJULIlpvOrzbaJuVdY38rIeNjBj
KexPBjhIVoehdXgYG1/ePMvXOHQDqpLGmoKRri/r5lCIaUKZy7vVvXmRsshGna2/FWM2FoURO7qX
UHegk0Cp5G8Rk08i7cVm/0w3AX2V1NB4LXHoSnvhI0Uh/jZCjOewKVc17hHdgeBAR1MyeL2irCjc
ZBpU6aLt221e0dzYBeKq6p96fRaaxlSNrurwuup2JoJRNTjkssSj6UdPeaKvLdvm6r06+bGU0o1p
0eUtHVSZWCOlF5Yda7bllPswalNHmlexPxtqe5M5DrGAGLfY4mY1fe3OeJD1dyNJ0XWZm8Ab7sPi
2VFEgm8Fq0PRKjPcqbNerZE/REspRCBrX3njGYkXtuncefRSVKex/gndnad1fi83YhvQjhEW4Ojy
Smo8bGLS3C+9Oy8cn4rg2nCCTcGVVl1lQddlqpViXWs7W+4NiKgsYUOvIu0vWsl1tcdszOLuzvay
R4waCABoCCyIYZuH6tqNACU3BqKSfkhnffNiGBrlIkF5wMuXcLGop5bs/FsBqdyaqk6/VuS+nxWt
DpIz3WZhDJnFZxWWNjXVFbPxuoVr12StFWx7i04sBxLCtKjE3UnlSXTVfVBmjPbKk0m4M2Cs6LWq
Hj1JMe9Hbp88M9nfz7zGEGtHoXDgOdQSdAfdpt0hE8UChSVF6r8VwwFpZ6Q8RmU2HSpIBejhC3rP
Txav9s67LWgCGRgnnHLhhuWzXh9LE7NEjx+s7ZK3tMLs3Fcua1SBsl8pHiwih8tEsPxq61dfU7dl
oWzskQWRJ8ccdpGZ2cEqa65LCsf01AYlmngUwWwax5bCaxHLTGcYi8L8QbgRnKOwW7vtm4dF2fHZ
wPnutdOwTErtPj+kJSI1/PUNO0/yZw28fa1ycMfdY04rRJOfYsV4BH0kZWKdxOGT5uHHTZP+xiJL
4Jaq6YqlZ61T82qObYzwScHVMK8Ya6W4scH1INsP/Ne+XquBNJfVuW2JNd2VZQ7oKY+TWx9eFuum
AakabEGW6CQzoO7r9e9edEiSmYc8G1Vo0KNu6I8BVPMJ62z4AUh/fck6JsMw1Vp3GlZzv6pe1Tpf
MpZmTeVfCXZOWiRNDbqPVkzrunCXKpUhv7vVexZm5q1N1XVWuf0wtZKYJTZ0LClp3pPxgQsWxJYt
NXOLYKdwb1udUEa7WObj8oKqW5F/x/Ir2oUd4GYjn8qkRs65Yj0o1AUiIjujSw3PKLMOMhq+kP2F
EgFzNvEfu2XXsZTA8oZ/0Q/i2ZCmvMeHam+10uiJvKa6k4V3RbHAeIsX/xjQDO3Zvd2jF4UfIHPW
nafiG6PIsPCSO1vM3f5GgckirRmWWFpzZ1FK39saYU24EMa0K7+j+/bI95VvKnfjt3e9sm7cVeRJ
sy44uuE2RnvqzDr1Ni4WffsjTeZO+hzQlTe/BwbNqYeaLmrw5DNXtA9yPLcIoWp3KgVOKQVPk7Kf
HSr298mxS6iY28oo8gy2nsXC5hAxaTjNtWnM0m6vNg+pfms35kHyjO85787Y3rMGnsnNntZkJYv7
wt8I55vGYjmnDh43bjavHNM92KKdqhU3LcDjIVRMYGxWiPzTW2EdnALYYYXKPost/UobTbVFYYP8
pC0+LWGcJ0rFSrTaOwbSniFkihoSaoyJdqhL1Fha1q+EZNOJyqqNa2VMC6JXlw0CrGmB7UpJvhXy
axz2ywIvSZ+T0lsOAwCcJuCXjKtec9dKWK7LvFjFEm6pWFoqmABsiDDJ1h/zYLq5P/zw7anthgc5
qx1KzOYmV2R2Hgrqaaqaa4emf0VZL2+f/Igg+1RlAWPS21CWmmPdNhmreOTAV6XBgqjHjlck3+HO
bX2ZTXSGJzj0rxsrZfrtlzaMnC5Z1uZBUw+qtrYpCdGBlK1tzFa96ne2oUyMoig3uuW7s9A3HulN
AByhzV36IKRoLPrc8UbRXz3VXoV4vKKBjnaEAp8uh99oDHFtYqp4sgBkyeFLYqN69WnN9Kq+pHyb
6yxq7WFTatEu0arbQEfyK8X3khdcuWgzDMnbG1WgTewcE1odrhzbX6kDhggIa13Wz0BtNDQA02vY
PxOtfMhD/AztPJO2rgAZ3SfGNB/tRxFd4mvBo9owuWqjU9mMmOiKwkTdbWoa51nfUN2mNZ9NXHaL
vtphFgiqZCIK+VEq3CcppC1MZ8o0oR34xg+Tl3UZzxWE+U617oKFGbBc8ft3LwyvUgcFO0YFVlBG
RpGuH5Wd6VI4Ym4hY/OVdO6a174X7Gq0OYZMlWJcn8c4cFPT2SglUKc71QIjZ6EFiijs0lmri1mI
J54McwN3YSU9eGo5c+gM1LGPYOPa4xsh6w6NYjYM9HbT/kfhIAORaMkAfWl6DFF2srWoGpYITEWA
pAhV4ESjH5jE6bzSixs3Sw9m7B+Jf153iX3MxS5sgSoJ8YaQJpRWtnTwImMGcuNRcf0rNzHlaeRj
TmCVTxvSmVDD2kUuGqewQ1D8NY5KOYO/10+Ad5GXDonltNhtJvL0ZfiG4XkyIhOv2wmewQvIxDM4
6tOM4DwKG0NWDRR8+sKX7vL6pnYfLpzASC38hKZ1GhRc6L7cx5qqXMlym48CUbXc9aofIkU06A4p
fV48iajFGmuUBit6n57rm/Bs2kr64KM+uPA9zgButRPUcVSradk4qHOGbj/ic2P87LQAF8MMfRc+
JXVexFPy0ul5utIupN4gXzi0de4SjF/pQzJLWWvmYFq8GTodsC7sLtNzZQx53ZxaHmrp24h4Tno3
2GsTEV812rpV1qZ47mpABxUPmFQsawevIm6QoH4sYnUeSs4P3mKVv2L8UphLuZrmpKD2oFfXqtFP
1Z6VmsNJFTd+/y1lGq6etUJZBeg/ZAeTeeiZz357zzsU8xOWzKmNw8zNO6InxCo0pE2sV8jrIb8P
ghUtxnkebA0vfjIxvTsSSawSwlnByH6WG2yV6aoQ5UqJ6k3qS2iRdEJaWRX+iNkfqMVG5d+6GOed
Rhf361v689Z99miNj/OH69rkUZwlqTwQxOhvD7Nk4x6zZTB5mT1Uq6ieyEukJfLkmzTFWodWdrJp
J7diZk8oTk+95bs3fcWDtJPRQs+//kbK53ea8uOv3yg1W9cQupLs+mvmYyyE5luSL1Rmp7FdOKWk
w4r462N9PmYBkv56KMv1c5FKHCoLfWVtpyVWT+gY3Vgi//oIn6NbNfNk6qmlMvWsIOAKvetzaW+i
hM53qC4voLtHUuHf755mjIf9cPd05CWeQl1o1yMPiYeXuLo05Xw+Z2qnuGTXqTIzrrJ4Z6iTbM+b
nQUWVl/B+/K9v9N5oxsz95t3IV7lzGUyTiYWKQPfFfScR8Ta4aG8k24owY5gwuzCAVTz3Nw1XsIP
l8q3JbWSLE/bemqzgnwmoxySikeCCx5LS53kjkbR25tTEB5bq2il0SIHYYvvTWO3BxSUnlhcs+bf
CJqgDRuaVUGMwktYfQvY8SVwco1j4R8dJV5Z+AeEB8u/p3fZgsWVDXWPePrYvsr5fWxcde9GPx7A
AgM3rJL0JtQeJNib+RyNlHeQfVhoo+hkr7Y2trlvDarP1NzgotbFHBHtNTnmc+uWXsfg3/fGQga6
EgGh3Uksk8XMYmOBroGJauM91Qo+A0RmWF7ng46Tf5G2NFKWYC9vRpMu1f/31kJBhaF1Sl6QvNNe
ARvmx1Y8a7ztWREx5STRVUwbccgPdPK7HHqEtEHmW9rdpAWN10xcCGMpVTVqle2D9Q1RgKFtNRZH
7EJEs6Ihho2yatcmNCoR7Uf2W6LddSCaESeqP6qcqZXKiotIhTS7ARVO+2LoqNx9sQiSYY/xlXWL
76sTWTaZPr1jXHo4zfSHWNWPQbjzMpRWziFB1ArmIqTwWM3rfl2pOurgW1vdC/eNiKS6O2hdMTeK
lyG9wqiG/uGhxNlnEheTM+2D58JrpVAfVW8jJmqluC31QMBzt2/VvDmWIn1RI2vmsJNWWEgmKZUD
6IcQR/qryHCm7E+Dct7Bn6CEwb5gYocvqpuC9cgXPp17EtRzb5W4z5W8T9meUQzKdRsiMkA1FUYO
YrlVFPMu0/asjAZ6PhqC7pRvFbVLNMuIPYcQOk7O1kMjek/71mMxwQcYVvdlvxHplYpupURBjzKz
CIEJBCFvZUO826AAXRkTrd5OCTo3B2pMxC/ijLG6o9B3SXINW0jx1o4JeCmYswFprauiwt0Y4bf0
nio1eLR9/yFKV6k8dfL7qL7OU3WmNN6NxG4iaRqM9ATMpfbUF/iVKs1fdlk0QVKfI6wVSXb79bz6
M77k7zMfJqFfhzOPSGM7fY5QGMYP5id4oFLzHFTsntDANsijTfrIPtuAIVauJf2QKLAE4JGirmj9
coJ0qtPws0ZU0mJ31xbWu6Sjmk/q0eLznFM4lSlWsDtsgPj718jZwW5c+cjkcexEAlmsWU5RBxcW
a2SGR7RWqoom4K6VNnW8k+xNk2wcU0G0cxfTx42RXMXVdd6v+rA6NpQZY4cGUC7qZUw7YGL4/rUR
OK+Za0wz+0flXrmIyGRMI0l9S6dhntfdddS1L5rbrPSun2pQGboYCLXq7fXhe5eutXpnDcM/e3MZ
Jwuuzi7bVAcFskMUNSAh3JtP6h1S/eHZuIBuPrMu14yTtUdUSIqthRzCe+5e09foXX+vrqUbNlq1
srRf651y6Ujj2uHvT4tmnEz+3HtL1RDA79p3QuOY/elwIqu+UXWI5dNy47+JCxzjc2/k8X364TUT
SrIp264c7aSUydqaO5p04YYo5z56PLkPH+23rtrH1hDtfAkpXuaBjKsMgY+wiqEiVjJN5ABIRpoM
xryliD+TaoukR7MS+7rK9GUW19lGSQf3wkrt89WTrp2cqoCrG5PJpW7diNESSLxFmbjRZmXgGr8e
5vbn56z/5NN/OOdUdtDvx1K3pVGHXwwUYwmiD3EywGDDCyd2peMTjxfojXYpKpo82krBqwufXnIH
BH3dLGn2A1px6S0q6EQE0dqraP+V0sJON37ENKvQH8hxIVTUfZNmZiTOTEM+HYx+jyJdujSB2YlD
Wowq+8aPXxXl1g+bGZXTKS/VUtlVAOO0inJ5FDyJdJ8h4oeo4sS8M5TvJUmpols40kPuvyqRfF0O
NH/DZNb4qDQVeNxOSNNGEqQZPhT6dUPmep3skdx0OVEY3fc8AF5PKoaggdY7G8lB7cWeZ9umr91w
r5Y07vxkX3bYmKgF0CsPaVsGcW5Nv74FZ9bjunayhJVrSjKGWdFkqpe+BOIQV/ajpHv3uoeVaeMm
EIfBITQXdiSfLwV1dfz3j3c8TdsecY18VXu5eWuVUXWgU4mhJMkyBw5/mgKRia0Z8rsIgJ5tGccL
J3pmhaiOmPAPR5alQWaO6LUrqSrp8g5uuoh681YSrFtSVIOp1XlYKQ+GXFMjfUsKed5IFXrflrKK
oAqeUVx15MC+8PCr577Qyaq49ZOq8fxCu/LbSsKlG9euRtpAKj0FmQztK6Ar/KNVUfLrjUUL0FRl
dDAGk4Fex8BfLL17LaN4FFbF+dqEyA8/Na3Sq7rFMllEanndWaxc1Myt7lrHDFFHtwr6inHQgYkI
EGvGA+wfYVfuhVns52Pz96lY/3myH66yUNQwlCHT7kxhQmu0qMhliwzoJja6qXAt2rM08eT8u4T2
2bAztjYwnvqDpwVjtw5VTxW8pSK5zeN+qSNYT5BG+mSR2iRKeqiOy1Ks2pJmHj7ltsxp3YD2tIJ5
4pmbr58Ue3z0PzuHkxdXpzuurEZOBhqspYmJ4moqP7vP8MhDmkRAcmwNb6i9MjTKijNEszlK/jfj
Nr8Omuf2XmIPQbf3pd0zrMA5LYcrCTEbp4/zgBMilAaM0otZAmVZWeEz1Wzww+rE+Va/R/EW+wHP
4Vuc7U3KbuySvpWEvLC9fGXNKaHH6dkyIziTqnm0qUBM4H0nrXCJx6BOQehNiu9Y3kt5khyhmNr6
PKquwdgMvoeC9IpmS3ohaeJnwtdn12mc1T/ca7VXimwA+7UF57/QVtGGBtYWze3EJ2dcmtzZhMTp
U3ND2u7UXzjIZScSKXX5wiSwy6TKEM3cCSvSFRXY8a9myRR77AyQzlSnhveszbE/LuMpPtQDhpd9
vGSRvIWLjYx6Sdt4HS/FSlz5c3uB6e6fPsEn7z3T9tzSzDgr8ranwBmW6lK+xrQMGZxc+HYGYGtu
rrnMk26iz6DaTt+e7r1ZtGBvewUPoLiw1FDGeeCzy3uyIAgGEXXM+irRfvSnZ/iMpuMlMicUSqYg
ICbBwr//+pFXxs/87Fgn6+2S6SGKxmO5O+k2XRNgcexfQbFP0/k/rKCqJy8ap0YyVKq9tXUd7ARF
tLdVdJtpF6kX7tyZ+fRnRsKHx7GWm8LuotbaKtJokhVkIhVhBklfWjhxcTEc6Mzs8DOW6cNhUs0p
AfMPlNToi+etmOn9PfsDBCrWojXJt6iubEo1zqVF0pk35s/H48PxRNY2hRtjj2gEYQMwTKVik1Ci
Bz8IZqed5SrZNOmFB+HMou9nvsmHg2n04PU4prfKi2M5yM8aRADz0qU7s9pTTuZVTzfzPtI1YpU8
67opMG+C0fz6AT5X6Py5qv7wxS0rsTPTF9Suywy2VVSivYh8x6ynOG0Aoncmy2bZwlido8M6KB2a
gMAAR0bMgz9PDJ81J8m/4NA16BKiqKl4ZI436QZZoCRXwcf0yGZJNQKiL0vBlVmp8jq2fflKwBaZ
dTVGpwbPP1iy1H7SVWieZDK7yBGDwbG2dqJAgnVdYGmx7PwQ4Iincd5h8oj1DMIF0MKvr8S5UXAy
fdEnLweUqCSCVMCSoLAzh0zhTUxU48K8f2Zjp/+cRD5c66A0TCxYHMLXomBZoqWE2+4b88ZCmmgo
ljxvO6vaqU3uHgK/FJs4wYMIgjfE/JYPs5CJ7cK7+tzzejJv+X2CMMEyO+5bwc472NhI3vqguLA6
PncxT+YsydTMUO68fisVO/Iu1G5hO7B9LgWpfD7pyidr4apx9azTiG4I4pKeArTeateo8vwfPQjy
6Xq3DpK4QLW8NW0YP7rsfK8A2KpV+xI34YWH7VyMoHyyhsUM7A/qIHOQnlKGCNH0J1mzCROdFZ1/
ZTvDYdB6awKTfqbqyIW+PrczM4k83q8PT2AB+6coXLXDm3gvkqcsvFBHHq/NJ69B+WSGsi1642XB
53rKJkpHyCGaeQUPrD83hwvr/nPfffz3D9/dDGpRpNn43SWUA/YiiNILL8Bzn3wy9EtIIVaZ8Mkj
xa6Oblv5QtbXmWEgn6xEBOmuiSspfHA8AwDdKzN03zANv76ZZ8awfDKGy6r1PEnl0w3LnxBG4qpg
+5dff/a5G3oygJFMdV44fnMHB66Mj2tkBqQ3tj5F0vr1IT6/OJpzMor9xPWGJkZopKvY8DWa+iYg
jFdqh19//ufvf805GcdB2g4eQOJsZyLc9+TBnSiWpa71BtghSYU2DypzrxOjdchUqKxfH/XzxSf6
kF+fUj9GBjfoabYTgXjJIs2gIq4lyygGdpFFAgcKhOOvD3VmEtGck9FsCpHhgxrCHa6oaC/fDwlG
8al03d1rk0uttHN36WRk50Fg52TChrtay1ikp0UA0bewX0ILZW4Oy+BSHvLnT5zmnAzvuAscRXMr
oLhYDHA9xcGD1V1JPRbB6rHx8wt1lM/HuuacjPUikWJdR327a2Q7uC+48Veuk7mrr2/J50NSc04G
vO+FnuPlZbjTvUUT3IXNQc4vjMhzH30y2unr15Krx+FOgpiaWB304nlRXnijnhsrJ8O9tVjRKQ1X
JXmAWZ/ib4M7pwB4nA5gcy/Ns2eOYp+MeEMLG8Sy47WnvdUsyx/0PkKyM9xJB/Lk7etbcG5U2Cfj
vreVuuljjhJCHCtnYUNABSyLCb5EIW1cjBzFhRns3PmcjPUoqCNCojkSMmt8ChQs8TLb1RwCf0lg
xoUTOnPj7ZNR7pAB7EYZlM3e+dbET3FcASN5/fpinfvs8d8/vFPrxHDcLkgSQBLHBu8xlHK/Di5c
njMj+mfx+sOHY4erNBWR/07fgcwX2P2oNB/lYq5nF2bAM4PZPhnMei2apkk5gqgfoMLhlrzw1c9d
l5Px0Ke5nfuthIFk6OAcv1b4Z+sLM9CZp8Y6GQWpVLYh6qNoF6ozeCAyhA7QeqNtY1bAG7wUd3zm
2lgnw0CP8z61x7ZIBr9OUg9avP76mTnzRrBOnnpkdnppBiLCc5nwuFCqs3Sq74hpjVR9+PoYZ7ZK
mnXy0GsKNQ87DKJd64Vg1c206Q+KlAp00ExHik89b/BGpLWThXNUie3cGVJtxYrlJaptaaV4TXth
bjx3IU/GiGO4vkjNPN5V3UHSt+Q9XXjIzrQQNGs84ocBUvl9bBdxEu9ykBoOrVBcEoAEJuLVfazw
ExPSdkk+dO4kTkZKPijCt5Mi3oUI8Avroa4uzCDnngb113MQNM4G33SinT1ISx1cTknZPyDwwLr0
Th2fq7/vLbSf0rcPV0nEeinlKUcQEukJNRyaoyu91yXkWS2cff28nTuL0/HuBVT4DfRIIVZ0od9G
LlIBVA7ZcCmi/swN+FkL/nAWkZn1ptL5dMDV5CGuatTU0tPXX/7MBTJPRrofapJTDlG8G16bO+Ul
f3cfsQZ//dnnvvbJYK+1uonxu8e7ujcNeHjqt1KXLtQgzn3vkzFeg8v5UwQmEIERj/lgLvzrr7/2
uY8+GbOdjCSzCD1GFvEe9AcRf6o61J4hNIm/gwTtxs4/vELjlftwY608MYVXc4VwIhFeJoBnfH0O
Z16f5smQTQty6SAC8sTUCGmu0oV8dNKr/PnSe+jc55+MXEdURmp7PPPkmyp39P3HwPES9/UEBcfX
p3CuN2+eLFqbPAt8edT5CWOS7Kvn/Cjd8MLQvmtT78leTd05cumvj3XmdIyTQ+lmldVarkS7ghxZ
5FGP3r0xapcm+Ay+PsK5laVxMktUcotznTDDXfqK1xuxW2xP4m/qq3XtPrJO/vooZ0bcaT64U2SW
TKRCvLN8ao8UQ7OyvHAC5z76dKLI5RbNO99fplabWESahu6Fb31mwaSfzBNyovUl/h8epgF1Ryrh
7NeavIMU2Razry/MuUOcTBeZbIGHGJpo10DzwicP0sOkMHxpc3Lu40+mjESkPXm6vIyThC7LVR8s
W/9CJeLMbKSfTBGJrNVESvLR7TXIbgJ1yln3nNx+fVnOrSJ07dcJqCsCQ7JbhB5kNnZ3zRHFxZgG
fai/V4fme/Vy4TDjQ/7Ja1hXfz1MXATgLyJOgnw3smP6MTtiAsZMWQb0VAht1i48pWcGsn4ykLvA
ddwA2eQObQEMLqMGNrhs3Unwml96q50byafWhzG8Wod2xyvTJ96WwBUcP8x/c6tc0NKH8W9f6kKd
GXOn/odCJBWxy1y2ooYwJa0EM+HXd+TMA3vqfghlpRvcgip4I4FyI1ZZesoAZX394ee+9sl41lpJ
DA4O6G0N+U3mteAqNz8/+T9eu//hvWXHPx+Z6t//yX+/ZmDVAs+vT/7z33dZwv/+c/yb//s7v/7F
v3fBa5lV2Xt9+lu//BEf/NeBZ8/18y//gXs2qPtr8Vb2N2+ViOufB+Arjr/5//rDf739/JS7Pn/7
47fXTKTY027evCBLf/vrR+sff/ymjHXv//j4+X/9cP+c8Hf/63/Gb9W/Vm/P5Q/prZZ2z6+zLH2O
f/ztI96eq/qP3yztd2t8DmVHx+is2uPeqH37+RP1d8M2VEO2DeBBqjKWONKsrP0/fpMM9XfHUjQE
PpqhGYoxLhuqTPz5M+13xdEdmThAVbYdm4no/3zZX+7Xf92/f6EYOWZBWld//Pbr+BwPjUrFsTTH
sHTDsE+3aKbutW6TEIgDPA+GcsLSyszcpyLtx5onGXHC6O/bTNx/uGZ/fY2Ph/05/v9rAuK4BvJQ
TVdho8mKpdonE7VTD3aeOW64aaKqPOYyW0Cgzm72zTCd5DnGIkJQcY5A1XLrel2jCSVEGTMfNDwT
yG6aNdkclBVeMtNAoKIrUFf8NCbPKpazRxiDHhksIDDfNCEwroscjgR0b5BjZivf9Wzd36VQLPV4
oDnnKqKfh6Ta7cwcdEhaJiTOKeznksFGuT4EqvTYS2lwxBEJLUqkJE1oWCAbtUVkYshF2GGrdeWD
FQfhn1fqvzXCDvlbCtr47a3ePef/HwwhVVU/PA7jEP1lCN0yj7x9HC8/f//P8aKrv7OF1nkkoT3b
sjxWPP4cL5rxu6VpqmxZskrn0RoVDn+NF836XVMUxbb4S4g9psrT9Ndw0fg8RbEMhzBES5P54P/O
aFFwm/3y5rRUw9axYskmDDVH5nAnhZ9KGGUX1hBRAk1KPHrLETQ935W1N1I+24Yk3kQNp3lQqcmz
gjuLRPUKPplme2G2iA0FmraR12DeXDPKQKbgO+yIGe0EvfpETpNphlLAwqotyerU8nP7FVlH6i66
Mmppp4NgsaWNI6SAQEHfaAKDgCPXvVd1glRnXVPKaJzGwcV6MzB9ekqZkM0ugdZeKAVCd6Uu0lcz
SVXbnFCdAVm1UMB8pume4G9d3AZW3Y0F0L7u6rlam2YMuJsgpORdS8q20aZOQdJjIbS6I3bLEtVN
5xY1jU9csHByy1LtgLjXUWeAvBANhFW1Fh37fqcr5aMtKS5dB9nAEmn0qqZD2+nSsH6ggoIU0Uw7
BH99beHPVUKo2tPYaUqbdoiwBzjGwANC8i67/i4OzQpmBa1dgblDbfGkEqXhv1aS+ZCB5qjxcwA0
MLZqTBokLlIgtW8i8K+LuLUQEKW4YlO0C/RCFBLOauA0dpiN+/r2HrwNKV02QbUO3Yw5LkTwS460
5Wt9cyMsv4BqwWZH+qYJPYgQ9XPX7nvED2kK0CsxZ1FhkQVku/06yBHNlaCCb8yaGGRK8aZqb3Xo
XgPZYVZG2GeFcXiI8od+KHY5V1jdSUlWbNqyOgy9rzezvmfPa7X+NfrQcOHFQzgSLMBLd9UeiLix
qCx9BC8LMWeajB4H+up70zf0vWiUrVwLxDhd44LR9CPjtuVLThThEc3ma6sSufV1opJs0vSNCiwO
In5blsuk6715Z9tcWl2/x+mVI+/AwD8KDpZNjqS/qN1NHIYlf1ipu6iLTWcVuBoJpF56K6sK+KLk
IY9qb+Y4OM2jEkIzoSRdTnD3kPvEyqvZxjSB9St9YcOb8Pwr2XkzLdLYU9MAfK0HUNKjtty2UE48
jCiaLKnz1t1kdr/3UjM0YNNo+l3mOUTY5jKoVdopqLUdHgQM9fkKq+5NoA/lxLLQuzZlB4SATAqH
u4+HPds3mkxiTU2MS+hMs9LPVobZ3zRFtrLIEZ+1Q50uTUe/V4C7JB4N68RN2mNZYsbMEkWfKj7O
5ACbKuhZrVwTiteArEl6sYttE/yMAVItFsOVm5oaTDn+D+S0gbzdNI9CckNpLRcwV1O2P07voVCl
YPqipKSG06F7KbuIN5fjE8meiwgxoD48VxXGo7rNuxlNS20TOBERTGau78yAlq5O0lLuauydHYGr
y4bkhuvJ1XHa5C2L4lSQoZ5ou9BQcBmFkrurBChZNeFlz1k5R5XtQTNHtE3ijV51z5ES/2g1JV3k
daLsdVuN05WeSf02a3JlGZLsF0x7n78u0tyatS36nlaSPHVjeWrtLQcTCr6U6NSc0nodgoObp0JV
vIWqhdCF25Rs9KRhg1+kaIxpLqiFPRucXsM0hRRbbFstDJNDUkjviiQOlZ+/m66pVrBvEKcc+6y+
q7oG/pHf3UUWMnZFICuv63u5yACwMNduZcPdeKX+2FtpLL0kWgGmjoyvkkSDUCEDhnBw9FGKm2qv
lQOEWG5Te99JpUMmKhHlGVNhFNBexiwjHXXT35RBvg8IbLxiPifPKdYPCEr4JRt3mtE7IwEL6rQk
czc9U/Am0JT3lEjnmRmTP6Q1xVvZJu57SW5w7JAd2ThkjWtRggcrJ6Wwc7+5Tb9DTC+tuzpBBD8G
6MmuU6zDRttniqGRTZXp4MurPImeM1dKD17aejMFNO+MBM5VlIZHTWr2feShq80iu16goFYWkiB1
VxWQ4WBDIw8M2GCqDoFruUGqQtReKeFA7BpsAsYTPzI7+ZtSgKjRncqXrhWvINnX0gFx8IciD7Nb
iwAdGw21yHF1GUY0dSRYOLYPUreSl1BGDULownqduwTKm6ZPWhmixBL1svTeGeBc+8YA8cYLg1wS
gEC9detq/pPhto+WkZH3CD0jLVaZXSy6BsRdFVfbwXWBrQ1r4ZjiMQnxCVmOWKeEgA/rjkVkExeH
qOh5m7ZVMdUMnn2o4F4p11fQ3eypYkLS8dWcOINoJAa8MtMJpM2esescVb/ROt37oTVvcQ6GhVEN
3KSqomPA5NBH8bVTs5lVumXtkkhqqUQg5cUhAII0ifH7fzeq4qYnwif2tRvTfs7h7G6Bv8y6qlyV
gwt6r9rJmahWUo+zy8yKeKErfvaCW4okc2PT+souqZVNH8bXkbqGA01MAqwKd6N4CPNJaukAWfty
u5MCsfV6hSALRbrve2Nv5tKhqEnPIPp3najeG5Nv62HQJmZLNfxDEOjxonTCrS2958o1qoPJ/6bu
TJIjZ5I0e6FGiQEGMwO2PtOdMxnBYQNh8I+AYZ7HG/U5+mL9PKtLuv6UrhSpZS9ylRkZpAccpqb6
6XumQ7Ol57cxXDHv6hSIYBTuwxpYmkkyBgEJhGDAid8178mqfvVAPk2Ani0s+/QvTCgsWFYP1AYH
MU9b0d5FidzOPoVFGb8mPicfeZNw6IEHsy7fuVvHskna37fOSwEHuxluEg/gOEd12EW7eP0dXBeg
AVpog4n6KvNJJxZIWc8iNR98rh2bp7xRjOZs1way/r1n/Du+so/Uk9z/r8Sj4NSsgOEA2If43Zok
3UHLO8bJeO68+cRCzFGb77xVD0EiHy1+96wJtsUVi4zJtnA+4OsX0mePqhEuJQEk0jG8K+ACh+lb
xmrGP2A94d7z/2oFkRfPSx6H0fJ5xee5ggXXruBNIgmgo9sHTnMbknMksz0BCwJcUj2t+F986589
10PBRP0xhw91AF41K06DfsSMmyq+DvCJbOqxn0anoZlCnhXh1U9pmF1pRFTN20m1E4htsCsBSKuT
iIqbVR4VyK95lEcLccvFd8oO3XcNIvc8DTmwlGg+uoF6mGYLC79xo55/7JpjOF67p7W5GsT9qTxX
jkpO8UJdGgw4zbqOFfKe737Zv2OnljfoqumPa7OWMD+ipH3ypuS5aB+MTUFtFpB2BghPXtBd3Ha8
eD2g9WDZeaYS4yYrsCaIKntWsqh/zqiKgB3wL4Clqg5hFBe7yv9jluwxDOebmD8CgjvcTUXxElOJ
bBelhtNYLsnWLu6hyNpLGwq9mdiVDIR9aWQudorzju/fTZ6zFZDiM/WnGrDqdckJC3A5WZD2HU+3
H8XJptWUPaQc/W3g2S/r6Rtj0rcqJq1fTvIlWq6oofAoWdheTHfjq/yV5D8qgATXjBZwP4OfbNAC
qeztBqKy3z813vWJx8JQD/KQlGbLWQz2Cjd3tdy6CSHjTcwHs8kq9KYGe7EYQa/hlUgqlGJxv48o
jhcWBUOWj3Uyn3LWw2zONshMiTdd5cURgB9HvMuEWnN2d9FSvxR+dZ/Oy4RbQf7oRPt2/VMa566Y
s5ckdT5Dld2ZsX92XPGnd8YfU8jOWEtJgJpv3PZNRriCSuphnUrQhdGhyeH2zTimclh0sjibxOWs
Z7NcADty/e7HzCacrH51OV8v4/NxpMVFoGAcC/3pdlhfhumDjba7eAC7z1x3k2CSdbz4WCb1jxnw
uD+o01DF+pAO8BHrtlToN4T8QZAFS7LGZUYDZeHPwiVUghH+KFBnQvcBi4W4ziKSda7KK3apll0R
K/4hVyghK0uuQ5Rsm3k++mH42Y9Je4Fa05yi1t3VVPTNtGBtT/bIW/Y9OsA4Ooel/GDT65LxrPSs
yheRpUSygh/W2+u8DQ9pFZxjFGdOUWN6C+eTAli6pPYDVPGyUeXSncpafHkCxoIHIdVCnuLtmEbj
xo/A5nR/bO+fEbjsnCb8Mp3zGkbmNc7Ho4ZsWBY5CB49/1LZJXKQe/o1/le00TusNA+g9Fn2C4vd
lXuYhmITr0qdmSulFz1fOU6qBmjt8RZiJLOebJ+RR5XqXUziCAZn73lgzqbanG01HYxZnhOTsNLr
Ixsub5ngbSIqFd4y+6arPnM4xDUn+yRSdou6nWHxOVA5SgR1RglVkb43/rvwxV72f+LK2Q9r+ZTQ
n0nqATFES/HX72Y+I/Tdgi5JUV6d0lTG0URVFYun1dMnpVj05XTLYJI6GbiuIv0kB3fnaOdn1z+Y
cn5plMVNxGUl/pqoJ3fzEh5ire8y0EZpP/2sRslOyD8W9zMne4U/z/kg29XddvF92lnmg4nzR8t5
713VVGO7HgDyLhcmuAqnruVexeWlyb+zGGP9bQQMGsljVnHDidpu4TYkg/TNDJnhRejP1y7SWkXf
uU1Qu8bBMK/PtgpzqJ1lHSJQQCLt7tZiEb9Nl3rf7tTHz60tfX5xN4GlUrfFZ0guHfdt3hd/2qjk
td6kKcdLIcMFvFpu5EbEy9Lc2SlMWXmmI7tz4qWk6xWqpuPN76QOVxuAkyN3ONjgyu2QhmuiyFuq
rPZLcEekyrNBjt8mignwZlGEu6rKR5CFpPDjiTOrsJ95UBVcSvxWnKVaRr0Vw6A5rXMPb2qQdg7C
o2ZgYdxITHyiQmBqdAvUHK6jsnvPuvdw0Ks3uS7ybvCs+JRNGEMgLwR3/txb4afOzrK0e6QgEBAp
knfwtcklBYWqNGDOnN352XFm2DBFCz/R0WV9Kflwqa4IgqM2kUr/iOFn8upWA7yrZKSjP0iXEnBS
S/vuFwPLsEWbXwH/eE/0ISObdrsG09yj/0iTe36w6TV2hvp2gj6YwetbzUthDCVHMpbZazrX2WvW
hOoHtqnpj6Pcqd6tor1OUy18NoRyooCk1l1vFhNeA0jJuUrLQ+PnFHBe5RPXXMl2rbumMXCAgR8W
MCp4YZitP3Ld5KLc6ucor9VrwOCLN8syAntxazU5t2kXor3uZ6NA9egSieQkVqwhci3xnSidqGlj
gHA9+D7Yv100gGsjbMLQsqyrgTxsiqlsdQ2SoIxtR3pNwZJf3+PTdeCSuOmL2yvGOjOPD0zapGKD
vgvG+CvJCuen2+ZLfMxNloiXaVLJ9a3ni49pXl1Wrr20hcRNbKpKoO5vx6xI1MZ3WW9kkXJhVPHf
nyT8l2OCv40W/r/rhl7nqP/1QOFhWH/9r/+ZJV3/9bc5BB07eqT/MUTwXN9oWvRaKF9fRwX/3hRV
6t9CNFqKBrcSklKHQcH/aYr66t/oUGoTcqMxgh4oncz/aIqaf3MDV4WB5tmR/2iy/jdGCH8fiOow
MD5/8/XvVrRu1T+HcfvO6sBKdGNFlLCh7fTNcXaaiaJgyfZl53mvUyyHx//0Gf0/BgjXNuv/nR9c
/1LNL224byoGIcDq/z7IJNESmtQ3XCeGguWEBnIXbLder4za3QyXcQ6r5i6TXqw3Tm47NHk2p1T6
1z/F36cn//5TeFJz6WYYg93qn38KyD50GkR6aixKLnB2kcfpGK/e1bxcfBbe+hoiKv7Xf6mr/5FA
/vtvD9LBePraInfVPyZW/zmukrSLsziqq46O6vFNqO52QT5D64odeZA7kZyfdD9E+SXSrforqerO
B49cVVvDpMNuMgrF77afJ/8TkZT3FqcG/2CSrlL/mG1JYy2EwlXvXK3K9mRV6uUvKtODd+vOIx6g
BuCsrIvyfgzbITnmMsS67XB7YZx133QZJuDIpUzcVZ6qpkuUZP3WWQb5VvpcJBUndQVlPmx3/Ns1
6U1ZhDLfpvMUoKqJV5+15iolfFaJPgbcw4n0A3Fi+Ttjcg2GwfHRlOubFakOSogp/h1qEW10IfMT
FRHi5joOj96aPdbh8BhO9i1betRzee88oWeJrubu/gWWaHOzuF79INYMEqMuxZ8cy/lmGcsX8CD6
JfZz5xTVV/yvcK8uKv4SWqAeIckyOwKqzQ/dvD7oZoUTZxGTu037q4midyeXMCoK7VF6SbGDy9Ru
vOWqluzRlU4ZzfI4cGAsjl4BRUbDalAy17/6hQKzACbawEfb6tUtf9eBVt/BWNeQdudRPI+x/1aY
tKVDIy+zqof0MDk61Pukmbm0lwDgTkMuS7K0Q1k9+AZLOB225ug2zvJ7beq+u2HZla67pTeMGxfd
Rv44zE6XYevtvYd0IEBc5QoSqc4bykv+x9PDJHuFKcIuuExIwPnvs10gR9lgSM05NMNkHqwqkM31
WYaouq5Kx/9oZ5e9UJQQRfPsJevUvjASFNxmsjH+NYRON95xZHbX0jn0zjrzudT5ISzifc8XLcAZ
ww10u84TPCYyqebOmXFubBXzbE4+jG+vRP6HZ5ulBc4CZ4Uf5UQDLsQKGQAdHhG2qH+SwvJzpl55
NDYBBwD1wjx7mdWS7nsfljczPXznkMEL/g5nM/zI1xItZFw4LJnDY6YDXk+jErjAh3yCnZ2i8WG1
39UP/hQs+Fqln4Rsmhd2VTvfzwAx8xxPJIDdFk76phRjd4i8rG+BV6gp3y+2qp+znubYztNp+Wl4
tV79TnXuoJKrU/foJxavj2ZV4CavSrd+HXuxoGqYF81NMc+wXDErxurajNBFt6YN8LCOnQMPKA2s
5tbfp1W8dwfSVGfY1Rb+gVOGm57sJRwjCjSMM76OWaNJkytgUIYZciDWHpaDrFtMAaluqq3t8ytE
tsiD4QyLE1ewYBOH34ud4gdDUwFO7NgVcLMKGUT7QNDg3Y9egIamDbS/fKSD1d3tNFbhj1lnMn/B
lhTmGGm94LUpowmuu5YvIVe75j4thznfSd1kfMY2UR7d4TbJPvhCg2KPM0/Fb9T7GO6TxbHppmtt
EJ6KTJZ3QHag1cept+CAtWmnX4baafR35okFmVyxzObM6SjbvZ97Q3FhrNfdjJ6ZEcmaEjvwsKxe
TmMndEek0t7ynUxdbS84dAiIEbctV5pD0kP2sfTtRG45XA9pPk0X2ZX2Wc3FpAAmBTiVfCfERsgW
Xfm95hns4VJEsuWTTKAqk0YYfixA5oN9kXrDS1fSmt2oqM7FTdkzR6SSLNLywpdWRth+2yjbq5Rb
hj/3EwSoRmGr6ukXVffM2K5ErdCb8Mzh3dn53tL+DkVBJ7dpLTDqhgvW0fFzte4WXkDfYvSH7Dgm
un5dmG0XfyEZ1fcqGxvsLXnfogbTcjJ745vxy5uR9JzbtOwx8gEf54rNpOSSmeJqZ6ADse7cPEMm
jOi0+DYyD58q13TdRgvUydu6bK7GBDN/Icqq+83S5XbvsGiB5ksA0jEmcF6Vu3qPTilmvIS+ZW4W
FIVFRZDST+ZCAn4eYZTGPDh1iKe6a3MuDkONOTxT7bFlWjI8IfOYqzuX3vV610ZRBcu+jmkxdk2C
1s3TXfJglqnMj05jqhZQunMlHWuZZkz8Ut+/z9qaXg31/PKYqbx+cPqKhaiqrsnZKzIdHAxCZ9yY
Zh6cHaQSPmqn8kD1shhGRLpXc4O4WOIst6lo8X1XbfzYLwlocgyJrAfzg3zy3owfvBzv08ZJ8vys
CnHtoPbdu1+tGC4Kwug0UbFnZG1fvuOmmRkSM7C96LEFKceUt3pNY1kjE2Aj91ANnfdRmrD5aoZc
5Ls+dxt3v5pubY8A6YPnfoDRvsE895gzkPM8t72Hzl2Pb2HqoeLy2tqxB3Dlw48M/vRjPYsB8G3c
M5WaogxfurWBOE5+Yctdozvh40leWHTwuM/lW7kM4PAStQz3nKfXwmfUnrlkUhi6Rs3i+PspRr99
ZBzVdlCIo/W62Zj/pXJOClQ3a1EeFW8YcBg+2dWblktWexFB2dnzjLKF/7KHtRZk3i4TuRPcN+4y
P4cNttNLELSZPUwjmeaDnxHfOFd+Xx2rBeb/NsVy3t5VMMFXgHxtEF0Y4ObdTYcCjrrA96u/hlmM
t0HqLPNpgPsw7la3UXec2FNI82MwX3TNbY0hfO1wbeTuirCkT6LfAFxEcRmSintZ17hYQHU7iAZj
ZsiNmiJ8+p2ik4AHLgAun0Y0hwPDFgrYzWIJpXPwxDnizZYVwkxPv8uxKTDkDeN3b9SDrV3nUg1B
u4fkFXyGnQef1X3rfWYxyunPoia8lXgD6q+w7Q8ZiwyMt3BzRoU9uX3nglZvuLdrk+N+6aTmSBRO
Cawlt3V6u+Zd8BUM11BcKIc/ng2jczbZ8oZgtX8agxUma1+zgd1M9cZx+utMMuuZxRaAouEv/HDC
PPuIXRQB3KBdBCKsH9N/F2N2SxLV/YuxQ0OTUM/nOmw4qRP8rF6YJp+mVuJHqurnqQ08A0ludg5F
RI0wuePzGoJudwcu03V+G0n5WfltumeOwjfOqdubMWNsNAyhd0oXAIip3/XYRZkr5t5ybrpRMDqI
zW7RgnJ/7Jlvi55xaO+me9pIxdaETrpP4Onf5wFTROa6u/7qXPNF8Nz2GRVAN7lHRMv0fsO7JmQd
Lwqys3LLY2bj+kAjRu0CRp5DYU6jry4+QQZcD9N7IH2MXsnUI76Hx8gKU7Lxiy7dy7mlnYNj/eCO
ZjzxevgzhFV2VKb97DBC9XEanYQJf4qmCDd6SfezO1YPWQSugMWCM/+b6LygF4Ebnr1XMW9ngl3e
MVtYJ1ce8/ruQM/giQIZIqQjniLIOn7oqFNcdABFNJ6qjXXT87qEBI97MiRxDWZeLeAQ+CG2KIP1
OarA+SYFaiiXMIPtK+eOf0GaUdpNny2RFvjfjIx4XU0QUVi6PZVywmOaA4RyXN+n/e0ekqmuHync
53TTj1Oxdcl5UPs56qt37XTxmlK/sjmmv3C92/sxaz7VOqpHafP+dghEtGeKkJ/Rsj3SupnBKkev
rnJ4U4zQKrndbcVi3o0Vd0ym0acrt/+qXb+8UYU+2gJmQKUqdZaOsfgDYI6M2XpsbI4yxn54tLJ2
U4o/vPWOTu9c/Tb1e19eQzGhCZFVrfWxbjO59bz+bp3TG9fOyVs5WvQLqK0IPePXEDUzTFZWQvFX
QEe3I6fHhMieand4rVvNQcf/15nZaLY1fkE7bARWHrhvVC6Lg5OFp68sZv3et+ZnOuE+m7F8KRjK
R4xx834AtM8xFMN05jFf+gu7ubBRPSwxMi/ks18U1cUL/KdlNc/SKvx/dE7vNRPqX2rCgjQhL8SK
1Vx4RodX3TKRFPK2Jk5wS4+SLk16V0ofIUFWEywl3b2BTw40tM/0jQK9xfA5fs5RtwzsWuKDnA4i
dK+e4AwaJOSY6YwynDmJ/+x4yzGjYXbqMBLBwm/M97IU9j2YRswmEiSnrMP8fSmNd4+eMa/3cM78
e2uHiK5we83PaPcpdwzgrgiZK8HCdZukCVBptyuPDj3EvyKJILJIqKVEnAS3QzlGOycU2SGCuZqP
BZBIhlVntebnSqQ8oTIanmoMJwxN11cR4l8XVWM+Zldelx9oAdSmIsU+mv4QFcvZhwkG1sRJzmXm
yVMNEmpvBK7XaooYd1eLLb7WWrwszeS/DpLjbgpoHkS8/SH869fWuPHzmJJhLjIaxatn8l0kEGKV
Mql2Sxb9TL320rAocViK1Ch2MCY8bZpR/WZZev0Rezq6W3mBXyQ8lAxpdI4uKEyYLrYJ03l5nPin
2YqpQh5opdgbPewq0jG7zDothzLwlVWW7oPrh7zqmW0BN3OiIyGQldu3n3QEGUGduPhgzu4SSZfW
O9xQE8b9UxrXaHoTljc5L6OND3b14i9pc8DrfeHCmezUMjuv0Zoy1JNDqX4ZMz+FSR9+MVxYLZdL
mOvp/UQirbmqe2jCDwxwXS3OFV8eCnJYbHMoxFa0jXpj1OjejUy3UHn0JVTHeoBvZQKEuJJ5sbs4
wxGpOiYgFfevZZrD/ANdOWf5FSKb+YxdqQbWNcqe20Gj+SFWxbg8eGtr2habkc7Bg5SjPhUCY+6i
uBIUGFIu1iZvfTP3f7qB8sGDZYo6IiJOZvvpVlbMSLIm6dAH6u9B864cKxjmRLFKIY9rnTIw5VK4
qcc23EfhWp8J93jnvORx7bAqrDtRNsVMM0Ey7pvGIgtfCOHNXb2Z60DOj74UgexwtUSWnMMsZKef
k36MQ1yt82p9WMWat8MVRNtq1C5t58UwLj0DL3STNKrDuB7R6o+REi8sJW/WKKF83k+5Z91NMAHD
/xWE0TAiZ3By5ce7ee6RJ/vOqomPCDrmgsO8Q5EiD2kfi2phEOHG4aPfNT/6qUQznHiJAj2cMome
grtJiMELgDiP7fAU1sTRN3lO4GPhnpRUo3mP59Qr2q9sSEtVnubadLq/AQDZBhRISVsmzCK18uV8
XFfljsTDyMYGTK0HuYzrwWs61pPOs146yTS9WEdBjJFb4iydg43CNmBdb2r0oXLz6hN+JYSzxvcO
EjEHWPa8DQ7YYfFcQ07fdn7cMedoj2HhfXPo9tswT9uXtmEnHWGidPd+4iwH2IATkukC23VY/anq
sT5AgyGCYJofWCn2a0Bka9LVQ8suedqQWiILtW59hPH7cU1hBFaYjxreARuEgPJjRgDKGINHs0lY
nBCqGU4tiwcA793RvaLtputtTLwXqivOfBXbQ2wz85TIwrmDVsqdcchRV06sbULqCzZ9JRikTspp
yGXqC8yipD+tjeD7tKwFyjdOkl73T8nQSX6dbq7fgjWtkKn1bSyRfeMOiuqGu9PsOukDSYfswyVQ
hklREyn0TdXs24aMFJi2JCl35PF4XmOyBTnTxyoHOBf7dCSWxnL/XZVha4yGI7WEG9bezWRDe1SJ
F4+7ejHyzSZulO5ildmzxz8t0zfSkz5KWi7QU45dGOtRYtv5tukmDVVxuZ87P7vph/Z3g4A5xXq9
Ve148AufSV8e7O28NDey7HBmRykGbERTT/46Raeqa+OHMmr7H44VW6fNqTXy1d5nLrcO3C4VQbAF
qVY3ed1t25NvdByguomUR8cN1a7jNXRA6H43BYVzaF25a5lYnHNLGCAcKW1ZxCLEkQxXLS9kdvMs
1KQ2omF/JIZKRYJg1l9E2JjA61zedKMmYjrF7rHUznDuEu+tlmF942IXJWyy/NC4uhfVYeoeVoSN
Im2eJOGnjRpWeSvW8U9PXHzb93F10xu/AYOBDdD3l1NauvNTNcUBMNZiebBJo2+SLPSOta6Xfu9U
lZ5PRkrnbuiw5zIYKoDDTKa325Kn4o0WTbSXrmhOTkFq2PrC7JyUYIj0TfRKrZhCI0946D2nemxG
71n7YtznblY8VaFnKHii+YxHznUOkgnPTumiZtaoi0Mik3iLVRQrX8qg8uygMYvpcFpzp22NeTIf
1+jswfU+5j7mkb1/dT5dlbu3cdY5sChTaJA4o8jAdim/39gyYS6rqd8xBvwQytQ/14w/otIQxpBx
ad3t1cSOuwPvlKgN38twbF7IXrebaQFnFyYWwKB13XbD+wBaqsCU6VtiaOnkEgNBo1PrhnBT3/8a
BAPXiWbtKR0qLgdOse7UHE3wzP3mr5QrBjsDMWNEoeyxB8F7z0yLCFsf5QcnXHn5Z8vwxo1dYRyx
pAo0TlnaupDXwYuKU5a5un1PZuDxHs3kfWTqDq27S1iYn/+V3sa8V9zwP3tNU3Kr4vmnKjNYahlp
g7PT5DDS5pmz0Npm7/QI9Vw60ePktudIlXiWQx07PxdRrny6Bn9TTvoV8rV/7HBwnt0IUUHv+8OP
vuPyC4LM/ctb2z9xR5FMt7hUKN2L8QVx7/Mi4nYL4XYhQmyGu6haEYf0Dq9+TSnBtgVtvSU+JL7M
92nqvzNwwHuyNnrTLhT5Lm0B6jhO4CDBQNpUo3dbdP16IkYXEFHt0SquZXXDxsV8KIwaHuZY6o0M
EK/SqAt/LnGS3JtW/R7mqHyU5M+OhqWQB02t/V2PPc5A6bT3Yz5jPxUdxoCSrJTqRXzymIY8TVH/
TicK/RhpsJCqTgXx2b86FcUwTruInBvPVvmsYETfsJLluHsXdnq5aSd0jVx7Ii4+NV/vMuib5x4t
KmQdU+7nBA8weSvolWv/UXjtjJ8zsLf0SINdXhMdWojyPoohwpzHbJhMaWOyg0OWIVwM0X0Frnoz
kTjNEBK08hcLCc6xaF3CClUlGWvHYdX9RStq/c4ypc9BSFMlKDgW3MWrt53tEI8RcHlIcf/eOLkD
94f2FZ6RqbevtAHKg8ekYbvaGodCO9wWblFc6DNWm77wT0lPRjWx012r3XAbYCc21llu+qabH9Mo
sadyieK3gHoDiWUV5HYLOQCJ6Ky1eVqihigOfmmyGgsGrrnpbgreow2pHtrW5Rbh3g8IY+ZgSz6d
yZvvl0EMp2xojm1ZMoPw1dMsJp5oq1YsEbSgujuLluBX45V23WTaBScoS6/LDtqE6YE/Lj7pIHTj
5zKZNT9ShNQnevzmphGR026dsCCGTbWOA4iO8FlXaRnfKBO73jt+7N1KGJT2Z00uswiWr0ERhFnF
dcoUKq/A5ab3SEDfxrTgJg6my+Qd42sPGD7G1NtKqnzPQhKah05RCC+yoiU5Y1x+wEPhEHAI7a4B
3McVx2sIjzgRK+ae+OXFSXkA12l+L7LoOIureUdTs7xvBBK5aAj9sxkibk+pTFJEEY56ijqEp1mJ
372h08bYfawo4agFCCeO7U0W8MVUtbWIpdLlpay9msdmdZ8qxbJFZxwO4ITthWMxEhHZLH6fPhOS
CfJdnJCdGfq0PwHfRH0QToy0ZpcuaS786nF28urN5XzbeHST503RgJBKBiv3V8ryvnd9cqK9tK/0
X4YD/OxuOzkyuiQLV7CusNUbLnJzx0ApPC+55z0vpVDP147RE/0ddfbSrjkvKtf9VdUxnMgZhcc8
CP2nkVPtFcQyCf4CMuiJcrXGvMX4A0/q/OyF3ifBhuxDB149b6duhJHnBtePpWgX93PV7POgNC05
VviJuKz0aiGx1a5vbsaGikvOnPDc2hbfi06YvY1BwPPB9TRYB8Y2xMhP3LEDOtRV4p8HGTu3bp03
59T1x9ssRVobzfnAmk4pdoLtYy5O8Etf+8FUxzBFQRTRwjzxLIbbuJhI/RElwv62mHXBYlBoucRf
KqngrwRbx1naeV8mDRv8NtP0mHAwOIjXmKD4dU+/sxrWY+Jgq3oTvZhxJ9MNjLYtV+U/w9xzudlS
TdN7C0TQX2YR+OOhkHVGTnX1HPcCZg6lJFo13B1tyPCBeZpGeREnRbkf3LZ+WYZuPeUs5tEJUthU
WmnSg6aRcr9MmNdl7WmmizTciNaQdX9oMvGL0ZsZdzqo5IEdHO/eeAPlvzAUh7zWWvnRNLn9OTkt
gwFmL96mc1K33eXCjGc8akSdK0fs+3rufwdlaMUzFknauoAvX9vMo4xNr711tgx3k0/crGpeyOnx
oGix7xZ7n17lT2P4XA+MLaOUZYu1fE1a8xm2X2so67t+ak6BjQi6RjzhO9aPLrwbt3S2szObVRs1
j4wUVjrAzHmPAf1QOnvpeSLZvInz6HZJmT7rWHHnHS78wiR0PLXTvn1qvWY5pGKpDnqd+i1C6G2A
QHJjKn8TpuWjckpmGETICW/ex3V1INPFa3KY5WkcvOcZl8imadnxYI8WqV9LIrBLP4qQhZpMc1Qk
MLCJG25cehWngJ5/XFikrzWp2TDnv+c/YU2bm1HyjYfvz3fYs7aE1Nlo4XKeRNNeZta8GG6B+9TO
D4KcdBTgUcGBib8vG3fkVu8TMdyzv4M2Zuj+hDDiV24S+Bxt+uQwKW7H4cZT6V0+qmB3pX9Ogd02
9Zyd2kWYRwTrFzcfxl3k1R+uyH/JIHhg94oOpb7HRtdA+zd/ZEpwYfAD/zlLiviJFNtdXczfeUzK
uOZNSpOEWLc0x6JG7dOQOd4FSWmBm7pX8w4+u6jkxntdkb8kCrgZN3cWonJrSKgO9i4OLT69RjLC
KIlYyYjke0HbL16HW7rVCJD7WIINpPWeOXesMDwVku5L21LBRsyjWdQo+CBjURC6wh1YFN0bn89p
GS0pY/kmQ1vbre835tLyCjlS8bEnUDN9Suc5uQumdnrjiwDD3i3RyHcjT+jqz8w3ej3NeMrUldvj
znwV8yDmq7zIB+6vxJxSf2HqQ5sWNWLtGRnvTOaKe5/Chp6vi3y+qFLSFGXJgzBEX05dePtrf4LF
gfFz8Af55/r+2g6iyL4jJjDtOaudkPsUHJPq0aa27e8iBmPs7riTRpHjT1zspsbTPgulCy5H9int
i5+JcKG4G3SRMHDg5XXuyoq4GzOihNS/GsWfgffp5n/0hZiTYBiSk60ppD48rxwPkWr6+v1fJ1H+
Cd5P/iVgb5imAp1PZm/inzmJKcm5thI2Psk+tE+5n/fPk9tweRJcJ+bdHJTCbFx35BNPhoEedEMC
ABZlH0Yf5VB5D2QVfAeFdZ7jhGBBefrf3J1HkuRImqWv0hdACogCqtgaZ85JuPsG4h4RDqLgCn6k
ucZcbD6rSinS0rWoRYtM9yZTJCPDiZlByf/e+95jiTJu4A8xx8DHltKY2gKJzbZDMcK68MMyJa+b
TM3Fo1X+vZwFc6XeG3CHQC53tjXv/p9I7X8rgvu/05rmoKxxBsPW9K/9aRdSKsln/o953b//tb/6
05T9h+tzoML7ZZO1lQraw58h9/CP0BMqkMpXin/9Y2jX/kNhHSP6Hgj/L4nev/vT7D98yVUg9PkD
x6UO/d8K7QZX2MTf7VLQUwWytU2g/p9NYoZgBAJ3Y+1dhyIUz1x3RQQefJ3Hsh7HVT0l7yXtAGJ2
3ieXmFpfjByE66M/MNGLdAFGyqveHSc+m2J6h4v/NldbHMEn5aLqGrHP+ge35RQGIvY7YkNkUP6W
LOMzGlSJZ3fhnIrRR3R1gGeJAS2dUbdVFB85sDGJyOgF6MJb2k84ykq9z+uSIgBZMhueDc6e+VMw
1yTsziLaBpelpobSoZpryb/Dv6RE0gthsY+8cw614Oi9QAAyQbjGIavXgbLJ2lA3lA2PNFs+kjl4
wwf3c+rE+2ynv/swOc9u36Aruj+yYUEPpZ22U195wzTImzMGcZPc21hOARsjeg5EgJKnqeGnMBzN
DI3dys3GDXaNzyp3nrEWO5vZb38bb3zMq8i54cUqk86srPAB3ZlmRdpW1hUw1zkcCiZGXb+KS7ka
3STYzc1waztJzT3JWQhVxr9q4uGQm+nfFFwoa7puLaru9bJYeHs56XJC9vgaq9bBg1FHaz8fE3JB
3YNaKtrZg9vQ0tRkakZDtkxedLgwSAjf28in9M11Vrlsb8vUVjS+EZ1eLNyKM4P6QxV0pF8IhwGg
epZLN+5AhA7Q7uPK2zdyMXvcHNMl8bv0gNltbw84fpHbhrslxm3HYZS5hPeTNUodmKNa25hR5yGM
Im+TDiPccxBQpqXOxwVSvWKHXau5KbeZ5LxTRW5zEJo7Gwjj4DvREBCyOfwrwua/YUF7/i/ZHtdv
9DfUx/8f1A7X56H/14vYa/p//0/3HxA8/nEZ+8vf+esK5tjhH4KFyw4FKVbhXtepv65gju3+4QhP
Xd2yADmI/f/NYet6f/DOM4bCS2vD+JA4Y/902Ko//MD1VOhJT8rQDf897ICLXfefljDJ5CYAzxE6
+HxZaZ3/XPIl+yIxUabqQ50n8UTSFTVrealqL6tvDC3a410/YdZ8HWszebdFQ9+kQP/VCRnXCZWr
dVZBF0vKsDknhWfUxJYHDPf6w7BQsX2KMOrMHzJKa+s2VGMjCRm1GTUCoRt35WUYvdBxAJnn1Zed
ZpQ1N3M62Zu5YVqzKX27xh9Yt1OxtbMlik9KlfW9gixyF5J0GXliDNmbDgvuV5NJ/UTOmiPfkg7W
+N2nOJS3kiUBQUSih9x1nW8zW44DEaFF8au+OVUth5fag7u8V0gOhvoXzFzqhAoHazHNOQhf4zJz
YZ5tYv31sQ1FwDApKJrXRiBQHCovXQIui0NUXwIjjT4mSVDR8j2MBMcqq4yOg53x9eXoKnRGwsjU
xecdLhIyPFhNOM9xnNpH2ICmr96JJWmRolnmA7mmRq4XK9fhVvhaWLupkmhB4EEU82lPDXvZtXa1
tZMs8NdzOdn5Ooo1sZ9xthfxOLhwR7YmGeUPUbrJchawmim7zImEQPC1rXlNV/ZQb4qkJdbSJ91V
ecsgyuOMVJRKlpGpGCkSsOFFHmpOQOS9k+TSZYVkXkwdSLyu7GhhDlHNFr1cWTtY1akI8h6naSXH
flspScNTnU6wUvEv+cxScsuZ16oIF7FSjFuuY62u6n5Y1VL/Jle9pMcpA1+OMujW8Wqp8RHsM292
TL2OKHT+VRnHznaOo8OI9J8/kz0YCFSTLIvH6bjw/5DwmtK5oDgd99x6KGNB02sYN+OaVrvkMx6G
+TrrcJfPKSkETcO19pPXampphJXLlLymcyNJc0dd3pJkjZbiTBq9vTSD0P67oS3sy+GsqY9cJihT
qxIoFR+CWzWf1kxSRdY7JiORskR9tWunoHpKTNLDSQzrqfzViNgxv7OSHevI0CZedo6FuehUYlkU
J9VYtr9OpM99NyG2t3JbYWf7tBEWsUoWh59+vlTc3htnkj4n2iHTdLPZYnwVo4jU2S/IMx/tMFw+
I29Ypl3tNomzZywQeWevRNfbdfOA+S7NRepcliUe5ztm6fa8mlsGPPeF5yeOvQOWYGaLhFU6VA9D
3mGXhuqB6kNKjqK8TNvOcvBczfSaoFgrF38VYMEK1aqScSbQ+6skyG+rBWHy4qGsMCEOhqtmmg+J
xSZv8qJ6xkgHBnBl+JGozExV5xRsUWIqTmXL1Eg3lVHPkfBjLlZOurAS6Ck2Pd4rn1iUl1tJvS6b
GUnp6myszthm1ZPO+t5dz7qhBLRY6gqL5tQ67hPSofgslxz7WGcWZr1eZ/f+E/5lu3ydMe/euDIl
8F0sVj0eh3Qh/iajhmnYgliy720rZyYYxaSSTTikykP4ANzyC+GT7E0wzXazioIRBzrSLRQX0fYd
2S3dFdFlaouYdlwR6OLEXdBieponjWBL9wtCxl2Fx9LLvdjeRZVbXQ25RJv2jnRmPHjYGckA2cR/
9gAmrOC5b4K5XS390BXosROpUFXY3vMyRGrBOlwVJIG9Ih83sarnYOfbo6BDipA8zb0cC67vhGtT
uusmlT7gFvB+N0gdDKiWqjtHtl0T3C4WaPRpSsh+zwEd45IsRow0ARwRwSW341hEVWu37IZ85tAX
5A7WgNinsHRrOYv3mQQQ1DeiDeecFBaO63XlhvWHNxtOVwgR5WfYlrNkWsT06mHG/Q/OfQYMTX+s
7F5y3GD0Won52ZHRjU8SFpuiayewFOC8qoyidu2GLwUUTMwHcbjt6V5btSa9zbvhsU/qY4yz+qRx
ZgRjgzjaLgYnZLVVTEl3LUcj6olfHbu3iK5HyIbFzCcz+OUgXty5fgmzLqHlVGEVfGsmqZHBUouF
GE9DonVN1BCAOPzk18yi/jBbmABto7K8tpkx4f/OQIxumDV8zOXy5qnuwAUH4T3F7/2UIdtSOD/O
+JSqfIv0s5J+8JCW5TuCMvbWDLAntiaKdi3vl85E8B3b8oaY7GOcB/1F9F14qXAgr/lwDiuLLt5o
4g22pvSNuzP+D1zPpOJ9QrHSf5INjchlKveCCPekVbTSofnRBMNtLPstql+wkbWEKxKRZA9ppE8o
rVr3EFPYyPUps5O94XBwWOIUl0rpgSC52sRahSEmHqF7XLPXdn/BlsWYC7rJd1+V/A+i3VMiGoDV
cu2PqrLS30XD6MviY7FeYKKns/uTw/15yFr3fugb42yMtQBmJ4gIMmA+kon1AVj4UG2mBeN5HG1C
ZZjvR+waTWLWuV+cncqMGx8plKmdV657phfHBcPROVa2VSPnTDVCucFK5s7ibOwKf4wA4rCaGlgR
Xsmbbbv9emjEhlrYE0pIc/SDZdjnUUGGcdy0nH02LFB7bzLWzSSX7DDMemMGvhsO8nNFluhY9Nby
SDQQk1cbGVTBajtlvdn1SJ8rA9dj9pbptS4s/KWeveCcuxYUw+0/qoiRRsaJC9F9iMkttPo78tuU
mD8tkdIe38Uoq0scDf4LFePRsXawSQ06YNiqZfk7GArYHbhF6jec/OUvYEd+htynhq21uE+hs3T7
wWagJ3Ba/eAFTr9MvRQbHE8YO0r30R9xJuXFyFFBtufCwkHKg86GDLWI3mkk9Qnda4o7rrhxdyba
StJ8iPXRrhMagVF5PqOxWiQ/g+aXbZortEqH/tqunBIXWpOfF0FCwOdmekYu3QaVMvREqWRXkYFa
47VLd8gVhBoW8xtDGWVsDs4NlqEQO8VssOJHeC3hozVYVRBW/GkVz+mNzZA57WW8xmnsMnB15FEA
YqlI+LjTQ0O4io9jOuGmTJbjjPkOPyf1G1u8poL3hEmeiZbPLgxhpmCLtaa2obbXZSOSEzyhFD8b
Su6rGsSxirMvFGa1sSPJcK+doMbY1alvwyPQA2fFbLfajJpSbZAYbVXWm7hpuS42bfgCbSM9YF02
28luWq7+ccjmF3wPeRDLlZc0D1McxOidzV2IxWircnQ8T8wXHmUGuYx/VfteKqdf2YzSqYrFauJz
NljFFBGtJ2v6rpV/Yi08sTvT0J5W/cYI/N3SPy30gw+LB36p4vobVdk+itpTLAZSr0H7MS6W+MVd
8nO052U/YRoj4HsIg3TZEGfYVv3sf9QG8dqT+PmDYP7U7iSoMsjJdFgyogdzcBp+QO2uFSZb1ovo
uMx9u6P94MrTYe6dak1cwg2pT/S8m1IDsdCK1ui8xBBT2J9dYz1bVWwdvb757ItYvbkiH84iW+51
3noXP/YfzEyxo83pVIZlcBgli6ybSbO3PcrH6zCct0B5lLkR9PheekYLU0TJo3YLXFB20PsPFQob
GaxUsAfVZM8lRAhDaLiBRvscV1gP16VtgEoF9l29TPE+YKx6YBfQm66JDk5dEynHKdThKfxRePib
aguOnx7a55gJ8y87yvuNRk44myYcyO3wa75HnY+oat7H3JzBNde89ul0skXkbaNomLZLHtu/oWQp
CDdovwcLQRvTsHDjH0ZHL+ynj2mL7aBbcqIFnKYmjnjNvCbUUbJaw6UKa5NX0Ggqf8MmeaxM8cb6
pE5zXfRUr03flW8fnB4bfoTh/mmOLe8ZrwbjixT7+UqlbrDsejLR2WSal6pp5JXXou68bApvlJeE
n/CZw7sYt8+DJQLLrNpOhXS4ogneT8K2bgdkzU0Y2vc4LltWNWE/YKp+E1kBVs0dtgFO1J0LsWTl
ooAe5sjFiNeqM0e8LxKp4FUJGLmHOPMICSx3jRU9a/rpwzZ/itMw+oHwNI77kHLSnyxf5A2sZhdk
2MjgT2UttTmLvOEUQygc0bmaLOdVpzHnG47OzyoMom/WApJmY27/nuvhaYjS3Ti7mERik/EYwqmC
4IW402TOr3LwDoHXfchCQm2wWVW16CUdb/1wqRObT1SZNM1dIWyHE4eatzqdUHGauv9oFqzzODVC
DCAqOcaTin92M2F3MiDxoV/Gn4Tmi3MTXafsHmfGjx6v4sYW3VNyTdeUhN5QeMvHOQDHghmYmxSe
PVqK6G7FXoHAAlJupDndPJdNd/Hi4S7DYc05rDYvqeO7d9qBblPF3lOBpXTVm2HtXpsa+eXsvQ7T
Z8CZnDpqR2FbAsFgMngZ60rLINjrdkn3dm4gZqBDLbApndQFEtLglY2b66M+dV+dTp9x6ltbtNkb
3+U8rKRKfreAM1cYN8P1cpUT5kADC5FpNEFA8uU20RAP5iiiZBmcS/6ljVO/6clwKysg4RTF+BX3
GXWwru/hlWrsfD9E2EJyus+4wA0kFyGDZHd917GXDBForaCrbjqBmtqZ7h3AIeVx0nsbl3KX9sFA
2kDapLycBAxxsMtd5yMsdL1pFFoADT9YIHKAB/k7dGi+vVoNUfagU3mflmG6Rkh5g9dAwtcGDlBu
srZ4DjqSgXg/wlU1cbmVNOA05CxOc8fCn8+63Fc23XupM1Exzk36aWwG8DCxrYCX9DEAv4AgK31n
AEjAR0EdqcPlbLsWhiI9QYjLQW359B4GztHPG7/blJM5zi5GnihQX0NpiifEYX5sLYoHFpSzY7W4
F/QPlPEtvvRXUonfhvvtCkMMHrLYPkEvheKtY16zzCnXk8HLxRQdMYSfLBvR1LcylQPMOJ5nAneV
mW+QsY9Xa+l7YSY80shpftTdA9UBSin0QeBgfrSMz3y0olBgRawm3VuJormX8OMaRtTyHXnG2fH2
najzDNa6oVY3dWdKJTyk4QDp9WL8sQCw0O0LBqA6dr27ObAOZK1R9hl6uryIO0hXiIbXm2DjDEmy
DlJ7ukEjT26bllGDXzqHuC3XlRjeTbq0Jy/PbH+V18OpScFY1WEANc6ZggjbUVb89HR86pPkZ2pz
ehti9iU5tUlBOFfJc1STS4rZT1LpRDAPKg4SU4OdUNKUrc3s3+muqX8y88V82aXjZ0Wa94w0QT6C
9zpaSca31ZrxWrErgyHBnBb4/bmY2YnZ6W/nxECDFCrHA9WGes94KzsWkxmPpUgMViUSlWKmgrmq
ufbjm9Tnpnern66oLlkwc7UnpL6pU5fCZPgnEWOr2yLm1pRO6FlZ6c1fEa4TZl598JZyVMVjJ8fT
hMf2Qr7pps3a/AO6XYEps7yN8YEiIlv2z57P7YE16HWIc/PbFXO0tQq7X4fWFd9jgukt9+Z9lU/y
iDXTvBKs4po/QwPMWgSHLqRkhSngvpmJMwC0kQ9uysEpwN6wcZQuLswOqWQf+Ufu4nC1JR4E8r4f
POhveR1/A3p7j9j64JJjfX4uW80yZYsdJoZHmdbziastK2L8JXGO3E+lo7edXRxpMOdmeq1chHwE
3+M7LZA2na6e1yUMy7uxqCrycjK+4ECfabnWMSDVAmc+6VPxzCQv3AwmuohMJDscCf3a8vG/NaLF
oBzULy25xH2v+3BD4Vj81LYLUmPj6SlBxnb91eBG1sYbLSwrdlIZuSlx1lirwnfj89i5C3P4CnpJ
O7j3FVOOLabGi8OA6KKSxZx8TCBbfPTtNg/zapdNUXs7+Z17OwtQJRIbBO4cgl8ptWZTO8tTLOXv
3gaZ1Dfc0NwBMUfBIY+j+SFXpMnBoavN2OKObfFtLV3MW5wFEIu6UJB9ZzAdruYMfSOVM0dwgwBV
r+o4FseJ2MpjAhv+0U1kBMuj91Ce9VyT0/WsbFfPNWm5JQ+m7oCVh1rmOT2IGmIX+zrTR/ZOtzqW
Ctf7pJPSrGM6Yncihq8iwKnusjhSHzqqmkMsCYxNJHjwHiPUSOg3czD+7BbLfi7FqA1lrhPtrQRl
/W1Q6OzWd5ePRFuPpZ7FWwE6B99q/BK4jbXFF5Hex13EbclV+yggP9ktg1jr+qOLwYn2bQDPRgfN
ygOqPMj+KACPAuRD3Lc6JBqXw2dECAhrLkQFqJ198+1xgLiztO5vOdOKe6tM2mdVF79TDNSMxuRE
03gJCa1Jy+W2Gh2/XNMUx41mCY7KuP1j1cEBG7FgM/IJZ06k/ndX5YfMEFEpp/IrGMQjZUT5bdfp
W4ig05FLWrxV2meRmyr/dyzG5WDiXBOls8+p5SXMmL1dvmDt4JJ2VLybTVXG27TssudeZiWaHYll
sRmkPHWl9tV6Caf0XgZYBlYe5vODZ+bSX/mN6H/JwERAbxcRUFHP2CBw+UgeZZ/ph0FN9m9mhhnW
mNQJp3WVWdm4WuaquKdTDrBC2pfudwpn4Z3NIvcIBTeYGlQxHP3S+MjmA156WQH0nZ0UOEXjb32v
I2wCxG6DfVInm5nIC4+Vl8fVoa0clpIm4llYacNVBIwgVwivTvJNSU59WhdAIsA39WP9MAl62pOS
CaquSOKltmDa2+W1tW2nlI1J1wUn0yijy554h7sSVTuQrMSEu9JyLvyt0/TBM+hkCFZJMBPVq1LU
stWgfbz8McGYaZf3WXw/dOa1VnlzTj3rJ+xknxCV0NZ6aC0+0pyorHv8AqDiknrynuIitl8bL+1/
IwGn4Poi0/KEJNRHrirjt29ubZdXpk/vryMBNILTu8OnlEUve9aVH1yBYNY1M788BI5KF5wiCUek
GMjbo4zc6C2w51vLFciQQVoTqiX2ia7CnlSFmcJME4LbVayx25KJW7Uyo8mHjYGXdKQ4maOkLc1t
iaGxjOz6bXDVnGLUsZmApXmsyw2ze/pJ5il71FHPLGtohl2ZZGeBa/WD60Z4qBq7uKXe6laxe2zD
oXbPbcUn0db2c9Gomy5PzxYuWj6JBd0FzSP+cLPlCSfVVwL3XeZy5h9Fd7Ak/LOS+AN+SxrWmSbH
QW/9yuzqR+abcItdCkpxnf+8HpVwSqEs1Pa5mUjVSdfgyxh07Kw0BAfiNQvJw3kS4PO4+hy0F+gG
FkJ9cCe8XS5TGkrSKnVpPIzqV0wLVXt+wKsUhkdrtDhXqFiFP9IQwXaKT4jOzeGaUOeJoIY1yd1u
0/ZMBHu4J3urL5lABFyzMexiN9kVOAx30tG3S2G2mU5PbukNG/gTydp0hNpFx/kzC+ebIEL/iOon
A8PgOrUsd+T4W7qUm6dkst+EYUY6OBzuC7QsniiRPmATfG4y3T5SDZ2+JzJljBEs+ZblT65gZ0a8
ymUU31s2CBqcymX7HHWLxH66hCTcGxANGOKyxXoUgz9eRlTro9eO3YNoYfmt+jwY+HzVs8WGpwnW
YbKiM0Uf8UvobetjiwFPMKuVJPp2aFRtov3s5EyT52ocf2kb5i661ExYHJv5wAgAzzLAeufKkcUF
7Mkt648ZsDj66sOdI/PDyjpTQBqc1Y0YuquQFMNtsPAWos3bfrpj5Mc3kUDwULoyG2uBbwOlZSa0
lXXubnwsD1zp3fJMt2XJ7C9w+R18RrwlsRmW5XXQlfGw82l1i8Dpl/tayY5Yt3I+evL57mpCHntN
POG+1XQ43LgDW+nGZvx6MB386lVXEuolm5K+GCrK1Tozk/3pm/FnbwHf7cOWDY6xGoivdWGK7gt3
LztPMELy3LP1qQ4wXKjvVEaZ3rYBR7Kda5Wu8bUmHLqhEevVMLbOfa5NlBzdbsnWJuVknsIJ5pUz
D3DVpx8ZxQywzXyTknGt3V3W1pwZGzJ658ANGZR6ll9+4Tft7/kp05FBLEv9qpQ2iG9X6+cc0ZDi
O7F4a8aAm94NxjM2EibpfAo8AkhhiAksAyubpAs8AK/NFviYHm0wfbak26lJvrjHnfpAX0EvBl+0
5qbQbwum39jRKnklqZTlxnJtEDtd4h5ITFV3oy+IuOZMktbJNEJYgLxrvUXYRG7mDuLLlEl5E2qI
qxwJ3d892/GZj8dae4lzqVWv1NUUetu1UNC0PfbP0sK2qxwF7MjRTAfTmWzSJMwLA2WIZnXo2mcW
4PVi47L3uyD60fcLkubSye7JsproV2xfaapdm1vXx3lsq5XsbL5eD//ZOsMqJlXLOVJ92RjMo1Pg
BZFVbDMOO/XWKvPBAJr19XIapnG4byeDXBW2nDntLJ+2qR6rB8E04yvR7TFWBa8ys6+Vnwz+YxyV
/k0SpEenTuWDkSGejBGHWYhURMOYcXJi5pXPzzJZtoD34G8TIDvrdvbnX2XozP6OPrXpkqG+77ul
SMZ1AnnnJS8L/dUJtJ+NwGOO181/yRkV8TpVTzZEhVPfLftIglRE62IvIDFgIV4NnnlUPjgXG0H6
lok5dBOXli0r+0Gk297NAvTAyq5biu14xrfJjPoZyiJcSw4HWy7Qb+QmQoK33nDUyYjsYRfp1skL
eE31sCBcNy19o1WpXnQ9PupydkmntOmtLu1LlkFMhfy0DYx/VA4egGG615ZJGbHG6j6azA8lM/tG
o0uDzRe/bCS6VWFm+Xus3Hc1lR0bUvsZzuNzYTdvjp9VW7oWuWqZiomvVTiEZLCBsaE1Yk+ezl7V
Pc+KzVa1zbn+buscNLwYIRv2xvepuQyh/7DyP0FUsLZLoxduOrrTF6Twd0dwpwJw81oBYz8t3eLe
4v5LNm1jRAuW88r+upYckMlm9I37fhZWvW2XSk17q1Apg76suQNc9Z6ZkvIErD1Y9kllMwOue2nj
nWcPWjP7ZfpXTQ6Dwi6zDYeSwHuxlvJceeZcxXAhQHABqWLeax65GCJ7jmXvvfQtXBBGUN/0LRvv
Bk8yw2rLti2+MjTzj6px0W8H4heZiomnLdjOuiyKglPXzOj/PGIHx4rLEnyjg6wO4p6RUecTfhid
ReKIrbAmAT9ligf3j2DVzAmjbcenzMHLJPwOy0CSRE9uW3BDTHo+aFHJVAr1snt1lJUR/jOlx+9Q
V0fL6vEAU0/njm3PxsLRhs3Ee+sooNnUM0MP5cuZo5H11jpO+JrEFmuXzcwrAEwALsvLrHE9zwww
28Df6hi/GktZjIpkcM8tFXlN0oyrZaize4YemvOSu41hawys8fCLB3/H4Z24QM/ei0h/56d1tIGF
127SaHA3rUc/i0zTDwW0bOf2sU+YW7EOEBxdGV9EP9hl/LuiWJq1CKL43Zvc9s0LmJ1LK1iBPPDX
XKvsGzhI7uMYF+FNjHDPPFKWj8b1ux2vg3NcWj96gw0ynarBkWgG0VMRud/uRCucJQ69HBgqRW7x
jZhnFHhpM15S0msPAfddxCkBW83Jl1ssGJe2jqJNGqr8SNhlxacgfuxs3c+8EH2/W2DU3U1qyNJN
AxSBR8mOqhfhevCBLR3cDX3/mrtCP9lg0oAcTEPBn3ChnFdJIiLx0PR1ewGhwV1NYbYFBZnFytv5
fjfIjakCzAqp0+RyO3O5yhEMm35aM9ZIuFfoFtdNGy/dU8/wxCFxPOlb314aCu1HIBsrU1UD8tpg
2ABIy/jN/VznsXuJStGJZ656dcxAapIuQlbWl/gEpWuxCZRe8dxEs4M5Je8oVBDBMLf7iXwXDOaA
wo3BVopWkfFqu+yWiZlARHZWAel1li/P7zBaB4uNXl0u11aOrDCjv3YsR+dndE9q31lngnMN0rLg
rutinBeL3xBo4PHbpm1A7eoySeu2xoSUbwTBDZyGngFI2sS6eJmnOgUvVSnvdvAxmluzzTBxVCFs
AC9pXzNVMiCGeKM3U9RjSQcY32B6n733OqjLguqOyD5SAhaJTUVLFr4ofBU/kPUxgaqon3/H3ujd
NVEMyQ5SJmeLWvRLcz+QzznWBKMJEdDjUW+zQE3UEjhdmx68jPwD9yer+SoxoE3kYgUPc5VaeIsU
TQ6A0UfC56CiiXRvW8y3etVymP9KJbalVdEVuHU84pDHmuEDtKK4H3AeIIRh1kEKwwbJd27w3Uy4
pFQtwzdnJC7HZBHte4NwWr2ZVveXTsFQYgMqFrwCbBDRznIrGOrQE5p33bg8a7Mef/FTNMwnWWOu
SlpY0svxlwSp6muGIVNXiWbjiIhDt0PIPd12MgFWHCjukNeZqPPLwbDRnFocmgM/IG/1qibeQdwt
HoNiP2s1xWc+1Vy2bRweBO+cRt3WRdJkh9aR8NYXpazgRHp6nLZN4XBSijOyaNu6dGf/IcsB7q58
xgTfixVOz3HvhW8Lp2sSJNXYNDezW7n5oW7G9LH3vFIdFmUbbqOt284rhN/uJytcd4ndDC+AtKME
r3osa+TxglSYoIKIsxPx/O/Gs13xaZPzg0efTMG4a0YuZ4Bvq6Y+4oEjt5bT1ks9Y04XRZ9NQboO
Jy6wE3fztxCgMbxwTO3AyyUxoRUBlanmReo9ouQk1ci5223GLckh73Y7YrS74KmrwgOvPeahBTqW
2aOvkGlx43hJ0AB7N/9k1pVoVNDS6R7nUXQhvVaUv9A9WiTJU+RMZNqWoS38n6Vm2X00Y8pEFCdP
UrefTeimLgPIyEpQCQRYZ0J7rNCwB5Sz65ySmiy/7ed2jYcWxc23RMpB2e3s9O4f3Jn/Bd7zn5mi
kpfRIzTpEqcIFIjL/1ztJxJRVGSm56N/Tk8s/tFfwZ3/DQ7Y/2m0WYioVwjsv7bCXgvs/gOYVPn5
M0nbf/TD/vlX/3TEiuDKj0V6C+xAQFj9m6ffgSzroRR6rk9QXHoU0P2NOSv+ICjpcTHkzyWJAOo9
/3TECu+PgC/CB8XzfI57rvvvePq9vxRi/t3Tf/XUetfECfVx1H65JBL+2dvfVCogMkdW1R+YjXSW
uIHJaG0DP/uiHKneJlAUN3ga6i9Sk+FOl4DXey2Cm8Ct609N1n9LE9ayS1Xu3+LxWLBJlowoyP/f
CBLRK8Cer4LTxLbVZb/r264/WEmrNgVT/f0weelhIZ2/9e0Iz0g4VhcgZbBQMVTsF7cSGwyHD2DE
gt3o6E9PlvOxQARZY6fqd8WQwa0O6mRTdSyZYFLyQyFh3cCKMIyJCevqIa/XVk3vT11HOB+r5Fx1
ldo4YbCTMwcLyqQ+wLWzRSzErJlQtkep8i9n9h4UG1ZKQ0eBhSSVBM+u/yGM7FeRXF1Iptipank3
XGRXBvJjH+YXywbNAnwv3QfTwhpnVR8ErePtUDEuIZZVo0ZIDuMioEai7lxiavrbVdFJkFk/SeR2
2pb0VzL3Ifnm6omL7g3CR4PC2OFgHCDWlFRE4vrJ/h95Z7LcNtZl61f5o8YXGWgOukHdAXuQokRR
VDtBWLKFvu/x9PeD0pWW+VtWZEZUVFTcUVW50gYJAufss/da33omLACbA8KQteXz+fNSDk9FrsRO
kAT+lVUjTIKQMQ47V0fMYxBMNZ9MrqkWstqr9KdgXVvrCRo7K4WrXPS5cdlExbAejP6QF09yzdXw
hD/FbQqcq+P0KnfchemPMiN+wh1+w7R3546cJdWU/5gJYoLjKkTj0kovSqBkC0shloFVdO+z8S3K
xDcBGyACBrB5atLgK+EP2MiY2RQQSlf4tPotKuuA375nxjXUAH4yPJ9L+pID8hW0iX0gl3uZn0e1
vfKhl/0pgK3lXBmFrxTY22iYPmMTP9mkfCxsD4B6IsNuGPk9gtDHt5tW+VMe2miZmVTgGdWUC9Rw
2aazCPsapken16q9DTJuZmfEJ72VMiZ9MU4gY6pQ3pmJeoy9mJQpRS6ug7F5wB+/VoNmyl1i9ELs
VA5PGs8lUljmqZd5nz5VbnnDED+Za2F6U/Fpw6J6SOXkgKgQ3S9pIiv8DNEyVJNnzDFfB8gLtMpi
wFxCk2amVvXbNAPlIdJcm9n+NPH0pa2Pn9UeeBRUBOgLWuNf1UxHQ6hc6+4AITAhHS0LKrKVIlr1
1B/BZSYn1QQVJiEmifS7JgjTi9A1OWO7kQQhbogPaqlv6l6aJH3pTTnwnqF5fNUHBWms1VO5xzx2
Qfqq59h3Yx+TrVATHkJDTrHuioHjBcVpFUJ6s5NuHwY+JuUcjK+XZps45Nb2SNFTgBsKApy6yxYu
RJILY+Qo0bq6say9cd/pPDO9zu8pM/JexZD4uRc1vRRkTleBCvNqrNDm2pFLs0SvYJ7aTH1gPOrz
joQWYLz8A7pWdIzDwxHkMGxTNA0PeIgZnQyGt8hlt4LJ4Plf68x+Aa5QbF0peHUtscZhTvPHBLYj
AiyybaEfTJZFTZU1EvYSsYirMV3bHjegQcO0UD2uWNjIfGRpvONOwhOy5T3DWkH2UiQvWs63tGdV
KsTK/9oG3b5PoleLg91dHOZgqGDf0bwioA9kp7eobFKIupDwtMZTe8eMmdpqnMoiy3suVfmLJbdg
aLSCLE00cNvCbaKVwstNfhl9yUgw2rUGZvyW3rLSpq26zKD4cV6GWpEPerFt6AzSUk7zK8vSxo1F
AuFDk/nY/K08vUjatHzOM4N8zqBAUNM2TMx5bnTAjtPL5nNm55WyS1rUTIuHjYwIHFomYzPJIhNC
BAS+6KLZv+2y/w0lx4dew+laLxmhD99jeL9f+38yLVdTjMmr8vtyo/rXDdVjHQ/vq43vf/N7taEY
fwhTw9GFiVAhMfeH/0ZR/mCeqBoyMkBbYID5q9rg/yMQEvOXZMXSoKD/iP00/tBUE2cjrhwsPYjt
tb9TbXyUMK2dpZWXfqe1OExNGvTbSk9fXNVYJKp7myrKWiJyQxCeZGO9gez47h79ov6d/uEf1c13
x6KgUvq5qkEy2MZqxUszEiNTcJZTG86h1hjgdMiff38NZbI//uoi1G/v6fGyp3Q+YILBiZpjN4qF
IHGw042F57Hf988uQIMWHUOp4SgMIMiwHU8JNp9c/ecg1R9f8cyUGRuJMgRM7Bw57NYZB24gRIQv
jkh/E0qLg8wElS88HUnmUp9cpMnmkytPpeGvvvf0iV6+HNFaEoys/B/NlpjGFRJ4NhZJK1tzBMfp
iRSeUJhGbg+4nnbkQy5KiDtuH84+uewHmetTIf3+spHAEK1bReYM/dK+ai7jq/oesUx6R/62/8lF
fg4k+HFTz4IIJMVXMUpkroM0Dik+ogi7Ww/lFfOHRUP4oA9R75Ov88HTo07JDO/uYoC0xC66vnc6
w1qDGcWZj2DEVcmrJyBZp9h0xzWL8K5JT7pGrzspl59c+oMfUJ2+/btLG6PU+yO5Oo4AMdTKh7pD
H1h6m2ACbjFUzivuqNjBFVz4hvLJrZ2+1y+eGnU6qr67qGX3EoKrsXYilc51Zy80mU5yK9Y2r4zo
CQsa1alzuv6HX/JszWl1ebCK2rKc/CG/Cb6hPqehHAOivC/3zBbphf/DC52tNRH+PkuLtMKxJZM2
8ylBBK4N9tvjw+Bq4WnzAlqMEmq38qcLnPK2dv7qfp6tPnpHvdS5JTy0FRl+wZ3ykO4zf+8jnbNW
/iF11G2HmDMa5xAwXuiL+7P4Mt231abfYWt4cdGm+xh4t/BdLlE1VHchII8v7YU0k2aslZ62L75k
l9kxRpy9QHe31vW9tORYsir54+swdOq9lSv3cRHP+3tkkrMXa1aoSGsXVrWptW0l5raazoLH+tge
K2sPVmqeXTBDNNeVEy6Hje5IO1wPZDMuxFxzV8O63GaonlZiMTjpBnyTW734+/Ky2gTJtt6Ul/aR
2TLKN9L5TslRWjVXxQENbxpcC/KQ77ULb41LEAnOLtswYMVJhPj9a3yN40ouF+2zECwYl9KW4U6/
LtekGYS7ZlP9w5VRPVuTlS6xvRh5r0PdxxxuIrkEG7N2aUW14cGcjp24l5NWnVn870TYffYMTs/a
rx4G9eeXS9JoykWYAhxonbNcxtWn2IsS/6KLwR58Vza1rsqnQKGPxrLS1vkhCdT1gKC9/vQNNz9a
V85XaKRT1ai2Luod4LaEwDJbawb0WmBmKuihODGRoMT3cSfv3ARwbqZ72xHKlUQNzwyCgV2uQLtJ
GWTTlu1xMfqU1fhaZyTySZTBrY0mqTjS9C89WCnUxUQyWkqwokRfIoZcsCc2i0JF3SQxWu8kJn4q
54WEScMMgR7iYoKNSwbfsXdvEl1Xy8Nt6CkOoA8CBzTQqW0zPEJkuap6QOgToDH2xKFX9D3iogUk
v2KlETdiFQQCpASZmMml3zIoDpMFp+6bzK82nlKBQFASANVRsRpCgZEh0C9TOB12CqAlf/asJ6X+
pNX3URminu1ZodDsWBS567jBJiwebNt7tiR50QfNwcy5gyMilfyIKMEi1AfXPrxG+ZNN7IM1/TzE
vfE9uSUN0nUUt3j2NWWRWpjzNUoAFzikZ+4Qo8/qUvtsTf9gz1TONi5RWn2AUcF1CqQP7JQTS4eH
fNo1IcYdfcLxquDoFwPLO0HmpvnJ9/yogFXONq+R/lXSe7jmwBAf0qghN8yC76ot/Bw2UZjvxLhr
dXDix082lY++6dnuJbSkrTS9DLfA5W17G1flLZDDzfSjTpkksH3aMj6QWnfIDHU3elvb+f2VP6iA
lLPdbJDSJqpyI9y2lr0rhLqQg3ZX2RKVwLDL+b+nMuj3l/rwrp5tYZncxRayKtXJBvngu/LW0k8i
NHitq1sAU1RG8P7rkcZG/FnpMy2Iv1go316id1VIz7g31fDgO61b7yQmI253tOABJT5yW0XZBayG
7mBevZ3/+SjRYH62SKvWRxc/W6UFrh4tDij5+hY9nL0hzW5lsTmEWZ3MlN5G+JLRXMQIS6+mvkj9
aJfgRiGPl0ykS9BduzHunLhwH3Mtw31IhzBaI/tErxvOpXqjGiurWkXatqhWWbYbRpYivA4riV+P
3OranRNXNMN9gjcPzeg4t6SJakCKUbXx+WXJAywYEzPCmzbuuT8SAHwkKbPLn0V8yCkS/XXbrvGA
MfHx5E1vbsZyY/YruV9mNF5nEm1PCjpMs4O7G6IHTb3sEsRMD7o4NurJ7u9z8VqLuyS9Udo1RJHW
fG1xilZOi4MbYrmyxoUkJ2ulnz505a9KknbbjdRufM/xdHDrGylf0SBjsjnLXVp7Uq5etNbAQaQl
KtxMpU1Izl9UNicIUZCqQ77WeKl40c7OCwf85QZV5JJ+CmatdoXu2WmBsrbFZT9EzhhqN+hJ183g
yPKUlXyvGbdtRkdrGDYxCLqK173OxS6M9ZWP3ta3evyz4cy0hhsbe/Os0qxXKVWOTLdvRX2pZKVD
JtUJ6iYM+eQFvNPODPqjgi2UHpCDY2Ppx+XCS9DtgTdUiDJXhuqlk6yVTZWTVESKh+mXUbbxWAX+
dWDRnh0H1hxxm8TheixSAPDcDIKwYlo78oXsE8dYmA4Sez3+Bg93Jir0kgXtx9fA25T0P+0FKZYJ
9rRu7zeIAAiCkTN9XMZpx6zW2BRIwms0Cz35ZOBbt52mOh7qD3LYDgNRChbtpTbvoM5MGSOYEOKd
lVvXil9u0pp5YqMt7AJStz8fPbYb1FNtld3EfXoVtugFMSOaiuwQO4VxBiVLMd2aK86Upzq61yLG
5wQnYtGlmUqD/xgl3UuODsZL5ZU95o4pGifOqz32iuUQgh0QJmzNwPom1J7Ioj2WWyANvDRZBHTN
TIx9O2xUOdh2HlS2Xuzp+910nvlsMfTFq044iroBbLwadP0ClqkxHIoIlHWhX7dyd6Gid0rRPXdy
s9bpV2iJspHczNHRQ7umtTH8A5Q3WLX6ziJqJmwiQrMepdzl/e2vfU94M8ptN8QsIKLgCyHwQK3p
CIAo1+QHVtZZZJrzNDgoRvDZPvnRQnNWiCmoOuj+NY1TDM5Y9RuraBexVC4Df0rD5Lj5SuL7vHYp
qYxxC2719wu6+KgeOCtFTBfFtVkhn7I0vEyeu/dqXvCkXWWhfIkLjOeZPnFVk3R/iehuliU38OUW
HgWfbNxgrZhjsZoT3LTIY5JUcyD4NSmgKe1/VDDZxCKmglR6JEDjIrZC4q4j4nFPVfooy1Q7X4NO
BY6oMysS7JER76W0Bgg7bynR+qZaNoiGOvvaaw95eoxMQLRQ+M1T0o3z39+CM6TbXx0Eebo17zaY
0W/HqJ3MwhoT9EnJGW9j9ZTKj+wwQA7RbvQNGFUJcjhe1uFQ4Ru2qVllusjycN30DtmwPenwqYFx
oQ4WIDAuqNxg0RjLa9wdn2y+9gctMvm8llIgXaH8I+N+0ByfTdiUcAF53TotkS0dZfuyhHOCMwXq
AARIhbF54kRpfaG69SrpzHkZpPyOh0Ddww7seMjUXSzjLMm5zX6JSGbeNMQzxQ/EGyfhMyNEErLc
dQWxPYKL02OYqmyUD6izDTcFk5th1/ChqMuzDFphKi0r8n4YREKHnxxbpwQ3APCpRKtmsvYSJ6/T
EQBQ/zyo/WWFZjnCXqwM+OQECOBSBofCQKL+InVPitch/rnIdR2O93Bda+SoY4JUy+uodmKUquGV
UJlVIlxXKp5CqZ/DN7zI7vscZZNqrSybyUNYzIuOlISwWqX88yX2mN6NoVUac7t+TGukaeZJsHvj
9TRZdJvxe7or/WjvG20qcmKz9F9pkxxIo6nppulTofmLukU+K0AlM/U0rIScm0ldUtZZOsrE9xiH
gdAmaOHMHx0dNVJ45wE3LvrHwr/Wk3budRyljWY5NtY8rquTaLyVFWOtWlSE8pb4HjhkgQAdbvQC
zuAUvFuWew3TThNNE6eGqY+7RqV9ZUeMiAjoYOkjhER1Et0lfaBdMN1cwJSfT+TajtiNlOC5Agoa
MSFzKD2zMU62kW1uIrVYhAn7qg6HosiWITG5SurBF8XmQzny+9fP/KBuls/rZrdU8EW7JcbCR7fC
L1EYezbvndyOM+HVG2ZXl0UAR60RX3MpODXy2jdRtfHDRV58qZUwxI3iWikdwWMeDuS4Gxnz0ei2
8sW9mlSOQbJ8A7MbksXcsNFvpdMhuvU4kzwaVXnRef3OkjJIMWImx19QXaNXQQbiIYkapLUVkqTB
0zik0pWEAz7vDMcj8s7HKV80zQblqMjeUL2zts+wE/f7HFPPEOQoLt11MsGd+J+FbDASNdYyRILw
rujCpTGdmLMbN8whMpBj2M3Qi0FSidZ4ZRY9Mj+X6dnvb7Py0eJxdkoAl8HQgFHTFtz+wrJL6vTq
mmwvmpbtbqiveok/jq01+PRFUQEtcTEfQXKOlfpQDDbpHZ+1Fd9a+r96M84OEePQuoymUQBboV2x
eGk7ebiqhkyhncm0LxqbZyImLmKzO1F+O9p4UzteBDYoU1h/mfAW9TUSUIAKoypkNJj3Q3w7EgqD
tJl1LnlOmtGhrb9V7dmEUHV0qz6OWRZuNXShqr3pdAeT0yc39qPnd/rzd9uHmUNXq7vYAPkh6I35
DxodrdxY1ApQ1kUbGru09u6YQO6yfmdoElm9iL/+4cWncuLdxaOxUAILL6FDgiFmCHVRpNYuy+0v
iWh2fqGikW13kJyhANUHO4x3JT+rhPD2k+t/0OGXz8qWOEV5opae6YDbukL+udMIDmOqeXBDFk9c
cW+9q04H3Bve/f6aH1Qs8lnFUkZEI0Gr1Yk7tUmZ1BaWdZjO9VPnJKY06Xx5hrDl9xf7oFUDAuLn
G4wKvbYmMY4TGsWtwdqsk5aQ619VUHK6dUqCfJHp5gKj7UHShx3q5J3OOej3V//1yR7x988Xb4tU
Qeqh6o7R0ZIj/WskeNAghYSvCX5hjcvts/pzevf+/Z1Uz3m2SMEHf6w5JxbDldJpi9BKbmW+43Rn
kWmuy9eqQJuu4DkRlYallFAiQWkaap89Sr9uRQIO/PnLpmld1po2Wk7EbpmoYgGvfq5E9Mq5nwX3
uK4VAhGseUfpEfGxfn+Pp9ntL7/52cIYx61SdmKwnClpMzIfpne3cO9IJppyAHYKt95IpQWozEOR
fXq/P/ppz9ZAOyBMbsrZdHpk6nP6gFV6N43+ZyH9N0k3Z4aC5oKSE25T421TS4BgeSAX4omAroNH
P1orUVohyv39bfj1W4XE7Oe7H09OQb3hbI2r6QtMg2VF6l8g6+vIHSj65R1inp3i6p89b79eOIDh
/3y9QkuYIre57XRq+GwxekwQrsMdmNYrS/OXJDVBrroPOAz//gt++DufLVWV7nm6ZPGE4+pcB0Je
qCC3te7BxTzpq9WhG2gW5w8F4FfJ+0drlWqfrVWJ3+DhlGyJir3deSMMCaZlDW/wtCxaqbmTGVZi
YfuHd9U6W60anazVEgyj49H6mxaMjPe0HzV272GnlvLMFbDYgVjpuvvnNf+WyOP0S2bqe+nG//3f
pPCA7I3Ik3v4e43Hv278AGvvl/S9xuOvv/tDU4rzCw2oCvgZVS+r23fK6qQ2tXTeddNUoMxrrBBp
Vtb+f/4HwlEw48g8FUXR/01TSn0jgyEXhtD42+bfUXmc9zcp/BCmCv49UM9TUJpm/vw6kgcH5SEN
xlvw/PdiULeoya/DUuHMFieLUNd2ijXlhWg7NXLNJUifbyijblwru2s0fa9MyrGwoq8n7YPRP7pj
C4oCv3narfU4uIuyEcJG3pPY4IZYecMeeeWkl8w8GnzDzVBG13aX3jG/dsxieLJgkaSWexqQuXF2
AUNij3hQbWSbBJR9w23LICfM8ZjU9kkLlRuQYMsASsfEzuAsWirIKI1X1m6oLNpFT+qTpZinzJRO
6H6v3IRxAIaoApdlY0kb6K2PCQfeNKP0B5MFI0UFc4Sv9VtJiBSuLSRVdcdUSKQlTboA7rXMHLaD
OTlvs+EpS2kY+X30KFG4zsowAa41BM/0PW5g5xaAmvV2DiVn0bWcNT0tu7M6MIF5Y11Nu2k1mSQi
tT5KFc1QBQB2Yt5VSu/NfbsQS9pxKyHcDeEitCvLSsOu0d14Eb1w8Glbe3Bf1Y6pr8JdkdrYndk2
97anYUj/rykIc5c5Det85pIiOYoqDsW11K6JjblWzZrAOqwN5JLd8XfpalvmZjDgowzEZsQWAjG9
5o8tYV6iWSV0Jpi8UWFRzBOr+EbwsD+DyBHPW6JJZ6bwFQRlKPyJq6pomRV3oTfed5q7HGTpigbg
Lg45j6ZjcZQ6+UXPENFZvShmiqoQV1SVRwU3vGzDOWCy0A3f6N8eAi94xG1EQk2VfvMI7aAJtEIN
OsxcK/k2JqW3kC1wnhyfSN+IQ/z6MbCjvMIkDmLj3g41sjL6J73xOMabl7Ep2XglpNfGr9ZkJt94
YGfxeVQ5AkEpWOqDvRFgcWc5GEwqPrTOYXEsFGmjtPJ9Gxd3kcKpwszuYrm+dscGd0V6VDK8L12W
3LnjcKPasbeA2n0TTFgVACyLMajjeTzBxbFl2HPDp7HaQhpprRLaj0s4Li1M3RcXNn7DmVsBaCvC
8luk8AuX6k7yASHYhM2TdW8S3IL2YtsU5Tf4JJuIhFUrTPZKMP0ErgWTALOt1ZZLswKaYrU6SBQQ
e+YETFIuCIQkua9xYWjZ1Zx37BEf9JqPN+v14VVVqnWrShvspBs5B6xD8Ieby08d0nKLjkzTxdcI
vuM5xCrOEo19Ijb0xc4VWuW6k9fJ20frKI5TWXqNfLKCYtPJJW6O6JQLYfvPg6yfIHHuhjbxFmMn
trEcbTAEHauov5ELaaOHyWaweCpgGz+ToHmElvdEZuNryxm8K7StrEKbGcanMDMckl2fujT51uP/
73ROeO8W9F80cJSpFPlREn9fG2FPQzVjNzDPJ4no7AId0814m06KULfIH0IFhbqVhosk9166njaL
aaxGwme9unoIEwBPnbH65FP8fLz881PoCJhtbAY0rc2zgilBeVQUZSnzKZJ8qeE+moEE3hT4RD01
voDVchPmyVMCsT8f3G1Worb2gtc6Tf4cxP2tjf7DXfx/7V5vyhaKSXbl3+/11b82X56z5Evwfq//
6+/+2OvZtHWVffktJIRK87/2ev0PyxAYFRhkY+wwOWv82OsNXdZVyJCk7jEs4ff/4R/RDJl/0SSM
GxK6Jf7OXv9zgf9GZKfMoLIBF2HjHjkrSQc7KmM1lctbw0UfROBSIoxFXhmLTCa2HYtFlOTrMBs+
0zqcnaD/vDCh8wbvkbA1698kbLaiFnWt1be5PyxLE8w/CA4SfJdSzB4jE6YjdbgmhrHdIxsEykgS
GKSSDp8o2nD2/vVkvKpEtRW9gTEreQrHYenTZUvV9hiW8jImZdXDEdgV+aHLnpVEXw9JOjc8/TqJ
o1OWP/sMW40iuRDZuKwS44TNem8bLBlE3UFtzhCJ07gZ+7UWGo9QskHcCPsk1wCW4NWUjJ7DZ1/k
a7mKL+1xIiEFXzToJk5bWicvobFc5o+0em6FoCUDoysOgq8+Gwmp6tdG2R9bo2E2xbkHDrl12cUm
eVDDcfonq5rYd4wY4AY6Jyqtq86GfZaqrr8SaG/h3Cz6mpsVAWzlANFP+a0ckmsyRpY0wS9S2X0B
HwgOoks3qRR+JYI6XCGmF2uzyx8IYVjm2vjUD+z3BHf7TIABzY3tUsXd/ZakJjABmRrxDLXAVVLQ
joR4hfwJ2wvjdxyzDPjiaptzPk5FcoGhGkwqsPRgWEL8/ewcOh2736+6PGqqbCKK1qksYEicHUiL
qkgaIl7LW+w5C7nXAfdXK7sY0AzpRPkR56wZ3RXUnFNreDvfjpcC4BpkhcuAjRXB+01em6ti6Cfs
RvXgxf1dTHJcneVrn9B4RiIAkd0lzJuFHogN9pBrTDHrwLWdgdPpLMnQ3hnFIXP7u6SiuvP52UPj
AonHg0IqqUYQYkPjuMCvLnVI66dfZ+Qpps+IjdhGYac0ZKxODzgU7sCzoIr77TyOOVP76Cf9+Ak4
4SyK9Sk8tp23UvLUtRhEGlyJk4ehGfLHWC+3QJZJLtM3sNqubSM5JKp5AerhytP6q7wobjDoErgl
EQAmbv2ANrat3ralt1KoNwY3OZi8Jr0vLiO1XJmi37feizDFwkiSg5fzWeGAxHa0KBSeEKVeaXHi
WGmz5QG9IEB6+27J/NVuKp9vZNMPq2jkQ2BGFRrOOH74dy3LNirLJO2M6raU7VNu2KeQpCM6z6Ql
lg+ljG+pU3CK9Poyr0Mi0pipldnRbdeZIKJR769gpq3LIrwILHspZ94KYhHhf+o+J7e1I3wBXMZJ
DM0iiM2LfERBADxajpkTSUq/K4vC0Xt9LXBpJX1K3mU7r81uWeX1vctKWLkkympinfK+heawCyIM
tICh3JiU0j5cwCV5dn0yu6d4XFINaLh2d6UVLvJG4xOhqggSgBKQVut6RQm9hq+9UqnkB1mFJtNS
eSeTuJtbnx+YcW4Gvdnndjvvc4N3OFqarEJZTXAu83JPa68SjXEBU7HE7DnBjxwGYGAq3T4hMDfN
IVMAIZwXJbrBJqRjAgyjuMODfuV2+SaLvtqWiYmNc0FvzmTrpVT5CiqOq7LcNlW+YaR7CCcrGscl
J9dY+V3p8Ptf/Ezu+rbwU7tjgGS7oXyaYkTe/+DURokB26C65V6T5MiS4ulrb5gyrdNNQb/R7nQy
5LxrzEJIVuylFObrGpqU1HMbeTiQEjxiwlraIsgBnmck2FNuaeWqFGLjGmJeddGlRRRNnzX3lYWO
VtNuCzd4md4SlfeWQ+GqBIfoDrYD2fmyBDn3+y9JofBvq5XGCR4fB54Lgy36p+8oYrUwjWisb/3Q
BIrANTuVaJyyI3eJAOnfX+xN0XW+NmpkgmE31ZkuaOevEIAi6P9spSKrt7jFVubMXGict01vVxcw
uE3gOq1+ATFj3kN5lBt8XgSU+xwO0j/LwQ/nm1Nh8tNXp3UwfWFLwasi07446zlpOjNcrWu7246D
zhgWjkRcXDxtqkVqIPQxsHFSZcRiXZpi0+b5piObibnuKuF9Ag9Bur1xGdbaZU32D+v11m/MiwzL
V0/gH3mou4IVVW1TJ7Mb+EjZQVftQ6CX92L0dli8UGKot4nUHo2ar5mSYZw04aUm9XdlrF2UYLq9
0PuaJMW6ZbZlDc0eYtCC/OBvFbu2avRXVchFKIESK73Bi9jOAMoSEW4WpCa6w53CfwMNLn/0Eu2a
fDyYqTHrvCqdKtm46DV/l8Mm/+RHnp6Y978xbRhVWBpeY3nq/rzN8d4tk7niYuP1ua2GpG1oUK+1
2P3zp/v/vZJnSMNte/dKTS6xf32DnlUP5CB9+8//OAVJVkoX36r62091/H/9ze91vGr+oQl6b+b3
CDeOXN/reFX8IQuK9Ddbloxf/686XrLwX7HMkb+rmrIum1Mi3PdCXiJpif+WpDjNgEij/c1Knn/v
p2eE4FhGBG+0AJzlfEjjrKUNyiLXxSjnO1kW6TD31MFeDfA7Fr2EbTnM6QIFObDJPLQi4rpF6YyQ
He+Jw9HYFZrKXqWZJT/0net/hZhQnexIdV9b8sDQexlkKCt5GoNs80GEzqmG/UMdlu42IKyioJmk
lryS6bgnz7ABnmFX/iEzTYQEqWm8GKFLyIxEyEkiRLTkbB0DsSnn5Dw3s1iI8lrXYnhBffBSdg0+
Vr3xpVNqa9kXveNTuBlchnmX27hbCy1LcJoYHn/C8NgtlyhgAKkOo0GwiWp9e/sslWvCayyJhrGW
6FTzORDp8Zrs3hxebhtcZ2YhnUiKlh2qs4h/1Wo0sXS9Bm0iyScZwrlg3Js1SQajafZkHJWt/1Vu
FL4cubt8EcTvD1qOD1xmF2ECJ4Eak6hUx6mftQ/bsJLmIoxIXu2LuTSS6DRLEcsexynDDpJjcqoT
okgDPXMflV7pyfJtJFiXozGm+kF183FvCcLJ7VBhti08QVawnjZL7Gn4P8F40f0JwP3lWb8NgwbB
XJumxb2iZi6CfNU91b2Z4GhjarkZmMrSVWs5BLhyER31tosIbk9acQfQzz90kRrjqSm1JqdrB+sq
B6L7FOayuamI/Dn4fVudFMWV7lvyTDeEv9lO1Hrp0rUtjeyeBO971aukLxinHLLPk8509GswhDqx
NoFWXfUG6lBV2I8ytqHLvvNHKjzRXZkprnS9GcnaKazkIOTM/2pF0zxX7tRHwOXRoe8b97FrIq2B
1ovj3uPcseDYPOw8903S167wIPiXfRBaezJZsgeiH+SHwveHW9h1xkGGyYxngP9ERCK6a0e6jI0r
S4RVTK0v+qBLGKkSxVSiIluyrLWIh9IpwrGdD5IRLYkLbm/Zf66CEBb/QKG2DLKewJiWRJHYd2uM
gsB5NlXF+5BCV0TCE8n1nJD6/NEALY2QRBr2eq54hyRqvKcR4e66KwdakzXvJvoZ1MtjGe2p6qO9
hn/+Olaotocg02bKWAdr4SNgqnWNypx4gJ1H9vm6SjDlxLaP8Cwk1rmL+fdaostvAEnnq0FtEGU3
ZnnwiWUHRRmTdS/KB3uyFAfQ5faaOiSvsZ32l0Y9+HuXiuarC8JubUR9O68gom2CKIj2EzLcmw2a
uIuHwAxmo2TEqy6uvXDuxWVLFeaVTbFI5DJD5lsh0CEfii/f4sCIOjRkUOo8DW5UhLTLUt195VUm
pALBhq+gYQ3ofm6lHtB7bTXRDez1bKfq+jC12vvoJPtq9gBB2r/xG1+9rpOu2pUGguCBLJQtzsn8
NivdEPWs29UkXIyNA9CO8FxNrvZ6EDQTMnoKdq+ZKFalGA9ZqxaHZoybi9wc02MRtYxXm8jYeKwz
TuLKyqrPkWfrcmF80eEgbQ3fc2+1gXQ3TxcR2Nek27zbc35xFFJ/3uLflm+2KluRoXgL2zovjHNX
r5TUV6KdULz4joAgzOg0IgxQC01RrGvF3YE1MuatoQE+SJX2IUcjsDaHunnQw4BsOalu1y4T23us
lpd5Bwm3lAz1JgnN8EGuwminUT+vwjQfnV4vkDaaOecbO8nsTyaOwpgmRD/qFcugoURFSmeSlpeg
EJy+7Lt6RajE0bZanu8aBg/3VipYNQNM7q/9ODZP/nQPy6roYZq/3d3pPgNy5u2b7r0//Qo5TO9N
gE5zA1M4PaoxHAfRI6yI+lA+9GxL+5a8eWrEQiFt29ODiiQRfnZ1QG4lgSHYCkJnYmKJeUDG6VGp
poeGaNNqRyS8eu1PjxSG0eyhmB4z+nc8cXRWsl0zPYbewAPJAtZsK6Xu9sjtyeSeHtw88KX9ILsU
fiRfVkFtki3dhzlkg0h8tQuVhVnNWRBRWUHGV+AKGhBui2TYG2MtL90czANiyY5oHNh7uPE8R4dm
wBvthYHTyCaxKjMz3aWs+4xzFqkR73z5KQp24fgFKrVOUBcqsSI8htpDiUaqzl8hB0r9k8duatTa
HH7JPNkn/jEtv6T9baGlyz5x1Owq7J9tK59pKOWYkORgxoYHBV9zQ2AeUTnBvd1y+uOYwqYK4D6/
SMMp16f/QpOt9GCv2SSlmCejK5d1cIXSEzcPe2fTAphcBu48/H/cndeO5Ni1pp+IDXoDDOaCnuHS
l7shsrIq6b3n05+PVa1Wdx+1NBrgADNSoaHMyIig23vttdf6jZZFReUfysjyGYXHx+Rra4QZ223I
BAueX/68fxbKj8j+qeJ9gdwzyvdZ5cfWmymH21eDIbNkd5Plm9sVBT6w8ViDHtJ9Xebj8eiWiuXR
/zDTj6PYgKdKnKFcHA1wiFkfXkQi6ilqS4Iuyi91Pd+qebXzRTvNnXImdnkHVjupcYWtkbhkHUQQ
P0WWAzwb4P/esFQYQsKIElYhC+64LGLYmukIjSBuPXCf3DpTugiHFl2O7mFAciKRDtTs7DR5sWVD
oGSp3qp+x1DGAhW8bfBR6vWTpc2XqdzdgVxrTBIByx/JNzP1asHsyNHi17Kj1PZZV9hQZLLyvi/L
J7GW38pNdMl6vsm7lSEW8VytrTf19UtHqXPthvNCH78am9PSTpoJpeKTNIVr3dxKtSfaZeKdIoJg
J9w8oasdGnIdrtXTnvgoOKrq132CYrktJ0EB8KvnjgTHdoLjCOvMosCJpPtF25cavqWcQkqUt97b
q0wjllPA0jrII2aVASTIFW/EHuCGZ999P4104rab2KwBHgCXfLdw0di8paYvOG1CuGDD7sC8QwCx
Np5KPOVNyJ/VaTVeB7wgZdXZzK+K8QzjU6b8bCqXZvHn/K3BREugJ2u0zPocjeQcNUN7r0c2sphn
aOi6VMldjcIwXbHC6KFcg5OSwHEEpfBxb0nMus0dpxpRjofD5d7yxTbDkf4zney4/KLV6ke0/nwh
PgzDboP4OUH3Gye2yqrORvykKdBWKTUWslsNpwx4zmgcFYxunpE+6O0O+GELaD0BH5agy/053e4x
wJM/prLpJMDy8Lj1xSxKRPKPA+Y8MUuYKTmFj/HjbnmrrgBvxu9bujMRYp063TH6b0YCz/uqvGzS
Pcohdv/aZ4fq4DfI+/t3qmF4oDpopjn1fBlkV5bvS3m/tt2NGagN2PhaX6ziLGd3c93YyvLUY0tF
uhnK+aNZFRdFLN0Jq7tcgeQKRDCVZwdpfnTQvF1zSURUIPcaRgtK1vvKAinPw78hUrBymQ30mGTc
LyS/J/vcu8EzlI9teVO1Cr/k93Fv+CNk5OZLQvV+pzHbYJO5wOpAqILzHTxzfDCoZ88MkwT2dXa4
fXYnExsKrQT1U35Nk2etv7dQJsilT32PNoqS2EL13pa7k5bkvXmEW4M3zpO778UHpd9x9fKydnWl
Mn3AC8zLgLR/S7A/SFCOOlSfpLC2bpjPNeVzDXWiasM+OdIVyU7N9qNICRVAwJhRsiUlh7m06DgU
Ghdj/Ywyg43yTbSJZkj9Aw+ncMkWW13e1UKCL+y3YjTWnSenr12O/JKHSeK/KLD8mS/+Y2lln6ca
Mq7hOtbzfyr3AA5oE0VqyvPaxAykvF/QeTRNBlJmdXTNs6beWloFY33Xq1sFV98Q5y9way3ymZWd
h1JdR6xUT5ATSC6auDQOsR1uHiqIViD8SApQl6nRQCdTMOQR27VBz89itTHvMNuhcS81dyMWBeFY
D+opXUScKdH4J7vK4YDPKNg2FpZYLaoybpHkD8ToD22VMUaOrDgFub6MfmZAUJxo/aTbaRMf2/Kc
DVlkZjFbENSSleK70XxtWq9RvGLG7KnYXcRKDXdikTgBpjj4dSLzKg5jZG1stLxDpdr8WU7Dsk1p
du+YtujobdvytC83segrf2+fDWuzE+rl4lWopqsORBuEifIp7x+EBVu8tLdV5GZpSLsSovHVY7JV
Zza332VKjsqHUk5ozVNj1trJK9glWmCI0+eJZlF3LhbjBv7VU7AvV4fZncYeSgKm10K5R7pF82au
X0aejoE4kjduJzOmzTB82zOWY+Eer88qHaNGix9q44UdD04ykifvECpnHeR4H1Yifk3deN5N40kC
+VHuij2ng63nzw1mmPMef0mb9qxAUOve9f2DsQ1OYSEbhvIoSqziv6hz/qkZzlgEJ0NVQ0GpBhTT
f2sf7qLWl73WzefcWEgddjyI2pJC4/SFXGi/FmjCBnu9Zt4yJC0rPo0GuelFP2lJAH/kz/8D5av/
MFyaZYAGO/gT/6pX/YSJ4Wsx/b7G9dtn/1bjQreQfgxlxt/QZ3+rcSmHL7ii6KqMa+CPsv2vvWpZ
+wURQtGwRI2/6BSffitx8Sd0ChhXMtUt3ZT0f6tXTWP4D7sKcn06USYIi6Pe/rvdBBmIamRzrlzz
KDt3p+EG9SJU7BZqpW1e5dPxq3ozb7pnQJ7w8UsKt5P0hOyYdBc/ZLfZj736CjEgjL3VRz39jt3S
SXZ6dzjll+K1jI6l0bJZ6doISOY59xJ39XUHbyincGVX9/QTmuLeHKrOxM+rKwetWzzGJxldjfWc
OpvThd158FQHIY0zvPJICFkdXVgMYR+hseiLgXrqgiLI3c0T/CbUT+1TclJcyS1uQ5Ct9nSV3DZq
/danGH5LbjPiZb7ijiHa69eDFYT/3aW4YnZwk0/GnR50t+2aunqkuvupvGXRHLZ+FYJh8kGJhdPJ
PDUP8b1wK5+Kk3VrrlXYHSIcXuZIXCdUIU+4aoHhoPcAkdOwq2t6h8lGDPOEJOclvqdAY69fUe6I
YON5OV+r+IP9PfIGN/afEZp3pEB3M0/24nfd4b76baj/OA3Vk0K+we0CoE4hjtPR4HviPa7CJ1zv
ArqgDpbG4RTUbuqjGRvtnhL058mVgj7UP/dnGDS+4uiuciouhrf4RlBEUrDc1+HMp5bH6iH198B6
mDJ7iNBLeVhcwymC6kS5oQiA1zl1sLmzg76ynZ/SU34yfeVdOhX3yOu9WV/IiziPwe3t6dlJnMUl
iXRmTzsNl8XX75pI9WMbe9+gDUW/ctNwuiCBfbddNrdzRV90yV/sztXv8kfxUn3bP5A6kV0kVHRk
uyOFuolu72k35WZdh6h4al+wgIjWd9EfHS0y3Iovye7T8xzIYR5oyKmMnuQVfn5Vr5pbBjGcPhxU
VDt7Mu6NqOdolG8DrCj9vbivT5kL8D/IXPGjGrYnoE4fgRW7sOI4WdMb3zJ+3lwxVB+rsxJNIcvU
JjnmTX2U7hmJQexlful1zBOR175N5/JFus/YfyHobOcP0I8DNtT6SQ0EP7srnvJrfpFP5UW/Nmfz
Mb8azID+kkfpqT5hUnv+XXj6B8UQhFL/YqpTS//9VF8aTJr0ppOum7N4sAlXf3TxxHWGcLINu+Uc
evf9HXyabzAry6iNdlf1IBI7oys8Qw+yB696paDplA5ZvDv6OCg5olPYH/CG9id7cahSeph+Z6Hk
9hEzzC9CCZEXO3/LPMNjFDmp2zl4dfuGz1ae560wysezmpyqoHBgfTp4jziQm4M1bB60M3xiD9Ww
IAmyIMMy2C6NE7rFw/f9a/Uyh+MZCtcLqt9rmAXbHRbdjH4qzvP5UXAMR/iA0DivjWH8OfX1qDyr
UeHEbvNifk6uciTdkuxiMpau+h0DMkoi+Xl/1B7B3frzybhWRphE8ym54Fp7i/3BV++0QGnuTd4d
21jc29J1DRARZ3ivx3zwZwe/RF5/p/TuvH4u7Te0ejzEPW0yfXfwxNPoKva395zPLy5zkvfGDpor
zmZjw4sqzxBpp+WCrXCQE1jNG540aABp/gyx25bcxWN/52R+jQVBaDEehXPykRHnts6rbotR5uwO
Qk6c3Ddi+EUNeChX4VxfsOZ2Jw/6tzedrfvS0fgN8xp/9E3PfFQNuwzQZWLoyYHmUjhwUU3zMOt2
AItGwt12Oo5bXrevyZ2OvXJtow/p5F7jpx5TIOrCxlMDEjhvdQu7dZDVv41O5iKj6fXu4qiOdC48
0VHszC/8xV7sHk2jiaVm8LBMsyf7PWFFmF2ivr26daS5yEOBeI1y3tWF4mMX5tCRjc+J2zP8sk89
3053MRJYgQSGcc6lQZB240cjgj9uy4EQtnxJempfEndy/vk0Igf7Y1Xx70vmnwpwi4HZlEJ/+tp5
+nVnKYOcGwj26HZhRf+fZ4Ijo9+7psMVcCsxF7ikPAkwENychVcF9wkyrT95Gj9iQmp/wMrG37zK
/lY72FbbjZ06cTBzJw2XHfZpC6fzxDRE/9M/piybKHd1v5iBHsw+SzOyVLkPlYRVcfB6v1zsY9gc
iyR/cJH+dJDF9WY+rQfsKCPzFBOoet8klMcecvK2+GU6ldHxhUOoM8ZEp7qtfsdPKUGz8wb+TV4P
fzNA88pGVf/HC8XrMZ6HEA4Jv8P7jYpHUKZRh+gFvlGezGHyaHFWLvb48s6TopzBMro/LyQnUQAX
RDBIXdMt3Z1RybYzUK/Qjxzc9j5MXJ3M8NG5GIbWjZvGIq74RC+unLnhN6/5M9/PfZVtZMM93ROD
0acJ4klu5WX80x2yihPfx+1mTAn35Qv4Xq/jlLZ3HovTukzAr2gpJU9xYqcvw7lj7FAEcCFiOyiJ
OnpU8ZwRVCB2rn7N47QYppaPQhO+9gQ+M6AfRK7CQHcxxXU3Js7mHIJhx9+OewajnoeZ+GCoQwBs
LIyIsDIR0GJiNjLpImBV/jGUG8/ic5LbcJCaa6gQZ7rgL+rGbhwdl3OkSqM/nXFB8/kQB4oDbhDv
EOxj6KHXy82ro/0T7sSnjduB4bRv8uzJJ4I4aC9pNJy6Y6C6eiDcHU/acLcQyVYGrOklfh+UXu88
IRHFNWwMuNp5p0RkI/dvp0SFgjl73AsAz5w0GOUfNxlTSpI6LPVYB0QyGpiCOwOW0wnl8xjooR6O
rMr4j3lWKJyJQWfhfgmHEBFW/ziWSpZ3zJHEzb30x8CUWCoWTjR32qDXHSFCupGjyZ7BzDuGRH0h
NoXlMZKJLrhQeinBI/b6YOQWk3c4NCidwds/7Z/S6NiTuikyaA0We8Qgg6XeYHyrAR7IJSNPZFXu
vkJeinof4A+vpAF2zMziY6Sigh0gC+dDZfDD2FnOVoQ+THBMh5G3IAxj48PEcoBsjpuS6hKiHSFM
o/FNJQxblyNWlcHELZUZ0sel4oni1txRyAYcwmBUydxLanoec9ETH8yX5UG9EdN41pUrXSv3uN8t
J0MlLiT9dfk2u3DxaiDqxQ45ko8Hk10H5XE/nIz3oG3MhCTUBwvPZblJfPoI/AqfaaOJmRATixTO
amahYF6QRouBedXedKav+LAFJksMPWG3fcVug7DW8JnJaz4wAsj6MUol8FDp4tmITMLjyJZt+DJP
qozIXx3StpByu9v6+Lg7MO0JBKZnuY1LMueU3OTR58a64kn5EdvEHyN89SUi1rHyHLN1w+/nR5Sp
A2aqo5B/tlw6TWWsZBkkAlET9osz27FLrdPDTyDlNpLuHKsepzJfUnILDChtPOQe02/N7bjV3Qn7
AafkNhA9+XvrWaTkZpA/x6TY7V0VdCQqqasQn9hzn3f9Wt9VD9v3NTwShZHMJiNd6UMiB1M9DiTe
Zt2syp7P7Eq8knlcXJMTDf7cp+fiNqfah/l/osMWlNsF+cX0DnzjdbgO31GptjffCpBXckiCKEC/
0BAMspBz8an9OIDhfAaYnbpL0DmrnSE8ONulDSKXrLv10YwngyK5Jc/J2VJkduX0ZEVH2iWwP+mc
9Pjn41n6TXAS9gyW03pH3oKHklv723W6rRfdyX3kfNAItAJc6N2VWr098PUygoeZF0dK7Fi3NlQC
vM5I2QtHjNqzdoufKRWP/CA+GS+d/kJRW7+QiHkpICS7Cky2ElpALZZdgJ1xW5AI8/TnmWASjWdc
y1+4vwwUihl3GNkE9Vm+XwRsRezsRY1kMjjli/rNfFbvs4Dbw3vzp4TT0T9n31HlOOv3VQAH26/w
oaZaTEPfSR5oP3sUeAKWSNLMIw+VdlvzkkDwOq4TtxEn4eWY/VLllDZ9axcRyDGklWFrAS/YnTPY
9+SmrzVldHvE7fuSXRL8xJzJV4LFp4HB8x/KV7ULcePMIuuLptkpH/skP8V0qRgn/NA882ZyvuPx
oqLjI0OrIWDFSDa5h0107MOsH8/N4guBH76q61n4QnrKABSGSxwOrmknz9Rp5SgDZBKkfuPgTP2Z
Aqv7hgePHb8t7uKv3iv1RIJCb5u2yUzkHA3H8FRbt3VG1+C2jN2R3zb3SEOBZtrqj6wR/CSHAO1Y
oe3DnovtJU2SQPaR9+HV7Sihvw+E1bFz6OktGacjv1VRFvVeets1f33f/N6LOdyR3aKvuLL96jhC
yffLTFuTI3EWtgVaMBQeZF/3UQLkNEby5Hywk2/lY3nbkkD1Gxa3I60jCSKsxYzpNmQjejU8Rjth
PfFzr3KBKHIs0Zd4D6X6gDWHB8fYdV5HR2Gh5eSdY9JgIsR/xwPIyUKPZPsY3Ptpd17e8+DIZ4/b
dWxBRpstNAfZWKJbR/woEKN0ez4hg2L3LNnHSRFQbDzUuabNzglIZOdsBLDb5f8XbtnIumgQ/2H1
kkkfWZ1wzh0WNTajGJohBsqaWpBJcR3cdLahAcV2TpZyOyfSOjFB/kgHkaQi1c090++eG4K/FZUB
Cp0/FDzhi/NOll9nvdO4ADW0Toyj5y7ifrEogbf9sPuoQRKUTdbe3JsDM0Sw3mYhDY76yxikRxj2
jrvMFoCgTFpwmanhvw9kjILfcqDcW1hbSFxsPsAJk0j5aSSeslseHTk22NfMl212IKq7cjH0Orz2
O1ttVphjuyiQVfzz/Buw519sY4/Xf1exomOaVVvTSleSVDLNCr8LCkus69438hQPgbaNNaSm3cNK
bnBgjUV2phZE5YiYhlsT6RNOyORnR5q7u0lY3h/51hph/02FA08BVgWJWhKZqb3fxS/xNb72F+uu
j2RvjiASU+GwyFgHhxoTSfVy0qgZDR/K581LwjGKyfewESViw5U4CjVhdRqupT+fUQHjP/D9x6Jx
Hc94BhMRJ998mo9tG2c4f1w/rva9wSJUBcMLjbW74Zo/Dd+PZUB6Pta3iuJN4WmhZDcsAcODcV7t
t5nJDbnwR6iybDrZLP3EeVY7leGculoIjWLnzxA+CMEYPzi5m4J+Js881hWMbc8C0ZCe3glCJ4kv
9SO3HQnauV9z8ygsUaQ7lpSdjeVCisrxHSonzubTJ2efMRxJq38sSsDN/MUlTPCeI0eLH1b/yG40
Cg1kzbb8YXeP3OAo38le6w8EsuNGsJYGQqD7jbv/uBzkuUkKO8IUT2RgGVFZnZtoP9XKw6Az3e2G
UtZMRMcaj0yaSL5ihB5MFIggoDxx6YQBiAne/EF42Jloird6yolGYaSxas8hC3OwES9psgY5+6zM
x22IxX8l/+n9I49E+4IM8cix2S1wDbQGHG28s+7bq/gxf6DHlYmkevl1YXofQQRZgcRxKpIw/JLR
+GUI9u4xJvHydnu2WmfgVf4LvApninobZgIxonxYdSc99UcACY+tLZtr5uzCcyQxt5mAd0eKOJH/
HCme4nVIAUNsPZUeKhzOkRiu3LgpYmkllrREjSOla0nLqOSQ1LXK5diUYLdKSD0iF3HsEr+Vt+R+
cVdi0lFygIFMpCrJZ//5bAWF/hez9c9suqLVijI1jWv8XbpTTxatTfJk8r0X8XF/0gsbiSx/d49E
1iQ0Hqml5Nf3kA+pMo+ftSh70u6bM1W1h/0ND5m75R2Shq+ErPGeeUJGx0/vYurHR/YQ3yPg8ERz
7CwFyml/b6hvIozl7J5MlXPzs0gnMRwvbKBJY9gaRzMpMZs4vw+3u5JcQ7/vz8bLfqK+5w4Ri6ZX
nBqGSHapLgNbzOtnFkdCvyveCgLe7nk1RRf5Xv48nqoLqxAJrcxaFvsTRc6O0oQeDpH1YCbu8oYE
axd1PurhZ+uujIjvRHHK51TelDv5NpyNiK23d2zw88D6CYL6t5o4/2HtGeh7IlpK1F/+uj9zfqVX
mhW/78z8/WM/WzOG+QtuYDTb5J+CATKF0Z+tGf6iQtJXwRfjxaOph2XEr60ZRf5FxgXLsKAfytYP
r6m/oY8V6RfaxxAI4VOJ6sEj/HdohH/uSv+sMxmicVhP/H6hiw06f82wxUFSLtcBfJMtCsPsYCz+
FeemAJ2pYEYGupsnJ8uMKENbfdKrU1M84WdPiU56WBJEnPJZJx8T49dERvjJKGW2m2aBbakmYRGD
aau8VPJ5LcHd8oOnDPWnQpd9y3oY58HuU/NiSH1QAOnd1elFKnYE58r7fezYRZl56hjFHWbaEAQX
dj/qBv7gUdbSbyvCdXhjTrw2vBR5/dZVSpRYUu6uaY7UuSbfdGm4gHMGe2v2hwJazoY87fxEMZCK
FBCgROjBzRMdLCNylJK1meASSs8aD/JeMnwX+vbRKpcgHklyWzwymzY7L8v4cU5YtTfEOtNvBohM
ocYQVBSNp0Nne8w/xen7hBv1XpufFixnHGPNPmbSXadoradOM7DEkYSxeelV+ZuWA9uBYPUgiRg6
A+fCji9/LipTvvZaIZ4gct+BBEeQLylZDWvaCuY2fsEInlrs2EjeJi8fqla77XA3TrqutZ8MvEyd
tcrnYKz6/gs2nc4sr3Tzx74nL8iaoUXaT4eDlegAk1dT9vK4TwPZ6FQylH0w7/dF6m6T3vFGaXiu
igWuZq76GdTl84QA1/ctzlqoGnL2ojd7HkqNeCkhQboNrsyIo8U/SdP/VnD5P6Mq/+MQdBzo/zHX
mR8uMH8dVy7ZOL3W2fc/BBYVXsDPmCLrv5jwdQzLUHRF/tnU/RlTZPEXgJu0dXVJkkWdzu5vMUXT
f6Exq2I/Jf1sBbOI/spo0FAogcyMeASYgB9f97//1x+YQ8Offv+9UqJ80BX+DiE1RKCj+MvRjcZ4
j1P4b1rhsVaWSYsqj2HELUXJWgKxKNaq/CqYCairpgJZCtBjfu7X9UspDlT09sygP5btJUNaSo3B
LbSxOs8DEhzePlR0t5RGgKkqz8lYe1OGs8x9neTbcF5hl7K/GfT1w+8i+T9sZf2xBE90VbkESzYJ
xPA9gO38MUSag6kYu9DPrr7sqYUXepdOgbmn6o7EUU8QNIoy+5bJvXU2KrH7nrU0052kAzMBYSNL
kBAxMkVFKX3vSJXlNnlhTmYwG9WKOl4zAQWCYwk6dU3GRzEZwedJqoWxN/PeLPxOqWRyVNMsk1Aw
9LULB3nckIbGjDkBHJlQbd66pvwUT4t4WqoZNUBzOEis0BsXGfDVUn1QtwzOoDWIJWW7vcPLOWnG
8g1wZDV7iPFiNpuWGwLUi9jgINtn44wu9iqbCvbZeq559WIiR5EBycVLVFCkzgbILBkODjjA1rM+
ae9TBeU8x2oLqhODMZuk3Em8dHbBQ76sxmg+6GaZsWgQpWb8PDMcy+dmGEjsK0JMqFuJsPiTufSX
euo284SdXYxn6SDjTKIbZfvNRKvl1O0W0ku9WTlFntd9VGpz/xmMdE+xB+cxbpKAtgIGd1JtOCC2
97Drp+QzKITxfk5HBQHmVc5m+GHmfDN3Y5Kg1NVL6soCyHj8xg0UUtsqXhFk2ZIpAeMs5XcVDHbT
nmHIfIuJoWxZMFV674oe0Y25KZdnQJGz4JRKKn9P5I41C8v2DJAQSEQpHXP5rllr+dItECvsqmyY
AQtnXClJD+oQZ3LK7+KyPxdKoiyPmN2hu54NMGP8tdOGO7HKUKCWlh28VaPMsuLiO6ZdTMRmJAfA
tYnTXzVV8IR7VfuA1YH5li0sT44upOC1wCkjuIKnvUiJrq9nzi6xUNzRCwlyS9aniApadb/e7XW6
0Imtxbxz93w21YsgoD+ABXI+9+euz/f3pV0ZzVZsSir+bixVPiMRE8FymHbqLvOSvi5Y3RqeIorW
500fQamV6r6jEzMXTewlUruQqeaa+iSDeMcxS6ejVWyy7BrrstBWi0sge7uIKawvbnEnkHps9I2q
chtAHxZaIKiTWDhlJjS0C/d4+YhKQc9OrzKne0B0w4H7G6EA55L5KCnrvjwr8pB/ysvG0PH5WZcv
ajeX6K4LAljjtu4nyAI1uuvRJqziIUvUtu9CN0lvk5COrbOn9RZWbQO1JNnNEk/0baRxWzTPOnDL
YphiBLmJIWzbmMRnsOXL1ypNdOicar5Tg0KECKLM59EwzYE98oYY0tjxsFOB0bc07fhWtiL6adaE
1SbzW5iHk9zmOhsEsYUhZRi19HWb8hm/LqT7PlkTls1hmq6AWK0WNgMqQcDpnSFZKbkNxSzCpkgb
ipBavCTOJMTGgcKTlC3a+laRbHhO7AUTSTDesWqU2KRwv11MIRua7IIxSoj/TqbpirBOqeMQu2k7
iJCasNbuBvhmVoIYTa+Ww1dZK4aPWp3g76yUYnxK5rqjgCYaQmfDyRqBeZcJ/umsSPLzKBRM5k2H
JObWO36/DikdaZiMBu7XIpYbKElr6eVoWyUPjSINhSdxvAJWfk3umaHM3HizCjLSzgUGjbub/fix
ILRa6CTjTWin8bRC4tdSg85dNi/okRpV5Q0IHZ0SfgcwrsfFR/yfhM3X8f5TbDzEK5DsU5k8ptaY
z440ZZC8JdjH9dkSt7bDNXDEHkXtrKPYmMWxhiu3MtEL1NchtXUdr837JJbUxE+rrGO/hvdz4+tF
m+9uPc2qAZ5cqjLf0sbklvV7N4YCpp/cIWMxzEtlFRk6SH25vMpynz6byqBWTl0W+jd5stTVw2pw
ni86Ab36pmcUSZFrlnUc1eIR7W5JASNe9rK1nwQhg3g75Dr+iK1cUwVYZBMctSmur4VZSNdsHdsJ
v+tFfUNCXaYGZ5q0A2KLkIXA3CBCJhjlJyvTx/PSldtLuiGDxSAf6odmaMw7Iy3kBzleh/febOSv
y1yvPdIUikbxAdDjiOzzYOApCv3QYoYpTP8xHtkflATuiQUrTe7yymCpaBYg27bO6EKROk6QuG7H
4XWDbmAA1reogpsK7DOnb9txQ2XaGF8y1cANfB12CBPDbGhAwtBlwiN9yaYO0sE8fulSbBXtrc+b
A9pZZKsX42P5lsJ3oZE3myDAu2aAx212pfqcxdh82mU1ztCXpk2Bm8H8uNeVir6IlkAfs7tlM+my
yuNEebLV5tROGGKusSzD6JRTNuz2DLO7uMh9Y90v/Tg+r5WYjm49LvH91ncScCwlLWWQ3nVvej8S
lP+BtPj/Owvon1tv0IJ/nSLfvwqEeRygX/Eomv6QKP/26V934NYviOQcWjlIFxyKNSSsv+7ArV94
rymTLP/k8ZIB/m0HrvyCeeEfU+xfs2U25wj8gJw1JJy9AXH+eztwsJS/z5f/jvT4k4SPJW9t3iLx
EjaNmgWxjnpELWR0+eW9/2IBj7ZX2UK6RlgwNGoyVFPRfQbDn1Hik0u5jYBc7XZhmtmrMffNqRfX
5IOmNtop2ctP+TJ8WadugE9m0Auvq2e9n9lsmn1lrxTNbC2tNgTLWhY5U6AMn+ZlUBbWKU1L4zFV
VgGEgIXERjOYdwIZ5qW0xuKDVhTqJ5Q/VIL7luFQyslfu7r8AgHXxPYQifghbmNflQVEdhXtSdJe
Yaj2zizhup5mAyCDTnVqeRlcaRjyK9z55lrH6RY2bYz4e0+C21Q1Z7nx7lBDR+dNy+r4KUXHEPF+
CcbBsun6lwRC9ykpdsNrO6ND9wi49TZs1WUsG+TNawxfUAeIm+9KruJJppMfNoLRn9utrt92lNr8
fteT5xji+AeWPWzsOzGDWlT0J8GS4BokmfLQNZviUQve/bIsptORWbqSQbCwLZEfizjB3Yrx5ehG
beFgYu6LHbPAY0AwEOBUK7ktB2uJPdAcxVpMqRu+z9uArIGJh5VGuExNsbNlsV9OHTcTWiQC45o1
KIGKreWxNyjz69zW7RVGa32P6V0dxhl0KbssRtFP9WIKlL6pr+qoy2Gbi/lNN/v545TNrdOw/D/q
eWrdofQmXOqkmV+2pixPfaOBvUm7g2pTlXd72xQ3a+1oeuOzdFFjGWuAVpp1GEpxDO8JENzSpOl1
aql4sFDS2teF0UXwp7FX5Ept1dwlqiDdLnhFmm8irGvSqTkbHXNVqBWQygyWuX1YZiX/muCcDMFz
fkADDXhWT3EIUg4LTI+2xZCjsh6PPC5FRpY53obvWhUDzVFRuDFSefm/KF3+p1UXfkZAoJl/HT+f
XuvkH0RNPvNb1FQpHwBM03VFNLWjEPpb3RLpOtSygYdTpcSe9u9RE0NbdLT5H8oIioa0wm81BuqW
SJ+hp2qi663oxOJ/q26pH6X9v1cZ/hY1lT8reS9xolb6mIGDkNdPczYBNklGWLZ9jONSAhcwhzvj
aXoG1HaHddWKa203NfSVKcmw27HUyWmTQ5ce7z6329juCFVT0dKrv6A3IdmzKrK/N9vqtU/iOcqE
uPIlbR+9lVIubHTYrStuDg5WOStokoHiRl5oVMKyt640gMclcnsjWMxI4FvjK3tdCNsiCltoomR+
2+HHYBu9vnzdllE8TXUuHltp8VR3VuP000yhlJrwqdVn1TO7tsdk0pLp5FYqJn5ikzMzNZG9w2rq
D1ahwp8xGv1Dl8nToWzQQvcSyeqWvSH9XFgvpJiGjVXR1sPHijquJv8Xe2eyHDd2butXcXh8UYGN
HgNPsk82EjtRpCYIqkSh7zeADbzQGZzBeQi/2P1AlV3MpMy8csQZOOJGeGCXXEIC2NjN/6/1rUXf
V5+1xJeE5lnsio16vI99RXZbHI3PUMK6jd+4tI09QvMKnUAYo51RWmmC/rYs7KWTcUjShQRTSpEQ
hwE/x+lcsShdcKQWHKiRU1pnC/SbOJzvwmz0ZqBlR+PTjbslVpubzLKjdWQWl8PEhm+hapHvunDI
doDoFakeE516CQkxS0L3xiuCceuUw3RpG2O/0mSDiShuh03qltqG43x7hjl+VzjGg6fSaC3aiA6s
1bXLSuooowOLkCHLQhpDFLqxSJvU3XRqQrI2qLuoTraewr1JXjsSNau5fLHRk8saLbOg18ifUuQY
Km9rupRSgDjcTRCinCEJ9qOLfVB07IBHT+ZsEjPkHL2rcehT4a6GRpY7ZrfIY0ob+IRT6HHyJXWR
xrvM/C+tKWmpAZ06C1UVLKyphK0T6NV9D+3ttu+BUEZh5wIFo0q1yEwZUKLFjZkNCjmDipv7rmu7
rTsNOBg0J9/5uZF9fpkX/hf2mf855dd3p8bFU9Q8//1/DkDQ4p8To63/5hmGcDmxOzDQPP+f20n+
BH4LPEYqoLbtQIj858RIxdbkz/gSPN1nx6n/WXzFa8MW0mRWxCYDGtQRvzQxHs6LrgmQ0hLm3DZi
fyrAVB4WLW3NNhM3G3E4RF63GTmL41PNTPBsnnsx1Vq2MhNgwmmi6HpG/vTFiIDMUW0hA9kcrP2r
NeUnRVSLCf/VNP3j51BBtQSwam9GIR39nKoYNDQVTLLV1NFKSjofDm4n1TorO2wXHKmfNGoyrPuy
z5dTldWLuiL7CBAi1gVoMl/wiFtXzIRfnZi8QDJHzNtghEawTKvBuhdkgC210NIezQYb4qJpIK8u
oadnZJeCWr43QmZ8qpLadnRlTM5IrDX+InEcbKsyDHzc/6Z7O042GuMgGZatk8akJ1FKp3KblJc2
8Y/WsnHd/jnjmGothG7RVTKcYfwuTJectSLNWQl6f3S+jI30F7mmJ6ccey9czT/Xux8PEneXY1k2
F2CRPXyQnpyyRIOls6rdbi1opRkDhBblA8ujbyS14LLPv4mKWOmsp832pchBTEQ3dQ+oUg83pXsb
oEd1N3EFCyBR+zrrFl1H8YN/HLftMkjjlSdAMVjeziq1yxPj4CfDgA8AnBKA8vkUdvjrpzqVZZi0
/Pq0jwEWtAiZ07jYvn+V+W85fkY0HXwTvq8tYKofXkW4LGA5xsaVOxY4qWxeaRFcdzkZNPmXyR2Q
MNdxeUJ9cNzvMIF+wEvTdfoutg7xdRYnvJIMhWbTJpUj0W4Udb6urFy/GPJxRsvElF5sIzFZUy0S
N3wRlteU/glnahI9+r0q8/zCjsfyIjMtA9OWjukXPJN2oSdG8jmpRUoNhoiMGgDdVjmjjazLC60T
ZtCXwPODx8YNMJtBc/UMDILHxmQmkskew7ShEdCrVWMOOJ1SKsUTJM2FkTjlpgG+uJz6AFW03mWb
eDT55vTKXZbCU3u7jdCYa2SFKhxAC2lUlDpNLV3l4KO3I8hF22lht8p+mc8QuByn4qUoteHjADB5
61T6jZzG4mOahMWqsyN54gaZqg+Hha3rgrkarB8HeibGwxdk95Si9G6gCUz9cGc0EIKIfIezZX2H
CYe8bDqVgvVm1uOKhiUA/UJycb3jiLcs1UroTFyxapq7sQaFMXaDsUo1jnet+aMOdNCAe91wE0cN
N+iBgMFwklKPIIGAVeTw/so01ZvWoslt6w5hY/ZsZ49JNrRijb63ibJvzIn8u9J3jpdaq1h9f/+z
e5nEDwYQG06mJe5WZxhRtz/8AV2gNTChwnoV0smBxJ5j0ugIC87cKaAoaKM8Gw0U3UXjLkDi+JRQ
a2Ya262WktM6BOypvdB7H6WgC27TlHfAUse1xcF1qXHKXRmRxbY3Lehs4aZmcxXhVCoc0i5b4H5h
Bog8V9eWl8BAAQh1lRcplVugtOuh98ObNtG8uz7qEK3DcFnTMQKZxU5pbauIOE4pvfITYxJVeIOS
XNEHjzMzOVf8tvs4qrszUVYI21xenUoJg315fP8L+6v/tDqeR/f5X59A756b5rn9y1MHE/kp4789
y788FfKp+V3Gdcf//g7j5u//9RS3z+3rk+r8t/5xRnV/A809H1Nf/MuvKnsmNT+syzNpganTZX79
51ZMEwKvtMcqyr9nQ/H22UL9UdrTLP83NmB0fYGceq79Kzuxw1mHHhglRc7Os1IHKAbn5cOPIolH
JcuJMwQku5buHkoWOQnnqdetYJOZPUwFmeon5gJrXmz+/BS5qgDiOcNL+RSBeBpHS6Cm2iBTlk93
DCJn3X0QNovf18a/mJIbKymWfXPdGje1RNpcNovQz1YiuauLWytOV/3w2NkE0br6Pm++Nka96am4
pT2UZT5lBWKh3zvdddFi9QqQ+Vm0uTGXkhwgvHXRYuBBY+OniCtbZLp8bT0pEpVerwHBGoEPoLc5
MbO/aAneu935Jbxae82mLh04onj3br3L+ANdlQWfNvphjtIf4etfZ9BDF7Nw+tdiut8+6KMdDUEC
mh4orhw4HZ1LNXwMmodQJOu6iL93yt5b7YlpVhyuKm8vebSOlbaj8tzkktW+XeOjwWFLj32Rbext
sINjscg3t68+yKsfD/L10vJmDB+OJvNoDI8lCQj6PJoijGGUCZfWZjjhGP7pJVg9LIpGNqegowEr
un4S0tCSpXJ/nzy00fZVSChJWd7nyeP7d2PwYb/9OF5d62i0QOF2axgnCGk/FPAwv3nb+lOzU+fl
dngoPoTP4ZnxEb6MdV5cR9sQksmdou75+f1fcbRcv7xGDntss+iyzfS4o19B57RrkoSU1lZbmwii
7zn8TO6iH9eVA5FvEeMuCk98KD8ZOgfXPBqtuWgcXVLbXrYmMIQY+76cMEMoylLgWTYn7vDt1dBN
6j4yMmQiZNsxYb/+KltP03ItE5RrS81in5Wp69D3gk06Qkwv6J/u6HbLTTFV+aXlQ2Y02ZU+jag1
dm1t1udV3nYfKZ4bH7XYS5/H1LF+bdQxPc6SHuZn0kA4lR5rlISt0aVtYm1BFQqoDVKqle/H5B5q
I26wQMNDGDb2qcPw4fAz4CvPB2HbBPvBdk0cPRayEfxMGGTWdkDwkSWGzYa+VLx7/+nPs8CrKZHj
P/dk0yafyS627R19UNk4oPnz2pHN3ijSJa78Dvm8U9h3ja5XH1U5uudNLijRgzMFL0PfJLh5/ycc
hUSw7rG6UiMBL8h/48s+mqkEJHTTSHxYVV7lrW2R+YuygWRuxTDHHCsv11NYfYkcUP9x7TfnCfkP
mzQW49LXZHDWd86pXM+jacbWYfWSuoJcDgGVQWX6cEhOpS+LEJbNRppITLR4IjAc6v7earxnM3aH
nYy85MRifEzZmS/KOkzrUZ/L3nQgDy9ammUitSLioiPstirvQEd0fvrJNZJ0F5km21AjGuEghIHn
EMI4mjjuzLbBDDD1aD07kRanEjDnKfvV8OA3gYzzDDhURI65FCgOf1Nv6FE51FO9iWhtLjG7pOAk
e3OJoCnY6IH3LR0yhPQck0VIqVX6tXN9YnQcTcMckpkWOCnMDCw01vbRY7GnoCYRolYbhyESLS0E
HoyKrAfDG7kl7EMnMYaNFwFz3bLF05HUNvWTC7AQd1kx0OeLVB18PfGr5hFw8GD4LmEvcxSmhoaw
8ujBWOHQUs42MCXF5qA2k+NPNwnc311ht/mNa7NpXehWX2H1CUf1u4Smh6fcNUdMKE2TXHl00qiD
QxLE7FRP0ydggGG8OvErj6bWeZmksEiR0eJFeqDaD18fpUeJbqRwdswBQFmyJn8QA7xklYfYl/tR
bFK0MwvPDRExJITz1uNAYcuTWGkAyy6twPKWk7Sv+OKoKYSyO5UMcfx2518IxZpcOzbRhvfi1Xi1
JUtHs3U7zuM7ava0N60CFBZKnonWLqX3QajhrARUuCvjBrcY7eh1EnpI2azAo5UwDicWo+PXOv8c
z6ZZxXphIwA4GmxVbUpZ0SveJRZI/9aM8nUaVAPflvAW77+cn1xqZoUzuRM4iEBgPqe/unNd2l2c
y9Dd+VP4rDcTln0TzXVOfeDElY4nWIaBcC3LZWvrodgFKXd4KdHWNerANIAPnfxO6yNB7S0QMpoF
1tSssO5c16+fOhMljSOp7KRJ0ywJ1cLcTn9k6Q51eeKrNo4nlvknuTQEgQ2TTCSc+em8uvuBLCvP
jWygblIm3xQlrWu/s/d6mGH8MtNyyyRfnmeRBFeuNcYnMaL4G5IJyMIQ56sq0Lrz1ukd0g16T64B
zRVn1AXyrSyT5KZmOV6Lfmr2v/rO+NUmhzSXgBqKNkfFu4zlyzPaONh1vTtdxLE/kyJrEAqBPp76
dg/rNN780jwGh4Dza3izvPjwCZGw4DsqtiFXVFZ35zVJmGwi18d1ms/8P9RX4Rfby7FpB6a5MRKR
7spxqgDNFol9yjR1vBl++TVMniYzse8S+3D0awZb8c97I9jJrqlvyyFIry1lt9dVpIBVZ4EVUfKw
x04uJRW0bwWfFmHjVmWtJw+ryEZOifxEw9H29v2ANnGb1JGqSF0hhWbTy9686PomecrtxC53bm7r
1TZvBEfABmncr65q86MFZebR8KAGRtXu8NHKqKj7EOo9gy9yN3k3AsciZXdHqwOkR55hiUdqu27d
CW1gM2Wr0HC77S8PJQ7cRH8SvolF7fgDcNrEnZDlEvCo3J46ezZtgz5zznMjNZfvX2r+vF+vVdwu
uzsPqts80fpzN+n1t5boveOFkw76IQvAXJjwlig1tOtkVLjpLTIpU4JySYOhwvb+lefp8s2VMQpw
Ycuk2nA0x2W0hMcEu86uGIt2p+nxU1kBXzdr5B8irQqa6YW+zmtZfSxBnJ6Y997OsISusbllB20Q
pXbc3IqbKku9KQn3VRnaF0E36lf0l3CGCv/U93G8YZwf8etLHU1nSka57qVhuOeT9Xa1HtkAnsGn
E6eJ9Am2+KoU2R8sxH9Zyv3p/Zk+xD1BWAiWsMP3mps9y0eXhnsUN5jgW+2zy6f/QacZfGIy+unt
4UujIk71n2Po4ZX6yDCoegpuj1PJykYGgIUpfnQp8p+ZeWDd2vr05f2h8/bmmPqwx+FBMeZ0naOV
2EqGbAx5pPs086uNm0GkbvUuRESe/2FH/JfP8e33MV+Kb9DREZq8QA9ffx8oO5rBlIwTWPhoO8h5
4LiPu6ReDLCA114TAM3zJk4lWnTiLt8+WHJDsOVRd6S8yLUPH6yiTecznYd7MyLCiLhMhFpGrz40
7rxzjKtgpaspP7Xperu08EHQ2Jy39fSY3xQbEy8TYvTCPXEbSnFFA6PC1ExUt+tpyPduHlLY8Kqw
6feA/MVZBt+3pvZXhI+lItPh/Vdtznd5OE1QdPUdh30+YULiuN/HFK2KKfX9Xe055Wqw2nwXNWw/
nYh6vcUMsmyLxl4ZmWbv/TYZz0jWqzZOqHXbwEUP15Nhe53T2FjKSAD4qdrurE6G8SGneL9uCx1Y
nDKd8zhIqqvM8rq9W6TpPitGtco4de3lGOZXQgXmpUTFfKabMR7koa/P1OgBPPCke2Ij8fa9Mx0a
+Kc4Utm0H4+XUysum4lo5p3qolVjfJgaYyHth6ImyM44MQ3+5FrzZoVNLecA5D9H079KShducxHu
cWZGl3XnP7gi1M9F5WAHqLK7dsqi9ftvVLzd3tE9c2wo6a7DXum4YhJnBpIc6Yf7MAm+VQJ5niMj
NUsD+4+T3oH5cwN/kflE0HnSdC+CcgxOPOJ59jscVHMDz5gLKKiU2EMdflplXCdyMjQmEA9iIx2/
J62rw5UzToB2hjQ5sdS9na/meDuqVzobdHbzR19yUUyFWeGxIkZvpAWkxfXlpIz+IhtHeSJW8+2q
OncLHGQh7J19LHSHdzbKsRuHqIj2iLrOwpKEgsTN3ZVltdm25Wmyfw+CW0cfQLVYQ3Liaz2uSLIV
nMtSTFsOOZg836MH67BL1HqSXFhWS6BtY+zt69CM1qUPXZ7xjjFlzLWvbY89D0fL9LEotc+x07un
8tfeDmxC1Zm4Oa/heiVP4/A5eBlAfRX58b4wADBntVoRST49dtlgXjaRqfdLoj5PfEzzh3k4quZr
EtyBTcelHHG0LAU4K9qJQtjeQTGMXC4BSZfYw4mx+3YwETQlTPZqWL7RDx2d2zufiKCi9uL9UOj2
mpw5YwfyfMb16/JEbfMng2l+gtRXKDLqzBCHD9GngW8Nbpbss7Ltz/rAvst0Jz0vg0DfCY5RSwvb
2gURQQ66SGs8ofR4+5Fyo+wNjVkbyk84+moqUXZp4FXJvmix86igLjd1QGi5Ks391LvtiS/H+NmQ
YTdKVYTpl5rj0di1pBy6UZXJPtFNqFWOq3AJYWobgyjcJYWnfQgwapzpYQNzykSWKDwZ7SIpEeoR
x7CRegdotovjr3rXjERolDCIJS1rtrTBbCBJzsXUg8Srko7/cwLXiViIywCc+jKg/vpk9/LadFr5
6ZcnXB4k8yx9yrkwddwmCFMRtV3Rwiv0sJF0ngORAqUmNqci3CYI2euoxfWpCCPwFH+oYgIn3v8N
P324DkoGpgQPfQvStINzBtr7TpBVle5VIGrUHRagY0NhhyxbcY8ELvmo1RDnqcehW7RdTV4Yhe09
CNGPW733op1R1o/dkBPTGzkAfx0HcE1okxOpmf6FZoWYhNlfnxWCw2Zf2zQgNc0i87wankz+3tw1
SUtyJv3i/Rv72aBxCLhBtkDF783ut84rAmgiBTtSWMlGVqJYT/UYkWEcmiujDXCRVsX49P5FfzYF
kO7GrIZ0DMnG/OevCiSWSLTepjayrx10V4RsgMWZBjQMjX1Kk/STj3AWEzLdUOVFdDj/+atLxWHb
iUQ2jB0NRXMc6OF5FxIhZJhKbVM24ieWyp/MoWSD8vGx6Fp89kezm182Fn0WxqpoBehnCyNyRMjI
ieH4dldvcQnWKMH04jHDHN4VSWyV1MIp2QeDAyvI9gAMIQImSIbzttQJh9CMoVzx3ZyKu/3p/c0O
IoaMQ0//6HkSmNVXieEl+1Z40L5JybofSr+5en+A/Oyt0YtiG8+4ZC472tZhOY4obmhMZcoX6zLU
g8txRH+suRrC4QBww79zPWQCnFYon9hHqy0a/7wZOp5nHydr22vLjeEgbKcxBmZCnmpB/uztscmg
4cmWiu7X0USdmqYZojRL9m4r8vMIwyCxaMW0Q1GzbAQRS7V6CLWwXP8bN0kXjK+cvpTuza/21afg
0+9pgsIGeF0Z0TYh13UT4thehMGoXbqxbl//G9dDWTRfTlCROh4qdWH5eR+lJEOJbGFMWXERJLy6
waeU2ZeDf+LT+8lqb5CTCd9/XnTZHx/en1lkpRfXnH2oc2rEgXTJTuGs30qivvYaieBrf0SHrwY/
2g26Fp3YbPxkUmM/jqODZoRD4e3orSZB4bD8Oum+4t4IL7bJCEwanGeO3L3/YH9+JYYOGj68Jcc1
r4jOtZ/WUbYXfYKXPPabXRPTK3fdPD11nH572GG6osDOXpzjDu2yw4c6Jr0SLXXnfaTL6GtqEj89
jrW7qedg3Njpqn2oCuC3Jfo2NkPtg923J09c80WONqYGC7/PrpFKLLmIhz+iwldbBGKEkKrZIDKc
ljXV1IDe5f5E3bgXa2StYsfYhxVeROUydMyIYRAAKidHd/v+4yde/M3vwZBPX9fkoEtx6rhgbMF+
EAYGr12MMhXQlRuV33NpiY9u6UbTFlnTaO1kRZRa1mRBvXWsYLhQ9WA/trJCnacccUuSXHMpSaea
cE0o43Oiuf2ZPfTm/WgNqb4YKwn9x1PAIvQ0GqMFwA8qFuljL4mSM5ruY4eO3NvQ4Myfg7gY1Nqo
lP2oQrP1mEaSFQfHBUk7043RCaLfZQbSjE3FDfGl1ZVmRuhwiyGX4CttfcwWtcXGdFUHTkrOXTiI
dGGSS7XqnQJpkxWFHhBdDWrRpqE9C2Syzdptl9TVbAxPc+y9SUtquG2D1CjNybvP85gVN1fd8NWr
xuzS07Pos6VNgANBI9B0dgaTxHnMMtDqO/JQV2FROxd6I6pLVRsY/sxE5Q8GLn1Sk0LlELFNx4ZA
5bCDEkdU11p4gf9Uj2V7n0+ajR/RznvSg1qp3Up+Nkr6NCQ8a4pz8ZjrRXjbqTL2yLxzUpDXuoxv
NbustC3NNg8MUgdpFA6AfTF41fMQJ/ehq7n2WmWFeKhlXKidgZvI+UCBffha6162TvXAIaGDDQ3Z
c4lr7ubn7X7MVdyOC0ze3blHXadY5h17sGWsLLddI84nTjDt069Y+Hq5dlhpHq3SBQiRS2d89IV0
3DMa3hapVn1MWN80Rk9EuQb+vtFcsdeahhSvJO+7D5MsW3/h50MBnJd8pGBb2CXYizJXvL6sROCj
OV1w6SunuQ3Sgd5Kg+xBrJUWAKqIu8JlqdOSETZh7E+3uRXTMu2CkmTWVLqE5GYReT+5Walya9o+
QR5RWd4AoHD2BJZSYYLPcIkUt7pxPTAJTHs1DQe37/vrighZsON44CUhP52407GZ97sm65KLSW/0
K4eXjus9UGmBAV5L1cxE0KNtFevhrnNqE9p2PnYe7lgiG0ZH/Y4xzLeImHOxaIRDLfG6Gjqhr6md
69+iCeE+vqFJ91ZGF1YPxlD1X8M2xSxf6e7Msmr06tG04/LZtzJ5a9pT9zTpsVAMZmWuLGKN+CXh
kHxM5Euc+2jbX205QCcJVK1DHETPMzAMI6R/ym5uO8xI1BIDVIjLorOdpxa3FfY2pqCnNEmHZK1h
nn4wUpecC4qP0CG8uMqXYTz/PVlChhycn8La60MpvtoUS9NtgL3qiuZSaOCmKC2o3xxpVj7Oi/sY
7TrmOHLj4H6IjojcsAAgGhtW8cUfqK0uvDIGL1DFYxivTSMzzyKWj5IObz2aDBAABWuLVfnBHRHX
LyK/4kuyYlpURMjO5peu6MZxnUUxNn/CiLFwxYmTXeVm0V6VSTgWC1O5IRl+bfN72ar8s4aleE/m
lkE+bISmc1EEPRy+QZn3U1r03wZKwOi44rCHJRGnAZESqfAgBYIsQFAWZd1jM+h+ilcPp0aYmHBz
jGHy6o3wdRi7SSfvhzFzwHhTDLUWhLAZEJGrLgL7jdjUopBsjTXQkETet0WUf8iGOshJYGsUos5c
2jeJPpkcuit/PufCd7mKrKG6i9tq4IV2DN1N1+TGc9RM9jeCpDlXTlVI6l3SRBo6gkQWq7bpCTRJ
IBldMYGH/XKyzQng5zSGTwPlNtCXadzTB+lletEnqfraB0X01R3FAJmiR2OyCBrd73FhT/7N2A6+
uQIjUQznnI7Mu6yDjIZRMaRCPkCfEGu+PBXxBrp0SbM+u4ZZI3+3q+RcTvFnfbKtbgNiCMd1HHQh
WRtuU5GnrCGzh6IxgUVE5TaQWatwyTAWyuiqiixCYETtFrvSmHqSRLXIhfebG9p1N5lOso6Tqblp
iRW98b3e/zrwMO/CvL3Ibf8zR8ckWTkdi81SMrkjhS26C3KQpxGIUWE9Vl1fxQvmLP9Bz0INMHBo
kGCYF3kwrb20M+J1l8bxHf6r8DEVdXTPX48GnmoU72lKx+BsCnsfvK3Gx7KgpFN+LzFfdwshtfxT
jh7yU9dmaOUzoDXOQowkghMqqZHqGxTsRYjAxLnBkmXaN97YAfxWlXGR1anF2Faaja21k1qz9ga/
CRHck9BLmh7UKsaEJC/GpzkyyChN12NTVBKiHvurKYevgSEzkhFVj5wMz9QfQE3pnvL3kqDHx74P
2+0QDr0HIa7K4QvBbzpnMJs0783K7WfraVWtnJIka1yLpfwgMXmyfhVO+ZjXdfuxYoOIEdT0Vb9w
IgrO5Cem2F8G8rHJJap78aBFtnfpVZNf/jhH/pLg/j9NSj+LpP61lH4ZjVXz/FokP///f4jkTaLB
ODYSUGywY/zhyf5h5AZkgVmR1DB0RBbIuBlw9g/8hf0bJ3n8TNi453aGwzHmH/iLl6gx2g/UxD0K
puwDj+hwv0KLo2PCdWcxEyVo2iOzm/L1+az0rV60QQwSHHFHQwNhqAWx2CnBu72XdbeNzaqqpY24
8Csr+DrwAQHCskTzVSVOoGGlbg3kBVb1KUFaRKCm5sknpNLVA0Hy5EHCcnJBhCeyalih46jYFCQC
W5tXj/vqx678tVB6Pub8uVd3574PeidcYIA80Xg4R0f3pgKmqTeaWNqCpbCJGxDsbWKT52uxXLuE
p+SojpPu8dcvS4cNZxNFwvmwcvjwfFXZcC58sRyJ0B2sYMWtLQw9/zip6azq+8uhcdoTVYPDc9iP
W319zaOzkVLshys5X1NXexFUNrljEJLq2jjRSX2p5xw/VJ4mpRCPQih188O70xtyfzXqLssYwyve
sZLY+1UMhw6Tf9Frd3L0rfOcNOhxUXY1MB9Nlws1dcQCcIBwzjWtpNIIXI3aYmrYqFciE14FwCBO
y6UhnnQ7J5VZmRMK/iDzy6vKbGFZVIL46RO1K9r3b4cIyh9WZ2AKVMiPJSqig4BYlKyaxLNP2TKq
cKYsh0DvVj4HK7VGiUy0cVCwLK7dnP0yUop6evCnyo23w2CTEjX04jJg4h82DacnjEth3T9H7ATE
wspq79YrBJsRykUBecudVbKOZKyPC04I3Kcx3zLxyOleplVQsvPPeCZeVTIFB/OjGuaHBjRwmomu
IPsLE8BL9vJ82/lRx/NDr9MxJCjr5V0MrL1rai4BQG/LQ3FoVmYG6TDKrecxKVMFJEH3yzO6imW/
LFWn6pXXldpKTJP6bqkqHNALwXAA72rhzpykb35PadRriyEXcFcxBkA6RKRk1cvK7AO1UvZgJRdt
BDpyOeWqkMu8bWAYmnXiEIJlmS2yl3Ay2E0IK+LljnjmV6khwuR29Gkih4maF2+jPxuKJFgKZ1Iw
DlEzV4u8ztXnwnbLGKKYkeNEC7ubiO363Zia/WNtV7p+EQm3bq/00B/ESgZZfoOvsdxHpKX3G3tq
h+mbPeUUvAkW59BVub6iIoLAK1zYAy3ENayC8QZq3xQuI2ck4pODWxBunYxtKrS8pEmXo7Rylwoc
BfVl1zWiX3lhS4KIDXZnkYdx2i5SHSQNZLPR2LSFxMgWYUfmDNiXMyLXtdPloNnDnRGMzZmhx3m+
5d9imDhuF6LW8X02clie21ts0KFatkFofI+ws9A/tnrzmQ21Tc5IYrCHlGnfPQEiHu7p7Qw0QmJe
dBbWuQeqpQSZoxD8cuISpr9SfV83CJ40TS1x6mXjOoiqIYDvq4OF9xoHY0dX1g/tPEn3MRrGJbiy
6pMzT+LDy3xezFN72cJCY2gy4Qfz1N/Oi4Br2vL2/+T0G1JZN8Zy8jV/XYWVs1Yh55mF40caMcO6
0rwV+0kfs6CT+ncEkQMVfn/efZGLH0xNDsxkFsBZ0Y/l6lhFPSAaHCKXRzkZ7sfCzL95NCYBS+L+
Lrv4QnUNK5NhfK86eEe+bFdT41xYNlG+QdjfjNO4qwk/fv9HHVYCmZj5TR7lGZCHHl2G4yL8nw8m
RuZmYVCfb95LQerYL8/Efnk+mdQiKIDzY0MC4v/4Db+0tfp/g+n8p23AKHy9eh2rJ/n0l+dCxnL8
8JQ//+2vi6fi2/Nf+M/2aaIv9OOP9t/+9teXf+/PnRjdg38QIF5kSX/sxKzf6Gz4bKhwDKKbeb0T
w63ITowKIJswISjx/rkTE7+xZcJ2S/mVypxNw+AXdmJHmh135lYg4GU0z4wKrDHz+HpVKS9aKjBB
FQJLsDOi4IBBFh/6mXSFZTsAfXKmBVSblyG0ytYgoW/gH1E8pQwLyYFOfVTD0GtJr7tseyM9t2sf
zqIASwtv2sRt1CmVfGxN2J5NVITkFipWnRXe33xVcljRPrZ6m+6DTFNMgUVsJ1u6n9EiqBziuiXF
DZI+C4pr2TjRqnh5Wf9/3P4VfNl743bfNk9//+/sYMT+yToxOQbgJqK+NPPz6LuxwfxzxFIhR34+
y5ld9mh/nh3M3xiSFnq0WQSACYzN8B9nB8P/je4PoebsaFxkRL+IzvOP96IvqBWM/fxV/JQ3O0Qr
ytvYdWXD3kJxVJ/sbHpogry59pQxPQRlF5gbk9rM88ix9L4wtDHbgMUc3Gs3wlOyNEtHROtx5nes
ptyJN3WktQQzBbn9QUiflNbUz+/wUwERClt7qiiLJsU9ieRbd3CgFSBzxgWCfBIeW2/KlgC8UkPy
kGteTVyNi+1/Jc1S6RdUeQbSYOrOglGfxprYxICdzy1RtphrE+NyAkZb7KjpJRqCuRwoZx+MNahV
rayfrdZsOZ7nqirOpWWxzuVGYxH6LmVprGAnWeWtYQZGuAfTVmXrsfXlpd7BB94HrV+InTCQeW8g
l8LTpHfSTYRsooRYysJlh+WEuhYsytQRZGZqKDj2qkuAwOZDUn9VTgcxN1aFzUpSZkLBz/IKHRFs
5pylTi8JpBpbAPmxpQc6q3YMhjeAyJvDKbFTyn9Qka4hTwckF6t42FJcK+G3FoHfLVXXtVCKEz0j
egwj0GUdtMV9WxVuvq1Gf/yiF4VLi9dUnAfjSed44+X2hSnVUGx8fTDLy8DsnpLIlcMOZEw0W2Hs
hnK3hRth5SSxXy1besPJMmlMcgkGF5nPtSyM7JuvudNNbmYTgU1VEuzCsKZ5kJixd1GKKkvWVgnG
gUKKrEiZHgPvvG9kQfhTHlL5qwJaUKs6SqCAarEzEiNMAHwHXLHPyZ+hzE+ksNtwX0JvxpHLc6vI
Ctj/Lqcm9p8ndoFkJTWhweE3CctvfV/aRACPqfYFNVqd4C4qx63byCghmdZLL3MfpffSLIT2O6XR
lkysttOJoPVpbmzbCeVF1VvV2ZD0CRFulNZMdGRJUVxRGE4+tAkFV7TxsSTKUEuKeqEHQvs+jhD/
APKIcWvV0Yikr5MNGOHR9PtmZ7lh1u9yzy6JmC5r074UeOmGc6g7PsW2ImhGEh30moK115t1cFZT
iiN/2C58fUtXIHD+L3vnsWWnkqbte+k5WhAEbtIDYJt0O73chCWLCbyHO+rr6Bvrh5ROVWaeKunX
7B/UpNYpKZVsAxFfvPZQqmmYw8xOYvpYjJUM2iJe5/PRSvXsLjPnilxWbyk1Hpo+oW1RL3OEI6Jy
CH2mb76kYEBTJqD65MYcABQxLEFmpd5d0ZhlcZxKsaxVMKyiLi9Nxaj8tSNPngzW1DqmjSg/Wbhd
aJfqF5dC8LoxVtKPDNquuAlOZTqnl9AcxLUkzkQTxVB7+7UxReCNXvEbsdLflyuBptuAzGPL3gTs
L3dYEGPT0EZzDiqvozJzSpDEeFBhPHzGD172PxvafxGT9csNrf2kXuxm24//mL+kSxAsCNg2TG25
hZsq+eduRkmLB4XOIEUyIeejf25mzhtQHYa2v/6SqeifmxlgD0T/1ndg4/j6o/ELLvU1QIC0hSnQ
xIQo9G0cfHl3OP1gETenl6wp+FODtiVpMIbZoiqg7M+SKM2PUcVqHsZOI22/ntspOVprnCWPjjeN
s6/PiZXcOkZTqAeAKrcPQdtbcvT5VEQQdxVYjd6B5Z+KXveyvVMucXzQp26O916TJvZ5UlqFc26v
2OSoiOxas/k4NIVc7iJy0QcyfjIvP89Kpcm3csm3AP+SSgd6sOzCcA9Jnhgf9JmwTkzlg077c6sh
MozsKY+uhphS+l3rCeD6uM1nc4vd1smcVh3eybYDk27Jz2Yp6HONAtu6HUigLvghn0D+lfZpr6j4
mSXvSaw3p+g7EV4mJckmjNph1JfelsE4qrq5sgZHqlssKLN8BDpgH1qapu+pBcTWqukhQ/BEqVpM
6Kxf1Ew5QYZsDY3dsIwynAYndg7eshgPqZmzLY6JU6Yga2o4aWtZ0mY6qIHD5bwkLq85Wa47wrJz
ZVXU96ky++TW83htZNm4gIMrWEvVo8kMXJyhX+HEtYu8kzjxsrW2cdmao0URGLbCNGzKaqQF3naI
bm2t1Ej2XWMTYhMjV6upUiMdkIpf+ie03cQbfZSNkbMhjpV3NeaFoK4+U6rf1a42xN/zwhmIXa91
t9ubPT5sIjnyaN41buHAzIyQHsEIM0KNReSBFMamVHurl4gg51hxO8XxUJAv4RVcWpabHjiHS6SA
Le6Qd1r4qR8hqGE9aiQMxS42BTlKdTS6NHJqXXTHlqwPQYNEZty5Xu5+jRQg6s4k9Jg2t8rsk8tm
EeVdgqo7D5zGjL7N7rK8LZaoBbEdtJ7+Tc9bmqAtZqMIScmsSDm0KMXgb+lYpwbjaOatXhyi0rXb
c/bz2TnYsc0tJobRIw94nBX9cniGKDEz22mf2pgdwtKZYwpiZ63RQzOq1zkcjDXnFqNWpN1PZe7e
LZPtXJlzXTehB9YFqsJWlPgDsBZtxROUpy+KJL8GHstsH0czOsethSA0yqUSAFEKczdq5qY/zBRg
UA4nY33wuykSztXCqW4Jqwjz61ldjPUnoTtAKKYR99/ddMhiBAUKL12xdtE7u1+cyCdFt36EfCbS
MkJZRN/E2E+nLGs9amoxIsH6LzK6kkbsWrdQ4pg8KTCwKLEDmYioCYldMnvFksE9J6P7iSwyfAoR
uSWOX43Ev/O42929ruUtbXARs2WY99xk+xHdP8MLTtL6ahqmbvSpciAspqg1i35Tu5KPXuYIGH43
ajn/tR7iyYG8UHPfAvOocJhwS0fYzuMwaa2J3KdZ9jdlOvSfCcb3vtaycZZA18fpimGq7/l0FVrR
WouNyrfGVbxTAEN0eyqxJEHn1MsHO20cy4+ZuripE9u+yfVkxGZiRw69KKsXsRZadQdMlmcT/b61
ORhnJe+sDgjSR+NhIcVI97k26XKfZbwCYK+6IF4+6ddTOkxMi6gEEDlwGgAJNT3kPihLEkblRdpt
cSyqeJb0cUj3C8hrXwSNMdSEGWD4ywKviZE1VHVX8MHHXklKNqvHKUfusPWECIz2qZYW+zixxefG
KiqKEydpvncqdHok+w/iYpmslgKWsunuZORo5F6z6IBvZiR5hQiAiiqowSwF+XaucUfrlh2mudvf
cYQm5Ds2yRs9ZLPqeavCifKNMFmPQ5Sh2F/0vBkDQioxXaMFAK/NZRG9twS+A7/kU6PcHg85vnyz
osgm7yX3nDkpDSHySk5Auo47kSXXJTtVKgoYwIg5xkyTx5rI/jPaWhC1i+xEqsJ4ydeFFLvXb5UV
T9eJQ128on2kzmN1N5PqkWdNc6PckjjYLr1e8Dyg2L6o2uSe4oBtR6DYe6lvKJPZSlEIE7Hd8cZc
NsS2ObcVGa3+FNd6EbD+V8ciMYkzByoJJ7IdbiOrOpetfpbEjIPI7xAVmd1b9jjFC4junNLNHtUC
rsmpZKfzImw9CRRj+tdYnw9kLL5F330WpYnjdwk96nFkXxsRaKZnfZ6oFnF6zQ7aceEbiUR9HO2V
R9ZQVyhAyDrpNNQP2efKVo8dRFSgDf15Izr5rTbm/cJictU7rnY+c7Cjl14vsvcyTmfI0HEJ6EbD
mTclDwjOPhsqwsu5Lm4SBxEq9xwalfsd1cnQ4KoyT2oSht+S0FfotP/1tDTbHApHTinXpOW6ezMt
bHJjFxXv5GjFYSRm99YjLPe4rspmX4HyB8T95DgryItTcUqi62MPMX8RTdU5uZxFYCK5kB01hmlx
m8P3EzXQg9K3lvo6tNaV0orsYo0JYXNKdhS0nCrkF91M2nxCXD88FGNFO2KxaEfcX49Tm5ZXfO1o
NwgvvoxUJyAC5unglnHsa41LGKAub5PSo0XTIvjw4HHkFqXmHDWpHpsip63eYeel8iLFHDNcCBk9
tAIjYSPVVUTg730HFk2dYmHcGoPA926Zt3PbkM7pTuVHS7Rcu2jcm0hjO1ltfQnKnq2aY/Wpd+nj
CJSHOCOkHKa/H6e6/G45BDVKPJMHshGX/TLo9lWvzdU14XtfBf1DZ41WhhW22M5f4LJzHr3OC4iq
+AZnft0JMh13pZSE+S9xdW/XEwHRM7hB0RFGBDeR3mTxPMY8VPl4qpoEnUJSKHZXxBe+m043qsZc
ZSYJvVnJOx0t9C2FN9RG2qLdpWn9LhpGurqn+Eue9x91s2GkoRJO3muxTl8NwbD7CDHMV8eIHmkd
Wh/zQqMvVJfML1SzbMExcIjpyKl9Opij1wSoLdUxrs2POaMEvnj5ddBARxzdb4g92aXUNt07Wc6u
h885pLMKwimLLmuhAyD01LknDjNrWl0qVICnfC0LGP/5qjNanubE8rKDgyz4rJfemaYgKoF4bit8
V5Tx1NQad2giJpHvweHzmwFtxVfLzO+iaX2/iOR7OmgQw9q0PAhLZR/jvjGi4Yy8aQNOxWrWlDdf
1uLQVLIrz2AqrIE40KYTRsPjXMIs0O+i35CIOaorQQ6VS3t0r2brexNXK+yaIAfWDKeo6fmOBtl1
d21P9uG5QDVNYAr+eC//TkmRyB30XOQV7BxGhbUO50rn0H1qWjfxin0+OaPD9qq0rvoyUlpTp7uq
X4y5CJkJCGw4Was2IApUDTzNeVUvw0yniygMDBCuOxXqNkvMvrk301mbP1hFETvTDlkV29o53jfE
24ekSCpDPrSFZoj6BquIPisaxFPAkxtyeXO3uxkVKeLZJ6wNUDdhF43RdygSJy3Ie6PZcNdhHvwo
Ycd8fCXtGgjkmrB1o7Tnw2DW9l1GkLlf6K3K93btUoHi26Pl6qdWyzTzEadN/d40Ra3vSpEY+rs6
TaT2k+L4z6mWUy3HwX8v8Div2q9/KwTc/slPZsEDcuXp2IB72ibwPP/jZCsJNMQoj4IG0h7KCjD2
L40HFScYhsnKJURnO3e+ONryB9CAYrPvejhJ/oRZ+JHy/JwuY65/sgJvNahAIOKVSH2c6TDrBFES
XjKiWBbFcJmtFeuhbFrPOXJOzPtgivWM1DyFG1lzijC3NBpDulb2FzHZvVgvzLdUiDZnEz1et6Lp
PwwVDR/w2yf0gMujhlnoQZDtXMIxspXUCGkJqdDXyxnvCkhL3d+YKCKvOquwu3NzMrx4l8+syztB
cnq792qG1nMnVb3Yu8osCGCiYiTNA5sV/orlfkCx5KKwjXwM/JH6llu5VX2K3E52bkhv01bJFSeu
5qc0mDH2zJFA+N9nBb0gYSXjGa2ng6Uz4Lmk0HCSDj1Lo03emZO4u7VeSI0uQKboQbMgWPS2KKKw
imOWznaaztyqFDTdURiFPGwtr9jV24L9BQJ9VxKe1QPM9ptSF/w1EYHObicO5cCYdUdAK11nfqa7
1S3Gh/Ss62cZn09rauiNvyaM+i7B0ml81pq192DSa6ZPgeJzkvRCZ+iWETuPxCxoxQdI8tlBY1az
wjXETai4W8fruZtQ7S399OjqhZER65bNwwmjP7932lRgJoig9ckc4pb3kM5N/qDbS1kANjwtfquR
xZTYsfREKFeJai0oEZzHaEx2hXIzL2zFHD0aZPJbZ3XmRl0GuAp5fe4pr1spISAJO9rTC+V8iW3Y
cQIEM8u5wITG8AJU3vcAsHY+7wZ3KF0fJ9OogpmLcrZ146zaWx3+vrrskb3mtNAVn9ZhNAAdjYhN
1aIOy/wGLrkyn9UF5Q/TYtCfnSKsCCZFFBTyU4tIP47DX3qRtUs4zxREBGUk9Q/zZKXxjta4VL8X
LSEIBzCH6G3vjvEn+vEAAJfRs1bfSpXHoSJL1D1NCBZ4v7sAH+ezU+kB6TtDFdBw5fLe6gqNtT2z
YWvD4Fxbss433MA0r7vYKVdfapZH7OXYdASv00uGY8qV3x1pFrYvNiCbaKYKTPsJ35ZVrZhMNOlQ
+VeDgHO68o75Ey6eqAmIfHU0HXU8dj106NK7UrqbkaWNt+VMtWba7MWaSbRb1bo8tBYtu0E6qeEz
ql/07HzhztfE6Qbc4c6svycXaXk06wpFaw0ZSLvckJFKHOmmEQWyqQrqtEqywK6GBbnOwarIaPB7
XI/lRdwqWJBmI0SGJ25kfOJJetQFGqciqkGP1HEZVxJ94hn8RX5BzZ1n7LV6Y10qIUfq4tUywsa4
eo9gtEV7zwdi19V+TdpW7OQTk9M9sTql7WnslC4AmhLFW63d+J8VkWqNdBNaSN8IItSh8mTrpJ8G
zP/pPi1LLH1ZylFiZz9xTIhdB+cWFc+c7+eNhnJa2oUHr/RMBCPa/D5tC3WHICT1rXY2jSNp407h
J9U4x6HLL8J24jjztdVm5XG09MQIjcUAyBGDHWXtwSLRS+5XatnU3hSX7Nsc+hBttujq3f3SoRTX
R0fG/2H6IfOfGHvzl1vxRTVRDtG/wJi3f/EPjFlix0JxCUz3A0n+ATFLm9ThjfaEMsVqx938z41Y
f2PwT2xsTToe26fd+y+M2aVrTPLroAyI80VF9ScbsfGURf9sIyZ0hVQSoGrKHigPdl97eBblDLJo
RR0aoL5w+ECHoIA6p4Q20DnwkAncVlQ1ADKV80QdjT3NvkaGL8m6iLmNgJsypZ8wVgiN3L5CT0wp
YXQuqmVIg3KMGnpmEDdHVJ6QRBLQ3wBfCOYSgwArWwHMdWVXHrnS/KWlwNcMtEjXiOBUg2ECOY3z
eYWmnsPZ6Bq3lAzHd26KHThcc8EzBkwzrr47oMnGtJJzeK1rQyD8IwQ9MMFN8aU4TXkGeDBrvlG3
+pVGtqJ7LLs8uWzTAnNxJAVYlJxlelMIZy3PJkG5KkfrjqrfqazcJaRvpt+pfEmv9bXHb6LcE0O9
diW82Kb+xmtldpuxj34A/7Q4VbecnbBpmmIG+UtvaOeM3iLD0ksQFv6z7CNpAbZuSDoPqn2zkKBE
i4VNadpXRPwaiQBxmTvg78i2zl10VvE+t9Fu7pjvI1qKqhTDkhNR9ugm9HieYm2pLNAxkgbYExD2
nYYxWV0E6CBDIxTUEZWgsUJnJWZyWybeACQWm/2xltB/N33bmMNuMov+3IwdtzxmZlVfzA3mxc92
vKTCl4Tyfi8BE1m0vewG1MoG3OBTDlM7te8jw8gvu5b2d6w168Kfji0Cvto1y32yzvWXRPXwWqVw
5HsrprMrj9qnpbY+WebySdqUp60FH6Nv9rifLXkeYRp7R6EyrClTFSpJTA8+kClpCQNxkH6USmZE
GJx0hwz+mvIcDowD487I1tGUceAhwR1hX7vUO2TV3P7G6LiJIJ5LfHl0gNqhZfgPpmKOhS/pGVkl
HrfIOoR1nKb7DXw8CD2CRWX+poZVAXNPfsqY5zcmmmaqKnXPL+mWPVqTWV+UhLbc1k4l/dWtk6uI
UtNHdGAqBNWcfyM2la+Ixh+v1aFwA0YJhcbrtAk8PZGutgTwWG+01M8yM1I3Udq5Lt80Tg0/g7wd
4PRphT7WovsIw6LPF2YtlLczm24MVUuKILXRcm19iMrpO22+8Xf6AM2g1rzyqFE9dU/JJrtLVrTM
Qg5JSxeJKAn4TcrvduZemZNTnSoexD2uBxj0qcPyG1Oo881brOy2rtf+YwFKT/vdWBJUVEVEjQRd
YkRvC0vTvi1xVN02tF6dCturHD9qzHqAwOJXBHmbxLywCOXkUCjY6oQTRPEba+2TJfnlaol6hTxD
kllIKSVs7eVXjqDcodRYDGGmUuuuKtrx/dDYjypJxXGJ8/7M0mO6/dpk2TUAy3u6CpxPOWE4N442
GWc29XePEehaqPJxuXCRJ+6dplf7RRPjb77yVwL07RtHqYOkjJWd4srXkcveSMysrZUDQkMxvANo
BcXP6nVfDbo4gPU1e4ppHb54HPK/+5j+xZMBP4oznx0POaT36mPyvDZxi6Xjbpst+6xUrXs0ICZC
iIP6wdVG40SROYqytCv2aLf63VBVuIk8xAjVuu7Q2HyLili7lIsowGFdcT4rULxn5+V/odD/W00L
abPssHw4pPlsqYevyHc3K2cCZJMhzN2M7aTNu3Cgyvi+Hgb2jnXhRNFRA0YW9zKIMLejYReN5gqB
pd7TeTwdx9SW7wk9gVZohHZqI23zYo7F0U7d5Tg7+XCISwHcmBA98kNw+kfAxy8Vk0SjfQEaatM4
6f/73yowt+v948ewafy8/qZmfPF/dk/KxtvhW7vcfaMGuv9LV7j95P/rX/4UQT4sNfrIL9XA2Ynf
hu/qZbGWCezw74GPy/Tzp7///E/Uw4bPZ+n7yeFbT1MUzmRuxK3A4ZkiTeJmgVMn5miL9HvhZjHf
EGyCvG0Lldiidf+sfesp3fbZkgHMsU1WdOlQmkis6OvI57Yf3SouqFyf7bRvd9mo6LF7ku0Um4JH
18D2nKxXH4pN26M55LeGw5PiB3W0u6Ptrvo6ZKkxBWOd548pRcKfQe4cGbaAOzdR5CjaU0uMrCE2
s/JjvPFTIsffimFaU5fU3qtyH7fFCpbdGei8Fm3FbJa1o0v7AzInFJy2QZ6g7kXT97zxrMcy97KH
bCzVQ0RB/OiXq+bcY82VCmpQ1pdFMUwPNBqlJ20clp4anTS+RJfe2/vN6Z2EUPBRaFCg3vqjtbTv
e45yUdB7YDGhbQ3xKenI7ggcu7MfBxKo3bDVynI+oAWq6wtjnKOdJ2d8lsmQV1QdWkPNXLFM6kOc
1l9zjLfZNgPt+A6BuhtoO9R2xDNS2dx4rMAinvSPHKTNK9JkqndmYpxyC7naTpNI/QMVqYXsn4Fu
6Wbo471IKpru3b4RuD4Eu6EukLsTBb+MdtDNun6OYK1EOQjD+9HK9RidEwu4x9yJL88vyajXfOL9
cpOM7DLrQ/60+VRKhH9BvKWxBImRT/dj5iK66iz92tTBSHlzC9RAXnmk38meZ5lWHEOPDk43WXdp
Vy4fXTcqvAOKYok5NyFf1W/Iu94VeYWxbu7s+TobADECQgtw3JjWyrnZkvnwTkabGFFMk/khIulh
CVCIIzOrnKI5DtAfX/JqVAedWbTZL56hvheUtX1NE+i38xXthRGoUrO/8XGBDeurhodJ1hSTB1hm
z5hqNeITvaH43C5dre1tHenCTs5w8zSkxWDcbSqTDImXB+0cZ6q9pRrb6Pw+Sk2LGcSNHnQyFL4T
nQmeJEeIs0BRHv8g67W4z8mqykMtA/H2bbNuzvGkuu9nKFB5iJ8Ebk8LyB+tpf92hXy+QP73L1fc
/x/X0i3r69+vpdfFq6V0+/EfS6nlvdny51hHSPDxmHL/IY2y/rmMChstlA3QzLnyB5j8Dy2UwVJs
kWjMXLyhzX8IGD8NVs9WUSyH7NZbUSxKLbJwXk8zFL7j2shci0XF3RToCMjVXotTnbSkeTFuUIJq
/dk4umNzpZUzoc1qmGGfKCxxiaCtQTF9DcXE91qLJjgurY5Omaio1G4KcgqfKI4MoSNp6lDekfXF
7XrYDTMecRRHnqvqDfBUILGE5t1r5Ti+1ZcmIS+/rrIFz6EoZUhzBTO0rTf6bY+p4n25rtjQ3cTd
+FNmkNkfaTlYfPA1oY6G0WLhAvVOYNKwLH0oCs9oQzG3JpIMz8GBnTZNa+wtS7PzXd8TpLYXgJjn
Fs0E0aFowNWDifiL9bw1W0guuXSG2nk8QpwprDxV+w6zsfngVWqku0pBW8MvZfz3nKHJSWPktJtl
jKXO7Yb1uBZwRj6pHY127lSRUKGaEvN+NHiTQbWoFc7YaX8XrbIdk158tRxJ8IzaHqEx5KOiAH/h
MsgjgwE5s9FZRV4NoDUgI8FBWBTT0Y5y+zZjgUQOBfLWi8Q56Z3e2xTOpjb258lxj/zi8ubZU/Av
RkPAmhcvieQa2hmIlSJWkmQTfTtNPTM+4JGLi2TykDuj1joZmj2HVTNxVErm/lw0kbv/4+shpnck
F+W0I/5mHor0MRdrw/Xmbt2jtk0/RC5bUkGuxRcD9Pjw6+u9Pg3Cj25yP4An5hHiW7av5Nn7G+pO
ucKTtBXEvDWlxdO5rCaai9Io/81bYwF59VFyKZYRah5BmsBaX16qQ9hKhIzphvSo0AkFPf4lnerf
+q/+dhmWH1SX/K94qk7dvtFn7yidyOZZ49QJY024uzjZ6iwgifxff24/Eree3axSkBbDMIdlQXA5
7pCX11HTLCciLEjfiKJu9Hb2bGk4XeLJXM6R+6fN4yAon/uQS6iRQ+mI9DsDgah3UdZUbhSUKJ7Y
y+k6poZTT9Q8X88TKsnU73HrfshQfGAsEDgliTahmRi9kCgm8ggnPS6PKAq1b15mN8WVF5PQeaSy
2H4nJ61fdms/cAORQOMigSklUgO/bDus+HQ7DGYwudNafEgMybAU0PK6FFBac8xyh9KRk6qpmfn9
ZJKG4PcjosUwy0XtHSgCjeRtqdHHGhSTY+uoTBDVFDgrxri94EyE8BIZ6KDlwkdgMboWSn/LMapA
LxKLGN9Im60gVjbEv1aSTbAvKdpB5VjaY3Ey1qLENWkPGcktQwegdTFUM87oqCioQot1o8/gcIhO
J5FknJbosgCbTHdWM675KZr02n60CwiZwC37zPoMHVDmO0Q1dXNI3K4rL/SqjN6j4dC60FurdHg/
e8L9smIvuLWUSufVxwWZ9jcrGtbsbeElWXtrLs0wPhClV2dHN1VVekWIB31/XV4WZJVQFoHeLMyw
Xxl72UXLcOzXemwuVzVn6m2cLpJ6AtE3dRyYbZKe1qHUxMUK/7V8RtFb8lJ6t/GuabWJlhDfZJvs
uaJLrsJcpy5BPdL6vKg8v5q0eJn8ZKyt0YdW7+qvUZwrtPwks7jDEULUQxRmkwxjIV5pNe1RG3LP
eVQ8cVWQpoOb76t09SSIJNjeY0fCkLynYCuZ3xLkEZe7jkCj+TAVOSE3hqst43XerGW86cuaPHrP
aGba54YjSY/GGGpQiV7nSZyTlzkRMQxFaI3ik4gHoh4P6JiK5kvs5s40BTEnZKAQ10sniFxz1PyI
yGUROjBb95gmkLCR/qLiEFHFWF7kZuSCnLUDPUXK0VAVoxt0DhSJmvahlhWauXretGk9X6576MbB
1Sm51Uxn1/O64eXKFSt/0yKWOyKLqT4sgnsyXAc1xf7Qe+Uc4nZAuZF3cRTtUjVYPGLTUvcBMv+o
P3d7WKJdXgPQ7iQI9OTbkbs8uksUX+qlzN3dTGgOLBdv1dv1LsGGOHhle7ZmTi2RMs4osYkCBTgf
UF0ktJqaM40q5QLghukEI0WZJMvi27Wpx5embFBZk6kwLsdE1NZF1qeixBvReB9TAgLqPfzTFjIj
RFbvmyZ17DO7IIPDd9ZhE51saedkbmnapplyyyuhRi++HnH1WA9EWQrtWJkDAbmG0stTN1pOzXpU
Vypsiyh+kFRq0MTVaGwuLvsMuiKS4sxivVokofpa2K2eWfCSV5svl1dOpCLHHfS/ScpR8jRruGiJ
tUKQ5x3pbMbZu8oVau8QD6Mt4uYcy0QDrx8OZZ4DXpNJ14X4a+pCHtKJHLP4d6jTqz2AVHEJMkfG
ursF2FP2+HJtZgnpy1FFU5jMGWya79oqkidSohq1G/Bd12/nQpvWM4EKKD3oWiw+9jwm3mVZNWN/
2ZD/ZRyactbdgJPs4p2SrPHGx19vIa+2XlLkQKRdQrMNdkSiNF6BTmUZxUnaZkmYTKW89ma9gDGM
JhJbDO03W++rFGcseFxrqxZ72ugZwl9tVkyTNQsDpie9Hcs99G3hp+h0Qikq6+1ieeldbdIxn7oi
PkWupu8qaAqIl6Q++/Wb3nbfF7sm10bnwSGCIHqBN/XlN+M1emf2T5p5uTj2ka0m/ixZDzGRRbrj
XRK/L+3f3A5/vxu2BnWc5oxy9o9+9ecTATmEhtSknEKjmZawL1ld87lSu1+/s79fhSERaId+G8fi
jPJqkhrRWiT1uGm3p1Eiy4+zw+jhSfvjq2z9MFuPwDaTbuTi8/fSVMw9eZHiHkh6/bbtpDij5ML5
8uurvEJtJU1oeDBxrxNHgWLn9a1pdmJChZEDPzW5s7O8RgZWnRt7r/LYITarVaLJ9MfX9J+z93+R
xPXs8/+bP/yqKvv//Z/yf/8nbqvn1PHTP/txBhf6G4qBOBdtjXGkc24qqR/QpuG+kSR8YmzDikRa
jsPf/BRxSfMNK+ALpdZf/iRpvHEJUsdUjqUbppQWvr9g3J+Hol8H9WyP7bPHeqO+QIVod+LGYbN5
HceiWZpgtETkkpsjsQ9d1ep9MIy97Hw2oJm0MRw3HyVeOrEbxgWLJLG5uCrmEsvOkebDzN6xLXa7
sUAhuoNctC9xI3Xrjq7cPoXhXfQHKVZFfqLdOl+V6ZKW2nFOzi8tgVxjyhE/ho3IG/Az2X5z5Czm
g9Q8Gn+I7KbIG5IxGKIEUwwS/PFaljKriQCJihJCM1sec2TOMIkke/v0UK/JwR2ku6/GlXoyOdXm
Y0FwZuNjTmCK1deVsMhlbj8uhNNcSTN2SR7qnO6RzdxLA8knoAWQshHYYb2lDubFmuM8MIgd0gwL
20wdazqMm2beYhWQ3+yGcMLAkC26dHg5QjOSiuorYr7cDz1twaXvmX3V++j0nTqEC5bEc1lWfel5
ujp3dTxYp3zphXtwmio5mm3Olu2tHLhRVYv4IV/N+DzVh3VmeM0dFSCvLU7KXu02IMrS/gBJZr3r
OlP0FJIv1YWzkluCEauqZuBaChF3tVftyG+rl6DJtmEJbT0mJTmJ8UZ368bCSdCMjw0QhaCrdCF8
LLYi5F0eiiwGLweRml/LRX1n4JJXszWr63iU5merHMzhUGAk7cnrGzwbz3/htVfUdBjngoqMjK93
QPxSGHnIFjffVswsCNtQ4p4JZRAHAhVno63T2u6mrOZ94w3eFmSRqEuXhepdY9TeW1v0G2GMmOjc
GQYb8VRKCkHQkHqBeNXy7hyl5W+5wXO8PKONisbV1JjvGOS82O+w1kBbtaptTxzJ2puVrqgLUa+k
gHppRdad5OZzzzSnNt4WAth0GC2DKXLCDL6LrabJdnFEy2RAkPEnneNSFmrdZDxKWxs/pcAia9jN
PQUOeUP3KnlyEnBjsWLcLJidyQZMaqf9oJMPBKTTD/NVjGoYSLWkKwDfjervVNxHV1O2kMsYezIt
GbmTYqLlM83PitLO2yB1wGEBm1f2f80d1A3+b8B315lLegH1upLEjkMQEq7TyplhvdJa6FM0v76l
sZQggbftk4vWPtsZjeyvZTZW2q5GbYbdedbTb4lYk+ps1evxytO6+JwjtHF0CNTMcdj1JXEOamlR
MkuTouINg95bSALLwMNEVgaGPmYW4UPm1cKJLiTyR9xmxGtJyuCiFgwvlYUVFITb3xaprpdntanN
l8idJ25iyhPSQDSUYz30BcZ/QlYcNAhPK/N/Nqn/wnr8q03qFnavfb47Pf38T4RYvAEbBpZFQOSS
crYFTf/YnSz9DbpeWDTCSCTNRy5T08/dCcQYJSWIMZAfKSZPW9pfyib5RpKhAwj203T7R8qmV4OZ
iTxquzLcHyw913k1mDmSUd+ooy7s2lpeGU6RsQ6K22cfxs8t8XnI298uwnhJoxNjtsV2ar5WgAxg
ohpBey0rFSodqzWsY9P8YcsN1aPbELux3FtxEsULfM7Pp7/M7cjs10Ub9k2kX0AjPiTYnPbpqHG4
1zXj+Os3tf26Z7v6j8shSeOjI4aP7LqXl4vmWCNgY27DqFefBqdDotF6NXvSYvgkME5BZizpb0Bg
GN5/cU1GT2ZPWiU2suH5W6z6zXph6lyTXMvLrInJlVTtshO9OYYrMQg+ZhWknHI5y6xu+c1R4dWZ
7OkdO1zaQ05nA/GZL69OR+r/sXdeS3Ez7do+Iq1SaoVdTWJINmCwX++owH6tnKWW1Ef/X83MV7/B
q0x9+2uLMoxHUqvDE+5QxFXJ1cPO8aN5hnJL2X/YpGjef/Cgf17KQkWfzIzgTScn+u+/1ymTeCrl
AD8moX25aUzS/C4ccOIc1w/dJf+XpgkBItxxpiB8UQLFtxerKH0NQ0b/o4T4PG86DtjLzPaTB4jE
Xq2PuP57QDMT/dTOsbLNGszTsRRT9b3sYgeeVTrnUY4Fz023yviJVnfabPu1yH5BIHEI42r/29IV
zdZtF3Mfg8LBEoGcrndM1DAaCoUbBX3wGwq6yVcX6PZ3w0qzLzHqhc5GFIghb2K8QU1cvwY3RnMs
tcUudRdEKbDCRgMDJ+nrNBBZvPFUPF5TCPWI26YOaDHeGepJkHP+iFU/uTsZZuXAb22SSrzswl9I
XIfGxuuGlVZxN6AVlNZefOXnlr9pZRjchLmTPMdTHz7BRIh/+U0iy81UtvVPeiqddZzzAcmzcSyr
R/qiOEQG1CxhIE4Y+dKP/LKK1X1M+wZUWh17CyVh34aVnpB2/pMH1voDqp2VbSsx5xalmCq/zbxZ
Bx05Ut/ROqbofSXU1KatCCTCdHUsFpilC6j9WhEGb8UI7ztyId8DciLAfkbFa6Ib5aVA9MXsGVeY
CFX9Fp3W9Ufr1VjM+kZ3I4u8mw5m36XfkGHLvpgz8l+R0wvvixqdmYJM7pc/oY/RQqYrYxI8GN2t
na9qN/pmUkWowdQbpdL0Uz+G5iWxuTsBIDeMMur7gMI0NRiw8jNAfbQFnXHey3UCRbA2llAbCdR9
Eo5xASfPu7WcYViiKszDn2FVDnec31l7MO2U0KApe5p1qYIsmkAFm1BAVPlTTKsf8Hk7xiGAJaBU
iMrV2XOLjDyRSLeIq8IZIcxaqwSZv9bt8slGnpYkwnIBC2WIp1yknttsk7jztwYw1OJinBf1c63Q
iCT2V+OwQQkeXA+U7uUXBKzmqSSAeh6Ac301sOltQOkRQ2v53QF2u9V63wLR2Wske0K+Te5L+yu1
4XLjQLSu9lkzekfZ9gFM/Ey+TLid3fcmJvZZo+SvcRyAvM/W4CLjUJt39mQN9QfuNbbeod7u2Xj8
sWHTQBOIdb1XimgnBXue9t927QBKooXercFhDh9r5LNBeu7Al0QDyvDG5EVT/dB2P2bnCiD4pgtv
RXi9VJ/Q9dkCl6AxTy+htI39gmXE/0VRJ4D43xFLm+f6+efz71GU/vwpiDKE/T+wMHhlFnQrCBla
ze0URRmv4lrnuClw/ofNjgOZxB5Qi/mbhBZZPXpX9N9xEuIP4J/+i6T+VXHm/88kylivmHKTbhqw
JeCtOuT57YAKWmUaWoT/AY9kpdaXIcWFzt3KoZbd+Ei2Bu0y8rtlLgyQK5PV1pBU07AbEQZP2oG9
gEMP4M5oyzwfECyohtk9uqQ/vokFiXLyZ9jCzZAdFE27tvkUShfBowvHbK1wOMIDFnl1g3U0ZGDS
Ep8a/p1nkxA/mCvNK3bFwlhb9YAsqjvsSQ/s3rrN6dWym8HvsfhXIlP0tMALv97WgPJVl+/B/fRO
uS0NI+z7hwDApQ05p5u6pkShASWkNepr0K0WcHArDnJ/l6tA0Q43strs4w+wh54uvf42zMj6AV21
iAQE5q5UEN+FpxW4vbaGZ/TVAqczh1GrBumZO93d9MEn1V2S1FB54Jq+0D9TnC5Zapf1si9I+bMn
kIczohLQiAKGBKfvmCRrGu24bnYJLydfj9IYkxDwvqMEcIBgnOAwb4ogdhhsryoIDA6uZ3cYskMV
Ao9MwwZWEa3JhEJIssvTueS+EhPdWhpxxmyn4WFAs8xrorCrYuRSqyVui2YX+AQfd85cJWAKitWS
/s++Kazm0WUcubvagCyQ7LyeaMe+WNJEwoRevbHk40LA0bEvEFWI/QfDKfxh2PpdPJrWlcJ2Y/IP
9A8bV8D4DUVb3SR1m7c/e7gU07xX49ws/jZ3p9j3N3TlJd9Po8SQ8jrArYJBKMaR5uC1mzca8ABg
ouaxu9YyuYUespprIJCeWQaqo5Op7z+bpozHTnNbdC9/j6vfxrh4EriAYW3AsIS5dKr9d6+8L0bh
oT7RPymnXxL/6CASp+ZLM5+lJzgbGuwzd3aCCPx8RBNVMcmNsZhH1K6qWHjFB2G+Dv7ezEBwkUTb
NlQS4ZEqvbudTKSjjRRt/AgqHf7CZsnNZEm3FrKxRrVrPYoDUO1R127TOxjNrSevFyQwknMBGNhU
8m/z+XTF33OodzB6xoUaJmBhIm/K6BoA8XbHUQEWIyAS/EfkARpR3cqevSY/9H0BvBbH+CmLiaom
5qOWtilUByWFfrTF1MrWwJ3XfaxQElr39IfDmbbb1IoRDxrUdhzjU7WUMnjhdJyS4mZpYqe4CUBj
eh9kgm87HDyEp+uqZLuasOP4wbsOBxJT7E2iXR8XZNoI5jypHIbRnXAFWw+pA0JQIkdTD5i8RX+f
V6Al3r9KHwUrwFpMLZD9lPHfjiBoe3dKqfTRCvemNf4yyarA1WociH6zQ+yU+uJ+BvzQ37hNXyGg
bRqgF7obwpyhdm5bm6JaSWcv0StVSitVM+34xtLzIjHSftz2qeXn4SdSCPi8Bw/KJH+bZdrwnV6P
24kdIeXmswtTPJXhP3FV5Et736Kzxyp2U9gDVRSKyXBDOlHM6zBCNCgGhr7SjdILF/EobnNdVp9v
Dp2WJueOGA9D1101EK6GbMWZ3pNAFHi8fC1Zyid7FH2I6DI/SHsi+w7hjDJybH/lb8HpW2Tn6a82
xxzoRrTA/ueWFrQU+GWAOoV+vKXWz4w4IOt+aYaOi7uNhWL0D2S2UKy5QnAwntuo8RAaeWETrRnh
ekCQJdkpc6CDS+4KE3tr4duScgD2YZU7RURz2m+z40oE6Pl3eZtBRznUrZ/I+K4tkJQxnlGg0sNe
+uSE8ZcFdYGl/UdaIyXBnbPWjPdXswjG3LougawVxUUeAwPTfhEGq4ENVsmRj85tqe86cOOW5wrz
RBoPLvbhvKDqdJ9UmGfjAUUXfY42wk9SOLOr3VfWfi1nc8AYcPJKAUnFjKfB3HGcO92Ll6Nq0u3P
X5VoBVzvkzjtqMuYNMt9VZnDvOuSYpDJQWTlMtpfEHXWLzcjP83Lr6Ocg6CAsDQjB4G1c60feB6p
+iLUYYIhhZKEViVD+ve1oRnrb3c5GlqsPY4gjloWx7ulkXqxOSgVjE/N5GaImcRKhV2N/uPrnmd0
/cKQeRLJWTxH6tziR1N3M3d3/oiTZUPX4cFUoa4BdEQf1k5j97xFEBD9/CD72KxgDpQQ1lAJS229
ytqeBsxBIOI40AUpSL7cB8gjsH6zyAyHtgEC0dDCUPfmkg/JPdrgYvGuO1+tpkXZ1W47f7oCNK0P
UNsZRHHTmD6N+MPpH7RY9fxuTrMdCIGOe0AX6z1buNIANCKySjIPetSxB+MzSt0lYBmgyrIZ06/n
085a7JUnNhCDnMJNZyCf2W2MlqQqveN4JKyKejjg8YhYVY661r7O08n2r5MJfbYfpjBmFq6FqBRn
rGOpqTW2NBS6wbsUhZuQwFWVpYB1V8KqHW9foMfBcIvWQA7ow13w7ZumD6ZpsED6gaIiOOK+e9PA
Chz2JFE8+J5yG0xeYkmlYmPXTE4becjX0DBGbSXPNiPccIyQAqx9LXHlrM7MrqwaWMPuB6Wl96cb
dTSt1QyEFjcI+89AT2Xwp7M16x/FaM88vMIVjx/lgKxpeDO2UrT3bL4B8jpUQoZl/hEC4GnXw2IH
c2r8WE0sZoF7WcsEEAaujuwwZKZMxumi1e61PAcMede/MQJAlEcolATXH1Dd3pYESQpsWttoRYCp
gCuBAsTbAwaJfWNqQXM8WGvfJcYmkwtgO7zOiG2Jres4F52Dteg8zu2hX4Gr21/+vpDfRSvcAevY
8gQT29SL+X2Q0FNbnVU3PyRNXfji62wui1j3Rmgh+HsofKegbZV6PaUcYEwocOURNoDOunzQ7//z
PkKg/yCaqXqD33g/EvB83MrruvbhtDfaYtAbMiufY39PFXPhtWBBFeoFwaonHBnTSse9fx+Od+EG
yaIJ5MB2gc4KUL7vJ3tegBFNPWfghVAcrvqIo9pwkJqFdGMHvzwkJobiKncX308+SF3+GIFXrAN1
eirEehTexY1qbXr6Tqp9QJPSI/tjs4DCtpVxaPDjvPk49dSvzdFJpVyf4tgSZfPBCBA6v1vwFpV3
waryYV4Syb4fg7kMmqGowvahSaeF7c85LbA0r3l7F+U4sp0fgqLpWW7nIKaq1nqW12kT57MZFbUg
Hd1bRaq37MIwiQ2zKePIQydPHwhuK16f6fTFDoFkSoZarjT0NnO6CESF0641xuVLhrPIlH8aY5BU
xs70C5Aix8BN3cK7QrtABxozEJfuhYaaDhx6pKOMflva4D37+4QyHrO4NfspXy/JkEq0tQCqE3Tu
89S0uZXslI7BoKl0IOTNIPai8/afS2bfC+06HeQM2OXkw7UUIFMQJrNMfWhYdpYAFgMP7Ilwb8tB
NY/1onrOGKtWLmf86QTEsWYd/RZ1i2Lkb0WNZCQnfyNIta5oH5ImwhqMEaf9agjULW7ruBktvK9L
YAz9ZswTnnEvnJGc5rpvK1SNI5insZnt4yCOZRhBIWplt3WDegHFGJSTt44blXtG+8i4NJy0KtMv
e08+CTX9SgmRcgtI5+mYZe4rW9DxVSNSX8jR1Rl/UzYoaQxRMIljaGCDm9xKNimXGysDoUgDPRCW
fJmAzMdH7FOqarC6+OT5P1gsayZKzZlLMknMpgc4dtaEryb6z4gRq9QipALeoAsJZi7dpbrgoNcR
IPqP+qp9CwWm39inGTXUnr7pcfFKzlOAhTrWsASQhGRHQKDPaguVey7nLqnd93uVMVbp3qmQYUWS
rq5caKLfFt/GYeVqQtxGG2SVuR93u2xqiEcQnIDysx9kPc6/uth/jd6tcWWMjBy9kzkK8oLWN/1i
OZJMYZTHHPecjJ4SUIDXpaEoyrA/japw2hEsRFrJwLiugPJl6EYkw9qZeOwYeZD+qsgHbBlhHOWE
wx3sa7X4wDRDHbfltav8BF1o7GeHMQplxt7xZLimkt0lIMMkR6e/hic0ww8fHHPaxwOqz1dekxQZ
+rPxuoTrAytGNQr7NjAUYXowS5iUhK+2i3oX2EpS2epondaT6Y8j41klbSUkDDSn4TkJ0+Clb9cM
h7k58pNeJwrn7Ob8vi0v1eFRfQqnQP/rbzmfysCY9c4d+ivgwItTCP33jfuP3ZMunk1/k9MUDln4
PlXrys6a3bpJ70/nBxUDQjuHJ1ruxLxITi/Xm3Um4hpFSh7ZUGv+qBDxx+FBpZhjIyQyodiHT+/b
0xwkaZPLHq00057K5Q61AK+4QW67UE9G7ZDr7OsQnbePCg6vz/ZbxYESDXIXtk/bF+sxNOje5ci5
V1GvCsf+PsXDM0gOaH1mIVpLid0u6NfS90mHGzzxhtDcWJhH+M2OtVis4ios4lGpR+xK+im5gD7A
295VoNSCdg/2nsD1YqCtx7uGI2cR9bGrxaO2oEHZ8h4Py56iZZebaT4f7NbtCwupTb+dSH9I9azy
kLF1tahNOLGTmh/kIO+49xzTFFMBR8Ffomzru+8PKsvr5jnxyuk+BExr9c/54vbEeVk/TLxvp7G4
aGTRe2NDqLMVlblN3rgKLlDGegu+jEvi8juqODpTtfDEUE8tORcfaABhIKFprmjSFeTAky465Kcv
xhMANdhLOE0LOsshgk9WGKGExPq60pzEKtulIxrQxdGL0dTN95UcOgZ7rA19GlmOATL7386H/SKu
LJVxJ0nbLmm/HTJKLPPl0s6A1HcmXmwuAkozpxAKPqltLW0V0apGwPBuaeHEthdk+KE00JeeJeIc
3RBOVoD/EefNhOvpsq76LdPyUa/PPiJCBWOVakb9QZbwPpAlAQQLih0O7BeIHO/LrvmA7hh4/fDO
QdZQtt/I6IvlTqUOKlI4I/Y6qUpzKRiNBc4ld/P35f9+6ek2LFOAXFSH0X+Ej03HXou5RHBHgbmk
f3la66tT+kwBOy0lVySAZ0/4r68LkhD/MN8PkRd6X+wTmrEwu8q9M12D67rtoOu4s93o/XFYHErp
fknj+sPa1LvSVAAqguKUfmLUaijzvdtrEOPE33lW6k4CSaSXByuicrLNOVxlg0rt5rKpEKgx0OTu
sa/73JXkbPRZczxkB1JcN/f7Y5MunbVGNnyA8hslBmDM0wehvaWzmN/3J5rFqNKZJrkG9Ai26bf7
osZiT5mLOsoSBzCuN0GR6ongoroSfCcGgNi6tfMq7h9zOVCzQfRmXfIf5H8g547nVARySIjqa5qN
+IJsHdTounnbt74e6L+/03elDYRcyIMEnHIgMx49/neB+NCh/LXUlfgsVjCU9gbZHT2LFtdZ+Vf7
enBkcxdqB+wJwWpawlnCyYIfT0xe8veb+WNi23T/odmHelYjkPHuZnSYAE4xlne4vyPkGZmTq4Mr
Rww+1xoCxQE31FCnnv5+Xa1j+O6lwZsjG/IRckMt6f3mig5zovreZafxOxigdS91+RUueYfovA31
iWBLNc2EMymxZ9oUd+eYKxkcfWCMIQSeOZqDVQfWwoIsQ13lVJGr2s5bIXBaiy6E2nJNpuzWglyG
Pq+vtSN0jXAuRPbr7w8l/piJmAJyUPJuLR0vvF+uobum8KtyeXeuyIYtQtCfJouubrrLfOW1iAtT
zFT1ti68rkgustoeRsSszVK34qDedDzN2EMSgclD3lI2zGPKVfeqxTba2FCV9RxjY44DqWvkuLCi
in3nIf+CTRnErWI6+qPrFc7BHQ2C30fpWKZp7E7Bgj0LXaSF4607Bz1FndcfJMPDP6kKPEFt0gf+
uex8cImlc/CMDDI9XoYQyOod4uTQIC8nWBfGg4KT444v59ehVqkrUmpa9YuDwNU4pC944gCh9BIE
nvq9PNWlqbBVzOZzLblcUo5AgAdt1WCyZ7ScKdf4zOr762ALrzOabYiSqDFqi8CtjWNSmW1jEQUv
RMMbH6hG2v+3p43u09LtwYwIJuEfc9MTUBBdvxjv0A7QK1Q1ZDEvZRqHrFNKwXoMfauMx+OQFeLD
zfePww5YOGWtEHyxBqkFepb91sol1spyyvzt3bmUidukyflSTIHH9bPXFpeLHQ93USY5L/2Dx39F
ir3ZUPFgAhYO2tMloPjj+dPRzXNLdfJz4iU6q8pL4jdqpE4y5XhHzLFawi23o8jNOqCBvEBbucyR
nRF2DUnFOTcz7FnXDSc2ZH4Zt5hhEMCfegLncH5tQuZSPIjehMBYJxILGYS49FXPM6tyS93j6JNp
rMTF6ssa/crQHKEeb0dr9Y02Ikdl18iACKNPZHywQ/6xUWmbN8ehYKLb9Nb70GMpvQLmWjt9Pm9R
pCMur/zcrHZIV7uXYk3Zw1AphouxWb20Xu5mxNk+SgDegtAQ//M0AwDPLc+3MfN633GLraUUyVou
X6p6NBIRsZdxDQQaodcNYcB8/Pt+Zr0lCnBBX0cAvnB1l0zzGd7ORCTMPLTkp+RL6iIAgUiGSXcO
YbaV6hUhI0Ja8hnxU9TxR7wvO5rQ7HXlsilMahRgkfFI4sffb+oPpANNO4ZAx4P0Bv48soalHFEH
qNIvSZjonWR1CjxD92ic6kD8FKDNNImWu9aYGJNqMXWApF7PGY41BIkElkr65KVGwTB6ClGCmyEz
9Ns7bZRVAqPuyc/RlG0PSpum3XdzTPt5A/hGt1tPAWhH7MwqHLyVaPTc10JrXE9zDwLCeCwtrOWR
gBzQlo9CfMmSLmp9M/av0QMZkSpPQKCL7QBLg6WNbiumnhf1lFVkcXLuXuscfajjWUBSFrcXoJXN
j+VUvPv7yL6PBVj0NJVpyMP38kL0p96+7Wm0ALbTJ3g4Z5YYnI8SGqop4z2p6QqHQrQs748CIurB
b4IBUI5sc0TYFrwvDJWEVrP4fceD31ky26W9H0WqjABdnaR2afogYNFpNgqpT0epNAuhP6g5XOIE
mhOgxk/2qRHiOeRa9kXm95bxYk1UGqisJgFVn3Nf59yylA25j4zAm+M9vaX7x7LdpKlq+ps+8efV
3FTYybk556upO7E1TAYfvAzlmvK2nKcxpcdG0oTG2bnNUiJux4ntylayEYVpgaBENOlG58u5sNWA
TOzQlq1DZckDAhIrNml4jYn2prGATlQHI7QHuLiFKptmt4rK8Z+QbBAcxr5rQK5GvUqBtrnq7Fil
5kFN5EK3s0kLKIFqk7bYMOCEkDX5oVzDOr4BTCl4SYMIjbnfFrFsw/V27Qe6qoRNmWL+UM5USXGx
Sjr269EcWCPLFkY49vW7ohl1tUcMiGgZX9eV+lezGZweaEHUEJAYX9wZEDl9tybExGdfUMCx/UMW
4CJn7uY1GBUBmRrXMtllchiMh2Ae2aeqfNJHFiKRof+DelGaH5Iynjs/SouaRbztO/B+QaROneTM
o5TIRQSMVSJCGNMmTnXL4HfJZnTWNKk3hPRp7hwr6m5T/yWh/pI7lyacApXdqSbPIXubiPWBCBYI
EQGKTpfZfAk7pAaOU9tbUFmLJS6ndNPagT5yzu3n8XWTyAJI182uL2Jkna5l0Or636nseu7Jh6eG
tsErZecB5U0JWqpGB0IYM+tKlpw4qPCKM2YxoUPPepY/T53ARBtfP6S+N3OIeqhJA2OenUbSh8mh
RX8UbpMuvl1jnOQAHfByBK5GJkni8XaNsbRrz7NacZRNmjnYC7Rh0uRfECDyaexWdRpfwNIFl5yC
D0NIqtd8Kzv2L+aSXv52sZasuGpQsbK2LfW963ke4Ra5kwVbqZyAjIVulcw3tl8NILAX17s0GYOJ
xWwLN4H01C0NmlCbEgFxczv1/C09VDZWQJ/yAsjZJdIuznrAM6fNtrCp5HM8FCsCByKbK5CNVn9P
upQ1u45yZ7npVUBg2jaePR+91kSSt3HQIdl2ceKPmwyh6sTdWrgAWFdhWLe3CHQByjVFwnybEAnZ
QoxEqblOg3ZLwa4JLxMhhwC8We1fk1zUoFgpmwQ8bOE/lPVk3Uy9K2d0QB37O9o72SUctMGj9e7n
t30VTtue+gdUZXTBirF/RjO4e4JPru1ijMWCBYRg5xDZiRlXknp1Smf9uuO4sgO8sF2VhXjz9NVg
XlODM36GMnEONOiq7YqA1K5tmay+GIILntWidkOSDYVNYQdB8SUaQnei0hyq61FpbdGw9NdHnBhx
7upcFyFRqxw+YdOMAYvT9pCRErUvYNrdj4HhHOLQbHZN3upWnBD1FcFUfTDddMXeGwtKSlD+Dai8
5AL+1PjFbIWApB+kj/Ew9ner0cfXCfXzI6ZSwFWnbnC32HPB6MpnhdBG7nL0QRo+ms44XTV5tnxq
7MHaqRmDoiJHCwcGPMYYwLDWn20wFw9Ya86fK9ccL6myp7ezb1ZFZPR5tysraFzmWoYPlI3LS8Ro
BbYIanWRQwQJWCRlcIUojfsIGr5/RJUgP4DbMDZS9PGF6MGHg373qg3y5wZmZ0g+X7jSA1g7Ihe7
oe5MA2OVxnNi43UR4qawAaY/PliFZ29nxIgOKGHaN7aT4OyppPq36OPmJfEyanhrbGzR5uqjQcXW
i0UL4AJhuOLCycT6SdnGeONht3WwaK0dweeDGI/VelWiG4FFUd+4n4HaBMsOoE7NVax4Z1AfuGqh
4EUIYPf+PiiL+BfaH0+h10wv2EPJQ7UisV6QEEbDKNgPswLeJRvwDufd4BNsNP/CURm+c87AAySV
J74E5J2E2DPiLpjKNfXzVGHBGBFBNddMzWwjEUNindj1pqM+y5IJCus6oRD1vGSucdnZfbCJyR+P
gu3krmmyLuLMrJ+oRakI4HT+nKJhX25mu14+d2Ku0d2AVxlW9DI0R8PB6H0u6xc21AqDIn7gDYIP
FdJAgN6QTTG6b6vhT0hqY06Gi+PEnpGq4o4e23g3c9hECiTQYQICGmGmVT94c6YF4BBBQv7RyGSK
GmS0YN22L5Nq+Mfyx/o2pT+4M7Aw9rex9CG9JshL7ChvPM3Yu+GI0nzF62g8Asn8IQfnydOEzGQq
lr0xQb9Uod3t0UJpjaM1dkV4HbpxdcGDoRxHu6a9JaJIw31JbiS3XWdzJKdGjhVlELdsr7UL6NO2
cvMZqQ+YeqEASuy2xj8GKMo0alFdqyPuqvzpqVogV2S4V0iwd9+xhzIui3yULC4XEqHrzJdTNsCF
rT1RbcmAu39mzo4raxXeI32W7q6KO9OFcF6Mew+g/JNtgY/fxhgHXPqjwI5hIgj8Fy15PPPqqcVy
t7cB2e5SMWQ33eJMFL/iocXOWfjQWP0wToNvbjUHG3uAQxLVjPAlSDV7azYzbobKG+7xyjF2E15S
2V6K0LxPCqAlOApWMQ/UsJeAArgnbMfnhibGv42zsv0gUn0NHiLPIgbexMIgyHaBM1VfKPSLCNX9
4Dl2muSxSMxugK0KmhgNELd9sMJc7PNFO+ZlcV8ekibIvrtE/xe+saYv7uAMRzcefSonc7qZPGWX
CMxicAqXdq72dKg66DRZvaUYT3vBLWJk3tvsJ2q+3aZcguCut5CukoML2TlQCw5tSJ1Sp02uKiXb
qy5bb7nxH/ngVT86hS6hp32pmsJh7+6ccdcHKuN/QUG9LNwxvM38xd2tmcC2t5shaog5a5GhMcQ1
BBwv8lvzOzU492opFn/jl84IBcDC68tg7W6zvi2/KZSuAa+JZoiqYgwvWlf2X9ClLOm4oIZzayCf
tOEQbu7rfpEX6N2ro6lFPeZ1jS9crp0j4OIa92kgJd2pOoSDhuhNVh8KyND5vwYhuHrqhtijEaGy
gIyyUJauLWSq04U2r/BInFqkGUlGMiByRJGIaGfJ9KlLCyAv5wy07SQJ8bk8cc6FhrkeW+d+QnpF
1zHYUEDGnFI0fHpSch3Mnejw7+DWFGW4WcoEQ4snv2QuI1IJiJmPiFPtm+BKp0r+ax1eUVea8Ndo
kQ5eI7w0GvW0ZCijfY1FWC0yOnXrQlVLbZrnB11+DGtRuz9Ym7reuBgjvWyo6cAytuskpboBJ5Lg
hB7joEAVO2lXfCWc2atv82oa5RQloRjz3QTQPd3BtYVEaBi1bsHF9Rr8a4IZiC/BXFrVle0WhHgG
AN153/luW9+5cxfn30aRNCOydpTdsnu60Uhwb6DJlLZ5RYF2Ed6BmlTSZdEEJgK0zgwCdN2NMjYC
SmPwtiISxKRN9zHCwCORupeIgfLaQvuhPCW7uHvW6RbByCrdglbjz+Frx6RTCnpyRApSjf+CmCmm
EUcGcxA//9OsslvETTVVPblcTY8lhq9Xe4iL2KnKzegWynsmIPMztLznyTh0nVXUn8+w0kohgYF8
aZvU6umUISNqp9WtMOhsOSakNfyi2a8x/+Y663RhEVghp1HRZg1QkFNonMGNJFE4o4KqAoEtNlK9
C9ydW01nHBXmYKXn7WKUx+v+lliKKTyTaJHTW2Wpq+nOZCtUqVRgDNqsg9iSa2bSIV03FK3GY/mK
GykSikx3p9pAXToajbx2AAvyPfNcZ/N0mKgHVN1U8g9Qwfp3dFw1aumMXm5mW4PqUnPWXUGz5Oi4
O+URrVYSqnYa57H8p6LYZTUVgSNZEK6lR/NUlvVTvMIpwfexzSie7gbpBF5efSr9I0GqB+uUno/S
0l/bJ1Vcl3rzCRbrmPpSSONYutLJqJL5DE1zIPtee/tTLJu++TXCEe3zK/LiDmknOdOpaC9VAoYc
k2uTw7/aTQApWacn0HUN1nAAWpIu+KCDUm38lsVI0VDfakzxjze1xpYBng2MQWNbQPYKC+x05Qo9
PE0XMNsOXTon0xGRNIZxGlzdn/HMgAEpTmyPEYVWyiqJTXYw7oKMVu+/IBChtGNqGtTCZ/Z4uXoC
ekpZBa3YMQ2OJOv0yqMGyPsAPH9WFGgOVtNPK0jR01h1LsRCc9f7hrRpn1Ft542dcNLShv3u/ms0
RYofaO0QE5m7vIPQ2RzDOXmdPnWvS0d103qvb8TVM1ecXtO5B5i4KLStoBYbBRtApqF+oTEBSymu
cUNpyxEDBTpXTeQ7FUOACJyuH5FZ6J4hJqbWkh+qGRQSsU8Md5ZokPYxtwLhtWSMrTpY+d/zgLzi
C0wJPfU67B+6l/XU6ZyUP/rItjFrk0oXpjr3kZah7i+PNHNwQsxyMoebJRFaWRPzdv1MyP/qx7Zy
V7d9vE5KchQsYVKzxbJsFMvTQv9geGlWlI7FVRNmbP+lV2nOw2D7fsZdzPSdtYup0nWqMEOVkkNg
WpfveEFa5heENs2W3Rlttmo/QTCR38nasudaw2SgI/fo196baTmBmVkc5J7AQnW5+5TihFxeZ3ii
iD3GArV3d9pLRq/XfWZEnzhhxqQysmcDW1GeQo4mJVdDmpQZTouuk5kecyinureGSqOumlUSl0GB
yPLIRnFu3hYYVfCl8jV5h8nFlKzbSUM4AMhQgYuo0HgU74JM2MVNz6oV32efxtKPJiWUfinEqBP9
Hnou/+e8aF8haacq0BBD5qxuEAxJdY2gde3xvlrh2D63Nq2MCbe+aVkxaXdBBGWb0350Llnmr5sT
GBx9O6VBVf2wVgGiwLFfu4jUneq/bTjTnTgNUV8ULVJfAgG0mLlA+rh887OaocVgMGGk3BO4Ub22
k081ytOJjXCpYKTqBRnROULVSJ/zDgUVfjnHpm5AzpiFLHenPfp8zK9+Tpk1LPBUGkTjzth3gtZf
7kLydf4/lou6Ti3dhGG1V18jYksQHPYCN70p0Tt7xbCArMlZE+cqaBmYtBuHUwFFt1GN8dO89nqj
qeBk8sGpmynYxrBOupfJbvVCou6lb9FaVr1SW0kXavoUQz7g9vuKZkeD+TRBAGIhrWZCQ/p9LQQX
mf5E07X64U9YGiC7+vhRM+k6+1dtL01zzKVdLUD2TxuxZxor60AJSzfQLAhwuvoo44ybQ0tZv67T
fBlxzuO159mMlvPBgT2mnjyJW0RzRCUbpgwKi0hgVMTzmHV6/g5hnJXtpFvQzPWPEhkQdgJKgzrm
SUqTvW9tQ5OnqTl9mo5zrsnY6SvP0xP81K/9Dx5jjXVPVKK5xm47B9krP+h18fgptoK8ntPL9oD3
qKdGg4mbCFdBvd14MxKuHJXVoEFNfuPrCE8jIpc7iBGvWCOagQZ4SmxNcE9i/yL66F/POFcVcuqx
i6wHvElSSA9leUn5M+j6gzVA16o/16G3LHS2vYrJf6DKr42+LBxEoacVFcap4v9xdl7LdRzZmn6i
iihvbreDI0BSlEA1bypItbq89/X0863K5DlNaIKcmCsFKGDvMmlW/us3TzMUBOh3kwtPMwpPhYNz
bH6PRk7INLsPokzsldvLLEd0J6PVNxsnbc9lXbbjX1hhN0DZTu9WbnbxzHkLlptlbdIqMGkh82TI
0GLiNPh+8eiQaEjHm26Ow3/8kvLxo39sOUY5HPv3AfInHEC5uCqgHPk2KHqAbkDQtZQHuHa1VACt
n7FdxcXs8Tp1V11tXvy7jxWyA4JLdaube3Oz10GK2ZBpNu09ID9Np8cGBhCXtpcx78cdsfN2vFNV
lW55mQ2OlJdl6RARvUDq5mh6SZx0DYqLJvbSshOJZRQGkWH/kZNcXUa3Wc1kPYzVhK7TeXTi5yQz
1j09E9NhN92XwVqX7tqgZiD7vEOxw13oSsdR7z+riMkZv0HZP4bX0XBJkqZhaBfRjO3v1Q+GjGdl
ur2suinEWNYCQuxmpgJa8Wz9mKkq3OxiYVzrB1j0ZIXjrLCUsjM1Uy8zNI9TWB3knNBE9y6tYguQ
giJdcww2IcLRsR5yAv2KPmW4pAcZZ3KjJQ4+9kktiwOCWNmoerZSPhHnTPnJrl35jGz2Vz5YN4aM
AX5CetGcCM76MglaE1UHeKRrcnT5WBRdNzgv5PuAc6CvwNGS3ZQtmL9LmgrL93ORlxMQ/Qqplo+e
zTiB5ztWnKGah9rfEtxb65HqiK7OasNEPu9F6RsgziT+VOikjjJaN+nrHiJd+DAbhDEPl++dL9Rc
vBe8Vo+igKKFC2uOMljtiHM0y+aNBwd+ghdi6mTSeAMpLBRtiFlauOabW9j916LwhAyjy11AmJ4X
SG8rnR4avOIZSHrM9C3JMMD8kJb5xzHuoX/ehVFMj+Euo59YPKezU1OOUZXJtFntmHkQlqZMMv1c
oQjKTIkQcHAhazzK7DUXlhOPoJrAxyxh7SHyVme1twGlC5FuA4xcroFj7nWDRT3xN5zP1aTTJw/Y
qscBZKBb/KCXfbxUZfH0FC8TYrTJVelj0gbdZ7AudZn19D/UiTRpoPexU+fpyDNTm7ye0wga1b1z
Js5vnWrMbRYRMSN7XMxGhK9LxiPTC7ZRLkJS5eYzeNVa/la1eco4mHIwho3Y3IOrFG6OrLq65edu
6FJoK6qtTbWY67GRLUcv2bla2ycznfjHfF6O2oHgHn5S/WeyvNz2jlglh/ya9qi+w9zd+RKjdZD+
PKWZxcp3nTroNPlNPWg15CIqQ56R+icydaW+CXgEbABmJXvn97c52bK5Jf0gL990V/CmE1Ry9vp9
MGQ1dSbKeyqpmq16A8WbMJ7YdlzZQRgdrEywTKazBYwP5GQmWHQchBT1HpwxlJduegO7fB8mcunB
0VTVJbfeyCMoLXxVVKyyF+ufgA/kFWnKAQdC2aCtAQN2OMOhm3hQFdSk6IZW7v87lTAdZe8v1lmG
a72uUsWkVi/LRw/rUipmsBa+T0tH9CWP7QoE0NeN7MJO2qf7axpD6xMmFU0+SqijBIKmK0Nd7QO+
AjTAKA9R2r4jALgNTifP3tzWohOFvivaAI52MmhNdSQVhi7PG7NpOYlpFeZsBYKjRNvSsuSSiZMv
0DCAN6AazdMqL2NTwklCgkXzokmLFW5icqfq0Iv5vJzMNCd3mlqZnxNMeT5TjmtyLUcNo6vFOVpg
Ql6E/EOI2RgvEJhw6zz67Zy/qMZRRMjiPx4VmwJtEicEwTx7oINBcgrYbng3HEYPbEiN5Mpg2HJI
Ovr3y2pLP1IVu3rrRlxOlen267HwpQigKMMUE1cxJTtQDQaMf0Aj9kG9pU0gRZ6qogZ3YVmqVKWf
uK0w63K1UhBCPmP2X1PexMajpXRodjVw/pkSJHuyeCuuHEmAvBY91vWzM1Jn5YsV3KJnnKo11+wg
t5OFecwJJVx1yI/mM1T5FMfoQr/hJMyRP2Ahk9er4C7MVw6YTO2hmi9stsVcU+AVg7EPEBPSqXgJ
ptLcsQwy18ii6pHjTJNjR8z+e5Ta9BQGBo+nnpxDgtl2g09t9g2pXZPshMGySBlr2aU0ijU+5zn5
MS9iSzjMR63HRr4J/ytBVPTqRLks3poCgZxL1nd1FAjVKq8fNXSrA8IAxeKtkyMjXJpgxUFofQ6B
E3337CsJtmVTy3sXMLuVPc5VJ/HdNhvGol6AoERLXaLwL3UAMlaIA8+INHBcudFwXppQbyLVYGdd
QW/rOP7+QMq2SROU+WXSGzIpWEd5RINTuAH25RnG3Ft9hW4oxwGNaOojPWcxqfX1TyZcT35FS5IL
pfllmnJKVMNBQ5jokbe+f4VODH23IhJn/aghF2xoMSOCwowtExaJ8kjpwh1UlWMgK9IZSsSRh4en
rLwT8EqqWOpED2KfYwzDnZop/Rouw3PF8t185NhebRiEwwANT+5Kgss3yJeikYJGH/zv7qgEDZpI
PaABZTHIOo4p1tUn+aefH622ola5QdHuZyQdRjIwSPW6FyyN7AcrttQ8xs41pezp/VYqnPao0RLm
K+ufxlMaDnVSVvZYwzcnfVRy/EXKhkYpGfRiFdSxCPT6uJTDKRE+Urk1WMjxj2kF3tM82FAi+Qlh
mRMObKTI2lqqzMMNobA7kfJZXphi0uT5cQHGpK92QMvAAdNfDVFE0lmWG0r8jQikOzjAIRbBYHTC
vyutwGFewozjB18O/zw+JokM0gMcBxvjVTu7YXFXTGLh5i8HcKhgAU2qLY5JFORA/xxKO1fKjB6L
SV628JxlClaEDVKvLUbLf7qOpYyNelikSEZ1Izwg8NKd2/X2XoaCLkxmBbDvqpLSxHAqx+MzTahD
oJCqrKmrQNZUA+l7QEdszOE2nR26NgAJuw/KdL94Y0DpqM+SOEfJFan6wDqO+NNkVXZyTTvLHYtP
oMtSmMPNkiEQmjAsG3hiNEYAQ1HBhzEsD3RO0AEO0lpaGn7HL45HceZCM+W+1Zm5cQnYZvEvkFE2
pwyGDS9bM630pAjwGmVSgeky+1zEnTwYOKpS+w3Ys/N++jrdAmZm4Qzg5RqAUBuAFupE65BM1yok
tGOg73SUohpyNhV47MPR5BWmquoL16CmiYEQQg4D9Z7JOXRtKsEUlslJXPPcLPWwza9GCm2UE2VY
W9b6SHg0kizixokg2J9bVC+r9zJGSTREgpXuMb78f6/4TkXbLShqO/9tLGDX+Hep7c8e0SI4rk9Y
8GABH1C79/uEk5U/bt3f6G+IFr4YiB6LF47a+K36LR4Z0+cBBQUpIQjmsEKHi7Pjtt/GgEN3+xy0
/kXQKOt5yIO6e5o7SFHpXVRyEv+wpfPkPNRb3ZSvNcPoP55BW/e19KdovvmEZtLXzKvNB46HOvXY
LN30p9l2ffMSWE5c3cUz1weLysG9rbkrbIIJvOuw2+4dmF86fVh7xtatsuPNvGsbc8GTdc/JqGxy
G2ZQYwfUBQnLL3QTN2oIufEib7qYywr/yxnS5bH3Zr8BqeF8Z72rdzKaLy3kLv820tabTpG9L81T
mJW72RPxEI0jGGCIgC+7uSXW20TON8b0bMAeLom9LYnQZojRAiRj1qtJGHIQ6pk1boK2ZZAxeJ72
ftlgIYX5QPAHLewep1Uc6uo9P2V4LvkcNVkf/IvJNHAuHc6M3ruYCt+m0E6LOYgerT7LRv/kzJa5
7hcyHMrlfdmQU/+18WpYLREmcsuTZZEKfttw/62RUpbmfZbnZMLHfj+/b/GCaB86EE/3OSqHxnjy
8DNr/wpZlNu/WtP3czBOwx23L9UO36m4oqydXYIviMFpQYaJmvzml7hgGBAVP6e8iST+jmO3TkKT
iCEirQ2PjZukAiYnIdbLFDjNF2+nvAJEw0gZhw0FOSvgMLASsh5hxtj+B0gyPJlT70Zb48BjJxTs
GUowZ4Zsqzz3PqH1UuOhN5mgqI1alg1ILEzVVm0UulBWJb59LEVZgzfQ5xCkncOBKpGaJBYkLT8Q
VltJsBR/M7KJivi4OhDin+kEUkKpD8lV/5LVT2pz9SmWdTieoL2iHaF7GSgQl5AZxjwg3GM9ZHV6
w1GQp2qRxo7dHWuzA9vsDIVaJv7UAGVnZ8xKDQQlNvFRf8Rz15vh+9XdayO8FqNFuZmRBcH+tVsw
/f4eUJORmT4ehej/nNmkOFqtjtVtCJum+X1sw7j+lo2FH2NvmC3Tw2rOZvVxLEe3+Y9qb6q73TTu
NIj3x2JEnICzbcFDmlsyR+zkgqF8Rd1UbMQF5OEU3tCLJqtzcdJYNupCHQGyoypJuEkbDgfmKln9
zptyoju2dYSaGZs2ktH3nTUl5XaHYc2IambyOE4M+GtYy0BJMdXFe9+p4/3PicIDvy4fIuV8LooC
vODqjAWOWF/t0s6J2mmGMkua+bcAO2Uj6O6h+ljR/JSCXvmzcWbDTxviti9ZlqC6PnftXCentTK9
9jr1Xd+dIE3ZxrmjCm9e2jXqID9tS5JTAnhhccsoi27euKTlXTRu0JMgeQfRDasX+1NhGp35MtAo
vKAcW2kZleW/ijHzXsewLe4bO5z+YvMZ20uwm9s1jrx4vMA85EvLIB2fABFhxvZzu/w9E0iT3HOu
a35LQTFfqnx2HsN8nq/TEjERR/Bl998t9hv1ZUBZ3d+lc0lutgul7BTu9pKdl2Fqv3VJa/fvNjhA
lwAw5VPvhf3TYubuOwQrTn3aF9RVN9uruhffW/NvG8rr96xuJW85d9NbVlXOH2nbG/dBzDrvuc02
32NvvZAbySHb/ILmi1WtbJvxM2VI8jjw8sv+FDeTQwYTXM8HG/T732DQ66OTJCmsjz4yyRdPUx5e
0Q72N1oQhfdsc8zDIDzAJPOc0tDuTn2fgZBb/uzfJQGV3imjreU/eN6eET/JRMkhg9nDt72uYCAl
NrmbJ5f+HTyKMl3Om525Jzs3u2co1nSL64BEx0vOAYm+Xdc8BFXmXHLLWd7lcWL9GZpN8GVarOyv
LC2mR5iPzvtltRhlkR/fotY24S+V7qO9kJl1HsHt1xMpz/0jAR/Nv9jb2Blwiy/+ZVguSdcJ846j
3h9T5ad/xpyHsFNZ8g+1SSbiaI/RneeZ681xVvOLXdnpa5x5/tmLiuy2GHv8W5rD3QkWu6QTO9nr
2SCn96V2HZbUzEgJto7MqrtzqiD799oY1qchHNL1Stxx/xfcV8zQYDYCALqpMeM1XySsLDGpPOeu
J0MKjdZGp9oo2pdwXPvhak429vlzVGNhOprZfBf4wfI1jziLXepkMM+2S/i2VazuUx57xrPHHv+0
JxO8wXTzPll1V96mPMb5qFqjB6+uEjiR47LED3A3p+TKutR8Cqctedd0yDWuLRXcxyXJln/b7ZjQ
gJ5DOvJO3g79hRtxPjki2/9grsiX6ETnoXlukzV+5mvLE6k9+w3FUPVXaTib93sezljW8Be3UPoD
/8nYM7/iNVfH96Yx+9Mf0QaZyXsOlzUI0ivH7z3yf/dC3tBa4H81Q6K/K90UQi9ODzRQjeZsTGQ7
g2JI8PR134CCUZSP1fp+L5JifLYXaPgP0HNa6wEcrbC+bdsYrfk5jJbQe01mGB3TKbCYbawtNpAx
lR3+L9V707Srgo2fCWmu1aXYDD/acdBNkdrm77NiL2ASjdLo2rNH6Mrs72W/LSS6xlPwvJo5wfFD
g/Lu3bIltHbrGZOUO3vL9g/N2C8BUa/e8CHLI7cpz5iEpTj/rTWUtFNu0mC/39CqNee2pFd0QRMx
bnesu535wDAonQ/5VHr7L2XPP/KExXTJ9WD/oTWBZgLh5EeesN1uGVzoZv2wGWa0tn/TWBu68hWr
oqrALPN/Qiv/bxZyR4DM/yqNiDPwiZjDNhhVy5E3+YaU7K67HTYI3D6kDb2f7lTgQ8KykHpty0rp
pe68NvdETtvI4QrPhLCRJK2Vk1XmTfKftowbflE3+jCiXqH8Hw5as+Vs8nvHDwQbLPxAuw4XSTQX
ru9/8e3J4d9yND+cizAHka7NNLrw3Z5cpKFQyceF+W5fJhoW/CZCtZ3LCEE3jE8Ww5qPsvJpml9Z
hfJ9vc45jEXYjYbbO6TzqAs1QGi5sWC15Y/jxAzKl7RESG8/VEvv8fHkQJpyexwrVhPemzNEfKey
4aqxGcIzF9vwKCr/qNWDWNjF1+0zczcM3LNtjZPpvMdHbc62xwpSmj/dGN2e2z3564CF2McE8xFu
oHZpWbhXn6Agnlk2VHLQTiO27vpkEcyWrfebmctpi5yH1K/uvXVo3fTq0azBOYWoILPM4MEBjtqX
1I67qXiXdEvHC9uR2WbmQ4oob48/lK6fWTlpHG4Z72c6T+KjkpYLFh0fY+oT/0tchnIpmVN7uCkR
cC9qC/0OmFSDfGTrUtH8piElYjN8LErqYhnS9gpmvTvOC+T6sF3PEedQLEidwtopDY0+kevb8czA
FdOKoPzFD3II5pUbq9wyJhq45p4GE8sR55IOhQC0IWpA7rzxGqzW1BAy0C3yYuzaiibjGo8U5yQi
YFXVp1fCFzoeomu1AyOU4G2nMu6LmKZOfdF2QpzpCAXGvd50gvUeWz38lS7JZARD8mzONv51p55U
OM++K7ZsnoKX1uzWNf2dhmlF/8T2C49vbzFN4Wm0wUQj8QFPL0bmQ9bSkoOnH3LmME+zs0W4WGft
aL0blEEa/nsIGJ/XMe+8eyOPVkItbHfws/c5bD2ucco8fNt/Ic3ihf+4eCCTR0DErHZctAY+Zjk/
Lh58O6aRa9l8mNHluT0dcpvMFDrw8O7rU0faB0JOZ/SBus/Ksw8sQTDcUNl4bulkeRXOIY0t9oO2
38LXfzUwMQyTP5eYoQOq4PhGhDZb+ZcUNHD8uw5OeEUEVoQlbHNBb2zUAWGNKYXRw9oOJk93xh6K
jhWOjvJ92iYVdgytw9WLAQ1hAojHKrlp4hXn8RH8XoomgPARi9a+1V1TF/5udWrtGcO8ZDEKPLWA
ZCk4IWC3DlKaMN7kHEX4jJirlOMgLjPa563L6xJPthNMt4ixnNPfjoMrXmZLOz6VluVU0fc/3Egn
MeBZj4xYzJ67Odi6C8Ial/9QSY5hxSkiWOrPusOROC1ZPLfV8aoZlY7BqMdvUQkuUxu2P9SIwzBI
+zMidxEPRuCjuH+/twWeplCVixYfwzqPOiBQeC+HvVIzpFlTPVGnrk163vxNpJxa0TnsSWxk49mo
JgFDWDurJnnv+6irGJ1tNI9Y+Wg1p/YOzL3B3bsPdKI8q7tHOCNeRna3CRaJ5Njp44s34y8BZwJr
Gf5cWyDG9iElJeVN2o7a50mruuwW8SLtMtrIxKNwnMHDlbqo8/N/DZacO6/24HHkeqgL5IQwbJPD
XiZiyG0ODr4G9na/iAv4UcKLY4Pp4AjN92BuF1j22+CvXnSaRRLtLwmaLgDF9lD1K1agbgpo1wpN
xfj5xvqjZpWvtwF4GK6ALpEHgvdmGs50fZvKDdcX3d3WNCgtXVW99ySrBKNDFSSTSgOC/y9S/yOy
4783eSYkJnCe5bgOonjnra4QY5RA2oA5r82dNhhAI4OUSjFjNTCN81QNRMJc57ZpmCvRIlqxlLRK
RrDmMOjRiiFTHOQfUsqJyicXp5KmXkTPhHmnAAE0fKIZm2jcZF+nJkyq+beiqGVL00ZcGRuwX10T
Fm5q6p8/dexI3i5/gMssik6AuRnmMW/1si4tY+SvY/K+Thocxq6UI2Hd3ChFGPbXAUMI5gUQhOw0
sEF9RIVqCY+atK1CeLnsYKQkhWQaksRgTtP0bqSCr2+x7+X8LdMFU/jdmVPc/I82o0bpVU9mKuEx
eBfaC/INinEauJiD4pUZVfJvmstgxbngvxwDaX2cBwMh73YFUpInFU69fIg/tfgEnIohtWgv2CNI
SeVWhSD7bB4ArrVqHZLIamAnh+GwxRyGHCQdzm7JpeVoLKawNjThEsoOqFBussS/Z3m0PZJusSrY
3tlQVMCaQ8Po2cBJEjnsb9fE2aBmc5DIJgJWZ1TON832Uk1hc0nxW/joQEsqPqHrhByllLhrBeJP
50LMK2VoF05POjNM2aa6Rsq2vBgP2t82kepE0cVraJ+UdFjDUcgOpSFAToOfNY/zwn5HhsZcgTE1
RhGmy3oydywlpqdkr4RWMeSRdCUUT94124NFVcKohR6hmvyacdh39GSK+8EixDn4zgcdV1tavKrN
njduGd3XER3k7TFX3Wd9wUFnCQll7ENxGB02IjV7OHeFdKxKe4gD91SR29lLe6jZYpIAOR0b9qkh
NANGnGfW+HjfhUAKpX2zu9Slm7YUrjRSUCkkXNemHt5UA24EH4uMsOHpDCdjy4ybnQGWYHbUBEKS
HeE4MwPzBIwj+ZjNS5v0DzYchPQhxbWcwq4FrOYLNLnGNNycv2bH76gHScmiWzK3zGWOOJmZGPTE
dLdIVzGhM9e07LYgrrkwq2FTte/1w7QNfHH6azhZ7T7eWNJDFvh+N6QE1H9um9NAX9PhfxJ/iEIg
ad7HQY/tX6ToiU7gS4NFN6zGVWx+zivpHe1vW1atoLqKiqDbT2ySDDH9g+784Dggb310V+hMmpau
vawKIu8T856Yl31c4dtaLZR9KIih+anFz6SghvbsHrfw2LfF3bAxOG07Tx5hvSnkIcWL1pPRzOpg
Dk5tl1hGe9Gc3ES9MBqxMshUXyVqseaiIzeVYAQbGcnHWJtgyT4sWz5UIaoEafAQfIlYTqoRXSWU
qvOusMS5NFmQbnjtZF53HhDZxp8QQ1qL+djZNfj/lc7UsoA2oINh6HhL39YjKqoVZ+SXpqmlcYge
vxhBXP1pqr+VxzKyMC1ZD9j72xVxWLYH9KvhICd7HCKFo2pZ74I0weX/lBFDXTy2tuF27aVszGSO
XkYOoYzJkfM6y1Ae+h18p0V5dBgbFAKmt8dYxBlBdY0VZGuOOwK+9KztsubZPKhOyllWswLYuKRL
ZrGg4PRVR52s1NsySXdP896KfhKmqVEQs0B/nHvkIvTT20dj4JaTtjOnB7Jzwg+4NHoJ4gClRlAs
6+WoM6u4lb+EIDNZFJj0YMhQbKwSAhHe3fEMN7Ay+qxG1enaYd5+Qsm68wcFdQaN6GKakmB6pJEv
xA0xaOG6SYGVGVnEvdA/tD+UbnU7dWltIIP+Gn110acXz65dQAo9jf7WJURSDwMa4I/Wms7+nJ/1
NFuMJRa6Ybb0O6q205r3mVV+AJRKcQWABXPM5TmElFk9Z00hI9jxB2GtZkoqgLW2iSF2b3N0M7/b
Mgc7/np2ASadCrO1Jf5Hhn5ushPdggzHgSQ6KRJV501wLBE8Cq+nQI/BUpBwtywhqv/QZ8gViifC
eYQrE0cwUYOPHeFhXBEJ6fL/dDnuKqqNAfo9V+eGjMIyfN2CIES/pigV+no0HUYRRtbYcFvnN/2+
JsUhJ2zZ5VwMDGDIgp1iCieRCjlW9uONfhvWHM/aSJbOJWFRD/o4OLepDNClptXn/NZEqCs9musY
W/+dCBX0W5yJfxjsOUjW6+EekirmNyxPWWMGxcJkeT4eMks/beYwBzxf3lUVjar8vl0555rXOfBR
UZy9ARbQcucrvUKrGPGJpHF8IzeHbs5GsnooOrND/KVvULMEHUX1AqmXdrci8+glRhGuNOVDb5ex
orp5duTy9PWKXU2EHcGrOOwKkfhIAdIp4QN8R1N6/z7m0/WHWRHAZ9VNpWEmB5ZSNSS0fGZSG6Sm
GiB8lvpFE5WyHuU97km4IzAlNGLQFa0AO149C2cg8caDZ+PDJmOaw4vnrrQgjf6StHQLtQLuh31L
f7B9NVdndxE1M+qCgAzRUzfR+glvthFK595TKiBdzed2IjR/kFfow/ZyGENWikWmlSUlhg1s+4Ff
CslZi2QUAztbY3IrHwZWTXN9tHEAxdNS37ceRPphfCexwAGWl6NoyLpBrW9fL8JRwDR0TiOFmC9x
RlgpUcZYGJoH59TGZPbBnmE/xrdFFX/15O1s3Jtn51XztI6tEZDZ2iPCornqdfHyN4Y4LJaXkgQw
alob/oj/xeUfqWUVhtbNseMM16Kn2xOc6pE0NeOUUPnzV2DNAqWFoSX4BeMi5M/iSV6NnYQAQ4MT
0mA77VUPF+E0h8HClzCqe8AKt4nrMXpG7ZsLfgWXjk/svVL+Q4ImBrfY0Ljx+tWZaQJ8WbCd5sY0
eQ5sl0vELIzLHZ2JAza8YSpN++TndtH+gfBCcDqnDwWnG/ZVRq6CjSggBn7QQBHxVPIbbd/KpJwy
OkwG5JVYSKY/P0+8PU3A9sAOBcsfDk2c5o7Txn/5QKVl3yOgaJyXJWObIQa7DNacDtTRG3XVuCP7
eW8ynHjn3Mmf1Lj7+VX84yyJ6WKEZ50P/sVbeevNEpip4bvGYD+Hh35JT50iZTRAGz3Otfk6SwWi
SYSV0kikqjL6+cW8MYqxLSzzcP6B70IYMhvFG7w4j5uxG7x4fk69VeRa60yVxQpzkES1YgNOAJr/
u59/8T/ehUcX3XKo8oHFJQnzR2DLHkOSTCJ3evbUhhsgmsapWxuqTW6Hu6CuBeZsitCVJapu//ll
vL1/gAVZ3QOLh8BB+q13IP2ueUiQzz8TUqFQy1TY90DYwm3j2C8yDX2W//k3Wz8mH0kin43Hou1i
jEZXIHh7tkVQlWD9HBvvUqUJKYOYc881zLu2R0R66Kc0OWlV588p7GQ91hwZF7Zn/LvVQmv4lSXU
2yFqWwHPwgOoiCwsjN7CHT4EEwzVYvOdPmFrrvd4aAXVEFVSh+/sPaWW8ZQK5hfPSUbCf6MdNsZt
WEfaqH5Q/3BNP46U3kde77l0cekbuTsWzoqwBZ9tNn/bkrFzSfKzxsD8Wha+wNGW09fW127CID85
Rx15CcDQSRChdvHmEibJL/wy3xjBSEa84zmBA30psDDlf2O21PkdKdhI9e8dwsHRvygG4AiF4Vd+
ZW9CFDzQL+gWNuE6PlxnuhFvnoUZmxwPut19t1QhUcWfHa8f2+IBfxEXVyB2DpbOgISx6k+bdwH6
s855RDk1JisMhpc1wHdgIV8c24bpu+PSUiL7IrVMXMK+UBUi9tdqIO48Nsbbz9/n24mPv4frhbZv
48Piuf8wF2V9nnHBj4Ln70kzalq3uJ6w4CuxRXhoA0l+gs9p7ZXHS/35RXg/2rHyIG2HYRUGLHy4
uf7DjpU9dBbse3vOkc2xqc3d0IT9czRHZfyarKuBaw/B2BC5Pu7sJIygQiWGZcpFqcC9zH0ZA29r
izsk2SbckXhMiq+pYRER4pz8wZqxiQwnatvszt1oYHMoScRCa7HsBCwOIJi+F5RY2fZ02dtV4HiE
3ZiBOLlrbLlJ1hm2Gjs/zPpvke9FYK69ovZrXI8h0fCR00L8ESzEEJFUQVGAu1ADhaqzoQMUphg+
MHvCkPJNL60+YknjUxJGXoZnkzMH/XwFkXeGsIbql6eA0HOxQc2/M+fOaBPuIJ2m6q5QKpEkHIQD
VNppmprXwKMIbC8mOoBxfCR2E6fdK/BBar7+/O1Z/xhD5G+wQpkebDXUfG93LULQUxdefvasMfVW
3T41EyfJRwBJlEWEKy1lRM9TMbM95W+uwctO5TzBTBeAztwLscPfaQfzkyIn6duuaOI1f5grLkML
xNHQj3/Vsn3b4fFp12IRJx0e4qDtt2a7DjluwOVm/45TVOvVf6G9S536pljIOthIe6PBfELsD1dG
tHJqg0hn2DHmr2bHmxU3wKHSJ2fEj3wrAGp+s6DN0MT7gKbeu2A3aKqDosaVk1yM9dB7/n/VIYEJ
w9lz6FsHkh92GNr9V2lGdwYCVO5V73TrUpeNnSoKCbbLqFBZabF2+wXI/LazwBKAyD8KWZsB+f9R
FBZzJ4aNS/suS/OAhabixOd/+f79ZYBB9IcgGqTHF1v43f0qv+Mf3+8AWMHFEzjfZSN5s6TX5K+O
W2ilT9qrf2FBkIPcDzEileWJTqJTouifz6Z/XACvGVKwj8cuBw2W5x/3Vx/M0idjb3jEQfdYPdzj
ZKe32QQ2rKzLHnBBdufB7Q0+//z75Qb/e38PYWJSAYkfKIfZf2wIxbq4ZCMl21PO4rL/HoYTrmHp
4McgC1x0bww33ya96heD3H5bf1Fzso5GOJBSgzLm3tx34Tmzs1dN/0TURdpNL4HbNttrVPX5/qDb
9nVhNc7n0eqlf05fSM5YenvPYjsX0LXLJ05LQ4BB734muwGc6dbblUAsmhdAJ0VWeLqgFWMIBZKI
jWaHrQUOGWTg5g/6t8K9+PljfVvDYYvNwHbZDMAIZK/78bXG8J1W3CPypzGasRo5QerOiuBETl1f
dFhSFLOHnkuFkXgb2Py3iVSXGWsHKHKT/4uX7L19yTxrXjPZ7TbL3T8OPUsJQRvmWf6k6KjZIWpT
NaTCnn5+8//8OlYuWkaQ7wKT7fnNu80z/FaiefceE/H1/PZdi1zOlMqjIrT/4gv/UZqx6XKMYhEj
S9IkPPbNVw5DvIqLRveoxUzKa2BNkKdi0LFIg0eC3ebyKd2gRFow6n3Ml17sCcJneSO1Kzb7Jxw1
CvA7DZHphA8vMUVOo9Sj6yFeVuIjbA8g7xJlSNTIB2+fxhK9Lp9K98QTRwuiWuJN+iatkuiyywcM
Ye06kcY0DEgFOQiuSkqmpWbeNItiIMgqadmPadIDzISTIvzWi8BOOU7B4IFNjK/Xx0zVcAit8Asa
5kpyRaoZwdNrYGVS1n2vVvo52004qB19pTO5HvCPMtXtmWtD1H17UMsxjEQL0er0hLXwJfr40SS1
BxY2t5PcEvOHb1bPYch9AalhZwp8o/0z4DqL4EpTjtXZpZTD5rcN47bhFvaGSxj60hv95t8NFUkc
0UPe7SSgKUTANBfcXBDGLog+b15C5tsH9bD0sUgvxznO4ZwZNVqjEeoGI7X9VXerAdMOuf8BNChA
EkRHwMnDe9qsPXPL72LiajbrrKxy9ZkztCN5mEE3i+BGN+DwhZDQyexANtUTUH+kS2q3djP3Y4kq
dMbnBFjNpaoBO2v/Q3UZ5idcP/L1qyJKwyYos/GU8LgJFKlwAc0B5LJjuNaWyK8MpUqFidDXt5Zp
FfmPld0u0RNOjcP0e05oIdk0gNreHl1UWRKJdXN9w5lxqGjCkVeXOPiTuC7oFP6J1VcoVllwHkH5
/e46m62ovrSZjfJRQVVmJJjoY8g8n3wLu1Hn2pQFURwn/gnYbCxy07vTSvQa8CKCGmkR0fHnrqB0
pN+j8z4p/KXcLhr51VQBJNSCdmrsM56wI/6GCwAi+xPJHIX70ps49qDd36di/0NJjpwOGdLfFaI+
8hvTfE+9VyXFpqE7TX8Bm1juK53YeXpPXmvV2jcMr4ztNXB3VKPvMTcSebKH8JrWW+Et+4CNcb5b
Q3kZVPNRw9LE3YleGldcketrm4kAkJTByqnctzi5tXlDCyGg2bXfdAea1VCI/HuFp+/8MQiL0aDh
oWBdLYrs1SqgC7ho893sM+x0K/+ohvXkr0zZ4pi4Mx5WHXa4c2gPzRX1uwxD1SGPDUD2+9awMVU4
z4pDpECBgpQiBqZSDua2nXsmHswELe6XFksCgGntxaTNsfwc08D+ig7Xm8ANS4QU8Ez7eH4JCidZ
oJRpH+d6Tdls9Z2qIRZuPjpJrSxSEjxtIKWmehFGofEZn8rZuUZq6dINJ629UhNnPGxLzANR14/p
uxI5x0wXXbKSDCuoHnxR3JKU5FH5qmghlYtrOGsP+aqJ+bqOVBcIH2E2MoFQdXTjp7ayYd82jjdX
4MYKWVdtET9cZTQiLUcYeaeNdvaVfAVa4jyZKLmo1o0Wa7oKXtfmWRGoOcuhEBK7bzp5VgvdehhV
LPCYzqKVUK41ZmoJst9ZqZc+e1nj72ju1EKZ1XHIIlqtjce4K5rULODXRgZZkKfIcFFgd8r2YVGf
d5ic9M62hX8QWs3bPcWo6JEtk+FlwffWR0z1ar6P7WPVG3gKLPJa+adWSvvATqywF+ITm6zsAtpT
TvWMv+seD62sVq8mOODur/Pky2/rXUI3eJUXiV4eFJypHQK0vE0LFHu4M4zLGqe+skywjcuy/TXq
DByzoddxAJ7OtdGL74ulhPtKBIMxnkuVTvSeHL9SdQ7+nrl0iGX+Z7ChVUwvywY1HgtyhPv8vqMO
/boXVCvASOmo9QvS0lkbO+o9+y1H/QVBRW9zbjBS0yzhLn0YjZsUzeExPSh7pk2Jj1Dp0XV4digz
6JBo/eyo1pUW1RSb1iRtT+MK+9EzG1rrozTYqNPpIv3ZKv0yisZNygT1k6XsPVb17ap2g8QiBwdN
gCpIKmQcFSyoshlPNYOPLCphsQQqlYMTZ2U950a4me86JFf0d1p0OV96UlXSzwkdTSy/gRiMv8sc
PZiK/iqVSFV3wloIb2yIGjxXZgDKTafOcSslsNueGbGOil2JaAsZxL8QwAMkGCdRXTg3w4dt2CAR
OPTAg3sYC7ntIq0y0Gm3DM9EcMRJffGBGqfhOpkm6bDXURnWq2EbOUcwnq4E9HZPgi8rwEPW2ROc
Q4LL9zo6Jx0igPSMNNox9luJJICB8H+oO7PkuJEsXW+lLJ8v8mIe2jrrAUCMDE6iKEp8gVEShXme
sYO7rrux/sBgdTGCYYxOvXVaWVmmUaIDDvfjx8/5hz2P8jUgvyaOrwt9zziS4nHOLV6bgggcwW1+
vSG+Khu9wjcsAZc9NM72imyvOW67T6pegUWyrMwYF1RNZgIxXkNz1NnrY2mZrJFoYSo/x1mg/i0L
Zqr1YLhraHo2qGbuzTqqPRzWk7nN5XYkIUmHX+ML4+0V8PCq4a2+/kbyQ34jymhzFTbdM6xfAUl7
ySs4gzPVS+Qo4KlqGqPs5f15tGegCS8qZME+Ou2Tp2qfHr5qF722G/19c3evzrhvN74uzz21dC+Z
oO8T0n2Rp95ntiCcdezcuwACLrhOYDDMJEGemtEmQtaGjR4K5mxTu1/Nr6oF0X7PRTOUepYI6xRQ
pFUNYMnYmE1W5iG0KE9Xv6f7j52/KBg1ETZ9WOsFANtuFV2c+8tK5/t199nzu0zL8SKYHegS05gx
SFwB5i73HkYiRC9cZW3fB6VCkyag12Ctyyi9qWTTzmvjd6w1hGCXoYfvC5zLvT4gnfQ5qY72SC2J
9ILvX9YoVOQ3Yh8qElCnvbKevlfx2k/S6x4DoD9VrWua4ZTom9diheD3TSw5Psy3QLfLqHspNnNK
xhDxOoIRNCSR7iGt4T2STkm0GcDGOIg32MboJ+j5vT70v3j+gzCvRYkjmZXzOsmv1kOc0HmpOjPG
KRiu6j1uBdV6ZH8WXEKGvHBVCM519O3j691xjcIyZQNHBvpjmonB6nGRbtL0IQ/9LNmmSQEM/FWg
9VWVZtz3zF61Zv7WwAqgR8gj9OjocdAmOy7FJbHSlGY+BdsoCUrz+8hNwYBOUGAJijViKQxptshQ
WSDMfzzwS9nnTVmG8jgXWlOlQ0d/BROJI6sSQTCVit8erLN+LEx1Q1Gy0f2thekpYHH66q1hriAi
VxLgjakN6iRz1HBUsFfVOVMreRe/qO01YmpCX0S0oO2Lm48f8hgJC/wVRSqJ6wPaJ+J7D94RiIVh
FJ2yekWo7TFww6t/eRXN5VLRHIpEWEKoKgIjQrXONMy7oemKoljlyQCCzpaRPBDuqjwUct8BqQWq
2U5ZBkq6UPfG8WWQJgn0qDARMvCwWoWssR2QqSrBIkWwmqL9frdoLxX1l9f8vz+G//Cf81deT/3P
/+S/f+QFei9+0Bz95z8/5yn/+8/57/z3nzn8G/+8DH9UeY3i6Id/avWcXz2lz/XxHzr4zYz++nTu
U/N08B+LbDa2v22fq/HTMzyM5uUpeI/5T/5Pf/iP55ff8nksnv/64wdezM382/wwz/54/dHm519/
0Ol6sx7m3//6w/kF/vrj//+/NKyemvofT9XT9+f6H20W1u/++vNT3fz1h6b/CQxQYQ/T91Hpn1EM
RBF8/on0p4bSNF1okfLvvJL++EeWV03A8Pqf9Aa1uT9sGXP3kaepczxJ5if7U6dWzYbESVBjb1p/
/GsaDj7nvz/vP7I2vcnDrKn/+mOup/97qxmMCbpckmhFUa1iAx+V6kASY+EpR6A58GxZxqqVbULU
F+w3k/M66ttRDguC+1FoNs+mowao6pd+9JsSu6kQ4gtYwK4somwiQH99FPDSXQcwHndU0wS77HQY
Jk2gfAHOlJ/Zq4cluZfhCSb8g4MPkBNjLse+GT6ZQu7O+qi6PUFvIaQzDU8KYEtXhXnmTQ/bQ/8a
StXmij51x5fK75uhFCBBsiwMqpuUFo2U6XOPFL6TRnBqcWMLYfZnrd3I4ZlD4sRnZH41mvmixr8o
c8/xzbBVVwlaAlnN7QN081IK+MsCr+fVx5/x8Cjav5xm8hVnWhBu9EfziGmhPpmY2bhYVoS7cUiy
R4FxbQng+U6M4/bHx+Md4RReBmS/4NrKOUSZ/tgl14IrLLW9obgWiYNDxpduhEjDPWNCiLJym0Tw
WkePUwMwuaz/6qf0MRRzSkWZVNyfeZZ5Co92Cs9C5AXZTrg/XkTIHwLlCDAiSTt4vZSa3XEIr71U
d32v85BXnUYn9+pLUhppA+4EYe9cf/Sjnu6V2JbOx49zYkkfPM1RyRevcjG0VEFxNUFOoWbVT0gS
ilsxr8Vz0KUTa0ujQzgjIahms30P1xY64U3vD9W8e2prM5TxXQJ1/OI33odZoRNJSASfdDgIFidS
myFL6Frs1C1ek4ozGFGwxjypOLOKT07dm6GOQh5uAuagR6riinhdOD6607bRFpfY8MaLj1/q5MzR
on/xwbJ0dQ6Lb3algtIuuiWm4hZDXS0Q8ygveqU1//ZSoLXB7iCumZhu6fP7vhkljrpGLQwzdzVP
ETdZOo2bLk7Sjde29W8MhZMc5rU0rsDnzC/8ZqiAz+RlKvKkKaKWX1LU/NeTmcpf/NqrziSB7+fO
5GijGUzPnvT3ONY0bR4hyigW7tgbxSrIK0qxSTWc+ULzsjrc1FiUzbiWl6OBs+HwhdBmHESULgqX
01t61iEv7WoQKI6o1+Kql3XpeyR33vrjZfF+AR4OOkeaN7PYDkaZGhQqXd2TzC+mUHaOHmGljgCw
pZ9Z7O+ncf5UsxUbxwPIv6MvhqTEoGqVXvPFPDT/0dTYlmrj7T5+o/cHA21s2KCsPotj4cV78M0b
cXuAsdlptZtRil4rgFjXIueIjesX0ygJ2tXH4534bACA6B2TYtNiPF4cWjIYAdzB1p3qEnGebMp7
dLSH4mKwsnFbRnq7sDz/nJHyie9GeWieRHCcyjvAopGjLGGlQevGlKzQQanSbUI655rQes684IkJ
hXFrsTABbAITPLoBYTfVDUBveEGx7a5z3I7uRJw8Zq/xcqkiijucyVtOHLWcshqZJnmLzIc8ioq1
H9eDXIZ4zEEbt+W6yXIOuVJDH6VHQsmjohTZel5pT4WhxqlDdbK5taS+vA0hWHRnAs37NIrkljkm
pAFuo0d+uEXCJouNNGkqF0SwZ+IamEgZhYgGZ5Ag88tPdTSmhj0OujQ5+JtG6pnpOLHAiMssZlBv
TMgxNrPLahn9X8ZvrQbYcQZRJ+lrkGq19NRGVrApgeyeeed3y0vnGgDBdI57MFTI6w/CQm/20tTg
BezKUhYt6i7MqISbgjPm2fPH2+f9x2YoLth44vJuBPKjoYpG8U29Tlu3R7QqcVND9tB586xNpTeK
6PZlr65o8Ebob9Sq4cheQFmpV5FmoXIbuh8/zYn3Bv5qzDgYcBHmfNV5Gw77LJmaVhZqF6oxbB+E
gz5piRR8LrU8OnOovNtWujgXFagCg5hgIx9F3gn7BU/Q0GMuuGkvKrwUoHz7w70XeMPSH1vz68ev
9i76Mh4IG/TZKB/rmnG0jXWhwzfdI2KgY239iIdJWlpNJWw+HuVlhg5OMYahUoIemSQR5Y8/J0he
RMW1ntcqYu9CqpGysfM4T1xso2VpO6pVtYgHvAujQQmWEIWiBaJpiJwUZnOTwnzHSa311R2OcOHi
42c7NQNALaEgGTJXWfNoxhGe6gT6sWxkiPzbTlGG5ZQnwZnscV6vRxNAYJ5TIIZA72ReYm/On7D1
0HeA7OCiQVYETtBN8Q51St+j99fKK0UQo0voc4Mr556wxpTZOucsLM0v8u4RFGOuWM1h+xiD4eOd
I+Veh553EMsLsG2eW3r40PW5rF20SYl1CK4Rvu2bg3HPGrVu6r5NF2ZcxxguVxJegFp05lg+OS2a
RPjEQlIFr3g4LciVyqgQtuwsLw8LCvQo4JBPiQ28ecSw10peD2vPq6ulDBljMUKy8c4EtXeBVAfb
yVHNvVQnczzOP6rE1ITBmJdmJJXXBbOBqvsYb1qMmn9hDzuwRifpzDY/AsRwbwSYDRWFSgOwvvkq
fvjieisOgp8nvesZyoNaXWV5c2ni6ZcJqj1brgPJ3yi67wwB0K9pSWtsoxg/O7QK655uno/wiz9d
f7wT3s+EopskfoQ6Eytm7WgnBFhRBCK9AVpBSrubOw5XdSGVN5NKCiFEU3WNq2Xx/eNB3wc8lqSF
+zk5EoizY7QqOnI9Qsi56Ga1EV2Mv+J6oQ7YAnG0pX/3yAQQN4MJIfWA2yTYHc55ivEHLuLx5GpR
WN0qOMQulCzL7uKk0tZeEpq7SVHlM9oM71f4PChVMkoenB/HAH2JxkMGMnZ0Q5NZDOQs2vpTXa8T
1M+AEWdmuPZEVVTsBC+bq0Yups3HE/z+8GJcivKIRHBxxc/78K39Ai5/E4eTK1at5wTclC8QXKq/
9VVyDi36PpQqZIQ6HVDeExGGo3s4YN05H5vQM0w07yeqVOGXrFW+/d33USGGIHWJuouimNbRVyz6
1vd9k0F6sa3uSglpPiEPlB9xVZ2rK7xfmwzFLUAUVcpu73F5iO8NUhBhTNpWyUanUyzhmRESs2uc
GAMsiMy/fRjNJ6QoAjblrEBQ6fBj0bYe81ZsRii2krhWqlJATqw7h358/53mUV6uW+oLl+VoFLz6
WgWZL0oz8QA9Edb1FKXx8uMPdXIU8mNw0pSk5Bec+psjb2q7sB/CenQTidwFBTP9Arvd4czyPvGN
JE4PsKrqXJQx5p+/GSVuxY7qmkmiKA/yBlEPfZMKXvlJVQNo0+BbzxwX77eTKqEeBjlrJrbIL37x
b8aDch6locZ4qRkKNIMFwUKHNEEACObluePx1MsBMQKCK5qk2+bRWq+ThqpzLbSu4DUoxmPHHYn+
LzrtN6ye7Ex4PPG9uFdxk5gj1Xw2Hc4kFq8VZB0T/EtVWtyZGlSegP6uP14VJ+Zv3ksovskgurXj
zlneomjsC8jsRqr/nHqhSrKjfIO7ma9+ZyAuadxPKdBq84O8+VBCW1WKVGAwijtT9qkETusg7Drt
vKn9+xGJ1UDvbj7Hdep2RyOZOH2ZnohysCUVN5A/8H5FkOoOU1jlzDd66aUeJnFzbfvfY8mHY2E/
BnPV4NpdFoa/63DrxPTBgIfhhJnk3SpN3enLVJCk2umsaspIo4qhWZUIOtSoida55WDTl9ZoHefd
5IwoUzZOJnUmrrSYeWafeyErntE9lmV7jNPRcNH4jQ3342/zUm45fg04FGwfmTTIEI+nrMIPsxPy
ztVGH4RQoNSX7dA0X0d6YQvMNK2FgYdsRJ9xEnZyHXprPMuL31iK82SqCuQtkv+jfKcdudCOctW5
uSqVOFyQ56Ju3K4oH2lnhjqxkec8j0zHnCO7dnTNGhvsb3QiuVsmZXwJl1j1nNEXih1oeGBKgVLq
Z+LUyRFpKYC4nhm9x3VDLTMQ6kDGxVUpm2xCRW/XlQVuB5thT4IaVARnWlgnwodKokJ/hySJft1x
+Jhm6TIZNcrAynMXr4J8Vl2NzqycE6+FLR4dJPMlCbDmn7/Z1Q26FWPXq9CNokJ0oz5pt2UcVetJ
DKtroZ7aM+OdWqkEfFOj/MqVSDvOadJIjnQ5b7CQG/vO9seyXYKtypYd9jefxzIRnlByjgSgH0p/
GyIT991sSYJ+Y9+Tw1G85CSg7KTNs//mvdFancGT4+CKeiMt0FbPNshFGL6joE26G9QkuFYys7sY
5WAWQcnR24gG0UEuFjm5pC1uEmgXVCBH1Z7MPF0GKBs6Y4eEa4J+OO7JJX2qyZTbM8fziXA/96NE
bhUiLKJjbMjI/UWMcwHddHMMRTtDFHFtpb10A2+6//FxVDm1AlnxbGkLPoVoHsVGoFuCKKYpcwT2
YBHk2K+jfu8vf2MUNrNJs0+coSeHXwLkGQrKRTZQSS68dVJH+RbYd3Bu3c1H+1GEJDyiachVDCiV
dRwxsqAXSUF6V0p9/WePSFXrpFNgYc/nYYcupr7VOgi2SPd4L2aZQ7QVr7paTDaw6n+JvYGgJhnJ
ckQN7Qad07zDcFCp1oMkdl8+npGTj0q6T44C6gPQ8eGMDKGGIkPOvFPkgB1UhOkuwW7MQWfHW6FO
UtutVKjfPx705MKCDgfPkcKVNCMT3m6IEjvhLrfywU2b+KFqTZQ4gKXjlzydo8OeXFZvRjp6Paiv
AoIxjJThf+NmY5Rc4rfan6mEnH4flYswbEcTxYHD92mBD3mU4gY3N5EFxlFMTO2wmdiZMhJLZ8LJ
yVdC9oLSxwxfOt6VaH20JTZigxv3sbQcc7EAmicWZ17p1Chz3ZRax1yuP85eS2PgwNDqwVX7vl0g
doSwWjGMZw66UxP3dpSj/RhLYl1KSsFC4B531+Za56KtNct4Y3xzZt5OlKVhIc4lWhYd2LPjrkcv
qZDf/KZnGbS966tmF9lAY/tt56fmQ48i6HZQzOrrUIjJPWBoYec1bXihpqOpn4sQ84o4jhB0zlj/
GJwgf3q0LjudNF5Q6x4Iu4R4vjCEixSE8CAZ6L3r2S9Mmd2sDf0trnOTrQ+hvxzN8Mzsn/zGFItw
OiPRRqnhcNlGrQeVfhpmgdSyQEFAQnC0rNMzp8gR3m4ul3FZoAcKEViBJfei7Pzm+DMKFbubnCnH
a8+4mFI/vo3JXa84a2ucRzy92Ya1byyiMc6+w+lJHQ9Jj69o/pdPY0dJ6MxCOLXo3j7P0W5VgRj2
6tD3rgk9wG4rJoB+RrHI0dE9M9SpGYb3b2iU6GVADkczHMekJbRCOAhGBUKWp45uimb74uNwOu+S
48UE1GuuSXLbBEZ8+B2rtp9p8UHvRuTsrQ3vLFZtaEOKfKuKMQYBcP+LnTjWVKoUL8rj31hH9Hng
uHLX5XZ4tIvp2frG5Gs9FohWui27qHKKOK0+ffyWJ/oQ7BRgVuRS/KMed3KQIMSDHpEvF2pG8JTI
mh9it9AKn8fO0i6kHAVrB92R+gowXvBDi60BCzcU3MrNBO/3oZcx/LFR6qKxG6K+lZyZhVMnKXM6
IwoQXQGIdvgVyrjEKbeDTN/LorJOfXG0xb4xbibTTNc6atE25ADt88eTMseJ408/55XqXBGCnykf
DopQYyjHKTFtzBHcDoP6psXvDiM+7ZvUCF8+HuzUakbNBRgYGRTtoKOgJefQqLAb7Kkxt/JWKc3G
FiOt/Y2TB7wikrgsZ1Bu8/Z9Ey46KdYwcGAeccdb+E2W3kxNV919/CqntoyhI5ZE1wBRhWPBpFAd
E1Js+gOJodRfvMaSrlJIlVsYMc0jYm7WIvKU2rbEXjrzeqe+mAGKwUIkiT7psUgSDboO5DcjKzAT
qUNWwbYsBAmwrR5LeM3ianL/8bue/GwoQ+iUJEFaaUfxrszlFpk3C9fS3rJcDbM6V+jCaPnxKKei
Km8Ekg55LOTxj3LeMKig94XSgJV4OmtnD9aWVkyzEZt4OLPTTn08LAxUgK2UiACYHq6QpFJ1QYM/
4uL00F/Flqze48OQrYfKFxYpn33jC2H/NZM95TemEhwDVBCgepamHu2AQjRqOqQC+YoyhF/CvFCc
NMXj5uOpPPXBqGlQj+ImBFRdOXy/CW5Q2CUKga4Ocje1+lSxEWq0fidu4+k8d/BmzKE1P8ebnVZw
CGd47g3uZA0ScsqQMvSxKN2P3+ZUXKRpSSIJgodJO5ozdEg1CcOnAYsZr79sQy8JFn0rUXlFSkB3
cb0TXNR/+jMYl5OXf+x+kBPi/KX1f7RKUBn1GxH1ULdvVRG/qqw0blDmr+8Jjvra64ZuUwMBXUEk
7a57K8hukql8/PjdT+acFikKdRUqORRYDqdYhQWLNTe7Iuk9eZngV7TqdLF4imovXI1Tpv4U5Un5
xj2hdoakbkIbX0ftxk+i6TdSkbdPcnQ8RZkO4TyYSOj1or1AOFZeRlZVnmmVn1i6YMY5G6gZUNo/
TgW0olH9EGMEeKBdjNOYr+ADNySFdObrnhiHnJXsmXo+WcFx47dIJblI6wbj0qBOd0OUd6uK7s6Z
OTuxdGnyyjTGOF1pjR0dRZmYlRV8TslVTaEiaOrjjzSNs1UFPocmoK8hTAjeYfXxorFYE0dnOstV
pRyHbohGP/dwzURyUGZ+kEhuXwbybRsbwRINscGJ5Ux2Wm+stlM0lI7oBSM+4EVxzpvhRCQHJkPV
EVD7DBk6eusKsfA48H3JtaRWvEm5CC2MrBrvjF749fGbnhyJohgpIx0gFszhm0KAmfzEnIAE1eZ4
gdxZuZjiUrgTFcw3Px7qxIIBKWNyNHEImqAWD4cK+6jovdCU3BF4mT0Yeu/IeeCdiXUnTiaTmxsA
CyACAD+PPp1ZaV5Vaark+qUBksnSa1ifOKjhnwT1LaYq3wRXgazV6tLPMqhkH7/kqRT5YPx5ab2J
6DqMfb2xQtn1MDz7JaZte92pcrOYQgubJ4T+sxVUcrg/WItAGTAHaWXB4/uCxioCuM0iD83S8VW/
/vHxg52cfUucMXckv1yEDp+rz7opyinSukGelgDrxsQ1Rl0+8/p7GMzh1iHvBonCPYSWOVehw3FE
uGPQRf0WKMZk9GtjnMqvkyLb6PB8QxHZiRM0YlZah3AElt1l8DnHKzN2aymwQAG3XnblCzRUnCb3
FGFdTVKjfW7DSvCviUbZ5dBOPnT2qkMSuSt9E43r1MIEcTQHU9/4ihwVy7DCQ9nVfTQflnlcWo/e
UISVnVYzgRzhNe0i9oJhXE9TO3Kph0bv79IgGIEeWpzFdp+NAkoQFf6Lq9QDUcVM+bNhbzUAIBEj
rtM4Lvs1GBdEIeyhMmtrIfVJOOHbAbV3YY2evxu1Yrrv8ymiqobhFFZRZmlFttmpvb8wETtttjHs
t8bBSwwoA5bRgsdvyZvElnuDepnYImBgj62Xym5pxfm3qppapOI1BRmgWqKs5gRFpBmLqgNsg7xu
je8f6tFxQEcmn1koATJ0qw51/xXqU1ayRXunHtcxgEvMm3LaVRe1Uie+C37HR/4aJvedB8FedtUB
lj96eeg9OxBRsfJCMk6L7xU/HLT72KynW1nrx4ra+DApyP9gzrcMcDwcbdJCY7ARWg0fZIoNkIGU
rrzMEXj7qmk1ctmyUW2LEdi/jRNTkTtJjydZRukiBt8+lsJW6MiXbKtu0YFQPU3CpX60Rps2OEog
mq9E3UUiI6tth11df6q1UJ2dDGLK1X5DQ3mVtDriAqnnGbtINyrLVr1JHlZ1OIgPsp9Gs1FprFyF
Pr6kthUQ6zcUfiLFMZpZkgSTsqTclVCK8D4F1p+6ntKWF5biga+Lg2TCvr41ctGRvA4LxM4Ui/Za
Rlrmi1d03dcKRbvYMXq6Bhdmm+nfR1bsk25m/XUlZfgWpFNK+1nsZZubjqgv4y7qP4tqakF5Vqt+
a+QmDA8wNlKDukPeNBa7NcWhbzR980psaktY96HlD99a02yg3I6yMtl903QC/58gAIF2pfILa20h
sHHejFadUAm/8pCSiw21JuqXPUZx1kJEHuwTwTKxFlM2pQ9amiWCnfkUSxwKgsFjhJHkRgnD9Dmv
q/CmlxB8vPZ8Q32IUfXFeBRckmz3sz6fC9nTq1gxKUjd1GqU0sFePqk3qTHWlZ1oY/iQYaAXg5To
vfwGgy0hRvWHDpAzWWH1UzMwFbPjJMuQeoB1+djgAVKsS8xz4gV6CdpDICR9t0L31JMd2kjKdRwM
lkajcwiWAXgaAfK8NdV2oI5syi5DZXuhxlaBdmBloL4g4zZwjYw+tpgC7rpOqBmabyd8NDS1sbH7
WXHVucospfvuVyL+fsjFhqGtmbH6EILm9218XSE147QTxu4ABqVagJWSzI0lxI3ohpZJQoemha44
dT2FNzJ72XdKH0gKSiZQDRzTg36Ngn6SbZBAVlVMadEHW1RVW1Cz1uUG+SSEnjpb9qOkvsUKggby
EISt6pZinBUuBnhddKljp6A54VRZWPsKQdXy/F2FpESNhorL1SX7KvdijWRjB310he4gu1MWUZMG
9t15GA70eos0toxbuktRHhYJ+hzoqFDXym6HwdTuhKAv5WWZTFVKk1vvJXsK4hCrvLbGGsoDg4td
wYxARoNZEm4lLY/71aBXoz+3wvRpm3Z1JkVuWvYWmN9Wq400toVB8KT6OzC5bBBuRaGf9MluRCUU
kvt8iHEl4/09mdba/8H1MJBNUFJuV4fZFbUv604jFH3GhUGgnFZa9UIP9WQblQn+lFIP0dYQSqcq
Dfl+DKSIH1t1dY8bRcGKSnIhO5MjvgOEmmA96CzBFqBAD4BGOTzpfMCNXTZYKiJO/h3TlQJu8kY7
rkR8JTs8F+WsKl3Fi39yKsVOGwmGkwPItVFdV5yire9fTvi/xeT9n9F0r4vn7K6pnp+by6fifwNX
d0af/LdX4TuurhPSJax+PmXh8wFFd/5be4quov0JDRZYJgBNuNwA+v5F0VXUP+lDgtaZUfmgfua8
6JWiq8h/amCtwVfMTVGQj/zolaKrSH/OXXqKEFyowdhDmfsbFF0wLiyVN0mTDDaay/9c0oCkS3LM
gx8mjZ1SBCEkC8mKt52nfmkUvb0pQmimLcXqtV4SeLrekGwNUZoLcxpuZFQ+lvhtGs4AvaIir/Bb
m47rrhUrdSXiZmJbsYJzpa4O6yHESc5WMYRe0Wx0lUYcLyjLirPRRGPXSYlvaUMDRKYX5BZxnKPh
B5vI0gU8llXlohoThHPkMteWCsKyV/1kfBFa4HtUsYRl0+nRL2/MpWu5kbKHGKGxGyxqhVt50qub
FlvjLcl+utM6LJztPBs7xSFgBQ9SGtSPkM2C7mqcFlG1qs320hvyhUFDIrK651LhLwSt8cknILuh
NLGVWsHWMSqGejSmtlo9yuFXuQ3v9MDYBRqWNkm60sZ6owab+MmTZDTAhxstz548vXzEBuQ7Ou1b
6nGLxLAueq/Y5cawDFEPMHz9RvKzmzQTGltTpnXvSZ+HEXKnXqx0b9EbN5kZ3QVVcZcZgGvlzLgi
nVj4oWQj0rygtXIRJ8NNb36NQsNVQhzuqmRlDtZOr4cdCg6QMdoCio3wWDZ6S/zEGbr276yxqhDf
ih6bAWJEkz7o5rQLYuNi7LxvcT499HWy8aQGwkZ9D7Jo4bfGUimyW/wLl8DQAyfzyYaM/FuNY8UA
MVUTvOuuw5E9BQPUi9+UBOvH52Gc3LyMdgjpfZLzCOG+1L8wcms5pJiimr58gZAoTxKal4iV/Cq5
YNnEVvz7roqqWpe1eS2XjAgRcTLGaO2b0WZCWlLrYreJrq0QNQTpuvW1RVl5T1zSf2bGhOH9rSBH
11EQL8bpgoap40trTb5ps9oVquU0feuyjRkMXwJpIjuHSNCNwl0qyk9FLpOrXqvSiGS+Wq0w1VzV
WM/agtF8FVBdqNC6qf38XvM+58oK/bdPFa4C+NqsWjlacYKjm30TCv5GsNRVJUfU1+QrpdGwpjEx
WzOXZf5lqh+8rN1AoHicDJCpqbamO4UUsX45dtPWSNXHsPJvAi9eDWJyjZYlV5mckUro7GVTO76S
bIT4se6kLanEGnURlIhGZxhZnRJCz525KmX5kvq3f8Vlb5sWwaMmP7GCLqYKBepO/BbL3yLzkxTw
ncp15nkl+ob9Lw7FWzHu77JO4dwPVn5c2uKgYGn0NRNKskddu6AosjCLZqf01pZryX3Yam7dFDBr
L2sYbGbcLivpk9V2D1JkLNX+0lQuW+0CKfDC7o1xZY3Drg3ii0qHpRhtRT9ZKjOCnGPcyJSVHDaL
uvYfrSSZqN55t2PS3xnz5gtM67PUrcv2k1o+pxDvlWhZpZKLiOIS+QtHgw7fmxu9KpemWO+UPFrq
hYWXvDXY5B9YqffRYOcIQ5dDZle5QfKG3beSXmtC9TUxMNOVvXuS6kVdFDsB53dHEqzbrtAuBP22
80umQV7llr+RuU310wr908WYdetaqxda8Diq2k3d1JA16mTVD+IXr+yuFEt8oBf8Q8KHxSnCnrQX
x6muWQzlpabnIe/sr5q6QBKxWKv+NoiXaid8qRvVbmUZZkeELkelWveYyd3M2s6JgCGSQH7iVDSJ
bV1KlgN2xeZIKjS5vmUsp2pVsnzJ8yHkdF/w8PCJCt6vAKtVS5w8rrnxBQCFDfa2OEb53kWRZT8L
qDQEdC/F3k1bI/O/raZuqQf9nZ6YvZuYUreg0Bs6cZFYD2ZW4HAjFo+Y4VY7NYiKy6pJcIIyxAsu
6tdIQu3K0ece1AtQBITOvG49dis9pmClhtHPAAaiJyU73eoT26zb6MJLg1tNDzU7lyQWh7FO+as2
Ql94B0jytzib7hotwbSvw5Edsk8ZVKTfTSautVjqdk0hQ58c1fQKp63ok5bW8k0/KtKVLGLXvdCQ
Q3OxY3T7SHT88D7w9RBMuI9YYVNKKzM0lsgh9Vb4hDeaBeghnbaw9WLbr9dAsG6btC5W0ZjfC+m0
iJNildB/u8hWOL1p1xFUj2aII9vg/o8Fn6fR3+4vrES01nCBl1Ze5ovSDx+I+YmTjney506tHq5w
0bqQI/NrGXT3ueoJKLAY9xWeP27Px8IVcXTbst2l2U2YIokgh/i1wZbonDodtp2c/+y77sfUKp+D
qrvIUG1BCyxem5l4jSEHfuWS+LXQC++pwETTCSgwNCG7Y9hmncs2x3k7yJw8QUU94DbgJhbQiCZj
g/RtBUCHC5WYVtQmcHEAwPwg6kOzEZTI35j4bkbTkyEHX/uRPyVTkIhWKQaFXJ0mN4uEnyKEpbSz
7FCYVlZW9ugOKiOFj8m3kcu/yoqRxKP04V9rTtdNX8VW+SWMZYVtqQXUNYJtpik+8q8Dd412UHdU
fhDTxiBi8h7j3ru1iuCqy6yvIAufeku+AZG1VNTmZzBsSvmTn/cisEZh13Aofe5LSmCRKAoo8XXi
tg+4kMmzh2if65mN3066EyKBW3/c5siC9wrhO7lTEn/gyC9R0krqq6qbypWKiOTSm2csITt3ZNT1
l3kitZdNYLKnx+ZLViICMPsa71K0x2w69z5K3JjH6pzfnelTkvAof+Ba1j2jvWhgcs5qGFp6Ikmh
mXZshc3WaIKfmY4iphVPOwiXnqNPYYw8WdptMk+Ld8hJx1epPoqrUJUapF/b2BbrBoPIqAAuWq1R
AMIsTGKWTYNsaeKChyyjg5pKver1bJXguuuI7ddi+FaG6s7XCsFJLe9GMfrUQfJxO3tAEKfMz0Jj
XddJtRkII4rYr6savMjQVLYCes2Pv1s5V0KEx9qFrI1XZl/egUiPkWnF2l2MhdsYf/CFUqSfuU1u
R+5nZuCh+FR2wbJQsrtyCHYT+kYEtgZBoqgqtrrWmhdZE1VYQwsKtsdmPVzSO01uzGqOnmXMdTdq
LHWZS2N2m1IDgzy9LUTt1vRHc9MHxddGEPylEq5rMRI+TaZi3ePIOU62YhWRyJnWt0CBfG8xJHzx
/r/YO7PduNV0Pd+K0SdJgNDgPATIBjZZrEml0jyeEBo5zzODXFCuIzeWh7KXWyq7re19lI3e6NVa
y5ZULLL+4fvf7x3KJl2VaVKvglK5wWHZcLtaeP3vaW4pkoC1tRMqxoXQNfhopwPnXyCQUmg3paC/
2Wni3Tsey5X8GNbpQu7k55ZCEzIT5njfT4D/eeD6G2DE7w5cd//3/6Qv2Yez1vwL3+2QVEyPoOAh
lZqb+28nqm92SKr0FQ4rsDCMdc5c86npr7PWfOz6fraS5K80I5ixyA4wRoN5/QdHK1JvPh6tkBTM
Qv6Zxc2xD2rrjIu/w+MLfGU0oEvdzi0hEFYKuRPF6RSTNr0ofIzDO5KahrlO9staCHdQWlJtBf1h
OjEmYKONbox0DVCICeVKVrISck80NajF5RQw3Uiz9G6UO8VwysAfb8D+jDszjyeiB704vzEV7Gzs
tkeGXdhRmZMj6LSAeuZ90yn5NNleZark+NGyIHt6YcXjyIsEZIldSbqfx0s/KQOl4ARcRcJrnLRq
WjkqZoIo9kWQoRjMTIhmCTBCYNyHRCIncYVUgNR3phe1yrKss2DXiK3QHyc9AZiLKRHlfmkkY5TO
xxyzPtXEUFc3wKHYsNkjUYgjAG0Z5w9mI8J4MwNd8Ss742AQuJIhxIldGbhNOyMK5EBeRT3WE7ug
bRoPaAgiOcKovtUeQNtN8ZJKQ4NJHVeEwHd2qIVCFhxFVZSn1xmWkd09yYhDdVXF/SA5Ba5wYwYA
76UzNBvL0cIibVdJHXoVyrifEuJGzqzJs+4HmMrFhsNiFxwPGPHoid1DDY0qthVh9DTU3jDbZSfi
xfATQvJWpOoK1VFZLzyfo8+y4kArI5HPe0A0geWuIHSW0xhmAyxOnmHkkxjZ8oRBTfcqhvQNAtea
xlYG/c8wlb4idDHV6V5HATb4C19JUYnY2AYOSrNLSmQfHYdd4nOeSG3rBo4GUSbTV2gaNV3jPVqF
r2WrCvIFi1+2mkKjChxNsOIrTyyaBwQIEXmwiZgtrKyhHBG9KDkq4aJHG3oEVXpsQHFmH8oM7RZ1
dqWsIe/qxTbrU8lf14E8eg5GsiCurZWc9d6ISli1yrOibaPE1gOKb7vudemM3afZNHLXu6WZtldy
0Vu3jZgWj5EenchVYdyIfiSMyHoV9SxXqvRJBokuHVVpVSwkkBHeKmWIfmCI1OS2EAfxgqTKme9b
WHeQ/f1j3wcfX2gFx0uHdMQcoLjNln0oXJCEPtHHyRMSKhKgCBJum/teG4qzJOjVexwAo8GRAwxN
7JmLuZAS3NLN3pTo47A5pr0cHsWZKCw5GDpKVmQbOjvw5MmNt82BKprZ/MrhMXebTuZsNImXHTnv
ROfI+k7HLtNJVbk6983svHtrTiTq8JoXUXVEQqfs5hlFHpMjdtWIdsxFndZ57liDFnU2KZDFYHtx
lOpuQli5zlk6UQKHIL0o3pYaAYpHYUhI28Ks+sZcdpZXx/tElIbIVXQM5m8ZB1H/PBtFWE5a9x4E
9C5NykWq+YJ+52PMy8c7DgYGl3miUZoFk5ctsgkfsP1E/ODkCPj9GScWpYvuyg3NajsnbuY1Bg7v
QLn14rzTO+t0GMLq0ZTihogGDEQDxxwaueGVwvzKEtCtrSL8tnkTFWmtt5YFId6txE4SYcs30xxh
q0YycvaGqNs8kjj1ir4o3/ZSV2HaISlUinJfqLjuV1FsLAMVr7qHtA7iahurfR6thWLyJTfRSSFb
wsL3FSz2rT7obhS9NAeOtl0uO0rrR8GuLEx6K95Q1VNjV16pJy9Gn8nRqVqURbFslLyqxPVUVuN0
QUXQCKRwlXJyhE1nytOpwfF8W+k62invtrjTb2jce4u7wwYqJGz6GRa2EvhpzJadHzeSAH0ktLjW
s6uoEcBcDFjti4I4tT9s1L5dB80xpCMoeNj6fLyORptlMpTOI1ZRKh+LoB8fpSr4zH9lbra/QxyV
+SqA5hRbkGPJ4zloxk94zyQ6TUh76CxljZg75GSUZOfUsoNdFnF9PHpMit8/wp8IQfNVETnocKrw
ofnJxyIhYNfkE/IwxYRI0QiDUkC38xtXNabIbdUoXNG8xls+L63SFSF3JXYBG/L69+9jhlMPb55W
N3QosjSgfh88YivJjUghmZDGrA8iEPk7tlrwUnOsNr+/0s+DBk4F1Gs03XTe4ed+/DBN1s0wlyYy
J/3MutQmT1pO9fgZofHn+4GrIgNtI8ZDKHDIeciMNOqmOueAZjEfakuuF2QteLuxGYo/ngUoDvHr
UnlyGq4D8scbmkaNXpyeebZGN/3IpG0W9PJnGqFf3A+WErM35pzdQ3/l40USXRM5w0UWhb1H8eOr
HkCJZzancpw0n4kSfvER6bO+mplNesxP7jQRfI3OR64wi9NuBbEDDiCe6JNx8Ks7og6F08MYAOc/
uKNCKxXSQeYcMCXKA1ts2yY+irtsoq4i9Kdb/PGw0zHBmWUjs3xEOSDe6diewePmnmK9bpdyhfcH
2qLE/f1V5jf9fhrhtYmQQ6c/olpc5FDLbUBXxBNCtexAAzyrO4BEvWVyE9XabvNMfP7jy3EsoBVj
IYSDzn8wl4zGVMKi1g1AaSG8GTjbHwmJJR9VrZXviQpQPyHS/bxEInsGacMzi9UYKtbHUYhVeySW
9QiybgW6nTT+A8wa8PtO2o96ldlyl35yxZ9HCVecQzExmMHw59BNyA99JewyrojnWb6cjBLIg+cA
fBh/Zi/5y5ubFw08S1BGHAoiNTWrO/jXhk31PSzjuO+Xuia3l4ZJW8mXovDKqHt4Bb//CH91gwx+
ZsGswYQx//GRVnris4K0hg3nr1sJRVi7chGXy7rgvP/7S/08rfFVY3XnK801PsiPlwL9yzyKXs+W
aIwdhYIx15l1t/79VQ6nwLyhoTdAcMa/mAkHRQHW4HU8GCljPumCR1KUBeTP2GY3Y9KdkC3pLf8d
1zPwTFTRyc8L8Me7ijw/GQlxBYwy8NUIVKhULUz6245lpbXBt9JPHuPP44TagM4pXHk2bumQfxm2
kzAz101bgkFGz0un9JYDI75U5aHfoteloTPqZf8ZA/KX12VVEef7xDn54EaboZOqsY3ZAvpUvUwK
souyxMrPskprnkZEmBdCDqfq90/35zEj64ij8dxgg0MRdjA81dAaDaG2rBmapclRJ6LyKEOW+WR1
/nkW0GCBjwy304KRJx/cG0hmh5+jbNFaC5QNEv5n1qB8FVmD98kN/fJKfCQALlwMrefH4dJFYgWM
C9E7F6WaPhOInq1ONaYRnQRK+funN7/t99sBZsj4DzFImAhUPD/pWHW/aiUd2gm5XSvyuXRHqI2n
3leA8pTiE1+gnz8qKMdzoCBkf3xEDs0HIiOvvEnI5ljSTnTEwQMr1nLrk1v6ieOhzMGlLMrcETIH
GEEfH2AQFEMSZAZYrjf13qLVezpn5JG340IXcpI3utHkmUadEdzSWKmmRSnWUO8UITCK5cj00GZz
PTW1Wz8TP/OB+OVDmEsKHApmo7+Dd6dx0vRqhbs2Cr10dJI+l6PufeYc+fNUJAoV0wV2e6QrrD0f
n4EJazcwW/oJc6b6Lsdi59QXYetJZl1cjEZT3oYwZD5x+Pr51jB0wMUPPQuCRe7v40V7wfBaTN5M
u+axrgJtTBe1lQSfrG7z8vxhyCIL4CIiATTYjZqHQl4jKYRYGGrdrsasetLCMRbsMIlBokI5LctF
RRaJsA/KCPtrDaOVz2zTf5oy+OBALaFWQxY0iyQ+3qUx1WHa6AXXL9Jq1/oTsIVK6MF6yEbavVMT
fqbGnl/x4I5nOyEs5ymi0SMdrD2t5RVhwDJvl0agZleql3uTzd7hq5tJItHgk/3xp48RujFJ7BZi
XxR5GDJ+vEG5UBrUX7pmS00vLywPdQVS8D/epOarsKJSxOPoiTDu41WSqu9MTEA0O4njGjPPXFpp
sVo7EhmVDhSS4pmAsO6zteEQWUbFjLUA847yictbB1fNpsaDhuzPbSIf2ps03Ia6dJ1Zxp6sy0st
7R5VuBmq0V0GOXSP3y+20lx9fvwgkVwg9kJJPRsCHU6QppmaXhoTErEErXIFVZw2gR+1Tjxpw6le
AqMZZROdlSRjrAS4wevW0Wi9Pf/+bRx8vtSPqB7nt0FFhzn8odgkkvIMxuSUOpGRmXbR4JkKFv6H
yoG3q+gkIcznW+QY6sFikMT+OBWhlTraUI5OWAbYOU+x9MkjPVgM8CjjVMEniRc9ScH88eMoCjMZ
2ajcV441dZa/zDzdeiCByEwcQVaqEQKR1kfLOigxKOrbMZkefv8sD6bmfH1cF+aSh3J8Nqz+eH1N
9gszmCCE09UVztk5OtnOFX0g7I/+b/NnJ1Kuxt6GkhT1GQ5ZPzmi6EBkfjbojdP4tCFiHn0Awhu1
qa0bvfmZ78xbnfhuuHI5BAHo9mYGHiJ09WClG+gUV6FUdI6omAI0fKmzst7Wq9roV50YDc22jeBa
ogOo9PGytHhDrp6BzK/IXhTKvVpZMIexyOg6/aESkacv1A66wMKQfemy0/OUxFsjJDaUJmc/qA4c
0NZY4Hci3o+JXIluFEuFtcSRmxAKm9TKOIeLIKrRt0/xP5uCf9NEVu9/zMLc51/Sh+y/1F+Sh4xV
5FsIy5y08vZ7P3iYeLeCVFFNzPjOfH751huEh4nHGCsIlHGqDfR/P3qDkC05fWBDJkOnniEaJu7f
eZhAECaESmAORpdq/Emz0Hjb79+NUpkygPfEsZHNkeF66OdPGhecaw21LGEFmyjclZWy94v8MS/k
yQ7khEUBRpmiX7WeuQWc3CJ+Py4imzS6I0w0dHsSxTujkAxH0GGiK8OLT79iTP2dCisMTlBueksp
fKgb+R4qNOm6Ye7bnarmTtQ1D10oOyVKjpgYoKmud5mm0ZdE9SCr5QPcTVleRxdWdFLHqwoyuGqP
BSnLrp47+dYq0KquNHNbmqcnDa0UwziWUTcHOzT47apU3VSBk++S4yVLdg9nvFmOkW3XhjtGNDA2
okDr3BXVRdGeWvFZiEQ/P/eiI0Q0Ze5o3mJug8ZgEys53lcW0aCb5CK5iBYIDlAFvJZXingOkUq0
U9/hKzm3djLtkmWy1G4EbzFCa7uHGlVcgJ1ABr8UJOKQ4Mc7dfgSSOfZRWXal2Wyz4Vr2g4Q7ycb
moNvC0ruTHYiF8dltBIrgqEipxaGlUesGiwuO0inxSYZdlhorPX2LBeQES3L1jiCtZ5kiQN52JZW
WNc3Mn6wTns7Pgn3wv34JL79W3z79/w1eGhev30NHuSn5lV++ut/3Wv0QFd4pT51r+qTxpoEp4I4
N33EM2jpjUtrVcY7mQQo1YpteOO20mL0sE2K9D7ZR/VSBPqT8ztoexOWcBykb5MHVXE6+GPxJZ5f
54O4iRuXbqotOfkmmNwhXfT+yqqwrDjBjV3SliQ9IlXQ85OqdIbpBN4F7hK8liGt+NrSWcxPzGpt
0FyZ6NYRZcuXTFsGgothwN3gmFCAqsRW0CxuS3571i5eDM5Q2a1lW/edo57YlcvPmQ+56majbdyv
0modFTT8TiA22sHoKuLKbx3DcPRhqSSL8ZT7DDynRNjVLNTLnOCwy/E0ePRgWtWnaXhkZNsB0dKR
R0jGOmhVhzhLiEbnvvDk1yepvpM3Sbv0V/x6HlwPw/mg3GvZ9lQXl5Fwy1D1VRZ5PMolv1lgAUeY
H+9wzJcYAGPFjG+kISzabhPHizF3QvWogsOqDKdBu1a6lTjBuVmUgptxw7CXDbspj9EfOAK0GKfw
V5p3rHjHxS7BwG+pbvNmZ57da8CyFpLTwLFOqmYbBK6fM7+dUb6shdO6m62kgPSrRSSe0gnsX4PL
cH+8WC5MNFavyxIXIjjSD8eCrYU2IKzlZKpDmm4YEIYLIcmp97j21bQjXUvZVVAQLoWTLnB5RXl0
Nd+tR3eQ2aW8bULUWfrqhTeIS+x4RDa46x21eUBJ4db0xVURmqbGqV4gohrzZ2KP7PKNkCjizCGs
reAoaSJHCh99TDeHeltBAG52GWTxIt5ZnF09Oqdz0m/jFqfiA5VsiEbrGn5geZ6WrzESD3905ixA
g3LkfKJiCAq8Gie7MFlgTiAnRrW4zp5D6HOUu0TzOVmIeKyxSDWd/2w+n0Bj4K3xiUb2sJEWiULX
x5GM+9gbncB4sXrhpiHkWlsnxWZUjmb/wqSwTf8ykG5UU+NOV5m4jLPrTCSV1y0watubD3IE6hzU
OMo78rTtkyNFhnllupzS7WzZJqfieAkDQC2Wnb9rj42bnvVQsvOz9MwSMZawcXMT3v4jO2mP6+O3
v+bvvn1HZHlViXG2p3lBa/Pv/2i1U7/kxzhG1v2GhXE6mm7GniaFHdN4pme3wAIUXtJpqe7hiknj
I8MeKyFheKyTlM70XhsTRtKNILpkDYUtc6rEbk6ESQqpIxEfpQzuqHBuVILj+xu/EDgSZnBTNzWa
K0sz7J7OtzluUbMHxabSrlLX693eXMQgx9HUhizW+m0tsq5S0hXnPNUM9KxlYKDBRz2ZPZq2x5UX
VmpPlgzJFHezylrlNYmdNj1tq7hNen2ZLDLUaUZhd4FtPei76LHtnTKuHbU8DvK97l/nbI8ejbNs
TcVIrt0ULKd9Ae9cdbTJGeTbjFShhuOB3wn0dAc3NJk7sBZMeXLHWD5tDJM/YwJVPgBTudlWY9KG
zY2qDW6BBYjVaEvZQBuQe8ukL159LXEK/LxkEJWozW0L35VYvvKk+JGN/S5K6EYMwmCTQ4vAK15U
LfJpPDG9VndEdbSn6UzM6cj7neNbim22ktOq0oZ4U1dIiqNEF7HUNBeKQGZCXrl9/9r7O7NG09Cv
dF2K7VAMEO2fCgrW7gEUXJvG9kIdw7NQy1RXMC13CCcQe6ylbKnujmTrJB0uJMiLBGG4sawiuyvx
yjfoHxR+avfdtBQAcYXhHi7pPo6k3aAlJ0YyXKeJ/ixn8AHVkyD7d1Sp/9FUQLOBIz2ff1yBXuRt
LTyHdVOFT82X5/YLEYsPH2hq31/iRzFKD3Pug2N5yHnkeyGqfQWwAHRWwBLAZt8XospXejM6dSuI
IL28WUX0VyFKZh+2xlS2GPNqf1KEcqT8eLKnCGVJg4uOiwOe2erMknvPWAuLUtBAi0Sn9KzJLlNd
dRILQyfiBDadmSwjGad1Q7pBKnJaqdTh0D3H3DgGkVXdvKmPtFRfp1hMkZZ2Igj6Nu/UPVjGkdnH
16Qn7MVguuoGfWAvNLYJ+EBX1Wsp7pjH8uMo+ttKFc9zFfMIIbYI3ky155QOWNohxlGkV92cJS91
2q9IrSTmMooejTjWX1C/1jNfSpauhsxqV5pWItzjsLftTKOB8C8pmyGgVyImenvdxKVmK3Iy3Iuj
Jy8GJS0cAfLaWYBmNq4f/LjIT7BBpLwo9KdCDIdFEGmYB1R1uvWtvltmaEZPUCIGazWq4QkUYMVz
mw7ZgRIl5NdU+vkwxhe+qOVPyEtnOS12FYIsqvsmajXIwkpGcgc+ASRKlF5nx5kJ3T4zbsqUtXBE
4OREKvtZaia4fWoVHBWxOEXVvFGiISWSvIxXRltdFDJrH07TWF4lnlvl/Azn2m2c1v6ZlRabpkQO
kbK20lZwvDxeWV3qJvm46bsc45VgO2rh2oiP6j4+MiPkMErlVCnCg2aTmwqcugwIILdNbdqHYWkX
IxVX5AXXo9/xA/k+UNlzrKrhIFLUj5pvLDO5PeWjvxuKye0L35HMWyiBy8kq7VDNNhNKGgoiwUDN
YTnA6IQdZbbFPamQeyJL30mBgF3r0BJePmZ3RaTzhJXOQOUgwZ57qpVJW0QadaqkFvVGkrP4Wpk5
RUnm7fFX21RTUi2HTLwfMGS+8sbiovZHcT14UXSCha8i5FvNi17U7qgOoiWTbWlE8D4EeYrhSmgX
HUQiBvBTFdfJKQWOtq7bcBvh5R57vMW07ARcZWg+Kd24jCXc1hQpe2YcCM5kDNKCtxUvZdErjshW
PUk8A76czNmnLrXdgGvwRlFHqF2iOjlGWdOQbPwTdZoy248JQ1et/hbQ23DelqM/wgb+o626OI0T
qzkHcP3jhff0hdjWly8vzZdVxeH/5ctlmz2+hwD+/iLfOcLaVxBbbDpmFs4M8XOk/7b8atpX4OI3
YAoEDAkKa+zfI1NniB72Fa42mKLMjmHfl1/SVIEGsYdWaBjgSs+i/Qek4QMgENMKffYLYmOgw0Tf
/wAIlOSUeaIhujbExolbtbb7PLiNlPgxbQN0aNgJLbEIePfETr+BDO/pZdIB/Pd2VZhY6htHBJHq
wVX5i1Afo0BbSEWT2w2ReQAI6JvHMN12argfq5zyUVdWUZqc4ntjIDzhfBVXwVXEcrtgQ5kcMYvU
5T/NoP0tXvWvj+2X47amcPo7VPV9nPJ7P8YpptHUAXhzwax6pxtmnBKfTavTQP8LbmuB1v41TrWv
xGqQLaa8tTbmeuDHOOVbvAzxEexFTCto738wTt8Q4Xdw1ZztS+uK3hyWK8DixozOv+O2Cy2xeHN4
B0JEf6uMFNBj5C0CTyGthG0YIVwUu70WXFgSp4tJ79cdZDsI0gjbNNRt2iSN68HXN9nESK81M/9n
WPAAEX+z1u3a4SV9zNvK/zBw5l/6Nmb0rwCcdEnpJiA4x4PoR2mpfWU5m50KoPdA7sGm8seY0cSv
c94zNnAoiL4Pp+9rm2p9xV6L15oznsBAWSv/YMxQr34sL2c6ImMZ8S7W2LPv08E6Q24O/Fv6fXhB
NA041TC6Teqz++dJ9QTF1nKGok/XQZRKZyPtQkcrBcWNxChdIAuOnC7GIpo40JBqxpRXOmSKa0tO
HjUIu6tJwtRVKXzFtvzmAXX5Q2F413ml3k1DSpGloLHSwlc2h0txnBsAQZLZUlA0tlzB9GuyXRNo
1ha/nXNDMJ9VNUQnDfN3M0wl+sggMBZIp3RHlhPhKEM5bZeB91hCJr5rIIyAiwXhxdCHI9hO1HI4
E43jRvIUW9dHqNM+rtBdivg7Q3fJfdYFrt71tDR9CYUa5kwnoodO0NP7AWykR90b1BGqxGxlKOOV
mXn3ftrh2yPHZ8yyxLdF3qVjaV25irQx3raCBQ4QGrqTttI9/YwzOYiGVZeVFKBDsrUaBNVwyN1B
8o4QPVe25yvmMsvTRy3sFU6+mNBllV9S5FsY5NT6tBQnpXH4cHBjL7ramXLwtzwFYEWB89A3umx3
fdhgQhE022FA0l2jLilQo6MCRgaVg5dhYVMhqVURoh0FER4paB1l2++Nq0wE+MqEdDxORqijhSxG
TgSMgtoWUTo9rk1qgjiFtcSOV5X7Ph+lRTPrZ8ORrAJLzs4DddDserLqRZHpyOJD+TjR6og3Wkl2
FXJwKGdbWK2orpVRJmgSSRpfGqphC8w4Gkm+98cRAZx2rbf5JQxM0zG1YVokQXddFE1DfTcea30t
OX0xtHuZqEq7akbT4UkXdhKMEsrGcR16gFeql/p2IHU3TZ+bC1UuL2oJutRYd8eN2qKWy7LcFauU
0VuMxEgrS21+B5GZPHiFB+Im7bSyUWd5X+iUZbCfOsSqtSc/iqOvu20Z8fSKfFmo4l2rQ5CLZRxd
8LJlVVWA2uIZtB4bO7Okx6oDSkuy6UTws6vJxOonRxAuD/gL1NpNArl12XjgqKNmlrM+ocYeZKDy
x2QOsL6tLvtCXJsKGGflqc9+D/aRZ/2NXquqE+WisAng7tmJideJVbV3leJfFsHgXWgEzq5DP1Jc
JQhWUMB1LNfkrVybazos6Oe9Qt/kpSEDSqShtAzzJnOtRK3smhzjjZhBGDLD6q42EkyM8UG3x8rw
1hFuWZyquq3YtcO6a5SNGJnm2hqVFVlc2Awxvm7EpnpsdBF2SJbP0ho+BD9QIBcK5bgMO/NebP0n
syuvOgV8etB9LETRuDg17wnjoMlaSW2uAwryPpMu2RdYCKP+50HntXEUY1q56Qj5oqnhF9s6kxG4
co7nKAILRhlIYsil8J41gROdyecaDLK4kPT4pjKrZBmqMZKtur9QtOguRACOuGFamMi3VoJCTKYX
AHJ3dNU3rI3ySq1zHFvoQzhWiip4QdvYXCI43GsV6BWuiE4zYbOB/lohhacNl2UBwuezZ/PUYvV8
NGrt0sgykDm/TxbtlEidPbH6LyRpPEpp6daRXDHV9NCNkmCy5bjOXHKfzuDDHMlZz6oihEB3D2o/
Deeljw2EUsiOkBjVwktR71qTCBwoN3vLHx8rr49XQjPpJgCg9xz4ocKSwf9D48qyoAb4Jdl3su81
NrS+qzYzHpGYg3wjjisxPLAJZFaW2A/cJL0VL7I+WGdQG9y0FB8nn085MWAZ1UnkLb2I2Vk1KPiF
loA9Q9BwtqW70Hi8H6kZ/LUXGi8x6BuHfYgsptIdD/LwnI9gc1HIUbKv8w1uYgb+Tb1p/3nFepmn
/HPobfM0/I+nvEAU4wfNv/zbvHJWL/n+IX2pD19qPvT9eK36X96+7b/ksznNhz+wlYTNeNa+VOP5
S90mzV+b9/yT/9Zvfi9RL8fi5X/+7QlxVDO/mo+L9vsiBAYYgQAKpDgTPoqJ5ftv4bL/de5euOfX
7uJ/f7l5qZuXKvtywaP5UBD/8iV/wGfoa0SFwxgsYvjKHBF/QGgUMdJ8iAN0xUH3XS9X+QoGZ2FG
y2/BA5gZT9/rHOx2oPsDvEHvfjvdqX9S53yjZ78rjn/1LN4Xx8QXM6XTSnL81NPsStPWPn4cLo7B
0zpsQsy3+i5YkXdwrCXCWaR214DEi9YHDdZUvDCUILarFnV2pe3bLrYNKG+tVe/jsk7uTXPwnE5Q
2c1h3Nm4Q8grILUbpULqHyaEmowSIJlZjZQUyMjdKJxeE82/w5QtW46T2e+ExAOKJ89BTNLzvmAn
SxF+nrXNiINIl6ubQkoKx2oAncc+W2AcHUAztkJw/C6vyvNKZmsNBpYUlp5hNaLCtBMDk1LChZf5
gC1gRlMjNdWl1WHKEwXFqRrS89PIgLXxI7zMVeUhqMJ9lurnYoBYURMJwypNJGxRsM8Re095eI2X
5Rly/B0kpOMglFeVhlVPGtctdj4m2nFNwcU/KiZHkyPANMNaqWIru1ktHiM0f0W1iA+Oj6Yc96Fd
2k67cRJxIFIh8qSd2WJPI77UQfJQe/reD4aafjdWP4oqxKjUKm2JEyGIVG1uUOSTgkFluMsKugNS
R+uojo8oNmPHy6yL2Es2uYW3hexPq7TJh5eqLl9h9tdOoPkzN2zcNBJ7eUySWWY+FN6w8WIUq/IC
8VkEx88GdXV7zzjJwuS1HSuIcUXbAI2lyByNqjjRJ7jxbUJnKIoSLH4CkU5M7Tf1Rh5FHAorQd1n
Fd1aGC3VSuUR2m2t0n0Qh3VeS8ZFLz0aJKA4bVCH2zEMLgJfngD2srSwNWzJMXvz7BbPyJswnK7S
wMC1kFw5zOQ9t8yG/HREW7drqr4/nWZNcyf0wnbK6ru6DqxVSr6iaSRPXaaUS9RwGEDKnqtqnbEF
OoxAOmfHR2ncGbjorIRuuKqb2fohhqPnyAVdZbllExDtQk7WlpGexFF9CV/GZYWj1dliCPCKCnOJ
1wlFIqloeLzadas4bRa4XRHa7MmbnK58Nd5jWWDHbUkjVHdqjAGaTFpVcGe7tDgqfdnJxLsOjNWK
BlerUlfwKFdRHxP2STSVxuRAtWgmK6M6FYNh1c92UCjU9nFr2omOCEO5VkPtOMOzyjNFOAKCdGKo
pmyTz+mKuE5mHXbEV3++r/zDTeP/w/0AXOsfY3b/mj2jlHx5v3/w89+WdumrYYq4uFoz6xm8YiYf
flvaJZZv1m/4nBxeADhm2uF32EOlBYLcSILoNaMfHC9/LO18S4ViO78QTE1U+H/UIbGAY95TH2dQ
jhT1WRQA2RP3mwPYQ7Zw6IK/Fdmel4uPIRHcp+qQD/bI/HQmEQpbXSX5xqO5eNUZSbOe43quvLLY
lYoIpyIR6CtyVuRnonTsGDiUIGqHnfxQqR19Q9V0oeKaUFxof0RD95SK1T0+yd2iE8Yzr0g6zoNp
4g6tRXEq5/Em0afWgfmNnZCPJ1k1F6GDeVf0TLssV47GwbsS9UBZZs0YrLyyOpLMVHCYkFeFLrV7
tEYvnpVQh004pNEXxo09vSnHrnPrcjS2MhlqK0VuRldKJXJahNq0G2lonlRBPOetpMcdVsZ93leY
XLGIZhjvQCoe5RN/MsNlKkH14aCLj40VlrOjY7fwhBzHjL45anBwXI5+m7mcUaZl01e+W+TKc65O
dInhAtqxlq5aM+guo6Q4V/zi2YuFGxVPS550qL0K2FqZQxhcenGlrol2WVs5KwjNo9Ip0mLaTp2Z
fZNK/RGU/s9Y49HPmkM//vG8vngIs0Y4fqiaMPvyX5fg8U8v/+39LP/+Ct9muqDLX5mtgEuz0SFG
5zPQ/22q41P6VcLJQ2Gaw/3/NqG/z3XJ/MoEBJACJJ+J5AqF5vcyjm+hmUCFCl5FfMgsifqr4v2O
glMsUztTK/8CFaccfDfVofzOwBfVLOx8QHntDcx6h3DGQ4wvIfTnxThJ8jovIRYEyiQSPB1+JnM4
IP99uxbEP9JtaPGid+BJvC8YFW2y0Oaj14/qCePq2k0rIi3lOFAdJR8c4JLRzjofsw7dyhZAVsE4
JNj98E448qmr5jUUfW0NBGAtTLVJbTEMFlA3dkYsat9A+f9H3XkkSa602XUrvQHQoMWEAwChMyJ1
ZWVOYCUBB+BwhxY76nVwYzzxuo1s0qxp1kNO33v/X1ERgPsn7j33P/1e/jnj/nd1+8+H5RyluPbu
kHpiZ/7PD2uHQ9BP/HgpPeq3vGJrtrAbfgjD4qqiGSXfZNL8he8gnYwUTLHJuO1QLlBJZR+asQeV
OdFjBbrQCX+C830LIAkkmhmQDJAgLt7opMTjtWm5GWmlKme/iGk4ILg649dFYGHoeudRR6XlzR76
Bgah3lGqwP2FZJF4Uom9ZZdn3NUAxEpwiOJ3EWYvThuh3POMt7DN2AAqb/dfv6P/nys2vuL/1bb9
98fpD31A9+df4KD2/7Ifm98/Bpqq/w96vbuT/D8/BGLxP/61VoB7kU7+x3f//r/69+6NbovNBPY6
ZtG843ctw7+99zav/R27g0P4n/3bPUXp3197z+dfcVBgeQDs/m8i3X9/7T3rv2FyJ98GLS4SX9f/
L202sFDwyf7Dmw8FFRW+yZ9CY3lfvPzfOZHT4uDCxn6TWplduTsBpnpvLW0A3nsLjjms83jzAwSv
o4XKxwhPXp0/TgDC7nrE7U5KEcGhcZuv1tz82Io2bmrlDUm5GqdoW2oKXhu5HX8RanTzGUHcepSh
ql8Dgwu2nl0Ev1N3bivpxdj4GUObXbBbjPv8rx+NFNtefw6b7uDLbXnPQtblxYbqNfP7lP/KT6JZ
+CkOrSWJiBKBtiY0gNZBIycLrDEuAk8+L8Dsj5TEn9rtnwkwROE5cuZkKCObevvmVbOLB6kwHyx7
ozAGSB+bsCCpcOGMMas/+HBjHfrD/iInkH86wriAZADVZJvPFynW33PRhDsVNG95vUD4qOerbTY9
skV4Ri7c0H1jderc5I1zcgp4QU3vVEc/kpj7HTtPO7M12bbXxrHKenG0lTCo3YvxQpI3cAaSMYp9
6DbjQZGuUsRQfgByFLafTF1bfrPCrI3Nbd7e4OH4uHAZsVYFlC+s5ctpuhtHwml7cJme/R3G8Eiz
ub00+XR2/aFNCmn1cRdaD2W7ecmi7AdmH+u5lFnVx/z/I8ucg2E3VeGfVtuyBlE0aWR6YFnIklne
28r9HVWiu3BWqn3Udf5505k+Zlv0wzO2x6ZHBua4lb2fGkOzIKtalFZYBYyFqLDZm4n925SzY7Pw
tDhTdTUC9eWyH1iorngMnDo6ra0aUpYEYHizIDqKbTw5dTaiqhxhASmQ2eB0vThX9PLtIC6is76i
AkGqNgSYfjYAFhI8fkGZblCI3lbCZ57KMOq+LLPeEpG39bGY2+ySt/CDwJUXMyB4hK2D/6O03NRF
97taxkNOWIkLOwZ2bw4ClbG27h/mAv645T8UaHDyBrAsojQeNn6LDtH5diw7pDp9g2qZGJVWFkZ8
h/7J3D0iSUe41rBHsTprOxJ5DY7Dq5tHOi4Uv6zHPF6L++TVytz+27DUXognWZnnWsztRSxG9z7R
O5PnAwZxXJH3uk3Ct3/pug6p4GYl7daWaPiYm3QIoHsNHr11w2PfiPARFI/zqzQGZtWws2mxR6Ck
5qj3cPNLKy7aFRCNbQyACBfnDAeQWDmSdIKdsgIGlgwYCGRDhA61MXYB2p3dnneidyZxJVTMfwYB
hHoeW//vuVpvkRx2Y9kflHBUCgMfBDIz4dT0ShN2ZA3ex9/ku6sshcQ6774P7JaepNbMNW1YWXOl
RZJNRQd3C/ZstY3owMeRC3jzhuWJh/sh6O3xdQODdKf/Ksb1ffndznqkpOVwRIt0rnHNpJZas4Pb
Ggo9dYjUG3W4dyZuWmHqmmOnnudDkaPmr1niJsVUDmcn+MFMNrhMU2seA1GJxF675dp148AzRbW3
D1zdpKPVVXHkb8YzkDByISZWY+iJm6SYF/RKwn/3i/Vz64sCRVZ4iCqZnfIJuWLDgAZDz4uvkPKW
GUJbGXlNungy2K/AGg5NuYBU7I1yV4VZdG6zTGMgyi3vpnRmvNgFxwWyrexJoTsLgP7zo6gkFL5x
K4vor57QimomBpOovrwOF+k20cdxflzNYEbzEwC+KbOJgUCYCQRLiDLhnjUe7do9WEX66qH0muFY
LGiep1beygFhUBT17a0IvfrdCqYQWRli74V2EGmovpvWAw2i2NEHx+mth4097sHkvtExWLhqN8kB
QMGIlz4uanfnlk6EqY1ZvgDVoUBUdROehqz/gfwC7JHcVYX1KCMwcOuIcH97q7gn8i44L0QPkPmU
kDi1c8eAK2y9S6ugJTL6WoowQTEWE8D5EzMa/uKAjy0eMkhro2vf6iV8yiNxxnUat9PIW6mes9Jo
08E2OmIcyjzVFlrecUJFN4yfUhiPw/Qxu8WrV0dJXa7P7gibSK12zYoIdTirg3iJkI4E2CFm8JMG
DSOHU7KORGCV+lRaP6cyvK424CWvGLaF9wzFelA45iOZ5M6D3mrIT+jWFM6DcUiJpZiBYan6tPpz
9Kbz8DcxxjIdTO8908t88Mgy4MPO2BOamQiO1WunywSQAcM0c5rBLP7yhLFC8srKTr1Wi5thmHIH
WoDmfnDXhanYQqtZ6iwtqy57tOoJPTrl5tyzdZROa13IvL/aReY76G3n/MgKTlztdgUnjJBTHooV
30Qwt+GLVmH+wyDi75sfCu6qtgyGg8sq0IwzGYjr4ljVOWqy9rohDvo+lM5xGVbnZ8HMMcn70v/Z
VZjk+rHgyYlmagZnMYIdmyLvaPhw2eLKnKOTJjfm2DZ1+zbjjbytgakf+77ktCgqFDx4KZsDSNuW
Z+7+z3ybTqmbSSuO/BMoE9aXA8S9p6r0vttGv56k71Ux58G5wIb6iQTWTVW+iCO4Pl7Ouhufuw6V
X2+KtBqM7de2LQEYX5vkhqUY5UNh9eJr5ujfKyd8VdlaJKB0fmZNPsRbg3xeMhkFZrJZpzzU7R4i
OH5S35c/p6mIrjxYX8ozM3isdt5SSHnmqRV1zXjBC18KOQY3ICxWsvabj7xE3LKw+JSZPZzQHn42
njzWAEp5IdgFdd3qJfNamW/Qn83TUEX1cVybBinnoj6kVF5Scznzoxft1ZhJ4I0J1clO2ziHbPzM
aGdorjSNNH4v1hkYsVkwq2iGDYCT7A7zhnZv9PVjGTUyHqrcxGEzzj56PjwMJTzjkjX0cZCq/vAj
j7lGxDOE5i9Yf4gpU59NJLq9q8PlnGHLrtMQBFvCaDVP4UXlxzHy6p3thM/VQCIYQlSE215f7Ci7
NsDzjTiM1iy/ScuGgA0Omc28DHdi6rK0b7XEzVOnwPAp8bprnxts9Cks8XF5V2NgQIMx8Z1OEkuj
99oqyRpzeq0rE815sB+G6anu891S+NlTbmXixI+IjdJ1C7aJEjuJub5tW+V9jIsH1lgA965V+Sts
cx+g3NiwLC2mJwXE3V+Vwa9JsEkixfCz3LL5tvWWMSdEptPU6bBJ6iJ/Yh5dfQSG6707Era/r1ma
hxYAVluboNlErt5qvsWHKEf3KTyzjdUUsCOZ1g4Z8IyIwItQ6aIkTYcpW35XTGovbWjsnc2F31fU
c1xm8lfuIES2sRh4kd4H1Yy3DKc4KAz/HhAm/KPCTh17Wr8Ey3Zyq/W7whbhj05BNeDuetadonHP
NuhmsSwfs6fZUZi3OfAo7pb8YPoTCUVmU8Th6hJHO0aHtVDTUSKgLX0PKj3k46kdn+dxo26T/dkT
0dlaybQBIJPOk5gO2za+hNrfVV6972eDWfwvE3dpX5jQB1kz82G6L2mEX6PKTkWt+eVD9T6F8m+4
2mxLWfs3vK34WW+OLudk641rMy0HJxzOMLZ2hcqBkatX1r1cF5af6M0Co2G/5HMu/0xz7adsdJZz
O47eg65Gc7cVfnnpDWwYPSFSnPDEkIiM+TrhMrGRkxRRBEV/NUBrx4XpPwa5+Wn03L+LtLHEIIwA
iArGq5lFfWTg+NFAo457i1Nsi1buUqHOFVASuTENaLz1iWCaWCz1KdBiRyofrqaiz9MK8cT1TmY6
Mv+3nnQjymMT6OoJIc5+zOcbSTUPTh5ZnxZa56/Bc285NMK4nBf7AGWcFZtoEJJbTv4i5Wz+IFSq
3m9VSfqrOf5xCqPdNUtAPAVQ49TqAPtD5pwf1ypad1GJ7SzaPOdRSvfmhOPzUjN2Ad9o/QhEje1n
rIs/pRDYYhaz/Nls/W0hhejUBrw60/SBWrJ5jyy9n90y9ZviQCZjUis+lES5Acp8TgIi12+MRH77
EFx3jtMNt2bjJnVMGNBNhY6783zsi+hp1klFiakx6iFzupIGHGLL0q138UhBPYtG/SFBKki3dbWv
kZO/93Z3ASKOaW3sf5blOpzlWDs7ONHdQVjV1R7K/EdUQjZgq9GXW6LcLiOYGz9UvfryB4jd/uJN
ndhPIRx05w60HwMbgVZdPC59sJ8D6Rsx1548rgxme09d/WCbX9e1e/ZDXeMpap8V8sAiL74zJ7/6
95U+tsqfiANJ08rFbjaio8E2k+vtHiaFBLvjBr6GE/UCx5G4FA7SsbAf/NSUJlloZf2Q9VRuUdts
B3eyOP7K0PnIusUkYV75PzDiDZ8d+XzOUKWbY6TlFAV08CTfsRIstPdNSoyatEFHd3aOtQdqceyi
I2RJ+wAFc0rmyMXuGKoLQWrvU0ti2BKuz3Ytfvpu1uxMGVYHf9I/JmXF2ej9Cb3qxzCzRdSLE7yJ
yjb3nkcZ3WuOogwXkDsiz7eEXB5M/66FqOon5uuP2V3MYA/O0TJ+TNKIpTHtvdn1j8LW50UaT17j
1z8gFYHvsMv6FLoz1azB+5eDyIs94jePYvacN9bdYKi8Ltz7znDpiBglXqEdklZbZsLc9Rf5dicn
aOWF2O3y5m6Y7aKgGpOyAb49291rVNHWeNmdrRPor3DOomM4hf4RewZGpeG+OCgtztZoe3IM+e5Z
DdRsV1/FGkwpf5+zI9pv0FpZzRlTd2S6gfxN0NRdNuK+di41PplKm9tikUBSFDldCT7elBTL0n3H
x12DA7N6yi/bOA3ken24ddA8GIEHI6WfcFUGcngeiPPSKSp6lo4giu+LcDrU2sIy10i7eBIagVZr
CSDfBSXH4DXTg+Ka/xOtsjyuAz4w3xTrg/T89zZo9BF7iPyZKat7qxhk78hka/500vHRQ6/NPlhc
PJ82KQnSkYSyZSMiLNvJOHOcag9MvvpONlT0qR05/oDnyaJceH9Ke8RqG9YD46Cg3Rslkh82V/m+
QOmG081Ux96V4yFYuHUU+PKzeXebZrVT7Ta5bT+rQhsHaONL4q2gcciWMvQLP82U9nWEDzCD2W+u
/jIlI2un2Gym4NUdyzYufbd4nkvlvAxOILq0MxZ5BE9NKzUuREgAc01Qbo5PBObpJ7rx8AGI3hyb
0RBcFoOo0Xqt6qQKxzFZy4XR7YIRfFSKkJVC5ztggusejY44hcKAcxta4goeP0ulEVTX0hbpKsmU
AwvdnwGJsefvDDl9byd+hmGJ1pNrKhOquvcq6vYgRp6WfBomxJG+5t2ZOVqbxZ0vY2M/2l3AhT0B
WtgNQYkhz1yx1mhiin66QasPlDANSBSzOAadVb6MxfbdMeU1n8f2ZtY63Dmq4snMA3a7arDgs6Be
IhmN6x84huyw4mQNPf7S169LvfzUlfGPCit/rXtsx/mKDSCN8uzTMoiyuQe6zalNb33v6duDLgy5
k41CaAhhZ06XbA5uK/t4pvn5py3CjHI7mOyUBucaEScT5wzEoRKr0v7Mxro/5v4wcUJpvjdXfLqS
ab/IzJ+ZtyIF4Ou5UG8W+EM38WPQ9WuRrZ/G3D1EWYa33ptk2iLni3N/PRvNXY3dB3ez90SuYdHm
23mVYXCcIMh+hJXhkMyxWCFUbcNdTu1cE9UxwzjGX5SL1OqtPF1WJhfDZIak2I/1hzNaaLOEtPjG
rO3S8XBfsqEQxNu5y4sg6+ADUR0+ce3mHHMZB3O7Lfdz2mQkmTdiZ3g662Od2Q+zuU08hdt684B6
09M1xbNi0XJGd5qhzDScfRGx4qQ8I9pPzcMfpjQwMqHUnhGz2CxXCeYtjfnil45xMFvbelwlDBzK
0JaMHccBKKuWJXvTjfqrKNPSbKROSMoZrWQXFd6h28jmQVwIgKAaCdgze+PUWTS+AQqiMPZ7wi9s
NJTJgkpwt0YWjSQ7TnNW4lA1CGcTMSCogUK0zzofuQl+rhJWU2sG1NtV7SYoFQSvgV5eSZHMH3pC
5vYjmoPTZtfzXtOHfPqoKOuB2KeuKbqLnMGQU/piQ7duVRHUb9ojawEKDeMTfU+28WoKzyVwruRK
IdZzM67PpTfPw7AuV1GL9VHh6sL1H9oHWw8yLVHexZXbHUdjG1YsJcHeywJ+YDn9gKz2G4/UZ10I
KtwGhILZflrkQhx1RPpUsEi2OXegSdxnPbTmaWyTuqp9FCvF10LYip2BUxBptp3zWaWTZ2FaWcrN
emYxflpaJM6qIrymaaPoAJBKUem1z6RbMJYeHlu/uZqbJoGbShj/385tB0oiRi1Ra9icW3rc+XL8
xiNN71h4QAeQsGaR+Z3G7AwDdNcHXspxMx1UKNRfZhgpKZWvjSSGVS1t/jvz+SHC2t83BQbdbeuI
jeQI/wBReh4m98X00Ck2bvW3KKj8mLk332Shg9i9m2X9DY1T6ywYo+/Sw7l6IcVi2nXopz78DhjF
YLdmnZCYiAlPEvxKkpJmnDJr98VARurIsyL4xjT4IqM6+gtcc89sJDGqzUZ1jIB6K/pL4Dsdbb2e
bv5g+XeHrjw7XZdsofcQFrjvUFCysB/XV1aRw27N1+9u5xUpncVfiyAnVZvZQeigfqhXOy6MOTzM
jKOPomzay6JJMpo0Rr9gHa8r3smjM5JaK6DCXaoo+AwIGPltM+Uka+YdrHb7lvs19m1RO9Zllj3u
fcQ9Nah96CABd8mKbrf11kRR/2LRnIT71GUR/7oTAjySY3jN+tCPZtUxvIXgQBtsqNgJBvFoio0j
p1stp78Oq6n2/QRqEe1YBWl8QmLb7lY9FfInoaWYvZW8E2tHAt0g/jt56POHE5XFQHrKCeOYxHbI
HM+gK5gzDO9bW+vfPoEgNwXGqDpnYVmOiHRE+GlNTg9vgIHmryXqojBt7U78HMpmQZucz+jprGJl
eG3T01fN8G2F+pa42/I1AAaPeVY+zECNVkyTUZxDw3nx1BZTJxUPHBnM2kzXfTBpTV6bAKqIC/79
UBmVybs6RLc87+Xr3FTFZZMiGojMBOdvFJmZThlAB8dw2d40+K/3o1qDp8iizUNZVFyA8ZcH7Zf+
CTkkYeclkl9Yvs+QMS8AjL90gS47C1E5oJuJtRMc1uD34PIqLZZiFrb+GUUpP0ZGyo9B72ZolSjG
HeS3ez1g7MeY0BLEZbP22Ywo2TrOs6jQYbLqvDiY/fw1R97zYE2krWmpdvk65y8RGjmPDReLXI4h
o9lIDUBpF2eaFJuMLZlNBcbpOpeHjUSsCgpHV7n1eSLMtLFyK0bIPpEu7iAoyerysNjsOWrJhLsE
tJx6ZftitT4zt+LZWszoF9be5Ue/GuVNbNx/YAa8iaiIUgFp4pWzZ5TQZK5m47Mc1yfplRwbzr1Y
qfzbil5t56qZt3hW9UwtZx8csRWnPi/f6W/eeUjtpMOipBzz8y5ZCyA/jOF26prouSHE+C9Dr5af
zMOlYba8QUVT1bvRINUnzrzuLQSSf0KgiEZ+ZWSELpHMG6c8KgSPuzq7RyIF+lYu3h934zZuDdJj
O1Y8ri98ZqAmA+hsMykKVp7oEa3cF1N3yPZQ+Hi2K3TsVCPk9RE86uMAjK3K8o5jp1Ll90tSuKAu
R2A5nTGcsj5jVxTRNHPcO0QUy2lHli70nS0gk47luETkE/pPg5xBIWRy3IOfzj+Zgv8jeMSZtQT+
9whxDmeMmf0dq9rgEpfGd7NbM+4TrvM1tgLRvFTtWH9n7dakgBJrWuTm2i/i76ZJWaiNX5Zmu47e
X3yadfnFaH48aNX8Dnm6udZjuzTirfVPtS3YnlSNao8ZDpjbsLXRgdb/DQo+SNmO0odM8t9cf/VO
kKMjEQTWYdZcS8dD++01y64z++7V9Sv7ev8FhyAnyKJz3Hho6xfTNAVP24aTgIyNcK4znCdGrRKD
RXwcZtujLHVz0D1hbcGEEn7D1Nz7oD2UrH5NbvDuLw0pURCAjOqYO0Rv1QVG9KHGCt/K7lvIdmhX
8WVTMpft3okydrOt8RS4Stq8EK58tBc50WqLI0lkK0AZBxBEF85f/WwGrxZpmN/msvSJj24hhtEg
vDQS8uxS4SpmdF7uXBuMEqvG4qVdMeJbrKiekTePD/2gArJeo2OryFFslpzoJGGSu9xsun7rKRRJ
wM2idJGRcQqHqHzFO9Pvee6womB9gWRju+teBlITO2U7qTn71SX3WxKtDfsXt6V9aMs7Q7RjmRmH
mvFHpLLD0IpXOGr+xZHe3vC76kEXE4l7hIheo7r/lm/36Zut095v/9jWcCI3g7teCv3eFeF1MHsY
GIr6xYOpo41UZTBzSCUcAf3tuiVMZZmT1pab6lfjjQTYBE6doHyFCBLQCw7aVCcexuZGZK93yQii
TLXZxa7MXzI++DnvI9Jh7jusvq9t8s0ysDdb4xLD1iFfxkXGkOZjaBveVlAYRIkMV7UY7rn12/mo
1QouZWjeaAuBjcz2mzGQl6Y99dRYmKdCwXogj3ovCeimwLGyrSo2bETdwhXnZMx2yX6mRSLtprVJ
bhyN5Zc/2gJbDlEqz76CkaqNxjzAsP+sfOO3MeaSvxqgKDUCWSnLNrrapPduzNGxeaBWXq5uyx7X
X+dvwzj+AXRISEFDj97XtARKfQ/zhfx4g0msXTv9U7HdwUrFOQLNMvTZbiLgPkVQJBPV2m9tIRNC
tS5t6wPagbu5PedbiQDar9VuszsitUxiUav5oe0trEoW52nWQVfAqXeywzFLA9jBcTWwj+jg90yG
05+GqaY3G5+jya/OolcPYmpveeuLqwCBylaUSM6YEA1jD0CGRXDgvhPIKo452X6PWdugE+oI5gH6
0DEVJZznPCzMlCPao0Wsn5KVRc4beuIbegxn10rw6DDZNZ07LBWA1H3157KkOc595h6sohx/r+VA
O73kw0sVbQiM68lbYbksTEwx4++8RoHlni2iIMUWfHkMBC9WPzGwHvx937gxIeYXBttOUgiqjxAf
4WuoipLt9UJC46D8eM6bBifdWN5aAtOpkHoCbwxcbOQIWbHZMvsdrC0/amk9tU3UXUZobGnhLXUa
iRrZlOrNMA0adwAgU7nHqPQ/5/tRh5ycQLxgZGHhs28kr0KeCP7sdkhT80sWdGdra4xDUzCgrMLP
Xg8AxhfwQmM57YYqG3et4JStVsO5zqD3iT055kX3u7cDvpE1Iez1UA71SwAatJoA5+uEyJ43p+UV
F6x7LV+nmf5u8QOJDYpUWV+9sLYTbX2vNfPksH01PKYoAoyBY/T0Z0x/B/K0bSCVs810tbUPA7lv
/mTdhiWc94r0vcSO5g9e1/NsDq9bOLYg5OxT1fsM1MiUXCfgZM2u5D1q2mqn7eGwgPbm9WcZXBfY
WSpoCxI5nuQe6zWn9AaFp5X2SSOVFQb6dqT+Nm9KGbIczEmy73peSotQWIwMzcYnLwYyk2ZBWwkp
KnROtAOMF4xzAQ+A/bNkts+CEIa0RaF52pRrPRLTNPDMICp7V8FSxaMxiF1dExTDoPRpolk+VGTv
3ooh29mzHo+lx3aIsRLfoWm+bzNMOLU0T7khoICMIceVGxaP9tgS4RL1Toz2Zk3tYTSPPtFTx4qx
4tWa7a8gEAhDlFWdeDfc6kHksn1yEDMkgygzwB4jlb/iNjN7cs19zzhwND5ujbBTg6Uo97b7ToQ9
h5co6u/cFogEGrUldDLRoeiqT9WzE9RtUe9qEy9a0Jt/wsZdH0WA0Uss/UjzKNbUtcjVjSGxf2xy
5AWu2esxS28JHfSVJpImoAV3Ph1aFKWaQ2STyEN/0YCJMpxZp2MbsFdf7aTiWNx5yiJIs01dH5qX
FYrf9C27rlV3l2t0zEV/tnTQ7sIKE2Yu4DDTdpY2o8qsupvs+u+EZJ0cYbOZnlPgwXRQoY7SeqJ1
7KonJe7nYvlnbSOygODQTH7BUSs2xNnOlTQfZlAURHgWXlGheAe7tZuNmnq6kve+90wm+8p+CSzD
eu7p6uhuwpeqDr8bbjUn9cJUNhupMCzWNRBhFC1P9MQvYTxqGoVPx+pptGHzhofRbVDcuL2wbzPz
nvsWhqX8mAYovvRfh7aOFaJcwuM0mT1hSqt7qogkHb2Cyf8SCXVfAL+zCb/0OUt82+JaK5113BV1
mD9ERv0aEQF2GTOvTTwfownDGXqzTBhUMQXji/qS0+ErLDBm6T/5i3gMRPuyGeKbNqbD0ucHwpee
hBu82EI60MMKIzEJvE9zK3rNbfKc8mHyd1YZSTZsxXZpXKIREZbSGy9eYf6FlllOsWUE3YelCkkq
bOFECQEu5XtjcZcdpgIq8J5F9BjdZMjUe2udm8mijyF18Kz6PCEYbC811LDS4taLTH7EufQ2taME
jcq48EyG0EGrCoBWdoSfFG+SlW52u/lvEdxssH19ceqm3HxfxFKSKUl+S5Tyh/M6eyoLX7y64k03
fb33hk09V6HMz1SSSM8i5z7DMjmXJsvK/xRBhlwvC/GbgsocatCAQVWnU+vKXXAfbFpoDBK1UhAZ
7nTzMKgmvYnzAylkjApHY2U2UxVlr5X270cszunetfNTUOTdtYA2sgtg/DNHKj/QxhUpkWMfyMdo
CZxxO6lO5s9rzdUcsnWAaLxD3PXH7Nt0I2cMyWsIqw05fiw3B0d5NOld6JfA53ptHqTlva2qeDI5
hvAsPZc8cAnpmmddq5u52I9Bpd7v8899H1jqBPYpSpzZrPc47IhzGEk465WI3tdl6dJgMW5dZXMo
+IwYRjZ5LNC7F2RmrDNhQzJuj1Wd7918ewzxM23+fTU8bU6qLOfFMtYdY1FUuGb9VjXIFSAgvSoj
29gSB7D1DKKPbAewD3BJr+MOZ2AmiT+86X4oDkYRjQY2rKXAEr/+lMZSpjpYI6LbRmJHCyZr5dA+
TAH1atNu1S7v0SCijlYv1JPEoI3myO3TGA+W5O2u7X9eqSnfa7e196rBPD5Gyys+KBZbJpPmEDBc
kJkttqgJYZ/NpF4bOTvwyY14pTCtkupqJgHxLyn5b/Z+FcuZuqS9aA3tE5Lv8MA3EsTCqeVnPhZ2
Emw6fGgEFV+rZ3J3nflYuiaEqaxXqZnD6xu3bjuwrQtvom//TCwT4kbn8w4biHgypt6OPc7nHfv3
XR9lv2QzUtMVedog2zoaUzTv5XSvXF2qMgY02UNkzl8sXvsjmk6uz8BwUkTWUdo0Zn6cN5/Z/Dbn
TyPz2LTEA5lWI/uWTJHcipiuS3xbL29YpYgIb8Z34Qgv3YrVeKzWEF4yU6TsaTMwk3kl50MH0Xjv
B1P1RqUPrpbRMeQtJ3rqCtE9k6dXc7FTCtF9uD/zzpwvUHq3a6SXfEv8sRa7KMy8k+trSqNorA+l
NY6s/mX57NSefTEje75qVJpOTFQc2yy6xiEN/bZLmHytz7Kvht+z9DT9c5mFb95EwrNRbiGU1YlQ
ykUMLEnJEzf097XolmFXIWyr03qtzdRgKcy6gh1oavDp06kDc7s6XUPynl20XzoLVyOpEQX/tafW
41BDyhUXGM0tmgAXJW+B7/HSO72iPtI9cdfFJPbDeld91DykYSyUkz9Vttqe9f+k7ryS7EiuLTsi
L/NQ7hG/V6vUGj9hyEQitNYxozeOnlivi2IbCwkw0fx8xj+SVXEzhPvxc/Ze28xpywDsoBgrxgDD
TgA/HIeMp1DTWmZEIRPNmXTPSzTa1bpal1apsczwZXTe/FY6U7t15hBEIqjRamFHVG2kbDc7RwWY
ut1rM083oea8gq3au+mU0ZCN4MujDXShWtsRCe57cvBw1acuehBBf4+kzxEkqnlfFl56FQ6UQ1Of
nAbbK2+M3uw2cdp9LSr7yhaccOIzIDhzzeqQJZkAosWYOitAEpsBbbOQDBxWI/3SFrNxYbTRPhBF
sfBd4xpM2bTriwK/BK5Gl9a77p9Dalrf69aWN26atj9Knk4UV19JU3+Ka0bYIWhSOgEnX3n7sUvX
0qSvR224LmOA4aC7RbLp2B2bBaqr4FAFXb/UpKxyyJnEcW4CXANtaG+pgoATp4N1DGKHa6LgPc+M
+i9mA3qhkCQPzIPeGOFIpR1QAnnMAA/9GDi3VcgAdFGEvvG10XGHrqH0+8c5FvqCPM/4a5vEnI+m
FrRBbfnpurZkt2wpbkMkI7V/wjrbPlOA3RAx2tECHgN3J4Km3yacXBZxBrRuwaHhXWVRsqbBfVtY
NmFLznQVmvK9INyUKR98g/4k42LDS3oJfAMCX42Kzz6Jor7zc+cVJA9bdG5zbqyhnm8wOIjNGIvy
QZnMhhdouCE6Rs3SrJIaqW4WA29y1mU/smmfcwXMVUeUsvs1rTWDAas9c9/m3Ppaizp7GVsqO1z8
tsV8GWhsL9K9NeTO2jTz8brIjatuqDsgHHQgT2qg9bzgcB+8hPP5LU0L9ZgMDoCKMU/3dEwKalCL
epg9UQ/tVRZK8yFLUgr7MELsU3XhUYeezXDB8DeWEOYLbdZbySzooFM+Dw4I4lvWOQLlc1R4D1nJ
a5IUU3YwSzfejQ4UOT+z5mdcwucMSyN9R0FRXNjZFN9HyGUZSwixz82K+1EaX3vHfCs9ql83yskZ
9fOXjnjbC44r05M0TX+HhLq+mRD/bBtULK+KM8K+K6vqSsrSvkZdbx5NFcenhpt7xarM7KJOUzrY
PMmkzoe9jpPkta3PCAOUGd5I3rXd0eWzpro7gY4ILzMxZesgq1eTCuJ1XRveDm6tfCIY6zUO+/YI
ENxAZIeqe+SGXwJ58VbOaN9kbZAMu6RKrS9B3owrHRXhHd/rkikpga2RknvU0aB7h++5M+znNmiP
E2QTVCV9PO1Ica37tWOP70OOAixKp5wm07Qp/K5eOd30Tei+XTdRWdx4pMEzvGkJAZ2N9Eb3E71F
6Robv0gB1YLnU3fQUQNOwo4iCb1oVqZOnpBqOl9aOyG1vvyBsHG7b5oFjlARBMgcpfm8aPLTpGpm
o9xG2jQvSxJZ14YVvxaBYJAw2O5Bhc17k0Z+u6MBlW3APeg7TmDmmnTiflPE3J0oKr/EPSPGgQhi
qBuuXJXZ9FAImB0e7SHwOM7eFGAK6QfZR4uTD9ICvv0pnl90iCCT4TEx866Z32kjYStoUjXtiKb9
Enaed8rOYw53zPMHgKg2SB9MAzMBDRy7kZ5oIq/4Cf17ofC292b2SOuUJvCcS3NDZw8pVgdodmsR
PbLKLTFvhkaius/CVO/awqH9MlpQN1CLZTsyERwG6gbTKcKfocnSJjNbtTes7thWJjqr0re7nZKO
fzSSyt7qViT7iIMs3Q/D30+Zjbfb6PpN5cVHB5vNJb5Nl/5EmS2TATd3DlOwlLR1nAScuopD99qf
WyK1Wi22fBEzI6jZvzdTSo7c9doDiRBqR7mQ7ubZjZeDRnQtKbi+ogFECWnS69V01an78HVX6KXW
Th2yCwbGU++rAM+oh5p3oMvIui2DL/RMKIxULe8yhvfLQATeslGquU0b7+BZoNZx1l0UOnyL5rJb
MoyMTwxDYTknAxQo1BKYr3POO5au1c6N+nldIotY9mMC/HJ4JNLtdeyCBJlc1UFS8MZdK+xuPc6O
sSma6Z74lulxDMUVCmwa0tp76CIzJ4IGQ7iHF96nNoDLeBYPV94eLOVlntp3QCMa9ExNvmIHbJY9
JiB6684DELZgm+e+XPdVcWuyTd8MTdJsM2H7ayOU8c4SqpDY4jPMrrhfHsy8vEFt4CxjOoioZs8T
2IlurIwnIiCt5JIRwnqoUvu++vFy5Llza6HaWEQN4IMipFIzTTpQXkyncdG6LsDJqRlWsgYqLjm+
RrVaeR3OeMOQ7R4NZ7Sj1mbZUbP7iBPLZi+raOcVotpVQwQ+SiU5WkM89qEQzs6p8b+HWOrWboC9
AMVtC/JB11b+hn5G76LEfglgSC37IrmQIpKXXQdKP6xsiBSpOW0z9p6NJ7FYFA4VDbIQjuVtx3qD
BHe0qmQVAO/kLeWMqxq5CGOjvB7MyrpqXJT2VjAxuhft2D0iGx92dV+OJ0ovcsdH8Tb34bk3BAyd
l/qqbCpqHZLE6Suda60gG7febA0n1cTT5Q8H23/l+P3/d/b9b/Lpn3Me/7OXb80QIf/Zxnf+B/62
8ZnuX6YhJbow5ViEY54Rgf+y8Rl/aU0yDzjMf9GK/23j84AVO4r0X9oDxDNpDPb/z8an/wJuDOeC
vjaJRnj5/xv3rnF24v/bpaol1lQLGSIrPLRPuAAfWHOzSQexjmJjlXfSPBJ39VyiN9sKY3ZO7Tx5
h4iwxCMoZm/rGqneWvVEMoTWaUXlM2v2WnbEQ54zKPzHLfyNr/gjBI8fBh/H5IehpvVM98MP01gp
4iG15aoay+qYtx2ye7MZ+KE0sJeOYJz2+QV/vRPMH7VBRKRjkILzMf8G31IdNSOzEF36kALAUR1q
S7SPn18Fa+ZP95uwUpO77mCX1Ca4wDM54R926XN1g1CgdleR1cnT6M8WLfEqYgKHj+ohB1PzEHSV
eV1iivgb9fgfHckG5IcP1wbLoGxCXEwsybjCf76271pVT2kQrK1ZJXDyihTJOW5HcIQ9ZydYy1BZ
1LDxFKQV9JU5cpoQ+1dmS3WZ6kZdtVbuvnx+Qz5SVaUliZGDwYioBQ6R/TEmS6OA8iw/8Ff+aAl0
n47eVUaBlCcXBFyU2EJv43G4imjkHsuJogiaXLhTqpdPCfSrFeGwN6JDK845Q6NL+8PPOz+Qf34g
P36esnDh8qUQQvzhgbmzduegzv0VJ1N3gyGCEWBs11/HAsSanhLjyc4IulyoqJBbw4ghASI62fqj
Ko4l5Jk/BNB+/Cz4OQ5xdJ7Bt+q45O38/AzVrMYpbOqQJoPLhxhj71iXHCrWupTiGTLjdPWHG/Cb
t8ZhYsKuD1BE8S78fEVTI9GMkOGtPZoWm3lEwLxICsqTup442uaIKYMcDH/FI2CnatrLqXSSNcFu
5UH4oXiQw/inlFrWzI8PhVfZBOgOyZNotQ+/aWwwFJopo2hfK31Tt/55wo0h0A78EdkdEEZdZ94f
bv3HBeKM0uKjJRWXiSIxRB/eBLMrLcL5ohivrk9b2OKsOjtp8Yf7/ZurgAUzaS9Rh8N2Ob8A/1gg
ciUgSCV+sgaswA1VLUbltLOy288f6y93EFwDKywNVQ0rRjnn//2fl4lYJhJG6qtE4Q8ozNDe58oH
gJ7Q59zOXYSGTWTq+vOr/uIZP3P82e/404gWJpD6w1+HxdRzKhlhkMpm4e9E6IjvtjFC3CqmKtxk
A6MBNEypI1eDqCfATJA3G47cgzmQegNjnZadTTVvAFO/S0QFPrGwBn3Om4kdALkmvcjansrbWqMx
WmjESbdx7BARYeJCiPGm3lSO1XDEb7V0F9XkNycSoIBywZvHJ1Jm0r+gS1CM244/ZtvI2CwuuY24
aXFbjes2t4hbEiYuyBpNzo8xd0fpGBrtI1mk6lKKbMg3fWgWB96TGJERMdzNMrFDRJJJlBDAY3Y6
vWvcKKXsNWAtQfLryh6dR6/ym7HP6fgpzAnoABEoYi3tU3wZRNOTRTOlj6NnRv4SWaroV0YcnkWF
siVoxhKDfhVUvvWKITdK7a7aNyWt9iHyq8fUxgEdZXXerD5/pr97k1iOLINFUhssTj+/SSm+B9MH
ZIApKkOnEKX+FqiBWqvqrPae0/6SWUy+/vyi5w/8p1X5/B5h/YcxxL/LtT4sg4OPZRnMjbPKrFox
jyePpsppYCAA+lMC6G/+PmoCLmYZ/Aca+s9/H12LhNLJ41J8FUdjoq3rh2GypAdpA89AHKKUSJef
/32/u6hhWEqeuQvK/ZjamAYBfqw5UTiOvfYimcYrH4krQ0a/XkmCV5eqxQX/+TV/c0/VGT1sIiGh
IWmd//d/LAnA5kIRTDZ/aBSBpOOBE97l5hsLEfju80v9sosZrN4WJQhZ8bZNIfTzpZrYxq/WFQ7q
F9yo7Fo1TNMIBp/05gsjy8Y/XO9cZH98X1wO84otHGyF7Xx4X1LavEWHSniVqZYCJ3O97+48pK9R
OEf3XZKZz7abk7MhQeLOqECq+Vb6emQukziWxhbvFls1JIRB8H3J6yowSsgxOebPJhdEO3x+e37z
JFzWxjNTQ3GXzPMe8Y8ngVWhHMRZuJQjiDh1XZThRPFxopQ0sv77S1GPnsFfilX5YyR0j2wQI1Cg
V0aYMWxyRbSPBcTklFX5Dw/hd88A6iRfLJNA1v4PFT2e8YZRKHPwZnb8Uzcjb2faLEmRaiJ6U4CX
j6jJ+z9c9Tf30gO66UlQaUw15Yd7WWDZppdBplunk5xOqo3Dhu42ac/42z6/l7++1ZwgLCB2AMQN
C7zSz48tHGedgjFWdLHOZj8E5xhiOjCDMSMVGH7pf5fADM8TlzNMeZgaDtup/PBS+yHBuZ6ibVKQ
JrtpxNSePHbYP7whv/urLIJpuBKrO+Cln/+qKmpF6dmNs4oUTSY07N0WM093CV6/WKqkcv9wPf6V
v3ysrC1kNVnn5wU56cOKmyaexzksl6tWIZvCNTliNMkNu4cvgw0G20phhRh2J6w/zVhB2e2gbM8L
vzGmfuG6ZXyrfQAd68ZVMl2NOKXvCyB0+Qqpj4/aIaU7VjQjZYTMZn+XBHH/SNVeQTecyvQt8otp
i55p+N5kERE3KFvMTaU7du7UCoduUwzsrYvGdYJgrZMquhznrP4yxpKyRWg7uy5KetqYMpv0pYrH
EXuzDM6SGVl372FRRMijygCD9mCZA/Ypyq+l5xfIuMI5ro4c0uQbss5xXPLos4cGm9JDwtP+jqPT
v/RNhA8UIzNaD7dmPruIKpHTvqw0jhe3MWCeOnIsXp3CJp/O06lzvon+dI0G/DwQVWnqb5qELO3F
RCjrpS1q9F4YnTWm32SGkIx4Rx+tDqoUkTPB+G6iuzxPOvA0qrKtMrh6pXnPYaF/wpqO+T5JByM4
YY5kUORN0/jq9zXjFRhANuIjBbYBp3XePoVMZMtNO1uc4xg2ZekGslUzL5GVz8k2GrVD6YQoAMsf
A5Z8MQKIfaN7J26xgKBcKCqfHzI4MGMWXT0hRkEExn9DSei8ZYB4viuzH/i7kijoNgi1g1sGmiDy
zWoor2olykdKN6j6wo+YvNAcJRS5ySomdVUmGFAMuH0I2MMFA0/MNtBHQmNvsZ0hVUAJbuVSn9J5
9Lt9p9z2IS0yxbCzU3m/OI/rD62ZW2AGZpAcnoWZY1uNajji2ia9JzNsLGJY0dGCeRFkqAXWA//I
EyTOnOqTofQ0nyWAGG30cH62/B/JKkWWAxOlu8RR2XZLT9T6PpbwcIj/TFz3YnCzYo+bIPxmFqaX
bFFcYshvBzWtE/y3+8jK82rZA1a86dVs3nMhzBhjUxePw5jPt7zXEV3dsOzfwc4QC5UgxCL8LGOT
Wzjwga4U5LF0/fli+ZEeda6mFHQ616V74NofF8toZPwEjNJcVaF0tlWuihVbsHnRKTEQQsec2JIk
FQCfrmlN2PvPr/5rL4TLExriGnTmkEnrDyi53DSqymRCu8L3AZIAHQQ+yRRYuTsZ5TJrnXLT2WVA
gYKkvGxq78qzC31l8sBXrtMNpxINx+LzH/XrVsXnrDjWUqVQiTkftqpWZO4gMqwtsCTgt9kI54Rb
efiKvPTm80v90vfj9lN2nf94wnq0/lhieElhAVBpERmbamB01k+rKS4g4dnKPuKNbL6GjsZxGkPz
MGqmThxAiuXkooSpFOx2jZP02MOV2nz+w34tEggeJl+D4y9EPmV+OGRHqRoaI8413Xo0I7IbQOVZ
CkVs4SJz9xOVP4q2H/7wMv7o4vx8nrDZb7goaxYRcR83uTkuJeqtAV2r3weXZcSCTxuw3OcdKGbl
q24zW+wtSiT6Wket3jNwbMgXk1HzRTBeef78Llg/UIY//SAaxiBekf1Cg0Q9cb5P/ygBjXoc0aZY
ARVE3x3sMJ2dTaI4FuKz8qEZyXGKQD3rrsM3E3McMUtenwUmCesQ8A5/66GusFjMud6PiYGwJvsh
yicVzJawdagvl76T1OWeIzNrXe754yEoXWKKagODEOkclvMIx0DuTJUM4ICNCnx81hj1zozBCOO2
RFWJlhZ4DoRmFsnlMDnqCZIzRB05TWgsnASzLx9TF12mpolbtzcN4FfYvxHz0TZTb2U+ssi0WTWM
ewtUilpopx4eXLdGVDHZLZyDEhP53uA5PFvkObdIsgImqHWVucTfOlGTvVVBYSPfnTrpHtJpxINL
2oRrYPwgZywt7I3F8PTKscrmQUE6azfGbFVXHeuutYQiYqDSiic5r6JR1feNppWw7jAkGLvBNcW8
ah15AdVI5dc9awpSazyFTG5CmT5WXYDyebRdtW1H8AMHdCtMwCrhIgkoohaT0zhNmbO0uqq9HovW
+RYXLqJk9sU0e8/6Sbb3CKul9TDjszR3FQI1Agrgc5wJmqXuDmzczX4e/OpybErVnyode/YysfwZ
a3U6QiGPh7aqIWagFN8wJK2NGxMH8kaEtlWtuppJLmIfIJhLh9l8uSzSJrxCeO6pBb6p4V4GI2Qw
FTJw4GkGqlpNHT4Zfn5pVCsC2hjT1pZs3kLfH27YqIM3zUvEADeJnFeKXrg+npdjqStstETMVNko
81A2L5wnO5pXce3Hy7CIKn/vTgShLFQz9PTqsoROgYdKdxEljbAZ6YUtw27sSqhBpnTbToWL3Q6P
4n1RDRqrRJ2OmzKKCswJ2uq6hWz8JFm3YuzkZs55TRkBJvgUQ7vXVxjwXNS0DgBh0jlaqGy52TaP
VA2NXIjYQ4NU1FE2rfAPamNTp1H20FoFvmR/GBzKO9GX78xVi3BX2iW5qllumN0yUgnSrbSr03pb
peg64rnG3S+hgJsnLz9fR0+i2WHEhifiQHeaWMqxhJbMt5HTzUMPUGZux/KEWVY+hAZurw0dcvGq
hrMgM/cyGBT13DgJ9qgkfA6ccdiJzHODdeR7UBoweFjPcz6plw5DPzHHnU8CpZkwTFhNTU1Z2CKR
IzO4dAUoYcDnoCKmfPwyYKuiJ4Nd+3kW6ENJWOVNw9JvF9uqHs+VTYCItxDwP0DgQByQnl11FKuN
fOiaNmiIb7aqwzjb8bujG3ETNBJAWJlG/SvofgasA0qUl6TyxD0yPQ1GRHQCLYY14LSiTXPHp+63
q0H16UsSu+q5N73uHlhW8h0Ncn9RByVGCtGUgKUyu5kfTK8MXtNWa7FAtNhlyxhpN8b+OjQhFQiX
kFdSigp0mJXhUj+XI4wKDtZtvXDVOBZL35+0g1pgTD0U+5BcTDsgiRpqnBHxWabGVUpRnS6rCKAP
ZoHI+tJDPdG4d6vp4PZDyWfhBLG5F4S2EP7RomrAMxy5b81IVu96SFqUYjrVdr+ZOVle+2M1PI9Z
jhTCVLn7kCAMPzQVE9mVmSIsYj+fgwuj92OAWIk2Jrxgg5uuyqHByWIksEyYy0yWs2NjqcMzM9rM
98AhZbQvOw2ZEKhJdJnhfhmWNQIrWn9u6hrrWqG8WOWG8m/KsigejRCuDNQqO5pRJPXNNzRDrGdu
EJNlzSoZ0NLPUYa13NhuWdUxZgExJnitWuG5xMM3giy9mSk8/hE7fJS+icnIm2t0RMVYTuD4ZFGt
BpkwvgrcIkkAdbe5WiGLGKftDOryuzVVidoNRSeeeNJI9wqTHFFuwUCZ7QSpQoLbGxGhLshtnzvO
CGjtA0LRYheDzSLNIPOsvaRTD70PVByLU5F+i4yZQBoLaMJTK4PqppIMGpiX5/mpmvDOLkt/tok8
6mwyIFoATNFK2q0gLdjKIZ3VbjG+BsokU9mkbn72jWp+rUPh97uwyNlF295i4M/D7E6jXRXMmLRD
r7YtxKTXPnOGgWE/qKX2XJ3huzWes7oFWxXmFoJDaWY9AlI/GmyCYPCwLyD6YB75USL8V8P2/zhC
/xmhW77nd239/t7C0P1fAM7V1MX/edh+/xb+n/+pug/jdv6Rv8ftwK3dc2eYfhZdGCx+FNF/j9sN
8y96QMzUWc7+5t//e9xu/MU8h4msZuoOGfccdvmvcbvt/uXQ05aamHYah+fO4Qc49mewbLqcH4t8
k76IS21PQDAX41/7c2E3BQmuQPDUy6gugL0hrGvG2dshkyEkUjT7aiIBdiLMDdOEXyzrTn/lg3Gv
o0wCvRUeIRHuq7STm4iRXDBy7C/t5tSX1Esw9y/mwiHS1/aOOovzZXLG9KlcX+ouBClNos9MVWT3
VgmibzymdbMrQ8MBKLWOnTjFucgKXFwIgKNxWFx4TvZFZfINcixervp7I7wL3VgHWerb0Ow3nY3P
4jH03ovx2HuP7Sx3jg/f4JDH0clg5cPJ0MSYYSs7Jfhyor2y9dB7VZbz5pWv/LplH1yA9KHxgmcV
x9J16418QMnaZS2KmFr0+X5KxjX1DDPiYwOoRtuA4ua7Ob1AR0q/AiqJI97iBBORmveDN1+6HhzF
KtsJ736gI8Js4iquX+bcWZZ8xSW74cwqEISHYCwuMGfVKtpq9Qqnbeoeg4zAZMTyKHq8M3EQdvYB
QPGydYkOaJx3EYj7vOlMOJvAXu3rSfg4QZv7OvjqOpyV/GWQ3vkFlCoz3hkV2WGccRmtXWOQXTuh
uXJreRHa5W6WARY/D7ScpvUhnPrNH4NDY/XYL8cz5mM4aTlchVO9YOS766PoNSGwN/lalMkZl5Yt
JwqRHEgtVrIoKG8Qpu88UtwtcWW3MZybIWv3TDLjm4DLEilI1Xiw+uvafCSqg02NXsRwnRLcEWPL
6HsgN5JIr9AL9wCAT31iUD6JgKiq+pZm1VIb10hq16G2SJaqrwPV39Vu0i1Q/20bCwcese/dAr3m
y1gExUKr6SYo3KPVSzhWEWgLl6i8dia9EBFWOcjbxuEmz0nyTLnXLk3Ol/ZsfDfku2202HyL/mKK
H2WTbYMeF4nOlnX/VHKE3kN9WcZkx0toNIzwzIcGuyhiusXww1aoaaPsvZa4nDbHXFSRiNgUQPUu
LNV9j/V42XjYZGuAGG2x9cHzOgnu7nrVI9Vt3OwI7Qsm7XEK79hh8ae2q875OnXpQx3gvcLDnzLZ
cmR/DTOyXBQuJuNu6VrGWjXRkjZMaMwb20ifWrO786Mc7iCgYYT300QM2HRfzFSEkXPT6HJplOk+
tcVusAZ4ZPLNS50X9A1vcf3szbuGHo+Pa9HLapyNjxpkaY8QLcvxxus76M7ZYvTgxUteQ9Xv3MS/
8fvsexg4PJV2inDmGgZvecde5lx2c99+1Wb95oGTDn88jBbcB67gqMcPIOzzFLM6uFP8wl745Ll8
JOScf288+W6YEjiT23vrFAoAU/A1ncqjKfD416AXg+wancZaju7N2IlqkzlzuZwBb2yMYbzTcfDi
OQlOtSrRV2KyqPBmdx8SX/HDq7CaXBFsxjC9YlRarBDfP0x8R/XI2iDTHRQZXMEvc7mOHOc58fMd
TvmGReQuat8Mf5o5P87A4WaY+uGr4QKWJQfApM6mMYcxEwU1BDfBjE769nyVds54yzo6rAw9nQzS
BhcM/b4N0l0DFwdXgWg51dVdEYpTZEubcyma62oijg3jqm32TH80NUNWQY+27xLkEHpmdmW3Dc3n
FEaf9Ju7KUwXmZpMfBj5VVUmW1JPlrka3YOb0kFWARlXRD5m64Jwuc0c8mnqboipJqMvidkcC9db
gyq8wssl8Pue3MKe7p1MPtXpBHk0JtLNuTTyZunbx04E86rso/c2FLccFQnO8tR77cNlHimyaZTH
4Q5+BUcsogjJjs+gLzvjdY9U/MVqPZqcKoQ1OTmkCzVnqWVf49NX4CX0NMF4Ef7JH+b6MqoqyvI+
gEtkpyft+AAJ2gkOUkmz4bKtbIzMgEUXCd4FN8KFJC3R44bG6yBL60GjPtzHsI7ORnt1J2oHo1+N
480R8sKffP+57fKGcSo5L9RTw8ahw3+DmSVGgRfAaM6i8RjYjGKDxi52KkVimQNEXacBqumMBXaF
1tpnV4wTqNrzha69TTVzTpuEuxJduA0ssWRZe3Pk0GHqrhkDRTK5C2hyrmuOyusgLIu9ARpgYRbf
MCveGULsLIDPm8m8bfCsnHy7haZRA9ypWbGua407RfWeyi/hKbQbK2z711DQJphTGw/mpKlzz1oe
1lszv9QDVrZh7isA2jMOeHUvnLHcj7FmfeTcvRwpmc/bX2B+sXNJ5KkLanMAkJOU7bhNIbLYmOgy
+5yYCf5g32KMXquOuj+ckpcWBCsEPDpl2guf0gCPkbROwVh2e3vSd1Ey5Rc2ovu3lv7xohRDfPDp
VQNycNwlk4pyNRkcl+2K8r+DDbcdqkJtuO+UBcp8zbDdL2xC2jazqtINMvVrxxbIVvPUX9qlwC9e
Zu0GPTj/NvRtC6YA2VWem18tIx23TsmZDYT1Lqvce0YfV450B5I7nOrUSQoF/YhiztuekwyXdTzO
S3Tir2aMyBnqR3R0nQGTS+NOu4y6a9vwqJeiupjGrQRTRXpb0EYgxwSn0FTVT3Oef+tVcJMgOFmH
bsZqYKYXSGEfrKiBbDJdQK+/mYXeWFa+a53u3qyzlWGzo/jz26iTLwXwSoD425rbHkXpFtPmVkHc
iMaNb58Y6zCdP9dMDl5+ByZ3jQkeSZYxoG7x4R+HhzlzoWTU3TbFMllN1UXhADAes6vA65bpcFU1
zi7PBSjuEoyJWos+iYCKEbZpG2uR8GnYRnnJvaeCuCPLzsOrmOuXwm/649yDKz9zaCo8gz3HWCHw
9GZDfI4voL+WZLVHD0Da/l7Tht8mgTluapimqzZE+g+xEu/tuq1mCdh+8NK1PTfgjpE1kcOnmROB
/4hiTtoG1PDS0keKZPWaiDNPRfrFkQFPsgyDVm7J6wtvELGyM6J6gb8Ki3ElZh/nc0AmhJlh9+j7
FtRJYxrLZmZjyr1qPvahLW6N0Iu33TCDawkT49TXRfyFM1x1W2C8XjO5pUpqQAzfVT7RqgsLMBvm
hNiyl3k19lcOVop9VTpyF8M/fapttGZQKc+WBbCwy0nk+a6U5XQfz5NxUXtOd2js1vmeGWGxLIBE
3HhSfHWwfFPNVXF7SWxLtRiD4kwU4Fx5GdMM2HQwWu5pRsu9xZ9+ZhDizO0oUuI+cPapocvd6FUc
bmE3LmfQyqx8hH6rAZ32YAzZoUZBT2hgZU0b1g/L2tHL3I2pCg69Fz2bTTPazDal8wS/MVrOPSiK
RnfxtadGug10hCxI0vBiybtz/QfVd94eOvjMQ8XcH0DmY+XLh6WRNYQuJ1AuZ2JyniyCGJ4zq4Eu
aQ2YurNsplRERPl1psexEJVxzuPVWNgBkXYXYy7iZ5pZ7n40HAZ55pDR2crTsv82p6W9G3vBiTZs
vziqlSyIoEG1wBBkFu5t5DlbENFw+iDi1aSwVjXWKSnwnvX50onGDGMV8QVWIC7QdF269fho4ywc
puHSpIvJq9SP45HyvVnRZmHiNYl50SX+F8seNimyXfoR+SmSxskL2QEnN93Lrrh3h+zBSudN3GL9
sCHg2sU9++rBatw1YMd2NTLbXNO/eRGdgVFIGBv6UuW6ksWMi7q5NruUCIYuX+ozyN1jvQQu4l+k
ZnFRGuHeYxAiCC1Lk6Fceyp4hNKGSMy/atCAUQDKZl8UYXiIXXg0idmDvRHYZ0loeJoHaa673uTm
AxVITPfVGxVcVId5k5qi6BBPdnlvmpVcgOqz7+c06jCpa6yCAyc/Ozbw4sYGJIS4fpjT2bvFkYIs
NpjdZZuqQ4b6uot0QCAsKsSq7mjEJbz4bpD4C0RC5XosxSHQ9sYsvdvJ+FJg9bHKdkmPeOvTQGFH
WWvUdXYOiEPFo1x4Zgm5YdyOQLVRu7Srs9ERhhetNgS5AY1rO2uCS8/ov3UNPiD6bPkqTGW9SRno
LQ1Hwqgu2ugMzeIP5gwwJEc5d8Qm9gWdEVBgq446lH1CZIi6gwMRSpeBaJCQy+66DAfcStpxt6mH
Ljpqwm0JutCBybWC7g5hyMfKtU77jNEwjrx8w+6gL5Leob4yA+hBkWU9yZoloQkV82cjadTGzqRz
mdKXAmiQkh9iRf3aMFJwgyA2jxzl+AiIsMk2ZpCSyylTe+c6VngQUZo/jEJ4a6zg4XVqpvGyDS39
ZKXEZShZ19uWUQxMxHn8v+ydSXLkSJZtt1JSc6QAilYHNbG+o5mxp/sEQneS6HsoukXUOn6tIzf2
DzyqcWdGhUtOv3xJyZDIdEbQAANUn75377nyufKC6erQw3yMUVTeu7YSO93u2o2i+RwtvVTaz8JG
AwIGKL5Jcw0IWqqFS0S1lkBLwNhPj/tqb+hR9txDGCYOJs9eB6i/3zrqi0M7Ke2gozNsNqoy2kfZ
ueqicP8ctNBLvzpBQmROl5CqaOU1TVlbZvIse6d9aW2B376OgztDRWxEHf1OnKl+lD0oczS/TmBP
E6zDrsHAXVT+CsjesFNx4mOkyd0Hu8YVDmluOCd2qR8nI+II5vJgOm5m3PuimmV/NbxsUsL3We1W
Z5/RAAxrp2Spj1NMXiuYVc6JRX86ThaQCJ6cOn9uibHgoSFavNPr2UJkhy+DdBEwmuHYPANzb8UG
Bad4ooEw7AkptdaongEf2KDWIA7thyCCECHbWtwNBvEwnGOVvRL5mHBrOjZmDyAEzdrwKcWiu4aj
GFyl6MIPhZqEvJEA/x1Gnwmzku+GCF/JPwDVKIzNpFxOhq5WjuD/AvYEmXioTTqGKUW+zqsGr1Wf
n0Ke2kgOe2OIl2YzMbRm7pWAM11YrfOQafWVfbZZ9B3VAfA94lSsez0LOcIk/go+YrQzBo0GbgUs
yMwn401m0IpNePQVvGhMW3H2PqqoPXdpvI98WGU5B/S1ssFD+Jq3TmTyAoY83Qp493CX17HJmu0m
RMLawIhDD5tWmXzJC8IYtFG81Fl2Lmeli9L04MGzakYXNjrjLgfQkLmobMt86o4pMtos/JjolVi0
zzulP6vQ3+NDX/cW2UiimR0DYkIA6furNjUPAziaRQTfn7SC/lSIdNMlLiYsDmBmSeIEjj/Oj7ee
mzj8n30HxkXJ1djdOtMjMAuS7Ok20E/yQAYXKnzQo5bmgFkUKyrUPVjBnY37E6WPEXDgM8obUb63
4jIRxdIzIIErlJ3perg00B2bmRwhJlpPJ8OtsMN5KymPEegxUaW8Q8ygGj14j418E2fuezlE6WOe
abDZsA+7FRJkmfnWzhANVbbgPIWXmahVb8+tfNPI3FyYytegKhB8HwyvpG5dWeRY49uJ2VX5NjIn
0MsXX5vGpUO7hHyUfoloieAI4EFLvMUeC0Jibx2YdhQI+J8dTXtivrJGi8KZVJZHVU/qqCcOEEk0
zmTvynUNwQqQXNbhk6NJaPt8dzXDS+9kppsgjr9UjnEJkvI7fIh+FSn2TPiOQIk1gIHAdq0tu46H
miJP1nUB1y4MaaJUY2liv83wuvEKLTNREHQ1GYwpGo+lBfaN0TwgCTn5Cn4K6UVPNfZxWXqvJBAx
PMgJVTD0hHjLncR7qhjHEZOOjLPGuJZlhMvIm8CHQaWyNtlVMTNRyLb2ujFL2i1y/Oan+glhvXNm
ze7XmHWPFrocVAeFBEEAbIlO7xLK+EmnD7R2Ait+BcXFQ+hUxfNUDB9G39qbaT546nUak3EnzgyJ
DjIg5W+MX1NmYScrcE6q0XIaZwa27NyRN0NvDpekqV0AxyiHw/FIIs5aRUqwK9kfOs5GkJvyxuE5
wPF0L+uyeDL7yV1bKf1bJuizs5uMhKHDbaiH5J216UAQDh2ne2yE3TIgzn3Z4oiok2nrRMFtllPS
m514GjlrM9qXZxK8uF95Num0ZMBBNCgqsi7haQke0WikW5kr5+jAp1+0OUBG8o0JPajXdThcjTSz
HzLai5GHcyYAfb20UhKJMYS7G1GMeNlzLOfU8d6tFibfK+AWYrIOfJIn9sSbWe+Uud6rTHP6WvAt
ObywN4KX39sRA0UDrSRcVH1ta8UVSB7tRRtZm5dEW8ZnaJDzFhCp5R0lFQ/hx+NXNiuD2h7OAK2g
k0ogjBMfFzMiGutrFxnlhdIAAEJzdOb3oustBCh9fJuAeD40fvBudCH5Ps703bGBFzGa94BLk7SA
FO1WM2sWyXpQmyCti1ukhwm1B0CfBdlHHoK2SRxKu7RPYyqDS6GJaNcYZBJHPWI9whWLZWWZSzau
a+qgCItK5wmJ27Yf0e8KtyyvbDzbvCI9zGAkfGltxrU5a7BrxxfDye49UOpjZ7515fRjV+Ib8cdq
xSOa4OomVyOPq0cb+NUusFhRx3ajM4TKYrFqVfVkOl8ji050MOjmJVT7wC9WrrjF4A1X6lWjDwc4
zZ6pYl51MOqJVJ7asO4ZHydbr526B7AmBRSnQV1iXNJrg0zbGrnHjR2qcUb4f1FeRWEY1U8VLTHa
7Cy8TMQ4MsGrXszg87ICqCNQNZ9ifUjAsfOHSoTJMQR4kuuXTtjDIdZA7deJiyEXnhJRTYwZ17pT
WGhneSFiBzJtq40phQpNWSwGifT3uqHd9AGiRBOGgUf+SPRI0UvQQY2koYbPaNvtOp44ENN2fUbR
39yAJCIjKnMxbVSKJGrcNDVrLnhXALSWB0+a076Z7eqWpkgJ+rF5SSoCWxBy28e8aNTKj5S1yy2A
RyDyu8eibZobtktSz7qRfTAuP8imWA1FUqEn08lML6d44wgFDiYNNfvA2JKJhO3qm6bNvovAPSZV
fhqcABaISl5q4J7HTjn1IUn6fZYF5S7WM3KnfGIDyMRKV8wsYOOpxnj39LTd9kKdCBZhhprxloAh
OnRR2q6NcVx3wuRe1t+k4eNT1nzGkkAHTj0pR+hoCKLq43pDEDxE81oEB1L1visMdw+xT3JFbq+I
LD7AMYHKn2ubTgF6SgLZL1Ws2CTzVjdWA6brb5VnvyZlJckQ7syH0usfeAyuKnOiVWkG71Q/4lRi
WTd7xz4OtnYMOozBekALWKLMWGNtCSg5/LUOVAdvCSx0pfX7oDTzpZg4QBaZeZPEw5X054sTBM+a
Gmk5WBn0lSCGgykOWRDli7qiFkiz8CTi/mBlpMRoAtmuR2lLxBJH2SE2WarsdZbFh6TpJaTNm1Ad
3GznJg95csMw9cIxFXEarNzRddj7nXQzJzJgB1pC7nEXVY14L+P0S89wg6PyxtLDS2cZt0qjnzmD
gdp6Au5vy4vpEoc69cOwkem75i3sjAe/0AtIbEOWLIuo2Zl6ex3a+N6e8Y3I+y5GXR3qvhiXQB/O
KmFsVOlAsiNW+ihCrxi1wTLmBy4uGSqLxGlBHtiw3FNzXKXuV7zmH5TaOxe8Napj1Dijdy+r+JSP
0aX11VsO+PbkNbC2oyIr1yKwiUzRgiOaVrAP7vTcBjbuoLJg4z4TWXErAygBA8vWJAHGjbu8JRFl
ks3WGeShl40klZ3WgdGDwa3G287TLzh5gccT1MCLCY8mzvptljSwg1N4G3Vzz9e6oFDKiMajSGp8
eR2T+QXG4tgZvHFZnVysYgLIiCmWbzMIaIgR0UI2ho/YNETEgAFzIaD3liNR3YEtn8lGzhfkRpzd
mnie4OrM/XlDe1Z25Kz1Mb50RYwEweTlV3ExXbAXu8igCx/Ykmvv6am84DO8LTquZRgkAjyGUcG2
moh/DAdtm9nyi8m/UvFM92bCzFO9dSjLiMRd1fYmdc5SZpvACTf4OW8qv1o6+MpSTo2l4r03vqQC
r1fmfOtDHzCIvnZKQlly9BHGw1jfOLl2Yw3qwDx46enaTiEkiiL/CCQNBHQex5SA0TLTddQW9Nru
sWmRUFYIj6CCivabw1E51ad7yWD3oUIgcg+XK16iKTYezKKHp9XYgQ89i5A9eOe8HTnJd7YkIiMA
EnDAftOvcOfcxpw/6FBbsEIq5MfGpO2DQguwxnrvEo730mB4i6JpgthUENITdyNhTcCfnCQD7whM
oitjb0n+jX0oFXyZKotXslMXlNNUVPA8qANT+ECFdpuo+qClwW0dk+TiWZdQS5MDjIotaG7S9GR7
FMIDlGpp/WbwguekDC9jneyNgLSsMh3cNe07l4yuhkCUJu24P8Mxo4f4GBfVh67TUh0R5KOk5hdo
vSTA1R8QL7c0uUBHbHH0lUdNtADAwGR00x0BSKifs+y2a6z4NiSICnyHxjXBrmjPQmrAdEHiJe1l
gtMQEsylwThvx+8tYmXdvssLf6cyEr7Ql1OXMxFOQQQ1YgvR/s6rS2Ae0FCTN1hqG8r6XeslrCws
XfsoBsWnuq2O1zei3VYFFVNuYA1odUg5AUCGMRHNF2GLbnFscxBH1oOTNBeT5TwIq3MktNUACdM1
+3L+1qwvyMCbNWoqgJQqEahXHRBtTsBZpsfGhrdIcXXQvDaR8xASgpbUT1Y6bhBnnkMr2AT1Hg54
OpxsNyQO9jtYqrMaSW6gGtDGOWUVZFP6gY+f3ZZgmESuUce/OO2wMdvvoQW9rnxBg/fqj9pV72dt
gbkKOrJ2QzpACelI7SlNwOxHr3mYLkuOmzHLMPkCMbkzLcEhmDIXqQNdltwcWBkrCnrch9EBTQzU
OQwWlR2RHYHBiik+nbvEMtyZYKbvJ4jq8L9LR7+LUze4r4OmuqLA4RdPFQzpWpNbpBxiKUww87oE
SpsrnmhNsQ4t66Y3CHQBorGoaC3M4TC6dyTF0pq1BFzqGI43Zamag2+SUNV2drkustx6gmrF4W1o
WOpjhKkrWRMaOQDDsOLc+GKTj7W0y7GlcZsGHw0xkns9YYkGP1c8K6NFCt3rOD1rgp3uhtR3llMa
X+C1eIskimfTteWNh8HFJB+L5oo9M3kYKOqxQacr2JYM8uyXSvo7NyMvrNYe3RYNEK3UL7hL1lC1
mHqRzLQohLptdMtjs3piYF5sCwJQoKuQ+ZVxTMgJ5nQ8B0sCj/MB0BvRsX76XYCpZFj3BG9qD/T6
Ay8ER4w5gapOaQtyklfOHdATuMb0dcvBvkgs/8wkTWIFeFsaVFk4xnmX/BdWeSIJC0VP2FwhMll0
c+QckvthUem8LT3SR6YYlih68ATt7dhjZfGK7Fr37W6S5jlIrUtlu181YYNg0Q6x2Z4mhJGxjWof
WkPCVzlpuyCJr9CuXOrC4J6cr0Nmti8Wu+uMkWQHt0K0bqm2oT/aLyQBmdUAK1wPV55GV7owzWU/
MG9UjGlI3fJ9cDGRq77ZyUdtwFPVKe6h7jYoSWjxkmbSQGt0P1qkldxOtrYA2ZprlOjS+JtxoDgF
c7wItfBsmerWa9F4+5O/NYfkq5JJvCiD8l354TdTLyivHSK1BpFvzVzb+YHdLvoQk7lmbE2LLMYp
OMBQoolkF0y0gyPwpCcKw7NpaDEVQnQFzk+9OZ4t7MajbwNSzrJTbLKdFqbH21cH9AjmNdnIVijr
V34/kmKPRHZXVFwoVvCXcnK3XtgdDGuYB4r+oszlSi/KdFvaHFn89utYZpfYb9j7vfBeD4HKVBWi
3s6/U+ZEIqj4CrJ2D2Pm0ubxJqBXgd/jQ1iavgmEfIgKtBNNtWlJy8RIr0PhqrYe6N+dO+bjBgKr
uZ5iISHZWWzXqXUeqBTbzLx2WbN34oysjiZ4xUPoLXRH+2qoEcNPY3zEBp6xPP4x9aaJ7IFoHIwL
Ktaz0IOLRnqf07QvQiNNu6s3mjveufKbVBus0WfGheXSbZO17cwxkxJ8LVjRlrNPonc7oATvNuNQ
6LIztzjWu2ApZtCqcZMyoLYaWixAjzGxLxGB343q3nP3aOZ3WEtuh+xeJIQets4sBQBnNOl2jWgd
9PnoJ/tADscK1MQ67IW9GEKbuQucWugo6boy/Es8g/Fjg67VNBWMkTjZ0lGmuNXbBoUy4Q6xK0H8
J5zcZUrYVIygPsicN23KTkg/7m1FwM9kgAhV4K91unVtAyhci8dNONA379jTlkbQApIeDyhL34K6
JYbQuGO0tnKJgKXHceC4OjIPY67J+XJROHVBGlQGoqUawWUXWzAMWyUbj1lQbcD7g+SBgpkGO8Jm
HjkmkJRh5JIV3Ul5+psVEzlsmY9VSaKXmx1H2b0Dy33TNH+rK5/UFmQES6Hq760X32q2RS9K1Xc/
wI8wx6OyR2kFcxcgvJHhL1IxE70PHbfG2nLfm8R7rIfkjEVv7nhl4lyn1akl2ybsJ/LL6w4Fg8yW
smAdVVNxLEJakHDI6T/F6QtF7l6v6tdUhS/Ay03mECRu9cbT2FUfOYPchaCBR/tbe9B5tQ0aUNtp
fJ/sBqJBwSoZiJmP57zSPoYKEMG7gmlxZS8+CG+8ekRtUWBsZ1WGmxobhvo9AvUQcbgiA8njG7VH
cYrz7ELLzl2GCYwl2ZcnLUO5FCZasQyN8QO6JK88lWrbe2qV6kxm06ZcgfA61U2JnZeOGSEV7cho
A0+vq+jgFaTdexVR1A4KGR7l4QDBGnSURecWbYqxKR15MTBKnvwkDJfcIwyBTjqHa3+b2hZBVPig
NHdLtg//xi4O12bihccoHLl9JVOxQJgFz6NxzBk8kLwUFMuWOFpyNNFtcAjclmh7trUDv9AX0Ycd
y/sRTM0qjQV9OyJRg+5r66iVZ53ykhHMWHOjwzhauV39Na+Hk8U5IdyU1kgYVYkkw7GfUPWvGJLa
dDmabj12ZAOMefiq1fEjbL7wmMMwWEHPtb+Zmv7h5DVrqvHa95yzwBCS/xWfIowcTCOCeSD1rW3I
1dVBODM5jVvYV7wLqIkqVriXSSKT6FOKKMjkJ8TXCBnIaPLEla/rqEmkaIyUrnFqrUqdp0kwk0jR
POAKJMf6opobGcIDforc2Fq1jrOPCQ8MpnpXVd2dl6blXi95tWzDf7BbB3GEQgQzGogaZX9wzOHF
jiuoD4PAQ93q91NJfoXMjsbQnXFRPuAy20qIuG5Ybyw6Yos+c7RtC2lVC8wvfnFba2jdSjlt8Kbq
TCKZZ2XhXUVvmpbcwgrlrYGusQ2GZ7IHvlZTaG7bPr5vNLI3EBz67rtJ2UCKw6G3iWii3ocJr/Xb
MtmPdolagalrkt7MrwWgzDScSG58VMz1pLqL6Af0gF9XY825VmfIMaeL0hEBwLgZRnpGbRaJAwkT
+sHrk1PoIgnz9PVjCG7uYs8TdsRoQXJbhU74EFWhf1frXCiSVP0gxjZ6x3Q97TJlau+JmwLrDbv8
fkL++GGGHjuMwIxDXN9H1kfhOcrsHsY70ViMWsf2Gcdnf0ZFiyzf0wmcmFR8HLXW2xMIa268MG9O
45z7kdlJSFoysS+hxrnV9LERkVigbzJfr3ea66H/Zyb60jvBqy/Rstjxq1sxSxIthFSzxp+00Fyx
Rg5Ynrpwqm9SHFVn18z0vdF0T0CS8Jr4dEHXppY/uWViMxwXyjwYUMYZaCZvdQDlL0evEGibiUjF
QTmrEP5n0YTPI1TFne48NdGcBBzl1XyIurqwnlZazvoGI6N8qCA/3s4wW8d8hXRagV5wYbHoN/D8
rnOuRaDApdCA2NFH0rZMlLN1RVbOLuraaxW5d3XoRXc9kQRwEdBLASA91AilVwN2n4WbqnPhGC/g
lo+F+B7DaibzmFoJuQ7T5pZ5fJxskxGpOjMqXG0vnn5DhiWm3RMcyY3LzCVwroXb7RiKLyoKO9d4
13pmi6G2i5W2Gs3qK1xKNP/0kJ94b5f0gyVioekr2Phxo8g3t4JGQyHSIKHxxukVqjbeVySntlM4
S58BO9Wie0gI0qRTcg7i2ZvGEHcMEAyK6LmWfjufXipWlWA1kQZnYabALIgcS7sWHicGFj5CFC2x
L7LsWs2ODC9Sa5Pgr5cEfePGLCisSdka+jRcDVPxHOZbYnGPRTTexnMzacCQu+41r9mPjeSEO8zx
CN19quTJ7zzwgy2mmMmLhr2Y4mAdAJRZ1aBblzm62auva94TncGQAGVJ3V/iy5O9vunyeQ6Abi0p
E6SglkmSvOutjWSuWWoSjiqPrTUdHHeRpng67PAmSKZNNxjPU1sfGyIex9zeRmOAWDmWb1KwRNJe
0b64BtbhEc/dTeyQZ+Vp01Er+i3uDoK1sMRrUQJqOR466iyBAwrnMtIw/y0E6Ih5qFlosrsBLHty
2/eIgPIlfSmxs+xxWqohfWXL5dXpUb8Vw0sOcb7Ikbh6bOmMyklwkvBvcZKtyKX67sbf65KgBlp9
N71L/a/4HzaS0YVNkZ2WdQtXE/CCn6YxC0lP7qxZhmeUdAvWZqyFeJ80XxGfJYOHsQ1IkfFM9z2r
S2xI9Nsg7pcHxv83daQ/MeEOl8oiJnVh2BlG57TJ+BSMaf95l8X/m0hDD8fz/+6y+Pu/p+/Nv2z+
/h918ff/wFuRt1E77t/+7V/nf+wPp4Xm/A2sOJQLD6uq9DBP/JfTQnP/RgwEgwBpSXeGmODByAsQ
3//2r474m8luh/PBs4VuY3H9b6eFY/BHlg7uBi4MVB9b/jNOC+NXfzn+CgzUWDaw8roMZMEF/eqz
wMscGpbKrSUutIaUCmnsrTp4IJOd6VRHIJGso2YtFInsCCGJuMBxcCbTRByiOEG3TFypVzrhfaCT
OTOxO3nES50oZ5PbwXB/w8Uy/+zTcl9cAwKjZF48//lPdt/eKxkMEES6HHyjefJzJGXLsqi9h9Is
OBMXVkkjIJZ7IUrU0D01yF2ItnJYtG6MGCOCJrCGSZJtSBb1dkRwmZw505YiVSqajnY0KRbmkV14
QOOmV1l7jiu83OWIw3AhrHi6DR1aV6qYaFl65EMuLTnzgcl/B5ahCf+tIVgQ6d0g31vfH+5CsgYI
kccRfTUEhUuUurSg8tpPv0pQ1tFvvPE/MFL/Y4iev0/+KxzQYQgOLNzav96htk+xdAFqWAaFy/Fe
Nqcw4eTSGYSh7EIaNvDAI5cundeb+ygQmb4Ak9fflaVb0FwlPH1JNigWGn0MjXXulAIHDV5LJO52
thqxNf7mE/O8/swc+vGJ8RLxYW0T2iLf7a+fGAJa4zXQ/JY1orf7NvdRrMEt/04uGgVvjd/8oJMV
9xjZc1PBw98CdTr4sPyiNZcVLoAa7Ux9A1w9oIsdVFgge1Mfn7Att08+dTLAaXbNhjFkE97h0Rxg
hyk1QEsbDTwj3VgubRZ7qh9ziL9OceLUVL0pXn5hoDe2256OJg9M+KYAQnZLvP5kAut9zlFpbMd0
1QxDeTv1bbv2tVJVS1fDi4P5LXxwaUG/AEjDWuGE2R2FbvmqdC4DKQcDz0mWCgdsEBKxRWjzl5Bj
4240vOatSUsMqwMxqktVZPVI6BijeNN2tWsv3fJSZCNcFNka0e1P69f1jyflX3IFWyXK2+aPhYpS
Z0SpOa9bf3wdNHgcnf/ML9onjo1GEl3NBm0se7OKcM7jzFjA2yZWjaw8hg0BetZ1L5jcwhDz1rhy
5cZVyrqLe3h0S01zMC4T5GXV3ZWzgosUCbHPQ0XG5rRIYWteOJRjlXTMluGG1wfxjSS6CTnx5MNr
7I1yvFF+geEqr/tFTWaQsUCc20HiILSD7MUTLLqE1BwY6/xDIFiWzGvTNayx9BWRsMIMVWBeR4GB
YLsJwpu8TpHbBE4S33NuIYd38AmoNvUYB3DTBQSID4jn0ff12nhyGckZpUV97/kY3JGn4jDXURwk
jeCYFGTNjavAEW9EKsrzpOEzhrMQHoq+p8qK6GkTBp9a1SnM+IEl8xfzGgnnAid0AB6bKzRNya1Q
FWcsvCAbNLfBJidD5tnBAI+qf46xrz2ALqDYtaNeBJh5Dbu8QHKPvyAnnw+SZnonJskA+Tff/Z+8
iRLtuANUguGy+LS6gvVISAkms558PGRIINxOiSmdcwWghKArE8eqnTbfiinUf4No+sTZ+OOpk+yR
0A7B9Qr9E8chQ6zpo8kWy0aUBUKKcvgSU9YcayI8Gg4Gc0+u2tqwzXnxqAEllh8RqfBGk5W1liWP
St/o+W9QlmJeez69DI6BWoP3gCs3P6NGjMEqBi8dDcpTAjhDy+22cdnUC5++Kv2iftqYOK2wJ3Eu
zA3cAK4WpI9B4ZP4HVLXObi6tigbsTQHpo5U0nVogxDcDFpmAG6em98pDziKNzQ8//rLdMWffHY+
OexjB4enaX56kUf1o+EgjaWPIv7k5IQ0rn1DjPnOT4z73A/bZhnHtXzR0wzHcEz2QFIiBsji2Zpi
h125cHvlMg1k6sJfs0y/WIlRIQ6gq0n4nYjOo14R5QEfJlz1CBuYk+U9FhHDwLMRTc3ZzOEk+HAm
1zb38Tm13XFpSOYVfcGIfxGVenks6nF8o7dSI8Mbpv7IuIMebX+ZnBqVrO640YOgAcUXn8j6kvFe
f+kNY4qXUVwON8xB2OgzNcDjt3wSmkgtynKUTLNqwWKxwlcQGEfNGZlyM1TzjhKuaIxis4w2gNaI
yU5YqSyzGV9ES1c49WN8ypEh6ECLsOtookzmnZXQsXFre4BoMjonvY0eKyfDJ4aIZmWMjbPyf+wb
3RjSOfjrb/LP9nSXV8wROhRSqp9PXlgVW3kCA8iA6cEESSjD2sFJgkCSpx2WH7dZ2lODXo5t9FjF
U7Uhrp6OeDARSaQUzYxMfx1bI96EFZKIOrOQniMUW5RMd35DJTPnz/LpjXHxB0MTdoWt2z+eyp8q
tCboRgKhdbaPLkueq8r0jhoZDCaQqE0eO86Gp8kk+6kw1ipkxIcG4kvVJaRvI3DaiiliCqDP+iNt
nrKiKdsDfK8Q03o0+wkAM7zQekS5AxPRlRqMPKO+K8NYW0uUQF8gD8bnFtbUNnMVohit0n73Zcx0
oV8u0LIdNka8bgY1sy1M/vynC9QYc3twWLhAIxEQzAxyvIqpfxZDK091lrhIjuh86dbKTBedHKK1
43R8eIVOIVDOm8629rt33fiHdYoPBeWcjdQEhUmMza8fqvQyn1gyJtoGGS5Xy827tUY2yNJwu30C
kHyHngw9kvcC6G1NwX8YIAb9Bkn0q2ObJdxCAwRv3QIUxXLjfFpvoihuhwrA4LIs++8I45xdJztj
k4lg+s2ybP7J5UJlMjkFCI5UHFx+vdwBp56W6ikmmWBIma248okLo/52XZ4hNKdfo4mKG9GlXV7p
8TRfAaEET9D0yHf1B3SKnY2sB1c8Elei1I1vTPd2knCTaEFgAsriaWSkP2XpNGPCkGoUoA7ibcaa
eSOcWbpjNhZphbT+kEoW9WueukyzEaWTMcNYxFtbZvwb4vEPpPGnJ8/DRAlZGdylA83116vmENfp
tMWAh1D1rOgbkSkOOePUY1J9ZJKEbzFw+7saJO6erkuMere3LgXJw9mqCSp+3I7rm0zwG1a5l4/3
ZCtHBBaNhvYt6KMGE1951EmDfpjxt4TjlB15XRiJ6ldaaN4TdYO96bQA94qRJhTbdqcWvUE8ExJv
KB6yihTo1ZJowTDqL2Y2lW99rWlvusyiLwF5HS9pn3hHUxPut761qKpLadunpBLwmrQCAScjYWR1
TUhLaWpJIMxyV4EH8b5koktfysHIyVYqHjmldcYWcUOxtYyY36T7aztsRPTHI/3/4RH/Knll/ve2
xrb++//5/v5zP2P++f8MaiBzgVMmnQyBYsmA4vlf/QxD/s10QY+y/FDA8SOsEP/Zz7DIcLA8miBS
mIQoAGr6736Gaf0NoL3NH1F2ssOBoPsnyBHGr/sPyzKnaxAVniuAdYOi+FTD9mkX5Zpjayh2xuIA
Xn66SL0Kd9og27WYanW23L4j4MNkugAylsZwYe9+ulnXP17Jn89Qv66Ef3wGEiwAtMEm/sctYnAi
nKhMkJbUYMaumPTq7BpaDZbf8n6z3/66G/3xq7ivXO0M7PXkp7p5AMZod7ok5ZBj4gpCBA1FTBcM
5//6kn7wNv5n8eEXSX2GkTsWXxYIuM9LbtL6ZNPqXFMx+PaayeOwg1bICTFtO+eMLw4VJEZn9D9k
YXvtUh+Z3+yhgY7fbXuMb4Dg2w9+QMrTynTqslp6HGgfkpHG7K7vco7/Vd/SSAkKA5la63ck+c6x
gMla12YG19ibEYszbLcvQyTsdVG62DKH1DBJlKza/s3NHXeNM4EopS6eq7XQcyPC68eBpGYCglGT
GYFTHmsUgdOm1ihzlyQyuiGT/Km0Dpy2mt9FSfzDt0OXysCO4xr8VWfH+nXFHkyR+i4GEvyf5HZX
Ax60TksOf/3VfE6GELyHvI2eDQiWVqFnzZ/ip4oEQR2hnhrhmW7QGITDWf1x9IlEGnlZsD+Z9drQ
iP6j613EOxmg6weFSTRRTap8YrRqlZnUlq1XMnQjP1b+5tGZMbQ/PzlIAgl1mXm/VK4u2MJfP14t
IPqm5Zzt2aD/KxtnVolqerepKtjcYRprD399Q8TnNYDfSOMLFC83xLJt+1O9PGQDBjd0XJjTu+jR
yBLypkJ9ynZBkVbfg8RirJtbXfbsCnzsC9Pr1DeP+jtaG3FkI1nr6TmhffMzzDkZNpm0tmaVCiqD
V8+fBHY7kUDP0wn+lQu9LNGQ/PUl/Mk9g8IMABr+89yZ/fRaqymPIczmPDh69jjViCcjC8Ooaq05
y/Ltr3/Z5+WK2yUtF/AGC7DJ0f/T86NRGxJGStvMApd3A/vB2mZ5Ol5yzTdPf/2rrF8rN5dn1aBv
S8NbWqbgaDsfWn96VsPcZ96iNJ8BLFCsdZaWOA9myB5qPEihu8rD77TAQ4H6fEQojDShllf6M8SN
ZXkJg0dPA53RoKPhM4LclTw2cnCvTuyG9tKGpIO7heBOe6VbQIhXuhzTc0AoJqGKdoTXhGIoGpZ9
1HXXwi5r5DfkQKcoz0WrLeks6eOyz7qKiM0gF9fWcnyJ4F84t/002t8GG4kkljWtPBQ5p4tFFjQs
VK1TcB4NohB7Pg8JFBpOWv32r+/dp2bEH/eOs5VgZKBT837+nhJPwt/lUMywu0Cwa4gyg94mhhCa
8dDZjzmh7i8Byl9jAWbS2WKPLsN1RcPnUssxfmPESd8yUmb9Dc+Q/9LAXrs6TFSvLqoG5otxn8Aw
DFv5VJN8TeJs5SWvf30RnwnzPx4AngCQsh7MHudzuE6b1kmXoqxeFljJM9AVeUdBiMkDfBq4zhx8
P4NO4W1bu2pX+PsHglBBktVO5WP4zqEvYZV2aAl76hHiqUkABtvOCtMUE9e//rDzg/9p5ZI0UP4v
ZeexHDeSRdEvQgS82ZZl0YtW1AYhysCbRAKJBL5+DjgbschgRS9GMRHdLRSARJr37j2XYAFA7AGn
2feDNQ5xlnCMQMFeOGBQ6HqsPUI8t19fZTmsvL+KbbJPWGpMLuvqccW+BaeZxKJJqCIhcwWcrC8t
kRFEXNHZ2AbFiBjDSaDr16Hf3X597Q/bpWXxIMaJfRdZKi714/e3KLuJtI7yTaSWTq8CBdnGS1tU
eF6aPFJ7LOv1wPLA8gs2AH02yENYl95w4nd8nO/4BXCfmLED0GNvR59/poVAoBoY6KSsjHTGbydz
cclBAF71VAO9MmH1rb++8c8uSO/Nc0GZkR9zfIrXMyAnyrr0lQGCbuqp8c96X3QoqSQ9gT6oTqxJ
H4eSvTDVOKIDbI84Yr1/zj3DBv8RZoixFEi4LLS9ku3cfx6wXIVtoOf5tMfYcLy/SqmjqCtH7irt
IpfgSZN4XtMKTmxvP72Xt+6jx8YAHPD7q4xhDfs14l6oXE5rzyjExjC51Ndv6LOrUELy+O447pKZ
8v4qVcwUrdwMZroAxujSHdh6fXIKr/3pVcLAZQancWa+AY//GXheQmhXiPFrHbSLvtzrnfJs7Ad9
9/XNfPzGKc1wHrGXnq7jvU3t/1zGtHXm+SABoAWM465xtLNr+Vf3BUXDA5/19BTlLuWaonZOzC5v
d/B+elkY1s5bTZ8/3hrA/1y6xb4pYJ1yGBH85YDFmodeIONGa1tvm5kQeTJZ5/W8+IMG95csowc2
QTFA0Kw58dF93Ghg58QT6i/HRlp9R/OpR+ElS90Bq2A7tD8TQYdyckC8Re6kT5SI3ob6+9vmsMJJ
lGcNtpyN4Pvhg3ez06ZbxfB55+iJr51g1jrHp7Lm5OC6a7/OSGzORtM897oCEVFY5vFlhcMG2mgy
pE9tPwbxTcXfcqfdgRay6XGs3FXgV0pwwWTYgk/L8DNFjszrlasm1a0MqwC5JQeNbh1jr+oRXzQ8
xzKP/L00O+fMBZWanPjsPz5Xl0HlwqgLlkNasAzyf16x7gBCTLGN7Eaxra4TsMtG0g9ns+NXJ77K
j/Mm2wfHZ2y+hf04RycaTguldq0+xrzXmn+QpveXBgnCm96O/sIB6k/seT7emUc5HlkCZ4eIsXM0
YgArksM8crlpQoqY0xbCNdXnFuhbywxOPMajKuqyweKmOK+zBlNEDd8Wy3+eY6WCmDr/Aq6zu3nV
mgE5BaFsz+eWIIh4rs3dWDrBU1WG9t0glzAeB/9fYXnF4b9OFyjwgbtHFjsCG4vv+xfqKOJoXYLi
VgHN6Wc7GSWZD+BYcfPBi1oNUK0xZZjeFjG1d2KL/vGR+4QMoq1ibv/kzFpMLsFChJutoAe6ECQ5
18usE+vU0Kce+PHk6zpW6BKow9D1abJ9OOXEMIOkkQ/rKh9+Ubk2SHW3kxND6G0p/3cm4KBBaZrJ
nUMo6oi34/M/bzUvvIYEA8juYIKx2Ri0+vdT7FAiUpOGiOA7ZBedIQWDG2z4NfbNAQvDBIoFvM8m
ycMIQGCf+nKted3Duu1qcSlIOMRpN2oVfGMygNBWe6SxUXE2smeF7z1Zzd08NrfJIIp2RxxCe0rq
cfyiuC+OuIHLGZGWCUvk+0FCx7K1BL2RdQ4Y8xqrP+o3InwuleM1J57hxxflWCatcQ7vFsGci7jp
3wkGJAhIOqyFuBeq/mxhveA/A3D49aj/cMBhsIN4g5XNUrycEY6+9imlhjOUCOA8NNgviB/Itqfs
ZOQc9/B9qtyrwrWJO++eUGEkqbUymApSwNTfK9kP6H8c2KorCvQ2AmmIgNgt0qwHWu2OlYeKFEPr
ph3iDm4pMDNK/3XSo4+b8Q+fWOo+bKy5FwoPFA3opFskiS4T6T+jjn4xKBfaq3iN8gcLMuVPOQ4E
3ExZcO5CL9hCGgHG0lbZQwzq5tK3W+dEw+DjW+MDY5kl0YvTCwfH9z9hqMpAlbHTrsdYlbsshnRE
RkpyYkX45CpsA7lDXttyoaN9WqL6PB8bkocswZmltW3voGJ1KnTtrYj1/iumvYQajhAuttAEob6/
mbRvsgx/Zr+uAh13YLRHNJJ9UHT3rnL1SzBKdYNsQt61Qaav67zQj6QMOuO+a6O2WLExAzEXGmyE
aCeY45lUITA5VbbmX6GQMmNsKv1dUYKb3XW5qn7EnRpBuMEZmzBVkgJJMw2rJmGH8J4mQi+uMYTT
VFOdiK8yYg2fm7KmfzTGUynXYIP11Vx0brjO9ESfU46g3HOJQOTgaRMecVwL9Vq1zvyrbDTBMhb+
yUVEG9WPZQJW20qqoDnxhX1Y4VxoylFAE84N+NOyj4YEHjwOPpYGFYDr7JkgpOgvaCzagyIOH4bM
KTadLRu9jbIIqXhFAYX0edSi0TAP7akfs7yy96902UMELO3L+ZPN2tErtapozmuP9Cb7DhTXGoIr
Ql/24tOpKy2bvfdXopJGgZwMOuCDjKH3V8Iir6rEwHELN9UbLlHIAaAh/J3KLOK3AIhXqpJ63QVu
PW1be/DzjT9A+bk1h8R++HqWO47UWco3ro1uk00pN+0f7zK0JCBiCmxQASNqCWhHdCwYLyOScD/J
hr8y8KQGc+iVJBeZmX1B+8Ki4kUKTMgSZGZP9D9cqBqtMZxY+z+OD34b2Y2cHZkuAjs6mrUqi8a2
MAocUhp7986asnir83D4C9GnKQ+ZiEryKwqziXbzEtgBQyLshy15i8ZFO2LwO/Hm/r/DO3p1TCw8
K4atZ7M8vH91Q4XTNEkwSs12LungxITireoI2MlO43PLtpwgwm9OHUMccFksXvK+7otVUQTGS5VN
5mM/NPazW/v5fVUQlEouWvlYDoshPDKG8dkypX6gThU/xJ5bFYAl4B/aZYrBnx01N6Rdx3hwY2kk
t40siD4dCWR5Y6Rg1/MgF17ZFP5/FJll/CVlky40fBD4T1EYx09kc2gmn5Z0GWn1EbQKHYIlZcZC
TRTOmFoxMeHbDKM0gCLBfomuR1Tlr0sT+DymOYL300YrgzXBM/5kthjv57x34y1JabO9GoWHtNxh
VvlOAlAy7+ogrX8Ij9mGurRFyMZgllS7bb8L1M4Sk/dL0O9mAgtR/G9yyon+rvYm0ARFE2H96ZtQ
m2vpVf14qZVZZoewmrwfZP6MS10urZ9cOhjMU4lvKtBBpD+slD2OJFgoKG97jMxhfpaLCL+CBuYV
AUqiXrCBHxI9yrqejD3e8fZucJruMUaxWawwJlF44TjKhoKQ9OK60Fn/5LCItBsF6+cP4sD+R4jV
7xKgZzquE3MI041fzfUvU/swCaqpwrSZdDSzo6HxSb3JRUcYex1puHGN8Qc0gEDvmdXzk4FyAC6V
Sgz7ID2b7keBiiZe2bIMs12PdNAAw05CbOPNGidvHH3zIA6P23Bi5qdCPAw/e4vxg889n7Go4yf+
WXk1dqY8n+erGsDIvAcEBujXF/V3wpLyZ9E2xbAmrgatajvQs9st2cac932jwcHsUFbGyIftrMe1
Wl01XQXeXWsbOxlub5WspgEeWVQJaI1z7bB7MAH6dNcDOSVwNIoSHbIxAUQlgQERxioPBQyQLpbc
qunPkbW1G/LDNo0TsbJUcgj+IGA2qIY39lhRii2wxJPe5OMvcSm+3wTOFNCiIwYi2Kuw9n10sgbM
VU90IAAmugNw13KLRp3yMmsVmKRH4J4qHIUuEs1OpaNueXj1vG167F6b3DPnALpQhiWGPFCJ/YLI
lJ2BXkbvdBX3DxACFR2bKk+/N13bB+txntWPKi67EBemhk4x+EGM24YT02UMIuFR2T2W8EGZk4Hj
rYUKHRXuINeiKkAVYpyqhy1q6xw/B269RXhnUe1Q2o+6C2rd7SOEEuQqFtQZvsnZbr+VsO3wxE7Z
9EerENBNK0HGIeJVD0VVd3KNvNcD6BRU9UsPfBRQmQ4IRg5DSOsWONeDlXnBS5mkw3fdhg4UaPZg
Jp2MvOfDtnqvAoIdFQ+DSSbfRTH5PUwQkPmXamwB9JQFe1F0bcy9pDq5eFZ7adpyY+lBvyAMxfEc
tGq6zbRrtisz6Ab3vG1LGxMZIr7+wkzArJJ8NDg7dItLwJ4qatxr5DQfxtaAxMsXHDkXUR3B+uYI
rNhgd5y/N3Aro31vFADFKl3ClCZxFnRVKhzVbWgjEABQajokEHiiidP3UFmbDEb1PrISK9ileTtO
BE9P6W+dkDS5rcNY7gxfBOd+DYfCdigYQpmN21fOVmgKQRe5t2WiWthjPnP3usCF/CtZfNOwN0lW
hafEzmRl0Z25GkuExlNB4OGaaSKPthhiak2ns85jmLNBivcw7WNSGUNVtWemWWWPfW9jI/PqihZP
EDsFEVbSIPHQiXrxpsua6SlXGb6yCYmvvXH7AseZG3VIUUA1OvSWQSb8ziITI6htj063koTimmda
FBhWhePVd8Espj+AhjOYO33vfHf7KRVrsq5YPEaZRflaajuqttBGJfiRblabqgJfz8wY1AMZR5kq
NgvyYr6twy59Je46HC+9iEXvrA9NCZmjH+nxZBFH11XOKZm8lMFsNhi7lxCfAZjzjO/hXtsGB1ng
OEm00j4dKmuCIm+Ee5UP4n42cw/pn3VFJQo9T6wugg4qhqjM6wp5mhEkr0YbvFZ4XOuEjlEOdaTi
c18ZPjgY11hVxfBQZwHkn/ohVIwZ+pOrub7JRPtSusWBUyNA9uKPmeU7GxK8p8x1SJsZmfR17Ju0
LQkSCPHtV4zl0AOAgU95H6T+fS6qZ8nijiH2ApZ9ft/gLhkndeH55StmXOBezdVsvTTDQ5FUKMl/
WYRSVlZwcPkb5JTtyj7dZpWzY2UN8COHxSZzsXEP0sfI4HTgC3puAyZr7PxI8CODJqFyTUrwzYCE
DM6SlQ53cR2w96ZEoc/oNUBwNvl3cToEpmcBqpFmdZsQc4y/CkVlIB8GVe1MpGTWUDVX8Vgy7aa8
pSD45ury0BvuzB0S4tR1z+w3HvCgUl8k8uqHWQfdmTnBnpvmH37qbYWE+mdD6gq7O3y5j5gnobOq
aVX09l3YJt9yPzh4xWOYIP6vus1ANtOqYqW7YJT123b8W4iEAPXwIa4ImKuS/tFqkys3hVCb63He
O3N6kNoJ6U6O98TS7UdlWCCAg0NnOo+xzH9aXb0WPZqwUrX7erR38ZJrxWFmF1jOdw2+10qpvaV0
Z8zGvLexmEUw0dZt6FG/hm3MbfokFdj7vknvHdK8UqTbG0MlOWzMeStg5vAzbv3Kg6QxPhviu4N8
MjHyX3lf/pYxDS4t6ys715dLolGEvjuMqpu41MC/DeuQJ5bzI8x48RqAhWOM+txK600STxfjzBFt
Bpxnm78bBtBWlPNvoqlGevSjN92Mifdc8j2tFg7S7JtnyeCJu5G0TfKU2MYlfOvj1gyb36RInk14
kSkJ7D0hPBSrRB+0ffcCdaEB3Frclll3BoQdN0RirgFZvvLh3zQhjLcGat52CJjiRKPvhg58TAxV
BjwaCrnMIItrZVUdmyQddGvV1Fdj35qXHdHZ8AdF+JwydNyDOXpXyCjOwkmembF2zsB1XRaKJnMQ
XgoP93IPM3hVOsa1n2OCj32HNmqmz2L2MftUFr859gKsqbo/uV09jKH1EnRYS6T8qRSRrivZwqE5
jInmtOX1LkzNumniy6Ly9JMPLO+HjTrkd2WX4HWwvky4edmDwGSBOW8AhUqib1HYogWHy+Cwh2SD
FW16OYk74jVEdIATZDcLZmTC+g/DHJNH1xDfmsoyI1XF7ufv+VwRWQGRJiM0M27xgXSpwkMcCt/a
ToLiWeksa4u0EdFDMHP9P9EYAyZ18mZUayI5zH2fJyRizK1hbVxpZWAyFgxjxVeRrlL0NgEEg0WC
FDEbvGp62q8m+Vvuqgc8u4BxFVExSGFAuqLeRYuL5R6g52g7QnGyqMT5ZOL92Jpz11sAT2qIb0ZY
EHbDXVs/SRGpvwk71XeuP6ocsmlK4R9cSAdXvCximNJyHiFudGH4O8VV9qN3FY5c7TTiW6D4uDai
LELitcMCYnffG7DPW2eCZkFd6LyvtUBG78xActqJpJh1kfZgT7JghqjexEUj1pJgYk47nRBAO1hc
7kJoeTPrIAgNI5JbEgdHa1UXDiaJQfgK6c8IWGwNF4VtiKet7lcrXc2/UoX+XQTmFhy36/v9CswM
k2U7NQVoJtVacDbGdiR/xw+tv1PsEos32h0W+USUykXGEwXDxhkdL2cZwSbFUywIRkgpeqkLEczI
wSZLOXdOidrjWjDBFmuTPVqwpS2VAMTsiCIgwJaMUGUM3t+8Fry+hrzIZ1dBl155QUlWSWRY7dYv
+g4sFAagZpLJok4YICJ78SC47VmayF1tmV8FYcXS7ufkmCGBD+Z03eQJZPLRG5GstoGoGDtRK29n
mpggD7U1P5Y5gqgNB/f4Caxt/UoAtE34ildbPzE6RfzfwQSLRFn8qpgcqzpUaq7Yljkl4qBMLI29
tB6ifMdmUyXnjaiiaRMOpBcwQgW6BAq45iW1kD48o+QB4zjxo+yuAPBxYYiyeQ6KVl1jdeDmce7z
lOlDGks1eRzJXW7MsEToYSwiuZnWlNfU7M6Bvts/mLzBzQDSYWUPB8KuV643RBHUwDAmQCpuk0Ne
qex7omtHbYw8CxS8Fx8pnbad4dV0k+bW7HKHD9stIQDbefU0FiWU/7xcurtobXCmlDFf46pM6vB7
TkIN+pKJdJ11WbfjQTpkh7JDMgkE6v3MXDsUsqyNR7DbNyORwIupiNG3zfwhv4l9yPUYZybfOfPm
ThEGUoWgm7p6fOWcQVBV6EDr2LWqaK6sQKRi5VRG+tryH3z3CwclsylCW2wErXZK8RXZYLmQWNXh
C0b9rRWX9c85Kmn2qcGwfzZ+3FwhQxpw8CiDeprBxvuXwcb5G0S9mZMBaO5wX8FPKzkvYbsiSSxr
gWbm9ps7jaMYMdyDFaw61ywdsjww8GLcUpbctjMq8rOkRb5467ht126CcR5+UZwxe9KHnOjeT8b6
lr9WvZRWw1G+QI50n0ZsczfADQcY9FL0fy1Rx3eiyeVL34Fy3U5ymZtyigYcglo39VdUivCf52Of
nnUd+LFdYk5JC5zYZUfrxwVtjSjKKHtgY5vazZi5hl6YXn2+DSMre7aStHyOI+SvYKo1/2xqwadV
pV/ddAZWer7+kg2lAdBJrGpKBcGqreYFm9NX4yXM8oU2O4W2t1Y9R/a1Q6BaslFsAw5hwqGGo0RL
PhBNevP3GJhZsFGe2T03rdv01NzKwFz7/gDWlFQid60BIoTgeRgAgJe1tkCcVD6ODe8ih+sMnw08
CxKtGvsbp1T6G154VZoQh/lwreFXphWE1RpZCwGjNTtHaQI6J23KIDtexDkfeEdAKZN5l+tfCN2Z
+0OMmOxsCz08saM15NbCUgiBZPY0qwrkottpqpOHxPTlYwMmjAUsqUZ3S8WCMUHgBQt3pKl3bIC6
Bv0ObD4mldGCt8OYI+vAr3TrrbqxmOSq8bzU2ntNaJ5bPcrQjZaBNa4h84eSVJsouU2DqZFrG6fx
EpleQICQyuMsIqMGr8jsGj2QVXh/2xJcs9i0qQquTDc3EvhJInghBhz6GUpofD3MZ/ZOtZ35Mvjd
/MeeVPsaJ7FLGq4WwVU/koexIgw4/jalWWTvy6nr7w12EmJdyowhBgYESGsO303sOUQvFS68kX+s
crAYDKnI4LxJqk8rB93Pa8nEBfO6bCYAElpEGdaCQRKa1w/9Hl7Ykm0q50FuQ9J2pi1l1Ba7nAGx
i8Wrzr9RDnDN84mlq+NTTma5FwGRV4V0k5uemjc4AxOS+SpNFASrhpI/QAzB+gXtPEluva5lMPiS
muiqiDKww/k0D0SPGiCmIMRZ5XdylL3flskiw/o02OyZnZYV3KCMrfEXzXt39psfeRFVzjbQ0ICm
0pgFIMSp+EX90b+Cb9ZfN1iSOT+zJ/YpNHbjT7gu4kolEUUm5IRvegDXqP6jtIYlhpYRNhrEQksP
+qjRZuez1cR5Bg5D1vmFrkZ9xeH4hDbiQ8eGi0AVDl2bZgVWreWf/9OaslREF7nmdMrRM9t2JQ8K
J3p6oof9QZbs8gUAJSS7EWEZTbCj8r5tOGlHqacFxZG0VxOJ7qwE0n2G7W2CES+ti5bwlRunpqxN
rb3eGmWFuU1TJ2B3fI6ViHQ/KTnquWyqvi7Cf+idvv02LJ3os2EgHVeVdU26dMV2mCwvyld23aU7
r4nv6jDX26+vdGTeW9SayOpQI4Z2iG8Cw9L7p41CIre7OGmZPkYsQpPsgr8RKWVrryKgOXJUs/GW
DV6T+/3OD5xoDf8yecHwhl8MxTSpAkFvXsrEmbaDLurzsDepd+UUHZrOjh9P/Nylnv6u3s7P5ViL
ktxBVk4T9v3P1fTCia5TpAK4aXWW5YIuaRDJne6kfRgyoEUprqFNzoRz7vPjt2wmhvPMJAivAiRf
sH25o0RFVHPjmFehBKuFj8pNEeyHwKS0JU50Wj8ZzajKGT0+Gkb6BEdNY3aFMAYndDguVuA/gFKj
17S1+v9+FRtruENXN7IRMB8NZtPpqjbPJOjIPs4uKez2GywKavf10//YAaeNT7ltMa7QFYPi8P7p
c/CImgBqHuBQyDNtaEc79MTdbw/UKx2QNLqqdQ0LtQPiFLeNfyX0UnuvyI4qyMDSBt5clRCsYcG1
M/sgJGUJ1g1Fv/S8hJS9lzr07l1/IkCAzevm65//8avi1wOfQMqBdoWm3vtfnzUwi2oT+PGYsXfg
fRmUK1EHSk/+V4H88lVx+MMCbiJ6whD6/lLtWFpjP+LyaOcm2DUZEV8JlB08D/6vZjCzU1/xMvEe
fRZLsq2Lswi1KK6099cbTIPDvEVOtu/F6jpncd42riu26Aq6A9IcbyeG2bwbAzz/lMqajROQHkSP
urr9+hkfC7C4ceQROEoCIA3o9Y++T9OaKh1Qqwa0NvR/jFzGmFvGeudTY6PsXvsnpB8f36mLlpRG
JcUemqfH6mQdm17aTZyfSKWub3xX1t8rXwWXo1vkJ9alzy7FarFMzcurPVaZhEZKXWGkME0ZuyGc
0Tb7dRFTB4fxGp1yq36cNjjQ8hhNPwQ+ws29f6GckrTjsDBhg8EsBUXZ3aSkiJ/4oI/wOm+zP842
RihLQIRs7mjeaIqRgG4nQzmj+9gj88GLn0NkZjGc+3rGSFU41gCH2tfy1pqHTMNpQhiyKunCQoAo
iBvd4sMU1/ZMrZzAgcq/safQf1AyhxLmx9UMJQx3zdOsTADyXw+2T94Iti8buQDvHinl0UMyWkBo
rkrJXw0wXNtaG9dZbdWXsTX4T19f6uO45q8P0buxY8AbYB9tSoSKO2sK52rdEqh1Bpd+PhhW1R6E
Qz+ycNr8xFz12fXedltM66xz/tGLyeMmbgfOgLBhJm8/Dgm0fbqhW7yq4U0Gc7Q4seX4uLB6LBt0
19l0IQxyj2YQ1VtjYEnWqRJtNqcAsqZyOxSEb1rBvpAFZbUh6e+hv8zUTeuiPNXb/yiE8xHqoOvz
lv1IhEHxaMhzAu8Rw1Zrv6+r32luRRfgnyJKwwJM6SaZitFABqs76Md1Yf7uosSVl/COE71y+Axh
riSJnraV0YbPPkA5TWelkxQ9CVIU7Nub2ODcOMFrTXOXFkHclemvIEvRCcishlbYhK70D7Q7Yfx6
JN6/AFYlo8AlcFNfFVlMmZpuvUuJNWs7DWG5D7lGlJvBZihaI0MLrvurtA9gfsAMCO6tYUbAhQrO
BzEw1bZ5wd53OaCiWPJWvW1SI0TskDwNQ2T/JfOVgnqeus+SVHC1iodc/pWQ+l9xkOcDPLdZA2kp
lliNqqv8Pzg3CfiJnFCLjcshOHpWXd+girR7L1hHC6Zoo+shJmTIH7OX3q7FC9WP/jbhUGhuWOX7
p3ToKcpOTd4iFabkR1idRBx2OcOOBAyVAHWmbrgkGZIa3ZPgU7rl9y4rkKE2xBfn1LY4cp+NVJcB
VNKtMMg2UP1BtmH02w265i6ZkIBtW5jiLzpH7w/sf66tnUlUBcyqQIoYXyRA8iTmNLmaQlrf0Elb
8Wxa7vhou40yaATn9ByF8i0Bd8bi8DyilElWnSaZYVUasuR11Jl17ZY1mpAJQl6yQTJO1hs5G/V9
QT2Muh9FykvuLv+btYo6YD9VytjKwc3+GkMlQDloQCkwOtOHPHFm4kzGMLnIFID9ou1opxJtQsOl
h+kCF49QnldLBvM66z318PV083H6922XBdQy0fziOz76GoW2s6jKALl7npZbWvv21h/xjn19lbfp
/f22gb0i2zhEUlwIDPn7Ty6JVIWag55uNYluIw2/+DnxfLpVRWPxwHGcZFGwllsN6Z+gzoxwbYS/
KCxbInuLLrjIQ0h+PVutdUsjNVtZMjEvscAhjeiidtNXAI85qLcbsnfFplKUS76+hU/mSU5xTFls
fEIACUcPqo3r1uUrq9ZVVnvXzpgnm9oW3Tk4G1owDkPn6+t98CtgysFvxRUZqVz2jRT0z+l0TBqT
cDO2ctaGlOYz73u5q/bx2fwXcCtcy+rEK/pkheZ6DADcOSHzTni0EDQ5UXj2ULfrzY/D3Z+7w2G/
2q7PxtXm27g6scH5OOjeX+poOaV7Vpmd4lJaPmvQb1QCT93NJ6/r3d0sP+GfpzclzKLmcjcXu4cd
t7Lf7//eX3w7cSOfjOvlTtC2YuYPWdWOVFnNaCYIbrmM2MpHfSnW06068y7KHZkh62YtN4QNb5oD
jX4IpLcQ61++HiUfNyZcG385ZzF+wgfPHKUZAqVNyG4uhUh4Xio88C21u66fwxP3+vGl/f8SDgOE
09mx8b2NB8foBJSxSdjJs0SMzaY/+q9GBzajJv/jOA/YMeQA/v692QJ0fDh1GfvErHwQSe3dTW5O
P7MAPf71s/soTeZaoGIY7/jeqCgcHTJnf9Tu5AlYbpM/nBPtA4UHPv1GIEEpaT2ZyQ+IUOMmxwmy
y2s7HTaZ3fonkF+fvUKs8WR5kWHGAf74V7QGPQNeJAV3q9/SbBwP5E48RV1qnjjCfPYGaQcwSiiq
eZyb3j9bTGN544OiW+dGNh6QKc+HVs/OqYlrOXkdzfUWY5I6RERR6YO2FqFPaKtgIcXNlRr2JB64
i7gk6tHyOMZA6HFkPTR9kVic7ivzBfhVeF9VbXqfJq59Sb9nprzgBRKlUrkIUzz6aj35E5B6kkb0
/72kATMC/x5cZ5Mi9DE2QOa0z9AhLWVASV158XcGTStOPPzPngrK1MDCTsPbPrayDGYkrYm2Em16
BXbcr4NvqaPkFspE/tgxPh2kDlqeGFyfvHLgqLwOTi+cXI4tioDojah0KHGS+uYdIhGQ2B4Aaf/v
X9JSrIlwklJR9Y/XjswqadA5SbHOwS6B3NSEfq0Tcg05k1U+kaqT3ab2NnaSClcZ+cAUdvJSXUTt
ZMoTn/Un35ONiRitUhSxuz0+0EAwltablpnDcr4JbYrIMIimfWh36ebr+/7kUhQHsRKyr6So+aYi
/meRcRCZaiu1srUtg2AH2x7AfG8CR2QL+PWVPpur0CMzQqnx4aC0jjZQWHSVx36fucqZOazPCmEW
Nun2xqDm8y1XbgJhOu2+Fd3sH9CZ02c06uj661/xdvg8+rSXwh+HYOYq6iFHv6L1NYqbkPOH7gtf
ksHazlceMTTIx2OCC4ww/dvp1NkmSWHuDXvMvvFpub91SHwgqhOLP6A/y4ZIUqYU99DNeD/JUh7F
PlYOKxiaEA0yPqC1nMNe3Cpz0fdVIn/SE+ksX9/OJ5+kE+KggF62LOHB0d3ElsATbBFd7TbO9ESf
I7ynZ0kuAOXvrWWO0SMAhPTEM/xkzOBKtkLU2CxwHxywZdMjOR5ZdABvoNsYrPxSDkTBizA1T5x0
OVR/nIppotB6gGiMb+l4d0/ruUgroHArLdDXrDxLGeMqJSANNEyJ3MxUDR116ZqI2xB9Fw9ZMUdb
M3HEtzqVEQIBZzNFg3HZDXXG5j0DMLWpYQ4+zP6iSiSfGlXnsKh6tyIfS7nH9muRtxQ3jneewMb7
aReN9bMFHfja4NKptkY/2dcKlTu5V7XnYzWO6ThiJpMVXA+rMVGqaV09TsTesK1poY6t8BMbt8Tz
jIScDFF5jZ/V/24UdXDRFK2Hcjo2yZoWM3p9FQrrGnl40m9cZZOXHfSCcB5/aIC1k1WLwHoKJHE2
rtGWKzLe/Ieh96xnqKztdwe5uFh8se10ZwRhHe8gHdvEL1XCOO/HlpYkHYP8PIrSidM6Dd+70kwg
fi3s4xgFz9ipFfVPw7tpCiAi28Tt7WKlvAShCc6dc7pzyDBFMokr6MOZ2KDEIUtzmkLJ1xSOJBsa
qcmvXgovIVYYxwhIJajQ9kUVyqk1yy7SPT+qadl4dpKbKxPVdwwSJMhuwsTzkpWcJJzBSI7kEPpT
4ewmQyFOLwtfAMotk/ypi6tk2tCU7n76TQU1A+BwkW8D4sWzlV/W/K1RrWdC/Gyvu0QwFRqbciao
YQVdr4flavQQxozS5WTL6Gox+rqt0utQ93O/n7sEYSHi9rnZWHQLCBus4mnTtqF6hL+C2MqgTyY2
YGLbQ+kRHXNZkfZ+Hlf0hUlGdOVvagRk0wr48uWm6P30Sg2ZDw0V59hVKaLJ3kukWUjgtIkoGklq
+Cel0sK75dYug9a0260Lg5+xqgvpIVxUCtGkFiYRIaPRIGVwW+1uJ7MIf1Mp0sTX2VNnw9JFhuMN
7WRs0JJrbxsa4/zS6gRKcm+qMdtktIUQDwCd81dpnSGhtfVC8KSERRVjJO/2xuwnh0HskjKGMbKb
ENvYdDG3jemXv5hRqLCJpqgNIiaXR03OgiKAI0v6agtJUbe7GTul2A6tFOIsxlIWosSWC9dSEIi+
Ix4T4t5QN8o/m3FlUa6RVusw8lPE6wzEiuZa2jgXszLcfiPMYvrRdVaszj277Ye1UfhlAHNy6Q3B
mG5bUrOjFCMzoWkUmTqC56FJkyewn5TugBci2Wivw6FGMxmhq87PSGEfkbe0RkAoS5cF9WFuyZnZ
Jny+0zbvwvE+CZoEDLqiwr3KuoyAbzT1z4oF62eKrabbFiySCLHIpYYbjLbK2hqJPzg30VDA0soI
hMA8kSW/s96sH8amYBseSMtrLl05MlF25sBgyX3KPNtQuQMi7i6OX91p6p9kUBCJxMcU/BHsO3C7
KVmM2xpt6uVoZY35okJar0AKae3hKIijF4SMMYoeld96CGwejf9xdl5NciNnuv4rirmHDrzZkHSB
cl3t2ZbsGwTJbsJ7j1+/T7a0e1ioisLhGUWMNOphJ5CZyPzMa7RBfQjSnoxb7vHSAE2aZSvJTiaA
FkajXEZtWmnYSpn++wiZ/hlcRP5y/nI6EbkRqkOPgq9L3XyuImnAtDUQDgxXoPTtVUL4hK2nHL+f
H0U7HobfDaOIciDZEPSzw5zAtFF8nhqGQe5nM62bdbFKbrQ9UiBrbZ1tyxvnVtlJD/HFcBFsEQba
Ojt0VDfKJt9iyb1GZO1mvMCWbC0v3JMn2uaHTyae/LfgqiqsFsFanix2sblYfyCJtvkAy+I+xttw
DaFnIRo4wfk6HFDc3L8NmNNw6LGcxq7T/fHg7r+tNl++nJ/t47v/cIRZwIEfB5jBgREkq3HV8tpH
2AoZ4fODnFpRWjmaKYT/uA9mr6E0GjbTOrd1QQtyY5UdB4rmLDHkTrwKuRJxNhUqh27n7FWiGpgc
tnEkeVJS7Y3GkLdmNKT3dZHn6/MvdNwwQHVPFh1t2UAFYZ62xkYGrh49F4CzOdAiv6KuXXRm/qP3
JvMy7QbIJIgj1E+lVPn9hRH50tLWUI/iKDiAcDRJbwy0uj6/ot+2BjhD+mR1n6y6rorkB9iIaYGZ
tYKZHKm9B+VH8oP7HqDJNynQzEupg4K/c3S/xL8RbDlciClc+kBOLDTdQcsioGJ24FHO9mtgtxUy
6wl4qlp/HsGYALNiDq/MPMPbBZ9l/WffJgXWDm1HmGb6SoL7btgD5GplLf1uBPL4VUeYfVyNY5B9
P79sJ9osaF+KgiIZqKg6zAob8JNHS+kA1SuxEWXX9DzAZta1AnssG8FJg6ANscTzbM+q3HKsm3dj
8Oxkk2Gv0QDWruPvZWqH911XTwL7jWI3IWNTwBPHSHuXqLGWQpk1IK1ZZSmVO8lBL9W0sd51gwIt
5XXZlkW9sBuPhLvokoJfoRNoUCc1oWAfTns2TX4LVxLaahzTzo+bWLvBa717r8aqxzYsLbxVh7hs
S9o5Fj+zmtMVZcFCf5SCwWxAeGnDRkOAW9obStw+BCYVZSzj0ANcZRAk9M35dTiROlo8JQ1FVH1s
NvHsQKByVraDQ4cvEagZ5PymR1tL21VpZfFj3bUjkFpZ+TnFU/gWkCpvYRip6cKpdOopoItQHlAR
zeTCmTXd2gL5HR/9GEoEvSNdEbwDd+q7KXxJNGIvLMiT8W1o8thEDX0a+k1KDeZ7PWXxj4X5EPvu
MIklHSLzIn9VuPjmWipdgp5fTMNvZVQNepxFk7sq+qhXvqpjZ68V1l6xS3kTZ+F430TB8MyGgJmj
xNKdlXneuqcCsqF9O16QScVbPNrNHU1t/aahU7+w28QxOn9W9AjBZnHQoqEw+8ZlxMComfENgQjw
t23ppUjuSNoWCQB/hXtDvTA5J84UB8kVCkUOjUGW/XBzd20fWak3JCuTttAtgN3iomzG4WJhCQQA
ZvZajiVKbqiQAM6cN7mn0k+dyA+TVRgmNHy8oUaaQPENCdzqIOGJrfM5YLdhNvDIErnLRixpwuab
P8nmwjF6PMP4ArAdwBgiEUG35fCNJyvBd8ymLte0Tvs1VHJ7UyfN+GJMhnYJSDN8Pv/uJ6BNHNiA
yhRqD5DA5qKcTpvRStRohWWVXXtbUlu6k02Mr2Fk91OwSSvH/GlqRaaSODbVvQFl4Rcu3RWMLrOl
S2xpuX6D4EOPhZynIf8xgRTlZM0F+QrgTvndTyr/iz6N1o+qN+Vh08LyXayeH0cAvAcyKEJgDd2a
+QddelWuIY+N/2/nSB9JjY4C17TypYyoEZRBot8QdJawHPRu3URGtPdsC6/yBH4rRtRSej8pCbb0
PloL0+RZC4XPE+cNVw8VM5aVjYza1uG6jlHlqH5AY7OOc+CpmhdI3c2Y+0PDjWNpv8JRqh/qtvdf
KsqRAOArScWApcqXNOlPzJNK8VWg8lAwIog5fJBaletoGFVK2oNjXOB/Z0LCavQrKu9LaM4TdxPI
PFCz6CADzjpCZ6laOEI+QZ6xniJzKw92c5lNZvJoWHH4qCAq07p8/v6O2wCfU1up7xLN8K9qxSwu
LDzS9uBxs9vYaRysq8t8L0n4QijkXfFCk+D4DKYARk2a9otMkDDvBzcB6IQG+cvVqPXyN22oG3iE
MmaDEUJaVi0FkGq7Yg9iVV9SCT6u+jG0QH3YxAZ0f2ZhSYuzdTVpeDwVVtWNHOQo42xj8J5w4IYk
p4OMXd9dI/vhlRdhp+e2Vun86KKuf3bkrpY3HWhqTPIk7CSzMMjw96tTy3STbgR8IYzatYVL4PhQ
Bt5mUXalEYSRxPyIsupumgJOypUW28k1VQy8dZVq/P9YEtsEtUh1GFGFeefNwY/dbDt4Sbafd48x
vhEoQSrm+0DUct/U5UAy7NWNmxGOLwj0nJACsbmJ8fVgVSinz0FoJoD3ROrxEvfoEl0YCAFd1WbU
rRp4WL+AFkabwcm9YQsdebxLHMBwGI1p5TMUBnMXprX3pYynaqk+fOqx6LtrurCl4wueZx6+6lR0
53Jc7pUGs9cU+s9jjhmCa8UOTjaBGv3QKwPST6pyiFWZ8tTGcjxskGey9l6ZFrDx/HoJG3/iQKH+
jxwkun4Ak+dxvzSArYwDeDpT1E6PKfWXDXVCA38L+mznL6sTQ5FE0t1AKQdx9XnTCkcEDWkWr17l
DiIUFZINmA2F8U3em0t4h097s8OYQEDssE74PBCAGB+ek4HX1h62LM1qKBJ9vIMmmG4cWonRPlD8
4hY2OLZXeL9C3JLyBsxHZXoQSGtHe42jivpMnk7BUwmAEMtquQ3uNTv3gVdZ/HCtW5Jg/+EJc4k1
xvg6qRqC1w6xjgEvJ5WtW7trNHPbAE15A8+qvKKyUr8m0DNfsAj/qTqF/ALlTn6rzPqSDl+ynboy
7jaT04WIl2R4UtdeXOJ739eVv8sjq5a3XthoX2qnlg3gXDJYoqZk/7uNFkI9gn+EzIqUgNZeSUVH
Z66T0qBzh8LxPpQeguQuTpxBEQ7fYesiso/WTZ6lTuL6PZIb1NUSn86aFRsfDvDXl9Cr1BJekz/8
6E1mz436oRnAjHbTqzEOqCAoKRQtN5dDiXChMUugfr02/EpUjpOdDqRlhFhqJk+ab5pLWfzxsUuX
DN0hIWP66dxxuLyw3aFn6RRDmU5vT+6sr/XK6beY46oX6Jb4UBqHeuFM+2yLzTYViTsNHqHaJlqT
h6PG/dBOdUUYgj9wszWAf10bsOTvp0g2qcsOlrmuIXICwpO6i57e1ppeZrtLtFT9UsmYLAMa0/c+
HC3SObl0rnHiMRYi0E+o8uwhhVMDjWGBASA0nD1k0ctqGAisnRHlyppaX5etbbb6R9sXBblxqRvN
Jhhk7WGECvM02nmoAtB0JKRJ5MHAc3UwhFEtX4Hj5k4J1Vh3JhEN1rjzuS0uBQRiUPVuNKWLLBDz
uJGsFQMpC/SkbWJKmPnhsNHLNnQuIKf5Dxamlu9wQDG/tkNHew8ncjV3iuPorhpN72fdZG279R1z
vEPBpbzkJsRSSfUwbm4a+CxLt7b4+mdzJEqUQulPhA3zcE4zvFRqaTVggi4lG0t24jXl2miTAex4
C32ruwUtbAPJpDGjEbrf5cSY10lnDrspVYNVrOAeuLC7TmxpumvAz4VGFMjgWYgJoNG3PbPEMG+S
2nWJ6N47ZSBlXaW+h7Gh0tHVCpbwukdHsgV0A3AFlR9Q2/r89Pdq/IVKdEhWVSKle8+K6kt4ekQz
hbUUuR6Hk4xlq2j2yaAWKHXMNiY3LG0VQ6FZn6EjtfEGqXyncaE8hV4QvUl6Szxp+AjD02PtH0HN
4jNBudq4CdRJea9U5ZdZtSgQjtr0ZJTW+IF4ZPMlquzp9fw9NbPNA14OrgIglKFxCiL4+PkmvxXo
SAIaqy7KYoWnjm3tJr8pe1wt8NrY6ko5hjdKBKFkXShFhqJBNXk9ggdDT5vTbgNKpUg5TqucCv/o
tlHY5ndpV2gLKcmn1OHBHuYh6d7Tv3dwMWMfH37nGR8Gq6dBesZF9ftAuerXaKTgc51U9V4tY0KU
1xrM8adfRNFLN8kIHkHlJtjJQM/rK1+BtrdKrKQEEqv0qb+XuwIGRN8inLhHh5JI3vlMIRvYIDve
D+0SXy9ADaMwE3drdJDsYqPqCQ0kWwK9uHO0fNIXwtXjQrqFKw61WiExB8d3TirTrSaz+hgYTd2l
+r6LFPouWqnjwG511FsSe40gYLdpKRStgpbapQONFv4dzeaFbSG+wNmMw9emPI31CLHlnMTVcIlq
CbxXhkm/2TRDXdWod4EqXfqhr+zUbtiCVdlbI3qY5ZTSVkuWTq7P0/v4GUzQRYauUzyc5X8ex2de
W+IZ1Lq/7X0Qgwgjq+Y309dtz6193MqAjxBEWDINJx+JmF5WcEgB9XAv4CXrOsimfZ951gUunvKN
o9OH9Fo5uK56o92GmVciqjMMu6TUMDvxKO3RUJOh8cfJxsz1asvX7W/SsoJUXzfl1s7QQ8jlBrny
3Fav7KpqXs5P/PEhpQKJRLqIpBeIvzwrqkQRApW1YxDY1I73NMlDt2ny1tqiLVs+/PlQTKzgFQJK
BCFz+FGhZBNXTQibrtV7Gs6JOWyLBh44EPZ8oWz1iZY6XEoSMOCPfMIYIbCah2M1+Nn6ZRlxl2YT
urhljx2tBIUloQ6xVuIANdjcyai3I7fkduQ5awjcA+Y8lHVwyRPCT8PoylYpR1zc5ptcJO1+yhMo
5H1evqoaWP/QZjltX9Hv0yCV7ih+K/e+Y+G9EoXFhY597HaI0zZBiiGT95o5lvsMN5HrcsyLJfzI
UZmOxgvKqfhh0+ARjY/D91XGYsRWkyp7bI3mhxxkSbZGfUm6jz3wJFvu6k7aJfjRwjimiBZekCAj
W+nTH0ZCavD9dwKTUl8xp8rF0LR+4CqZYRTrodflCxwDYRmU2AOnCJAkxovaFNrP87vj6IrmDfAD
4g7j86MiMruiCQmrKZhihH2iLrxVWm+4K1qr3zuTGoO1dCiSTOHSsXNyUGqnfACCXzIXJMaHowl1
jJXAlfbNPWlchpwgImJo/5lfp3iYnvTGLhbgucd4cV6VOBfIGxwrZERnt0uYo3tInQ/SoRbnF9gf
KBdFRUzvglhxLr1Yz1cTfyPBkNAhHIWeDS7YCFy0SgV5IZKWSv5HZQseiN1BQQnQP0HS7BDQdAQo
+wR9TyNkrJJW/06ARhc+yhNBiorgu3htbppjbynDD4vM0VHhGBD2f0RSNI1c2Ytscx3R77ocgx7I
QjrUY7cNcOxFh7YLetA7bTk8E1DU2Qa9mzbYSG0BQGby7dFzKScihko2CqIiCAoKLue35anFEkwC
TAxFWKV+2gP9Fq9Qa4hjOpdgxMfKvq7D1H8e1TJZQeYM9o1TG2svTvXbHGG1+xGfYxcdmeHarLp6
i9TU+O3845w4rin7UPanSPlpf3T4nbdT2PcIueGvHLbRNzNKEQb3Te9N9h1CqvNjHRdmqWBxG7JS
9M/oAohI/7dXH5ES4NvgUPEdb9gEoXkJt25LtRoTa6/OqA2H39iWSDvZKEikyW5hfHFozQ5x1QQq
r3OsCR+++ZGQxMBDEZ/BLTtKHyOjDDY6KjRAv7kVC7yMX0ea23c4wLQbpS703RRmFSJZqfpU98a4
EBSe+EjIHUBg8Dc+k3mFRaq6Usm0ICNBAZXjm5JxYaCuvvSRiEmdv7So3yhEIIBI5xLYlj4FePg6
9IpJeTE8susHdVSrr4rj03xUpCa1tnIjIe9C6cBC3VCuA7fWYvy1R53LLM5kPGeRa07Kzfn1ODEB
3NuY7mB6Dd5l3nEKWlsGR8ty+AbFxQbx1SszLo39+VFO7HDGYH4RIAAdPGcLw88ZLT3ExGe0UX6a
uhArvCQCjI0owsK3feqFAO2Qmen4BoAOPtzfdu7QIXY49vBJcK7IwIG12pDrHs+/0alhbJgYDqUN
yJTzecN/AtW2Bj5SPoGTtWvduUKZZslr68S8UfykUM6mEVBZcdX99rHmQa7aTUiJM1L8DAU4ud5o
kp6WQHQnZeFTOEb8gCckw+euYCCAHrNIuTIQ/Anon4N26kkPJNRW00rJ7rIUGdMkV1AGnLRpbWe5
daNqeCnGeSatPF937ugoSutW7giHK6f5MgD8WqpAnJgKEO48IF1sWnfz60wpwCzA08rQAq08TM8B
nX6ok2/+EAgN+2b0iBn3EdTl2yLS9HzTJFn3wG+iv2mx4TwEnOS0dm1rQDlFU7mx3AoA8hJW5cS+
gKgsEOlgL4So+GzF/JCaIbDDFTWLat+qcPEnbelqP66M02CySe8Qo6Zkz686HAUvFweIaFth01Uh
7Y+WLHXLqV2rOASCqg3DtYWU122U18FtjlZuskbjPPiGVO7rpEja2qSGvXTGHSd7vDcXGMIEJoHE
3OAn6/IKNKuOblJu9V8KvRESdGX8Cw3naav3I8bGVbKRovQDc4Ruow9OsespCy0caMdEOrgHZL9i
l4AdPUrz5caTwITKlBd7mJ00k345fZnvkKtKNrS3ovuK6vBD5k8Nqrxok0bdOIKJ799jW/2i9mj0
2FWn/6rkEo0RsDEbs8yn/dAESKUUlrVwH4qVOrwZoH2DIKLMz3/4xA9XEqlbxygyFlGSgME2dW7f
oKfqXCXagA8S3LKdlPT2QsPnxKAI7/OlQ5vAY0WfbdKpyLraaFFeqr2JQx8ZrBvUeJpdOeTjqvSk
bJ3TIVydPzGPi8GY8rJBsLfh84XyOouQu8CMVb2ty9VQpfW3gE30mAOS+2oXvX6L2iOyaCjAOd9N
M0BglmqLqqwyA+Er2Mle8mIGTfCjRuHlFhSBKjBn1vitVTPzdeE5T8yOQKeAugGvQ5Akfv7boVsC
gygjoyhXegf2mYMeW79E0aevtlr5KXeWmv4o9Gi8VyR/eB0RohPUcz21117RGJsQqL56kedpGm0q
otfLyoviDxQZU/SNogFh5/PPK6ZttoPY7SB6CB2pb80f18rHsugzHjdMtGodyRCiE+hcWylItec+
q7U3qwlRkw5Aop0f+fhIRo/DVBSQPEQJsjWbKLy36cTYFPIVSe4JIf3g1m+ocrSgahdu9VNDIeUi
GmEkwpD1DtcEdW/qghpVnA6a+wYhRcct7KhzR/RtF97qxPJzySCxQpQqkCKznkWA0aEvyfQsrBx5
UMDruf1j0lT/UnLkESVglLDBgmuVvOSKceId+SwEA47AhRrqbDqR9EoQPJQRblGqcuPXnbPO9Cx2
Hb3zF+KxY3CgBQgMMAowOoCdhEqH82lnEQgfxLuBoMeZvSpAZH9kFUQ94XmKwm08aCTQKvxEZztY
ntFvLM6m6aJITBT1JQkhTJeIDttZGEUS+rYpXUoztQN/hSpepe59rA2R2/bbcuP4aumtJfRT3woz
yiq3A1rv4JJA9L1wxpxYO1rFgrctvNbYL4evVZQOKIrUK1bxYAQvRKTtlSCgXhuYET6ALpHX6RRF
X85/BsdXPuESWF+SfnIasLKHg9o+lT38WpBwKXNvU1ARdbWol/88PGMYOgJAiiGBITl0OMygtD3U
OgfWdjiqUBhG84s5TLDTIavQjaRJu0dcE5ahXpSXhWyUbNgIK2FRBEZREokiQit3DGtvp/QqJejz
s3AE5GITkb0KiC7CHtgzHT6eneikL4UMtQd/gzczCSAkIE20Hk10Xd0mMYPd+QFPxKvQaGWhIEdO
xIrPChwSDhwjLgfVSg1suUMZ2nTWeDoYDpI9yuSsoqCHYBDgLiu7uq9Z21ZpywktvTJJUBj1LN/N
6sR6C+Q0vgu9ukWwsk0WSrEnQjW2mQCCI/MgdARm88Kx73eNhK1qmpfaBpU5c6vKYCsiFEfeiJaD
CGptZWP5rJeXRjL026rGghGRef8BoKt5RWt6CQR3LAZHv4yVYpWI9Eh/Z0dNKmUK+sMqwj2Y+xTw
J23rZ1wE0bfAKKaPPKYhvHUo0XibuICEsunytn2kcJXmW8+zcVBIaKWgHoFu5atUNdo7kPdaX9v1
pMirYQJLrNCA+Lmw4McRJnEldQP2GX5tQBUOt1hfAnKTK1lCMKXDbaSrE5pMozHs1XKMN8B9dWiN
wbBVKrO/LR2rMdadXGjvSCKb2/PPcnxWi3MTPNlnhECD7vBRCiR5icERo6z94jskX+XKabWf/VA2
C3XF48OFgYTkBcVTemu2+PlvwYgUWGGKbSgDVb23UpQ4outL3+L865waBYQTuxRlHtEDPxylVr0o
KBuSobgO2BRdZm+GHP3n86McTxouQzQL4B2y97jJD0dRuxxNCFOJV2GQVysBmNyihOlf1qrxfn6k
4/ehP2BqHA7Ctpyo6HCkkrxZSM9jDRtn2ZWjG9T0cULYnB/lxAkEoFqnjiiiIMLa2cnfYEelKaUH
H7ePnZuwGPoPH6DIuqqRberZmq9+0kQunFxck9upWyVK261RXy1XflbR8URd5yrxQ3Th49ZauOOP
ZxtQl0Iki4YJii/zJhB9BcXzkgTyqV6+e3GiIoBZaw+RHTdvC/Nw/GGigSHU72j0gV2ef5ga6j8c
IbHkIk3Y8PlNSuxGilpfAv6MNn004E4vcaetQMOqa88M6qcWmM4LobP6xyoLdPognwM6UdDJAzd2
uPRRRmLY0yjiugvxuZOnYW+qfryU7R73ZogOHdJwoP3CT3m2l32pHcEbIcSYqVX87BAEuKFNfwbp
ZUAsuhxRoUAyP2669l0ju1wjg9H9OD/vxysMMhryDZ0w+too/By+KjRm+I5cWfAdzHAbjCSLFDda
NPrLpVk9cY3xjmRE3GTQLhj0cCwc/DhzUzwM7SDHDsjIE1GtD5NGuepyI0OsNzCMX0k+WaErgpib
ceR6XnmyDnhKx5kWvy65ox0y1XZkLYR9p56OaRBR8ydSf77o2ah5vVKnKVWXlvCrQ5Fxp8L9fWpA
Wz4h615dRnInhytfg71kJ6G/Q6f7wc5sKCQjicTe1xAtWHis41MIDDAYexoMhER8GYdzhvFEEkhN
nGK/0iZg2/R0byLH/adXERhrYM0g2fm72BCHoyhD1Mi0t7IVfSnpR5GE+RWt9Il2vyEvFOGOXoih
BCdSHOKUzOcvhP6VXmQ2gBSnx5KvizR/R9b+xxVcmhPgYE0hI4Hi41zqKfMkrAp7xNxhKBQXIK7Q
7q5sa33+4xEfx0HaTLwulF3YNHzBR4XvMLGmwUP7dpXY2fBcxqH2rKFJ9mJptbwHB226vilXFwPy
7GhcTvmfr5qumTotKJZMZJuHqxZ6nZNnJjkWYBVRbHWyXWG3GMTkGDmdf9OjpAgwCJksyyasMYmc
DoeiYpAGUo0Oh6rmCFelbqYqWFRdBkTKWrOkiAow6XhmSb4gJvIXIdIcDGT3HPJ2iScIuTm+EX2L
6N6KapoMBCVTe2dlxAMeEkOq+Xdmm2JiN4Lu/p5UVMhcO9f099AHFLgLDL//PjXaeEUPud2VyKGq
q1QxVbDzacYV4xfGCPmf/vcERMeZIFSrCaDOyVfaB6APZgODpJSNRywlWt2FfABQi7oo7luBMlZP
gac2xkr3e0QnvKZH6c6q+jG91C0VnGbGgbeCjY0am+xLGDE3fafAY270OFwHZq7e1pLjRWiBdPVV
i14SEvhZYH+kwdhdmMWQSJgdRRNi+OBKIUt3ZnUrdJ0iVA17DBedqtWCFZ186Xtkhf2VE+CIAxE+
1NgPvo9ldttb0luOSuKrb3kqTexq/NpatfbuR7n0VsihkSHpYwS526qx5XDuttItDrkS/up6X6AY
SERSXndC7WZddA0Kn8QzSPLF8oSMD1iXSNpPchDuBh0Bnl3qm8HklmqBBqSdF5D98ZCT11KtOm8p
fgO8IGSxrwWmt7ortzJmVtIIi+uuCXQOBQWdRMB46YAtUpuMprlpjRKvqSSa0HFGuZZlGnBKj7Z0
U4tvXZqnKqLn9YRMVxMNT01SqvraQlTgGR+GNFu3ToNhCejbynJzsOjlGtILLQdDGREvqqFtF24/
Fu3LhL3hE2rodJejomyybcIu8QECFkO+cfBQzC+nAukiVHqzlH5Ai74sHgUU19cdytudyy4zjTW6
ynSncBHC5WrICoTlSB7VYW0Kuto6tqbkPZrqgY8IXXvV9Qdb+aYpQE5c3zFwGQJC1b60TjrJaAt2
RHWUfmMbI7M+fwce0Q6PjtyWL7Fu6GD6gEGxQ8j6rinQy8qqUWpQ1SEBSwAiSuvu5QbJxVUWWJUg
y9sIcaRjUAjL8xgRCb6nwPW93npG4SPKV1rg2LfFVHXXGrPJr7N8YSqndfq0meA44olbTj1Q8kSY
FLARLYG1izE0y3OsNajLcuSdP3iOj1guJkURUbgo3c1vJh0QwNQmBLtKCSFmRR832DrABK/LMNS/
TIMxPvdJgVAJboNuSmVlIQI+hiUK3SVBL6MapIj05vDkq5F6coqOcl2KogV0Nidb892m+9LsbXAY
k7lW46jbIfarrTQb1zDIyxRvbKBZChAVlzg+3HBEdQ/nJ+bEPUoJVIP/+G+98FlgAJBpokuvI7su
F/ZdniXDY13LzsL0H0dFvD45AGUjQSwBmHn4+hRi1FQOonQl9bQ++mnr6Q6myPKT4RtbKzNewBJd
R/aEKiSmr6MOLKP05bsq7RZqV0eBKthqqONAwWG2KATNhw+iqIXd9CosJk8bvR8OphDrLJ/qq9LE
3+hPp5ZPgf4CrgIE6NSFDofq9bJPiD+Fc0Fh7Qot8X4VtfXH1gW090RziRoqBBV21+EoujMaVk1H
CefMJt72uq8/hWHtL+T+J6YNaI3QcLMocdFNnI1iDuS4BfWZyutivDqqaYu9mVA9tRYyuOMNCUhL
dO5A8pzAw1QaHXILY+6VYfNRxKE1br0CSO75tTmG3bAi2GLSHERdUMDtD1+oNeqgjkL82x00SHBL
yqjbrCY5nuxN62Ve4ebl0JYIs+BL4ErR2L+Wmtnnq8HoIyE0X7b7VmuTbuFDOfH2fCXgAanocE7N
Oyh1UCZ61fVIjFSZuYGUaG9iBeWfhbc/jou4dYiKqI5SJD3aNCrNw1DNhflTH2JpMATxI7oyUO2b
otzSyDVuKRY6X5RBw4Y7M6DIqVIT4D1RGPeWkkTPzA3uadTrnSctcUyXQnv/51OBsDt9QUfokRDu
H66QNw1RFcU0kxwfqxNZbojCHdgy56fixITz2z9Lt8SlJEmHo8RqWWPOSeXWShQs5Zy2v5WTRFnY
bic+HyBGuCrxlyi+zj5So43Nro+UQhjeVKjjgLUz0rC8SDw9W1rbowqI4OiLxQU4AdDxyAfAy3Pu
85Jswurk+wDnmJdocsbnNjSCCxVP9/u2VeIvvueHWFio5qvexcZT2ZEtn5/az1T3MK/hSah6gQsQ
7i3zFQwKVL+9EDyeibZYeDl6k/w1iNvmB7lICOoLznzt9mWf2VeogmkvSl9GwWVnhmOySu1Gf/To
1DwrcY4BYBa3spuoebsfG2sINglqnT8RZAVTqlLkvUqcsai309TL73HTY4tK3EpVPSrS9Jft9ZW6
zv2cgmKoT+bz+fc8XlwaLYAb6TQogsY920JNZA6FAthwhdRstOZq19EtjtSvCoyRhaGO8yd46Wih
kjyBXkKB5HC3GpSQobQ0DKVpoXpZyepku0WU67e2RuPswuK/wIb3RrnkKXJiZJgmNFap8lA/mAOA
zaockQfCXGhQ++YlixC/xlyj3mpWqb2pQTxsda+MX87P7PExRfkMRwfWkfNK/mwd/lZxRg67Zgch
iGpPNcBRrzeMVxS9jJvaCydCiXiJjHwskyekZtH/pIBB15NlPZzgmJxHTnSYFHGslI+pPWGSrMDz
1Lalb7fafvQ1v8KnTZMeAtWBMmjHRfJoOVmLJVmTBPdh75Ht5IWEqpcCjvQxRtZ7rWEmWgM2QEl2
T+en/JnXWfUQcLvQBjSC8BuOTQ6yn7hx3dfQn/F5zGgkYYclta7WSlGyKfw8jq8HLzYlFzvIEu5W
W1RQwmwpVdamDphmTRqm/5Kssc4uIvygdZdoFw3ZssKoNJzi8WslVVYgoI1eezH4hAluRrLe/ulp
B6aCz14UToQ71DzYqwxMSTEwxJtsqutrCv0tdAUMlHWYCuvzO+QIcUDJwhZoVRYN/QFHHO+/7RAf
qpUth11LTdtKbmIVYpjQ6Kou8CYpL8i4fSgUlnrr5THqgOfHPro6GJvTnOiBep9oOR6ODd9L8mFU
Ip8CI+wSBAIcPNXR/p05/J+fw3/5H/n9v8/L+l//4J9/5hjXhH7QzP7xXzfhT1xB81/NP8Qf+99/
7fAP/euu+Mgem+rjo7n5Xsz/zYM/yO//z/jr7833g3+gaBA245f2oxofPuo2aT4H4UnFv/n/+sO/
fXz+lqex+PjnX5jLZI34bT4uPX/950f793/+RXT824SL3/+fH95+T/lzqyr/3oQfR3/i43vd8Ied
v1P4A76Lmg2FVrbaX3/rPz5/ov2di1xEDQAKWBlRZMooCQT//Es3/26ApjFBHKCgwv/k/Kzz9vNH
6t8FdJxSEQcAMuvgYv/nzQ/W6P+u2d+yNr3Pw6yp+cUs/W83HycVxUl+kUlLWGjCzsJlGWlCWpRh
sAqKDDBCPUZrX627hc3/if+YD0PDT2MKUGElszrcgUmvYjflobmKP0H7YKq1/FKasiRzy5XVgzfk
7bNKPeuqNfJCdrMm6wa3kx1sQCMb93q0JS35Nai5t3B87Wxy+1GYfZtqIl0ZmZk+BfGYpFexAZUa
zwfZuHX6ji4xRXYJP+R2iPKNpnZ27yLoKX1LPUV57JMQxlqMreBu7C3wSkHaOI9hDh2K1rchr/Gj
jK7KGBGdlV7H9h3HKgpJv+2U/6zH7/M/uzjE/JNogugm6CAvmqvK0A/JDGCiVMQ8nA9Rv7Um+1HP
nn3j+/mBxIU7W4GDgWYrMAXcE33NQGg5vo4Fhq6J7Zoaqpu9tiFKcyG2XDYolp0fdn4bs61F5A4O
16aRfwTt9MOw7bRMhjM2El51ED42VPgxXPYsb6vj+A67rbEWzrsjNp8Ylf6B0BQRRdW5xH1JjOc5
/eAhE9k6Qggg3MSJBc1kTNX7EvxD5taWSRIaq9OaJm6+G0a9WCd8LAvpqD7veaFLBDAWaSXSA7ge
c8BFnWZ416aD5DZmDosI1oZxQ3lUHdxQG0rNRduRuukIFvrW9v1+WOt1kt6UYWSEF36XOJiVN618
DWOoAY7rVeNrmPfeg17G7RepzZ3xsqgUDCq7WNi86jCIx52OPHixLSsTtGI0jdpNzf9/Y6AreWUF
nnk/SFrXu6mGax0Xr2X8EKeNvJVTRUFJuNLNEXvSaHwo/I4SJezxFA4zdPwtVa+akmmXINDjGHX0
Ri4qlwuHhdiJv+1UyE+agAngKITGsTAfPDwrqI5j+Tu2WNdT3If0aZYvoyeNP4pBXdIP+bzg52Oh
tUPURr5jQHA9HCuF3Wr6ZNfI2yhIZjiNba7sum2uNfyT7qMGFyvIB9KqtlT5VoqlYgOboPoC5326
qBB+TojtpPba0IIc5+kKwVQtitZDrNPBPv8hzQ6Kz1mhRkNtim2kUg44fFIbO6kY31F/NWZSv0sj
J+5QzMHNjwOzeIAd2+eb8yOemhzqjzAhRT2QJsgsbGgDfGaasUPvkW/swUgs+8NT06x7G4vKz1wK
YYiHl3KQXMCWdmTkY/EPWmmIrn5thEbPqpO8cV9OYZy6PWxsA63ZtHsO6TeCSA+7Wt2df+LZZSbm
SBiBIO6E2QPHzgxaMI1dE3k6q8nH8VBqqNO5mpHxsZ8f5r/ZO48lOZmtXd/QYR+8mQJl2jtJLWlC
yOI9CZlc/f+gHSd+dXVHV2h+Ys/0bYkiSbNyve7VnrZxtaAHAE9iI0Wz9uWnUDOGb9UKn2S1Mf0g
F2fa4e/71GvrdF+ZlKpdJ6cz2/crCRLvxpoASCZvYXOjOPn+Dv1ezRS1FuoQKpGDJGotDk7QbzqH
VnRf7E6ta7iMXmpBMpTVfBgJEeRMca3iw/vv/8YwI03eRNJbqxoI9eX722reAi5bLbRw3YkkKbH7
LF/z/ftPedWI3t54I1qhFjEtDF9PrpC1U8HFdDr4NeusX1Ru2e7KEt14lFmJV4Z5attf50VWF4kJ
sxhrKKRpc1lnP+j+5bdt5ZMNJ5AyIFLGiPb9H/fmEFC5wZugVw+6+3IIVEv2W2YR6tRX2RQ7RAxe
UOKk//6UreNHHxpJ63aYvXxKlw4EAwWDFqaFMd177VKH4EzW8/vvcnozYZw3Jg6rBhcb0NWTZe6h
LjJWyTgbVlbvNXcsD9Ca6mPSW+utdMv0aNmCBMvaS/57Y3hxYfi7+DmpSbb1St3JDZYm6qbiO1mv
JmHQDi7E+LjjzYo9VZuVech80x4KWwUx5irtDSYp2mdPbUmZS5eeo6G+YiNtPwEpEuj81vvhd7wc
4jHtdWH722Gz5FaEQVYVDwUMyLx0i0dNLBWC1Ck9jMLCaMzrhivkIOJYGq6M18qbLo1q4WRNsTOf
IPKda7JuK+nkeGKF8RuBPQCFTwFvvKkxTcz9FPPdwbgrXVc8pFDANoh1na/9yuiGM6vurcnAObht
bBRRr44Z2cjcaiwDEpiPRW0Plnll4z7+vUHjD5POGuOclLob5Ibq8/vT8I1dFb8bKg16VFt36mQy
BDiU1k4LAm7hgBpXAwGkBpqqmCC7IYdj50ITxtnmzF72xlOZgDRtaBixq56CEnh2D3MlcWnq9ToP
9aVPvyxz3Ru7wVpgFjioS+kkzeu5+JFX/Rs+KqwCmkVkOJOqYJ3sIAN6jkW4Pa7zarX9uABgnI6u
2/SXadMmDrJKvdN2QKLGJY7/1nxp1UL7raYtdXyp0Q0c+1nXf+ewENMjMUC+EaUlWbKRAFUFEg3U
+h3XoNU8BqIfEzxPoCLRO7b7CmZqsi57o/L9D35q13NIsuwojoYtHHUxmjUEAVmvYxONlju0VyO5
6M5etTTg2fEDFfdkU3w0fWmRfqmZ+FBllQjIxGjBwEVTuCKcPIH/pQyqDMq7LIMhVFI4uDrWy7m4
mFcSmW0kvU08zjreBAgnx5EVaJVw9JUlHJjTVZIuyw4V9WxRybYZlKVGREVd6jFRdcs1YYntVaCk
fhsEhX1UJY6BvhLdRYF457afdPNuthYumO9P7jfOi01xBsUD+BJu88lOrkwnHZsZor+pN+5PQJoF
X4V+PoNIvbGfQtvkpNi09NBsTwoTOxik4utTeGUdVw2UBXifLS40O3Kn89hPWnWNAs9yY59wxigv
Pf3Mde/N94SdA+8Wo1ASlV5up9NSilwpGn9uoRmfDVONUYGn5RlyzluVKVcpNMFQVdmrTiULXOBq
nXsz7YTOcfd2tbSA/QJTmsSu98oReGmougsuWls3D4455Hu/l/m9Oa7BRZeX5FvUamg+oa2HAq/j
gxYYmZ2GqjiLp7zeT1nkhIPRWzTZXvSTAVGBXuZTyeFK2gVnBLJpvKL14rlrl/R2VYFBo7Z4lpPu
njlbX+GG8AUpU7fCnSfTejw51sHGgqDNyJlFtuIcKzN17hr4Uxe6Sp1jsGJb6+Wz+9vVMP9ArDpC
9iuW26EVZJo3WX9OIfR6ZvBzQMk4xbby/M/P/av/qQyVmITiUDRqzhDXLayKWsFKen+dvSLpb2+N
z+C2udLTZXt9OQGz0ewWbyELVWbmtLPKhWi0QWE0ZvSzeajJ2bxfuPAT0a6D3A7FQsodsacxGrnW
3lfoune4eZGzOhZOvUSyyL6b3uodyHe06Wbb/pkl+/qyy+/9c/UEdYMMfXLqLWVet9NEe2BZ2u82
2tMurHRtinJHltOZwXl91tHeBZxgTpjwvE+RkbS2W9LWGZsVq4k7sQ5VjqLC+tgr3f2Yt5uImSiJ
72e+yDbiL2sYwP5tM4DFgKfsqwqrpu02SAQI5Jh/9MBe9gAl7M5mqTdRpUp8ZuB6GZHGlWrLX7Ob
0Br9GfszmaNKcdzuDCHzrSHnBk2zk/YCq+Pk5G2sVkISo7yQLX6HaS9pQmndMrThksvkTD311oQk
FB5mBVY/eEi4J8vQylz6AgGDbjaa9SgWiTzOKmRPtRHoWVAeW1PDTngzJFqOaZ4g1q5rUCty5Pxp
iECdZEUimJ0fPHfN5GfScHCUQxk0FXdBT6zoHkE9qUPKcTPj+P63e2Pzwv+XFgzNEQCEU9uJWkux
FBH8dm82lges64pj6yvs+rDDOLSDXd2YiShwQTDtc7KH10cZewVtjj8tcwbu5CgrjHWgKwEaJHy4
pZFJCfZpKuqJSF1tzrUHEtPH66FIHeeXbi3rBzkbxRC///pv3ED5ERD0gTC5H3HWvNxMlFMmsptR
eAi7yT+A+Tp0W1IPbYLz0R+H8TivPlcF3Zp2BCjNnzv43aThGqr42C+jjAoHx/Bj0mGA9f4ve2N0
HHKHaJHhHgNL62RS5arTKzdNiTBLjfWLWEB292NrGjf5rI3rYemCId3JvJ8vkkBZ+UXH5aL7+P5v
eGND33QSdK4BwV8LU5SW4BLq5Smda7sPmSAkHaj03H3kjcXqmhuGDP/I26bhy0/Q+KTj+PiQhosX
pF3ogLtHlJleHWqtK89UL28+jFspHQfEiQQDnjysdoMJlBEIsp1bvEoL/xtp258XpPGf/nnwaHAy
asjuOaODkw9Y4m3tGOm2snBCu8igzZLMU+Vnms+vZP2chpjtIqCjbQjsd3q78ap8VjZGu1Tibh4O
3boQaT2P1kWet+NXF5NJ84LkoSBWlVFtFOCiC1Mt/WkuQiA5napvvjDop6H3/l3nKclRupuLiH/M
2nLvzBwvIBzgnv59cOh3wGLnF8Ox2mb/X6UCXUXHV6QThxVk0V0+BSpEpmGf2dy2j3lyLtElpF8I
RxKimHNSmVV1T9sj5SkakHg0blrL3ByNj1abedfUseOZk8DcjvLTB9I04zNsQYTQ51++Vp+V2kgx
rIXcA5qwk732bJpEiljrKA7pINMwJ8bgGjywjNIK68MJ260izIm2jrsyXy/EAnfZKf366I5+uu/9
wQwDrscXrWZd28GEuXcxjcOZYvuNde5CFYEKyVyFHnwyVc21lUbnJVrYclniWjrkR03p/0pB3GYq
KClnzKZGQRf/cnCyadCEU3G3heLoXA6rk8HMHqbd+zPrrQXuINbDVpXe7asDbSVh2V6wBCV4IAni
QbrI+7vA2qwKaiIx//1hWDZtlgsgfESWv3wluTp6PVRKCzvyDK9zksMv2pFekt2mwZli/61vxBLH
9Y4NhYPh5BthegQ3CVJ8uDo+bufGMF5UU20/vP9Cb9SP8FvgoqL8+APOvHyhkgDBAYktEzj3pohS
f9i365RFzfgoR1z25vxfjZZQxcH5wzcW4sQfI/mXT3TQy3ZwF7Hn40Iblrbs7pxJk2dm+OtZAU0I
Yxiotn8urSf7jWGgi1AjJ9kscLPUNS8hNXA1vJ3hZenh/TF8/aW2PChAlY3hzQlzsgmIAiMvDWpF
tFGdYygxfZhC9D6zt71RddLBI6iO/iqTHX3Ay4ErFS4MbbLlrcyj9mPAYTJElJNekmW6HEVh5+FY
VMOjXqbF7VJn/ZVT4DVDuxlpSEoQU1m40LkH8aNcmuBJwpe4sc21+DTqTXKOcv3G8EPxBJRHfroB
HCelXjW3Vl4HTKuRoImwx98TTcm0BMCxifnl/eF/PYXpFuDlhqUYFTlkv5fjYjsJPRGDDsmoe6ih
G5A+pbl11FiD3I6+IX3K/WVywvcf+0Yl+fK5J++IJkPIFtPMiMTAZOcM1rei63BOxRM99vza+VCB
iR4KTJmRMUzuXTCX3+oyWJFNIAHZzxPaWFUu7bf3fxfnHC/88lDih23QEjcUqA+natzaVUDKARa9
rp713cOoVk37qHdrVV3i2+IUT2szkwNipqnxm8DPfIiGPHEhD5JD1D043dzgQjdo+m3jYoe5LzKB
SwVdXP8JmM+1j3z4yjvkaWp+KpxBYWrgyQG0esY2jso4cHYBrEAVtfpqmCFlSWaFfpcUWuTjJk4J
PQZDeTnjT+bEwFmYxcMcRE3irKtRxJMsLS4Hi6v/Gp3WeRQB96poXRbxQJOqMMMmHZofc2vk49Uk
nC1X0ensktAMSzoRv1KRG7kwva8rj44nZ+0G3E6tSbgKjBD1bLnIEXfBYJBinCYrCmwCCbsreoe9
iiDT4/pTruXyQ5qEeaH/EXLgLwbONeSWySU5ZlLUTEgJHmCpLL8GvYJXMsqpV3i662LcpUOZeKGa
k0LsdCEoq/R2VM8OxcJjYogmXKRn9Qcrs6eUTam1u2gaLVNBFpuDh8VA7rfL+ra1onGm5jf8BdtV
v+MyHerTjDtx25jWF4+czJ/j2FVmLJ3ZvkyTucWezJnnQ9M1pNoaeueF9AgHSg+yKKHsjdP6o7dE
9+wi78mLwSKOu0tMNC+Sq6BJxRoOi0VMtlFbXr13mgJLVLMYJhtiwWAHoWEk/iMCV3qpaLm75ZD7
mU0OAqbr1iEb8uqxRuT8eYSo8Vmq+sHqRXEx5O5g7PykHn71o2n8KOe+fU4Cbb3H+q4tEb1Nzk9/
kdBmcfcu+tsORKGOGxOhamRrczteJhZXx6g23RqAPE2nD8YsvCmsvNH41BAyxLnfeMwdr+gCGeHw
3xmkYC3lVeLODkwfzC2rcDCQ0xEauqgH10i0b/rgKrgahq89T7nyfxTdYKOf89PsyWo21FvJEW26
niy2G9nl4n1Vje8NGLi0673nNges4KHtL5O7Njs9z+vPfV9h4lomRTNHnp9ORshMT+GnO27yhJLT
NElnSY3rhViDKiykPt3OKq++l0W93Fa2N30vB9UWF95iFBc9OsBwbaTL/DSM8aktiswI+yHPnZB+
rGJDt6RxhWpp8HaOK0xihK22y/auIXV3lwU6tvQuTJAWb5sE6joByllDWnAOD3Lpu+SbLVcNg2Ki
TlSUroSiR8y/GqOQLjtIXLjcMPBW58mZtXTCRdAb6KZ6Cy7BtvSH6lCIYv7ZjAWMkX40UBt2OkZs
rdHQBqHR1X2q6qJp46of0X9rAJXfhUc+IXmQ+SCiDtfpNRpr7AsOhOMSWdMtmNbsJATs+irXe3Ix
+gD261GbnXJbh4qAjWFs87A2lHWlEpD1jSw2/y4Nr/lgCO6b6P+cRURY9CyX8OE9L17NbEFzuNT5
rzYwFiJTdC357DZpe92gd16gSiXBV71t5s82PHG2iJWGd0h3CxEQvTVU0jnXPSfSA1HfaVXd2pFG
G/KDDhf6s9jaFAK7oBGiRNOSgjGZVRZn5A9/0vuF4N05c8a71XAUysrVMb94c5bc5+zamGOPuXik
IbA+BCqt0FlCE1Fh3q+WOkBR4MRGJWTPl71v5x2ffDDIEzSa4K4Z2+rHNBrZHC/FuuycrkDAl+ba
8rAOufO9n6vxTl9QloSdPevfl15U3uY7VOp0xjfT55GTiqTavPwtBkd/VoVuEnlsj+kDbC4iO7Xc
GV1CcBaHIe58fQ3bdnXt2ASXeVxwYu4iQ86yiPA58C5x3JuG2O5thJJiStzYsed+uUo0UctYL/Lq
Q2otvX+gy2V/MMyJXc/ty+JR9/vsO1c2muhJYvvf4DKVz7kS05NtznI94lJqImz0aG1umvnpGefn
5M/2U7Ors1EMHunfIV7k5DL6lpb8bpHSPSP4s8on11qrz2zegX+tY7FHLlLXtT8mNymzI9kNPVzE
RWGzP7nVR7/CdH2fsEzlvZvmpD4qGG7mnTE3zbgnPx4Xg163MNBE6Y39XSFBQULYJPU1IafDNYGC
/vWSSg33urSHFD8YNlLftdmssbW6wO8TihY6w7wV5jf6wQ05ksWSXiVDOdaXojDx4k/wmYyLIDdu
pwrZZzg51mgcTUIu2CqspLwbBVSxGCYRnDBSkuwpzOhNFpCH2DpjBBbejSA+ww0hHkvQVU0hc8bS
HwdVCYL0VPd98ggOmli8NP4m+8yfjHbnDVb2cfHXwTwksHeGAmO2ite8TBfWmtIG8Ey2NCwjhZ93
RF4LTK/iltmnjqm/arejG2RZlIrG/d5nXj3x38z+zuj4+TtDZNnRmTJaaj4zhkA9afRTuGbDuhx0
vFYeSxx48j3bQE4F4TVYJNW9NVfhXHnJj5QN9tPKxf2nrXm40baI2IEd3cW8n1yzLSKbyGVzx7HU
u2EDukScfVBBqhsnR4PGsjqrf6gX2/9setvbaC4HRwhu4d1LwwCLlXpS8cdNn2HLkHgEOqOU1eJO
19q7VNlBHuXSmfQDyZBLehTGHHyeTV/kF0U/yBufKUDycFa1wW3VGHVcm1MdkM+0EYZGp7HvULwq
cpsRXy5hCv+NjKZOX92wLFeBTZ7h+DWa2alP9r2t5UXoZTQ9sTzzK3Gd5F7w0xm85QtdTJsw7SLx
ngJ/LWbyxYsKfWbfE55qOZUJ0yEYmdGzjf+T4SzWNyUrzsqMOk/DB13qBKp70jHCQvPZahMRmF3s
BoV5644iuNOKaXrskiy7dXEwvcsyw1OXDabDH0xl4WlRW4Z8HJohSEM5FzbOETM8xqhQo/pKwed3
YYeDSREn+sIhoRt5OaOylQoPJGceH1JVmV9KEsDZpVZV2nEpXO+2Ik8gCmyxgGZneoxcIfhdjK72
TZhgmvqqMgfuI1FbkcGhiYdmkzZ7M6dI2luWMgjYHRbiaEwNcgvKCXPvgU33j+6oyyJ2JnNOH1kf
GT5hU5q0UeuwE4VlqvlfFlVm1SXhFk11VZELOOOOKVRxhT/AAE+l0quBsIOqKC9K/CZuBHZPRtR5
vXAijSKiD03YBcONgy8UkQd9Xda73qmI4upF30wHU1PCP3hmk3eX0i9Kkz5gMaR7LdGd4hDMgw3p
SaiJkHQhP1aDVjwRpBOQgQOeQLL3qNlO6GGM81Fv8WAm1sWZyZIyShzF+ylIy510ilLFYg7KZxhR
SLCToNU/ObWXfnBaWZuXJiqly1Z6xho7ZUfOfBnAAp+YKveDV2YDrFO/OBKAthSXPmmbNw1tMmAq
LHKqEMaGaOIFs9gpnKVXid3ojt5GQesDGDP5Ko9N6VOiWYFkXitH865LqRv1zquIoLuuWnJ4Q4op
Qb2SaUEaLcRjPRq1t/j7lrr45zxPqbdfZZVW5Mc4ZnM0hQOPuWn97PfsFQm/jerkhswM/dZJzHV7
OESGOFt88wfHpfzEYnIkSXSqemitxaE30tX3nZFlyUVnJsMXvQuaO7jZZbKr9aU/tMtcwlsgIk2E
Y2fMMkqp5neDSEHRwQOQithimiOn01V9PaxCS3ernhjDrpskqYRuW4yxvVAFhLpyzHVfjcob94Nb
l6i74KQ5rDBRsiWhxRDEEyiq/y5pZDTQhXOdsBQV2769ZOsnuPL9rQNz3Tpmq0LKiNN6WT+US1Z2
O1+vkhnXz7nvw8TosamAxmAr7LgVf///pOtQ4iYIm6d1qKZCqkJMlKaZDCYQl9E80+F8A3KmpYFz
1KYogNZyqiMuK7Rts7lwBiing4U8/RSZzd1OZRClfCNhHHyHhvOifx8HMVxm+jxeVp1MfrmuzP69
q4NJo+7ZgI4bJXQDt/7qIpN6oTdDPaSAmmZ26LRy/OWVTYKi3ibT4cw9+q1b9KbXBghBpH5K73Cs
hHLamnhxrmIhpuVjvIzF+LvRTCcE9jbP3NvfoK2RurVxwiBKbRTdk3Yphjxm2dm0kWwXmJibXsNB
qa0BeXGV/JlkJG65TsMWaNT9x1Lzu7teBfZOOOaMY/2KvD1Lgq4PK40MlhL/IfvMiLzVaMESbWvn
QkfBj+Xl6EPR1Ft3xExMkVoDgSrjQhrIosP5w9fuyfrRI9G06swMfA1YwhjFhBbXlv/axLx8qpdy
OrKieKrViitNGlgWlFOBxSEO5/vRQ5qX+5ZYo76V59ytXj+byb/xVD2dSCfgi5fPNokGKP2GZw9r
oS7bcvGPZAmNX0az+UYZnNzLmubAqGn/LLFwsCWG3wFCBqgNLvjywTLXSERaHAoZbRGX3HfqS0tP
+t1K0zMLG1V9Bgwvzoz09v1e9o2gvsLAAZqFmIoM/OVDtcEIqnX9wwEurEtELNwMVoqf1smza/7D
2QiE111CNhYimoCjYUrQZTl5oJ4L2XdQIUetbffthNAwtUmNXSU1JmeamxixJ21OSp/7t82FpOdO
A5Uzewz0vtmvkHQvDSngJtl5kEWLaVMV/+s2ACWariuteNrVaNZf/salmP0uM2VKEdK54VLSINfb
66yw9npv/Hz/WdtXPfkATLJtom88wldx1IumV7VsPChQc9teExQ2aMfC1gJivjP8u6IpsNNnsUot
pXmEpUqIAwQOhe//iNdCG9o36D8AMEkx4jpxgnHArXPcdKOUmIma6svWXF0/GrLcfqqNYXnU+t74
KpN5reKGYwdjU8uksEJb4f/UND045wb8Rp/VRyQJVED6LGTmP3Fmf236ueVr3R/JwlwM5q6vVhsJ
EAVGt5b+Q521NLXrrDukbe+HRU8gUiWsft+LZD4ORTF/men/7UQ3JvH7A/V6uWy/C8gJEhSKllOO
9WDKwFITM6Oo6iqWK5QGj9zjXZr62rFa+3N8w9ebEZRWcIbN1WNjW518l0mb9Z6JCFbeLP6zAp4K
82kaS6qH7UqQKqrroqS9aBGm969+CNxEYPqgDGBGbNDhNhh/fQRXFIXVJQpq66KGw4DTNm77JIX8
85Ay81hwiGKQSr5i1rlusRob1TCzV/tDCYX6fiDCb09sxXjhV646p8B5vQNtMB6GH0BgdHFOsYOS
voSmORxpoh/SOwfrpLgpGi+yJ0hm77/bG49CJGyh8Nw0bEj2X47gXJuDMeFgDQlIrPE6jVuYMB3B
tU/kGUDqDY4AT2CyUN/+sXTbfstfXyv10JrNmc4hLbP6yhVN94yQp+rAEht89edULmFCQux1HWj6
cVnN3+actzGkSj3qJhrGwsMqyh4gVfZCW3e0aJK9K2zE5bRol0siJc65GL85PKaFXw0HLeKIk9Ju
DiTcz5TVRLOq+AViNF8Z7WLs8YFaL97/Eq93FMBovjVpZWx1HpXky+GZ0ceVuN1lEeC0Xt8NOEH4
uIr18meRESWPPG2uvpCwWuCWKG3c0vDeyuZvPU4D025Yh76O/BoWWGwBWZgPXRakwfH93/iHEPHi
LIAmgcEktmoUoMi1Tn6jNeljUulrFq3Ageo5zSVWXwvyjSCqaFfLONVmVR1co8mWwyRNPDYgEI1Q
hEsviSUJXRJZujsAVbDF7/uub1H54RyzUE62kMdBfrRbbFnNYT+X/UTqkZ3kZmgiSOpCiQ3Nclk7
1nAj6nwsSRFJ5W5M9UxeaCLRwRy0UqrbUZrCPLNQ/oDoJ6+OOGjDvBkB3BVP9pokqbmutglVF2Xd
YdF6TcaV7pdf6T1Ybbz6gkQBGoZeGZfKrro9Z+qWuYec8QZhj1T4arWkHJMO7T2NwiusrxX4wpOV
F+oHsct0C4vAXtvInfj0IdWX+FrUrUmLgWRgHKJkno2giXn29P5H3Xbo0xdjH91sFvkf1tMv511P
ekNJvZlFms5Fj4BSL+oGtZzhQr6+SGxJeZhSYoHgU0VuOvO/Vz8j5ecG2W9RIZLuuqhFIA9jo8aM
PAR7OOSrr60f1ZA09Lbzpj4OfoFdQi66Np47EM0oI1pdi1M5ocSm05GYu9mXxXqGyfR6NBC9QZAF
p8RMhFTKlz/TpbdtSGC8CORGHlIxAm9xwdv965iz0NkGfVRd20o6mUz0RJyCxUoTKfNSmuAQBqJ5
JcPwzKzdBvXlt4UVsvm7bRbn24Xl5dto/Lk5Yj8bLV2XxUTNGSE2IXKn6qlpD0UqMTAfDOLGRmmP
l4OTl87+/Td9VR8gE2A8kWRDfiJh6mR2LXozW/3KL7DNVtuPNrkMHkqza9DZdKaFNxGsrBnBwQQX
vH//0dsgnr58sLlg8FR0zqcSAez2B0GaN3jq0q/RgvLkZssAeGTTMR5wDamj95/3xtTZbqF4pGAy
xPX8ZLATVjl0WpotU1fqF7Kyfyo09me+6B8m3cu32kTb3IQ2beZWkb/8pAk34alSM4Z9bu08l/6A
ujwLts7+QNWQ7YqxTMt4JF9khjAqGlLYkY6qDibYQm8JAkZrzXdtPoofmm1UU2gDIF55wm7FEWSh
eoZNIr8nWibYB9qRrvpoLusj/DXztvK8ydubS+4Rjr621hjSd/a+4vUTaDtREmEer6wpl8Wj4Yfe
62NNt83xWnHXqg6PBQw7dTD+RtOeiJgtkl9+ZfXzEdWMm+7rRVrBDhw2QcULS7iKSw1SQDzZZBTt
aDzXdhyUaWrvOegl1pOcVM9mgq46HrrOfOBOsrQfWto/6kqa5QrLXM5Tv4N2LbmmjLIywqabiJYq
53T8vELHMuIMm1IZF1mGwDR36dsfpnINqChWq73TtMSbMKEkhyAeWSwPKUQri4DaqfsRIH9JjpmJ
FOZLB9R84XjdRLR4lq3Df3eL/+93gt8JO9b//X+uIq/8To4ttIlTvxP+xn/9TkzzP1w6cIyC9O9z
FfvL78T9DwpB/pybCbdj3E3+1+/E/w/dBByUkJ9iDU9D4X/9Tpz/ePQ2aG0gpDHZGo1/8Tsh/+Zk
A9rExFgmbZ4U25OwuXy5VFuas6IJAoKcfO0r9bTRV08ZmU5HoFLnaJlb4t5U63t/BJE0k9vZyfSj
V+OkWniZtce72YlKus9xUdYfE0C3Pf7l9Na8AlLysuhh0rTWnjNw2dF6tW46y5yO6JS+bW6Z917h
dZfuiiXp1LZ+6FTuFxK/f87eoRbJt2E0q13b+eIKN4f1nk5IT889sSJzaLIrM9e0XZePBkCmL4NL
SuT0XqYtve3JMQ+YJV1MHVoXKM73jhZ8LVQDrNutkA/ltWbIMtTMSTtkLj4GiTC0/axp1o10N+9b
rR+AjJu1jRM/IfW4SupDpo/lo3RTykMRFP6HlAv0Tucaueu5/XySs58cLaewjdgac7r7A7xgM4Yh
rH/oNLNGBthqHzofeheOUn3DYZPOz+VIjVzleAeHORXt0RcDOdK+l1ah7IW+XnReoH0Q/D+24eym
BQQjs3ZCnxx918g1AfWDxHmVa8RMY4ZpZJGhs8S9lB1HqXyp43R0bBlqWdN+xiD40HittsvY6r4S
ZAu0ghPuCKXF1sbQnb3yyU5nG4fYdoWPI3wQEaUXabDTeFEc6ZNcu4ZGPIbJXNWKXLw83yUTn87O
XUBymA50oYRBomHY+QaGZ8Izn2fkjkgKFbapZa+Osqt+WMr61VYrXJPV3VWYNf6mXU6rP9NEH0HY
6G+Wdb0yugcjPSL3rnGRwE+s7SuguXJqwOEETvBeJtRnZWTjlaSo/aYJ/Qp7jnDFcQDr79E6rD0E
HF/ZTyptm4txdn70PXlomvZFeuuF6SXf2zK9K4f10Ej9WBv14xB4vEA18VXpC9wLHPt+jZlrh0O7
Dlv1UUdumtn4DeuS+4ARkwzQwRaZr8zCrw7CqIN7zoLYh4UgnWGnkmPAUXSddlZ98A2tjxtn+I5q
67g2lv5NBppNuZkNKR1hE/1KPuvNBQVTAKAIPB1WwlSfkIbxz1l6qe3JpayuYTAOO73sH8a+go6w
dP4H1Y/1g1SQt5sZ7oExL9oRn+n5NhiQB1AMWHQIPeipbqauygZSk0wPkFbNC5DWdFeYub6rsIf7
CGpN9IIz5deio00x9Hpy4Y5VemEmlf951lrrZplb6C+F6OZIn7qPBDJ98XBaJkCQcy6aOHNCMbte
TJCCFvVkmxV28blb6hYRam8cgsLy49qGRIbE+ePMrfAWhDIl6hBQsNyQrZa7VSgtJ7/2+vmHqjCV
CNXA70oKlUVC6WwVoz77UWvDTuUiF045sYVBpWdR3ho6KYatewMEkT6uYyevnZHLOrrY5pqIb/cL
AqInqCgeASLFU541l1pn6WFKbyWyArKsrGnOHpeNnIZQpLmgWMBhNzjgQwjXY1JhUppc9m9WK8tj
S3rulS+W/qbeOOvBUzvUwQ5ayYjnKnQNm/jCteB2qCEJKWdT3zt+2t4lvX4t9MU90MuUF9bqeY85
8qxw26YvO/Z+5qCd7pyy9m76aazC3GWfTTU4C+VuWXCknP0jTsQ3gZEfer85YNrPDuHOF35j3SQT
621cfqBYsaAmI1eG9BHWAq4SApU5brzs2ukeMs0WYTAOu1UE5Y4QES+SfuleJ4MTgxP/6n16mbzO
5ayGOgqahZjzrOrw1gbJ1Uf3se7q/CFoVge77BJcmGCfvXQtvKolwqCqK5d7/DKLI6Y+3QdHH0i2
kzFmAnmUQaGD5fKJbNo1HABpS8e5bOZqtzbGF2XobBW+d8U1yo70lpwgNFXBBTC8To/OzT9ktayS
sGn06aJ3arBipABN4e8gnHSRDrCF4b9vq9icvY+yafjn/VzbId3hG5CgF7VizP6HufNKkhvJ1vRW
ZgOgQYtXiJAZKSJ1vsCSZBJauENjEXdTd2PzBavahmR1Fa3N5qGfi1lAAA73c/7zC55/fdK7KYM8
V8Y701rtwFi+4goFwWJoqy0f3bzLjPV5HAed08HClG4Rw7PlVeFoNKMFEaabWMTeeJtLCAXJkCAM
79soH/ss6lcrkOM0H9KY8aNTVvDI2sqHtnm9MITvjUS51eAB3MYCZ/2WmNQKtys3To+F1nBjahE6
XXarxO3rZMwZ09R0iWxdZC9WAgnOzCp+JLtP4EAq0h04NvrA4jG6fryxlQ6SyyJCmvWIqbVxDTps
4OxlrCcv1+anMRH9rizXvTvlxdZKc6gKgzqEqd4OByDySCtVBq9Xi9vZfo4vpvRTt9W28eLpfiq6
xm85gnGR313wdT+v2pexW3Rf6dt7ArXcQ01fAemKcxMxR7yfZNZtm6GK2cPlhKF7fYcVTQSg1R8S
o95WTVfuSHVTDz0OAA+9do3p9hQO6wgpqiRoMzVzNWrQWF91+evqQtNc1Nhx/Lzpz1iPWLsYNk8o
ewVjtCINWYTazhGqdzsUaAwxzyPbzHRNrFtzZrCJ7m3UmpI44CfYW3uaYoF3ryp9S0ly/hpig+FW
dArDCSOo+gYD+Ucjz7aG3UfCJPIDK0dC79MbL6m+St0JCXLh3EjjLyXPAsJP/wppi3+bzxOyRey9
7DWLX4QyTufE5eCLc9UKbMiS29VL56tebZlcjrZ4I9hoxMt8lXGEPdWaRTnbDdBNtqvWxAjSqYV6
17Ca5mTYsK0/T6LfLL22XTLluLb51Vy8JBUHZv7i9eW1bZVMO7vInJutled8bKlxBvvCzeB5bpb7
OrfukuKzV8GK8UqSoTDql0qoFScvJgPW2BfN8KIPHK5jF459c4OCaieqEREO/nGpmN0I43/2RaM/
IyZRD6IGTdcY7mWk19p58myiUcSU3j6LMe136cScw5XGbQNiSeJrpIyGGvUkIERZuzUmb9PY5cHM
XhZhbQbVk1t8/N+LubxROz0sW/2eDuqlVdODZQ7XXW/eyEbc9iyYdcrgfkmvCTtERBFqPBnFUzMh
hrf2CmUrqYhLFsYjnH1sRpLrMk12awudh1FhoLqXrIaqfnMLKNFp5r4pxaRHXcdycXuOh7HBlEXw
rc1+ocLx5SRr/LHo4gj+pwWtydZ3U1FvCdp+XUULQYfMjyCe41vhKNnOtGstHJSYdITZvEfFAWdX
XYbIMTJxbiX/L1u0yZdMkW9pOuaRrpec2LKwjtbQ1FtvIGbDqZcAI+KYiOT0VC3KR+o5J2lNLC6o
14aQX5fUOxFDz3A5Db0+3RQXz1lhmJGRyS4wLrflCPlCwcb/Qw2SVoTZxdpEmdPlpdR63mM+Vi8s
tIppePtcFtP14Npf6kG9r2hjrhm0fVCdtYcGkdSLIY27Su25K5hUU5r6tnJvVtqdS7DaJtHH+Ebr
prNItTOo6FayGXTNcnmIxmaw5nq7cKGdqibNO8Za+T1q3nmf5R8DVFG9cjdM0erTWlL1oNkIBhPO
lGqm1ckdC5z129a7qcoC94K1Eme+qVu3Kr9CAI4aE5Vqo1TqflyKOYIYATlo1A0zlAxTr4y4mxCx
mlYk1OTYdF2x+nCI73vFTVUkZcvyCF/P+Yw8xg3SZiquYoSW4QVj98WC2ZIt3D5MR1LVgb6HUAMT
AEAwSli/sva9IkMJaNs36rIuUVwgokiTdI9AsL1qmkK/plMaor4pXoc4PoNCZq+xTK8cTvq+Hb0o
banC7bQUx4r0+g0nsoQawz1qDQBoMw3mO2xlfVdNjHtI9VD2jQtj0dcgf/v5RcPn5JM4Yrr9oJAQ
IHxcOKqj7pXjMSMuDB3PxRdcWsOhmVp5P6drdzPGsB8BXqsHZYGQbDui6v2k4nEwVPX2nJbiiHA7
2WQgS9hNKl5kkDo2EALjvbltlmz6RG+Cjj19u05mE4xVTpBH545+MjVNCCo9HAgWKsHK9XecbLyv
C9/HCKssP9cl2GUuCHOfnV71JzV9Td3CwHwp0fbM3etD1QwEMSfOIPdSJtrjrNlriAy5YZF68ose
j2JTdMuxxiSq9OtC8x4l+Ec0egoEdLV3Dli/pGHjVkvkuuviO9W4BAN39QRjDJ73JCznZk7ZkvRJ
c3aF05m7wZ4qf8QiWtm5uhZDV1+ep2XWwsRpIRVikTfc5F4Ll7OYX1PMhutQILNAcSYWccI7IL6R
BRQ2WTrLdmGnjPpWWU/F0HmhtrZiu3Sr8QYcpG8Gu58O2oUUGLgmOzExJrhwyASCZQHxcbSnsAdl
2gx1Jw6d5ykHb6QrxsHj0dEK9XkadS2wsJ1/Wim3n1AeM/FYEa2yu1dbzQWqhhU3BE2K0ECFWbgS
QCLUYyyGLtTqGgKdE3enEgPOcEaVdSM8Hamek8tvo9FPgfAK/SSNfptp9Xn2nss6VXS/r54cpl3v
WlqR8ugIhZM81ne6AiV7rcUXr+7M7bQkXuvHSzz5Lbq1raPOxlVOshf2qpp5Cyf/lfhX67EZNQnt
FMpkz3f2vOgXnrVl11cxJMxtnLaSNCXFOhWpeMilddFbmNaemWvFaq1e+4r1Fcs5XIioO9jlUPp6
RylPYKt71C9fJL47T4XWFneDoc5QEAothDN0ayQQk+A5hpNR1VeNY80nuvP5VoyaF/VD/TJaxJ2O
sKSu2rHoEVeQgiHLZDo6jHSu8inOx6gqrBhj1TWHd7is1yW0cM5Zav0OK4UtJ8iaoq5wR928njQZ
v7hDI3ajBYsuG2Nr4zUcOerkODuHxjBwnFTzJ5tgXPSLB0Xjt8QjSUQj4/Q9OQ72nZF4y044Y7Vt
FqrdsBar9aILb7nDPFU/U6hZnw1X9tezOmQDRaAx3Qj2dHai1Pyq1AgjjOqSWNaKSDA1uqvsL6nA
cKG9xezsS4LcrBJkYp7Tpg9ce2f09eeFM/1QrTjOeU1b7TynExsPmJyycyIExBOWcofRu+UnYKxP
8O6yUBFJ/YUVidORCyGjgvt6pQxZaCr5es4Jb3rhwefH2XCKDzM2Z1yApLV1C698wHuDjTWHhy3U
9UHHKgZLjHh+SivNe6mnnr5l0sXrPGb1fomN/E2aMEdXL9bYdkb8pDAJq5rdMmhh0WAoPw6i/NqQ
ZpsFPQPOjm1JW4tADsugRkoKYcSPXYOA+4sPqG/aSX/sUyPRI9tVVG3bk6haBOZsKueZopa+Dn3R
i2kmSkH9Xw6vCR4WtZ+qc3Ou7bq5LfiN27KhbAzwQyuuFsOcEJvUQrtBz6XuM6OCL7q4okppzlPt
pM+t8WxneXU9l/pM9aABFftlaaYyqKd4uh/melpDg0umUSPsazXTyiel1cx9pSnrueo6OlPNKdu9
NNzGC+cUe7B0ggngE17v3JprYX3EQ8pEkJKYQ8yFBT51hQ1AbuXOkVzwbNvoeKUGQqRuSCOqf8bm
kuyqOVY2BbkuO/alNrKEYoSLtjo0Cw0tU46f1eQ0/UFtB8IIQDREcbSR5ykBLbz3OfHW24qQqsem
oLeoatEddRkD2dBa+RxznhOShZTYQeraMszEQletlWu31WP3nWiq/Th4hD8NDUEC5McGJkDAIR2w
WTfKpj0lbT7vMTk6zDkNU64c69R4kFILTIHUAEu7TU87MiRdfIfNbrszLwpaUTddQIAknfuKGNST
MlzcdSvNU1shOM9KTshYv+NX7HWrfzFtBxmJGeWDm4aDLfaurDGavCyDFzGRxOto28ojSjbGMDVz
/X66Tihdz4vrdKGFhYJFlAPuLTi6cKyT4psHVlZyxExZrYeIM6pIMi1R56eitO/wrgz1atogrXow
1SrKRDwyGtpN5UfRcaCN5uTbmX221q55oDMct+rsfkPzgUZJpbkdXQvd2WBkQCOjWI92atsHjyyL
IMvzjasmX6Yk/TC0Zbkys2JnLdYUwL4gRE1HbJOZ5RPoReG3AIs+DqKp77nL1pqzemu53hGxAL1i
ah1dw/ridpeabsxScsZdjwpehRlA62lyJtwV6WoEpGl+LDrFt4Nj2pkTOHLaZQ40JIM7B0IiHBLw
Dh3EMjUhohvlTXXZ8Cw45LDW8iV0a830bZs6T7Xcd6MtwizXN6B7UeXBaXOJR5slccyNLoK5jcOh
oNFOrLPFVCYHQqkmItKy7qs+Ozerq53I2YIx7z3WED8DBUrcWdICblig75i4GP5lPTbIxrjcct0k
C72Ji/pCXVgVNRMt46PDa1hfNuSjoSRjsM+nNEelQU6Yrd6bVhO5eG3rnXWcveTNcXcCk4hVQDRy
vIdVuWBj7lGbkKJAAMCkzpdOe1zdEep96j7GrXUWipYQIsZEtFduDN3YDs38rqbFKcn5xb0+0wrY
kbnMb+Rx+NQNm7l0ONyr6zy+kmk6+10WH6ZSnqlUrwsTkLgp7TyqY/dVZNYUrstlT0/OYz2g/8mI
MEDMuF+WJvXRG4fZhJBHN1cY+sq2zhmhFTAcfY8Wxm+kMPec+k85jlExyGM4zjgt4Lo7r2FS6nuN
vp8eMWxUiwwaVFGMrKgZrXkF4jYNViOx3qNzAKpBXi0dth+J375SF7s+6Q82oYYAh3j+9S2RZAqT
SmsMFrfZTU6NkLTaLcYtyCNl/zRv2obTJEantkw1OjAeDRhYfygL+lsIt34PyzUop3reyaX1MYoB
wYLhEQD+3U5uuemKnm8NNkE/etAewNkAyvZjgv2ZMp1XQ92SFhAm9vs0uTR6MuYw9746EDqNHKpx
WXy0MgawN9f+pKK7vJPdMoZO2rK1irHAMYs8SJREZtiYerZrY0hmOHW1Pn3Qe6kPfDYpq7tRTnbF
hlfOxOaNY4h2NYZrwWT0kAoRQlZ+lfJJcxHle94NU/tAZN7GEehfx6HYQCi8SNwMkleyKy9zw2bE
JHIy4xC7KG/SEC0+t9oH3IZ3ivPJ7zQhI6Vzb4vaiPeJNR/JYuWDF8N6nJmPOrF6W/XilFtArmzy
n2t1vqED2VfT9NzN8kpdnj29O9cCJh0IkxNNHSUBxgvPeZZvU9oUu+WltJBBylgesqHnwJ2VR0U/
kd3ETANuvzocsbj03QpKFwZPuopzbHW1FPVeydwd2cbJUfLvpmGPhAYnrNsqWTbNuFXklQlORRFk
HlwyL+PyEdzBL+JHMV2PNjuKs95r+gDS328ybzuCi7Y9Gt6FYD5Alll1grhyT4xU/HQ45uKZrcin
5kAExFgDhYcjzxkV6WxO4WIjbF6NW9t6dIcu0PRXa/lcdI+MW2j2aAc5Dzr23Wadj5LwSKfddO5L
pyrM1zWIE/1OvRQLfX3dK2BucGaKmj2NfvJ5VjotcJvyuKqD47eZNz905oIcjcCQSGdaE5S6+zAy
Nt/Us342nWE5iU7Sh+hoctb+w5ydQ4UNsKkPNyUt3sZDsHwwW2YN1C+hkrrasYmnh7btrgUxjVJk
l1Vd88pSr6JpJGoxdZr1ykQctxrEneSDs0tV2lAG1mg13Lt8Ne3IVpap5TfQ3y12ctS14a22DHjs
ihyck1Gh6CS+bOf21nIFnGWWdwi9PziCQD8cKhkzHa6gEqKgLC47eb+4N3Hez1uULRDgC4APtl8m
Gi9xkozEgKzd3aQ+Okp9TdiAX6IFDbrUsG8yQl32JHEA4Q73ZgE6bNPWCMHRMa9auMbJS9+by5Uz
WRtqa+Z1eFC1i89M1MEPqrnS9dtVctLq2yIrFuJ2Zm8DK2SKtNl5QE4Sup5xVHP1pm2fJjmCcFcP
heL43diHhMS46OS0w5Sbm6liwlav30FTfUkO2YQ82irdeAMUnu8QreHPMaztyVRne4+g95SpFmBu
G6Zqem4BcoFZYJZ4tXdXIeWml7Fm/pZSTAFxVw1UM3EFpuShHmkusmW1YM7RoYkGQ87LUxIfc90a
duW4JPQhsUAI1sg7zXNe8izJ9l1HgIMmMxSv8A8PmVMEKU8hYPzvnHAF2FdZg1ZtIwyyLGHTfW74
M9/SS3WrjEUcLHCkZp9nrO1qsNWt5k02Wj9P7ho7owBiETpZ468JBHPDVl4tasPCU9IdxUMfXZJs
fOYHZTB747wRLsURejOVwsId+uuEovlhuQSKIvqhDnWq85x774gNt5o+IvF2sy2+d89LqVwDJTyS
ALNDsbTTWvduJV0x7NUBxMobQfetw5q6dwZl3dAxq4W/7Ke9kUWV6B8rQQ4I1I/AWHsT8DcjrxRn
mJPW9XpkmdMYoZX9llJC+2vuyt3aFJ/TJaZCtDivxoK6CmrOO7ZXziruHHhHQA58Tupywm370aVT
VIDft5lB1ZTgOLWhl0d8Lqx9BaswyFszDWQr7mMsg+FquWt56Mhy3npd+qV0GeWlF3caTsJEvcc6
bV+vjOEbIlQDdWG1kRhKDAWrO25CNSmuFAfSNL0AM4RKqdODPeYHILZ4MzXjsh0F8mFs4MogMY1t
s65Bakv+zQJZzx6mfdYIJVjLVX1MKlfz58m+xjGX6sZuveDSoSCvRnVf4yYxMmsNMvcychN3nLSZ
TyRYFuCca29FPX20OD/6g01iaFwY2mbtkjyQ5C5FyWLJ66I0brJ86omJZM3K3q32vWyrQyIM9pt2
HsJ4kKQjdYazs7X+LU7XdgNgoYeTjNNQ6arNrGj3fHy3MgOqAcciNgxGUSTWntnuChIWq8X8YpeU
j6TtTnRqUhynUs2/2tLEwVak8rCS1YvkcjBB8BZ9k2HchaBPtaJsHTLEZ+m0F7PV7RXbJeW2roqg
KeSlvMs1jBvyIbjoh0Jjnju0dbAd1AzwdchqEcmErLI5e1Yqajp48ltthHOgG1MZ2JIIgt5tXxJG
Rrc67UboAkad3dmsI2CjPNBFqYQTFtsnYzWZVzQjSVL5xYPJy++XQT4sTvxaDqqyMeXqXVEaYszS
M/rOENaRSHlhHqr2qaEBzlwpjwouLXtUcvkj7q3uVTe01l4O4NlwwECYF/VWv8yS17a8aWy93mZe
33ztkQTuZl2qV7pIvM/L1CnPTVHPL5larzgyDQu4ZwL6X4k3TaltWp31urXTmyXVzwp2F4Cy3IDb
rM39LIwJ8JOJBQxTv54FQmvN+1q0Rph6Yx05uhQBMDTFT1Z4UBQoGSpqcYTxuVnuzRJHDEef7HOS
mXpYOe2j7VHP5LoLu8CMx6ib3XWX1N7y0M+4bbnY3T6iXD1Vmpq9MUQhYBvBp6+hKq5sniGZE9sx
y9q9g31kQBYhKlSYLDH+rr6BoBMQCpeVyoigF1b7tF+0UBpTtm/SfAOrq7igXqcmLuUNxinvsdWV
EdQHdrRu1btgSikbkER0odfKg6deLYn63oMepIq2USCK9kZ9wab4emDizziEDIbhM4K979Ru2DZl
2exQ6xt/MEL/I/bVP+ZI/ZQ/9be5VP+NaVOX9Li/Z18dPmT3sfwUNnX5gz/IV4r+ibwATMAQfWCq
RDgDdMg/0qb4T9+ZiRjfsHVgKY+C6l9pU94n9J7fI1DwQ9VcB8J992falPdJsw0TVNHBWEdHk/Cf
sK8uN/YD+ROCNn57XMLDqhumJC7VP3OvSHMrMKcgOlxeyKFIFpsOnxOlaSOSdNGjl01dvPKRDTuI
owAITPlYVwLHJtDCaf7aFRMQmIQ9wvIrHuJpqKSPP3r9LFXIyHlTeq9m4Tm37hDrL5022d9Qbbyb
KQYB3x/6/7/199+4skz8rv5+ZV199H1T/0Lsu/zJn8Q+95N+ye9C5oUOD8kNTNo/lpaufsLXGe67
6ag69uMmi+7PpWW5n9A7IYvVGbdD59JYEX8uLcv6hA8i8kFeJeqTC+nwX5TD2z+otX+ky/1NkNl3
zesPFFzVBAzGr5Wre4i/oI78vLaK2SHj180dlBZW/a3yeu+1rlCgk6c5bEtDST6KesQzYkhm9zVm
yDZEOL/PJ1V0wtygZzSfbLki/FY0RdI95SQDRYvRrtt8bSHhSNcBsKUocuAKYLba+Y1ZMgJBadi8
xkSlDFEOfg/wNA+OBtA66iKqMFOCbmHFy+DD4mk2SJpi/Wj0hT0FFxH3A0+NkHhi0Ocvs9lIZVtZ
Zo+at3U7GDpQe6YAViFBoy7AF4CrlQnmfSIjkT41VU6iOVYz+rsyfzFKlzbetC+dfbcI2UaGkRqW
j5em8V5mM0YmeASZlLGNKdWdPhXKIdaMBWrRtN6OXlx/69ZUORQwa5gai/nslKu8i60COrzKYTBj
vqGXOJM1LiFi2FMRsMPEmvapWq4tfQFkpVuAvbXA2YvmoU33HsPBitGrC8mltkZweHxmvI0AjHqR
0HxTJmV1+46tj8SNpKC+ZLCuMm1kg4Pwko5ITSNmTM5XOSm0YBgOmkx52sw6OYO90pASRJyE5KQP
31IryZ4Sk8tQPrl2gTOhozgB7ikpVgnqpJw05sfrIYdZ9bi0JqRhr5pgu2TAqn5NNBeZ7sR4VCE0
6KFHPNMlTz0AI/KSqvHEVhI9B7Elt4mzbO1m6g9Q7mDemCsIe1SX6QWJKzDTCmI8kPbTUvdDkIy5
9nUgNfNgtErl+sxDoLCMY8Ewv0QvuhU6P4fXawAfXewprU27jsOBrLLhEmM90E8XcYamVdOrMQ5B
eAD0atm3cjc2gwbpwcV0bcachemZPoZDoyyYF1K0qgSUo+WBxtoNV9jUMDjByo97GB1BAzfgM/MZ
P/b6xQQRZM24zfzZRBqEMYjZKzJiZAw03Q/mjHf9ELOU5JIBcRLgVF9J3JHwL8o6cXdxXHnGsxlH
bzi0xdcprvEwTzPHfqwqkoSjwgUv41UhOowIje79CenLS0+lXWA4WNrgXc7l1TdYkVD+eYOEIN4M
yrO5iMLejeWQfEOrMi3bmi3fZnTVZcXNrBaYlTQQBOEYzu2yTcVU4UgW6waVqS7Tp3hNPCIIzDyW
sHJwH/Hz3lifWorYDHwbalHQL53W0tlLUNO00p10oxQg5kGFFUPvD9T18G/KKYeLNkmCDYTXvxEq
bTzHVKNxaGgrTU8LKNadDLcYc6bShVMhqsep69BUTm3uk4SxyB4hTpVvujI3L/ZkM/16mfdZfoN8
dkBYh/+GFnTdyjvXoOox1JGxQExL1IsVLJmTTCFApGtvFbeMEQF4HkiDYCA6H2YtjR8c6sDFV9dm
SsOszcY7V7qNdsgUk1pwlmA793OrFtpbVhsmmLRSUsNDvp/bUMi1e5EsBNNn+E/0InT6kXnAklPJ
Ij1fcjdo7ZxuwW9Jp2tvsiK14rtk0pl+pLFCXqQODWW6GhYofdtqBOO7Lgwv+9bj6zD6aeGNHlsP
/CDfyAqj2472qj6h8vZc5ult/gVSsNNvJhv5Dwwc/AM/m8povsFATb6OQ298lWml4nRX049eESmI
sm20VfUJ/BOgsWUfiaSt0bdDdCyeoQ2QbGdBKvF86drJs4OzkbgaqJ8d4hes/rmu4hJTFFOaGC3N
M5hSMtcalDoEQEy9Gh02LJNdO7nTlypybaOto4r87c8e9h8z1S6Ds2C2sUkOW9dadawkM+MB26uE
IYuqkaFQqg6OgE0+ygKUU40PPW5nhs9lu2dhlt1nYyr6mJw90eG8FzcKI2PNbEB+egXGCGQFF9Of
GZo2pCi7yTbDihebHErs3hQ8Sr+1nZgv843YwKlnZBffx3bqGZE1aexXWcyEj+VUjCqCeOFErjci
bHLbtsJdKJ09gpZSe+p3kjHGCxZek7ZVKNo+S5WhMptHbquh1KFAHdI17tddmhXSg9LR9l86KdCP
YGK4PihaHD90kOw7Zp3uq+JcMggrM1+3UI3swxrL6TNsnuQ4kIFp+DDv4xHUZQzA95sHabr9aeq6
6tuAPYW7ZSy07Hol7dk/ucSXNrfab7jLMbwsNdXhMJnKUafRWznJJmhnM/lbyfzG9u3YCBbt/AUQ
TpselFxzz6tr98+u0Dq4Gdk83DqmKaeoWOPpucgURoExMb9sxDCOtk7Fe4EDtZT7dYnBDRY1XRoY
T7aNzZ+TzwMU2EXXQ41wi9rX+nFrYkZz3wzlnITVWDRxlFolMipRKzaTeKyUXwncSZ3I9OL0vegG
rL6aNldLf4WE0W3c2IXyOrazYfpsR+s3fs8oMULDjH+7wHU1r+JazYHCEW1Crq7lfJPKdLkwZLUZ
GxdIBug1JaKboNFiVQQZrTKcCCVNIZtOgL/Bf17x/m0f9VO39Y992X9hXWxRyf59Wfy//1N+dP8n
gKj0Y9N1+Zs/ey5Ktk+XlorOC1vpHwtjharvE9Wti7iS5UXIKw3Pn5Wx4n6CTkXTZaCGoWdzLvEC
f5bGiq598i4JOsg/9e9Kmf8o5BfxzI9dF3483AdkKOsS+kG+z0VP/YPE27FmC3VvbJw75ZI7WiTQ
q9getvjcxrjJqWAZyzT72rre//Cg/izSfwx4+1l7h1ZHRebH40GnbQAh/irUrhbbtLpEmmejBtJr
nNTzV2dN9/98lYuC7/8V/lxF8wxcti+mD6pJlUSL8ePPY+yZD9XQq3erYpwUR3zEHKBkuc2HYvqa
mHl9QLb3G6nozyKiv17z8st/eKTMzWQ756p616UAQWnibLWuWjaM227d9k+l2d/m5P1spvPHxcyL
YFJHio7FzOUB/HgxpYrH3uNiaT2piO0GE2sLTL3Ad9Z7HKvSzT8/0F9sPb5fEK2ki7beILuajejn
C45DZ8i4d/Q7KtWzHptEbRBTQITnPlEmtu1F2Wf6cBDmLh6urX79nZ/SL7Lk7zeA4B6kgGQB8rHd
X3CCxmDqAW6n33Ep42ow9esMDs5WKJOzm4i7pPrGelaFYRjaad3fF5uRmtRv2zp/Rqe8V/Y9M4zf
pG785Z1jpI2lBvYWiDyBRH4xj050jCFg9Dm3qzkgfOgWHCHLSx5u66w7d/6tHPmvT4ELWgjUdAs1
3UX7/PNrkKPd2S4y3Vs01ngaudm91JSjVrVi05IhFii9vj6UF81MypFlUaMSfZQFSru0ex3RTahW
zX0yOM4fJ8Hfrse/7CfclwOaioBZBxe6bIU/rkdVnwvq7NW5bVQRjaW1N/v4rcoHxGHAP+jLUHrg
grQjVUL+Rgj+b5+Jh2864RC4X+EA8fO14aE5HfWfc+skWFI4+Tcsx4xHLZk33O387HjDzWXIsF0t
rPPIdkn2njZuG4pK2mD4H94c/86E4N+tC88BVTDZ6oBGfrklPL7wzBQ6r6mVxa3qMtPok+GjUMzX
unP136zCXx8+Ph8XKfxlryPLicf/8wOYMvxP4ThZZ9cb3j2h72V7EfKJh3nW39K1f4QeE/b1Gv9m
x/v+0f+4zQLhMBvkGKNSc/Dt/uWtT1natlSC2tkkJd1pEJjg7lsZfnJIrOtRuRJ9RKnuW1VYxqYP
7yw0xtffbEyXa/zlHjAqRwvKscrS+/nHN4k0zHXStTPWnO4JvD81PkOiGexrSwashW+OvZmzHSKs
pEYnHaR76Of578zN/rIIvz+KH27jl+2plBSKCYf4Oflmmxv5hUhQjeIcd2vnYNdBPGAuFJTvkLsc
7WAq4W+ewq/nwa+X/2UJ9E1SxerC5acyzLRdou/GLFwZ0Do3aOCSR1Pz4dDJ9RF0Knupy1tsXdOP
39zEZbf7p1fxy3IY8goTYlOF6I5/viVeRwxgID0yS/tSq3ctC0R6S9At5m82H/3f/nrgPQ79i/uY
8+vhpBKfgBM2BIEKoQ9kZwRegHqBPW/H9RwnwFlQ7AnwKaZTjtOpnN7W5ro2D8u0mcoHB4aHaexG
4z4dwqo9ZNAJcT23T7q+++dH9L2u+ssj+g5H8qF67Fo/r9bSUgbZMDA8F3Ize1vCBm/IjSV5sRlC
ID6nCWm+4yKq78cuEF/Gb93eqiNlO1OXlZu23orhWjCco3de/ClESPfEzBc+KvQJU2M8udPX31iY
6ReU9Nd7vviJUWoAs4HY/nzPbYr5umKMOma726nYLe9Sv2Jwr9Q4y0aQBJmaOwy9uXmUPpENCyG5
W6fHWYlGAqBO6W92uwvc/I/388vbnrUGYogycD94KSPtwPDs2h1PGJuSOG07EQqFvDh1yZ5o2hR8
Ujzmxk4DiHSHm+SNsW1eItg4WuoOqEixNnDHEc3IJtLFwXEiDFaPwty22RahXPmCSxjCOHyD1TMs
nX9eDv9u7/rxyf6yd3lq3w9Kz5PN1rfeg068KasthM9heTKM23++1l8quIsfDgmI/5e789ptHdu6
9Ks0+p4F5gB094VEUcmSbcn5hvB2YM6ZT98fXVV9bHmX1fVfNRo4OAF19qaYFueac4xvEC3Fa6LD
NPl6G1XB1ywrVaWDVc8RDjnJKlviy91ZT8amuPz5YB/0lS/PzMnBTs6sy3J8tjCKDk1nMwUlVKfG
+IicOzEWRrbBbWOlm8hfqtG2RcPq4oPEKjwegm6VDRslvGybfS0t6BBGF4W/wDWrXYsXI+xalFvm
HBI7+kjpGBzJvC+yWfWgOhkGR30X+piuJwhhd1Mpq7Hd+SFGVDsZLhTP5g8HL3pm+8JBTv8dN4fP
/Mcpw8WYwpIpR05eE6pNVVDTQToMS9xdYjFPNEd6UR46oqRkxw2WFWHkhg0MESo8zvozV/zbWzEd
no8w/0FgMgXy19tLoIRqhTlX3PKWIX2Vem6N9rQCaxjF+egshnCfaoBsF6HTaysfYcqrCpIQdBW0
jWzXFY6PjAKKtBwiqUZpPnPdGbJ4JKQq71p8MVZ3Ju3oo7zCqqlECwIZcjS6D1Z2wJMrZY4Pcta8
GaWtmK8E28zstDu30n9biz7OkpKR1ihjp4/k30/7niqv6NZ7XOTYX1YjgZC2/AyLILuD4wmruZF2
hefI/Qaqa75vWlDlM2Wc95UT6rZYLZEE/3zZjd9f9v/8oJMPr1u3UlL1vXRgVB9gnyTURCUrzPah
Ys/bGN/yZRtctjqY9q2kb1IsO6ARjxrTSsxMoLxDut2QCmwAg2nK1sXuuSnpzLs0aT5n8+ZXdWe8
5PZw8K+1Z50cnCNPlzuuHfwwA4pf5B8HXGIPOh3HO7RiHtK2dz4tpjbr7pI9NYB1aV3heSwSB5W2
LKAYRyds5xvh9edroX77DE83x6QjC36UKd7Uvfi8CSBlVJREoZMOwtG61F7CV4zX2q9E3iI9EiX8
eU7Dcn1RbrS3ciTBflZccu4JTq6Z9YBcOHsGYpPs8bIu8rvkplhr7+WeR05MZulDY6JPnQkvwQE7
zBbDtHBdXVTr7Nxu4rR0/3iNLfLGqWs5m4l78uUkjDire/SiBy4u+rdWmbvlLNkLuV2Wy1ybSdGK
22a8MaFjcpgSA3vmkTpht/25kEybPAAHMnvuj0fu0zOOJFBIdB+Vif+ahrPq1hfmwTJqbEtdYiCi
KxN3Tmw5LJpIYsQHeWZuq5v0wA1t1kmOmhYjHzubXX2L/NQkTUhY/nyjT6jOf/1CHIOTm06mIjh5
6K3EKHPd5BpBM2XAAKbjhu+/dr0Ig3l1Vd9aZ76TZw94sriVMUnn+vRkpSVbiZn+luZ2ziirtMth
Nu6Q56dUdemZ1ebsYU+ehRQPvYmlQTq4t+NLjbtz37yZN9J1+Nw+W3fxmfr52zaO14fopb+v6mkQ
GKFTfx3NuwMHLihzMi1eNR/eGHS1/9JD9ulgJ6Nxb6x1v9LYug1k1PRrctu94TLLKurKghjcBx9g
Rj85/IxFFoNRdFRhnmOY5Qvs3iCRzeQra0TLvRc1RJPlnUocGI9by85LA+xwhKZ85if/toD5fH1O
lhc/FAT8HCy1BQN93x5u02yVlXZHei4jmxctxOl37sGb6pTTOubzMU8+6pisSFX1OabLfZBmw7AQ
LCetjtSYgrtQbgUAHwekKJy6duXm5160333u6KsgoZj6vuK33EuvS9VmTOSD+y4+e8PGfbSkRfor
3yIiFurLIDlTW3/f0U/P4H8OqEyfu09rDzSetLKyQj7o1kI2Ac7MNctJhhtMD4NGpiuve1AvU3lr
UGdFou7I2ZlL/ruPyOdfcPJgtqVVqQrTuUN7g4+YbRGpQ9TpQ3Tz8yL2rfaeygeWMhEREx1N7eRM
fa/s+sF1xWPXT3AIGDOboXDaxEWxT+yY9a/7FCfHOz0v0LoGQWniMRoWsblqEjw1y5hhjj6HfB4n
NnwfubgGYAbvTrttrytcEosgOnOHz532yUvUmQTedS0/w5Q2pol5ZZ5UG8l7BEuXmP9+lTk56ZPX
R0MzCcuDowkmFpt50dvMuRj/ijgkcYqri1a/xMrezV2TcetafMT6qng7HWALKhAXkcPME53JRZnN
S31eMMzqaOPP83NBBR9Nwi8v+skvVb8++OQ6Q+rO+KVxg8gDKMAFhKmxXYZ0Cvd+tfaybe4tBxBh
IwCf5YRT6Vt5pg0vhbpXc2pszK+Yym3MWTh6dp25GYt9VNIAswdBZqzOOnrhj80s8ZBU+3OND5c+
72G/60UDzseOhVUm4fFjo1oYx6R9/fl5n2RVX5ey6Qx1YOREgtIqPOXvMwUMm0DmDNv08inHqAdz
CWV+adia8qhEa4ut/XgV9/P6rzHhPzaHpW9F8smhT+sF3FWiL3JoX10Y1pLcrARmcm0DXa94FWR8
huc+3d9WzpNDnlQMaRp0f93P+CIT10TJtBtERqL+Cv9pFHcADI3qzHL9EUF++hDJH0pLkIaQAk7X
FEEMdDEcpCNduLpYq+ISV42v0JxxSK+10Hthd70TWDktWw42YeQY/lKiE9c5skq4Ml/NdRIv3Wbq
AsETIfPQNRYk4+BX0g7do7UTzbWrvghPw6PHswg/g6uIkon9MTEu7aFUHNVdinCKdiaIQ8GuABV8
FKqTTsy8sHIIbCoj8GXtbcxyjrkfCsbPD9pHfv33qwAAnlmRTBzFyUoXW2Eje7UgHoMRIeYM5oZ3
0b7D5Bodw720gBmlNk8Bo27/V5Mtx8Dm9SnvEa3MaRCYN8IBP0wMTM/fUeCp/kI0V0rlNOYqePRu
ol3CewlWbIHHK26XkLwIZsYNqJPWSSxafzshLtX3RtjE4lwBa9A4U2ayOZOXtIpGLua9r9OOf3PT
tckeja7wOS74t0qOh09W/nMFThZZ8lisqgl53iv5us7ZRiwDYaWvnwt0VpKw/vl6y99qlJOjnSyy
vmAO6NO53jRZ1uWLwa3GYdoV1I8ZObkgBPyZ8IY7tABXkC5liuYNe0z2VS/lE+YTPjTur+hcB+g3
qw3tcADZJIjC5D65BCI5LEE0htKxVEABzgCXsy/5+cS/FyvTiWuiDvFd5kCnHZe0iAhpLnvpaPiz
EuwS7sxsVr/GvzxgTMjT8HiWKCyI/Fx59z8fW55+/7eH/NOxT74XSq9Yvppw7KCaqXfGvfhGjBWP
oHbf3nchRoBZPczApHiPdHswuXn3WEWFVcS1Rri8//nX/O6j/vlCnHTbPEvMuqDvpCOkmzGZZ9cJ
iYMVDsr5uVHT9y3RyTU/aWCnFolDSTlKx2pI8SHQzONttMVmbkoXBl91gY2LI4i7oTmzrJw98slH
JEoGX4SgwRMFdhOLcg++AArcvGKHIs9UNGsA8WrbOLsLnG7lT7f65FOSEJGlYA+XjvpTc1c+8ozp
z0h3wnQm3IEfEue4U+N+RmXy81397Rf7822dlplPxbhWJSGUcq61phwUyVbJdSqW4p4CUrkcntW3
pl/mCnd6PPM4yb9/nqZxu2jA7LFOVnDyeWul7USJeQjmEVuBOzE4+H4J+7SHJ91sZ41/U2YP6WRz
Dl8C7zjcjvmmVB4LSYIKdtVFTGCYxTIKJC8wkZFeDuj8yrkiV0xYFj9fqHM/92St8V0CuWqOfHRp
AqjznO9MtXalO8aPTXGuzfu7woIZk8p3HikEfcivNwUaX9zlai4dU8BmYLq7HCO/yqwAqcGFnxM8
Ezi5vznb+lSm5/vbY/jpwCdPw5SCnTdaxllStqMZg87WA5a0Yxk14hwfedMiO7PHewYhkezUwlxv
AP3ZaUUnGD8l6Fm7ahBM2n60HvqtzDC8JpLLgQalG9etevQCJ2zXbbcB+DbCm6nOLNi//Sz+5ww+
BjufnmczDSScbQWPlTqv6UyXPB90Q4fwse5XI+Qs4BU/PxnfW5LTcgXSFygD/0U9FWjESHHRZFOR
+QaAScTK4UUlNew/UhvjFd7zynOMZlmI81JdDZPtjj2gpAClc+LSiVNS8XZxvKPpJmPNDi5JlTPl
eSvYWFXKfI2T0mDXZGSYTR6DZlcB8Y4fYnVdpmvZXMVmAZ/6Ik8I142LRRrSLydoV5cOvnsRVMcz
J/vtPWAAQDoLaiDMboQOnazNQ0DSkt5TCFj5LqO0U83GbmrazKRY3iHVNOrrEKWud0ySrZesjRDT
PGPZa62a5Tpqxnmaz7vAtt5qGKDv0rDwExvsXkOtRhFG8bAHNkxCo5+yb9vWyzyeF048LPqSIK11
9yBvsSfQjqTGjJEnXv98eh9T3C8vwMnpnXwABG0carLrwUv0C6thhzivsIo+m3NIUOs2crxinvoL
v7ymiwyxJRpxG25VAHoaPkKHllrOuakAlWxJXpAPYXXvoYCidYFkt8EuisUPubWwzPMl555AKF6p
6bEUZ2oMI2aFfd4y5yhutT2MUOIGuTSlaWvePBkdnXB2eGYyWNh5hTt4StWGGgqAZEY/LcCaz+V7
6otZ/sT2tZSdOB9nWIhV0ym1+9w6k3T3vTSarpWuWqoIDVKkjfx1lSKsWkJp41EaqQucn3AzZmN9
laK2rpEEqUvgclVz5RWbcaq9+41ev525W6er1ckPOClKy1buYNhT/xEUaRa3eb0HQmHI2+5cjtL3
r+TJkU4rsVxT0ERRbIvuomZrOQwPkn4tG+sC/3m2sdxVVG6NwIbAVmWrn89ygpB/XZRPDn5SeYmJ
UvTu9EwS/s44Wo9tUuX0fiMKyy69qNq15jtav5j85+VSCvdeuSSR20pn0PKSc62z7/vsk19zsgCM
pZpKLjnfxyTd1sYKIm7aLNRj9opur0A+UJ2ryaa7+O2V/PSYnbySKHpw6MqcPgLHdHgt2nUCJ0ZX
7sXkkA52UV03yQNXndLF7av1zxf/+8YH1Qv+Q/hJsNtVdhsnDzlk9D4d1eiYaHlL8Q0AV8Vku6it
8dGFT2Jj9VbZXDZPXmFBlJ22X5WmdHZlsBtKCUBYkmOy78oEQMMwvJskx84kSXgra/2Jmm9YKsnw
4ntOO3YTECK6GauyPFNsfasuOQmFzSLhG5qiQ8j/ehLTqB78pRQdAQoz39JB5GHBGJc/X6vvzXO2
4wQvKgb6DcZzH//807e3NnowMp7hHwtTf+yzZISGWSPwJTZvVkWutECqfGGxqiFPY3LaMFRX2nPn
+n1Z+vgVyEc1jQYUds+vJ9vjP/E8d/CPes8oM6o8EOFkUKdNpa/VEjYhsimcot2CHTrkMkHAaCMf
jUK6hRI1nnl6p7fh08NrikhacI8giEA1ZImnlVzR90Xtu6537DmIXQQw/3ucF2LtvXclvp6f74B8
8q5Mh9NUiwYcEz0NsehJ4UgSpCaOVsa5t8qFLuPWw03kz4tavnVjD1C0GqxqWSExNk2eCzDXM0XM
hG0ljg9Zy1c8bw2CCnVodV6cvDAA9ZpGWxWtwm6zVxUIQ+Vc0rpo7YO7PVP1nmqAph8/TSHAWSE5
ntISvt44qEjEx6B8OMg9o4+xoH1YSqnqkHC5dut4pwmGtE69HmeukPi26SWC45XMkHJo94Casrsh
g64TiPJazk0CCE0YSINAfgIx8FrTLFpNOXd/P6L9vt5ghV9Li8BinqsZ2knF3A0Y5WQDsESvS3vc
QjDg1BDwQFBtCUa4EYJIuJYBCjN1741V7OPoSStZXIZmt9fCvN72Pc1C5KUXQ5AM60YhxtnVdgG6
7tkgiv6Vy3nOG3wcNjOkdu+LTbcPBBFGfxKO8zPPz/Qp+Xo2OgIsS0dTrOsG//p6C2pC9KxAE6sj
HqZiGfpcfU+o8KyR+bjQSpj8Qfhg6FLjyBW1keshpDGSCBVcRs1Wpk2/EYSObhST5RRk7z4MaMF5
ow5uX5lnZV1c17KRUQQNJD63OeYUATeb3LO7/vlUPkT+n09FVhGLErbO+2fhBDJO1jwR6ExrJbl1
CPMy2wpBdytTaiakesOJA+Kl5zCTgmaljfRKlV7r9omPoAVIS7QBsr5oOiHcKDBj2KhmNnKn0Jbh
+v75M/+Vn/v/T3fLRxTtP9tbjnFGHF1zavtmQfvL9i3/8TETFWm9Yd9nQfjb9i3pf2BKxcqkYuxH
jzl9AP5DFGDtw5iBqkGRAAvzh/7ytqgGeS6Tsl+GPMyfwRLzL2zf/MGv39RphSLLhZ+gKVhvJjHK
11elqoYIGh7JDG6ZyP7jZHzDIGyJLZjLdkJe5nKJWduzdFCYpaLFr2ZIW25kh2y0DZQ10EjlfPgA
aQoQqJbjRNccJs6mOxE32VKCHpkonMhu+zswvwosr/FGy/HrJhO1s+rzBM4dJM+ObELCh6F7kjEe
bls18h86A1kqVA47nWigiTkKK1is/cIo25S8AuZd0Nrau7ytYINNTFE3r4WLPDQAjUJTLBzN6JKV
LGJBHwoINypo0lK8aydbsPcU+4ZDlslLF6ZXVnTlq3f5hDeFjVIstAl5OmJJ1JtOfc0nHKpaBf1l
98FILXE57o0JnOqR2n1oAGNdG6GvPxCkjlGYjymBABN2NQk7naR7T19bLai5UIQ4jKSl3uSKOWch
7tBj8CKLTWiu3AnsWuSx7gCN0dm5gX3tCCd+sFpZ3bsqQ70W/HjSdxBmTZFpM+BYUTbHfQpLtjFy
1gAgqnG70CfYLO95t00mAG02oWibCUrbTHhaV2eUVmkvUqShpcXyeJVic9q1E9IWeryEuQ9NWwbu
1lRyyQZnDgEXDul1BxRXxh057ydObpOgLyS1nm26V1WbzIWnm0vgdBO0NWIJOdbktIOJvkuSwo2g
weO1fMi8DbqhJXGE6UUvw+3VFLDv3cTy7XSU6AXGjdtwAv2KnnYl1C6Sx8JQLrKJB+wG7BA7k2iE
mTnxgolqf3FDdmbdkCiriGVwwwKJ3qBUsmcCI/QqZ5ShheW1jg5210144taq3/MPYnGcN9JlMmGM
Uz2rdz2/ayFMkGM9HcXt+EE+ztQ6PpgTDrlvWwhikZcilW5Aa03Y5Lbu6zupMzoCfbhwLQidewXO
Mplg7VYkZWGLTKDYUFm3jqwJHczDDMMzBuqkANps8p2d5VoJE13u5W4DgF52dMVXn3KlK5aVP1i2
X+bibpyA0ArxNwDqCnmhTrjoMDOLHbZsGNJ1gaLcFsL+MZV7Iuwn2HSWGqhSCNOR7BYWtcgfmY99
QHIKEXXJrMIjQQoCm584IOS+LUBal1YP13MKhbxL1ZF9GrykWTphsOURILbXy8ammSDZQj5iGg4C
9zb5YGiH0LTlVgarPQG26wm1XefSiDnak25VTynXDH1FaYYdJt2UcS6tJZEJHI72x86owYbXsDKT
CewdQ/juP1jf4oT95ul5tkKB0cvYNxt/goMrEyacdKZqDkgOiHg+pkufvIJ5JWae04/6E3SssCFn
AOw4/nCJVyT0naQtQKRPePIOsBMMoolZPo56ZI8qIPMxEpABTnBzkFnlMQmCdiNO6HN/gqDLQdtu
NQkwuvvBSO8k60YPwaYrHuWvSCHLZZqo6voEWG86GeXiBF3HcK8+EwyFzVShDrV63IPxhGnXINlu
TXnKJwhkmTpVvZDHbKdNeHdK8UMF710IaELmEwLeUAU6phMWXoAPP06g+BxiPCBYXMkTRD7mlQas
zFa57xijxxUsBW3CzpcTgJ5iBuxylnEHP/D0eGTmIvE+v9QJXt9XfSASC2Uc0w+2fQnl3nUhaoZN
R1gpH6ILQl1U3onaI8VuQuRneSuuB1288qTwVyCvVOKgFoMhO0KjPnkM8HQqWz2TkZRGhtPnxS+6
xGrmJH53MfhNtPILZgWzVAiQFxNOd6mY8Da7nPgIoVsgRYG51JY0H0F82pDVcnpVkuu0eVeuy1iu
SKHp7gUinhYiE9wAcd+EANVm8Yjn3wuvaPmR2WBMvceo3QILS9eNzly5qVN5ZY3VUTWDy0EiWCbT
WlIblCjZN5HQXnVN4N2LLiz4Rhae8KwDgPQ084ogVAUKWDoBuB9SjY4JTRsgobK16VRrBadlw06m
Phpj6Eh+1Czx2tFEBCbsCeLWsPhvZDoP+UL0IOIxkM4crxM2jMbelTC80uQIkXAB7HXovWfRwpEv
SJ1E3Ul0gqoHBWwtjflwaSKua4H1EbNC+anDp5SREnu6Bu8tEgEFyq6uEUFZcfeH/J1c4Uc/b72F
KiTyDSBvzxFjOF91370FqtcDpZT8FQFe8YrehPYY6AFQsBzjtQDdYqYW6rbNPXORwTNBR85ahT9K
A8zg9msGLoXjjVFxQbN91w/lVENb1AjSNS+ZI4FMi+YysIOZMe4pR8PLJo6AwkIMZwrVKuth7ECg
uJ6En7slC6tvsZQ7eg7NHE+6/261bnuLMzdfxWrXLQ3wqvusi5+gHilLT/QMcqY6ZU3CxTsxQ7Fj
+lZJoK6Vmccod9V5ivCAvmfgbQWTXmVVQ+mfiThYbFdwtQMMdHXvWU1+hRfAmHl1Cnbf9JMDRBmR
FBELIfJYuzus+bpTFE2OuT3OtuC8B5CjkBb7rqqBPYTCrdj68lzLus4ZhpCvXT2CMEWKpY63lheE
BJiYefWmmsMkMR4KmqFFB66M78SvyNWMmSHU6sZKYd/GoD/uwrFprkKgZAjIhu41zZWMnqSgelsc
8N4uCSMTyibKm669MMj9cNREX2mNKBI8JxZrkWRMx6Bhr4b+Ucsz9TXqVC4sn+x1LCrJBYz+dtFU
9IZdEXFOycUnfSnW9YWoCO5lD25/VVBkIf6nM9/GpvdUCSOlnkmn3iKHctjqBn1aVXD0QnREBWZi
roFtA9QQBc26CNNVaYXbxpQhz44s3p2g+A78y51GnDkGJGWTtTm6PL2vbCVWyHhq0J6YCfHJJEJE
7L9As+fXQ8u0BUg2s4akyxzdG16gN6xdMlVGRvEEEF8N9TaoPZozZO3kIUBv7xEaDiCHPtvB4Nub
Xj/SqR62tYbKPONBXjZaeS9F4641aIJlMGV1sazwcJfzESYrmcjPFrSCuRC1wlJm/yplxdwQ41Ui
qOt4GFObSHCiG6wXH4Cm7Yc8xLwjTpBQ98E4tZa+6ZEc2v0qhKea2KOAd1TqUZlMMVkQRSdr12EY
8CC6JQ1QrmRfSYoD2uQibKLb1itHuqPZjembCsei6kJRZQ5xvgzSS2vAnJaN2rLyyGgfsgTnXgVe
tB7ExKYt9lpKcmcrHRQIUUghhsTFbCA/zTOowQFtJGtBdl+y1rrT9M0gN7uE0nuWsi9ckNB9KKFC
CmW7VYoQkQ3X2Y1rhZeGhcZnZt3FkKZzBdVfbrnjfFCDpepJE/V0JYGbsEf2E5euX7/6Xb/t/bol
NzrRF53h39WqsojE5klJs2NWx68A8d/dqFh0YrjyUzofeUvcPUBQ9ItgbQlzu3YhlM3HPEkuBFHP
HaWl+G1aQqaGmkgMMdmonuz4DWF7hd8Ei6qjvo65+TM90syjxf1mR9ACX1GYeLT3PgShGVlpxd04
0Kj0g72neXwwYVUaGXPBTInRyRLTNOTFnWfIRJLbbc+aOmhJfd2T8+RK3hqeT7aRyGm6FEavI6uV
pVNo51b+S6iVm3ZMhYQcq+BC4G02KXbyitvUN6uyLG5yLZAXUk3zNQk0YM/x5DNJSzIbUm01+Ljt
6YzL1kNeQCisEkF+j8dQe4p7F52xMCcRcUPFz03NGKh6hGopukwgbL6PeBTZX5Dio8UqVkbwIahs
C6N8axW67B5pBgRp8aTjdXKUwhgXpDS2FHApzNSSiOZal35xdhty2ndJW+u2oVftpdhG5m1t6sCN
kl7cG6XmUhiN5qIQ6KBF/LWMdUpiGJOmupdIkJsbVjsB2SXHH+NsyahZ2ApaCc19tJId4Q/6rRnh
UaB4yZdyhiKizg+D0vOzLRY7mkOketBinKG+Y8ZZP7c17CnLBFkEtlrUhwvCC6FzYcvC1Z65wSYn
/higdhpsKjiwZAg/DiWpU2GtybMsajcgq1mdBmZeUect6s7cB5IlbiuVCBgwoNKOukRHkNDh7FF6
h/duNxjNU0S2lqMywqws7Lg95IR1G8aknI5duG4K84rPADKa0d3WXZ2RSFn096orsbcoure0Ccl6
JPmTHru7gdhEsV8K+BG8lnjoouyJBlR2sJ8OdRFDkZRrndc5V3lPgoe4hWgzJhVuD6gTl61Y6w/V
UHls0C3WN0GtFr5Q/4qDgOwAxeO8YsVwLLKGK6AwapzcpSJpjbGlvxNJcpSz6MAX0U6ZP8x4T9em
PmIulXXxNuY5n8Fm5T2OhwF9a8KHF+DKbOz4nbkF4Kurx2sg3kAu0/gZeG3OUkYrMgqRnUYmoXVi
MMovGtv+lJ08PCbGfzinxNTdpBFTBUFqobebubfwtDy5l5BKGygFNpWmQVdt8G8KJotraNzJkhfM
ifTcQEebF7F14csIxeF+9etcygnYHllYwasd2gEiFonMu9g0mNc17pQLrc+GWGOa4Rqw5MDrdGBk
dmWmD4s2kLEjNHcUR5cgvdwrYxyvZS3Yaqn6KIeFahNOs2oTTbZN03WpTEI8+JJ4D83YxB2SUpub
srsoyi5lO5TdZRbC1N730UXq2DkpeuMlZWcOLj0ZNpVSTNj6ZmBTh98T3UjzSkAOEQi8prSDKys2
10MqhA/Eg9U7DTv+0gDDQ+LIOKkY88F4TpNRXpa6ityOvKp4I4eJ+yCMrXI/kvgzI89Q2JLM0M09
HzZ/6DXZDObTSGZQYq3Lcsxv5YZ3zE0qBZ+33keoqAyKzKHFZu2HA1pWK9HuE9QZqtNYAX6imsYA
gxtKNZrbCf8+DHu9UACoi7F+kyfNS9NXyZrwu2RTZDLRkjmsqXagPE4FsHSmJyOggg5+IQSquk6b
2rDpNxrXsuginouQlbLqBTeppocOuzxhjziKL69RG8VMA5GxrxUZB48pCs+dG9XXTW2l81qttXch
Yd8XjQNJDCHM86Ly0pXoxdoM+sOYkg/Vj1MgSXEftESy1uIYrXkZ20teKJlYsIFBlp5LcJsqNXGP
kuYKpBdkVbbQ87Q4dGUWPjFSAW07ltpK8+WQp6wSDgDrxq3JdmAuV+zryzzVFkpCMK4euabjodBd
mmEl2HUWxI4hGSFi+Hz0ry1wVcuuBJ9n4b7dkm7RE51X6b/KXDG2UlNZG65iEIJSR36lVi0HJXMU
v4CixGhwRj7jfaoymstNgmpmgpkT5e3JvdNZSukUTWduo6g3xXnSdhWVjYF0lJ58Q+5BJOGEY+jR
GqYgzFK3ardxoOmP+pCIu9Kr6/nQarFtMGfYRHCS7TKRKlgXvcH3KHIdU5XDWyhczwX9u+veGJ41
gQ5gpmKLYipYrjUX6ntsKR5cW5arqECoyC1UF/g8qf4yW/cau1CSXUKFQoYfbTrsdxlcLqYyRLSx
xddHJ0pafqx/o5pkwJqELwJ5ll61xjA3FPqWLRjauAqEwlxpOQIDsGUiIESU1ynq7zAlMFhME9Dn
nkJlST9NuEorHx2G2if+RhCrYFUKqvWSiVkO57wUfuWQ1Rx4KA0DZT/3GXqq8q051NoRVdZbKFis
VgbgtjT1lMMo0kxq6dDMu770iNOkxcDXnojDBOh3YfTtVS91UPvk3IB9KMf3VqsFpDu7xl4Ue59M
nEo5uI3HGhBPSTshRtT1OKXvpMTwyB+BPHU/hfMkU05P9BHZA0UGTWb3EeWjTak+kOWUe2VK+unN
KfQHhDg7sGzKAlKnVCDIVwQEqROJO4KPB6dRJUHIgGN35YmkCql0bWgLTFlDXaYSOxQEmvfQfYQR
qSwJR18PyZfRPuKK4OUTXaTopBjFSqj/F4YDP0KtvuCv/nGM8P8g+kpSmTz983DgInh78eu3tKrf
gvQz/urjz/05ILD+YKRNUjCuGmJN/ox1/5MLa/2hGhOdic7In5ODTwMC4w8m3VAxGZJi7sVZ+HlA
INI+pk8kTSZSZgv/ZkCgfZ2kGaCvYLKhi5nSm5CjTZOIz7rKRuyYTQNym+VyUkLyH5gHkqFJSyyy
O7duHE+Llb2v0aup1alD2ZPzpKRDZItio98YxHzarBKI5DKatdGIq7b2fpFh/WAmtMJkLVFZE7RL
i+gkXCw5NR9oeZBITBzLezCvMAhjU15HuUHDl88jISpl2C0Qc1ryrAjcgtlEkgEvjXNbzcgc7ZPY
xffSjLdCAq8XNZGxzkPyT3UazuibzdQxzVi9JAB7Ck9JKjtkPCkIEDxNETlyJHWAv6fs1jpNfcci
LXpJ/oZxUItGtT8eh381NrvJEv71P7483R8jnZcMTFPg+fX/+sdX4suLs3zL9s/JW3X6V335m4EC
//Xr7Of6+cv/WKSk2g7XzVs5HMgkiuu/B0vT//P/9h/+t7ePv+VmyN/+539/yZq0nv42Dy7ql+d/
Eln983uzy+LX5/Zkpjb9kT9fGUWcqNoGqghV1DD6/Z+Rmqz/weOqipYiSsaEweKf/D1SM/8Ak2yZ
6BcAqvHCISn4e6Sm/UF/Z3oFTRBUjO3/FUkZcPPpSE1jgK4oBj9EgjDE6v71nemtWCkLXw1sUW+3
bSck3UJly3IdRoXQzrpWIiVJyfm0yKo5E0N4A7Q/WuhTen0ZEeAVrjK8MZVTNoGZUWb7tUzoltuT
FAfvQWfHIJjtq1LSEKzrsHDECska6TJs8qteuxMJ3mNGnW/lfBCYunUQES03PIyARZF8qztNF6xl
HHnVRqwQIJaJ8C7nXb+T9OHIuOSVDner4GPtSQ5OrZoesAQ0Spq5RTGqGz/Aje6rcnM7kj2xxyNX
2YandOKVRlxoakteS/JFKLqy6ZhFJ9Q0GwLRv0GcHftO16T6KioGvjxKT9M96Z7ok5s9KVVpDVoZ
r3liW4U7GI7UWuIKGGiPK2EQmrnsaTRignGgx6hnw66Vi7t6SIRyKcuDe6Cm88ZF22suzhbBUGdp
0AdriYY0JuhQryA/Ft4lvZJbOfHle9Nr1Iter+iddxhFtcgbvBnJ0uT6SFWRzhulwSkdAW3t2mdw
cVoA9kSkbVbACYrbJCb3p3f1BbWYe1n5Sf6L3FXMWioBXX2uqyv6Te6llyp+uyk9S7vVEpbyFYC9
RFgAVO9vLEHSrisCUIiwRF7+gtCWJOmBm4Mbqag2Lh2TeVpGcriIRYtdYdMQMKAlBt64StCId/RU
kuIKDUOmpYaLwszbF1biaB02Gbvpskyf6C5iE/IICMd4jKowIRJz29akBPthKVzWUa43685y2y1T
UpBnbM5u3enHN/rk+/nfzJ3HktxI1qWfyMfgDr0NHSmYgsyk2MAoobUDcODp5wN7zJoZrD9zalbT
Vou2KlZ5AHBx/dwjerZ1GsRkWEBPeJzD+zom4Ywo7zHc5drNvqiuh/WBdRoNB3Wbj2ampm/aFC5S
mJ4M7qDbbPXqJqObLy4M6VtV6W1i+oKnkeW4URaVfNvnOIT2RFTpzqARGer50JfDtamDj7EHbaGY
4wEaSY0/VjUdxJSSZN05UPznWw+wCAkquUO1D2GlmdxjKKKIs6TiHk2aS+VjTsCtA9Zasg16RTqp
8ICWSOsjdP6G6bWzO9xVi9zP8DdNJTIvIhmEtUQ7t1pIalwUvs/MBiJ/5mPj2O6udcbD4kHscaXy
DmOE5/UCmowUzUrPTZzdTNz7w/xhKiqXuEkgJUtza7TXay9Z8/oqaEma82yEVxofcUwlw/duMndH
mrrtRg8FydWh0SfXFM+4pW4drOo2VigRRjYOMIEg1i0txQxE1zd4tXgrKlfAicMvfa2xZxDv+q6f
6XGY6CaqIwgqo54OFnZPMdc1t3Y2oSieQqtKn6a6SM8TbJ98lE/+nHs3YwtFv4J/tok7tebQEe+W
2OmvJUMx0wXTt6XBKawYuye4AZC7W/9h9pNPcTgWt3WrmSHl0iCdCtZkc2MeEi5G96Tczue4zHdB
MVuH1PO8b3rE6pa+Oq160XFUN0KfWhFYzwQ+swKryn3C+bwkLafxt9zVcUxguf1ysXZd0REJ+j6M
hmTjGFHPzsuzaju5xQh5E3HpFKXvloWlDqTmRuSSZQZqdjCPxdNMine+UUPfwBmgM35XAbRqmd9A
9ohuvHnCZrcv3X3s0JSw8beyB/WwjGJ5EIsItmD/P4epqa8K7t8nIVPvWFiIyjaz8ppTE/vzO5kW
01cbW/vrlhZ+0RTJVvlNQFOpHurbdKKVsamY8M9u463pJaLI32sfj3msokxhs/HY8SEruRzbrSP3
ys2zByaKaqAmq8+ECwbnmsmNxU/rPBDlyX2y1E1wpTHWfG5IPmWjTCzbPZCZjEt02dAiDhRQsCKz
usftHEfgPcw9UrUW+J0Na+NAe1CeQQ+5SS6mYLrP2GjXRQ1PQ/fe15gbzoFcGGcNG3NPfh0mWNhg
3rxgWwyQToMp2feuHFaFNlFEOgrLozXCdi1GE3H44Vo05r5617Rhc8OtnnQfOn+P8SicG3CeaA/p
hGCzcYpvaHl2O5xPcfPm7mI/pokP2Gmm1HF3evTTL968+HetGVCpuiU5h2iSISKsIVqLe9vn3adp
PmOtyK7ndSdbVvuEIKpbUMf7GrrmvrP4s1ExLtdY5hd3AdYBzMCoQ3SDGcOuwOYYFoJT7oLBUzsV
Z54+VMxVTYBe12rxsYpicZVYfX1fxBLvomyO7pee/Sy1KyJg7Z0aNMYiXn2Ttpg+lGV1V47omjsH
/+8BB0p6Cxj84UpWQINuBVlDror3czLaezzbzU2k2uxQDQNpqhnUfSFJOuyL+DHCXQtjv/epib+l
wQyVcRzFqffD7uiujEy5uCMNhjkLiz3i/PvQZurNSfMOj917lM4NXDBHnwcjnPdZ0f7qcwlMKOub
Roz193kZ0JvKFqZe9s4PuMy2NQbyMCXVYyt46A2AwPtqBFdaAMZv4qoSCIgUPVUvK2+wibTuK6/M
rgi7Gs5FwYtXZdzeZVXZ3IvC4rf3pfwmYbJu6ioaD1aN53OYObcpWZdhNdeflWyTkwcr71AP6rkT
C7KpuuH8SjO6672Ds4KdRKchR1w+0Fh+aIcufg9MHj/Ppv81pBw0apr01tRT9C5tcmBeMBksfYZp
oz3vcTTICcgsSk4K3eXR00T7BFlXfBttnPsbI7qrVk8o1Zy+v63c5MYup2CbWM28tZPkayK65r1l
jdn7PJ+aaw+3dNZ9tZxhK1AuyWy6tV0cC3gfLpCN97lIWQd8JC4lOF6xZRsV3EROgwurZa5qkLkb
OGKCM8wLzx7YyJlI6OJ7PyFzrmGTYGw+PTW1/5zFFUIbe7oaJaEOvRtW9/4YmX2qVxg9qfynaQqn
O5rTwV1SVE8ySIuNb9OhchbQEo71RzFHQLbxiBmIFdbXHdvK+4AO2fXSZP0+JQKL9HB6Jv1mWvz0
c2s76EM0q8M9pnPaXIOUVO+1RtrizrkLPEn/4bqRKfR83eUTeFnFNczz6uJr7lqEH9Rd+HXpwvqT
nKwUOdASTGddJONe2MXydSJTAXHg3A9fwLvdR88sLD5t6ueydJ37eSBxwEvc/sp1/adZC/dkc5pf
4+rVIsRIrIewlVwImz5JPgy0Tz5PXjL+ysl32je6B18B36KvFIr83TKU7WkJzPSrkdX4OMrKh+TO
JS8SIeId/vGP0kcBB5Mj+bXE3s+sHCLC0zwaN0QmHMBZ9I0VT96jtl2NqTwSRsdv6nk3TlDi1exY
8baohTrNzoiSZQFYudVYz4udV7j+h6xYP3g2sQlaxBBvZnI2diPR7DikYDm91y5Xhk0ksuwcuQG9
M+3aV36fvDPp0J2QEfpodkXF/qSXQzPm9rula9X33GtcfhFXzEov/S/WCOkQDl73h7SFjUZhGTpX
Xmc+GvzsYdHlP7XL3lwXtvesWxzTmX8Nyab6W+aP8dnElAuZT9axUHi/oaNDigNH7KkJcbaBM/HZ
X7NrlQwHWvZoLAmgjUdQYsc6u8q6cr0xIKPSj46J6ptjMxFYuuQ35QAxKJ4trJeG+H2riZirk1vO
OxQ22T05V8B4YtkOS/8uKDCxIgfTP8bKx+86Sryjqfr7KrAGwLflax2Id2nR07LUNNgaBbHF7cpo
51BTbieLMJdWyT1dEupr5e97hwj2sjtSgqTnqh9vu8xujlk/YoeVOPkV87iE8GNPsMNFupX8+WtB
L5XKpyCga5bVbsAW5SGJi2o/R6E4lOD0t2TnQtVIw/5APzg8pWTr7dKOTq9rJJtcYp7dNWCWUger
vny8IXVC7ZJFfs8NtJdoVA/wBAhFaOdhbwyYqlcAnUz7lhDhg0W1QQ8HApOf5FfQj3/JrLlqE5hL
EZcIBKZQEZOljc7zJAMID3G3K/OxuNI5Mcx6isKroZniQ56RYVcn4KXLglzNKNobhT+lsMPElTDM
bxvE5TQCo9/EtSD7xqVbmlvdN5nMDjnBCHWJm9h3azSyWibsBQcb6LbLaJGynpHCzbRNZz19taTM
bksh7Dt24o+Vbrv3VeZGR6UVldZME8OfndOy1GbHH+JAL3TLyimqm4ar3qYLNYF/cQoCA72/8839
0AfhqZ6cD0WiJDM6hFBAzjLeS1NgzsA+yS7qMsIiISRq9pPQFt6NJF+FG9hIPw9u3qaLY+hTbmKT
cI6t3bQINtB6WHOTYTM0YfVNtB45kz4hfL6pghupnOguCObPAaHDJ8DcKz+aoN/Ze458kgFu3bnr
T4TWELZREgIM3QpfSAdXGhh7e1fI5dA5VnvCLIfGqCL+khbbk2OTxFe2YjqFvT4EYZI8FSIvvoTx
LaGJTJfGwwHFjyCYVfk80Yrt1RZpEgk6YYRXnj0eyKG5AXM+mR7xzqywooz5JBKXVoQO+xYariur
J7dF0qXjFIJt255qn1LNwtHBdCHZIPw5rtYkOeXIk3P7ucgyyfJDAxG303AtBg35UGOA6OWKQ5EK
wydQOofNaRA/qtxP9nCbKuLw6PmUYfGhigWMAcr8qIxO3dgTXRHpbNdXiH1ljDPslPU7QWgy+Tld
vmtnVRxwpUqOSzYsG+Pw49nzz0olWxv2H7FCEJdGK3VPC4TJjcmIJFayuof30J3yZY2aLXV9mrMe
i1HU1ezcZOyouabe9KmVlz2dofmcmd+55YR3piL7YRL7vncOZe9l97EL02ACSz/lvf7UNRJ7v9L+
0vJsO5jyxOKwNdyE5d0w/py4q6LOd5HIKXkOM/ge0M8orj/l3oj3Rvklz5oazhQE6GICyRmhW1Te
j1qXX4SvRv4VbsKqHJ5y2JrbmjtE3ju72b2dhvBdGngfbRN8i+Iw3c99X+wKF5Homm46ZuYWMYbZ
hlBGNh4GN0JlyDHJNz5j606Z2mTdlhMdWmhimetMGn0YixaOhgoaeNglV4gB8tESkxPnuPVMz6cj
N3cgfoN7bXmdWBbZLa5+0B7+PZke38lFf/YVbcGwnd6bqKKdE4iRWyVk5BCTy8qip5nXab91RyJV
IQkeeAu0PsFNhiSP8Whazovn7nNElidfag1+QPZNDwhGOZHIU1LXtDD8GWkOmNgnVsS7FFOjGloE
Ogr4vArZ9ULHA65G4APX6HYfjdWIZ21/XejnIEScPY79dK/ArdjxFsxO1u5a5OJ0lNAXt9p5OcOG
ETh3lDUu74Y+UoIVkuo7Lipe1kPxjUMHShFUcgsfp7YN9jOpPDsj2vsx6e/KZrqLi4FbH+dmQEww
fCTcliJ/umK/iXf+ZH7DddcjaooyHHCcitl+sTb5kNrqNgGv2cAxHHYCzG+zzMgcdSKDvZxr5xSg
u9uqEakfprqsE8iqkLecBpNgWpJ3YdgQoNIHzbdGZR1ysiZ9Z5osOQmR/Up9LrGD3aChXuiWhVjR
oTfh2QzO9xi6sWWilyIm01RfxmTiqpHx6lLtiCsJceYKNiAMmV58l8D9W1TeCyrsZNxUDWSbtIao
Xkv4Tqm7kIbryX5Pgjs3ADRvd9FihbtwUuiSfDe/pYxfb6T2e2buQxAMhzmP9C0ddQH0EY/7SEAb
Kk3WoD9RH/wmup0Kbx/V7ndw+qObCXyBWX+tTh/dqQd6tIrHLtH2tSrm81zGD0FdWRtZQnPRHa2F
+Bmewg+r1PlBFrW965aa8I2ywhlKdYSDKrZDNQT52YseOh9D4HQ2VFFl+aCqjl/DLuFi8s4nto5J
EmxCGwmflQW3RFTtJ2KON2h6adCVH+LOoy0c8FOmWqa7VXJMUMQRSs3HMWytTTNA2zQVXLIuJkaW
GOld4hd3YZJ6O2LxmrXnT5PEOHd2kl35On7yp/FIQiNiyyq+LxJbn53Fg/Atw1+Iv3ZjQpZXnrSU
F+Nn0NpTF013izU+WjFGeaL+mZfT197H7MruUlZ3bNGfGLPHIE3eZ0vwzel961jWM92WwJ5PaWCH
h2GMvxZ2cZgS3oJy2quus49NpojpcdAozGHORSahFVJa8QMRYGvWsvgM++8LuYX3gNPOjreY7sZ4
OJRS7OYgXvml5VZk+gHz5WdgCdyVGhj8pkoRzeP3h2ANgoyCkrUtljw65nN1p0fITf7Hua5/kXzB
XuTjoxol5X3oVemWwq64x5VXHGxZtDC3QVsWFe9AiSH8zv2xbsi883o4pN4suWNQ4SV4V8aiu7ZS
fTsUkOdl3v40Sj/HHYZGmfo6l3kP95Vw2MhRwISpf4LjArQHELblNG93RG8t25EwcaL8vtAE+JbU
poSeTMWY6Oz76Dd0wc3S7GDpaIptSszCB7+MaIZvK6UPsUfIMmFe58n4I0f+8ICoA5jEauN9vfLl
CCR7T75XhmZZ1ft59gaMBzNmqEXf2kiAYaQxUAkigS1K0T6JyfqSOxRTkSH+qrCbZ65t4Y6p5vO7
sndtLd7Xi/NF6+q7X5ldLMlG8Gwa1XImvCQHkNk2vsI03vZ/+JY/bQLdQFckmLabyjtvxlrArHRj
IOt0m8oKtT+7PP4sFtnJ6gz584q0PyBSb24gLsEwq0ib30yOiSHPzxIRBcnOXp1jDrWIeLcQorHp
RcS8acUPJ6r9jUrdEqKtGWCzwvn36qzHJgo4JVH6Y45vhoxtLuZYCKgGtMFjNJFyqhX4+sUsuo0o
fAWRdX4ouhBlaWVhleC8jyoUP4S02ZBGSQjss5XrOIftbmrELx/nDdHmuAgZjhN5H5kca7bhaxyQ
6qEW+zn1yZ53bPKHMZ7piBkfjL6WyiYNegoWPOt4j4Dbw10OH/SES4Th8M6Q04xDufPLZD4kVhDu
QxAsdPi4hWWSw9Q3+SOYxcaqyZcW8kQOovecJcX13FjfuF1Px9S6GQ02W2F3T7v+yeQz9OkxXuHj
6MpQYPfFz1mm38kHu0rc8dMAnV62X1MVfgzK4Qs0bO+51F298/3Fv5IWZ1HtRGfdJhlMEeIBk3nI
j7kFVb4l6mbX+9VJBsvRaO8ZGe03reVznvXJiR7TjrcVwEykHKh/BtRZDd5nsV3kO9XNX3TXc15k
6hNXSeg+Rrk70WLUA8iV7zT5yFum/m7y7Kvea743HI07y8+HK6hm/ACpCC1pJ0xeo9A9eXJCEzU2
Xwn67HZt2T3MgwCfLz4Ek/0QNOKTa0OlanKBbbylaVQ0lEOQd34klm5vo1HwHYYvQV2P22AcEDQF
Ub31E6z9kxTOfidmYimWoN0EwumwFsyuTRFeO3Z4Q/qa3Kb+Qugt9DpVk5BU+5yOJWJOOJai/ekv
WFeS05RA3nfvHF8h4Y7yBzNoejMkPcgh/lBHzn05OPcmY6OWqBvG3oIYMS2nqnTvdG0TYkZu6Ka3
GmdbjN68SSddYtUw46ycISsNU2o1d5IP4wAZp4RGZU9JthvSfudGlE0WadRQu0Ksrnt8XIxH9LcV
9OFjAl4Bzj3Vd0Xbf/v3veX/u8bxq9yM/w+7x2p1L/ufu8ePA3j3zz/bzb//hf/0joX0SA5bs09I
hg0sru7Is//Dt5ArFSNADYkKMsD3cdVA/5/ucSD/F4yK0LdglbLySeb4b/dY/i8ZYP4E6YIEmzBU
/yprzH3Jt3DQpSASdeGcKhx4JM3ll73jyK4TC/AWF77GcuLDUGGTuI2HrBs+GUeTWQdNsMn1oW7J
lr23aCt5j1EQZNkpzKCV33crb4hmB5FiAT0QdC3jKSthxG6KWWMzTzyh9ZDX6LsIbA8cmr8FO341
5am7rxMv8h4cwimjg6CUTpqNrKoAm6jKFTU36D6fW6oBK/Ombt+2anh0lxGzmxBbi3sy9vrvxDSI
+b4RYXalGiM5cNFkWduZhjbFFDdNa80NdD/Jwdac11kYlztEXERn5qZBHQAhCsYG1NaEU0hDQK0G
NuaNRwmML33q5o8idmhLQF5uioOlRumdLZkthUPBMPOqChG2SBp02MVkBv8xje7/I7r+M4/tn76N
i2YX1QIfOvgt/P/DFwIAfFS8Mz9jS42p0lEMoBsYlya8LnPZpf8hh/zPVqDrt/6v9HudCy5EhTX4
bv3LURfcmyiNe6acdjLQsWyhyOIoga3ixc70zVJUwDSD0ja5rqt6Lr4vYS8/IJDqP80TeibQqZ4M
h9ffwEsLF34RKdW+Ha5+FPwfz774RX0swNnjSlIFZHhF7BwAQgJzF0xb3cyelqOfTUm/D4qw93Do
rUy9r1DcvfUz1EuTVITKcDxYKI6EzaFYsBf+EJ5XDQtNrpnqC0cFb1enUa3u8ipPw02egN5j7Ski
ul2BtPJraiD7p0WtuZMGXHOT541avtox8OszU57U52NhxgSL+jwYmuWH1HYE3Uezib+fIhItv7sj
yAvucUpPoN6vv9OXbJH1WVjogKMBthq+kr+Nav6YVdxGkjnVbkNHF7rHF2pln+5BgmT/jfn00sNj
HYjrIO9M+ZBSVsn5y63FreyI2RFxEU98KoatoPCH/l6aXG+r0qQzzdMSSOD1x7tcNIzKkoGQI6VC
r37pX1AicG0qL6F1FChYzknezAfbq6Ndl4GPvT7WX0+IbQvWMCwXchot4hVePmFMf6tQeUGrHjUk
fX2yhMHK9FyNAYbVKAKu9TAZE76xKlY3iT/XaeBZLAmMaRjec6R7MayOxsCmf0GshoNFBJV+n9+X
UdYOsGei/lkCGh506TVfX3/av94sw645bniYKYwEgovFuKhymmvMUxjWWpZ2i6GJuSX3tkFvL2vn
++ujrUvq5UNi/C0xoyCuBfWtdfGQvs7VuCzIqxCi5auapfEx37Xto4iK8L73lbUvPXtBoWvMG1NI
yb8+rIc/LhziNQ+TxM/LDxuhE1JpazN/+sg0VbzNQ6evHiHvLPnXwg0ccgSRW4QkGLuLj1Qpj3Nk
9nIUBf2QvMHyBHiy155Eh5t33nyPl8pY3RJ+1+MHWEG4oJssPIxei1xpgO9wWBD0TzWaimPEB149
AQgNJ0lEzrjvDdHUzo+Ntgi4VZEHoWSJxnT5ZaPXhBNg9dBS5GacfGt5atNRjD9jq13ip8mZxiCk
5RUQu+RMKar+tLJk+1CFpWe4Gsc1Hj9TYWPHllv+DCwzySmItvNU1PO7nvtAuTeBabsZ6WWqQJYH
WaXqYyZq7QE7OnHp0AbH/qB4QoJDpnli4kWiy/fX5PfMXszyCV1eWuzi0a3cjZM3sYfPsD9gjntu
Csg81zq27OQdssAqO3qAas6J/0aMjigRBgHdFpaMyr6hm9DRjYqJ8t3lngzZOnpoEAEe4H4WZOWZ
mesbMo2MCxinFzQWnOqJEFgWD75CX1yA1Rn7viSRd3Z+VbZXTTCssQAEkEcuHc5qXwmnTXzQr2jm
HobVwlydY6gvwU+SP8IBAsqUz79yz218cME68ZFhAVCAZiVVCwkC4D/R+1BOAv1l4vqYns5Lkv0M
w6KoroQdUZNsqjJr1Y0wVeNhQBcvCTcwadGOyR2d5XiUg1WBJGZBVXx01CInCEWynq7U4JXhaYqn
kvtC3OjxnFSjEO88a445fUQVJv37pErn6p7apflVZk0QPiIYn/BsGhpX5p96x48TzvTCGnFRyM1s
3VIVpoA1FbffawhVfX2AfjIHTFwvda8C7VIe7dLKjc3T3HTmFId+lB+Qec78LpkX/jZtMJ1wrxK/
6j6kFrq/fU0TNxBUR/HgLd+Cijs8FSafrCbhK8B14jjJHhj+pm/RKnrHBv9JOrnhlEN6gkDmyv0i
NNYdVl8t1xP9SPuIICQvzlPDuWKA4HU6BBhlxwJh/d7PYKR98H27HJ4X5O/zsG07eLZnY6PWYepC
6zGHnKR5VKA9XbsFspY72e1Hhb7OQh0aj+hQxjBa1UrQURDXbgbEOFyfhok2/g7uW0mmuz072dk2
YyO2uoHfgSoXHbS6D7yZN4ujMZTFbwoTAnhZXps0e0Ra2trBPc7VlcqBQjARmEz2xajMCg4udJ3h
XQMlsboB7ZDwy+AN0BdMbTEicFVTS4RqZI3mBpsnmRyDyZfxrXSDOH0GOovz4XbMyibo99OU1Lg6
MDkcJEyppaPgW9HFUf8UpTpP4c10WcHdNPEnDd8sMFGYPPWjkxLA6PS0Tq9KkoM83BohUceHwEC1
VXfdXAhCdoBE/foBCZFBglL0NjsFvVLpFJ/naQJ5GUQJVJMuQlrP9LWt4donzdScRWejaBYoNB8d
MznOd0QQPtK718+Kl9s1NyhLctS63F9CKg7/Ml8rgjWRiyDyD+0ssJ3EQencl3W7M/6KpK7o2b8d
T61OYfT9YfiSuHthlZZZSMqGcQ4PeTQlpyqpe7pfpIkHNpv0suD7+/p4L8/C9fmQSeK9Y4U+Ey6E
Yv+CFA+VYoRNF4SHZhWrMRvNwSREz6D262+CIZAbBPLBTnj2m7aFL+8Ev4f2IBcr0q093LouQxEH
BCBtoRYuaEPSJ1c5WwWWOaaIrjHZaj/SXZnPheLjbJuuc7dxVk7lIWvX9odXV/INr7O/aleKygAR
ggwIy8MuZC1R/qhdwfZEGkxZ9CuZY/sqG6Q6uz5o9euv++V0onD1+W+7MKoxVEMwF16MEsHlz3jE
7lfOgbu6RKDxOdYFdeWxNUFXHcIWgcsbg15edXDa8qggUW6hvuAedvGNvWg2kG509KtllY1bhIBV
fuyURc+ZO/o0nvM01xind3rhfoqNyjlAmzN/+rePrhCFhJC/bNh60r74Fcb12iiwk7XwQV/kgeZj
IFIO26oI7O625X4IhEhDxm7/5RT3QstBjUnsC5U0t6z1y//xZZUdz0q1jnOyx9SDsZCYWR8DNRAr
xe6IyKmHXLeoZYQmjJeu/UYl/7K2Xae5BSef/63iE5Qn9svhhYq9wQHEP9BjtE6FTdxkjB70XVRR
KL3xpf9hLICd1aAaHAe9zMU7LpRebAhq/oEaO7yJqbRITHDz+8bLzP71z/n3UIqnYjoxl23oZRdv
taDXM81uK+jQ4C9JlmlWXMO8oNdo2bp5w9h2/d3/rdh/bxUcsLTCAa18sC718h3OKlWuW8Xxsc+6
4Jx1eUjfGF25albmR1DRMawzYb+xJfzDqKSccS3xJdcw7icvR42DnuIX3tgB6Zl+qJWazp6HNlgZ
S70vRJBvpRihrL/+Yi/sXHlYT7FNcHNYbTuVsyKEf87XoPIpQ1SYklW94N5RZuNEYQ87AFccCX8r
pK1GE0Iu9bDs8TsracDOa8sktLqMLtfrP+ev7ww04vDwJGxzDWUPeflr4gF7MTQA+RHpr5i2zVB0
xfM4tCPElDbV//aV/96ouPA6uPrxpdfj6o+1mnWJ1JCZ22MQdGNH7lhJnkWAFt2B3ISBRNn/oHsZ
FG9sES+3ZV65z+HueexKnEXczS6GdWgYmaSNeoJujfU+s9X0aFX9RA7jMOC+KSUmY6+/1pd78u8R
Q8V2aHEA2myGFzPayqWwB8q/YzzBie7K+A4htU/Elm4+Mqk/4cxUPZY6Njcx5dzD64Ovj/NiOVHy
y5DlBCTH5nSZCWQaxypaL9LHuebSSZwGcFFa9x8KB4r8VPXyMInG35ksN2983wtB0frcpBtywlJK
AXc53jrd/vjAUVyJOFk7S+OAzBvS0GokVYbfu2U05zl1SLKYNIJj2aSQrYfp5OWeR5/IDXd+GuBE
NcDVw98Tq8jX38lf85xpZDO/kWMBxXnuxTyvG4/DQXfzUaC43obu0BxFv3wd4TrvXx/pr7fPSA4Y
h0MStO84l2AH7ZdyqPtlPhZpR0JUBdkQmbY+55krPmuR9DcSI9CN8GPdvzH0Pz0kxsIrNM/g9iXy
UTu0w+DbzEdQNWo8F/kMrirx15B3++P1p7xw++RL4/DpUDsjQMYrMrj80rhomTTD+AkhCMS7oaCv
ZNEQPFYlJIe28CDkYziycnTjdyac5VH3GTYQVoet9EKbbCnajyiQmm3MRW0b5hIpdp4nPyuBNcrr
v/XlF6HaDnGM5JFJ8WXxA0S/nJS6LFsGCmDTpa4tMQ4xzvJFiAJeyhBH+R399P6xHC2vdrchdME3
vsrl8GytoYPGk9kAeMo29HL4HBrgiDBlOUy1P54r0VQPbjt+zWUyHkEQim2fTOEVBmP68Ppzvzzg
OGPWgX2KXclkROJ3cYa7RNjmHuTjAy6/1Q+YfFMJFaSjh1zafmNhSOCNzyntoqfXx3253a7jrheq
VRAcWiSJeuvm+McmIFVex36HdAZVoDoCuqtdVRt1LBLk9dihFef/h/H4xixsLlegfi/Ha2bbAPYA
pbuR31/7MLdvRUYXp1uyb3DTrDe21396PLWi4CGmp5ydF1uJsJuuGALcpDynDiGxd9zadDK4GyQz
DbDbyjL59w+ogGslImqm76Wnda1t+rZU7wfMseKdBU+I0CtS6Oxo/G0T/VZc7st95D8fkO8mKWcV
2/glTFw4YsTqVPFCnRRlVTKPjxN/Z0dDOXgjmfefhrLxR2cwSqHgd5fxj7myuqcPjoqWwxIR89DP
M9aGdW2CfR6ZSPyrQ+A/z8XuiCUt2xfO1xcrUcspnqGGy0M2Gfemd8lO89pujZLiCV//ZH8/1woE
s/SoazkI/Ys5WU6eh/+Oax3UGPr7MAlz4kmi9invW/9fVc/rU3k4SOOK60hyuf6qNXTowuRBGw/V
sW/2roP2G2NB+FMTt33LTeo9+0v+xt7yT8/HjXr9cnwieRm0OWCZZ42Btg5BjSAGCZVTfzDOZBdn
6qLyrYPt7y2U9BM81jlt8ApAQ/FyhatwyMcEB4tD6ouhvZO1TwRfWunVT9R0ONnsIF+TEwQKGswf
srgxdvrGA/+9mYIgrH1untehGX/xQd1ciXkZsYtSi+hpz5WGYJWiObQAAWTN+d7eWbLi33/a9abH
ZmNzduGi/PK5/aUolTsxaOv56X6FAM5Qq+zrOUWKjemNuyuHufvXSxIcg4UPQMWpadnr/vfHkuTl
DpBVDLrqzPs0WuRSy7lytm4Z9G/Eyf3TO10LJaYv/RL/sm2Mz7kZbFHb+PJRjKuqGM7cm6gRkbUd
R4htG1s07u5fr8wgwLIackS4OkZcnIop/IEMHxub02lOoLDjm4qXTX7qi9bdvz7U3ycFnwxeF/yN
taF5OWdSGyBXeLPEcI+0rCQV9jt8s6abyIjksVBl/sZ4/7AomaHUfb6/ckMuLTBKrx7FlDGeqnG/
gSxt7p2k/JG3CHRff7L1Jf33ivF7z2F64KfKw2Fef1la0Dua8nyYEfiEqf5kDVWJiWRRZW+c7H8P
A/IAakcnzaOiuPQnwP60NCRoyENvJc5M1wSIaatqZX98/XH+3l/AVWDUUCQBInE2vJzyQSiM6DNH
YjkaMCfYiA4LMPAPC7X8Fm/Pbg++NR6w6H8LoP17iqxUHUTziqYzINLFRTFwdFrGi0HA0xq5H51J
HKrW/jU3iblNCu8trPCfhgOapEPpcfumpnj5oBUXBwmXkRsgDIodq7yBXex2cqPCGDfMdPb7N5bb
5YgrvO7g8AKqA0RHRfhyRHjWEeYLi6Y/RjDsGMqfg/KvjNcQAuzFb6XrXa4ARuNcBxmD9QIvyrl4
nRUS7BDBIBFxAtvflqLwiLcKwWplEcCwfH3W/MOjYVuDTwfgI44dv4Nj/9goXe6qNW5Oet8MKjmq
JrRIef7fnJ3XjhzHsq6fqIDy5rZN9Uz3WHIoDnmToC3vfT39/nLOAc509ZwucC8sSIIkKLvSREZG
/AZm3twHwDTLwl45dOdFBVla5uMIzBIRRplZX9yCbqTS3+3Ndj9qrYUvR4lEigexYDeh+XtivOZe
zLW41RvbeuWvqn8ML3J8jSSN/SMdtpd7tUnInYZYafdtgKEwBdXYn2jwbpK2nld2zcU6gsFA+0SC
PwBkgMs43zU4SaDYMxjlfmjs6Rt6hmX4VFZdEx9tiLJP19fxo8E8ix4FlWQy0Lee/rt1NICsGVpk
kieVeXwSbpLvvYIWKY6v5b9/F/VGWYuw2JzucglHQ3RmZZvlftbCSqphBL0K4RVBkE0xVPn3f/4w
bmoprwSaBoeRxWlIOluABOPsBfTUfZ5J7n8JHOYdFFzz8/Whllc5VRWuA9Az7Ate20s0YOwg01MJ
p91nUjQCWfxb3hbm3sbJYdNNRrxFcq5Y2Y8LkzAOBOUcWQ6nmmiwXZaxBSYBHeq0aPYOFLknxWKb
QAup2xvA08FRJJp2QlxYoN1eq2JLrW7aR6MJPjaclew5zU26fcg3zytx4YO5sEFXkom7FnfjRf3N
S9pcc2jmo9eZ+zAxPCz1zGLaB7Zr39hZHfl1acIq+scl4D+HGQf5sSHfbcYitrcx4vVARYY9cAnI
23SyN2ZtGUCxIzjfbU3VQWtXLuiLoyPHlDhDVoKngLqM7sGojGFSIBs0pcnfyEDmAKawfVuUavOv
m1kOhYsIxi+yg7pMOQykYkJrinCHNS1lk2aIg8fQyW5zZONX8tJl2sFmInGjfmuh2kQQkl/9LiBE
81zNlW0PcHIV8yF2YKWpKgJ4/75ePNvIoeQbEXzfYpR0DpFccIa9aAxxGHX4/2PkpAik4hiRg1A7
1Yip+P+LQWXPgzMKRGnpngQjvDOqMoAZXemGJGhVmwrYDsInkYCqMiCW0qGscH3QD3aJLEnLwisx
j8xj8aUiGWHddgxqm/ZOLcz5gTg07TU9q/79+2jnEBM4BHR5lwmOjuxa3rkUdQd9Mn67hjpm29jI
xXYso/YF9jcOqDxQf/77B0pApE3mQQ550YMMVai3tTbsI6v/a3SFdteBYqHMZk4rxaePppJ02yLO
clfxjedTCaOMAjdud3szUoOb2VYILRiT7zI66SvxZJkUcwpAef6/oRbxxBEhipL5NOxdNynh2idw
x/pS4DKDVB7AMIEWXR/EW6UuhpVMZwGjI7LLsQGpS/s8Vx6P88+sYzdySnRe922L7YxKXnzrIevy
lDrjCLwYDnmBalZjfSrgg+G5icvKk4rExKPa1M2p0pX/9LQJbvpoQthHlLTCedOqa+5vH8QJeu7c
d1zkaPItl13wivRMyo0IZbd/tTydXnrdcVfCxEWWyVRwrYLhALnJy3yRCs12mlC/YcWb3kmOJVHY
d2th3Ll9aOy1cdJWag4XWaYcz7aQfpGPBOPCZsmgrJGlPeNVpu4j2E67uTMjnyqUhvBw1/iEj2Db
DCD/03LMD9eP0sXl+TY8z1gyMmoPupzzd7G3M+ekE5EUGLDH9F6rtF49NLY73jtFDe3HLbCLaa3W
Mu+vj/vhNPPClAqW1CKX0A0k34axV9lx0BJxjp1m99S0jr6z0U/bIS6+1hX4YIvbgCXYdZxig3fR
4nj1WDJGs631+7KqUgGl1o7/UPK0XqBF4LjXp7XpT4Bxf/fx0O9K9BernaKa1Z9i0mAQqmGJHFuP
6P2+V8cIzSFKGbvAHd0f1yfmMuKwGXgsUoNiPcDPnC9IU/SoXpp9v9d7HqblnJRo0NVaoW016ixi
JRe/XAaZT9BEpCJkEU4XVy+HzbBLcG576I6IW5KcfYOoQZARqNv3QtH+OZ6SVNCsdGTiSsticbq0
Mp0RV3L7PZ08vcabRXdHPL3gCaPAhnXovw+HzCLvfGrQBpgHefje7e7WpKveqTj+NGWUHGY6bF+x
WSl/CJSb4u31hbuMTi70Nv4PGomtZixiKCC6yZ1UnJzDsGv+6L35phw3fL0+ymUSTuryfpjFDDbm
UA82Wof7HjzUrnHa8FWr1bjicaPrfyujcZR7zSg0YM1K330FIWrscjC4+wL/g4NqRvnnKmpE9685
BymcwbuHuaYsTmn0fKZTnnlGQZbga6IJd3AV2xsERlA+48G5vz4FF3uW8r4Lyo5UnyuL1Op8qKAK
ZpEkteUXUY8bSqeZ+yAD/qVOVY6lBR4hK9fjBwNqKuJIvOg81EWXTRPcaro2dDTddxsrv1NZ/P8M
F24Pih3Wfdg5KEJc/8KLO4F3OJ01/kA1TmNmz7+QB1yK50ys+6NQi0c9CuxPqpEYfwMTNgoSejXM
rFGljXIMOk/NbppIWXtUXWQjcnQXjgYNKdnIXWwzUj0EwpJe94M8rL7lNDMfMD/qXtWmRTkigRG5
azrVhqyhVytb/CICMrQOzfuNccdBWuRcTjigzGljuE1rRXKbLA+JTqSz0AicTG9lM13cfwxmUe9U
gQghVbnkviC9nlrmXOp+Pyr5LgKE/IkZ/ZtNQYQreRffpIP272eFzgHx1qOmBLVnSZbqvF7hxcDc
Wuin3SeT0gy7Km0c2G+zPsUr3sgfbCbgoLoORo1H1kUBHiMpxTKH1vB5xKKyqU+IelVuuSvwT/ps
lEPtq0GS3vcQ2Dapqhd/ru/li7DIRgGTChWL3gZJm1ztdyE4iGcxdyWSSfipZUfROeJ29uJ2ZRkX
MC+mkRSCzcoy0i8C2LYICipPnazOe9NXRlV8rVBRv20iU7w2GVz8XdsJbAuTsElhaM/WiHrgpPff
qT4jUf/P34uVtiq5KJqsby1+CLJaVlPSI/ORUrf+q0CdoTfYVCtP5suQJAFHRAcoLOQKy3sb4S63
zXmXoTwT/TV1SEaogLKyIMezO+GCkP/nr+IO5blIPZJsdXlMjMQOet4mpk+y8Av3IX1nKe5a/0Zu
hfddDrlwpAQeRTRuYvq451ulUbgx5hZVHnOyAlxpinLDA6y58TCCO1z/nov5o9AAM5dvAepIPijD
wrtd2eY1Dzv4in40gNneBAEQITt38yetKZ5FnPS76+NdfBrjsSk9UOFcIzSLFuM5OmJ8c0vfYQzF
FxV83A74f97sTJQ4xMpiXcQ0BnMs4IVv1VVg2OeDKU5mFg0qTj7yg9Pn2WubL1k6A0825vDI44yG
fDGvWSt/MKgsIZuIaIPNhQh7PmjWKeifZHwhIM/yruyx0rELxzoQXu297TXTDlngf0R3cswsiS4n
SQUdBcRx2YBoldJz5pxP1RIsGTRdQQUmMuqdZiPLHIeKuselfdz0GhaDnVpYxzp3167KD9ZWHgnZ
l6diD8T0/MvVfAgUxS5Z2yy09pXa92AdZnxdpFDB9W0kV+7shPC59G2pllmSaLuEj5YdFl01nBVf
F15yj4BBgAk3VK7ro3ywlCTLHAuqjA4dwcXdr4xe7qIpShscJTw/jATmU2BJfQXfulNgZ+YJIsda
w/+jWXxrWgESBpuyfIjanTNHjstKjqz0tktz7G0ErnjWBJvn+vd9cPiBvjg2oZgwzeV4vmCuyFSv
oQdBrir1uxRD2WLT0uwiqU+tBEheXB/vo/nkNiDTBRJLSU7+83fBxhAwTSRUzq+Rr33U24JORK6J
PfBYb2uIYtx0SBT71wf9cD5pdfLe4lwQvM8HzfTJjitA8v7gqvGmapMa5RVsT1VYbCtDfTCflEtI
LSDYqgDv9POhAC6Pel+H5DOpMhXoTZPS0OE0vW9QLhHjtpx65fr7YEYZkeGAkvNQXNarMjueh0qQ
tQ0BiklBjQIvybtzgEhY3+lT+H1yLX3lFfDBhLItGYvmKnfU8piHToWyD6tMCE/xg+/N2B8cVyqI
Zc3h+tpdJN/WW9pv8GZCVsJbAjVKdTT1xBOqb8Dn9BOjLHb5GOBvW6a15PDNfuPisosL3j83zOTI
QMWpk/DOpPB/vpRm7U55hBuWn0Qi2wEqbFHWLXhgee5aafyjXUPdQaZuZBZAm86H8jq3xX4PyFZc
BuCaKhS04q7PHvUQkT9dadeKnB+tH94LliyIS7754kAkILRx3iHABHLj4HzUogglshuQDr+vL9+H
I9GdAxTCxUTae/5lMRJEDlbffFQ45fpv/Kc7+1lTQlyOJz2YX6+PdjmPPIW5friAJGpjefHOMxr1
iUegLnk3+/gbJfuIJ+MB1Yv0qKa0I6+Pd/l1UnaCEimOGqQ06mIeW7AEyDrkGISFqnVjpqAbQn2u
vtuuCD9dH+oyqweDKcvSVIokaQQJlbPI2aHnwPu/Q8NjdEq05u3BSVN8XZCgrA5IL8SBb7UwWB9s
/GwTHJmbFq/wsjYK2n0U10Rwe/0XXQYeTb6I4T+99eG8xaYt6e6ihpVQEw7wQa6kk2sS/BxtE6F/
a+qDbE8lHRCng9WFtjL2BwvNm5gmp4SvAGyW//zdNYJrcamNorf8IIHKwBXi6sc8xEwDJjBWeUCP
t9c/9jIMvUVYmpwkdRYgvPMB02jGAMPJkY9risTvsP56FW6f31IbVPdxpTT3mSEEWk99sRLfL6tc
nFGK4WBvAVPreBadDx06LY7z3QieMyxVsbECFr+vAAGivlz+wPFuPGW5dIa0cvtOHQEdV31ZHIp5
HF5MB7uhzJv1ld14Of+Ut6hcylcXljDLnjveQ4UR2QVpkVmEJ0vHgjuZ6vyEhuX8UFruSu3yo+GA
zYH7l+B/nnvnUwCQj2sOsC6eLm73uULfUt/GmBKgveP0875KTS9duXcujzZ1EPmsBGFKLr2svLCY
bqlB2PSNJMybTdYUcKwbtKr9XvOCNdCJJk/veTYLYYeAzM6iOMF77PwLZ43HPCaxPBmaCNlOqdpm
N53+aWyx0rWbvt1ZcwJpPUuzn0TPVzQznG2GFPXeKuxi5dtl0rf8MUQ0UAn0IyhjypP/7nRlCeis
Tqt12i1Ze0AJDica+F9hsXKoLpfVQ5cDcC0TLAtsi8tBbfS+T3FQ8BF9D18y1YlOdqplpwww4cZK
3Z/Xz/AHnwU8AVi0LH/jJ7Y4SE2CyGRogi5NRuYYJQfrwQ0R478+ygcbh6/hSpCvaTiFi72KPGZQ
zhTz/QKv4pd2lFKSXjIMpw5nPn1zfbDLGEzbSBaTVDpnLpN5vlK4IEw8gAX1QeTdkd33rB8wkYL5
lnIwZvPcE6NyiGr0K1aW7oOvpBpJOOROlyBMuZ/fbZFWc1qZrckn0dydLGQzoo3SdOjZTor65fpH
frBNGIumHOmYzHQX29HVKBGMJvUsC/POY0iw3MUGkgiwQEJcgpJwBYX84XiyAcwycviXt3rj2qPb
OTY3LRYXN2nsSmFuPbh1q8Tc6VR+9v+L7+PdTgYogdZLjiApbW3X7YTncBbbe08HRVskwtliU9Ps
JoHh1fXxLoMNrSwON4kL1BVJ1TlfPNStQ8OtXHzE69mp/TJvnc8KvioAMkTd7FHdc7QN2BMTy5my
6cKdkzb4yk50grFCx/+jXA05F/uJnwTCnYDLrjIA25z/pBnkaW2BuPZznn8nfvW0z0cgGileOytP
0IvlZSgJgLPhwFIlXd5deDrNEU1R06fxWj4EZTcewnnE8DKGw9DDf17ZThdhh/HAmskiJS6G4NrP
P82KBFqm4DH8Vq/hGTbY9uBQM2nt/7WQ/P9qoV3MIVGANxKwNErmlAwXZacElSoHqUr9wNGM/XY0
48Pk1Xhp1/rX6zvo4pPAlxF3WCiapRah+/yTRldp7ADM98GA1/KZTWMdYSmEK+S5y1H4T9MSlwFG
lZSu81GQO9EBdzfWQSsUI8P/Ldb1AB3YdGzclTh6OXWERV7hUHRtuJPLFs8s/V5GzIIOAnbTL/pL
9o3IJ8SxEnX4Z+yuA1VVYmgZCVrV8vSljlZbSOG6hygxaR+pdbtDHMm4EwbGoqoiVnoel7PIGxZA
GSAJKW623BV90iWJXZfuwbQnrCeNeT4JpCBuru+Ityrx+5wBSrnkNUjWHdUy+EDni9XbDlDgAhuy
QRk0e2NodZrXtzCdO3vnxaUe9Ju+A3J2zwlhSnWIHeJAnzQ0jpATbOzdvET3uEMaJ90MdZ4ilZwY
lrEJxmaqfQ0o/veqs7I/YRnUn4dydh8hARtPuFaZKflwOn0BQtudRGLrnwekS3Gn6HKUTyH+69Fm
iAPrVzy2ZbeF9qvej+jZ/ggHHf3HisrwqY2p5e0QeE9oKtYorR+pYRH/ErNs9U3uSJdhGwLjczDo
0DYwy1GKBxW/sP5OlI4x7os0sX97RgPPWA/N8EXUmFtl+oygbO9QHLkLGhO5I4JP1d4Iqw0eiqYf
Wr/LHKX3bauK5h0wtqzwHeQqqk2QYHq4twc90J7cumx+D12R5Qc6vO5eoGKDcJY1zsNvI4BRuQtG
TiPwRCMauu2EZQ2OoXUaJojmm/GYlUf0U1EVwKKpxvok6fCAOWhWjDTZpnWDWuQ73Us6TD6wTwr3
QR1Y4o9hjl28J/FA2zJSIyO7bUsUZrcuQtFas41Mpa6YQrOjekA6GlV+Zgxe5m1Ul+aF4nsNbmK3
Rd6O4x8k0a2K8pvh9YSjbpq+9sIxEjTWXa/2Dg3teXO3siPZcGcbkvoGJw2QiwUr+rLNgBmAVoZ9
gAB9XBziEo+TDOhIugkDc/Y7ehOboJB+J0qO11XripXxl9cMkG4SQKm0ILF5lFYXB2JuignycbwX
9lgcW6f5Ifou921XqXykl9uXlc9djsfjn8jFpSap8LQZF1mSpYsQWKcTH/GKK4U/eHjR+vNY62iW
5jQKd3OYRcOtqZcIEztN5bZ7BLv00zirmMY7o6VbB8eMoxmrvkrFy72qEc7PKiwBN0ETucn3ogml
aq9pjup90amJ+AxvDfaUgf5o9TCNgXqkt2pUG8S0+KPCWXjOSMP7r23gaOgaV4Pe7mwnoWxhGQmG
2nVjt6iCZYMmsP4qigZVdT1PNoODm9ieNkZef2uAIznoNSghPVm4eC+lDo//MQHOfqcpZVVs5KX7
U+2j3tzXVRznDx5iD8ZhaFVcFXSU3f9qZowT00bFUBCfFNuIvafB0ctPTdwH33qoPvZWQ7jvPtaa
qL938O/aDwMC/J8H5LvUE791jH4mFv2b/4JYCea7FpN54yCMyinQWcgcEJc5is8JogLgz0etwYUh
GtGFPUwKrkCQzEfj3sNBIPptzF5+4D0L7AQzcBKivUVDTNnEHe3ocGtbcCmp18R1Pe2SqM70V8wC
q7G8GaIwLBFUTucICdE40IBrIWvWIrRsz9ZRf/NR6muvCp6MKVbHzygNar9b0jrtRNFMC9DFKT2a
o3jcZXvhIRW4NWtUyl6v70SeboujJ+VbeGRRFkCnl0r/Yus3YTTohLwCE3e8pZptRS3H8eESc+Cx
mygCtOc59rWP7Ib9ko5i/OsFhIWnEjt2FxcNkMKbptaBlrWUd7qb2cmjn6qbhw9BwUW+z1AB77fY
J+CvLi3BAmOD6hCkXVQJJx2f9lDPH9njeG7mmYoGbDnNGmYoBlZqT70SDOUzOGsl8y03E8VeVQcr
2uZVbtRYP0p/pLu+djRsgiYVLZStGubAOAtIpsm9ksVRtM+rzO0ReEVMz/1qTo05f7OV2bVe9Tot
frpYhSPHh95Wc+vi4RGgNagaqNMRD/T0wZvQSvwTYZRUEohsdNsfsBkptCPC5d0+y2c99r0w9eqa
aTKMCNM+I22+09tzthi9CCTfwtJrj/EcWkjZhwG+txvcdKpoF809xhWI2wfCj6kDPph64TXIJ+a5
+GbbWY+5swk46DbqHPxD44DTfS/SoAT1xmZstyIy4qNoagWJ8SCzmukZATSv2+jqODu+FcEZwerK
1J/rYchvJi8cUSm3Tcznpxw1s5NCiv+sWFnoJhu3HoeGq1KvJ2Ub1k4bf8FnWn+dsaLqEFKtOX0o
zChViDVT2mbqTjUiZdqJtEysnVO4lrKls4Er4bbRues2ObAqnK+wcsA6c1f0ZT9gfVZE6qOao/z0
y5kNPIviCasvvN7qbsAmQ/Pi9JnExfpvrPImeaHyPO8ULOjcoxW7wa8aA75PZRf02i3Tj+tLherl
a8v5CW5QfGKRY5DXlbIT1qwfDDWOnc1gFxDvUZkyXgHQRxYCu12Ed0JgVIcI7b/pRx5BN3tsEF6Z
fpReY0jHAX1MH8YkTKMNdJXxJehcbEjReh92wIlpzLZ9mt8EBcJRu2kokZbaiCi0IG+jmaVvUkR1
0y855nTfTaVsjceo1WYWPB7wMYN9nWFAqEz6C/5DE86yCK9RNyr7InoRGJXE+mFInci59Wp2P54i
UWvU1Y76T5LtZ3PIpxf0L60/Jv8QdIiJXSUGKyikptPGi5O2OeQB19xNUGkhfr6TWTfmNo7LOf7h
zPSlvg5CmGj3Cxvlh1PoKjEeyHPoOn6uJcZdrTjNcDOV0H7vQ69yjNMslEzDxi4ue9rSSJFCjHFH
b4/1p57+poHWeyf+WxbJqjC6cq86lXPAWT1AcDGIwtHY94ESzdsCDoWHEUTTlN/xjDbSfdPY+i9V
0An41Zcl6vJhNrfBs9IZ9X+mVsFPye3RmA7ToJvF1ivD6NR1uBDc13CnRgpQ3C77tNWUW2oaCslf
35NDb7rK8zr8FdBB9VVJY8DgaMjCV0gcaXEfD7gYVTka33/JwYwcuTFRYCOpRIOGS5Oq/Q7UMF4T
Fbi48sHFEmjpfwMXoVy5eCDFZqf3mCCrRyUZ0/SgzQKx/cShNzduYqvRtG3b1YryeS2+L8M7w1Ib
IaVBIN20l52IYAJkEI6ldUxIF/Nnt54RVd9SGKl/GXoY2g9W3c8C4R9AB3ulq7PxUIYZ0cwcFWt+
wrOXI+Mmw/wXB7LZ2jZF3rd4G1sogeIGI5qfw9D0CTZdw6A6kO019870HCxq8J7o+mSluPzWTn+f
KUqCv2yBgzqXL+clHNrkRZbg+zYfXa0J4G8aRZfeouLm1Tvk2hPS5qKJfqR54X7BkLDK9lXmlM6T
a2Ixt/VGuh93Sh5EqnzaaGa1KehAi088smL4XUGgGygd5hhoovtSaF+bpI2P0q3T+pybifnVtVo8
erUIndFbu+wydwVd/gaEOP88yY6iTi+JG5cUGK8FpioCoz8OoKJKP81V9R7HVsyQ2zp/jCc18fat
2eEX4+FsGIL0br7VU46T0IR47VHB6s2kt/MHPBzeuFM29V/Mrv/tikFfo5leJA5UZYAg6vCgubUp
bJ7nzCYd19pppuE42NOEsfpYNnGxCeKSZjQWgRG+KW4Uqw+OOoyFL0Fw/yroQo8S8XbZ2QZGQ0VA
Hrl3dU2zw2knE7Z6bKl5fqGJ1e4rYOgIqsZcOWOQkbteP06aPKXn66MC/UfOwpEN54vaA5+KKbGS
20eAHrEK/KIsip3b87g4OaURuw8AtNHO7YPIPSo6pZBpU0+6M2+1zkmEvjG62nOek76Zs03SpGn/
Ese2G4NWtRCyG4cu0vEw5PKx+avyoU7pUa18w7IMjdCXJd/9/6fkfaE20KWBk1jG6B6Dxh1uSxKi
R+rw3l1djc6frh6ULf8CVo/XZ+5yVIqw1IQNcObsmOW59YyuEnpH+bdMndg61HHtDdghOr37FKRT
Gr4kntG6d66GBPRajit34tmi0fVCtxUoC2kuogSLfYLHk0JtqMxOTaJ6d+7gokDcQk4KniPaok9K
VQ3lJq4Ms9loqOLrj2GCEKVvBhM20EmNOO4Nixc9THHc1/lmqmoLG+1MT1/HQIcFYsQl1APeN/nf
hm80UFEVpbfCa7zYeW9wZvqWcA0lxnnxZAyaJux0NVeOjo1LmRcFPwarnf5wl1hP3IVYLWth94iK
pfVnsmaxUt570w46n0NEVUDl8FrgPkEO8fys6X1U5ihtJ6d+NiptF3rBcIflpU21htQj241Rggr2
aIRm9RnDPLvi5reaJyTWrXEryiRzvhmBVQR73SHBFdt+zkT2E5Og6H5yhFv4ycyTc1uMhdOMWFDl
g7JPidHYZJmdq7dPA6D1OyQgzXEzmpghQGcpIUtu8rA0f5uWgrUfuDKkbIJWwwMTcfUwwNgu9PRT
N+k4nE1NUirfSpw81fjWNAZ8RylZeWq4sbQWRrAaikY9XN/1F0AAyoYS32tQ6QXoy5/Opy0fZo/C
mBqfBjsY543hTe1Ra+bhgQp6caAOEJ88euMbVQt+l6OrHWEVtT+u/4jlzuGSRIkC4AOlTFBOy3K9
h/tYIOwOM86aTtBtKshFNpxxDUuTvqe2aRixre5MrR4MX7EKNTqZUaGm/j//DDrikq9HIHCBIZxP
xTjPg+amYXtKnAkD0sF2xm2HkP24tXBk0zahG7V7K0iU+37M0s3Up8XKJn4rq7zfxMwEKE+Vsgs4
RECPi9XAN5GSXBRWJ0wwAvcgRRnmTdO7qInObYcJSCTGvrrjiVX/NKvW1XEAMIuHpB27GmekvnKO
VRqgRlH2rdL4XR319a7WKjtpN62qT+2N26td7EM4bu6KWc3HH4I19o79ULin3BRoDym4uh8bHG6R
5nfrqrR9C+sPvD+TLt9fn/FloZzPpQsvP5TLVaovnc/4gEHYjPdecVJc+9eoSgvMOEy+hlWL7dP1
oS7aVHIs6gcADFhf+n6LseK4dVNMbooTVpG/RphnmEKmGR48fTVFh7KjNrqJasMp/Dpvsy+DCMPd
HGXdNypy/S2guNWzt0y4CfQq3RW2PqgTUpRFh2WioDlgG1+fFKCv0bZtMfhE8rhqt6pFCXOrN9G8
xoV9I8+f7zCpO0VWwv4meCzTbcKJrY5V252QtHN5FVlpadz0hd70N0PSoqtpFlXWR6dGVQLl8wRr
sHyscLvYJVPapq9zSIHq1aPQ8RiFnhLscy+tT7zsMH6OglrrfqMYP4y+Y8+pOMRU7/EitAMn2uVJ
EtvfevxOuLOMPBqsByguyfAM7YtLl3dt+6qYBRayfoXKULHte0I1hRtzdB8gEWH5t7Ijlvkh8w/Q
CqVn8EoSx7nYEeUgFDPHmf1k2Eb7MIWWGoA7acr0RqND6aIFlmjBrraaCjeyri1/we4YXV+L42GC
VMcmPUKOUHcRgI8I6Sw7/C8tg2K6GWdNwUtv0o3b3hLdKjZbbozFGkI64ZkheS605vTzY9PmAADC
oahPDgac0WNTcLPfRyHVYQ3n0/RUJZr1oM41btCKnlrhIzaTSbPtDBv/yRHLHufrylTKERe/iE6r
FArlGEuB9vNfpNfq5CagIQidRnka7R4MZYfPhKYVj13lhk/D4Ikncnz9trYwTd6oKJuVEso6fg1q
QJMrydwHRwt5BVdiTiQUeQnxGcNMDEOXGqeGQjL1ntkeNo6Wzwezot8/438erox4cZECt5S4WXql
RBcp4Hg+BUXXp5pQ1PZkDH1Qb4cS/8it0WaRumMxsxJbRHPQm09azL+0dwvKrDuFmhGYmyQ1rJUV
uZwAPp8fgSYDLKGLXzM4pgjU0q5PVuPY0W060wTbqYHZ2z+dYIjKXYPHiHJ7fRvIA/NuF5AmADgC
NSxPFHqLS/oVnPGRiIkrcYGFSb/Vpm5+UaQLEGlFVFcrM/7BaLRiHFrovLNJXBb5JsTInNDgSGKA
Nuf7OZ3VeTshsXc0cFj7e/3TFn1PPk2DIQDCnJ4uh+7tdnn3kksmu7fKZDb3czvX1A7pjdCWVIyV
l8DlN7F1AMHwEIE+fiGrU3rW6Ajg9fsoK+bhvtcaO/w6dDS1bxB8FGKl+LJ8zcseDy8PGPLyKQ8H
U4bId581qX3YCSu2McMxLS3eFliaJTwRO+Hy2CPyDYdBCfrgNtNIxKAV61PX77xOpD8VCXnZ0+kJ
k40Y2Fn9PjPnZsaGPQ9mmqgmLjc7O46rMsZGF9sybS13XcRBfj0NfaRiaIxBsKb9vfj1PTVsx5zt
58azsyfaUl5MMdFErp5iyf1c4BmOkQH2SSJGr6bMi/RTVpbDa2nqcbOSusnd9m7vy9/CTyCfh2Ih
e+OL5LGbVCsvcjP8lAdOo20CM7C3YTpq34c6dD6H4+hQdfTSFTTI4pgzquR08D9OnHQxXFxhedyS
KAx9/+wOufgtujB7EYo7zz+VvGqKXYrexLQiq/DGSDv/UsbEkA+oMgcBwMb5rOcZ6BpK9OrzxNp4
t+UIFvtUmkXuZptcpDoyEkaW2AfRBBmSRt5op+U3hZt+3k3eENR7qvNIXKxEg8UbQs4E+DEpsAfe
B3TCInMuZ1PgKNeMz2oy71snnewtm+N20GMTZ+TSzI9iNIlEVMFz4yYECFWvZZhyid9NDNEP2VLu
Zbhv4DB4S51PTOK0uMxMQnvOKy2IEP3Hx+FQl8qsvBoY2DzNbT7k+6ju6x6p5KkJvwgAIdkxh5Kg
JkcD/SFtA7jcypA/IByt9bDfuHDnP5BAQXmXDjJgEX7o+Q+si1o4idrawA4qbUaCrIM+FtCVDUss
iEM1U+7MekLgnFq7F+YbrZsdbRvXFGyeVXfwer8GDEDjCTCVyRWXG2n+Wc+NoDmJYcxvZ8SLh781
qBAz2lQK5X8AfEPW+FkcDGJTd2jzU/PLBRKnW82s28/ZmIUtrfypjFwcwEvFbXd6gNOvlk3W4I/a
5GWPwsvLxFe8IE42Xen207Nb1TYVEaVFm6ruyYX2cRpYyrEQkVVvO/RWXtAMjwyk2VvRoViZTXH7
QJdeN5/LRA9oQqdKPNhPeTOiPZpPFQUwHPPK7kYfI6T2MDRQPvGr0lcKT/T2BxY03VrpEJEmq8mU
HbtqfACtb2ZPosjtZq0GtjxlbCbJUect7IBVtCm4nq9VqRSA48xWex4qXOtxtcsoOkxTvs3jUsP/
2YxTfZekSTT4ATF8p48DUrJBKNtqEFZX8ACLVJlfAzeOzguZnRRBXBK72mIwg64wq0/tLB6HZgxv
PMrPuKY1VDtykfx1zVzcaL0oVqLNhwNTnKQwxhEnnpxPgzKYpY5eT/1p9Mzwhn4Z1sk5yDr+dvYU
u5PyCkWfv1nDgb65fuUvMzr50QRXXkqg0hyXDvT52GGZshfGKfxUDk7o7Zqqjz2KyMBktzBskq3d
itR4iXrN2c5qGX0aYKR/Tb04Wwksl3MAwpAfo4NoBHK1hOwrdEvruFC6T53DTsdNS99oaTbdZf1U
H1Szin7gDBrisW0r/12fgsWlxgxQCnkDsVFAB+S8iGgppp11lhXKs6vhXoa/SB9Od1Fcx+YO7OAE
GbTtNRy/Cm81mL591Xmw4lsxYICNaQCAlqbB71MTNQKYV3tN+mmQ3Roq1kaVytfLhK0otRkJeyxw
PcVg3BvRqAg9M58/j6PFc6udPCMOd5EyxsPdoPR0FngMDeJZJ9yNf0ewTFP8Z4KsOOBHKFAhHzBt
Cg9toHvFdvQGkd6NZRdifx0m+rSxy3HEwnOuNTrVSV6fiiEoMkzAOIX7tqdXk7n/Q9l57caNbFH0
iwgwFcMr2UlSK1uy7BfClj0kizkU09ffRd+XUbehxjyMMfAAw2aoqhP2Xkeac1jo+oTjkS4/krTU
iOuN6cJcBWaZ2NmOkm017KiraJLpPk2mui8EZtWDY83L94gdMHoUVdM4+wnFR7lFcr34OCJ02e07
N7WbcOkd5iAkjtLd96XHxRAyZrCOrqHe5GwOPfiSPfVN6TxEXlwcS0n3dT8XvlhHGGim4lHxwPrr
tm86d1NTMVUbdwBbFRad6SAPoHfVPKNkl91DGXl9cQNdXMKpRWRMS7USQ2QwEL0sUlrCcKOznYtb
/gmTiFsFDA9vv2YoG0hCO7lM34RTiO9rPu+hO1PdA7qb0tmrdCgkvc6WocaMdIKRgLx0PHhFqY2v
oz23hyydJGIqx2q14zgS4gVePc7J1pH0fjmmygEtB4M3Olv+akdaq0CNKhMVTDw3dvPdG2PXeVhN
S8sDimfNuEIVKLoknH033nZERFZIFGctzaEZS/1WsgPLZreMSwtuvFAcb4s7s6Snqrb6by2j1qsj
NtCcIgdqwN94zryHcizGV7OaJy8A/TCUm7isan9jMrR9y1RBM98seewfECWRJIV6QSsy9JME4QK2
Me86adJo3ouR2bOMhaYpPHqL/EpamfubWVu1PE5ulU1oLjFqhz2yPV2+VVYn/X291PUc0qdFWNdW
DDTHuSKSKGwZQgeNR9itn1/N1pTrV55RDj+bvIizDZiDqp7ZNAfvpSPxtI4qLpSLvSxhWj3s18Et
Dk0uTYbeO/ZwY7gMwnvuQcwgGJgp3IG3KHxnvudDyIsfnUmYcxdNZjVeacJfRCA0TdZ7V2l9ge5w
zIobqgy9+IILJR6OS6MLpjZPifm+LHPG4hprXOyjWXgio2HLRGXGXQ1Fvp0qu94X7mgbXzQkNUu8
c9Kku0L1VPbmbg1qiKgKV3+ZtBrAMaPH6wgjTSSqnfSQdRR3RVUwrWwrEkq44SKz7nGwK5k/mIua
IXhmhRZdEMCfb5K4W2icE4RTxKOk93GjQuiLFMRJ+yeUL+YGFZy3lXWiH2e9Sl4qpVbWmW3/1wOZ
Rbfm9VhY1xKqfXI2UaFGwoGB6ynL6bYURZ5+8aRXvftuR6W6Yj0bN5Szo/uSudyXxIjnB5IQeFnJ
OGgyUu05ibULT+8AHljikY95MYxAeeDPi8BhgeL8XOeOJ9FcDHdIBzF0bTpQ5cnh85PpL4czoFsD
QeTKTEVwc/IAnK5YpDOl6VM56YRGbR5n9x3NqSu7aKJna9Dtg7BmBjv2i/s4+dhXtD7VLmSgJ+kX
5yOLEmLyqlznbD5lrU2ynXLfqIqnXBRGxozcPp3jPeuLuQ8xWlb9Shit416IB/521RVoB6qJUvb/
BXP/StrzggKunS/1k8sAwscKQuvvPiqXAwL7HG4gzZYLudVfglGHyg5qb7ywJLfWSaI91PjGGqus
njo3LsuDVk7ZtEXzxTD7pqrcjaESz7ubm/G1jDW5p7ncoYwlmrttMfM8fP7qz78+R6c7Q+2Hj2/F
Nnxcb3WC5rE2jPppbKv8e9fXzbGYIxGO9NRvMro4jIWJ2RXGSVMXVt1fljoxCd5/ygrYvs7iIZdT
Op+a6smC4Hw3KEvfTKNQPyaKy8GcC3Jb2cunz+/3/HWDwKX8BOGATx0q58f7zY0GMOVcy6dBIcas
U8kpqI1VkQVTWu/oFyEz/PyKf+7jJPayVnIsnli2l7MFPjot0UJX2Y9ZuqBxLRltQDXD8ZLhEHOy
GligRb5bYBxZu76xS439O0r8/iu7gQajxGvW87iPq+Za2bkl76hRcChHkbk888tR0LO5FEsSaNVs
+b9mt1DodLMZ/F9oRMVsdYFKW2K5zec3dvbpgBhAHcEmDWp5na398VHiM6kQMwzyuXBlvmz8TjQH
Dd3j3qgH/eD6DBcLXEpEaAdL99J8x5MKBR/rWtNj1yKioMl3Oo4ik/1oFXDqn22RjLtO0/lkiJQw
2eZNWLZDdgAGZt1byBKvNUZSPX9+76cNsPX6a6mMP+mPY7hZv7N/bRuw9A0ky63+xGoZrVCTuV8R
Qg/iN5Ty9JG6lR00i+52e9k45RdVJ3keMH3GfUFlUNA+LMTr5z/pbDmxd0GqXKsRq4vKPv2y6bk3
Wo6dWGZp/mThXTgAb1witN22OMAKio7D0l4iMZytJ/B2LF3DX7ldJvXPj89hQU0eUQm3n5pIi7wb
BpIDdmoKFOVV42eHEbXq++f3eVLV5ckz2mZ9vPQfV7TeSS6faMQEaornJzVpxZeu0aonNzXkPsmJ
rj+/1PkjpdaP/h62HQcz/ZOPNwdaFiXx6MfPdVK3X6vR/DamnnNTkt4XgYpUtnW0Wv7XJJ0odiUU
0VlkY6Zw8fGiLU0+pG5N9JR2VnxDzuaFDFivCPMicec0rnvTlIR9ASt7uFAAPX+0XBnHPt1dCmJ8
3R8vvZhTNWW5Sp4rajMH/FYIYo2hje+jFqPahXOQhg7/uw8bI0QrPlckVvSQ12/34+UqPmZyqNR9
Ivxo2kfUE2NDtLVkxYjVsrC737qLa//Lgr02wX5gAGabCMFl4FQKLGuwHrJJ0PW9gXnDrLVfXtNk
6a5L0+Jh9Pwi2lmIQdpg0WSKypcqU3LdeFln5QF0yN4LOoiJHe36JGo2vSuGFC4T3oyrcTQqBTre
N9S7kXp+fpcJZnuRZWW2Md33a/s76Jn5ZR/U2JUpLRm3ea2LtHhpZJ7kSOFSZy2VD/GyjZXevBts
CNmmcmQbh7PsrCFw2KXvulbhbiGw1lEUJWX72+vsuQhm1dX9reg77ZtE6KzuUEF2r0lbaW9eqbr3
fDEsucV+tTw4oojsMB4S0R91S4kneyqWd1TDJJ+g5owgGygthzh9GCWammakgnyOk9vRMmF7j5BA
5XVfyOpJRYbqr8qyW8SmojMRMsQFWVtM86kMVF8semj73lhsdWda4gMTu/VQ87CmvjaTofl7FXf1
P6P0MlZFjld1n3v6mDyXZO7a79Zk2uYDKm65Iayspp3wZaXfwKl1jrG0ci2gsNv/wz/o1wkyx3ff
GUZra/cqLQOKNsOLNs6N+bVq6/K67TgXrnFqWd4WMpqSmzkx1DeLM73aYuMCCkABrxvQPCPwDmpk
1wTO/L2zMVUr0AozjK5y7uY8Bles6/S5HjyypWnn6dXcHm1qF+mL6GTRbCKyvSnsGBWdH6aJWC1I
knJwQ2FX4tBWZWEgsse7EKhKSXsvGOqjbpuZ2knoQFIbXl3RZNE1yKjBHLaLGaVLFpJv+fX3wkSQ
E4gmLl8VLrZsM8eD2g+zl1jPExxUG/tM3qIvIRRNAuLT2QoS0ydBha+1TJu0qrw3ive+8960yGQ3
IEb6lya2fRn2pnTlDbjTstrMvTHbx8LDBHiFGD/9oZh77eyqONVI5QdLDdVmqEf5HnNMfY3R7n0v
8rJoA02vyx1KLF/cyTT2bpno4ZZb5qdE7hvl76reULqbXeYo19jUXL7/JEhxVqVYyJT4xebfd49K
jNOd0lCIbpAa0zRQbG4qKJyerlhaWcZbjvdNf8j6hTHUgZs6zpMXUfRHcFZQcWphtB1IBtlFqAlk
Y6MC2SfNvO2ytEnv7ZY5fzu/ZyDxSzVMtt8HwJyTMeCnzrqE1EwLKRSJVsI6HMa8CqIOddShZrh8
z7rJimnrupBmAwQilriVSdu/teWo3lfl2y8mWBpaOPJqp2M3+N33EhBWeiyZsVddTXNZA3+YHSew
Uzm5V1lXiOJKB9g8EI2V6ZtQZVf8ilqvtykJKNMJTSXN9wZLa3TIauWXzCwg8t6M9Yysg+GPTXuF
FDsXFDdA7z0iya+dMLPasX+PunnIrocesuyzVCI3DmUzQ66in6Vl+yabChEwShY7Bd8jJgiP0+IA
5GqivVi10KGLZMjgGKUpkwuQyQ+bFXA4sTe4cbLRBy+yr7REyfjadaPS5gmaEFw9WZgRFbw8NTZ9
1Np37jK5s9zISqTpjnDVoVBo5/UbduF0DJSIMJYGmAKsBbCWzXQNTZrJriSAEC89o07U7RBRTgsL
wytbhJWOqgI7Np3XMWpwgkV2294qnqoSm2ZG/n9j1YmxMDKPIgW0YEMWu0mIeis7kzZCZmNEDhG6
S+fJd5BH5LgiEtsJpyaDO2VUmdYFJX6/Lf8Ds9k7GGF/Z0yM+L3IunyxDKNTh8HnBd1F/exO+Cj0
BZB2WsHLLV3R/agHVK53+F/cgViqzc1wtmoruZ57XYOhk/T55G5wgVXmXsNFtk5NmNp/qtGXWuDm
lfZbw60/4GTwRcN4tsi9BMA5lSkTEnmuizyaAHC1sZ9O+HLrukcwMzTPXpwk01XHlIGrpIExsMkg
kwAEF3Xn/BNnfnpPsUvT8CGyGo1Sb2k/KTSAW5z9mQjzlC9pKxq7+G24LSMQkzGq+1CAZtT3Mm3H
ozunhf+foyzcG2v4SLCD1OFUphc7LiohI2mfC0BjNeeV8rdTbniB5uiDtrWdZNikedxemoxynkIQ
sCIppyhPk/GsKeS3usaD66HLYi3kaPfbqtj3ykNJv0x9wo7b96MZpsM8vsFWbsZgXLL4EkT5PIAm
dDZXIR1GPzoE1scgqKEQm4+VUT0vmEJ+NlwX9VMy4lFLKi3EW6Vf/degFlc12T6Vi1VjfCqtsa3R
5mnO1hNqgPjYJULWG92GKTqJuXsCpp7hcK7UeCHcO79PLot8xqHUhvf3dArx0naF2cWj9TQmPqHb
kiQ7jhTvLsuX4s5xquf/fpfkQpSEAVGdJ91oXOfSMjvrCTFk932apQh0GatwQjw0h0rAa20aPf+v
1RR6+HDxwW/TsYF0dVLLq2pkS3JI8mehSEeC2G8gh1TFcI9Jt8dBP9da0NNdwzzYeZeQPeffMyq2
dbroqhrzzuQnaaGXVM4G70mNNVYqpKzotBkpH7aWSLqNyuz00C0UF8MaO9LXcYywv3z+1P/yE5BC
goUgKVyRGie5GZKBdhpUVj73U6YF85jBWRyN0nKDuPFrWuRLGcT66L6VvuYPUATEcAGpcP6ZsRXS
1gN2oIOUPc2eqOTqQ9a43TNpjrWnqTj20JoM+9qOma3emW358vktn12QOdeUbXnpNgcYe+rJ+tU7
qaHpNp8NxmHcNiM2xTG1xTWdneYai8glRO95rZbCIXoIQVFnLZme6g7cCrYrJszoWVRl29BBcnoO
Kh/hSKA0La4YKJ06L+PiuV9sR6F3N62xutcQFF6ip5wXQdafwn2zibCu8Sl8vHdXYHZs5BA926Ua
QeTY5Z3nNTVIghIvjpGX6c40Sm0zxnr0LV8Hf6dGa31PZmU81d4CU+Lzd/GXHyQo4a7CMt4F3eaT
jHK2aAN57G9fDDAJR51WyDeVAx0MU4FhClBWl24alEyUx8wFLH1skJBkPqtBmLX+sx/qS6yysxUB
G0msgNo/74oO7MdHlEW+37RGktOB0dspYOyB96Pv8vG7nSziyGbxNovOOuDZ16+ytBL1hUdy+nlC
I0QwS+t9/VQw0Z28In82I5GrvH3UmrROrvG1tPmDW5ded8DsBbgWYCG2wM/fw2ndhIuyKvDt4X+k
r3IKyS3jMi1k7nkPGZSNX31P1rzv+Ftzb+qcAVtnKlq1s8aiaS9s+6c1SfY/2FZoxoAwUqE/3YB0
1SJZ0yjkI2Pxf0YMSrmtq4XRC9L0R38rFql9y+E82GHndHNy9fl9n5X2V6Em2gaoOPzLKu74+LZR
7LUtNuv4sSqb6cdkavhxy4VpoVaXZ9+wYvV73461R6ZRSnwtmXqp1bAEHgH4pdrV2T7Bb1nBl5A2
0U2vpe6Pv4UJm3aH1iF/NIp0vl6JeVuyKHmIIEvdWOu8z0D5fhzBJOmKfeQt2evQLpF1uPBM1uv8
u8rD5SnSgkxfjyXMdCdngkwNS40Uix/nQS+v2nku7ux2cskDkSi9twDtfrj21D1bpaf9pkAZYzoW
Fzbp88/Coa6Fkpg9k+LcqZ7Nz7D6y3wQj4pRVVXolEpWmCNs/aXVe3veJLYqVWjjVXICZjspc/v5
QzhfEByGODxhKeAJQNT78V0o8KZyavTpEQZH8ZgxJ3q3uMoPzais9rk1alc8oktx9fpgPz54FJR/
JmUiZaSkd7IZMjTIGuoiVo9dvyg/cKKSCXJjLrQrKjty//kdnu0zDOTk2RL86EBOIKt8vMMU1UDb
FIbx6Om5igOoEtQqii76J2XQwS5mWNaFrOF0Y+WkBR3DMcjVaD+cUfiLqWOSOpIue1n8wzQs5a2T
TOl8h+xiuOI7zl7pZIstNVyXFbbkiXfhpf7tltnVCXRWwDsYvI+3zOhGo2r1Rn9cYF9FO2pew3wX
K7DnUZkaxlVOCy+/0B4/+5C5awT8PD0gHiYp38drpuhLii6b9UeGfqTgWfqlO1BaUXaoe4NrHaki
FW9UBKMitKso+fX5S/7LM1/PErZ0ii0E1id37PQNa6ZsrUfOtKoP8Ny1X+sV55v1kIYOnF5yXyZU
qbAMuGGE0+3CBnv2SVurdI4umk/AgUBgfTz/6rrQbKj1WTPNx4X+T7+x01qzrzIDdFvrR3F64RM7
tfes0Rw5GRuXyW2vnrqPl+uSEv6U7vuPpQT9t2maQeAz6Ct7PCJF6Ku96jKQH0WU9BaWSAdZZiWy
SfuJmMSyqFgPg3VQJTqzOPVT2LT+kOdWMNgJ4qWwseuuuOm7Wa9dUKEi2dErkyKspCBLql3lBbXZ
JVts3SBtAgaTgEgKSVVR4w5dQkk8resBAMfkpWIziTXo7327v0+HSfYXWgOGxb1+2E14FsTU64ja
tdd3SpXshrSv6CY5j/k8UXIaqkcJhcrG1wOcq1IR4XyS5u6NSutq2039uLdrp/yhvGR+gyAz7NGO
6pd+1NnZgk9mVW6sXyPz0k57XoltDiIBXfNolBS796kWt/6R6QOFMsLcK7U9D7ymygh+wt/WvVlo
+5hdLH2SRl1eQj6cbfL8GFB46IFJCBi4d7IFon1L2mWqlkfTLJMcSEoSbdJ5mofQNWqxxes8BjKL
rM3ni/Jvl8XuvE4IIObxTmMOTFIu0JfKeHShrYgrzWmZ+Mb8WqrWTVMP2rFDFrXrmr6/0Kj6y2Lk
PGMXWE80Ms71v/9rMU4tRk50ffojYrTsH6f1lk3SaiYD0bEONhfu8tTMua5F1ItckPyWyP70NKNu
VPrLMuiPEZ6RbzEaIRUq8rKSQl+ebFAKLPIG+f64SVTtmtsmHmlYGKVsrww0xkevdefhAUiO8zaY
mWUGjbY4bjDFrb5pnV7O27GmG/GsEGgnIYia1N0ANGoOKZbmIaiyuvQ39pjmmEfaYdW+G3OfBuA6
/eKS/emPT/hfiw2ZMp808tQVkYYK/3RwgCmzuBmtur8pR5iUt3HUURlfBglmH2NGGj3UmU1Zk/54
UYRRvjjvNQ6t8QgIOLnztQWWVTlSU9spph/r1/rk59oeoxHK6gr59nhTW/nwXZrM4dmms6btojmz
ygtZwGk0/OcuCPsYMc3egZfr5APJZF4tJiJ0TKJ51n3p/ca4l7nT0J2hsySDLJJLek3xeLhvy06V
jxb1NhUYlJ2TV8zj5QVXycnxxUlNZI756I8Qlg7rupL+9cESePtJQ4fzmPFs2wz775ItoZ4ZnbVx
XPp/esBiql7N1CnHzTjjBAykthTWhUP8/PWSvK+5GJYPchX2jI8/pBOtv0zCkUcZ2VOjwrIau/Gt
EigvQ3pLGczC2W1pGaQdnemg7AbH3Syl0R9nlOP9zei1vUjQNUL8MThHKoKuQFO+0RphZRW699tO
4wk0F8qdo1u3cw5zJq7K0IlQOV8ICk72H6bomR4+HUTdpBkclydPNYE2N/ZxZB4paanuq14Z6RW9
2NHYUJKupQrxQ0Rit7Q4Nl4+3/r+MJQ/rBOuvc60QbrGeuEHfHyQ+uADklSdfQODzp6Q8yMiZaR3
kuKBh19YjMUXyZDzhN8CGwznXJflQxrm0dh2XdBkZj/RXJcR0Nfeid/wduNa7YbYE7sU7S9HuOiz
m0LpKHNNgH2oT9GF69S08kK7QSfWfDM9VT2h1ISSkBV+3x61KNXXLpM5Fww3bDN6eWlfdEGipqkJ
Db+07vvJg/2cKznHR+BD7bWXwHzbwoOM+9AaEIrSkuIrfCs6NZe7ImfQKWxLcoU+G5p4FxtGPb1g
7Uhf+wEd7aaH2/euuehNjlVnJ9hMusp791LmAl8XRTv8KiJ6FgGRTkeCw4dZ7CufrGvvuFp9k1cC
ZGdfmGTpGZbpAzA1/BBuJFEnB4D4Uu9YU6XHwdxRUd45uZj9G0pNWrMfG9e4ymq/SrlBe5i3F94w
L/DjC6bIxVlK7+gP/+ckoS5Gip2mWpIjzJt63NAIUQdbp72zByO+HPpsMr5+fsXzxYkijQtSPF69
l2ffM31Pl5NWJsemSm31yx9G8zvYdW/YM7oyrpkxtBgcEE1Umm5ACd0NYSeBccSFKwVtR6cECZaA
Fl7orht6fJ1lqTHvl7gS08aWlelA5PLT11mrx/ROxF7lHhRSIuvCbvfHIfXx2eFBRLpC2MbWdTYI
oNBnAQlYS45mW/fyauxlWRugJ2BaB35Xy6vEHKP02m9U5aMLl1ViFmHbutNuZLABpvUhi46c/b25
rby+kh18SVP/KtLGvxdUueF922aOzGE00YvewaCevzQ1tJlt69sMLLfY5a8humbP2ZIa5Z4lo+Nf
F067ZJupyyamQ2oSXGNopJGJJaCz8z/Hquv11Od8CW3283d7kj2xVWG7oFBLBkGjia3z43ahmIvc
xL3v37hIzn/XniuQl6ZQ7ww7etA13lYw0B6hNJOU/qXXcRJA/7k4RjO8L7ReeDMnF/fdOV4AM3s3
I+kZB3EvR7wEzPctf7pJJeMXEqncBUbmGz8oFIn0pYMg4PwU3pgyQQIA0xA6mmn8gPzS921QGu58
byHQH4xrQ2azfKEAiEglyL18UFOYiFp7ZZEuYJpEVMR3UZPo6QYGpccgxwWn1w4fROa/xkbi33vR
YnV81WxyLaUC0EZEcn51B2+2yg7d1DY/J2NCNHEhx/rzzD9+pWtLiOWGy4/+xeljWYRkNda6uJlU
XVSQDYAi+neGaNQWIUvT7Szy+b0oZJntE6EVb7bGXknH2BPNUkOeQsj/u2kTJ73W6Z2lQclgYO2b
3zZYASSlr3LHlCWHTnFMmmxT5BkiOtat1/TatqLrSQRS4jzDoFfkHLbCk3azR/kfFxt8eL7zXRSk
889GM3nVrZelcbdxO9nxBoU3w+mcZGpftRYe0WdanKX1kMF8Ho49VlvEHcm01OFopLPY2ugvSAGK
2jSQoXhLuW9LPRqf4WXyWPld7mNbgI24891MPpVoJhElTM7c1vAR6ib6WklaWBxY1BUY3+tltnxz
IgvORcfK0V7QjlLY68tJwnNucExENpocSGH+DLCw1Or2nzTNPJiGNYnS6+dL608ufPoeXdoSGHYZ
GoGs+ePaSnNdwE1Rxk1er91UJ2u9HwSpcf6+dGaZvxueLJOgN6JlCxZ6TrdzsppbB5cFsFGukcRt
0EZzZ94SXmfGfftHjy3b3nqJwfCvELoCYN73KhWD+xwnGUet0MfG4lRfkuGt7nI3eW+Sod2W+JMi
f+s3ne2Hfi85/b14mZ59ClQpDgkEBHVC6HkhRfnL7sJvYiKkg5beA17w8QngHvJyr/DnGwclZIeR
yFcPlmZb6pY1Z+o3djtgIfAHlXa3steXdLzwA84jMYt5rWsbnTKQOPNO0PKZaHQPxo1yKLPfZr0e
37a26oEH5JFOIUEWULHAKS/t7vO3v0byH18+ARjOiTUcg9V3SohI8opivKrkEVLlmGHr18rHycyZ
WKeL2r2wk5767NlJKWuDKsDGZvO9nRbBeqG3FqNSvRsjLoaWBMiLrfgQ5RkIZPbvsnpTDXMQwtEa
6yyEIaUJNkJNM3aF3ptet8nV3I03zSynvceALzvQl1gOj2Vd5uYVn+tY5PB9yz6+8JjOXxBfxUqY
pxXOfIdTQIBuZJ5M0kG7wQvpGXtghjoOzKX2iqcKbwOHgRheDcV+eeHCf3k/uFp4VJD7+PPUckBv
qJq0XqZHL5FqQlBJxeBFVzF4bhRDkxguNYLP1wK9d1hERFF4LdnWP64FtEWqSWQqj730Kyal6sDI
NwMhdPRANO2l954eGTXSzS75qRgg1D1+/kGua+3kg1wBZqAMVh4QxbuP1yfDciXEBf+mUaW8nqI1
1Wdb1R8VbZNbM4+W4UJs8acA8fGSDKxY+QnQkFjbp3MK6A7ndaHHLtmu4cKWmmg4PGLQa7sbTa/a
5i2P+7QLs6lFi5pApUNYU4rEezDiufjmxEYcQaoeYGo/40UF7mrqc+FcapH+JbwV8NNRCtG2ho1x
WsPVtdGtfaeNj40fETsGszZky/sw9upOm+GfBG2R4n7J1qZ9lif1/Tr1aSUw95Fxn5R1X8Y7HERa
f3R6zAGBYxaJdueXuYPQYMZEd9AmS/zUIkNr043iHZS72C2G+EJ14XwtCRs9EO4Dum0AFNZP/l/J
fKmaeunoah+ryTCuZSzRBw16mmiHNMmRUAeaxam4xaNZ1pf85H/GNJ+8a8E5R9a7qgzwq328eGEJ
mTFc3L0Z87F+YG7m8CY8lH5lgNgfwbFbjzFbyNLrHuN/+ihySF3oS/OnUcmNcMmoBhQq8/MM17rl
BFdl8WOx0QK+SPqqyyvjFBQSRy31q29NM1sH4WRDHMFdTdZ0vo+ha219j7JNOC1FibTYdZtu242+
Nh0bAwvIe9toddreJ2PSde020QZZxsFcZxWdpnFwSvc4WXR/vwyMPbgCFlfbu64AoBewca+iaaaG
dQFg0vIHS1WRzWBOdMKY+vb30dLjKd/Zdb7ypz5fumdVGtbOWuVfrQzIwk83SVe6NcK+hlqHs+hj
mHkmUzhaUyu+xjEszhCJFESonVEjYrpOK7f8ISvD1tTV5z/jL98XuqG1gUaLh17HSashgze91gTi
o8eOWWw0vyM78JJFR1Hd2eN+6Rxvk7UCCvR/vjAGOL5pRB5Iw06FUoAySUdi5l6gLFAZYTzTG9oh
qfgJWouisCjkEUvMpdzoD0/o5JsmAKefxs5gW2ez7NykIJIdouVm1XS7btjKwWl3M8jTPKhyb/it
T7WMggFuvH8d2d5y2/Zl2W+jbrQ11Ow2TOUxld6NlLO3HYj03LWsZ0S7xYfLjqvfL6B+66A5v0ZZ
Bgas64q5uyV4NbxDRDlivkn8WTo3wyyG/kc+M3XgTnMhXz0tjZ39GKaGqonWjMBgRARQe9zSXYCw
v+nsLCqHDVyqS9TbPwfVx6eygnkJajnHcDKbJ5/B2jJwrVL3kVJXEvszPfx2Y/VZOT81IGpeWbGE
CSA5/C/kBtU3WOeDN22w/y4dwmjaE+W+LKX2CwEtwNrPP5W//Dq2IIvCpkP7AxPFaSFxQG2QRB4e
4FwtuPTAWYzJlW2k5Bn+knnuPjaq7nZMlBO9mPVUEGQzLyRt4BFhM/zi4/61NuCtUvvHMNdtav/n
j5n6L+EOJi1cYqyjjxtl71LdnXCuHgcxymvdkxgt2pYaS3xl93woe+Y0M5fWRmBdthfixPMYYE0p
mSHzf+DFqRZknPslG8DYM4qi8/5hFA0CTrdND0gOFOokp07tC2HWecWbiZuUdAnCvXVuwqmBxnRl
bcrILI5iwmF/o/IodQ5+NHr7Ni0f8ZQs/2SQ0wLYwfMXpx0RNDejXz3qcAPrCxvYqSr4zyOnlkeg
jMvyvMqMVNWrzbzrj3IZtDkN0T/rw4ZymzfBjRGTYT8IqGb3CjSuFoKpF/mjWpqB0Tr0GPFjBCPW
24TJDTryxeemGgfbgXoQ9dpLl2t29MgupCVXHbCw+rAioJOHBUmacylsds7eJJswSnEwwqs3iij2
41eUM8ugsJq0O8all8nv0rKS8glZsAdqns7stY0suYJYzn4JURVIIXaGPB1fGfWe7VJHY2oHR5cB
akSjJF7CcaYAFLKnut8i3PnlM1r78kmnWQeHIl+i71E2uHHQ4J/PN1VdeC+pS3YTNMbMdk/fM3L3
RpnjWwDX0aR2vgGqb4/XospSvIBJNK2gAukZWr/pmf9UHCIVFR5cBFPE3x2GKg0bW8t0saWlWwHB
iRLS28XsGNcjRKmKu1jklk+n2be/R6M0tOt+Mp3uScsnZ43NHEwOuIE85KyGmR560aZ0PzPEGVeK
77IJjNHu+6DW6TtvjYW2ypUDzzQ6JJMBL1DkJqEdWFOXoew9bbUfTka7/c+k4TquA4a341TIncxD
Kce8glz76oCGBxGQWC2o5M93sbOTFs7TmsYROSOnEKdtGQF4XDBOJj5qTmmon4kYcLxF+DuvmZik
wUdLiDpWAcal3fMs0uDCbO00DlzKy+YpY7lPavohHiLoeVkF153lT8eeh9IDpxWN9p2BDGl3nTZG
7R5aAN1VOLOh/BRj6Xxb8iZjXpM+Zf78TU91nTGgNAfMxQnGtCrVVeYw1uA6tg3m0wY9zOufCQfJ
pXmIp4pHFjmCYxpsf6TsdAtPJArmlC1WYZby6GuUQfaGnN2NNQtcGlYbHenbQGf3mGhDMSsf831B
KSUJbfk/ys5juW0lC8NPhCrksAWYJUsiRccNyvK1kUMjA08/HzQbE1SR5ampexeecbMbHU74g6K5
VpJYGGMgqH6nDHF9C/KbiOEgV3PtIGq2uPQRw5CbKs2yR3Z+M2L8ousxmOOish7rANKRh0ELrzUm
ItqmDkT1llu+8x1yGHacklb07ZfbG+z6+iCOm/vU9P9meZVFqhA0FrEMwNFHQolJdkU7ZqtGoPCC
9Dm927a+J2LxzkG9iBrehQBn+WzgUPQvFu9yStiQJm2B+UBilyFqwQLfIpw/5AQ8ID6LHiXMCA5n
oadV2Hlj27MMKxudNRAVWSCJ7kWBi5E/EHIHiKJiEuAg3KxTuOhduwimLLxzGOZvcvGLbRrNdCWh
TELKJPi+vGIRHKVn1/bGozWg7tYmhfVqp81YuSpcy1fo6xDfMvDFz3kXWnf6odfpFE28GcIFsAda
L+/VYnCMhHBMcbRHNo2dJ3upVsovjS4XuOr0doBVSWNpIa3+vIR/oq6NqI4N3x3GClsbC2YdTE5y
UpiN9N5kN8QP5C1s7LH4VKZ9Uh1n2Z9xC6kxRV4DRyzVq5BHPvaiGyg4ox2uhZ4tOe2UILeTROOr
LEu6/StRquS3nuQRbk9q1CWekmlj6Kn01M8RfK3BHdGXs9a+bkFBxG6ocR5yeShULL662oFFBOg8
AtCjq8KIV9w1krIaZTkPvqttUT32cQhKwU3BJmqtF2D5cBw0Bb7v7e1/VS/jduBmUBDVsOg9oC93
ubx0ASnNCjk/DFVXGICKGk6BMlnyFlR0e4Krir2WMfsrkXo9jEabbWD4FTu5LKQVl3azHfVKOehK
aJ/ivEd53cRQzMVP7l4SsnwKKFHxnzkBseeOrjn/+V9JfYhMdAyDvDpAnTd2dppG/xUUu3cjpKV1
qcrFc5r8oywXV+AMXzHoMKK2yviLMSkhFL1fS/0hFcgWREPZeb6s5h4U/36nEJi4kWZ1d7b8fOX8
fdzoOACkA5RJfEa12FrUp8q4hIBti3aX61N2NiykBN2Q5kHj1jIV/Ts7YHkBvo/GXYQjPFVh4PGX
y2o1jkRHT253JQaN1MHySHZbZKvK1agMIRvUQbjqHyP/ecy5QgK+gV2Hb8jlmIHa9ULgHrMDgG98
RZipmlalHST5kw46DdsrqUrPWUO0dWfgj5aW15BUDcTJDAu7HBj5BQfPe6XdFU1drazeKKYNnO+o
dkFUWPeqFVdLSzGW1ipiSaDiIJ0szlZlAkTKyXv3mT6EqyEx47VDGLDBA/ytKgn1b5/l97LDxcZh
PBgXDAgYajZFvZxdmzk9pNHJ3FUoZ6f4LokxaIEuz4j7F8hkeu9Z7WROz2Y0locqkUrzMcW8pHwR
WUXOLSYl+IFrihqhzyVJSKs1GuCRGBqgtFLN2PhuK6n8U3CjDWt1RO1pZfZFfM5jiGprHjzH2UV2
rh5REUPtMsnRDHjMK8fsd06UZuFnZ5zQ0NrkjQ9de82G0/1fUZAZys+QtjCXB1rbzdR7Qm6b9FdF
CQq+uwgMOMhZbIgQ4cqCUl6eR37jiTZrf6loykUPMgJu6QYLGCv4mpDytvsaTNZK4JkW7LGi64Sn
6aPBfc4tqz72xMLr3Aa75VVCAyWp9lZXCMAPmkISlIcQyPMxyMEqW11Xna3YSYrftz/WB3uD8qBD
+cghxpSXbrKSopMOIQewH4tAmc5qGCvgyDL5dz9UU/uUjol656Bf7X3a2rNuBDUc4hljKYLvRB2x
npFG+6RS0icQpEq1Aaso/5CiJirWt6e3DBkwWPl/G0NDrJuwYXHCs6JoqCGMoH2w6dSoK1A6RCJ/
WNk+5qZAMct1XqNu5TpSdo/W8sFEARvNkp5oj5BnL8IVI+ptP4MDzSEffFAYqnwIlFL7pE9q9+v2
NOe/anHiZm6mDeya+ATZyMsTl2IuR75WmTvekd4VahFjSYKzWXzn230wjg2qmdYdWE4wtospKU6N
unMR2bsAwQT9ayd3vXHIKl1u792QV68saiaobUDTw7SAq2RxQ0aRisEFtj07IOT+M73Y/iQHNkoa
WV5OmNem9M6cvkvv9GQW++UdwcnWpBqEzjHJ/GJYhbS9rbpBO5axE6zTBGdPUxMYmVaaVu4gzqe5
SzJj/ZHyUN/d/ojLiPx9cKqiM3QUZhKGrJdfUUcNMKlrXz0qDnpacMGdxBdebU9dtR+Rf9Ve6y7u
t4NValhwSUb+yYGXm2IybMgPQTjZ4zowmt6gjo6F4qe47vrnJMltdXX7hy7ujPff6dBGIiEFIohQ
6+XvVALMfDB9V47VaMlf1NyPYy+ph9bjsk7zVWVX0evtEa8/CxVuWkHzIz3rVC1GpBQng3yo1CNW
ZVPw3OZj/TlUpXRcDVanNFDGZOU7CsJhsNesWv9ye/RFDs58IYvSH+Sfc5F9WTEbm04raQeox3YW
QK8Hxfhl+UbnSTmacxJWnisYq86mTmna15I53dkX18tNTZf6Mmn0LGL1bp39V8DJLHUg45N2DErs
aLqixBrTyNTPDlrAilfaejPduTUXN9f7hPkH0kXk7qjfLDYispCtg+m8fvSx6Rm8xNK7z1IRU3/Q
I6G+3F7dxUn//2B0YeFdscjkdZe7CQs/Wa3L3Dg2I2Xip8FqpD8oRCBwbGry8Al/uZAYrPl3mgbS
2LbCfy1IcPZyjixpLGXstSMti+RNkkBFeNRzrIOOSuU/5gzvcwTZOws0Kc4sQnU5RxUBir4BBnek
bUR0Gw+SdDQ7X35GVxO4XgjBa1XU7XCn/3jNr2PPzsT9GelvElovnj81jMxKLXz9WAaTg1eCjnR/
1bZW6RmRNqzyPKv/q5GWgXcu4Uo7GcEaypf6/fYX/vhn4NI1i35xnyuLTywVyB8NkqUfO01SkD/T
ko2J0DMSY0EuPShNaB7MeCx/jWFkP4Fa8uGaRvc4CMuSz/wRwGLwOiocU5PW8uVHwCO9KQQBAx+h
bsVeGdH42SKcEQDDCSJENDsQWi9TMpg5VJcEeRan76f5QgnTHdRkMd55bD442OjD8V7TJEZLdMnE
1ys9T5Mq0Y8iS0CGVVG4QXdbXceWkzw2flndubevjzUqcERB6JczKu2YywUIY0g8uO/6L5OAboDR
TlZ+lVNA7jk1iurOHXJ9aRKJcL501OeJS5YvqeMnoVSqZXJUhjJvn5sqnrTtUPfdSjOlEBNMO+qs
VR4K8d3EOuibI3doW91JRa7vFnpDZCNc3pT5rnjoDVVGqTDG4li0dfbG72m9uO+1ykuKzJ62vh+o
D4mPuc/tDX/1Ybmn2e2zeiYlI4jnlwut8Ch1QY+wA0CKId/QlnWhUyMN2pT1pqTvfWea1+OhHwGA
dsaXg29dFlgLdPxHMKL+sUiG0N83Wpuf9RK0GcJIQd2sE32Y/q1xBZqdIVnQuQbCDboMrHOU/1Fj
sp1jbTRluy8cI9qK1MI1uDTyod/Kk6knd5Z1WUh+H3QmTpPLsrOu+DWhSd8kLbLglCpqgMEPdmbV
NzSZ7Ok81IMer6qaEPWgCif9RAEBNvHoYDc7y3Rnw140ohLrrjdD6c7ButrrqBdhA0ESBWgWqMki
PHHC0SihlDnHzGraz0mFYRbyTjYKQ6T0+nMnErJVGpzpMe+ynOTbiu6wzD7YAbDYQW7JcIjpUCx+
QadkotDGMTh1OHAd1CBSv/sF2pp2UwWJlyhpcK9rOv+Nf6Uc87egkcgGx5KFMH2JUx58/ACQ+nCO
yKlP0kOhpdk+LW2b0zxg+J3YU6mvwghvZo8yAb2m20fs6i7TIacg6kCuA6WNzu3lEUuVDlw92lqn
ENBPvOkTK93WZRKEW4Me0p3zdT1XHHDnec44HoNm++VgndZEud+L5BRLUrMvwWCfJ0NoP+DpfXNQ
idsgrAlgHdkhdHluz/P67Zy/KdqhxGFAiPTl2FqBAq+FTugpRgbnC6q/+hbLL3nf9FL13QyNAvU6
kAuNLwHR6fPoz4BO1Z3D/sHBm+WAqZZBC58lNBcBYW7i5oMOu3XUavxFK3rDTfMaDYFkPNMQQB0A
zXSilwgW/WwZO0j+TpfyZHAV0cc5Hk2h+lj16jTd2fbvOfTlLkTTA3wBfIj36vxiG+RNoeadnThE
cTzta2y3DbFCf8/q3LSSRwzO8R/28Y8O5PYBlZ1IeBjo1OsQdFmws7FqQd0r7v3YQ6sjRm+uGLKv
WJvZ2gFKj6RTHR8RxY1pCWxayxn+UIjuXhpE5acTDoFl79GbEuU6hL3wdufLz/XV5dyQiXEwVqU0
iRvH5a6L42RSrKbjhJm2VGG2p1meiTwvlSSrgSUfBaj/KzrCDWjMPKSjCoHDqpJHS+7uGVJcvaO6
OZcPQQ6aOoINy5p3y7NjmXClj2C5DDrFqRZ8CUylsta13Aedm9k2uK3ArOLX24vwwcA8alSooMKR
iywLDibS+IXPFXR0jErBpgUWxzdaAUm3RSUct7Vk6s5hEErTnWN3fb0Qkcn0mmj74mK/LFJxEeCg
mw7BqWkMJUMSXxEeiGmh4Mw6xHcK7deR6Wy6gXQrZQ6SPHmZ4dklKKUOOfFTm6bBb+A5dbJtulhr
nnupd4z1iDrQ7ANjgmjMgKMWr2ipSeVKUxKhrWpZSHfO1Ue3DunK/Jy9oxmWiYMUBI0uOjM8RX1u
fS55zZ/aQoaXpWionKJ6Lly6h8M+y3QfvozUDUDvwmZ7++u/C4stjsC7KMZMrKVAtsQEg89FrqkJ
nGMvtXm51yNpsl1cGVR8geAtTussKjrE9KKkQj+xs4xvgVGjd1jqadzuhkLK/c++Nja+K+kpzsSg
rUPg1MJ6VnHOeoEkFWZuShlLeP445K8jlgqGhzO70TwhyjVGbqtnwacpCNPfVkvgQbE71x4rB2nX
TZBocfRqy1EbesA3bJQaDdSz6CAkqEqjfuybB0Wp0rXRgoTchKUUjZ4vgFxsjaKRtm1qI5pu+Iju
Q9eVfWeF7k0R/YqVUFA6bzHaSeJRi726Y9/jL1LXeFEaSh26M6gS6I7Tx7JLfJu/gBPvxscG1ly/
agspFAdZmWTtp2ak+nioG10d1wPGXHhnhHYBSDAS0zPGn9qP0skVqDtJHH2+/fHes7rlx0P+mpcD
BTcIB4souGuL1FCF6R8bPR//G/NeTNvQlkwTbFob6V6BcQPkkRG+oJvVdta+qTxlAVbpTpZukrqp
OrfqRPOko88auJ1dtL+QoRSRl/hFXd4JKN57LoufO+MAFHJ+8gV+8uV1G+UDlI7AkY7hlGfdCtIm
ZKMi8EeZsY0wfOjULhXPQVPL9lYCXVXhzNOTydSZ3+luiTAqSVXVa51wpaGV9TVbu6W1VMeBO/Wa
8jb5MvtAS+Xyp9LHyauVybG+RuRTHlZKg/DYGi5y9myUeLqvJdAuDFxncNrQDFUFu7xLdP6FMss+
FayXW4bdKNYNCIZ753+OaJaLAQGYHBG05fz2Xy6GTEEGgyPHP9LK1uSfPHS4jbjwG8OAFtVY6t9y
mmPYBfdjLj/BA3YOTiRLxQE+lNwbnt/hlVpQ9bmXw14HusA2MMkCqMfVTCZw+cPMxtILc9TyU0IH
vXrWqnD6HsNaiZ6AHBs7aD31nXf4ekSqsZTdCOxpwEJOuBwxHLSmLBInO8GqUmV8fOi7jpnVVW5Q
j7SYinvg2o8GRAiI647uJLXo+c//qvcBmqKb4NflKTN7e8cLiCfL2NJmLsE8KVu59st6d/usXj+z
lNLB0/KOf1R5TgMpcyalLU9IideGq2ONXqfapHhtlsee1mboLVY0t+4Me503Ed/MbSeqfkiYL8OK
DMKHbURWfuod4VtPEQrMhRc7g/gPZyI4ybTgJwf15LnzO+GQbAILU9uqvfPYf7DgnHiyN1owyOM5
iz3VWV2kVkQwJ5TAcKepwbxxH4bfTR3SdSGK8k44/cF4cF5p1SDtSe9tmbs0Q9BLiDlVpwKfoG1W
+D+cHIQX5KR6i1lheLr9cT94zJkarVi2DWKDV66ZObpD/Thq4uRjSaBs4jGEUmMjSO4TJGvjpiLe
CNfEOIr60FFP5lHqijQ6wZNqkjup8kdzh9/D9fiOd3qX0Phrc8sooWAW0VWnwPf7baBO5aOWKNoE
n7N4xjoXUPDt2b93ty+vspnpRwzJKUZcaynKQcdKR8mgBYwZ6Thk+qFsvFEgG5zdVFrU0uOqrWyM
GQKGljETAm0In/RZRikwd4l3+8ZTY2EjlS3nkoasu2JBTEe00kUIPCHFFpqOu26Qy7kntxPwiJZr
JITx1Wrfta5Iuk1YyfAKexvZaVCYRW28OIN1z+/8gzM8IydouIOM5zjNIe1fK+vosaQNZpOeRNWm
ZzlMzQ1sZlgBsdYfynJK9rx7+9uL+0FiSDtkppgQKpqQ3RaPZga3Oq/8yTrpKHue+JygGdRB+yH6
St2aUh1/paPcbEKnZaWDwCwPQlEk1fNBMmWYFyrjP58tukQqDj28WbN85rxKf63C6DSRVaMCeQoi
JcGBecScOMN9awBiaquPZYKW3Z3I4XpLz+VkqDY0MIBWL4k2CDn0Sdwl1imFvSKhsY6EK4swfo5i
dDsgd1bDndDqOjthRA17xLngN0vkXk6yxzUF4BsjJv40fQ+jRvfSaYpMtxJ5t779ieFV8LddHCC0
m5Ewmt8/ri3meTmabySCIC90uKWtqf0Z6g1aH3DxwRa/UYaph3oTwG7tUK1sIhXDvj5BljoI20D/
zMlOnW8oykm17HKixPiA8qiEkYJfx+nOKMxU/s15q01kb+LOXhUJYLqfjepj/Wn4E8i0GFvfagfb
PTgMMk6EAEYb4i0U1Ye9PKC+cA4aLdCfZiXmxC0NKGwshBK32k8KVFAiDoNajsT5HeW7dAXAShoP
GHSon9Qgq43WQ7RJRoBfN1qVjHJ01M8SORoPQRkOZ3LcbsIHUceC08g0f4MxDnbQ0DvbxJVi3/pq
dVr3NAf0ya4Cm7Ix+iFsViKm8rvqOY8p4j8gI91Akodw9HpsC+XPkD8b2U0IOX2v7KvpaEvCsdap
4XRvoY6/5co2Cvk5a3r5VRkMZTRdI9c7fx/HRek/mmFgg5mNFOOY2X6dIwiYKl+NPKlHEOGK/xIX
A2TGDL58tSq0Rv1NPGpoX3KOYfFQBAZ2rVDqxNuEacjPqqV8tm1lpX7gPEsIyqAhMblJUozRuSpo
uGpYq3/DGFIcIz0Qo0cfyT9lCQUp9FWTxMs6ynSrQqT1A6qqRexFYrBOJhr+X/yg786Jlfi/usRR
Upfqe57tOzUIvpWg835TmlT8NTLWIniFVz9pXpaQB7gpYg6ah2lPkz7lWuf3T7HcF29I4JBFjUpM
+VdoTogBQIr9CMIeKkZcI/XCchU5tdygNZ/XbxOEEfshVMJYYFln40OEhZgTbkgSA/2TPfmNcwSH
gCeAJGfmg62O/WfKnUW8gZedPxCm2Y5XmXh28CqEyLKM0SiO5pQ3zRqaUtC4cWyW+NoTm1snC9cx
y5VRuflhWFbxsy3VPnliUuFqGju7XU+g6A+AnDPV1Xu57V9HG8rcappwrV9XfiJ+lz6SmIR7cj95
hW+16eeW7qGKY0KBCr7e1Yp1xqrbf+t10ttXyLlD92DLiSQ8q2z9cBtmGNdSkBm7auWLYpy8Esqn
3sAuMBq2Od22n1VDOwQsuSJn6xifyPl4BTgCR1GjDKuWdjvuekOokIs5JULY0QxQ9GJZIDhuqp3y
rcuxPfiulEJXnwOEq9tXjeX/RgWn6N700MJQ08WIQC32YZD2j3KnVMWPoAeme6QVO6FV1Vc4J2I0
Xlu/2jqI+z91GOnmU40M5rTJkDoY3dK0m0MhR87gzuwNjU+EYKmR1M5zqfuV8ZAElTxAYOlg3I0V
3tteP/ZkTSsf25AnFA+N7MD/MF03OG0MpofAIuXJlFhp1n0mVtjZPhnnl8xIQpwD5bLZp5PoiTWb
ZpzcFPSj7BpBNlmrcdKFdUJKLyj4vkltr6RMrjuvqUT/XE3TpOxJf6St2cWGs4WCCiatCUxMXKJ2
jLpN7jRYJKoiHdEgRtwi2JsTKLRzp5dO9cR8/eJzHMcD2WRaIY+nCNV8gR4RKGs9a7LfjYSLzJ2n
8ipg4NUGxjGDGmi70wS/vNc1yiUldtQjwBrVOProjyZQRXwE4TqYDQd9gqO19VM/uQdouHq+aFSB
90U2jHAbwO/853+90YDQArsjwTuZaS79lxTBuaFkEa1UnMDqO+Hf1eNsoHFOmkj3b87flraJso4N
EzwVG62KrtgU5ZS9haQ2wvVHwzipTTXeCXCvo20aEgYtd2YGex4QxeXsJipL6IepuMog9LxGH1R+
ioYi/w+KiPKkVPVwkM1a2yqT0Y0eclS+cIdO/3b71V5mVjS5gaxQu+RWpzR+Baemy5lBHcpe1VEr
VFcr6YIpbRG9SUUabyo5JpWasK8b8EvpEXGssvafW1KQGbAUonYNycy5otVlBeBPzMTSV4i5wt/I
sTr8ltKWLkVS8fAesCJV7+ST14VUA3lBAlJmTEJLvnO59ljRIbTFLXGqtahwUwPHl9gSwSdRC2ID
TATLpx5rcXs11mn9VhYQgyl3j6DKdIq9/xoXcr5mxXVyHYJR2HaXPwbdNCqGaj6c7B7FzDFWGg+B
gwYlB6Oxjk4j3aObf3Cu6AGS34EVAlWwxPmCmLamtNXGk1GmUKFFaOwyLem/jE3h3+PoLy+PeYPR
4KccMotJQtK/nJwZ25If2EHx2hqVGqwcrXGQkBR4cjpW3DyGbVW90IDMft/e1zZ/7d+xKMPqCjwB
mvpE+VA2L4cN+xJxuEotX234Yv6zn+fsJw5i/XXSwmBbBl0RrLKcfOuThpfQ19ujLxd4Hn32o+Bg
A3+j53s5OtGd35UoML5SBEIoPssL64gKWbc36w6nmtuDLW8ubPsocQEdJSJHJV5bBPnWlMSaCf/p
Ve0becDLyQldcIsYjdJHU9/0oAzDO0NetdNo5ZOW4xkIExat/GUNFJRlXwCBFudM0tB9dmd9Lg0b
pNyKCctEFuxAR/bKl0IeiNWJ5ydnBWBGeysCldZnZQfK6CGbZSGgE8I3c4MhtuMNWFv10dB8kwdW
C6TaCzPU4siwO2eDDBZq/Eh3pcErD5I8up2PIrSbIkVnvt5e0utNy/TQvSF1mpHHS0ZDG/tRTzbT
nJtgyE4zWvGxIkM4J80wetJQmw9DlIR/bg96BetkQHpIM22deg/qFPOe/uu5y9rALic7L87Yj6OT
lFUIXXmtFQUPgdFaxj7EzHuFR2UGR3usDOtgKyXeT7VUaVtkt7sSHnA7llsS2mHnjMQ5O3WUmuF0
+3fOz/3l0ZoFUrmqiG9RSVyW6yMDSEwiavV1rPISuWSqJc1WgyZ251q8PkSM47CsZOEUG5d6uEpT
BFScNfW1E3U8bvLJ+s8AcxZ5SifT5vj3SXEdMh+SWI7v8sRmSanXiKy9SrmEdVUS5OHewjRrvPPy
fDSpv8dZ5MiA2OO0l3HYIBsQNmQVkAguQimjv6LvA5Ts9rQ+Gg6Ba1kDVAg3Z9mew7vJKgd70l4j
+t8EbWX0YBhR+ksOk/xedfR6X1D6Bls+37wMuQQgRHHeWGGkkmv4Sf+9l0rfdDvqmp//dUrU9Wca
znw+YSMsHhQhZJRe6SKfg0EomMK2zcTDSbfNi+JKfbs92NUzMiuyzLI/tHZlgpTF3WqiUKrY2DCe
tSJpq1WY5c4bqR+y5Harj4/gxKKzEcXlnwk6Vn/nAFzdQvPgQBChE9P35cW+vA+AC2hTQkXiTN6E
caADpVqD4Wc7buwHqb9tyiTfK7457f990lhIEwMDh5s5r5fjwoiBkwjN9Bw2lU8zB+OfdW61wXnC
R/lcIOdLdaKVzcjVDWH+83MGhIFCCpgxVO9A3S5Gt7C6k7RSwKeKKZdqfQJ7bciln3otyn0b1veq
cldHZB6P4JpNC7wXwaPL2YLu9MMMYOEZfWVbOoS9kpWbofVT8DMoYzir24t7dUrQFpvBV7OEFfYa
S70v1USRk+ALI9AqaDJqJ5n+nzOV95y4riSmacfPeLs5tIQlqS2DSl0PU17abDzbEQWSHziDa8ju
CjvA7K7q2k9mSi1tp7am4681WldUWXtTCLHNDWc8pFZkpG5q9vW08yOjQZXVKFFCwXi37kPy3rGa
DsIUaXW27bDcFbJcKXiMSW3mJd2E1SoiN+T1bpOT0zdbKPqICeBRZ+J7X8U/w6hGpuH2yl59SERV
eTEsYvoZJrHsllTEclaD+MB5MiULPMZgfVOwn9wKs72nxnE9FMx+Cqp4F8HxR8v7cs/0kxpAxQur
M/LazTkME0f1+qg+YfBntJvb07qOtd5V6qElYX9CdvQuKPFXWADiNiJ5VKtzO5PRtv5Qpzur1x3N
Q+qkqf44chPXM8JlMrah1pavYP4nKufTQLlD8esMsYd8msJ8JdeWdBzlTKieJeoB2EAX6HgP6sH0
Kw5sehG4Sap/DOK1Hd2DsdxIDfpA6EaHtXgWMGyyO4iWq/t19rxADWemTBAoLyVVOOJVEplZe1as
ukPaD8cURO3L9mVQq+LrqFrlWscaextTd76zXa7C5vnrwSPmJFIjv4rRFScTgY8n47kMqeahKljS
OsdvVm+9KpJFvc3CYLrnwnB1pc+nkfYh1CEOKFCpy43TCptHEs7yWRFKO2wlepqgUsoYywXCtf4p
x2Fmk9bJPz8ljEsDEWUFogHoOIsNW1VGEEVa1Z1VDWNxl68qH0Jt2tswdL53ZMh4I5vqvZrK1TGZ
o0P4XzRsZYsIbhHsdOFQxQ3qRue8paqJrxdADtfppDTb+L2VluvbJ+Uqq6draQEfQSmPx4NrfTFL
0Ebg2vIx/DyCVn+IBM1oJezjR2p9n6Kq2Jp6pDzPcqdPlOqMXcuUn0TV1/+2s3i6ULri9aLTBeCZ
mtnlR0YrJTSMkia4lRFWbKyRNHXjqOggpDU+s56J4m3xb3Hl+5g6fSWMmghTAANcjokyYYbwsS9h
hGXHDWQYsK0gs6rwaczaH7fXefFZGQsAAJYlJlDy99zzcixLGCLF6tZBhVmuf/VD5q9bFNHxyLFG
+eVfx8LMkoWcyQiMuExusyCV7MDqw4PtG2j/doOBqDhCy9WqKW0QXbdHW9wJzAwaKKEPXGvOCVDF
y5nNSoomUun+vkwdfZc6Y/0ix6NYYTlkr1Q1q++4TnwwHo8WsGQqD++53+V4ucRlHOuhuUeHrnNt
+Ou7Ti4QrWlE5WxjvL/vxQUfj0h3n7wKsIqxmKGiQu2e2snY58L4EtlCeeHhrg8wT3uvMvpue3tB
563+V644Lyi1TRDJCAzM3I7FcEkTtIib4eSRgApZoVuku5IhF2utTRTXl6VxF2XNBIbKSbe+o2Wb
28Mvb4T38bncWV54M1TYFsFkZiLcJjWpvceON/we2iJ9CPJB/k5JIftud1JDZ9FRE08zcvsx0+Vx
6wMwPWSTLt/5KYuX7v+/hC4s9ShzFtRcJJiGRnN5oJa9z5FrXhntNP5CVcPaVGgjPlPyS0BpoTC8
S5B5/X17Fa7PK0RclNN5eBygUEthtYn2RE04Z+4liOEHsH8YjYdZ9GoV4h6/eP6ey+/Nq8pXl+fP
bi+uoQw2D+kRQ5W5Xm76NipWPHm432LosTVH8P63p7Z4T99XFZ4c6wp2kGRhnvpfsREabJWRjArb
WRl1jVJmXD/YOJd6Si1Xq2qkO+yxqtWdYa+nSfcXcz7qDzO+bMnbAZKD8Ik/6HsrCsNvNK0y15za
YTNoteyhnancSRqup4ksA5EtRApiWyrNl9N0JlpeUtBr+y7VsbjuI3Xl6GFz8v3cN1xBNvgitSpt
pture71xGJaUnt4AMwU7fzlskPvyfOvqXIddtFUCYeztmngQ80PzeHuoj2YI2semsMTrZS6PBwmu
X3dNpu9HUcl/ajqXX/2YwhB+9+Y0uJTopk+YkBbDv64sRRHSbJQpCcZmz6PLKSK4KHwMAZy9CZ7q
k1DRDvJyyTEem2xUHiWgsF5lm9Gd1/pq/8yjkprNkDZIb8vZWqCH6qztbOhQuvUSWA1KSSo0qZ+6
jpKUmyW6fWfEq0+JFoTMZmVc7h8u/st5DrgT+/agGvvYGlWsU/Is3EWj7LthWsr3ghHiHf66y3sA
qcS/Puci8qOno2IDU6OiaWr9KTMghuzLykQMBgJS77hD5SSOCyS8Mp6A95byG+JVNcwrzWr2ct4N
PuLvkYE4Qaf2CH2AtjArT52onaKhTwLt1nmcjevCRIJirYFnegniGdOsyaN85vEeak9Fi1iCAR30
9FwDo2hfZC3zs/XU+Zn4qtZmPz72mVTZL12Bwu3aCp3S2OmjyKvVqPu++g1gf9R5us2+PExqYaUb
rWvlYtVV5dR9Af6naq88bgruKxmmEK4Miihz8yT1PxeAwnAIzbH/WReKEnzJC0UKVmoWtU+lludk
Zkz2CY+DLHwQfS9OUjwMdIEjM7XWUaeL15Tg66elZtZro/sT/niaI+36KtD+qDiivMlGV0sebL68
ALQuRbFbpohQug1+7nt+pg6aqmwTsUZRNmoPQVuHL/2UqeaTbWYoM1TQ4J+tSA5O0FiS7znBInIp
LJ9rYRhwiH2jCT0Nn8fCQ6nQzj4rSg4Au096/RvKoRVlS0WZxDoY/Ubb2m1Ohz0bpF+V0FN13UvC
UFaThsyAy/+vfUAX3Ea7M6scF6xbWj5E1uj4qRsmWvfJ6hyAEzGSgeYn26cn7lEolXCGMkPV/BTG
Pcs6Ifr/2ooq8LdZl4SfKgyZK1e2y/5XEhjYzwJ7aVFJCaRfsaVg4QL+K/0epDHKS6AIKiEfpbRE
Y9lIszR9IS3UpbdEE9OhzgLbeeudJIs3Q6iKbNV1EgDTXpSDc5DKWn6kOghSoR5HARitGQaEcQyo
Hs+5hceMm6llqm8Us+B1rWSl2BohwLNnaPigATvRgUQH9xQk2x754sGL7CCSf5VKF5efZAtl/7Wg
s2P+qZ0oCD0Da6z2ucgabVoHWmb8QQUVsTvujOrRqhGlpc/S1Irx7BsDWDnbnIpkYyENtkKhxW+/
yGk1jIqnN5r+2Fi0kFuX2rro8WsZB+l3JpzpqOO5NP2kp1CM+Trz2+wNpYi4+a6OvvSz7BtOj4BH
A3S59McixYGnmdCxwXWXKnJQVG3R4M0UysGrCDUrXyXS2KUP1pgXWMonpjwm3NhRInsNiJX6f5Sd
2W7dSJZFv4gA5+GV5J0lS7ItydYL4UHmPEaQDPLrc9FP6auEhezqBhpViaIuh4gT5+y9dki3udQ+
8TUi56zMdjrPmFsgt2di8H6U0tQ8uvuTN+wJi5JLELJ5Z89lodEaLxHqbeMs6fzQCfnuj5WcgY0R
/IVmDwPbJ+lOq3VUUFDvEWga3tkVWtdHbb5Ur0Of9zYTk67XdiSy9hN/m6jkM5zDWZ7JT66PXikz
CGGL0/qXtG3n/tisBg54NsO5Czuo18ulGntb/KQjloufk2Z33X1WdgxjIiIQpu7oS6d1Irseh1ND
tAMdtGWalxCOM0B8LZh1aGlSc7obOgN2dVfOqsJTbVnLT0C2gYqrnCUbMuWSa8j4IUbvuLOmuGcs
bPsx6DzjeRjm5j53NNffp4Ov2nAxWycnMq4s+DDEOn5qXAJZoWK2wRBmnRjTW7HlMgEEkvAUDeTv
JkN1Wh2IYXTvloEskmV3avPgVIAaeGzgUEN79FL+gcCaRTh6booWreVV2YPyrs6DTQAfBgfXvNTa
loZQN7JCHMT4qdxVyaiKeJG9/hTUqzbEM0lLsMdyNdJG9PL65FsDKZKSGDW6LOsKk5nASNM+9CQG
2Dd9n7ovTa38OxAxTEiFPY5obyp7KnbexH34PsyFSplgjOkUqalVIGDhVcJyd1VihQP9rHTfOcOY
Ejk55NAQETaRi8fx/1VjDP5rrtLgu0Ke+NkdrN6JtvNti8opUD+nsWD1sYBfXgqZZh9Xt4UlPwUz
C0eVZcGTpk1WdTIzvegPcJ3WU8FryrQtaZNnlVY9Omh/zF9U6em3Xo8JJdbWbrzNzNJPo2xdxmnn
j5o6BYFov1QaAuRwXszOQ1utSfxxgfVr0EzhRa0r+n6X1B1NqFF5+U9CRxp6qa3XBlvUZsUiBJ1e
y8AR2Ot+RaQVHIhFhm8ih0kzIuwkPKRVyPIuy4jSBEpjLg8mISsZWjFnrO6CrFRP6CCrhyJP8nWv
BW7f3tlFr9kPlq0xNgwpmBNxUhDWf8lli8EarLIvHyq1OpdFziTQatrSvHSJVF/1rHfKPfbqwNzD
qR1usm2cRzKvtD+IpXSNcB5d3HDT1oI69Mbq3ngNwt7QQ+ryuaIL/Aqdz+hPavVmQFq94KnYsPA5
eBt+FY0wH+rIInCq2vdtyik5kV2DgCsB5n20Jm5uWEKIvgWsZdtsOHZ9Ozmz+zgnnY7FtHeCM8Px
1IldYRf1aUj6WZwsTn5yR8ziqO+GNtBIaipG5IlVIfobK58qjP9unok4b4lRjBzBnDJ0c+nMtw6J
K3czp94+LvRG6DRV6000Z7n5TRWkgdr7beNaNzZ+xJ/FkKBkzAB7ky0w17IIwVWIj35te6hg/bwq
dhz8x9fRr7uv0oL/taN3K4+caHUGPqD53TDJnPKhzpNuRGSuV1NoaOWIvyHgYR2wPIwfUcKRNUX5
Z9wtbedRY5FT/DUoTW+9ayrbR4VaEMQXGpxZmlAJShh2nKYFAUuKjxbapSE9lqHA+OHZeTMD4Z/l
rdT84ZuW6nN5Y+mzeDVq+knh2pIM8EmvK7xK09D4z5YjehEZcz29FpqhytNIMmJzNI0uSS/8E1YQ
dZrIvFCY2XjnMzcvLn4m5p/elOKVzNzekU9GK8tul4pBp/la1ZZxxL+6hTetC9zL3DakechXX350
srHI+YGcCWNhJb5P7mEyJPRPzO7DMnboxrOhNIpQUgNbrxAlZH7wVzMp475zp13QCqQ+VI3T68R+
Ivetr0CNz6lC5emUswtwM/XSL4EtUAAy4DCLmPd5CiIndW0/NLEAZifV1ktx0HR/8cJh1Pv8MhpL
Y9NCtZLmWJVztkO27iSHyhPWU571a7uThAiRtDYu1GVBsC6fQECr/pArysgdIasuTSfqNJBymnK8
Yx0E5Uct12Zrn6KG9KNu9fz7IjXQTTRI42+7wGrTszB6JNTWYtjlcSxT/zULGrxywPUnd1+rpmij
OsuSnv3VN4e47EaeetBmjTzjncK95uDuyJ57ZEIDfskR11CDwDF2Fwo8FPpoO44VyAgq9s416tsE
NnRy6LuE3MC8TfLiVILG4EOc8YCEdB3BODdLjmjMJKyt/ejajjGfM156RMxNn3z21kwbQlNLjREY
ddD+JAKpxEDiUAo6HrvNeTbBQo9zxQdQlgmsvArHB/GaNFux1+pjtRNBir9CoBxeETuvlHRVD3E9
tAmMJlTUG3npYzdXk7691EVNbz9Nd43tZzpe9NYz7vEwlQJPWo09VQ8kaKzFycpLqVblx2oV5Z3b
mu1wqWtTxgKkVk20TSv5fkW3KvnZkWMgYgZf/AXe6tSPTU0M52e9M5I5wnQm+QBM7In7edBaQpUt
kRknTvajUYaq7aS6M3H2lCfTWeogFC30AxbwrNunchrmNERnjwBkAz9SZXsmQHkQM4l4bv1BDXQ5
/CmNjakq2j2RHV6wE/2oPZS0160XP+O/OewwKiUR5k1Xizvwedq97GyD0oCVq4v9oeOy/WjW7S0w
XEGZUlfax75d58/+EFSIBPpRlmBkgTJqg2T99ilOATxpsmlvmC6Z5cm2J9TwRtDy5FpjXsYPMB69
IEIG0M23tqgpZ2gyFto9lTWll5P2jfeJyBntK3ZqK3lZ5374ICHIy4MmQKe9Y038r44C0yV6UDSQ
Of1eNS+ckj7MKFP7hHb4vE6IsUzEslEyavZer5dfm1n28Pcmxu+GyPWxF0Z/QIMcHCreiz9P2TMo
lJ7kPevEjMIrbiz8mFZcU8ADpy7UnG/Ju6TtGtnQm+ckYxkKu3kyj6WjDeaecCu4vC41ySOqkDTb
pSzhXkgvN//JnIGn4BppdqMPiOZi0B3uZzsY7eYGNL7xg+ZaszeXbMluPafk4Ulmn1o8TiOQKqFx
2PzYeUVuXkw11wrIApT03WJXEzdDlEVU6W1z588Ti2KoERinXsoOq0PYrr79i3FLYp+MOvMfwYMn
y03bK+fZleA6woYt5BduNA6BgZto+V7aq1Zx+vIRm/CN9mSr54MPP7icJTErbYWLSsJO8g+ENXby
nHuE351AOulyT2tovSzubDZ7g2hAY5ctbvm4BP6YPXZaAuuaIyGQRHvEU83uIJN35g1vGhfAcfAF
oXtguEGb5OqtoZ8mZrB52VkLGvvjLKz1pqxzk+H4Wila1Kn3A5XkcMjU+PnvL8/bDg2uGRRIdKNQ
6iA6+fPdSTnZE3TWFudAumffq5NXYP6b7G3O37Mwv2k/gbHF97SpzBAj2NfKKuKMlI4HxD2pnMHf
Ivn2gMouUTfUmAaS6p17+h9deK5H55KxGCpf9KB//jSG9R1zgMQ5uV2QH818Le61dSZiuxrc5ckc
iGTyeFEuZj4SNDolHjXgOHX2WcfH//r32/zmAaOoIdOChwwnH7XX1USAstAMZIOajnjI6Th0o4mD
gdQ0VKQIE2tW/Rcxmt+LLEm8d3qN/3VpmBg8X6gQDnrzP2+D0aUtA0PdPVnpVtdxfNlTKgz7gBkJ
pWrSjF88btPFK7Vp//df/V+PgBEAtGSSeBCL/g7M+Vej3LJRftTe4p4Yh0DMa3rLC1kako1CoI0R
fRHCjWfaK0ZoSCDbIZxGkLiSXfMDzONKvbM6/8crCBCSf228RsaJV2+7ZXndlMKPOS3rJA7d3AR9
rClNP4+q6nI6aYV6z6D2H7d/Y1ACwEJrTVP7aiwrAqD9ZTs7J5jgZgyMIT3MDqBg/CTZ2TQWdRAD
aVLWatcf/373/2MrQhmHoJNv27JZr/988MJQ5BMophSBlP6+StLiG13Xibz1QDuNxJRueRlr/f9f
N2bvDN+3T4+Pbrsf/37kZp2kW/+MTBNoCt+qKrCy/WRiWJtNb25j2ilpZGPpgkS8rMF7Gpn/ut3b
1In/MYD3Xl9+0dQqPeCjp6DE+NfAX7v4apnv+1l6TSSyIfmR5q04NlTx9Tsb8duxI6gopB3IYlDt
oQb686c3WP4qGhzMVUc6DWHRsyhFHNSJWg3E3BRhgeY7UiYnJjef3FuY0tX/np3wJWMwYGSNYTy4
XvPacbICQfTGCUyhiV63T08Ihm5Kr1nf0dC8/bY34BN5B9BbAdGa19RE4c3QIlfWlZGe7rS3GhjG
7JA+jbM6s6v+ZqorLDsD2WzePujLon8I6LNne5Tj/s08GdN7Y7k3+YHkQgZkWuKu3ZQ1LPp/PgAX
/K1BDKV/yrreOZgDRXxoU/Uf3CpYLwpNU0HgslrvvaqX1WXUSSq42A0Wi0sN2iKGZU3HojTyYafV
Agn9//wgGfDzUrL8sx6imb8aUwa+YAv2x+JcdRP9WLfAes1ZIDZSz3xd7XY3gSob3rnomw+CizIy
xO+DQgP16tXyvwpbMH8oy7NTG1oWDm5qfhi8sr9kaVqtJ1HlxkgPZSmyY6rjFvy/ywGXZ/QDc8wg
1ZRwjD8fiaP3JnuuTXDVjO9VNojHQ8HQjfZSZfTHAl8lkhGMC7jt3OnT32/429+O9/t3MQ4pBPXu
VWHMk5/NlSn0KUkHUmjMDlaSCQstSkU6nzFCtqfBlXMf9fqo//r7td9GRnhMh1kONnwc0qfr1cDi
WLR09ZKfdEIKH4n3HpqDbkjFyatgVI2gMehuVNOjLxFZLZOn2SThJO7GqbZoJBDlHNuynZo0Wklq
rL4ZvurMCzFSqX4o68E6umOpvvz9j36zP267xaabYma32YKuPqCumTV6f3ZHyYSLlybFl4Xslb3p
DD8nFdjvhUC+LT65nMP94fTC/10rp4xJMZrt3e5UpYDubRqrv4j/KfeyMUTxzvD8zW64/TQmSRtp
YuN+Xv00vSV8TrWIeVMbyWQ5otrCKmm5BEEaKs93sz/pn/N8md4pOd6uk9xRlEQMXRGKsuJf7Qob
bYGVcTJOQ1BP6kxX1dxJq5luc0qvr33GsXUAuo9JOqjqJCxaTbwO7UTDGV1D+o70580dx/GHQgye
CV1/IIlXd6FbNBotsrdOBpiaZxyw851tpVZwqgN7av6fg1MHQ4e0mZcJeyNq1etfTjjH7DQtMhya
W2gdyeUejGPOi+efNBO5AnEdAwbzBdtp9Q5a+M2L7LPKgmzGwok/ib/gz2VnQ+nmDYfc0+qqygxN
vp1bq2E21ZrTndt5t3//bt7eVi6HXMEgm5gj3HWdmxIMrOipTacB43fcyaW4x8RYHNRcvVdfvXmP
+WWM0pGtopJAxHVVTzo2Pvd8baaTmevFobbNZFcAHIvqlFYn0Tzmh9pI5f9+kpvGkVn+dj8xqm5/
1L+KOmQgnkSSPJ2CsZn9OGvcaoqmSmfSw+DSro7p2vevRV+r6vT3O/tmCUevzuoJ3nDTkFLb/Hnl
jm6NB0BxPSEfS57tNTUfaNeazs5KJl2cl9wjqo1sLqAd8KDgO/z98m/v9m8NF8djULkgBq+2r7Gu
B43TiX0iBDHAZK97WVjZVXuWc2nuSlG/9gaEub9f9O3bhM5xo8JQPTuUcVcrRq5KrVjYS09t3pXn
ynAmKyL3zhsijf5Scvz71d58KqSdY9GBv71Zzt7YMucgYyBgeMOl67u5htrQMcFK04z5odvMr3R2
ucP/+5KYfzd1HtpZdLNXr1PekPPkV7O8IM8zmHTOFbO3qqBAQNmu0nOX9vKdX7ndsz96ZAHdIig7
uBM2W/l1aUg0SZPwIo0Xnahz45BJULinTjIwfP37b3sTKEqzCLEUCx5+Ei54XeUNjP7dosD5D5Wn
7U65Jtwmymnd5j9TodxPviPUEkQrjTkgHhhrvuq8v/Ut85TinintnP9oG292QxLHvfcU2W8ftret
/ZzOOJOSc2/9+TnBf4DVlo76patpToYmJujQREfw4BOLdqzF8k4T5s3ni8oehdPGzTcQ5lyzq4hI
BJKrAoa3lVLeWXir/YEkt1/KMLJDmrjG+FD0ln4sprk4/P1BvPmKAm9re2wK0N9C/+0//9eahQTb
kTWhZxfiLSd3DGvLQqLsqMStb8g0y96ps9++YNtPRVBLgwtR1/Vpe5UWOXVJ014svx3sJ81r9Wpf
VxhY3nmT395STtYWWUnM2jCvXyMDsEkxl3W17lJR0eTLDvzbtLGmx/K5dhZfnTREVwOsZ62efriJ
3X79+329vj5REhu0ABscYjKUy9sr9q/7OuWpPrAVZhf4uvVXqzRtMh0dsPDmRu1Ihrb4hvd5Pdja
VKXx3699vRz/vvbWXWD/2+yFVyeoUvUaASRcu2V3DfMBkCQjECaKXrd+kXPdPKlsUM9/v+j1N7Nd
lDeYQyVSYo4RVzsuH3vhL9WQX/KEzz7M0TR9tOeeJCipCPcsmK+n7yyQ15QG9tkNFEBYKzYGNt5r
5CpyR5OUlbW4EKOa7UD9JCcAz/Le8nIZu8qtjjDxu2gktNmIBolYzcNT9c7d/o8nvfUSEMITismb
fbVYFOhaesG06oJ33XoOmNPdaQCIL/5kI1BzkkKdA0+bYwcKyztf0++N9d/r9XYDOIggBKXYwbZy
te8LFDwGsLLikjFNJN+ACTAm85RhVtiQ7vM4VOi5mL0NBPGu3bqecCxqSVSmGoNzOU8EZg3msien
stij2LdiUEzusUOsfWGUUHybRPYuhvt3K/Xqj8b5z0fBq0m1cn3WHhsOnO7QrOdhDooPrgKPG2sz
stUQkh5EpFw2gJsJPCwiZC2Vui+KNP0lRmsLOShKULYDG8rnxuzFK7Ku+dFSeVodtcJ0tdB02Sxu
AhSL+VccLZXaJ0GbJze1lZJyPzFsvkFvU6dPWW9nryrXy2DnNe78BAx7mvbJYg7HhXEuiu8u1X5l
XaIMyBNWki1Maoquv2NAMd7gRhzWJqR71xSxEOMoPi/M6Mu96vsO5CfsBt08YC6wDZ6E7tTf6rY3
dqyqWvbSr/0iPrRmMPa8lUhhIoJprftRQTd5bKWTilBbjDGVu9oSjn60raZ9zQAd3xnZOr40ynAb
kszM6TFl/AT1aM3VLzkbnYaacyj7U+lanBQDlrwptG2ZX7Q+cezdWHnzvk0cOk0rKUx708r85BwE
A3mpqjIIe0BYM1WfW0Qvxd1gSH0+WqAhPuDR2WQJ3giMYnZWCX63ZdITgcfytF0+9GV9O1RlcrJh
DqowKNx+fFjcXhmR0TLRphpEDgdgTIg07j3i3QFh0w+Ic72eH2eZ1M0d9p+0jdpmJfBR9yf3smBg
TSJnHGkKB/kqT2UnWhkuLawkSbrrFMJF8l8wvxIva5q9KuOCiecYp8TUfgXAaethMUtgWo6Xqe8j
8PMxzJGOvfozdIoPU2mRci8r0/wYjMuQfmiI7VxuO9YJ3NhTX3tRuSp0KvUirYtbwEQNgecNYpcz
I3jBmyke5mwttzBjbxGHNc29LGKGnwE5Gq1g781A9w5GYvOKILtfADT5otwz/od8BpLWNCOSmX19
31vrUB/nutfTHZUNSXFG08uf05L2P3S9c4rdxEy+ure9pCtvVj+xjYM2Ob1xGyS9RV9mdP2ndXTW
7hRMSF0cz5nHh3ytLOOGLmL1w1PZqIcAJ5icHIqpE7xrHAg/+SkhlK9jr9Lu0slAogkcrfoFeYef
/kL1kJUPzlx76pfDpK/cNbgFE3hknZscrbTvyJAeywaBAt2pw8zJg1Oqspb70SrqfGdbfSpPS6BS
+FTpikq05hvoYvC3QsRJoohyEy2r5EnZE212VAe68ZEPV7M+JapCvuFNGVD8yprtH4xj5ypOp03x
VOaNbYbrWEn5iBDKfPYzlr17MRdyJ9pKNz7n2YjWLDHgFMeLx8rypViSmaM0IUxuQLLCav80XG4S
icW2PkReudYPG3vvsa7SrIzHTHceacWp8hFcsF49NranRFjR+RSnNs3BbU6pVg0alOl2NnDLoIWb
4nJeg+Yby7X4xpxwfWmMQv+pEyiQEwGO9OZFihLcrj4I/wAHODDi0kr66ZAYczIiTSAWNlYO6msM
CxP/oB3IdDgbgl5MCFRJ/wise2sPKunczHqNcY28LlD5ZMAkzaUfCB2O7Ckl33cVlhEVno6vF3/n
eKdET2u714e1/qoxSUEISpoh34cz9TLiexi6G2aoybjTe1KxIl259N5MmWVnMvXYTSw2hm84fLs0
RIHvyhC6WHAxRlsNu7WdPWefNJ3TIjueS7VrizX5IvJlHiIam6JlbBW0XyZMq30EnHb4sgQdH23C
efbZytPgazGCkrr1zDSI9QyG31kbkuQQtLamR1MqxvpIxwjoUVjRxD13q5mXBxSmVDd1RyCMigrS
BZB8QlT/aGTNYp9bkk+zkwl499Q769g+dIywOzOEW5cZMVLK/Dawy3E5j2zsZ41uuxEDwWzc3aaH
fwoq9JgxpRogsUQYs8aK3Fpfsxo6zqELUEMfOLEVXuwjTtGjTG0RIa4h4OmEC5oOINLB1LSfgprt
7dnOK7O570bhiTPBasiEis7saly7y6Ad26xLXxPhGBiDWbcneydrw1Yx0FLkxwtSSAIzmcP7X4LU
DJ5JqM3XSF/q2iM/HVxGjAzXJU8+RUB/Qs7uz8c8s0mGQqYt0U8VI72fu0XKpP0gCneaL7S+VjTU
NcoM5Fht3gj5ddazLj/NgAxuKj8oy5t6GtS5BkGqf5wCZZ85L0H0IzpMG+PFlZ1BNT31J8sA8B5z
vjfrUzdNsohmYkqD2OHc8kmRefZog3e0j0O7eNlzQkk6329isq8sIO13aWXa7Yr9tTpnCz7qLw5d
jnmXQQzUYfVrtRH7AOrKz6i3jP48+sDxetLj8p1eOKnxjaODBhTU7NubzRFzwuNO6mZduS3kPFd0
poMGCOepwP+Yr91Bjd3a8SUru5Q3K7g778Mqm3l4Hd3Me82qtm33dMFsedThx/0EKIseGDSHi8og
sQtGwQYD4DbedBSImjhZHFanHobvdErnLnb9yn4NWv6UKFhg7+3RiBt2rNzUMX50mWs0N8EKJhnd
PaLs6hm2X1ecyJI0sl/JmJg2NMmkeVYVlrdjmoMhiPyqno6AMG3/ZGm581QZ9CbHXb3o9AToAGcX
z1mUsxuaQbOOi+b1NnZ326wuZN3P33IvJzC+cDRdu2Q9YIGLPXpVGhGWZXs3yeTrB6AVHMLaBnDv
o6704LAw1gG8pRNJtIf10TbfU9aJNGranrgvz4PKECk0Je6hYj819tvjdCEGJUEeCgkUv7WRyeG1
oOv1gRUqzWM9TdtdNpGQcNpijkqQzJmAXNAZmt7hKvfrJ80qUGV22mgn+7qx2PD7HswZqhpzjs28
MbODt4Ip3FMjTggSwRwW4WSAPLxtFrTSkTanw7gz0iodY1dK51kF85JGHX9kC0u094rd3AbV937p
NyN3MCFclHnl7X07myhj/DahQgt6VLuWFjya6eKJ717R5lpJTa2Pv7zWQyrWygJr4qTn9A+nzPSL
28FeDVOGbr0Wt2XTVc5p8fw8rpI6d3baqiz4llbjLqExe8KJmq6zkh0l8IL6zStdG+Wp5uUvpHNX
1LrZrO5KWqhkISCLHOO88Sf/A/0Ykd3VXgOmcYGVeKhJbKekY6IVHDQpvAbpZJsuSOd6wiZx53RB
CWAoRMnp3ePlKbvbIadj8pEOUvEEPm1tjioYAJhSYZh9PIOX+6K1Exp3oI1VbUYTI/PuCPOViK8h
rxxthxcN9X7vIFObGkdN0Qz0QOGNRVbWhFWfafMPM2/TOfS61rJ3vNyI1HyzXmhM0suOWHBq96Us
7XLYEaIwl6xUtPZiZXoAL/qcIPpUaiKN+tkSt7nlCveD1+E/C0IduXB3aYnNhsmvoQuOMuoy0sy1
wkBtXdngp/XZD5pblObdQOM10foiaimO65sZ4HzBO1tpiCyQWm8VN03+B6IpRofi0e41b9P8Ak8p
3LpeEFEP4rMaGqeMjRagzS73XDI8LEUKmrsW2vJjXqHwxdhS5lOvlwNqOzAewW2aVCumdYudwLzv
glk8rHo6ljfYK4IBa4EIhrTBSQSU42atjezF1ZxsOCVjsLBu0RkxP2q+LAG3WlvtiQtVpDsBECaD
w+VXmhcGLVhJZkFrZu3ZUUcoswUzkViKqknjJp0rcPNgrG4zwti+I8TvGK/LwMsOWllNx9wKVAcv
uyzLUCLD0W/mddasCK1/PsQGzal6X+fUaxEpZMlnLk18quyXtT3n/eDOB16i3sG+VCg9SkRglXdL
JVbt4AijpmPYZX1kAlILPkxjTrlkZ1ljPNXrphmtliYrz1kygAFQ5SjEDoFtd3TTKtd3gLE44Bmo
gkmVKBFfxk7b6kyaGQVpSR46fdC3rGR90ESTVnjgxRpZzt99jYIkrKTvqF0aBJUeYy5zutDBtLac
qEdMeVw3M/XaB+4AKlDzEhSwzBJJWtqId9uRkUTQHOOBUxqlf9sEqb3uuMt4kzMS/aZQdqv7uXZN
qs/Nh5JexFKLHreRi7dplArbT1WrnMWqTXdz5a/ZZyivyT6gyk+beJyD4clLzKk493abfzbyxVt2
1YIvVoaywPIemt1YtDuVNwBQp2EcqqOYev79rS/sX2g0aTXFzoCsH3Ht6EAmVyXq9zp3na/JuqDz
TMxV83doQ6mcSRPpFLBkuUrI2ewbRpSVrBFtmBMmUt6o3PXEreaa7a1vqto8poKQOL5k/JzEl4PE
ncM5UzrPrV7KaJqG5IvrI/8JXfxnMYwchzuJuqSPulk13jkFFOftQCFPL8toS36DZSqxowJJuPsI
rt0nUrw79LHuPJVntnR/B+l8bWJQYsHrwApSJqggXDn8kGVbfO3B3aqnumqx5OkJ/sJmzq0f+ED6
5dYTqFkPs9GkL3AypuWsE120EGDTlvJBJIM81/ZgtHE219Z8LKVp7o0OAgdq4azPz3XrpaSnLOXa
FIdpDTInTokXZCOz8hEtBN1Azf9MGso0nGfOX9/6NTV+dTlEnbDyCXw8WCPPVrGR1btAOfoaN6NF
sEHYWXnfZ2G3CmxA1OfIIE2Bzy9MkXs/GKYq9T2C0Go9N3SY5d5b207FHGqcOUIL0j4udY9oFG2F
Gyy7ui9ZSXVntZ89ItjVbpkSo9sZCM+NuLdyMxoZyNfPwOnXYF8Tpet+MtEui8dek70b5yvBPnG6
Opm9X7zc90I7d1Y/gmpurC+JcJX6wCY8y5iVu3ZOE81pTr6OjsKsh/6tWDALz0SPs1bl2Zb8+XhF
WMXSKC3oFR+IJXYF7GS03eGKziSzQ0Iw6wY8Z2rMFInuKnccdPQ2pBC059uxHMQDPhFRHFy3MZ3D
5jM4zy6Cq9Coamw7TrEa/WE1wGCi+iC+5Lbk4/k25CwUsRUkhb8v+qlYMBH0eZnvEiur1YfA7aX3
xEZreI8g4yn3QwRFwzcjcURx32MUNm58Qc81Io26X28xPhnov5dl86d6ffCdlZV9rGlV1hG8TTUZ
6v2CVHsQuGJ21aj1+V4Vqf4skGzq0TBmCKgTsuBRuy5z+uqmhdQ5x7maTEPbyBOteafL+Lanazk2
pE7mBD7/j791If/VTx6MteQd04eLATpquitcI2Wx9Cs0/fgpu8Pg0Y/4WPPm/s9YEZqsqBzA+TrI
otEvXfvpXasQflG21cVq9WYPnJ6FSNPwgIZeXsiDABg+nWEFudZ77d1t/Pxno5AJLsQDJAEM+QLj
qrsp4TRXqcmVUYVQwnHSrjT6Xp3JTDxNdRxZXv09VSUGDhOCQ+gOphuNNFl+GlNavzO8fqNQYPhn
MQRENocykjHu1aREeMqZbUcrL7WP/ILtfl3PtAyrli5I1z326I/lZSkHhlY4P14KL6MlgHwFG52B
C+Pv3fY3TWcWD/6XypyaywE/8OfroKmlygJTpjf55FRPZrUWJ2EAWWAVqzD/lB14SelhrIAbv/v7
pd80+i00Uqg0mUxC3vOv6a09H+hoo0I5e+SvfjHHIdlrtoXzw7amC+bL9+Lq3/xUXnwge+hRyMXA
qnU1zSBHK10baynPc9a3UTbPzp0DHv925W/kFdh6UbN85mPM3nvi28jij/ePK28sli27D4/vNY9F
uRyMBzuozkKhaN+Viz8UD5YzLgoH5m8Zw5iS5regiYn8TDWEqi1UOHuvgZiy6AP+IHcZl2A3lFMT
PBea0tdDyepk7x23KjLCwwgmPFU+LDtw5ybpe39/VNcDEgbHPCSPGoGxDPKS3//5v1aNRtU1spOy
eBSpWHc2btY6tDPBMo8zi/2+w+Z7Q1emQ1HTlYp8AhKxWORdEbzz1lytX7//Eubnm3sEvQt/zZ8v
7HY6Jh1BFY8WcMIyzmD4HeZ8zQ5Gtw5fgmmxdrBK39O5/l4i/vUIuSxyDHBoxJfxtXjXwgghh3XK
lVf9w9l5LLeNtGv4ilCFHLaMEilbtiWRtjcop0EGGjlc/XnaZ2OCLKL0T80sJtQ0O6D7C294S/JI
PCNRkUDFVzPjseqLKV75kpy/CsOuFCuTN3NfuaBeXFziqOQK6J4IVuEls7Arsy9I/igK5qiLc58i
+zLvz8W+p/VqwJ0hsjxsVrCG241TGy08vBo5mFVYtg5xIQSfYCPysSopHMc6RN60UF7doYx/l9zz
vzIIP/nKCMFQrvU0bPd1n/YLCKF5n57f6kjpcRaQCppu/8Xv/XOCCEGseirD8YWPpMwJCpHWwsQM
GuYKw7C6X9HpRMMOGKiG0Rr5oLLG7DD9z+yU7Ct7U4/HURTFqY01/b02MfK34RwKSJSr2dVM2Wy+
+G1A84zWG14IeesjMG3vi15bkboqc5E9WqzoEjzueucY0ZBvMLeRzR+XI+amV3e50g4vaeTD0kra
0H/yyG+QGaCKFq3EYKTvVIX6uwNMz5QoMcBoc1fgNukyvXOG4SWiBvrFsd3xawKL66yNSbzhozf/
u388Z/ft3/EAFLLfNM9t3v3LOUq3q4Z9HF7MyYKHn9cFINx0fNOFo5RohCuEfL5XfyIZFAto6VtD
g3SQ3UEUxZCvvhzaHtC+IEQcX5B3rx9aV7GkLJX1qxBqvUtay3xUu8B9y3Kzebs/aTmpy3tCan6a
2BHTk5H4ntnImQbSvWZknvXkM/ICZYXtELVVJdCNBZjYjbFozUM3Q1DeBGI5e7sDUXpjZo7TS9Jq
9VdtcJujFMJq0YhAuHehRXzjxDIY6FraDugizfXu6OR1CaDj8QXHLiwCGsJgDcPPtgVgrLYodSQl
amr3F/PmmNAKPNBSDn/NvpK+6RRvIPd84fL4haJWL9ZubXrKrkgqE3WkphbNQnh8a00t1L+AtRuI
IdmzNdWoHBlIDDNNVDdfhF4853VinNJx/Hl/btfvGF/FPwPJI/zPnQMDU2KCp/GF61ky+GNMhytU
e6o2c958bI8eoFVav+4PerWgIEWI/EFNwteQCLvLQa0yndw0coZXq4pIvL2wp5jiJ55V7qIClA6a
QZA2F3bxL9Ps328CFS2AdfLq1yQcag5sqEsxaanjiDcQwQaydxNy59vBS4keIhFnn4oSRfjHQI/1
hzKk9bFzp1JTH3Ndb719EBp1eZi0s2OL6hyEk/PJLPN6B/d8eip7fV021jp1Oui9vu2E7Tob7FHd
j6WRKGTyFkLf1I09xGYwTApfAtMfHho/KKu1Hda5vQpEjB4L6BvjkxGEtDww+axOXYQaBobtY/81
9kLD/00RI5h+5PEgfhfd6D4NegfpHRvMsIYprbvJwqLNswRSMxIVmERAubhBAY9dbpUpOscfAWu/
VaQKkHeCGDKX3oyDv9cqSF3ACiwaKDF1i5808yh7p1bvoLRjUaaqxhybyPedHa41Si+2lE03wY9f
mYAKEdaO6zdvWt57JuCKAv9ZP1cwTyGDSTZZXfULH+NV1CXHBAokMyawQEBTLhchoPBe9kXRvfW5
1variES7XcdIZOSUi6be3Dpa0v32MGd216Vbqx8Cr+8HJDM6E8NfbSoqsEp4pmYLazG/JeTvssC1
8xFx1QM8vPxdg4BdYfi9eHOaLvsQTK3/ALAomOSDRknh3QsPR9XjFcVQDnLf7DGjRmBj8kk1xrRC
46fvt+4vMzD6YEOLpEdKwHH7bOH0zS8n5geMT0KByAkRNNAv51cbDQAFp2zflIxWcOXl5Qk4nrqr
67T/VXEjFscUXZl+Abwv77yLiwKAnUyIGd3+awp0OWyGgCH9NlN5NVA6rfd6YzvPRuvW3zQnRjwt
49Lnusqd4hhPcbG0qX8T78vhOdigJqngAbt25pjCykfsgOq584q6Eu0Pa3DT4dsUB6O1sSrbad5q
AxcwN+stjlzhv7maoVgP4xiigaSbTfIjC4zI2/cmt+yedm794o4xqi2JXmv1djI7vGKbsTfzDc0W
PcYOo8ptkvzWrR5MvxyUntwB6tqwx4g6AnSNtSsCOVqi9e1mENQ3kD1QvTd3lFj0yc8raD2BFm8V
swuTfVJwEgD5t2W77QNfx+g+jZTmwzCEXv9MV8H7Qxrnij99PI7my4gxh/hsIXzAuF01QhBeqei+
Vx9sX/Xc3+88xJxfcFo2GFjAfQQQl1sbqa1TulPgvaJEgS6Fg/zMK5542VHokbC3WGEUSzqvV4cY
e16gxxwn0layitlTDmCgQLyCYuiQRyVohzg0n5sxT+l5BnYglX3ojHzRAq3wd/cne3NkvlXqG5S5
9DkHGFGQiXp1l7/x6vV8KVQl1UZvn51cU1F/HjE0SP1lFKO8CP49vxacD3DqSJUA90ZTf3ZROEnN
Q8zrJ1siSBJXtWadEcFwvEOJ94SzoyzXdziUTtgyxop6xIhEKdYtMijhAdMoOzp4bkHtVO2i5kdG
d3opuJqvCwWvv3RsLhfD4NfO3jQ/jNXCwKjurU3sylwBqBE/EIWsiq0/msOPwRr9lxIdAGVzfz/m
1/XfcSHdS2YD2fucnhJWHeCVIQ9OiuUL8DgFeg1V536OurDY3h/qqlLy/2MBSufRgoA+92seew2c
gaYob9Ug6mNTN+JH5+Osp0S6thZaGRnbzM08a13jNB8/khvYj43l1N5CvD6/S+XvkPxnQ4cSxJs9
O/2JSQcf82T/bewG13iY8E78mtZZTi+1R/XGlGCgdR60k/6URTyV73y0eKt05v/XNwjiqj7b6klz
E+FAAD0NvqrG8CkQ/ekKvz/HtK4h6NKJW1j56wnLEbm4eY6p1MzLiYHO3aMgfHVC/Kk9mIklNn3W
9x+zFO77qjJ4ndXAHgtYkXa9v7/rcjYXXx6zBYGp6bAeYSTPC8wREBpkL5rkVAapulfrXn0q0tYH
ENDEFjitvts2sWE944hYbamN5wubfX3A//KETEJskkFA+Je3axKOvgv+MzkF3dgfFa1w9hbA9W3S
msrSM3lrnTnbMjkiCkTt4XKs2qFd4mtRehomke+60Mq+1Y7ZrxTYZXuId9M3Sq841jdpspSDXt8f
UtrehioplTvg6lwO3Za9QhvaS07uZIP2r7z4RQ3bcluCjjlMtVeefYV+zP29nedMnGTKt6BrHOx1
JG3yctBhyGjb1BTHUdCCTQuCCSHgSENrYR1FcTKsgFhpS/SGGzOViT1NcvQciDJnVU5FQ2Oqiors
BObPPjTt1LxysiaiWZwUSHkM+2szKcH7jxFiOh4LS7UG/9vZRxs3nj+1xpSfQFocaPQFxrqnurLV
ex+1q/vLeuOToTyDZDWlNSlcMD+yEx8rqrnZqfD97nvmD95WM9GywT1ZPKLhrR8FdalvuGVpHyBw
L+3q7eEBHf1la1NHvtxVFj9ALsdmV9shG45DW7n5CioJVdysLZwv5QhfPtR8uoUhCeumxH/DXrgj
b20yZQ1ErVXodkDvL39DEw1Uq/0kP/lwCU/8F/UmcZBObQYVZVMvHoPVoBT1O2tj8jwjWkSQa2P/
zhG7HFVkkVf1IspP02gHD7Y3qPYWqet6X4jaDtZD0ZRrNfdg7JQkWPc3/da3ROr014ALiM78WJOx
xgkfa35yRvBa6x64LUiTevjjIz2VbosJXd6FM32VSFOHpO/j8OlShJCMksv5hh0Qcycy4rNQ9LGl
tFzBFI36Jtw2FoI4oBZTgISBpnwcOiKFPQG0dXAqWGWgjNQ4XchxrgME+XtgR5M2IooCG/ny9+hW
iBlvE0bn0Q8MoI5F3/n7iE+Fu8UUIDJD8qBh6yUicrbq0MRiU+Gq264jqmHuwoZcfQbcomiqy0BF
l/2U2eKMauS7nW4ExIlx82sE0fAU9ri+7tt4QCulqVU8UnJgUNa6tfU4fswdsCH3D8XN30A1WCXp
wdhjvkHGiFM6TfvoXNXWtOnheTwoIkp/JEn3o1cn5y0yMhRQcz+c1kGZhAv3+9VXyBLQ0eLZ5pug
Azp7z4pe9IWF0uE5VwNny/dSxvSG/WrTNY33TaNl/4SEWrQQkl6VNiB10UuSMQMSsbQlZxdQgQXp
VMeVckKDL9kUONOr60iQxqW6F71l5uAgc1yOEhDTPJlADh6aMcE9NFD7556DuVBLvrUJtMdlqZ5f
xItzeSoHEhKYNE5wNgakQlZhDqliGItJRWkkVldGNjpPgZ9UD8XoFhu+22nhFFyFFayH7E3INhH5
4Tz51ixJw7UnJIHtKHgFxeOdpDrXU+qY6ZutmDZqPlGZ/hqmpD/dP4BXtxJDY05r81mSAtHlvJw7
6F2soC1OgDbUxQNqSDU7UVJMKqPxYHXC3d8f78aJIx2lZ0VN1KXxLX/PP6VfY4q0DoRHdCbC6l9a
NW1IxXR1bUeWupks3/wUBpyG+4PemCRn2wSCSHZIbUOu/z+DJm6ConWvx2cP0d9nmN9cK6VmI21e
Y1mtLLGzbs0RCyQkAVhbnhn57/8ZbiQ1sGGVJTSrAxdtUWVa61Qd4IWG6GzaAYhgQ0+9hcvV4v96
EYfDlOQtl512TNGuXnVF9LDSBzc55wb+bmoeIq3WTircmYR6y/0FvTVDz5GBKAgGjQjxcoZmW3Ol
who4dQ4W6wPF6hehjUiBT7ED5s5KSGrV8PP9QW98JbqOrga9AdQIaIJfDjqFtmKoXaaclFbxxCrw
4uRs9LmzCVKr2xCtG906B/t5dGLbWfhCb7ykxKJUYW3AIhSn5w09BB5UPbZs/xQUGPatdCg3Fbyn
Sg+RedZ8EKg27okp0uso5fp5sxaYiFKGhX+9Spq0399fi6vNpkROT578lk2QEfrlWoQEjqMA939C
DFx9tEcL1GdUd6q7SRuABwvbffX9yNE4VyQg8lzPPSQqXQ+SulXDk6tE3tbvMnVf+smhzVGLQYx7
9F7uz25pvNnL7Ovl0AzQJk9tkER/Jsevw5VTdn2Gnq/9M0qDRv8fZohmGpkk+Bgik9nZwqRIoNtj
hqeoFD8CpYWb1DjJaw1cjQnm0df3T1D29izwYJT35502msJxTLkxPqlNHX0BDZodMieodopP13xN
QOjGj/dHvD4wpI8ahTFpKorn7Oyej+ygpwwn4pOttthNeJ0GJlGl9NGJTF1azavrAbY4iSPLCZdX
U+c1QBdZR42aa3xyY+46Bai/f8g7pxGbocrGaeM6vvGohYCtd/dneX1wGFg236lJcFXMxVG0UU+s
2raiUziAKluPwkuVjWJGibYFk1+/QTOD33d/zKtrSU6WdiJG63wgwHUvP0UoDCiI+m1yapqmePMj
yDFAhz3vo6MM7qs/peNv36gyDAvSMFmyn7qOqKly0bGl0Ar/iNhhtq9FE0WmkhjJieDG/55VLlLa
WWgEeyXzrZ/oAUaIa5SDDp07JHevx3rYQiIo330f8TNsRLtlYA9eYhZI+rhSZjCz4hONqanbVrGV
BFs16UeadIrzen/Fr+I1OWfiVRlBojM2P16QrcfaE0oC20VFe9jLh/pnNVK3dXkvd5FHyWAFZE98
z/MAzDusjeR0/xfcOGfkzn8DdqlnOi8wZlE4uclEzQklglb/LCYR7pOA1tAaZ4Rgp05pqr03SJXl
TJ4gGuN8V1dtN42mxqAYVnKayraqN2XgUb+2XVG8KBDUHqDUer8g2zTtPm6NoOE18MMFHNONz5pm
NrVEoEKoyM7D1BRXCcXCGuEETNNVVkJz0g9dpXS/VMrK3pZmRO+e4ZgWC1+1rN1fRDZM3eVO5u0F
SEgX5fILg+5JAFf56Skz47jexnmnjw/gJ7OFXb0xP1quZCaUI9BfmJ8ruwVhn2VBfvKi2vhqNS5M
QDjq6xru0CvLETwPMJAXXp7rZAhkHeeY9A87HUpPs8eu1AYMfPw4O2HROwQ/Et8U6R7p0JYClGIE
L4SSlblRedbbn2pror+goe9Wwczt2kcU1ptpq5R9vJQU3XgwEMyBNUE/lNxoHm0hD64FqIJlJ80o
w3ArYBetaIu43RH572pYiNBvjIYgMFrWLD8kiXnTtTCBOrSCHYXR1pafAZ6jaknN00l+WzD6ooU7
+9ZwJP9EMqDBYUPO7mx6YlWhViDqoLh1sMkNcqw19a76PwWPsm/3L4sbx5f14+yC40H0Ye5MpdUt
7jF4UEDEsIxpH/o4CR38OE/e7o9zc1KGNFFDFYIobXaQkG4oYq6G4jSKRHzTPGhOyNLTJS+0buEG
vvHmIaZA/QanZ4TP5ocDhVE0fJCfONnu1GIgpZXdEYqY9pBOmDvlta29onAd79LJaBdk5W5cvbwz
yOeSuNLfmfezckDqRmiM+UktM8wMTLvi/Ce+s68htL60Tbxkn33jVuC2k6eE6Jfm/CzUHkbAoUbq
FCdHDfQvXmCnm5osDB2yNPkQ+qIMtvSjgHLe381b80TDD6wJ6T03ktztf5JIrSmbaDRKcUJRoVzj
kBBthZEUG2OsAemjLr1/53jsJ1h0nfYCOG3+5nK8dIS9VI6pdjJpDR8xB6gBt5h03uH5QkytYYou
9QuvDiyjyG+dEhRFG8SsLodUTJcyOw4UpwAl1V2YjvVzEjY4EWRDDZj6/vyuIyUagjRtQEWiTY9E
4OwVSY2mAOat6adYG+sXJy/7T24Pj22XZUCQkAwUVvnQaRps2VRJMcQqnUfQAkuyWFfHSfYluQqo
gBE/ELpdTtqg7YhcgmacMDdTH6CfDmdsjyAduF2O+aC1x6wsXrJzvEIgEytR5YF2QTtUioXNJp+n
fTEGiamf8JFKz3HYIRiIRuyndqx1mFXDUP5UBwM3OrWZzrmo4s0QOFiVYY+Iz3aJVsFYhcOf+1ty
dcT5URRlaNFiTEilZPajiiSpVbW1jJOSp9HPro5SH1eL3tPhH/tB9lBFFeCP+2NenznGRPMOPSnQ
ZSgbXS5/Q7IeF4NtnETuOj9irPk+lqgtwB8L9e39oa7ufTk9yRsAri+FleRP+ecLhqg4yQfUPHVD
bzZr5FbydFP1ypL62K0TJWu3XIkEh+a8mhq4rWqWY2BhjJaKJ9r65vegwy2kDrT6t4XtR7pqDWPp
Cbi1eUiNgoUC0ICT8GwhbWUcioRfdGpaNbFXrdXBPYxqdFnorztfh9ZD2uf+gt7aO6kkR3TG3X8F
w62akjZGUBknaAjmkxI4ZrlP+wF9jKJzl3Qor3ePjgkTI0rgcmK0y90r8NRVsiQ2TlVk6MpHB6UM
Y9tUtWr/uj+rq7eUrAlwBjtIqwZRz9lXADMVwMxkYVZsqAgUm43Mx73EV7+E3GW73EXhfNMbsDyQ
sHXShUN6fXgYnXsR0X4ZCc39g6kaijxsbeskIg19eEUg99WX5QMaQtUmgIKprDx7LHf353x9eC5H
1S8XN03KKE11hVHVsXsJUXx5LOBDwcvQrf9ieNILj9utNSaK5bolTPfQ6Lscr0LloMe90D6h2Z5u
U1cPt5QSo1VpB/UHhEnKdewj2IwFTPs/zJS5UhxAsZXHTh6zfy6BuAvw02kn+4R+FQ6cqalG6zCf
6mpbeIi7hWOAG877F1d2tqjVEd5eldi7wcFmsUrtU5km5gMsNH9rtlhZboAU2uBjE7v8eX/EW4eI
JqNKREh3j+/mcpLKCEQxwaLr1AjbPXfVoGe7IcJ+Zx0HOuRpLSto6jY1SsNLPKDbQzMsqEmN8y//
/T/rOzCj0kLl6gQaP8Qsya/wLqzoHlaVVj/i0MTKg9FfcpuVt9tFSgrBgXKLLDahcYz99uWwyTi6
eYyx4hlJD/XBQupnAOZW/HFpqTWrNIUJDFTY2SBWEqDIZr/3PAMipA4t6Xwu5M75rNuuUSEeK+Lc
RoGOIFPdnLVIa7f8M38tUPV+06rRODpZFS6MfLXekv/ggMmltcGCz6ELRjFYNUJ85TkO4hyFBs3c
ln1X7I0+itBgEcEhytJq4dG+sdogm8AGIcUI1HbebiiFcCHd1dU5rODsVEVQPiEJWO2Rf3K3uDlp
W0ztxRZb0PKL2TfKwjd8HTrSPZfdQWmjbMptv9xtkQeWl6N0drZR4GhRfFC8Pzao3OlZNcbJ3DsE
S9im2pZSE7pEef6g4HduPya4jS7c11dvID+FHYfHJCEE1lzlVAyJyQYk9RnGFManwWRgNjlGP2Kt
txYqTvrVEyjHorkArIy6HrDFy2kHVYxUWW1WZ2iWwlsHhLUvY++02hbTu/qpGlsl2BLM+mgtxWGO
eZPUnSsx+aH8FEZQI81BiWucBlNK99x9UEtwTgpwro0V55MRWoq/Q1bRRkxaxM209tpiilbos7bo
acHcd9ZhkUwvaQ1l9J03FlOj5MJrC8ZI+mNfTm1KEaBoMAc468imbqZCGrDZXrWJMG97bFrxkbhO
LFBhrx49xnRhbiI7w0fE3XE5JpBIgJhO0JxxG3WYq7RTH+glTRNyeKor3l8blgNKpL7kLIApn11S
YIu8yre65oxWi3kWNc1HLn9lFziqcqBgCNila8t4q8VTnq1D12hRF8Eu+d1LzYxpg8pmgEen+XLa
HRIexaCK9gyuKXzml35r0yjYd+aQbdW20h/8Rl8Cc1299wiWW4A6uJ+RtrbmOJ8hiOGODWZ7TkuU
utcF3zQYEguBmXZUzUPvZO7e0HH2W1Fz+np/vn9pbpdvg6z2kGvxJ/Zl1nyfdVFDOe/SM9Xp8K1P
1OzBHarWWZd5kEMXLutxh40wmlhNFvZPg+ZV38MG8SqlQvvrsa21Ft5cpxS/e5Ten2P8qnYtMi4P
SBgHK0N8CoudqujeQwyvbx+1QL0XIojr+5YZkLAAHueK59K73LJkVLsKR5X0bCVj/K2Bm/XUIOWm
r0xkMrZKqqUbraWxACc4XJWToT/eX8IbXwrMF3oqlCQAks9ZH17j10WgFtlZuEb4qURV7WOoYKGK
WSEaRoFwFmpKczd30IbIZwObZcOQGdbnW9amSYpZvZafaaJXT7XuJA/YYXQoXU5Th1ucWTx7XhC+
lrqTtSu/G1VlnSPb9DmBtvoxRXjpZZyqoUUnzoRuPDnliVL9tAF7721Sy242ABaVz/Qwk3ZV1Gmb
rAdr8h8qQ89eDBhia2ec0CPNDN63KCvNpyQJyaTuL6suw9zZyZTtP9Jf2Mj0yGaf4qB4yLYKPTt7
4JDxq8FiFgsBuyryVWPV/XewUh66+wmCOvTpjGCLiXYiHiWH39hh2+I266wT0c96EspXbwrNagcx
zbRWg6DmIYEyY7RK+cwOwHXQjXL00P4g9DRX1vdnMnc8+bthbBN1FImXobN5eUJLejxVgSU4YU9U
VVtTjxFpFIidrHWKxg+j4xXjBvK49ZFeRizfF815RL7Wfw2wBP9c92b/w1Bpnm1wqE4RPc0me6er
SrpGxeW/+z929jVJgWUTdDKmXHDagLzMUgAg4IBLS9M/AJoodzTutQ3VggIFVAOKVl06mw7FrT3K
JIjBdk20vT/87GP6Ozy1DmjIWJHAfJ4tVeynNaB/D8VOI8n3RY4VTqJlVDxcNyRWD98pUkCVlKY2
3y3yQRT2iBEvt0ZMvlPlypQeRmSGbDBcvW5/wXzZVaVwslP/ylBKhnWYxovU51lw+ndoyd3imaUP
ScI1H3pM/KIJUlT9M/UjshZZtDaAYLwpCI/F69zs/gvUcFxY4Dk25O+wpD0kdyAVNZDhl8NmvmvT
eB3p4avqaKyMPin27pjHX8Kiz9GAgsm4tyuHw2Y1uvsxyTp4coKWwy+7Qm37/nbf/DV8GEBDQBfb
6rxebekYS0mM+KGplRArlCHzt12bGq+mghD4Cu9BXWpsedOJ/mzMnd6LOl7jLj3Fz5S6m4W7dfYU
/10cGuRUiCi8EorMjp8t+rZTMzU7NFn/J7LrbjvlFSpchW9QNaLFtHJ0tDnVUEcu6/5SyOvsn+tO
Dg0hXXInqcDJKPZyX1L8/dQK0bqDElLatUOtGFfcDj9NXpe3+0P9laKfj0WTAIUMastAu2fTRJYq
b7s2KfAdCLNHw0ih3edpHX2GIVcUr/VQFd8C1VHCHYRV0K1r0WjBV6WhAHw0KUjoGyCAhbUCoFz+
6e3OeWuNMNF2KioX48v9H3trXQh+KbwTH/HGygvrn5w5Laemi5JaHPpRG1/rMjjFY9V+MHzbX7in
b45EyEsI4ZK7zUNeFI9LV8kDcQgUVd9NduAgiEsSt81E0Ce7+9O6cdK4cpgVHz4EoDlKyYOgOfiG
Jg6Y0AMoRtyuHx5x+gg+9kqloaLdGdkLcgQmMiVT5vYLB/3GXDFkoLBPQdu1rwv7ajxRSEvEoSmz
+LkNM/tTPdX9N03tjYf3zpSBNOJbXjCAEHOAoVJUnVmPeXcgkkf/uMFZVMkV65FwIv2gKHb4gTL+
W6sHS6XmWUYIZhOYKB+VBwOG5vCcxFbmner4iIYiLexGT1nLeV7JlH1hKa/uceq7MPmom3GdSjWJ
ywPauJEd6WrVHiYn1bZDo+jov1fTXlVGZd1UVf0wBOX5/ppevdKS9UsHzIUOh5HbvENik1Q7wrbE
odIBhq/dJi23Bcqsr+qA0yOyZoXzqRCVhYq0HyAbllRp8/v+T7gxbeBnMLnIEqUl2uwdqZHZDHU4
Po+0XhwksnuBpb0+TcfY7TFwKShFrdI27xZO0/Wm2hSSHNgoGnHwFTFBzZPY6tECOxS424crrVOS
z0aDyPz92V0/TJwdAjbqzBScJbHocleVSACNwtj7EHqY1rz1UBOQ+QK8UpyqydOG1RjFESrdXqQp
j4mr582uR70sWLlumhfNg2hx8/1y/0dd77q0mJJodODIHmoDl7+pArvY6b3SHdKWCh61yhJrcTMZ
HrllcmPle0Pyx4/9fouTjXg0GsxH7v+A68XnB0hoi6SHes48R1daNHlbK+0PmhoYv41RMdqVkprT
u78oSsEA8WTpSIK9ZZD475Vv99VYC6c7dIhffkuN9EQxx90CtBRPsOf6BynuuhiJyAN78SjScQVY
TgwCtoUKxGzHI9EgB2vrw2Hk1H7C3k+INZuhtiutlJqU4Cz718hpDGQJm8EmQNT8cpdjRjZuEOOg
tDlwXKOPVqSEAAjJV8g00sFaG1YfE9olde1sMg2a5RpNVLQZYXL7+BPg6G0SdtX4gzpOBVEuiQFL
DVmjHRtNzX0sOAe3y1bh5KfPsGFD8ZK4QPboB4yAtZ2uaV8Dz875X6FCJl4QFa7QU6XEab6adqG0
z3xQ7kMejYn2XcP5wfszdVpNUqcY8IbaqOvtJ0k001ZUtyp71WnU4skmQ8iwqHE2HDKlaM5ocYiT
L1pPHEqrMH7AVKkhaWZ5Oeor7gct36AVYFtrUWJVSF+3TfdiEE1+JuZU/uSoWHsP0msTuUyWpVjB
hERescuG/8Ji8J7MHAu1FWevcdFYdyZv34EgcteBpXVP3hDp1QqHkurNjMfkNemo4uNh7ntYEnQ1
kGofmcphX2Dt+6rA4mK9sFcwVxOC+RjF4DUVnid98HUQZ2Y8/EniKCwpQVP6QNsSU4BHE5+pH2lt
9Wj8V46hfEDau3uJUYwtv9Hn7T752Kr7GzJIoa86ZwqmZwEboFwZeuX0n3QoIcqKCk/04iNNl6wD
20+TrVmK0n3UygZ/yzLOcMGroz7ErMWKsuo/Fgnp4ZKuVr5uY5fCHuYL7nc/TdtiIbqZZ6E8h9wa
Eo1OvAFr0JrVSSYkem1iy+rgGr16Cl0s7VeRj0rqKs5AkOlI2I9rJc7M5gMIkkH31yjsyAMmWvU5
tbwA6xK/aQcMSqnC7rKG2T/G4YQKz8omhUFQ2jPEtHQRy7h39lnKXwthmJYYOMrZ85q4UUAFI6oP
DoJiGxv72W6V6XGBiH7bgmB1hi/I9BU4ZVXZxxrbTDhJunZoksr9Dv5vWoLAXUVOLKPn8tTzAEGA
8WbvXocYTtbodoUyPU7wsW8iQzkqPbpVgTYuPHbzWr7cM4hnPHTSgg7cwSwpgEEcE13n9YHPm43i
/Rl6FB9BT9Jh7z5lGrLzlUuS7KRF9iUcynDnp4ChFs7OjTkjCQEYg4ufHGWeqnokim3n19gK1qO9
xwGi+5BVdbRNjUJbGOqqAEDzgpEc+ibE4VAnLu9+HSQ0IUdvHrJKLz+nSY7nQReM3AxpEZbauhOh
+Hr/VbuKZKCikFewyIDbqQfMnxuRO01f6uXB1ELrcxFnxSNwcOWDXmTTH0UJkM4HlLt0rmWOdXGu
bVN6/EmUrMS4z1FpcZfrudeM5hFHHkq7iMDb36EUdWjh2jD88ISvg50VWXW1Jrgdf/Yx+jKbcWqU
SHqbqAtv7tW62wiTOWDugf2RFMyJ8VPa1ERVjnWs6dI8TiQsuyY1lY2mt8paH7ol1L38bGfTp9hP
4ZsaE7W9eXVv6mxAClVoHqvOsra8B/2vONUrbTfh6ljQYajjz0GI6tSHPEsQcHrnloNtZNX5SGQ0
Cf/o8pSZYx0OGq46R9/iI24RUkNsoOqPlWUhvo7EbvbJ9ApF3d0f9sYiu1IDEt0cknwEQC6HtcrB
cLvW1Y84Y3jrTHOj6pQSKP5KwyBXT7GNnuH9Ea9CRilvATAPXoNsSc7hnGOIoa7i+drRiUb95Aor
32mTpu9RGTF+YWPpYeCD7Q/Czqa+NyntiQUY9o19hntF0xnmJvf3nPsT9DW4Kd3QjhXUg6/Z0Bov
SgXPAXc+5SHJBvUxtYPyg1Alm/n+3K9uLQBk7C/ao9BkqLHNvmu9bTL+oacdk7EZ6xUWqdOrXnkI
gQcoui70H6+vakYDzoTiAeMBNJ2FjzQk+wJuunbkY5XSvAqiDnDR9VVIjLvJudceIILlf0p08V+w
19T7x0Ef4ncv9+WvmM3Z7EDSI+GhHcvKD85WYXNlCmcy8Kjxh+kbssTmWmRBUMFIy4Ni4b26teLI
PYB6R7oO9PBsDcYM6f18YMWH1qeDhLw/ljM6yEHaGE60sL3XJwtpTKCCwPtlEjxHYQeZnal2aevH
UO0T49iqLg4mRRY8YndoRxhMmM0vX0mm6EPqF22+sN/XnzI1OksHosNm05KVH94/OYoRh2OBD6l9
VCYfV6gAqfRxM7bR+OwIJ9rQuLAW5ABujihxKzALJLlidnm4Vt96BbXSo5FnYptigF6vVDXXPguv
sredouvv303ye0pMvMhShly+m/9M0WwRVUBf1jmWGvxPY+qNbJuBXlYxTGrKhcFu7CaEcrgMhHgU
beZq57aiWrjdO/oxgdX4PBiJ/YIK/XTQu6lcJWreI0doJdGmEL6zkPpdnVrZXALXS1yDR+FVAafv
ELqvsgmtsiIw652aDCqRcTKJAp4mCoYL5/ZqH6l0c2K5EBDXBakxK76qeFAR2qglM02EtFGKHhEG
So4RUPHHFPWj964suEauQZq8MMZp5s/Gs6sYvTtsyI6WFSs7UfJlCi9q1iG9zK1WJNo5UcLoTUs7
4/M7L2BGJpIwYEpIz2ZzdoC8TrE6Sx+rYxM3+mfVnoznBJjiOsbmQqzuj3UVxDEW6CKLmxekERjt
y8MaZtzsXmRWx9bEN8kKmuRQ8ZrjqNMBWtDIBVd6XC5VcW/sJTh7zg8FY3BGxmzUIIKCkweDfqyz
xgrWdR8pr1VpeS8d9gpbhJ3ahcNz/cyApkHvhV4JVwEc+NkVO4WRaysAdo6Kb6Zf8ITwq1+2Gjsa
R9bOKfOt7MiMT74l1X4ycEePCAT5oUddKioWFQ+vPx2DFAh5ErIUWu/zX4PnFJ9W6I7HSi+cnZpJ
J9Rg/EXYtnTfXhfkIDTTkKGWzL0rweiXG1w0WRtWjjYdA2oI2aM+2STnneqX+//j7Lx25UaSbv1E
BOjNLctsW/ISS7oh1NPd9N4mn/7/cg/OwS5WoQgNZtCYkRqIymRmZJgVa+lTSWUX5nN32s8G1BAN
lDXtN3UhnEFEpjKFAHqU1un3+0fuymXxi2AHYUpVcl8y03j5i2ozB4eNZNdLPfcRHEO21uW7MCFF
ekEhDApBeLrdZBfFZdI/lGTe7rf7P+D6zOMo8Vq0LUHNXGG2ReGKiGbZ/GKi0AFYHkjMji5Gbj8u
TaKbxwSV6ekXo2HGZjFhlZXz6DEgR4OdTO2te2dcrh2H1VvkC9HHAUra5SV3+ATOSzZ0APV9BbVG
6GGKqYqy3/NQZsMhipYqhcIvz7yvWgr9ubevLatH0IKlOdqGR18fFj6J5KeQ9JTgMuDFXL3OszQB
i+z0MeqFZ3avc6mQOILz6jvn0a0UWBZVo4hNSvNzZGuHJaTAm/tL4zTVk9LHPbg5fMaydX1XR4bd
4sgQIOExCBqukJjhUnpwfnmIdFLIE/5ECbt7jIFztPvWhoFwFJY4WRqarsd6FHrxh0mntE9x8y2L
Jxy/ol7r6KZq7Iv+2rhG/VDwGWweA3DG/xlLJ3rQ63HOj57Is6zwc20q6yeou1QBgXM47yC+CfMN
fybvyLs08O0HkZ1AD8BzqHOtL89RmWdKGCup8ZojRvfYM+gi/Bidsa3nQX7wSzuMJtEpQRAAL3L1
6Oa9J+wuB4vj5ArKhijizZkP9YPj7PISDevDWJSVvSuTpS980C3gsJq5Ayd5/8au/CXL5WfI3gUV
hxti6AON7MaoFPc1s5C78guFH+23DWQIDAYzWblh7vq4YY7eBfBLWoyMiV7urpdbTKLOtvs6mPp8
dDOhVU+mEiIaW8XZrsmTee8omr1XO8iXNr7sLduM3dLfpJgDG5t8Ot9Fj8nQFPU85u6rQqYPHRGl
K/pQ4aQ/AXmOlMeUvM/z40SUX5nqhMPp/k6vfKPcaXAFMK7TRiCoW7eNmQVLR0FC+qp0UM6ZzJjs
8VjWcVFQLWiFUB67ONkKB26smSEaKNDpc/I0rJkSNBy+lam990o6njb73EhR46SRJPa2maQvUTch
hgT++7PRTpq+cblvrZhsF6UakJRUJq9ikRFuLYpNr1zT+uCMXv4o0tA42aoWdGU8Hqigu8f7u/w2
gXRxrxir1Ol8EkRIus71bCqqQNG8LEKc1Cwy0r1Izc79Cyih9q2yTIi5I2v0JAnfONrfSjUT0Xlu
azqU9GGST4WbW1/Ra83zLyDXzHmXW5GwHF/MThkFvT2Ebe0v6qINO0+txQOCKcvW5OL6RsrONB5B
kt+8jfdJB/XumLajq1RurxmvCOtVB+GlWrozvNY7DWoilI37uP5EFGJotZDeMADFZq2biqpeLHpJ
SewlQv3xoHUp8uxaNT3b6bggp5xqX4bR2iqDXLk+FkbEBNTDRE0HWMvlCud4yWtTAds2OKkW+Xqt
dc43erfaoO6cFGKcb30BuoymVDjT7MqnGFq7XSensDYwxevrwaLlGLPsq3JiuKCXv6TyZpQRqfOf
BDKEqHZ7yrLs60qbRvuoKGJ6qBtn6h5FicbZL9iGPQTt7p/Xt8b4+/MqB88gwCZqI1OQAyCXPwGC
kxJZ6EZ99eAWjfZ85DqCchWws58OjaPsw2jJXlKhqtETdVvtezsx7ke31+iYWZsq1OGMHTT8U/qh
DXEBDf2vyll20K95YQhPfzIPj2XY6OVHhN3seYdBu/tWR3FsH3LNQIOX+lFsfC7CabEe5nmcz1at
DfOTEw6quku7dhgfIquoxkNkxka863U1+tgR4sdHkNM9f5B7cGO4xgLSHK61UVcbGnSFu0dEsOx9
8gfFRIUWtkR+Tjd/q8k4+9qnoZhlewU8PsKdI4Dj7mBOU659BkQ9P7WRF80fNaPToT1lZNncT2g5
Oj/TaVm+qTFINV+LCyZ07n+PqwvBTB5++i2FohrrrB4J1EKdGKrW+BVybFU7WvrYfIwaQ/nQIaO4
t4qiqR4JJreqoqu0jduHr5JH0GSMjEl+eVDfXXpjiaais2rv1TWaZVcpWffUlRJWX4rZ/pwhmPiH
HRQsEvBRuZAOWNKfrI5+6cEsArOV9zqUlrsP4Zf+PPTWtCfiRJz4/qZeRb8Yg8MbmRwWB4Hk2s1k
M+2xrq3jEzi3RXvMrAT0GqBt1fAXWpuCmpxaufsmFb1Ux3RQ2XZ6oWb7xIrjF3mL842bf73h/CKQ
TrSR5R6sR4C60KX9zfDYqXRb6y+BtP13UnRa7Z1U+NJ6Z6u9cOXW5Rbg9pjVpmnI6OflFybamxMG
CaNTZRn9i47ZIy3N5NmeZmvj3b0yBUUbw2TMI0qyXbKVS1NDPIbkWbb+2oJh/DDoyfxBadoEBVVG
Xu5/2bUrh72MUhx9A9JgmnHraHkUbTQAaLJfci9plEPfNd5h7EPL9oXN9faVuveeoN6FRdmM559e
KZxP93+B3LcL/0lIJRmFqbhydez1fMQ8tUPdtPlwUmPHrvY5RPv5a9SIQvy+b+iNzXFtCcY2D949
WRO0Vl+wiZj8y5CpJx0C3b7rFsN5nScUPvZ1ERqfRAV5jd8IrY5J4qD/2EWTXihH3l1q4D7j2bby
TRtAfJ8QU9LILfJhQsfRrBAId1OLHj1isrb3oydfR1MLQMuPMPKM0dkIRK+OPjsGgyuMbhT9QDav
1qG17UBplslNqiP989A52kd4jrTnEALUf4dW2cLo3LDH4yaHV/A0NFFXx1EbO63VUEw5DeNS7XIz
LH7zUunCz4ziU1FX9oYLvzr+VKIZe5CQJObGCXwvj3+npNZIONqf3AUSzC6xQ94aO1t+k4oO3+4f
iqvnQtriuQDRx92mc3ppCxyMl0I31p/UptVPWjorR89NwxctavRjN1jzv3o8i40PeGWUdjRjCEB9
cNvYXCVRkxO5EwrMsEw6i5z6gi/Q1qfsQRtq8HVAfJzdmFXZr/tLvbpo0ipRG+wolJZoTl8uNRSV
jt53r55qbQFRqFiJ+AnKMH66b+bq64GcIibitEgRIxz0pZmaHpmJNoZ2cloXBVu9NIsX4lf7sz45
2uG+rauTiS15ILnNrIoa3qUtRu9mNUGY+DQnZvnMHdCP6MEsz1YCUxOaQGX9477BW4uTNUOkQkCR
kZhdGqzVhDpYOqKLDQWX6nN6YZZfAFo9Qb8ybZ2TN3zwhccipecl4Ilng0BErm46Q7YMAQor+7CE
kenu05by8H720oF2r8a879I0hgdbtNX+qGo7OwMAgtU4grDC8isPoRBYgz0ESqK5/2KAVKp3hc1I
lcr4+eRTZ3OUXwgROB2jMEhA/aebC46iaJ18/EXgFhblMR9q9JnHfCh+TNnkfmlngxhRLQR4f6S4
kzoAFKugKnF/n9+4pi5XrlsSwy/nRtjtdWAfwrYBniHSTnZmq51HDtG6CxpVpGviEBmxm7xYSBF9
pNYWoY0ZRean1KiRoE9NYn86pF0xPDOIXetPWTK7lJpSy5n9osg6xtDhBvMQw9D17Ec1wRdXHlq6
6NNrkcNV0e0EVMMt09SJXg1fqo7t+0kkrCX7sOtnZcPbrZzB2ygP4QsRBZcGj6dfHqkR7jAYSts6
sHNNOYuqGD9Am4r6O0CkQxx22WNthcXG/q6L/v+1ig+gosnUFw3PS6uznsEEGFtVQMsmf5oJkB9H
lKtfJE/Aq2qUy4+MQig6ZKr1PEd5sUsEgtr3P/KNlctHhXEVUEdkTivf28+FWqmMQAYtiDofWkr4
ESc3/2kM9fzBMES/5zkKN3qeMhB/d7DkwkmW+S9lO+rba8CEZuYktY3RBWNlt4eJHjYjUJV4imP9
eyyG5clCINMvCzFuOH3pGi4NY5BxSGahGJZh3Zc77qGJPWhdNQVs7vTUd0b0hPdSDnOt/i5qt9tw
w9frlNU52UXRaaR46z4K2He8UjmPgTcBb3VsJl0a4c77yomNfWTk6ecOwePPkzdslenWyQJbTGyC
ca4vFQLKkpcrZRBAy+ekF0EdeuPzgII4NUHTo0mXa9/VUM2OdZ4VTN40hJmp4op9x5DU46zoW3nL
yl3/95cQJEEFQTWGqv/lL4nnpSmqqZ+DcBb6Pz0Bx6NltGnQNY218XnX0eWbLclKQNIJzSihxKWt
bEwUO7c6EXjj7JGTJ8vCrOMIK+IuWxw39vMalCNNszLx/MSql7+GUUNUoh9pcDzFlRd/J8ryit0Q
ps1Ho4Z3cZ/Us6E8Z8VU/LIsOBX9VNdK0+eT9tFuGkLr+/0beWu/YO2hQy8L24DiL9fguqKhIGDN
AXtKZ0/UYE6QZRX1A6xY7UY8cn0hHEmCT+IhGz8Udi+NxWNTLT1jmoHjJCFkL22YHZZiQcNydHqk
chrdnbYGOOQlu7yEpDk8KIQobyiE1SW0ojEHEzpoQYGa4E43lHFPqhgJXxWq+xK3sfZQNnBm9pm+
RNRFsnkj27mxaIAWVLDlDkNWt3rRc2jrbNht9WAiuTikul29FoVQ/alW7X+TpBq/3P+i1z6W9iZ5
AqwvfNCrCSQ9bJslhjskUHo3PNhOVuw6jB5srfWOSlRHezeG7v2+0ZuLfEMHAPyzaRhcfllSBYiS
gUAENcOpD2Gp5U/FUPQfrKWvDyXHaePuXR9bABCyZcnJRUzg6iHpPSVfGNgNIvpMZ6aO+s43okH7
LObR0v4sY+aec2Bli1QeW4lvXC1uWYy2zDojcMpWi5nK8CiFTVANtD5+nzp51ZNGRuaUNgekDZxP
RaI4f6wR41GNIDqCUhGcALfo8kfQq6xhDTLsANyHlvgmLO4PAjjmzooqVfhDV0DhYG1SOFw9Kph1
mamiPC8JQdYpRKFAcWoxIxKUC3MGNnkxHVBEEvdpqliBA/nVi9Pp4sFFd/HxD8+UJ61SWgflSDi8
zpm40YoSG4sVwEad/kLcLn32ROh8Nmu9PEwJckT/gz3QO/DzUWGnXnC5w66YXcEjbgVmapa4bYf2
D3iPNPngjlX80CKnurHCq6vKCglKCMipH4JsXIVD0Okw/sFdDWZFmb6XdcU8KloBR0VrafzE5fi9
BYa2NUp+wyosB3IOElUSqi/yLr8rXGbFMuXAgJVAJM53L47CXaVpw76QCb4UG/qnUPtuC6p8dWFx
weRtdK1RncAfy79/Z5QyfY5soa4EzEMUv+ve5h00mvr7ODrO9/vf8frISlPUSGXJDke48kVupppk
TZMShHaivtRTXD8Yc2yeWwMFqck0SW76kSQOqr8tXP9N07SGQbpJ1p71kH411oM2J3F0NuAeFF/y
pDO/eFaBlmzOEE4DoYxiHTWvYOSlnJj82XBUV15YVsHfcKM4K/naXG6yaFI5V9vGZzOtq3/dUgzP
8+w0nxl6VS2CL3dL1+SmQfCqDBHKEviaYdKcPWXyaj0+z3FUxP6ow/7BtM5PyCxLX1Fza+PC3DhF
ksoSSxSQmeZYRSt53xrFEhleIOok6oibCCZ2yoD6m1+YuKCN/bxlDnkS+CPfQIXrQuVoI9soDCek
9WlkB6uhf+mreqg+6u2UN3/6hCKWSK2N+h638xrFkNcuGp3hQnMT/mHtcZhH89j3kIjuLLhPrL3d
1c3T/ZtyY32YJDEiFJM4WP3yvNSZXRPAJtG5tgZm5o14VL62eTXPIJCav+/bunFUYKFkXAHNOmpR
6/GPmIa34UCHcG4zr97TRMw+gjTLHnrRp0cw1v/8D+bYR8qmJgnnuleiMNxvCdz2uRmWFGbItDef
9bTtj5FmLQpzcMzA/C8WpZws0AzqRKvLB3Hi0GppHp9zvcr6XRsVyfjcpaWj79ulTDO0XjK0de4b
vfUFqdPKdIfd5bW8/IJjbCpLRssxUNJcUU8N6prlDr0v0R+Z/LW2nuQbTwfO7Q11BMPBFTYByGcX
F14RnxHPpYtIf0Qpj603KA9LOjf1CcalU4YiycZcyfUqdW4FzzJ3/03M7HKVWtEmZM9FcnZbHa0B
MK7WrmpnXmpNbF3Dm7bw3eB4Kftdlb71SsvQHGqSc1TG+hMgZeMIHH04QV5Rbdz426aYZ1AxBjHB
ypu1vWsKo25ZFmza1X6uVP2ArIL92VPD7s99GXuIq/5/xuTT9e4BVqfaVRrVjc91Ok2NXzmj6P1I
t1Pl0U3LrYL+9UHBGt1DqY1AcLOeZ28VbfAUg6XV3miK3RC5EP4UKHkjWe5WHxbIQ15K3MW3P70O
bzBKvIwE7FzN1WlNFMuWbXKmYps8avngnUE0MgkUK9WWQvqNr0fBg0yLyXmqO+vHobYZ4JtiPTkP
LOu7VxtAT0JH0jBUufmn6Q5vArVgnCeeRdbyLz9eo4u5aKclPovCMF8RklJOeT/pu0l0W5ncrWWB
/nFIM6TMzpoVGwabHOYgJT4v8Vxw17rORBx7mLpox8PgxBsO7PpZkIxbzF9AOAs13fqgpJzLQbez
9NzCv/DJnqrvU2wrzHoM2rdkGoYv9w/IdYB2aW4V4wu7ii24DOJzOS0giEAUFjw+0+T9cju7+ehF
zBB966aaWa6MH3S4b31jseuMRklQ1fO6KD3bYzJSD9BHPyR6+qRM7YK6gVlsHJtb9nCbvPDcfIq3
8u/f3fkyDBmC5P07e607vWReqnyNXGdEbVBYv1tK/1vVt5sGGdthIE82TNYDgFWvVyXPR3IehRd+
VWe9PFV2VO96d8mfAFsPfzapBKcXw+DMpdF3goEEFPnlAj1zMJoRSN7ZpKBs+B1z6OppEHEzHcpB
L5dHb2hU52VK5iXd0Z/boky+tV64diRBM2BygKGX9kfF6aOQPv3Zrc2J5mVN/CScJihKtfqb3djq
HNy6nDBMSUyyhtn1wGOeK4kRd2Fyzut2/JJPA7UOA1Tgkx0t5RbR7E1j6EOxx1SxGfm+XBx90pHh
KzU+V0rYDR/bfmye9KoW9YcZUOJGkf66hAykmQkoxux4NCiJrc4qGgfaBLQ1PRf0pUJ6zvDx7eY5
sQAjeUvvw3+S/3IB8+z0eOr402JK/EHXsteZRGwjML7xfMmxLMbPwFlfM0qVZZmPY15zcbTKtj4a
kTfTZItD7ziFnGwYQ4Y4eaS0Bgzqvou4FkdhH+SUNNA2XTKeyq/y7s6GfZEY+dBn57TUw3TfhL34
btphu7O7zDN9E7/PPzVBeblLqjoop6Ykdugt74NYhvHU6/UWUF9+6IsSKj8J9CwXlwhCNhguf5JR
Fw4TU2F6LgurELsxpQzmm1zsh/trv3GbEAV1aPGQe1MqWNmJZhgSLJCGZ92sZxJ0FeL4Zely+FAE
U9RD0zmf71u88RzgFUk86AqZ0LetYnY943mHL74451ERvghBqxRB1gXih1Bf/k4aT/nShVrHIJfr
bIgX3lisBBHinLnLskl/uamZHZfZvMDFaYzluenUXuw0O2mQ9lNKKLTsTd984ytCHUgZWvJf0eNb
delHdaRBCqD3rKfFMB2qhkFSHxIOu984wjdWBgUZJQFIUEn41kn6nGsR6MS6ONeZqUZ+Bhpxb7aJ
hDlaDWqidrc173/LeTCATYkJDAlYwPXg35AaVgvJV3Fuk1A/tg79YNEt+j9UF6Pn3iyTR4pv/Y5O
smntZF8O+OWSHlNNEd/vn6gbnsOlxk/8RFYNYGB1fcdGjxbBtz3Hre4plErTdJfAywdyoHPOieqg
mWhk6uG+1fWWA4dl5BDPSa6rMs26ujlwjQ8O1VIRNKNWP02V2T6nyYDvrKfxHyfzoj9lXJcGYZKg
x4aPIhBaGVzakbeIldJXM9yXOY36p2pa2tmn3zK8arOX/GFkLw2Sycv+icwD1wweANOiAr0fPTAg
2y4fY0gY/oFGSOn2XbZsdfbkR3rv8KQx+npEfxSgwbrK7X7ng3Mqgy0Cd2oQLlme7imkFt0XxXOi
eG80Zb5seKFbX0+qMsk0j47xOuQOy4qQytWWIM47VzsilFjkrxBkGD+cwXP3UWbM/f7+gZHfZ71C
3lqKPlBo8bSvvl8zxpo3lyifMNC3+LFNW6NVrfJlGkkRd9VCCg8PX/GTss3yMCQe/Nb3f8D6nsgt
hsSA8rMMnIgvLre4seq6HutUC5j+sApfH3TjS2HRjFMiz/xrVIb002h6+df7Vtc+8L9WyUsZJ5HN
lNXtjJbBGpdeaIHaNFrp1yW5lo9yirmxvTe+qAlngMxCiWeuJpJEwQRDUidqsDiT2T1YfdeO+wH6
9OQhSXX126hP9p8qTLA22byQHJiULeDFuNxRpS9Qi/YqPSh0hBaOyCDShvcR+UnS5yGkwudTlquU
n/d39ApWgln2E8QBatrsqbGqKxgL5OXGMBlB2i3Vp1g1i70KwVMJrWwz8T9jEOImU3ujMONDO0/M
+emtvRE93riwNMffyv1yVGd9mlKj04asGUzqwk7e7jrXDp/UmIaWb+X21uz1OmiQKwZ+7dIIBEeL
is/lRqNfNDcI1RpBForFe1Y1pdnXjO/2XtbC3Wd51G46w6leG8/ZKjLeOMA4CG4M8A7Q2WvioKQu
vJpGtRmMwhiKPQj81Dx4fbTFZHbjAPN2M2b4xhaPCsHlGstcb8heDBOwkNV6KByk8QOatKF5nsSS
/qQ/1niP90/SzW2Vo220rvH0azx9myn0wpOQpU1TJB66qAaF2TNWY/qhYSiv/eLl2n6czfCcT8sW
hOWGQ4TTSmKSqcTRXlj5IwaQSroOM+8LpKC/a2Bb7cNcFnp2hNd/ep6VqRRP3ehNX6w+IhlILYh3
/vwVhzGUjIOqIy5xnXAxOlOPIEO1gGmKNHsRCmM2PmxwtfexYNxfey11F67E+9t+c+HU6uBmgFeN
Oa7LL51EzMtATaoHdRvr2QclnIt9pyJjezDycXJ2UZIsMgAuK2tv8S/LOZFYO9//EbeOG42P//8j
9MsfoejQmS1arQeNqvUfQVQVPwvKIwe7tDp0EQpjY9E3Xh+8BPGLJG0gZFy9A40DD16E7FagKyAx
eJXzEd45oX9Le5qEB5FH4u9i9uxw4124ZZfnhOiYmj0o/1XQ34u8d7UxM4K4arvfMeTI4SkuVEU5
JuAwi2MoUveXLme4/nx/eeTJ5Q2Qf0SIq/2dOqDqtWkElJi7A6Oy3jEE3Zj7ur0kh8Wat+SHbi3U
4RTLjP5NkODSIJTpdOjazgzcSuteM28aT5VTpUytNJmLQHJZxoDtKVtt6b7dNAyLAwBDyaa6Dt0y
FIhLp62MQJkq7ZigPOlPU9aePHViKrhOwgodUaHH+f/wZQEpQARF7QLykdU1Ksx51MyoNQK7MroP
sxjmL2Mx0u/RmwYmEJqyM8SxcPNujXPcevqAwcgMEu8FoPRyp7UmrpIpUQGnGEA696jbuf2DOpvd
BEy5raf/ZZ2SOQKsHxmOuro5Vp9HE2gfM7CHOA+yWlk+Mbnphn6pLzV3tY2NQxXThnq4f4JvLhPH
TImYzvYVScSiZ3EFTpPXwY2ZetXEQv8pSbwSuoacMs7uvrlbxwhWBMIoXnLwm9Jrvs8ASlPMVluY
gZqYHxTFRdsauPCRLe6OubEsHytDET/v27y1RLJYCk9Q1hGWr2xqkdKGw0gk5alz+91QmkU9gk/L
jxTiuq0p/tvGgCd5ZIxySuBygXACoro7OhybRnH+QTVKz3fLNIIUNYXaz8f7S5M/fZVuyPwGaBil
B/B/q9sRhYiEa3ZnBwyuhi96PVTFvpqrU9O2Z6VO8wcNr+g+Q/2r+0UY1hvmb3xNPBHIel44yuBr
pmPwQwgYOZUddGKe7QdlDO0IHkRzCtpyXtpHmD4YXDOLRGzJs99YOGcWtWOAeBAurZtEYTo5NvPr
WLbMSVL/Gvsw1ZPe7+vwX4IMO/WjSKfCNc0VmhRzlZjqn99YyUdLFRMAJNnI6lilcN1XZqE6QcX8
58NYaKgUKjO9jdizFuhicRVH2qhbpAw3nnQ6VZJ4ksiC3s7KrObS6IPd0wmayVCTQ2MZ2ehrjfev
kkaD7tf2ZGx85Vt7LdFb0vGjS7CeoRPGovKZEycYlCkahl0+p/Ff9ZAW8V4dh1A5GqXolAfPXCqU
lltH/9byJ1skEbfWTSVbAgUlMHH9EMy6LlQBXVKQtkXrL/1k+0ozx61vpeEX9JDjrXHkW4f7vcFV
7IRMTq/kIrQDdVCq9NCDGfmSzJ46PoagTfYulKalr6WR0hzuX+obLoQEnkYhKEPQtd6qoNjq3Tzn
ZcMXLuO6Riq7g7duAOqwM6N+2Bj+lBHKyoMAnqWlDN5TDois/JWhz/BVm6EVRFlrhj7y0onpl+44
b9Qlbi2KBAvgGISYwEdWngryY2hfmOQOUPpsFogX4D78HM81KkDJbIg2+PM9lNgNGLUkgf/6tJhq
zszNYlhBJWCifU5i1+l2YW3T+Eyb0t3gm7uRYslSC8MQPGsAqFab6JhRquLqrcAumRXi+QTVpE+9
+rUsCue75Q3qx0K05Rd4BecNL3TTNGh7xrYo+FyRxthlTn1gss1g5s0FyW6o3ZOZmWX6pAM4ap91
KLYYKY9F8rfC//9DhoY3qURg7pC08g/0peUleveeozExdlnfO4ERQ0sdj2P6Sx0bcycap93Ae1/f
R8BUiG9wfHhuCAkvTemIcExmoulBqEbttFOqrv4bNhpbHPPcsIaDqybMSqtNSTf2/mG6dj06tR92
mEE8Htv153WVeegnEomgLO1oDylcVOwhFzP1r1Ie4nGx+nj8977J6+uCSfiIuJWSsWRdutSMookm
awSj2xTDa6SYSbFryGF3qpLEW93lax8AAhv1dShfQZVcBUiqtzAWnyd2oI9V8h/NEVp3jHKv2SJY
urWP0FzAfiLxagS6l19w1nvNjqBxDyx3actjljnJsk+Fo1gPtlE5+8wO5y0SlBunBrgLxVAgnJIT
Wt6fdwfUHRy7s7LWC+i4Gs2xayqaUmmT2hKp04UvtTu6/zD322yVKq9fTbJgyi2kw1I+Zs1yxSYK
erpgRsOqsrwdXObRMaG7mRzdLjJ+F5277MWkLclOUePB3MO+mm3VIG5s+PvfsG5NNXoHIXYUJefS
UrOPUdcn6SGrkVDduwMc5ibBfvjHrlAm/2DbZeEd7YnVN3Yntx9G2MfOPDlL/IIM0GjsmsTLDN9G
lxwuvrRu/VQU/Y8w7YcNt3/tDaV1qDZM6BwoQMgNefe1E0HmXFHhOOuhpX0TFALCHeGE/a3tTTA3
c5l+IkStoOEvjA1HfOPGcluJkCj+k0rZK/dkNJ2d56atBDPVmBdTYd66yBzlaw8e6OG+c7j1WaUo
FhEC8/5XpDE5g5dLOWfRGXaW1of3JPrkpaHYD0v+VZ8969t9czeukC0bCpKWgxnataw0OBgVnalM
CfIyRqkVxp9ZHAo2PzmYaKDPkd8KsGiRM9sbvdwbjklOrWMWMkVy41UI1g0RLI12GJ+pswv7mI1T
5Dz0TmL9DxtK8ReKSrJgyivyd7w7NqNRp1UTW8lZQ/H2gUdmhpWSUa3cXcbuIbEUSuz39/TWJ+RJ
oRdGd1US3lxabIsx8dLZSM49Q4vTMQEgUD54orXiR6YInPapgB34832bt74jvSECePq5pC2ry1Fk
IYz0JkhhvYeuYVrUeVcoCF5YVe99tgerPXRmsaUvfOtaUPulOsbu0pdfGVUWxkv0xo3OMVOws5/i
DZ/0xCg+dy0ji/cXeNMWku4k+wDsqLNfbmpKfU4BVQRqPp+aT2qm1rsQLhlvXw2TWm6cmVtnk7CL
r8fMB6j5VX2odOBLdKAUOmd6X/xWtayKHvo8acr9ny8KlAgxOrvH9MHqAevipe2MrPCCPHHGIwpg
Trgz+j4yniyxdM63P7fG0aBVgJgtYfPqXBoWtAmaonqUgyYVss5OqvGavVomhy414r/vW7u1hySz
NNhZGoAQ+ffv7t0c1k6cE2kEFu39D/AyAQECFNVmh/t2bj0LPMRvgCvc5pp2Q45vudmQhwFdD6t4
9CInOdEocU+LBowVCjS3HEFCQTX4OyLDazfM3woFqI6QtlK1heZ9tamqOroMxjRKkC2eW/iKgXQd
A/bVS9WNDKbPXnNki5MH5E6y7lCUXfn9/vpv3XxJtsc5lbwjVzWDKM7qMMWDx0MdnkLm2k4ZOctr
aS05zQebrlBbGBu38UYHEzEIYJKQSjDqAbXQ5dc1Sw3l1TDxAi0SbXaqqjb0O4Q8jQeEXEz0A8uw
iFwfejVdf6FfVnwILUSizyU0EP/c3wBN3sbLNJcSGahi8gfSQcqAl78louw61l4VBkWOfIrfst2P
DM3XIYQMWv+sjl70EGlZj8SqsB4UMMHFjrRUO4R0zcQud5ps31jl1tzNrWcAsSZuGypvYLNWTiTq
dGuhBxgyUlUV5n7u8mZ6qjM1YcRbRMOjgiDs0/2tuGmSK450NCeBluDlTsDPO0R6ZTrB3C8QqylG
05/4eZN7MMzZIDSLC+vHfZNvMyir3Qe28wa9A75KLnVps4YkoyymwUb1vHa1IFY9hIs5GYp2pMjc
dj4zFrrhV6lStLs4HiOYQA31Z7bM4efQU2Hozaq4fPKacC7PhjIg6HL/F95wEPwsOdhGDk8MsHql
EqfyQsOKQvo4ddr4nigGbyfIo4N+1JV08mvdKg6WkbvWJ6vujK0s/sZHkeRblGAgGSAgXJ2DeRGZ
26FnfhZzZ50ovw97u3XLnZmSOmi2JbbgkKsFM/xJtV/GqhwAuG7XHgHSnA4EA0yKIoubr2ZqN6qf
Kar22HggXo95Q479GDqSKJkZEXs53t9v6fHeHQhpnnY7FLvQOkI2swZQo03lRsR04QkiqAopOn0I
p90olT1oGCO4ct/a9WJxebLjLpGIshd6efwazZFaPJV+qquk3Ikhjw+OGRdHT0mTR8vNqicPr7Bn
aqrdyIbWPpCFvhVHCH0MTMPmc2naHkQXDfGin+w+Sl/auUmoy8T2rk89w/FBchT7uu71U9+oxqMt
3N5HfaLbqtKsjhe/Qtal+A/gGeaZ1t6vjNXUHNLRfA0R2PjYDVBWhAnxXphVYqcjGrY12b16cJgT
pUorsaYSCKUzg3C57NEjua5EzytbZMs/TZv+nKRqbzaTjxV5b+7SJXUf73/lqzMlLxA4V2IlgHow
v1/aTHpXicBwp6epUpKXaJjtv7zB/pV4XrFRM73aTgngkAtjeIqtXTeUhBGaajup2WnJqhThZS2s
m71RTsKG6CYafjEU2m9d2FurM+TcCNGtfMTk378LlYZ67FraPdkpT/vyaYkGBQmgCYwZ8m3Rtz/f
STkXxmQ60w3AAi9tjbHbdXFqZ6c5hHbKjTTttwFO4y+jTMat0OzWuhj3geyXIg3fbnU3K6wXkall
3M0a9qHWopHjqsMTENJ0I5u89dmI1eGsw/tItOPlssx45A0IixynU8tjP6inZErTBytFbOWQRlq/
ped8fQ3wNngcbFI91NaywYaREml2fLSEMu0PK0ndH27odiFaeWnP7a8W6A2AVm2xXV27HU4oVxDA
P+VvgDdyK96dFqHm1ERdhy/ojfHv0srMw5h3wJJR0+uPtRDOL1vxtGRXpObyi17D/ENH8fpw/xyt
4l68AL8CzA0tOipCAMkuf8WQW9YoluT/SDuv3baZcF1fEQH2cko123EsO1XJCZHKzmFvV7+f8drA
iihBhP91khwkwGg47Stv4YN36vis8uWtqPqdhmOv3teuqH1Sp9nYYoATbhBKXRN8vlhvQHOU5WXV
D7v0iz7K7MCidrNhOpptJvp3KKya7Q4wW1JZSMaqWciN31uBuxJLLL38ZHJNbxI1OkYFkPIKqv7n
47dtXJk1KI2jk8aVa/tFpaQfDaNCIGlT1WUveoKsCL+WliLhB036tL0TgQUtw1ZyW9tMgZv8xmhS
tH7fi8GzfGCXzvDg5FY2PTpBrJs+9ZLu5+3VWsbI/O7XBAmmLUgWYFKLCtbglMhE91X3FOMguhXT
1GGbEPXCJ/Yy3I1o8E10GiV4F3ma8jFOhXdIPL1sNwOGKepGNUX0qQ3acGUXLaNHONsatVvaOARo
oALdxWamvO4FQun7pz6eOnw7iyyLNlmr2MewjNt215tt/Rkhs6iZfHfE9rMtbbMhmK7dZAPKqxxf
UguO5kaNdS85amOiaCs35sVOl1VHOC1ArcCoQ6Y93+mx6Eyhtkn6pE5j6W4iQ0fssrOSp7zBSHor
kqEx917Qudi3u0HdHGwEw9YQKxe3jU2Mg4Uk0hdg9kmrz3+Ea4kBoYK6fbJzIDkdFMqfVlKpzc71
CoqhIu23henMX29vm8upUzhDCZRGGxiECzeH1urqulfs9gnkVbcfq6C/t6dktP0WEX8n1jfCypOt
MpXuS2k7/cqdfmV0WiRQZ8DIEtwsCZwisIexU73uKfRUZGvbQe32lmMN+oGSmhr+gKnePpMYlrTG
+myUylno6q4U1i4umlfoKOhYiUhwLnpwIqQIzwvQPumKHexdJSKD0Nzpt9towabSlfrb7U9+ZTzp
bgX6AEUg4G6LA1E7FHqpfiXHhlQ+9MepNuONV6Tls5Zn4o+NLFB6uD3k5eXAC03nizNIBMksF/HH
5CYCNfmuOIaEua4/iWAKFZ+gUjHQeOsC7LRtI6o5dmVuqrt8VOxuT+hbl8LvwHV9sXRomY9G2hkx
pqpmFanjykUhf8JZUkG7nCoHOEAQxOD65V75596dxBB5ejXER72Z8vxpbKYQ+FTdBV9SRMvWYOGX
Ow/pIr4yDwv7j3Lj+WgMn1jjUJVHzykmnKaVIeJP+uiwuD5WrfsNgWPDR/rBfpiqWF0TKHj1oF/M
ltYSmRvHDkbbsilZJ3mdwD6NQEzFyTHtR8PYQDoX8fNoBxXwx9Gcui8RgI5i63RpUj5FfWpmfsXl
/q2p0ylAys5yv3Ch1eGmmwMvxCKNdGyfqTkZSDNNFrBgt6RVVo4JtrqWI/Tx4Ka6oN1gFUShM6gC
v1GFYT4V7PP3KGwmL7kHS93v4rh4gZ6qe4fKGrp664zxPG6bChmDXSCMLA/BADS4ZkKLpnHeBMrH
RMR68hKFTvszwP9i/mQbCSjlMPTYOTP6EtwjVap/yhQn+IKZlmc82PM4JTsnc4LsD9iUpnyXUrg3
PhexCvHLM7La2FqRGQZbaEt99ZC3ZjbQeZSJD1iHqtzDALfGhxLep/Ng5E3xNBpNGW+s0ZmbewUn
YOO+T5KpPrKFQD6O/UzBcBBeBsRHCRsHtqhaRsr+9nm7srtIV1GxpKkOuPQiLFZxvIyKJD5abTs8
TLUYP+k4+D0G1DE5fWZT/VHSypoQMtXinG2WrVWCL38BlBlwNqRw/ALQeuf7m+p5x+kmikGntPtQ
K1n0KYrydls7KjTSJsN6LVZU88mMy2APNHcNXnU5PqcYTAUqB+wib8npzmpnRvxcDygKAnvcJ8ID
w+YhmpVtdDeVlCivnm3zlLhd9b5DkCnbevRU05WX/bXifX7OSLi4Y/kdkpaw7KFmlj3NwtPjY1zM
s+PjSxqrH93aaB6HoW9cX9Pz/JF32TkV2L8+INKRnaD3hu6Hmcff/polZZl80gIaOt+sDDH1d0nW
KNaae8Xlm+CSrEmlZ6JOGpCL66ip0GVBnKE6ajgrPUx6ArM1ynmafIV6moKgmip+3d6jS3YggZlL
y5OWBCVtGGTLMeMcXyLP64tj38zasFPUofgUu01R70QvGbxZZGEs7qdaEyef58gz8o1eKMP7QUsq
TC8VI0ytb7d/0+uDf7ZcMkzkG1B2lgz9Za3HmgtEHIZce65FnXlPZRB17fNEEq8/hmrSDNu+iTzb
zwrTi14ma7SU905aTlhKqaKXeOIkyj4huCeGjdr2+I3oldKmu76eivQLphdDeWjzafA+jWU3hTuB
uPpTjQzU+AHF03zcl4ERqitBzqt+42JStA1QiuNd44/lg29UXep2hWk8Y48+36tTOP9yO1EYHx09
CA9GW3nJ17iqOJdeNMTeg4cCQXZvtl371bArkW0jjAwfbTMzza91FlWPzkC54oAhXac8akXa5589
K46nD7lDuXNTF07+NQv0uF8p0SxJ2BL3BQODA0VpiBdySYqI7KFInDzrjmqDuh1kUUMgGqsKEX7o
h8aJ/XxWvOguj60Bi/asq/wWCN7HOTRDY5fSwuB/j3ZbrqRsF3cNvwXZawwYQdpI54nzuy6Okr4r
8n48FrlwtDvU8cKnOa7EQwC1YpMWWf6tCowYoq3Tj5/mwY1XQpeL08sPYGwA2JRlLy+ZPkiEPjje
eDQ7LBl9HFjM37ldx9Zm0IArqG20hje/LBHQdZPFMhB5wDQQADqfsxHRbTYxRDqqEON/qkP/MM1h
spd+JH5CWu75o5siraY5gXhuSHTfUzpZg/Fe5sryV1DylqVCmlPe4suPo14ZLUnJEfIVurpdVZnt
VilG/UGBlhRueqXQxnu1R45aoDtVvDNGN4lnv69yY5RSInAOR2U2kveW3fbmVhkauN6al1GzH6wG
npg1aWtmr5cXH7+aOipcWDJmLsBFMKzB+gDlMlFKbUpsQjO9/8n7kc870enzU9DOvxx+ZAo8tnZ2
SqMg/JUMxYsibOWNcGBOFOhjNI6IuoHEocR6voxmbIZdmcoPWJrOPkrc3yb6GJ9UDISf0qwpvbfW
0hnvVU0cwgv8zWVNZ44lmat1pyPXeY2ifzM/l41rHtxYDz9G3Wz58+hxPpyutk637/aL/FaC+CW7
FRQyVbXXHf1PfE/JvqaM3dvHuenbL32QNjH64qHm7AJ61s9Gk/2NYWh+uT3q5dEk06LOS+uA0aGR
nX9gzDtHr2ws5+jCl+p94Hfpvnfs+VveNsn7ror/3h7vIouhfEBEL/l6Uo1/CZRtnL5uBiWyjvMM
GCSv9PFT19bdRnrSv/naOx9qMbXZTmvFFYl1tIscTz03qvF7UYGDbKMqGvaIAMaH1Muz3WiMyREt
gDXG52VwhfUsZULq9gD0CGAWJYtQoF6d0OE7jogopvdmXpbNXR3Uc+p3XlXfofAM9MZO3PxX0Q7C
ImbAJ+A+ayvzqadz9NOY++Slwouq22C8Gu+LNJrWuieX+86QCD5U00mAcayRO+SffadA/R8JQvVj
qQwIqatjt1XteviEZAn6ZboyZ4eATq54a5cBByspsydFo6jHLXsotmeMdUKEfsTxWN0ErlNumsh0
XgSV1jsKDeH97Y33StI+izKQHECRFlQZ1uyyD3k+T6+JR7OEu3KcuFe1Q0pYYfhBmtmaX6qAXR6i
VkVS2lXt8V7rBoC3bdh4Ci8yNJBND4Nf2SSxFfQHbKK1I1nUODwac6dgZjWZ6p9Sj93p4LRFe9dp
6hSAGBNV6lfu6Ih8E+hqshW6kXk7MEODdehaDf8tPU57jTqS6aa+nheT5LE4c7htdMVKX6zOMg9o
CnQIT6nK8JGCYF18B7+qfzGNWeFmkFwkv4/L4T5q+yl4qAGcnXK0XV7irumCx4E0Wfg1RuFIVxdD
a/25/VUvjzO6A0CuKA/SeADAc/5RraYRnag159jSL4u2QW4Fyq6Abk7Xs+uCNX7Vq2bychGJZSiD
UIWWHkvn44ELUiAMqNZR63B13RjCJPpLaU34tWqpB6dymvmgTXGX+6T/vdgZPdf1PQA45S6KHb39
Pgiw6oitzdAbZO932wHM0fzYw6wOCZBUo6zX5MRttz/UtV9OcCvhGViz8bAsvlRewhkKh7Q9BiEo
P6fK9Wirz415dKiYWp9Cs1M2gMAV/W+edukupX3lPmtVW1S+XaC8vYtBmRzqkmIBkNpO9KmvAp/o
fiieEBvoe0X2kS8ezmvt5cvoUZK5cXdEJATL36X6epjGnV3h63HkSCA3FovIVwvHeGiEKP3aU7xt
MVbfvR61ft6QN7dayUrZXA6oasjrF7cT1ktukQ5de5x4OV80L4i+C2CwCDnH5mGeuvpL3fT9Gl9e
bqPFNgPRBIQATChB0PItVtpMmVEYFsdmxHRji9xbsHVK17grxybYjm7dtPdcj/ldHgr8zW5vlcsn
mRSClgCPIwVndzm4MIUVu1ZWH3P49HdqBbtro7oBcStlyFMRqumP2wNeeQGg2/JIWWiQArldbE1k
nISdT0l/FPAU++0YiFGTOuwhtgLRsIn6MiRVyNPPt4e98pGpe0jaIu4icOzkz/rn4WnTap7dqBuO
LolSduIHYNrpOHj/bYewKZvfNXUX630xW4X46ARTu3J3XR0fvo7OBGlwLMPcrlYKwjDRHV38JFKA
IFgud8YE/Hby6iBjx9mwvJUJTY6DUCx1rfNz7bNLiAorTCuT1/d8/saA/2Wmpf0xwWOlAoaYxO7e
dPvgxSiQ+ENnVKH6PSrxSmHjyv6SQSZVBC4j6AqL5abR5fXl5DHvGTiWPsSwGiMMVn7qQcxtOgTe
Wohx5fKDNwSkQPZMeYaXAiqFnRoVu3c4jq4Tjw/FaBR/ueMzY5s6dtq8Q/M//Z3KFuJBy7zg11A7
vbKtq7EPNrrS2+Y7Y9BT5aAUtYJTaminJfUxx8595FU7kKmmmyB63sf27vYefY0Kzm8CyXiiEEQl
nAR2Wacb9EQXYirmY6LFw4sO4dHYlmiL0cs3gvJxDNPkOQopT29mlKSjnWIT4G7nvm/rd00UxYJm
KGJwvsDBBYwd9qaVP3n0hDcoW5XeXQlfofEHpy6Nd4Um9PRUdnY6bEQ2On/VudW+QrPn/MXUob2D
IQYESYc5xC/69kQvNwUUGQRCpE+kxCwtEq0xc7TScBRUFAw1uat5lD6HZJ/vc2inW05FvxKOXbY9
KWNx+KRNgCS42ovueathv+2pdX/U3CrNZr8rxoRWsF01vW+4Xd7dcw2aKf5m7mx+j7p4eMdZiryd
hcJustULC4dTK66Mr2jvdvGLZs/2z7d+E+ksxX1I8U9iPRcHVMlR8R8bcz7qXqQZfocpKv5XXvzQ
kx/vUWXG1O/2iJdXAiNKLScyXbAcy0pYPZbePCjDfGzNOvEHM9MfwlH5FLglF5RQO/VXwU10uD3o
5dJTKJGqLbyulKKXLGvh9rlbQ/88Cl1M26JITT8dYfa4mXo3jE796fZwlyHj+XCL6wdHGjwBg0E9
9hPa7/Bs2u8IM5/yZNJXHpjLyEXCYam7kNiS1S+D09Q1Ry2rS/VY5lOzd/ohcPbUnqzsZ9NIK5dU
b1BXANqGLqSYUzfdxGM6em/khpLlUEhAZUlqH2AJukyxuzj3nCkKrKOjTfXs06vXwQGG6q7BbW3l
WF1ZSxmJc7UDzePKlR//nzfVjNxKFEhYHJs+mw9AKiZUH60Mb966se/JeXJtf3s5r43IA+oADGAD
kQScjxgFtYln8qgdtUqBAuqk0cEbzTHbhHkXbuehWYtWruwfWZqSWmtAgEACnA9Yh43WANfSj0U/
j/POzK3efVYz08ObR9cDcyVPlRff+QNAGCh5blLvRarznQ+HvZvu9bWnHUXMBZMrCL0ccE6s9ZUq
+GU0ItGEdDcIRGSGs4CnKFE5AxpK9ePQim6jNSaNoMwa9jk20RuyKvUe+aNki9cqdeQ3LyEnhIRK
Wh6h9b1Ywj40jLGiNHtMsyp9iFBTujcCkCcd5MwtYkarsFE5l+U3hYEBs5Yghs26WMK4oriIY6GO
33JhbsYoGQ/Ca7rHIgujRy1IvI2HY/ELPif6eyT5vU1cd9MOAbBVq4YrF65U8qFKA7gFoou8Qv45
LyTZVWFgZXfkSc4+zrWW/i6I/u9Mrt3BL7TcnLeaorvKyjm9tompTqP1KOtuF3XGbiinWIrJHen6
GgdvcPvYV+QNZBuBs/KMXR3LgpqBmDN12mXOTAHKTOFoqkdLVP33KlHqj3gcAojuNStcecCujiVx
FOS6YNOWBW+BSkOkj8yrNPLxdx+E2OeS0/bmD9G5mM/f3rjXVk9KhWKXp0oS3WIfaYnpzTWV1CMC
Od4dqvioxiVFs/cadf5Gsx9OZD3Hn28Pem2KIETAA71u4WXhSpRm13X1rB1jFONfMKRQH3K9wviQ
xgsd1P8wmOxioF1AwXS5P9vGLaeARsdRpHNSvlPRndwZroKqcKxk1srnvHKVU5kBH4e3EDiri8Rz
cDtEjxKucttKvG2K+JNKou3p36tqULYd6uNvtKeSb6NFvMkVQPjBEi6unjnKI1MomXF0FLfaQlQw
CpjLbrKVyhO+VhvOni2treDWrywhMDIqVzyQtBaWDbHJqbuhm03un7jUv/FsZ9oPainNHY+cab4V
PgWwCEtBWkAAZYE6yB/zzxXjkh1482RTX43r7H4o+j9lA8OjzaiQsz9TY81N6MqpYEAp+8+RIIBd
nArHLcoxpqZ1tI1S7X71Un7ujhqk1R3Y0wHlbx2r0m2Lov28Iqx+bWhiDwc/XwD+fNnzucaZlSC3
kRhHxVHKZ9BbeXpwjCl3D4DW0u9kSAMM23z4L3GPjVoO0owUTai4Lz6yHaZtEXGHH2fFTrd14+Td
Tovn4P0cutVR7TJRrxT0ru0hae4mtWylnMliqiFWTqrRGPqRsrHyHGP342wr0SfpPrXnPF35sFd6
crYjj6REa4DUWDbCRq2ENgZT+RlxrvDBjbzc3jp5S9mgUOYHArR432spqmVt3j4ohhPGT1GphA/U
U7QPt++kS7Ac7lgEXuTxkocAGeF8lV0jC1OY0dlzHNqstehbw/TjYow/iHoe3/GqtPdNMpVI6tsD
DHVrRCavHOvf4CapWWM5IzYQ7Ne04C8jKGrMFDakXBNnbtla0mrAcI7V1s8BXJDUj4OSsAKw1iMI
IOrB+qB8TMFW+fGEZ/zKu/d6N56HNGw+sllJ+eHULR11QLGlEbZdLZu+/IM+NAj8yLIe0bhxDpGW
5h+Kuuh3rR6bvt2F9cNgJf3KRXN5+FwdEjs9J8kqv5AfpjSOjXHhjs8ENEm3GWMwcCPlkRd0KRLP
d3U4kE2l6msWMZfPBvuR4ixwJlpcsA/Ot0NRtlmfeOXwPAVG/2d2vfYeTlCjfAa+zxNsmaETvvml
AmFK9YqgHAOHi4qlOeX4JLWRe8xD7RDVqa77TZsIKGy5+yGfq+DH7S1/edhlGolbGWp5vAGvp/Of
Ozya46FF2NnBzaAVf/q+t6iP2sHXAV/xj7eHujxd2AoD8CF+kvawbOXzz2nmIY9tkdZPmGvN9505
FvddJZx05w158GBmwXDso07dRW1q1JsKvcvPltFGApl0LT5FxiR+xakm2pUdfpEHwbgAe2rQtQXj
AnDt/GfpdVC1QF7qp7zTqz/QiEe4TvQyxN3t+V/sJukPRR6JkopU0V+SmVsvLkwt6KYnWB3ucDCL
iBNjtqToVhMWf8LZtvf/txEXHzxI7NacUI196mBqNBvFNbO7IGybxxg8zCGO9cPt8ZabSfpU0AEC
YAConF28eKsqu1EgNcX5+7Iw03ueZeO9MIKjFqVvpga+DoXiMCIt/EEZ83zRsiqfirDM8/exE9Dj
MvE4BuKXiRMgWmzL3db+oSEgN21SDdGW29NcXkdybFonEO0pcIP11M7H7hpr1IfOzd6PIz2pOKts
aIC564d2p5WoYrnGnwLx6W+3R5Vvzz/3sGS3vlIUuNNpaQMZPB/VabRW1Uc1+NrhGJH/NIuyP4F2
C+6qqVK99wm2cfkHXAct+1lDr8rbVHO4pmmwmPnrb5BlfcI9qV9yUe2ml9UH86x8RUs7iLZV4alk
IhUA8d8D1cwSyJVdBUB3wrrc3Z7+8h36n7Gh2HJ+6HLTwjqfv0abWe9RvT8lY9/v3C5MNqUaWHsR
BYp351ip87cieHtqzKI+qEUbJbvZrpWVn3H1C/zzKxb7rm+aoekbHBAnQzTDXWaUI+jW2JjrFzuO
xz/DbCbIcyS1ueZlKee3XH8aWWx12Ty7YEVlQY6vVmooXyF84RxeTqbx0pRkEzz72Abe/tqLiOP1
YwOrIzWDpwArSn6Gf54FK7bUqg6H6ASQuFY/qHqhK/6oYTe7JQIJ35lN66Z/iFmHQ1EWzdpFsrgq
/2d4Yg4pHYv+55J/58xWSVxbhaegxgzRK/PkOBdF9S31wOgTZRX2Ssx77XBBy+AVoFloctDO52so
kxcOwgnxyxjcYTtT3N+BaEuMbcuVRj/WVJxx2yfulGxaAeFqQzVZqVZi4WtLjK8QPTuJIOIpOv8V
c1V2mpjL8OTgwH03GF6wNabG2lY2oO3bC3x9KAlYIscmrZH//s8CK1bG+LMVnrRxSL/UulTK0T3Y
P1rbO2t527XBePuIrSHXUXBcXJiGBjvebjHYxcdzfE+h0cz2ZVaVuLtrsaW/LQd+3TwYtwOp5i0n
fVl8Rd7yYW7cKvgaVbUGyiU1omk/KE0476DiDs7bHtnX4UCpk2+/EsiW4mh6046hkCpLVoW+5eDo
6TYtS/d5iobQD4Pp7cK/lP4JoqTxB4qFS7YfxbUw69VS+WoSp/ml5yCel/Vh8ckzo2zNSObKuXDJ
uD0pN8D0lo0is0a8U8Eo8SvIkWjDPOcHDbDZfTeXd83Ue58KI3b2RqoMqe8KrMZXzuWVnUOoyEUk
8x/+WqxlSQcMAFUTnlptSu6abmrfdRFQDHhIPPO3j8QyE5UryWDUwmkvAONbOk1Z1GTIMTuFF1bU
xZMTKs7vqCzqeMv/r3b5kNTxZk5VKprdPKtiU7kSZFeAzem3VVO+2a5O/iBQopDTZNsMuMj5IQ3C
MR+zTGNrldpwgFlBDSmPEGstx7Z70PgGa/CQa+vNWlPehADgXHzvPI2Vuoms/GTq/d/Qyed8S5HV
MzYNd9+dMyvxMYCyswsCw72rjbXhry23lN2TtTNKAq8ZxD+3UqjnppbFAZZMVmJ8z9wBMe1oNn8U
XPy/b6/21aGorsLMV6X+pfz3f4aynbBrDK9OTl0cKcFGRcOn8JFpHUp/VLNqJa278p4S8tOD1ni8
6WMtMklTH5OxhaJwyubOqD+I0srVZzuxy+EzdVzH28xe3+e/Ak1rDrVFCebl9myvPKgu7zgPqiy1
0pk+n20J8DkIMzc5laE5AYpA6Pgvuab5yTEaq9/n9hitAZyvfmAJZJO9EIrYi3gVBTwWOFWSk1nY
07ixR8vJiNjo3h2DZNS+357gtdFkkcymzCsB6YvRgnasjTGuUpzDxiCnNF+Fs3PMczfXf8bDYL79
jUH2h9RZBb8l5VjOv2fW5eCHVCc5CRO7Mn/gliy2bSPmu8oR0RrK5Prk/ne0RdAZ6PCotTBOTkaL
LMfLVM118A7ItPXbbaM17YNrg716ZklKJqW+xdQsAPBmr+AtXJRp0H4YkyxxN3OHOe2LDqHbWrl1
r50MCSOGCsydc4EJo9AnlKme4pOuGH3uWyWSOXoBesnPDYpwh3BwPWEAIe2b34gDD+1/OBm0Btky
EoOHk8b5SpZ07UVYOumpaWrnR+NMzkFLhnQnlMZ4iQGnrj0zV78vMpdS0Q/LgKWaRWvaXawDmj4N
Wq3OWy9FO8DXEU8aNrlarbZArw5HbR8NEvDwPKHn8+vLqG9LdKlPdmTAdG1qbU43jerkm9Yd6hXb
IfmxFjkKnQeZ+cOwpai0CPSmoG2KNkuyk9cNbvVOneLZeDdA7ViJXq9cZx5MMTqb0JFYvMV1ajhe
2NeVkZ+CfLSzvRabVjL68VBPe6tS5vlBOJm5pnhydVCEYZF91BFZWAZegxE5VS+NKLsxKJA/G8Hs
+Eo3Ds22Falh7zXEcdesJq8sH06udDiRQaMov0xMQoQMLb1S05Ni1RGqMRoFULMm5w7KGIJsAffm
9kV6dZa8VZDVQPaDazvfL5Nej+HciPRkVdPwzSvGuynUjXJTVlreUuIe2rVkT749y01DuwyqJisK
UGfxNmmA0ZMJgZrTnIvigzlz21Line1uY1Xcsu/pmINqV9XOyd/+KqMujCIrYu08jcue7gwjzcVc
ITtR2s6rvVUiJOOkTW68z2Zc5DfRqBtx54dloLqbWsl798vtj31tdcEnyPTBkxr98t//CUIQjeuR
M7Hzk56n4rfbe8p7uzfsYANBfTy8fSykgUgYZAQCQvJ8LE9BtjcOarw1w8p6jLWi+ExqFAR+orY/
bg917RqQkha06uh2EE6eD6WYLaEIwvenIgi1cZtPrRPu4HStWQtc+3wAvEBSERwbXDnn44ja1gez
dYpTGLnWT3rXLqaSXYFsR4EX7u05XR1LosSpiUh5nMU7gfiVjTG3l5/cxsruUN8Rzzg7Ow6KEcYa
u+7qWNyeYLRpuFzky2GH5h600exUpbhf3afp0BzagivioEEu/3R7YteOn06cRizssQ2XlVS0ACJP
WLiTpn1i4/yhWr4La+SYDoiO+N04/qlNY7y/PejVGQJLAXNJvI8u1vnKwUaYRZex8eu0MR+zNut+
T1bdT1urBY+8vT3YtSuNWi1CVeRp0HKWSydBW5rKzk+yInMOdWHkkx9rNQgOddZD7L8LOPP724Ne
myFJOn0rpGYlLeR8hh6ay0ps4sDqqrWI/dED3iqMyX1Xhs4avOHqWJLPjagENQFzMRblP1sP5iA/
edZAG9qGG7YT1oCtlGZEaw3Ba1/zVQWQqYF0XR7u2HRi185s9BwphOd7hIeyHChwXe+0vI7cB3Li
N/bhZGIOTR3w6P8fcrFbXADWJZZsxSlvUCd5jDOj/45jVV1t3ErtPgwVTaPbq3d1klIHikuZbs0S
MJJUbd8MWStOtoovF8zz8SlQYi3xe/zc7yctKT7+hwFJlLjEpGiSuWhCWXMzl5qXi1PkRPlhYDl9
247VTZfXzTuep3nlOrs6wX/GW2yZwQrzzAwLcRoqnj1myCJSejT/EHsXPzKtdFdqm/KQLV95yvZU
G0HGgHBc3NVTw3YJm1qcHDWv821tjzq8OOFWK6HhtbNAhCBFx5HZ4e/zc1eOndeFFHDwG+6qb5lm
KHdNmIuXdvLehp983ZUSfUsAgckO7935SHMrWS5FL074Aib6LgOn8aPKotUQ8NpSSf1AKbWH3ddF
FzoskgT/GnFKnDp8yUUVfEzmpruDZfehqGpjJShaG26xUAMoXiCjiTjVrnTg6/PC80WhKYL6vx6W
W9tp/kPKCRMKiIHc/azdIjQhbvbmTjeLUw0Qwdw6iWPs7SCvq49WradrOm/XdiI1CVTToK5L95Xz
dYuUokrDaBCI01vOc6J0MYJ2VWmtPHFXEltCc4JLGoTcJMs8bxj7NGgmqzh1SOAH71w9UrtDVtrV
oSRzeWwtXCw2dRAJFSJQuSbifG0V/x198eapTiPDFZfQaDbUl1CkYbPPc014fopcgbr1ShyYbl9h
176r/KASbCqbg4srrKhtBIgSrTiNXZ4MB13Rhmpf9OoacvD6OGR+cPdQK102Aqs2p6BPqnBCHFYp
f3mxNpTPHuWfN0qzvB5wqcyC8rEURl362ibOOIk57jgJVZwrhyivH8wRmaWscJ4iIYLiPzw6bH4Z
ypIG0WI935h1OQcKWaA4mWPQV342BGI7hdl8V1dtZ28iy1uDel3do4Af4BGAGaRddz5iURlpWTWK
OCnKUD+4Ym42BTitvzNtwQOntXnBLiy7H3Vevtub5VrUaf0z8uLI120xGEOWlqe5SdydMg7TXaY0
uZ82RXSYMaz86pWBsv0PgwIBlbB3atvLewZRnTLEUlyc0EBDhwh7QdcvBwjKCaHMVuUa7zbuYK49
SVc3rIOxOM4qIF+sRYJbpkNJpzzkwnHpnRyULnXcncS8rTx9V7/pP+MsVtObVSoSiU3QMlQ7mK3x
L+wDNak6RVN+F6NR/j4N2/bx9ke99uAiS877ZBN+AuE730MxamUg+GT+MOfKeEjQmlP3lTGWxiNq
qda0cq1eHc5AJlNW7klZFoELWUPTjbWXntBA0ZWfuFh16Xu1s0q792W3OPl2e3rXFg9FL5X+C4wM
YFLn02vNkbc3agtIQzWFOk3LCAir2rPXHGKv3dj0ByQji6IrCoHnA9laZQnMq7OTk4r4Zyv0cL4T
UAiLfQlJClqeZXR3t+d2dUiZ+ZlIFVAeXMxt1idDnbw2P2HJlUdHzwLb/rcXWts8hC1GEpsMFbV6
Jb5YwsBer1VmCBYDkuyllSg99MpRY0fBEHAOrR/NDGp3TzSVa380sxfzNjezTD90PXKnx2zINAc1
0Lo1LDTwzCHqfEfA3TrUVRPFjxPB3ufbX+XaDiMvBXwtDYkpgp8vRNPaYVch/nsyy3D+WMBp7P0p
yab7MPe8j7fHunZk6QsBJWIVqJcsdjPZb1vEhpKdOriY9VaNonL4qLdmEvgqlfiNlybfXXfO7ZVx
r+1qsGgcISZ4CbBAUqElCuHQ9nWXeV8gMbdKvNHwWV1D/V3bYzIEQkpYUk2XJa5irFslKaf81KB8
FWz1OJj+YrSsIusbFN+tRpsOtz/ptalJzRdqGggkXRS8nUyAHp5iNrWSt+NL1M51dqiFWwyb2wNd
2yfy8Bi2BMheYEZ4waw5LchK2zQzIr/X6ri7c9Wpa/ZNNA3uyot59UMiG8lRBaUChvJ8W+Zljx28
DcKtaMfxECPV9c6dsWXz4zZ2nE0SjWPwXz4lvuCy+U4pa2k8VKcAy1RdKU5agvfZbhYB3RATyPmf
21/y6tRw85IBHXtyWVtL8xJt4Jbk11bamPZPF+G+GiOOOmz0dozsbQKebs08T0YYy4RUfkwpsi9Z
IYujl6eGSCfk1E6jg32IpSZF5wf23Gyd2Z1g59L/ewRuF9zlSVo+U1ctf96e9bWzTxpCMZZklUx1
saC4KnG70zE4qZjJx37QqloJ97YNYTL9P87OZEduo2nXV0SA87Ali9UDu1tqDa22N4Q+S+Y8z7z6
/0mdxVGxiCJkw/DCNpSVzMzIyIh3qIFbyZ3ZIJyZWObb7YH3PjcIYyYOIJcwt8m90iXlmuTx/25X
kuyTrKNLbY69Y55oBndfOxBs60GSsDtXEi68JoUyzjZnl+taG61eKt770prSc+bAVn2UpHpov0vp
GiN52PY4TLlIzGVHSe7+2EQCgWUjImy+c5PXxiSwoO+rRkUgMtLCCnAkEegcOy//mu2409xRA0l3
0A3bCxA0Fej5QwS/5ozI5tKZi9RRcU+RnMQFPOvmwDYJfJ/gzaTxUYl6D8ACogtOFcAnju2WU1V3
yC3bWUrdvZ2UN2OOH/RJpeouD3P0FFtt9nebjvFjKlvtm5qVuLUYavFZGRbj9fYOu/7k3J9Uz/jo
dP65YC5jlZLMlbUCGnyXwq7BH1yyArsv0hhWEPqWbg2mBMS+M3cfb497vbMZ95eoM9cNbIVNQjOC
vkhGy47fNWus79RcD1Ofg2v0Xp4Mq1jqOjvIR3dwqWJMOCw0BgVnZBNH5HVGaAohR17afWa5o7Xm
9ypF0emrI2lt69JaMq3HOXG6/LyE2Q+eCZ0TuWo610esweuQxk/hAYCzN02DKz6kZcF1NwYreU8b
XjYrxJWf9ZSsyWPR4FLjh7M593cSdvW8EKTC9ow+062720uwswn5EUgfwNagZHstqU5poDQKGvpW
SgaLiHbV/1Nqg+HWWWf6VoKtAO6agNbYxMt7Yk78yzxCapxXSneo8XOdDQjdTaHCgm4loGFxRn/r
sNXq2iMoOsfv62ybCFTotVKcqeUhM3h73rsDCfi7aJtSFtwE1WqRwS0pUfzexNBsERrOkumcW3l7
hKs5GGh7bbRqaxpN2jCQ5jT3CUUKdJRRlKgPFnLvLIHaQclOQN0JKJdfzm5lOcvsOXnvMjTeXCpd
snyno801nRsT4j0qhXJz5PoqHouXlzK7Bk4oBBo4dihrXg7a0KqVykhN3iP0QOIACvH8P0fJo5e5
Kuf8DlRFPLvatI535dKY2cEa7u5dJkJCIEiN5laEVk2MQdGaBnfHcajeLC2ensa4j4zzHFEfcvMu
RjE7qlJz9VOqtbqrzONkljAPbOVnWct9c7q9q66vEL4HGZEmOo/8LQLtb9u31+U0DJ06fU8no3zL
5bWl14InnW8WnKPbY+1tLETYUTGlyERI2xyVuKuVTlnT7L2HEjQ/o86iIhXetrNzVPzZH0mYVQh3
0mugZYIGZB93zCrSzeVUg5zt/8UYoj7qqux9PnJl6ndAC/jnpjaR5mrXWFIGuEfNX+Q5rv6Sxv6f
ZV2s6GDr7E1JyBaTw3IQqIRcLlQeIkRX4PP8zs+Ych+V1gGdcfoC3QHybC/GI/KHKQsXDrCQzXVT
mODgSzTZ35M4tpZPTjXlyXf0pJLUxZSxTl4yOx5DOIFyM9yNUh996CczPBLV2bvgf/8Vmwte1kas
GYomfe/7Tr4f7RyBwILE+dRPrf5o5IYagKwYxoMn196wIjgIwyFwhVvARkoT1xjqOH234qnMTlEU
6Q/I5chfwFnhRrcOyEk8QV5dj2Td9zYSkupgjoRezlXPIBkmXOIbNX1PwMcHgCnJX1QL4yihN28e
Qcp3R6OO/qsEARx3k7E68QJNfZrTd3TDcr9ZZuezk9QLJbw5+Xz70O9tJ6I7mC2Bz6e/dLlvq7Fs
dKPOUnhTMcKOGAXUvQsJNE29qIsM1essDRBunWV54kbQUD1ZiXX70+1fsTdhRELEg4QnCbj9y1/R
KsOwjhDi3u0QESRPnhOlfq2KZLJcbawwvb093N7VhmQzvetfVPLtLaNCEeunnCu0ptDzczTkt2nA
BSFFNPErmO70YLj92f3/4UTs+C2IR42+KGtRYG9ralnr4yVnOa/1ugKv4HGbHN1ie4fkV0lJoMZF
znM5XNH1ttoqVfRuYm6TPxWqHHZIP+Jzk9y1qSP9bYXNZPix1Jr1+faH3Z0pJQoAHdwfV6UzrsFl
hhYFXN8wp0+YIAlHFanOT3aJ5uPtsXYXEVYy/D/BTrgqzC4T2NuWseJGmTzMzoygqQfZBaYfn2Jr
tv64gS3oFjLYbbi5qJtsIrykJwtqb1L0vup6OZ/iwoyck7QO0UGA3/uGJO+U0ylMcJ9sArw19eDt
pSF97/om+ZC2bSGKLlJWNF6vqoN6MK29z0jpBWQhCFwAW5uj5xRjEQ4N6fpM/wmTplU3vktLpfm2
PaVv66wd3h27E/wFaLS5ksnML/enllEMNQGJvJdFNJ7zMXZqT8qqHnlQxHlOt3fJ7mA0lkVXjQtz
S2TDRiCqEF6M32NVawsf3cNqcVUkRnqE6xCPuj3a7scEQoVxm/A12qI1zQ7f+jax4veJFsUzlgr1
swJi8wQKJzW8RE7IFf98RMqPIJuEBj2v3suPqcDOWdKB9w2SvCWaO/2/Rhtmr2UzTL4yjfHB59yb
4G/DbW+m1jSloULa+b3CtOpUrjPPOCQqfN7Hyb8r1YSf/2V6ggtnANG+alAOMzx7jIpYPuQUfwCE
ezYWE/u7cjAXN6yN8T+EatqDVI1JFoUZ5eXnbMwwaRQaC++jWSqLV0vN8qXL+tC5I9PXHm5Pbu+x
wxEwBCkeYY9t5UBFGWqaqFi850oj+yo1v/samH1gxrIjubbWVQhry467YtHz/fbQe+tI8RMiMZR3
8tbNtsGcLpdx/8rel177K5dmOXXNqMsCXZnxNI3k/Nvt8fbuJGqdfFgiDLXWzXhZVnRGKc3QMyyz
+UlptS9PRZWV/mhW2j3prHPvhK26+reH3Tv9lLz4S0jtXnGmEUuB2WYNACmHWX2YJwpRXmtCYirT
WioOzsbuYDwzhEczHPitfFtvVUkXyXEOSm3s3mFAc0IMaxz81tKH+fwfZgYWlZcAoBkgxJcbNZeT
sk+NHMuaCKoEwqfFqy3lNIw6I/4vCcUv/B2QGdD9W4ZjMUfFOiIg9j5LQ7PeW7j4fDfruPyIxpDh
9gsuBq46RuoR43l3kyK4A/hC6G5tO6LzbFkpT2IepGnT/qVXtv1CIrverQmaqfcFhXXrYL9sRhTg
Sc48dTxOBY+rLdQqIxl2aimmQtWvcqBW9jdF72LMLNanqaizg9x7cyj+32gWOYVQaAOUvbl6s1QC
eWL0xbMpT/jORigyq+6CA0/o10rUeh1krce1MbXhYKdeDwy7jk1DcZajBo3pcvM0cZgnmT4Xz2kY
L49RWn0dWNgOkk2o3CfZTNpR5/OfNZuZLZVJ+ujARlhQ9JguBy3grIZGGZXPkW0vgA1zzenOeaLP
3CNGqOH+N3XVwe24N1EAekhTIbcB9Hcz0bGJQjXlqDwT7ZWzlnfOvaxhuxVhvfaxW8zcQ3z+aNBN
HPg1UbRiYJPzqCJd3AwaxeMCbagun5tF6/wxWRXdj6JhfU7BmxzxuHW+2m8FM+q8NFQ0nR4yRxOz
g00c6JokBMxiOH6kgKgRwukhdOBCno9e/NujwUAOSG1aC9SiOIubWTWaEuZj0Tl+HKLYEi66/gkv
8tEVJl8feruvDm7i3fHID4WQs8G7dDPelKqKNNWW46dVbZ27kp1Z8hL0gQ3NHhTyg+G2i/ZreiLP
ELUFalKb3akQQe1YUh0/t+vm70TqG7/uzeSOQvURy39nycDHMS/cUEgTtwVcpTOgY7Y6dglFZZyq
SO29Uu3/kNvCxqA1S1tTlDFBOm57qkYzpaFWzo4/Y2DuRnpl+nqMpYKqlMXZlFDzquDJ3yHCox4E
0ev5MbK4mRCr4Lbfim7iVliooTk6/phqztlUpgEPv+iIp3Q0ymbjq5EDSmPoHZ84pgR0+MxzbOI0
cPuavd6FYi5i//HGBMQgts1vT/dsUrS61FrHRwlWmC1OOjUS5ARsox/8pO8c9/Z4e7MSqCbqIKKB
t5WWgVPXtDqWeX63Wuk5WXk/U05Uz7dH2ZuVQBQbNKwwH9iOIody3fZFZPvtapv3GVS+2G3V0qLD
ry3k8qBf/nReWAAB4gf9pgi3uy3ORbbWcJh7JTuvo1099+bSPMO6Tk+353V1iMlNMMNA/4ZQxZbf
rFaUKWavZZhhNavaeLLJHTq3ZeqDODpSwrlyRBOOX4RbbjMUSlBG2+w/yawlqVPxFOqiJv2a05e9
M5xBWr1CUa2/9WLoPxL/E1/r7Dh2+8oIP/RmZ/6Mim7AjQjpVf1gr24vO/GL4GOAHeMbI+q+mX29
5tgNhFN2duKueCi0rnycydJONFzQlDdX5XFB4/ugfLD3yX8fVGy13w9IElVtjSLNGTXb9twrbXgK
JQgFY4pn95+vLr0C3vCIlgj18suhjJavK8UMpcdVguoNxqf4cvdLSf05LY/0hvYmZnDhCQ8Y2qlb
rckhzAZJG3KsP7oEQjdvE9uk9ml35hmYfnMkg3h1JFk88RAUUvV0YLb66COWI0tflNkZOnTyIqMU
BjcJ1ZcUvYdzkVp/CF5SxGYBRsTMkF3kihWB6Ld1AwURjrrKLbDojYo86TT7KHmUpyYiK7u9bptn
rhgK6gJUGlIwAZfanBQ11tWodMbQ10srsr+OsHWLeyOLq/ZBz2kkeznWI+qAWbqB8c/YTHiR3f4F
O2vJk0wAVNk/tDI3ibas9FpkpYPkq+Fk/AhbM1VOc6HVH0MjqaqDILSzkpTumKYMHBbI26aEIEcr
fKReJpPIqhlITZlgudNbAm+fDtPkIFbWrvUBqPL6G3MweHmSwABthuZ2uZxlnqFKZAuEwVRYnlqs
/ame1OG8Qsb5yJ4dTn3UxoiX1NHBdLcjC2mWX6dE9Cnh8G/ytD40cYoCWRMUmDusd8JV4u/E0boX
WGLw+fC97BzPVIs2SLMY0cQ/W1nRcOfNJ16HcCVBX1zOu02tyAqxCg3kwrZbDxPK5h9cTTR/pJF7
EF/Fn/V7qv1rLGDHuLTTLuFVejlWAoKDMkY8BlE3qrHfjoiVICW8NA+5lqj9yWmyNP1km9H00Kdl
ZD2RMjjR3e0Jb4M8PwL8FCg5AiBP1W2eqsVSnmVOOgXwKqr70FGjVydd7E9p3TmvQFH6s1Gozqfb
g263NCPBs+f9JjaX4Olczrzn16xWDXgpbkCI/oQdTvno7ECu6n0pVdb+e0kYif+swE8N7nJU8at+
C1F2FmsqSs1TMLXpmr0pq5Ubpwl4pfFNN2ETezyrpy+3Z7qNFGJMQCsoJYi+NA/VyzFlqTJGtcuX
oJS61fZRNxrHE95omeLaSTcdGSjsfFjAMmR7v4zGeO1fDjfWVFHLyVkCPNjMu9Hoo6+Zzr09Lmpc
e8OSJkcp0vX+AXRN8wLhRJNsbBuMJUV2GjtO1kBZiRSuofTgw5quVx7kSJbM+5Hr4KVHjOCgq7GF
VojVJCED38mjB2TWFl2AZ0JrhMkyBX2kSF/tNhwGNykSSzm1a/lRtRsLQhtQxI9hF5rpudVj5Wso
oRnzAFSxP7KkvI5aZG5EDgVpdQqvW9KCM+p9VY7xHDTpEP0FHTl6zCr55zBV0mcOlfUB1eP0E9fV
UU3rOoiIlFH0OFGOERYxlyu+pkPRNVIzBeFczmc10aJTBHL6DYya8lTGcfo60U1/1sO1+yApJopi
tzf47sQB9CKuRyhDzeJy/HAEpmxYLAN1rfEzGvNOi3TuiHoGihrm6sVRkr81WpP/BL1Yvd0efGfz
0RikSUGGDrJ+K7AVI5c5hDOTz+NV8jGgyZ5bZ1ZhmS9jf5qMvsMIUG4Pnva7o/KIE/JAAmO/uSNm
VJEQmLCmIK7ixF90awksDAlOqpzVLWX2vrwjZh55gG1xgWLDo9cttK11cUVdlbwVOTZ6nBQBQqDZ
vwjSHbitpPIUM3Y+FuGc+GM1R2cjMz5IIvNTsKK7+w8fHLQCVxbvWB5Gl6tN842oifZ9IMXh+N1B
UyuO5ZhaP03FT2GcNJ96KXbOtwcVqePlPcnEgXGLd4hw3tkMiuhLvyq9PXPht+adhPRH7SLHGf64
PczespJW0vhF+IDPu1lWmPBCeDpHlbubW6KXtSBBJ0ty7c1qYkWe1mXKhwWP4fogD9i5I0Q50Rbx
DMXg7RHWl3wOs6RgF1t1fQ6LPvw4Ne2XsivKg527d1gZx0S9h3ItOMbL5eOJKA9qN85BjYPKl65Z
lq9qldn3UpSr09myluFDpLYOby9IygcBe2eW3PWQ5FDCI1RuVzFc8bikZrsEKpLsLgdoCtQxrdpH
bVWUI3/xnahIdZaAAJeCmpW1ueq1OLfXKOmWQGlHlTdIrZ1ivVcfeGIDYkqKH6psa/+ac/pF19L6
nz/eSL+K4AiLI3yH5unlVzZ5xK+jYq2BPoZLeCanhMHmJnUTRt68DE78VI7JIJ8soLRHCiY7K4yW
L9AbemPCHmuTWQ1aCv0xm7mOcamRXKzk4vVJX5cEvLRNbaFNMZ6We0lu3DQZyyOG6y/XpM1ZJSxC
/eRVjcvp9sMPehZOeSuxyo49MlLpGNIp0uAmP5dqspbeJC15FXsNfZjSQ1Itkh/KVUnrEwUIU0Xo
No0bXxfq83/LZZ40QZbk1WlQJ0seD66unbhiqxw6erOwwK8yiFWoLSaaOgdyOy3vth7qniU36R92
1EXcpgMMU0nj3JEHbrbDaOS9ocTFElBaSC1fWeXC1zVUBWCHFGl5NxuDfPB629n+UFCEfTztQx7m
Ypf8lukialynqbqsgUNZCGPGdhxf1tSSX0p0rT/0vRKVuCFYWvOQxeb0PWllfERuH4Kd406PFKkS
YCBUILZ9BB2Wv9QbqcxPGOEvydmQfAkxBWzQChzz/A+rRuIbEznJe0F94Za3uSJSSIfgiws5yM1q
ea61Ad/oRUhhPpRRURzBvXZuCt5rQhfl12hb6zBMGZI8RMotsLVoukttff6UoGL8JmuDfD/b8+gO
TrYcvF721hQpQlJscIo0gzchjRtzrpQiloMUzwyvax39sauX2FVqtfAB2yFRCNT5VbKT+kOoNdHB
Jbw3Z0R9hPfVr+L1Zvh4smKgw4oSUIS0/imG1XqiMxQ/5rWiVB4ZdlydzEV4bdzeR+LP3QYUUg0O
D8WI60KvLalxlLWjEpi1NoUJyhFrPry03NToD4S21OueWltJ+O/tYffiKCpa3B4EBm7KzaGdNblM
VImDGUuZdkL1RvtsL3LrKRLsMQTNU7+d6S5q+ZwfkHz28jxabxxaGowU7LddXEOm25FO3RqMlK8S
bxBHp6Mu0CrWl9zJhtRNR8jof/WoOsVPdOuBUGYw6tE3DJU/NiATZ5hGIC0fPKrQPNpUn/RS5wCN
9RrEZYufZoYLGVSn2F3kejotU9u7kzy2dyhiOg9DihBLWOmy22nxEVJo78EHEFAIK4p6NJC5y6CG
9n6U2ga/pJTG5vsymPX3OZslr+ui5D5ZZu1kSWYFzmVoqaKvyVI9Oj1lFGWKOJG3t8fOaQAnyEMb
GAMSj1uUa8wNmNqTyhqhRXZvUJnziTbrdEJzsn5RMxlWflnGzcEh3NmVgF6Icr9Qg9eg8NisSrrr
S7A4UidDYq6W0cuo7ER+ZdqlgYp4h6GhHc71KdUVqoYH896J6tQg6fHQjEZWaPva1yQqdwMijEG8
yPq5DtfGbW0Yq3ZhKX+eqwrnEtrdCLJhCLk5gXo1tyOtP+4wzH2DpUuhunEia3ci4D2rHVambrek
WYGkhKY1d7cXePcUgingGJLE0dbaXKFSWemdJCussDIm3qgvxouiZFnl2ljLP85S1ZygPtQfjELn
iT1TW3eNpoKLdvt37H1w4azKew8UGZiuy02fy1WjGJ3Y9LqCy165JKeoXlQM6hPpYMo76RClHIop
QnicrEi9HErDiWaAhyUHPLbU18bMO19NFOX19oR2rrGLUTbxJGpaYBk9o/Rmrnzr5zx8Ly3VPiut
jRqkMtifrTLMH0B1tScNU45vt4ffHlx4x2xR/sBfslEE6stJkgkmxmyvS5C1ofNsW3nznjVz+k1e
iiTlJlGd0kXHWT/IT7azxuAKwx86IzwrsNvYNn8Kej6tit5nAHBzBQkPUsdxtaRZ7rKir4fTYiY1
hda6+dz09tie8ozq1wEdZ7uVxG8Q6ScUD17TVzHLUabOWTLFChY7HSFW0DPVT0qbgvLIs876Q5AX
uSfdTBuZIlADVPK3b83cQaIa1qAVRGT8X4sibbyiC4vAXJ3pdcHZFeqefSQvv80Wfg1KlZdvzTKb
27gc2UNa62VpBxn4I8+p7QU8Wd9bnys9a19QArU6/083FGRrdIbBcLO8JPuXG6qpO5Yuru1gCSF5
y0M/vMaz3AbGIHXJqZW66jP+AeV6cBNc72OG/UUPpeSGO+hm2GwwKkPPYzuIUtV4ULQBW21yUOd1
iAf1VJSL5S2hNR+Fo22M4PsKsJVoCws/hC2IptJyE7V6hz1UmwMyN1bsOKfC1DHLuf1ZdzYrA9Ee
AIyPL8H2Hau3Q9hHCIwHhUUBBrn24dyEhvpQQHQ+CAm7QwGOIChgD3IlM9VVjZ44U2oHxjrEz11r
qDDimtqb1Kg62Cx7Q3Gf8TCme2hD7LzcLB20MgumpRPUg9E8K3I+nYFBGd+m0TqyeNs5CcxF9H8F
PoIGz+VQPAodxPULJxikaPzQrhbHD9nvYAqj+GNXz87D7QXb2xmojoBVp7osUCCX481Khaqc1SpB
mmQ9VIM1+ydU4/HgA+5te2CUNH0pQAkE7uUoMIWAmZDVBbZVYSm+FF0H0sTqjYca+nB4pxlheTdq
iX0EzxAr8/szRGx8If4n8Ca/ynSXA1thBx51yLSgVntldTFQXB51vM7uO0NSQg8AonpXmPLyNGDV
LXmhURyiZrfJ36+fgFESTDW0g64gL1XJ3nEiUw2modHhpulWdWrzKj+3xTyiM2XmNVlCmuTuqub0
l26v796Xt4TYIgVSYNdbOvJEOGh0PdICK+7wCZzr9n4sOSCJFLefl0Sy3Q4n4IPH396mEpFVTBr+
//a8gL2RKGfFSqAhVH9KaNv9L+mr5q/bU7vK9fiyeH5RWjYEapak73Jx5bKyY4D6alCWTvpY0qTx
zb7DUU3qVZ8euwW0TapfmggX9rxf1urUJc6RdPPOB8YNUecTs8fQoxKx47eajWoglLYWjhLMhj7q
kY9/dqd7SKYUilfM2pz1/kj/KlI9OHacEe/2R9jZXViEUxem+W2YVySvRBuH0exkPRimKHpOClv5
ElW9dY4RyOq9ZZ2Ln5pVSifbHo6q0juhipqCKO4TFcVCXM6c+6TqlqzRgySBonCPQN5geB2snnet
m4069pt+ktXoIJTsxGIEaFhzsDEMa2/QP2HUOPKEMlIwIwzmh8bafYJZYUO91sz72992J3jwjuEt
I6imovh+OUEEHKJ6qms1kLS0rM59q07maWyjWjcA2CKI6cU8KIwPky6VyecGJ+iHcqqd+s9PE4ol
LC6fmoXefmesK1qyI0fFG9nJHbdP9Ny3rVpfD7bSznoi0cFKYnuKtP32ONnLpNqdnmhBnzjRvxUF
qdZdjabzo86e3CEejyjMO0dH0AkoedKOYwKbDbTaKDJVaqkF4ySv3/Mpow3Yra/JWNt3oIunpzV1
ioNy3N4kOS8y17gYeIt30tVxwBU41oK8w1DbnkYdvBGYWMUYdJ+H8REIfHc8GrzsIB7g1D8u9xA6
bmSvI+KsSaonJyvUZ+hfbekh/ZnfkcAMD7f37E48oLgBQZnhqCQ74vf8Fo4yboJ0WGszyMNRRUiH
mrEz/xXHiz34uE4rc3Qfdg7NXuTuY2k+T2h1HoE8dwIzVX/wVQ48XiGdJhb+tx+B/ElVx31uBnaj
23XtKYUS11+nYrBIMdqkkZ+MNB1H1e+dtEy/ABxBO9Dr1GoZ3Dycs6P09/qj8GzCdIzHDZXfK0HN
2cHXY6kaMyipsOd+VHXDY5Yaoxdpevaaofv0aneZ82Zr5X+4/hkbeDcNJSoi1+SVYYWUxOYKpnwd
Z4+7BJ3JaKgyy5Pkqh6fJrtPRo/ymxK5HVj3n7c3xHW8ZLMjv8PNRN8b3bDLtVjVvlISKdQDvM0r
3V3LYrobi9VM3UbW8oNQdR0xxWBC3RIgLHgK8WN+X/hU5SbUSyOwymTx7TQuz1kTW/fa1H0mAQnf
HPycPpRaXN6tw5iWBxFsd3i+MeVOOD8QdC+HT4akNrBz0gPGW55ApNFJK4zw0xQrqEssYf0SD8Bh
T5OV17Ord7yAD9Kt3a+NLLL4CkTqLbrFQavMslaL69goii+LnH/q1Kl6SOb56KDvjQSdlcwH6ArZ
++agt2uVNmZs64HUxPd4R4T/RIkun/Vxjv+wogc+RCAmkLzE7oSV3YQwrtumRMHIAKridPVHdJ7Q
7jqDGijmj0U84A55wp/YeQfPKUfBiurv259vYeEKxOWHCeSVGVmiZWluNKYRZOukBW3ezZ/kuBnc
uMFJ6vZQ15mraPiB6KZnIozuxH//bQNnS6YN1egYgRShuubBLAe6HZla+e32ONfXAlKbVHSoi3Or
X93pK9YYtV43VsB7OT4r9vyKCvQYu1koa24VrkeFrL3dQu0MmQPCHxWezcGMau7CZmC8UB+X2e06
jddQP5XlvTmW9cGGub7XmRw0ZFEE4BLadk6lprYanjlWUNm5+QY9fmoDBx+X4sdiz3r7XZ1QSnfb
sK/0g9tv77MSYJB8FI10Sv2Xy2f3w2TIWWgGrUzL3LUNyfbqyjA8qcjTzFWq7H9/vo6kSsRXWqWc
EXHz/LZfWq1R7SqyzQBppLq/t3Mtb129z6MPY1s4kw9d6qhWtvd1AdawfUi7gTNtlnJsRlsbF8kk
46+bj81Yjvex1ZgfjHrI79ckkjsvt5PyqC64d4cSz8iHNbKKK4sa4maG+CI7yGr12utBRfJgbbP8
KU3q9KQY/bL4E+o3n+dB/kOrCa5tKiJgI/EJIXXjMr38ymqFJ1gSJ3ZQhtLgxWsu+UkRJ+epkXHs
ww3xYBvtnBboEzY6CEKH9yrxH1S56hSZ8SjqGg8A9OwndKCKvyfNVg6quzs7lt0jNAnFl72q7loz
j1i9WajMmbXm44qHEGMIJWTNlRF2kXVELNodj8oj6RnqZrSkLj9lOuahaYUUIMt+bGBCS87Lahb1
/1Z56V6KbDyChe99SmrJaKFpMHKgul2Ol1gjvtzSYgKwLMtTN/fcxinAz1lbpCN4/1WrkfROCCyK
3B46HSrbl4OlZVF3uRM5AbLpxrkvEulLYafYvZbNck6NtvV0ScuIstYynhSURiPXCg3lG0VZ7QA2
dX1c+Cmi4ye0oGi/bAKDmZBj0wdxuK4Q1IV8FH8rF0MZ/TXp8wdTWbQ3XW+i6oxKQ/n9dlDaKiuL
NBdSFyh8LCnAmGqbW0xt7UjF6NYJ8lWVodiWZedOltN97+RkzN1ZL8YH3SkGXworaXCNysK70HB6
PT8t+mh/K3EX+mBJ9tE5Jkxt9h+abiTDPE3E2aJntX0PRU1dZ1UroYKpqACEKiPLNI/yWN97cRYV
mmsWoZyfxmWxXluDh77bt8tM93DAiA8dq6ktT4bkDF+xMjY0f4jBAXiONvCu0vLKaE+mgvBUiIKI
4a+IYWnePOtYACOANZ/gnSzrm+jz3Ct1LkneZISptnjooKpz76Wpg1SOV+hqrgzejGxVNLjTWijp
6o3dmIQv6SqX2Te6Xe34PZLVJjmXJjnCPfyVNO7cOjWN8E0a1LZX3bDQrBlBmlxaInx/7Ladfo6V
+Mj35jJOkonSazFNX3S9jZLnGb/p4RxjOC3/RWmhWj7USVUmD1qtS867McWWfR/KC01Et+MKUEbX
acawu6vgBmJ3pa6RUzzWbT4ii51GZvRgyrWOY81oh8pHw25AvGb1MNZenESzuboGvKwajUKZL7Rm
2fpzSOQlH1xFX9P6YWlVuFvOYrfJXRdNTfG02PWof4gjLAQCXJz15E7Vu9xGmFpF78uF6lzcN7Uj
5w8ljNP5K9CMufBKJW9DX3UWU0c+sF2y+8Sm1OtrWG4sLvoShnGW2i60fcwclMKj/RM1eMJEavc6
DYq6/kCySNWepcnAMBoacI6fl2MsRfsizVDr3NGmH/lxMM14/WFIbZacbUxS4ud+wKnhPGeS3L9a
UZmvd5mJIvQJKr9gUykFJIIAdNsYzQ/AX1fHa/N8tt/xgKzmn7S1ZwWNd5OX4WNuojn8D5YMZVWf
pn5aEsOf4FvrXtVgR9u5irY2ee7acRnFhQs6SxtUb6bHJjSZKzhbX9UBIT08oUOpr56dfKnDE05l
fdK7uVZFUoo2ElpaT6tZ0l6Tqrmf7lVIQ/xva55UdeLRETLj5Dlce6t9TiQoaFiomouWK6ekKZX1
fqafhelzCx5Ueok00XD3tD4zo9irp8Jsvi3VrOSP6Wzq4bnUcgB//jpIaXRvzMhvND65dIueCmVW
u59cZWmmeIIjvIKsOxUth7Rwyy6szcfSsSATrzRJqgck9zvno1InWmp6yoBl78sYRlH3IwrXLPFQ
E0k7xY/NYug6DzNuQD+605gZ+s6hRGBypolP7NGXiJF4VqqYft1pMFal9I10nVe/lECkuvMgOdZ3
Cf0jgU9Uqud2XNLKDZWsd1xBNyresk6aB7+va5R2HN65FLiLts7eqMnYEoLtYV+f14bmnuppamyq
LxYtzvUUjp2uPg2G2RgPi23xlDrlFQCSO3UJi+bvsKBJ8FgWpr1+nvKxmWNPWrpBcdNpzaIfddIO
wHpkJUwc8tm0kVfZUyXZ7O6g35egniSrwi9nXVc5JFbZQ1Tfp3JjDQ9Qw9L8eZY7dfnYGUvXTaBd
o9AJ5jYyVreoUkv/kVUqZuWunE5j6iaaIwk46mjJ4Y9QL6Tlu1ZXdfuG1uhcP7YIKWafoiRCQQYq
ToS6F1Unnbo7gmNu46y68zFs5UF+jGFUrkEqmZ2qPsTVYoW121U0D05q1KPpcS4ME7wEcsmF+Xes
NVL0TzKMrQFCiNalH6tDOtxldS03Z3UY1eiRxW3rf2qkJtpn3H2lRXZNPZM5C6guxdP/hqjM1jPU
MDvNXWUwxvE+mhCk4Jqxe+Uf6vtyFLnIS8rLJyls+Z80+/84upLluHEl+EWM4L5cufSi3ZIty74w
bI8EgiAIgASI5etf9rtMTITHo1aTQFVlZmXSkV221MNRjwGtI89yV+Z4SiYVHddY7ty94wWpyi6z
Tpmu3PJdno8yceoypUc8XbyWt9d93dzx1wv4h4T7TRNQT+WxJPNVa2GRnOupPHBJyQiEUEo2mvw5
IGDYr3OtVnNyOh7dn1WioHQ1xEhwcy1FfTPdzMh2s8a2st7399CIHMbCo8qxuRGTKY9/Yy1UFnfr
5L3Xp8XB3uoDrlOwf7A1ikJyQtnh5tzIspE74r0g6RwmLFzoqpNhnkU3j9bKC2qgUt9hjCH2Dyjl
Yi+G0sBH+bfzeH1QLNy+VhhyoF+Sz2lCEbHBakjQnqpyAraJ9XuYloP3dWvTwby0FFceGxpd8bOr
8i1Yb+mPieBUX2NMqO4io5RCYl4UwtN2yRv6cOhy1JhM93r5U5RRae8NeJCbRa9mvngHA8CWD79I
W6bIr8WZufACUgWBosn25MxU4Y1tPTDt8mwg+dGvwJhz0aNjF8AmN1nIUraQqWFaaRSEgi8euPY6
rHMN4UHLCy5qJJ0KingmiS76Uc1IIh/YUUeZbqFYJrTnWLmOujWqy9202qENbQ2MRcRl8mZDsVCQ
73Z4tiksODjNywtBdklob9krzX2zxmIaGHzOpl9FKRp/l5Vuy+3gMl7ZOwjf6+aX2Y+IvpKjSQ3s
VnezZZdtq8amdbvGRlG7qFKmqo9xThEWj2SKHyaGYvjBhHyMzkdYKZ0GKIZpJeFMWdLwh+1WLl/7
pmJ8QgGku3lBEI0K72KecjZ3EhNz6HzOkTXXuVzjmSI1rXHPQTeZPyH5BOzS3ywKh8o71Ek3vo2w
LTgheEVpyMt2N51X7CWmT4T6SdyDO8OCa4+djxHOQMntG1mgoPwPt9LqBi340sPXAEuZPg1wql5D
WNTLrCI8Km+RldhBXhMXbSSb4muZGH2rtm06ULkRwHRnzLGjPyPO3DPnx3+K7mDhI+T0qcFPVSQ7
pB8Xv4q5rumTlGvNzsteb+vZrAwNeAwPDOw5wzXohMVOBAkaOabAQxH52uCzmmR9sttYVPhpkDuf
vdjHpJWHPv6jtYGbdF0T+nvLRvK+ZT6GrJFUR3Ki3CxvWUbG4tktwc4DRCAGrjpMx6I5Y9klZyfj
K2UeHOMbuSSRgXJTUZTRO76s9s1l2ehelKqj5te4soS22BkuX3MAyNFrBPdK+09xxHEkIjmyDm3f
+OJDgcfpsqNI7uOYm/8YFuBYt+Qyf9u1yF4QuRzytlnTRt3DtZD1/rYIdI1FDGcOWTk99zzRJTph
eHGitUMkpes88Yk447YlxUWmu8sRQ5vtbxIsAEVRwNf0uYlcbV2VwM+2r8vRkF7kcnobD7yQXVJF
/I0KJf9jda3Hc9oY4X8HXmXLfz7AV7TzFSvxNk8yiV0Pw1FkBE0WzOVvNJim+RYxJey7TuFpB+Uu
cfwSYJsDc04ezfwBfZIEkr0zNDMbirlCvz6q6hvKG43vLMjJvG9qn5sWBsJ1fKJ4XQNvMzJXXyO0
WxjOGoyHZwLtijyrGd1yZ70YGTQBR25e0g0U4oNJpLUfeQTaqpXC2HVA4AVpLkyANEATFQg5z6Yk
WdErnpZ4fYrMVYPOpwpRXR6RQE2Ca/DhOExMz0lOopKivWtK0ZqjiF8XtrjPOV750Rf4JN9ZFjV6
QAnL07asj8M/h9EnDaaoHG0Cct6Db2gfYG4gu2JRivXMH3DUB73Mp35WCZKuo5pU8iKwX978Qvnk
xTCjSkVnkGkujG2I4y3qrcBCGLjqmq9nltX7+DRtLCM/WbVV62BlvGfn2eax6PxUFNsJrjXUPu5+
M2CU5LqLP0BNzDJEFUOJIxmus19qDiK93jSAFEsK1jUXktlM/MzyozwjL3qD9Idn3vCWM8emobEl
tS+YLCrbo2esZ0g1VRKuqcTiKKZFmDSz8T4W9UxwrLO5usMNAqlrW2z1VnYzU+ZEIOU/+tI2XOIb
TTW479TxsUeCj606rNpN6hywqKXbvCaM/xRbnB0nHmcy9JVxxvesFiPydRB0E18dsurKIV02OIbO
kmEdMWMF8d+D3aoYOXqL8N0q4D0e4wihxSIXzFXe6e8BKCqEFFBoNxbS3j3R3LTRXJKF3hejqxL1
Eh0ZSq3tkM+YpADmS/ARy1HHd5Vekrwfldprh5F4IhUaWKydP6hwJPDjwlUEv8HcyU+qWaawMJh6
/1hyGOA/YXZe878TnijvDdIF8L4dicYMR3L8qL1ZITNNnCnf/Aj1aT8bgyHIwX7ro4ZIHmdvi7IP
n2fUXRM1LiBr0slm14QYvd3JNCNIfas9W1sa780bPBaLHwga978L9LJx69QBG8vVeFljNyXxy4BT
nG0dKz2p/yClLp67yIBzwUbqEuBeLll2zcKSf+OYtwCU7Emjrn6NEEqmkjUrWxiH+LqXm9h1S10E
g9OxbhzvI+dd3QkpjmfDEsiEkslB2bDMY6rvmcg97gOsiLUz8Mm590m2Ta24RQlfHGUk6yYh8w8g
Hg09CVrrrCNcrqpTsNaRwxwkNFxZPVU5YnLZtLZrzUuPAEGOMhc49mT3fY3LNk91/dUcO/m1TjAw
b6t8Kr/irSF/y1AF3tkZVlRZs8kEfzT6xyK6KRPipTgq9BzNHA2yycnSppIUHxaE8NfkDn50E3JB
fFc2B//NkBuP0YniGughGheYfuS8jtcwxwZpswIK4jRbaAHFJxCVXucU3T7S6POkzeC18LdwkVUt
A8nsWgWHi+/lhuGkpakr58GxpYqgkKsW1llsj2Ln1hom+yjSe4S7tDLfVsu3phuBYjxEB+z22oOb
ZB9U7gm82NFkRm22+5u1eO5H04l047TlwaxJRzGcTJ0VW1O1cHScnlcX+60tYX0YzgdmkOeSTTfJ
+Vi444TlegRloy/QD8jXwvaty034wCIw5j47qgB0QDlYahPYhHw36SxEZ6uc/cN4JrAlHG1+u7jb
2Xs4kOmRdImiFAFsR4NN4sbvyUudBQZ7hLg5XqI8Z6an3iPSfYVc6sHCjeYRaxOL7BpckLBJJLv8
Sve5jIcRgVQS1kqROGuOO7qHWmreuwppAyiWDn6u7UIwFreRa8CchmaFi+tebulXRBHs3CU7bFQ6
vGXL1h1wlX3N8cmSAVovMg069i70E/Ww1GMALaqWUcO/yzV1tq2dRHWYdjT0PSlp8o9nsTt6I5Jk
7mcAj/gsZC5RmiGkejGZQz7XWkbTH5HqlWGtl8VRi4EWavfCLLZHR6nJKWA4eYTUCigoDHULDHQO
Gw8DzKvKA76wDCsjdaXLn1ZgyNY1cQRzb6nfwZOvRZsVIUtxO4fMwSsvhr7SzpAGjm6HVVmzazzg
ea/R4NRhwkyQZLMZ8R3fOrgUmQVTL3T5XxXdVlR56mmXskohE8Tj3MTJO5v2+jbZFn8lnZPfjtW2
bzYPW514XOcncwBswW0y1t8V8Rs9bVmJgjtB8aNaBd0NMBARsg/YoyYLVikKibEc2MEFx2zNcFGq
hLe73V3WzpnKq35Ngyf4f1s+wJxJYss/g1NdC+HSZPskELHg20GZaHeXJCP24HiOnd7Vl+hBK2Rc
3AT1pW1HxQ7soZLkUG0l55TAQFBw3idrHT+VdNcxinMMO0pIppu0I+Xc/JdngmKXDRffB02ngrbl
WMFzsdoO8Q39j4ZBdoY80daXSEFuU3QD9hvEiyMEAh4fS+HkKiAr2QLfUu0jND1SKttVdHH5czlC
0YtvJElP2O4HwpXwuBj7gq70LzqGFJs3ykT/WbGzYnDLVr6tKMq8E2aSmK/jevqKZy30APjJ/+ap
MKLnBlNbqydspnUBaSv7G4TLhD9PlXb7k4gzdVcdJX2j81abVkzJ/GhQpNdTqCHzvVu0wodcTZUI
sAtmlANZ+YhgT6vnbnZyKdDcZ2Aec/TxFwYwsepg8Y49PCyEl2OLdyuIjgOQmE6Qsy3ilAN38ifg
hxhaBKJeWySHBtR1cYxTl8OgWnekwA7vgOZim+8X4Mx0iMGoNN/jI4zANUu7YFCE8bO3Ea0HBb9L
zPxSczakJp6/lTTK42uKE2M7LMau5t8SxVBGi2XLzUOiAPFfR4MdhMtIA2JJG/QCskfI7vYmszAD
doFLE0QWa6qACmNK1p3ye4UZXab5owebnrRuhccDtNZlkZ6J25E+4Q8z4T/RVU6u6EVc3NU8Cq6N
MzhkdCBMwTUlK+KaLtLBIa6raYE9HT3l+NPF2EMi38h6/hhFYdX9kec4wSlCteJLPEMESDdZsjPM
1+cZNAg0Rx1WHuOmw0R+0BYE+7SfuTIrxq9ms8VHVczVcap24EHdos3MW8ChWv+T1BUgFCLMnt1M
6or3a13AQ7MN9UprvACxSG5w8P+bJhO+B8w07FsdUvsO+RqVnZQlftSqEbzxOM1A188rMdGbBsKb
tmrjGwUDdYhKdEeIEixjibH8ylOJArfC/YW3ijYYgVdka+PcQ9oTDRZTketCuqdX2WilzitkF+8E
mkveHQTr3CotRDiNhdneN9Yw3Xq8aXO/YN7j8B4BoTOg0gMyzMQ+VUNe8eqZI2EGB3iyOj6xcsFt
h+teDlVDI9aBWvCvqYrqj5hE9XxXk2CSl1Qpjv4mRfM2YDt531pUFZU93lBbhchBH8K1giDrlWJn
Y+/tPkEyyjgO5SkJBwzOcaSN7ZoJs+8VSyjji4o1UYORRfKKmtuQfuTx+rFbU6g23Gxb7ikyR/Nh
zRVGn8Zm2esCtJS2EpnEf1mFjA4k5uASwAK1kYAjKMEfEjmlWWfKXF2R8BhMR3JuvvDso09jmlW2
DP3AF/wuMdysYg5LG2+5AxehCL35RoFDODXzQuZBs6Mhw7xaUXdLtS//RBbkPkg4nqD+Bn88CV1k
f/Pb4NPuAePDGcMAJyCKF3G31pi1e19P6dhbeZhflIvyTwk+8GtMqPhDmgiOgOMYbUkbhzx1A4oL
uqp55wDDdg5DlgeGjKcBoYS76BnwAPzOmOpaWTD/vBz7xjs9++Ibnm3lcZjz9T1XlWBwPJluzrbT
UbxzDDtJV8tgcrSvZWU6fDYuToStB3DDvUb5GmHSsbYiD5MbDG7ox9up/AEDrHHramyb8WEElRFO
JYCeN+Wqm0tCYX9syC1yPWU8qItPnXmDjmWd+nzT4UXtqHBDvQoT7ilAYT9gzMLjojBwaDp+RKCC
UiTyEXztRz53JZwQtk6PKrOdBESyDhvSg3TbGCjJ2sItE0Y1WCLje57WknZB5+GJm5vci6P3dXio
c6MAFey06qtN1f28HDDdKWHAeAKWkJJTHu/uX4KaXg7Ec3I9YBPG+tWBHAExt8MTx44T0I85F9PJ
5Cu+wRW+taIVik5vRpTA1PHurh8icQ69ki0t6zhMHmWrjVhfgqJK9XARn3+Aao9pB5Y7fI4HBqOe
LMtWdJLR+s0JpaqzCmr83YhoubPRps0DKfPpSotpL9HeJ/bHXFiddjOUFQ7Ukl59j70i5H1rOs1X
FlTVnOoRltBdAeYowmSnpztgLVa3BajbO5VDI96mW9hsd8T7dA8VEtu6pUxH2TMUmjtMwwqOA9WW
6Z7vSJnpNg/BSac2Od1Qt0bE2CEArgkI9RCgchm5xZKoQH7sMGpSQwHeCf0YOrG5ZyTSb+inxdEe
GRI0WzuxFAvfWDn/ysYaK8IsFeERv3iYHosimuwd9QdG/ZQX5E8NH6ao3Q6A0N0tCPgREdkz7m6E
dP+SvgaCXlOHqLVZLeYjbD4aW89rNXYG2IQ/ESzPvccOO54xWLlf41RGP3ISj3+QVLDX6HsYsGof
GizqAn5lLTaERXy3ZUQg+DKZivsMPenRZblff4SNjF8ON7BvMUSz5xx7pFkL3F+Y1sFoNelInES/
ZhfBVZ01GAE7yKjDPETIYwO/lwmXtnxc66XjJroJ9FgK+InJBh5HR4kXsbcHtgiHXAeKVs/LomxL
I+HOIxpS0R4r5Gbv66wGmYjRGOfDzZsFMxIVK2+x8qSO3m4FZoF4m3x2VxgVJd1hdiBEMj/Wlwq5
Xdi4dRppYrAR4//NrlmhSRq5+6gOacnJF0109MCLjvEakW1NnyKIR5cTKQH2olzT6gHG2DYFhMPp
R2LgYYjGNxUcaAHmRCQ6KH+cknxJsNpVxqiU8khwNirlFfpO7+jPTOL1O1XTpFUrwjp91qoOsC9P
NMX/llRT3kegS/H3eWrrC8VEU59MMQFBcwnNzk0+LdM5WkAunDe5yuNJY5u0atPVAgQE73FgTt7Q
yQ7YHFJ1h252ppjfcEefoPsa7WVMtFHoQ9Lk++yqKZyBXaOR3flkWV/Bu8Y9UywE4+QsHLDt7UV/
xabTBq/8xW4JigQyzBcceATNAQlsgrUtKUsrz1Tv6cCnXOmTkAYx5t7UkrVAEJr4UuZL8RN3Kl5O
xFIwvH2LJb7NSlNEKPBoSrCWvvl7yTYNhNJG2rcRECvaarB8wOnJ7Ga4COq66WxcUtWl84T+scGw
vLTj2sB0TwCZ/pnitI6921JkXQhnEB6GVw//VCRhd3zem7cgIhxnSN6APh5ruC1w5W7+40HhoKtZ
IVsYJuLT5DInmw/o6orxT8YbmNJmbjGhj6touqvgvvNTTxNUzEm9YU6AuqRZhrm0WqKth+QCOrcY
BtzsOGjUgVko3rGcOx8d7AtY6I1J849VEQdzG5XVjzBoROMeJ3Z7AH8hyBmkYcLv6qoY2WPE/U6+
Y8tMRReITVDyk5AfIP5l4n811ChwYhyWC/eForP+iTdiT9ut0DDOmNE5AJsfUzt3a10eIPwyns0D
nWSF676iR30idgTJFRXZa7ONUzo4t0b4r1lJY1hDE4EGPcY26uNNYOefLAAY/o5jOHHWjo1N/eOy
JjN/s6j57yNJuX+DfSC+clhi1XzI4PXwN9+ynZ/wsRAKilCEMXveNTb6fjGXaPU4QtZtzjad9qE+
0N1fxMpREmWAVUqbb3n524lMw0aa49BdBBzXs0ts5Rq/5ZAvhN57nu/DXpcbLmX4xnhcgzp8iynn
HhGFB3ijNiTbVJxXAFdJq1YQOg9eAnloc7SsGmFPDv9kQL4DhnLYPhXXFIx69bFUEKRgY6k53It0
Gg/UqTrVwEvnQrzN+xTxLhyZmu8RttZkJ4mMh+YlHOURnXQpDjnARZGL+6lGeF6bpaBQL0VY4wNU
c0Z1J9bcioeJLth6vX1J9n5tQlF+t7Cqd08J3jCCXgZkXvEWih1xHQOkj5uah5xiMEYziWSnR+ak
/7d6jrp1oOxctjod3y1wJ6weHQ5cGJj3umqV2bajHxnZ/poDtN8Aboz9DhAITQMS3JamP0q/Yt9Y
T8vTUZSeX0lkTAc46OhUPH3DQL3hTmPPqDfvY1mPXVNu29/Fmu2KG634QFhwjokSqZ+/A3buoqfE
5hh2d2wA4MTUfxAOK98rW/xkcOmA9dgif5Cjpi1eEdVm3ODi6nMm1jPdyPKeaJeXp1guGlDB5H5X
uWsa1KplNP8tWcKeyhi57FBviNK0uVIhujMNrUUHXQ6w0HnbYFyjj6L5DEaDqsA2Ob0QVTTIUHQA
rsaRVP9UlpP8hOrf5K+i8jI9TejWXM9nwmC9GLOyLQ5aphekkYUzSPPsHngXcL1c8NcUUtQT8I16
bSM6Hf/yFO7mO6QRuG/yWQ9bLefjZFeh3SmjTRqeZw7foKmARcgAxn8d4mKCJRvWx4q+xlQCIqea
iz/zOgEGqM3teiHEj39BY8s/9eyfITRv1p5VCIpozdasKJ4p1uvaPVqhMItUWg0b0QBHdySdmz5Y
fZyRqJxvXaljrhFKixrVTkhpjXu8Oo1ocbtuCxpJjBbahSPGsc0xLCBwwnw7Rrtfd4oNXwxNDfuN
BoE/QekaYwQrt+Ky4Z3MMI2ZDNpMSVh9WhY6fcGtqwTUjWnuVwY/pQTjWe3/CYJthc6Okn5WEx5K
UYRJf8O+adVCPscmkG9mfZoLVy0nZHdt2Yfy9fpppWMAm2MNZLrSk/8J51yC8SDcAKAiiaMHxput
+fBQAGVPc7YeH1PYzAqkkbvoMi5mmSHM2RqLawXqlTYUka16riKc/lqn4As3qInP2Riq8aTiim6P
KlpsCbpvKj6nWsT/QRJL9hbb+HH86tEVYX0no3Z+80uM1UleH/UnAhhxckY3s2Fd3T6dC1uBed3Q
hD1AUsXuoLFK4HdCoObI8awi8BhuH3TBhHzFK4gBUHLHklOs4912tEToyGDR/KoeS0lCf2o5mQNa
nBTFJsL9n1wS7DEB0lQA2foMbMnx4DenEvw41UA+jgJNznSuEQ6PqUVP6NHXYj9NSUFsB4HQ2qzd
AgkI68cqQabC0ji08Fso8anKEdPfUkF2djKNzzFrY+aQt6Xqfe/DxGTUJXMif5YLRDStpbmBv4gK
c90ehowQNzQZ0NEMRhcNmpscxaCOpmpvN2j9IQazJaN3ZEsa1zopi89IH+v+5KMDzV0e4BIJKQqS
hxhsSf8hjEyLbs83p5F3RiCfsTVEq71f9RK1o5+luVtC8OnpNhkA/IrxFpUWiHuLqpuPg/aoXm3j
KkTdERnUANoByo9Gzw0kR7mhaBwjACm3VCcoXmaoizBIewUqQyJydbsrxRTKS4WdP93rYiP+uhCW
TwPFL1OcDpfXB0ifYp3acp2Lx8nNyzc5ue0nBpoRA3cUr69kTIorao2O+yYYhUk0rDeo3izRdeOB
8Bab1mIeRrqtrx407t/Z+eYpl5m06GM2+qXRUgJwBgMrOmJA6APoDkd6qXyG3gvytuc59sdnHFF2
tA7iuazlquH3s5j1VQFohAMLuK5bZ5ogFpov6SeGdg7hYZby76LibO43lYB6YztZkhYqrrjqklq7
X8vE3RX1PtwjUjQGt5lPZOlxO30jIca/gTqxWKmOkrpf6sXDhtlO+OKrMYacrUyELVrQH74ZdJ1v
d+m82PccLvFFJ8ZRuIFav9w5MHPiDo6jSw5H7sgUWGpU80tKLDvuDwQ0ftEVMsoWW/nwpk1BgGWI
U062d5+K8rRjywdqAqT11KcVHfXN6IrOGE0itVeATNi4tDo0aMZTR+WPop75J+5DCEAYWaaXuI6n
4VbqQ1+brB4/a0gCT3U9gmidk2KBWkSN2/sIFwyQsWiMa7jtj8XSM77iLkAlh0lhOkFAhEOz5Cho
zqNGuHyzBrEN2I6FGIPY0wHN/kMTHOoL0Opl7+B2HOgAiQdo40gcenllc7L+yjkQis7mCc+uLF70
8lAJwsFqpUZK39MpnUCiQV85gPvRy3nH7wnJqS4K3gJtWlfw93iNh2KbqOyXUuXgF7IZQ4MLcME+
K4wR65NuTGyvI8AikKSIa1XKz6876HI26InMy9syMuwzzfi46B04fkWEE4EAQexpnF80HTXDg4Db
5R2yaITuisBy4IsRVAoPO8Go1KP+keQcYDuHabuwESQLfE2B95XREl8YRPeY/T0cazqdwi6n1fOy
mn6ptP7PMUZGfOgaEaSA+SHXNRh+/paVmNIeFHExdc0SZXG3xGP1pygczBgciOveEYVle8Ga6VQh
+vxhye32D99q9BlLL+WgMITGl2ytKlBnkFCCnRoJmlCEPW0GCsNZ7H8hscbEDgF5+ogk+fB9x3ES
HR2j496jF3dDss7xX/ia2wcPv63pbKO4frVYNsnbdFnMdilNQDdbcM3SDgdlXrC0C7fCLuMHjLE0
VKRAstQo0CgI2DRhQBir91B4wDY6PbLmkstRji/7khN69RB0lF2VH5bDtarKDAILaZGeaCRjFACD
/NJeBfjqgjVfmvjsyxIc35Ys+1OAXZDqWDLuAm8o1PlFO8aVBV2wNc1xzkfnxotNNyie9IzI60LW
aEjYXM/ZFUMQVtkMTnvR4a60ERbZAf+dwjJnT/ANhUAkSSVN+ngPAFcBxpqqJYWLJXrx1U0/J0rr
6HfAAEXOAqDY0uENFUeCsDe52isKZHH00KgCz3OQHlU9Ym6hyM7hTVWdTAXMs7O2KO3Fwu+HdyVL
A0o2VHIE77REORElj/80ELV+zoVOF3yEcS/OCYaQ6vY3UZtnj+P4Bi51Nt0WjTX+piK4qSG0iV8p
KS0EyliBmts8Arfiqp1/zCO0ZY+wzSXTKbOr+8mY3mhn6VxmpxyzGWgapCCbszGbwxXQVCy57hHq
9ZlROO4+IDVPRifMXxWybEFnVWf0WEAxZ4B48QU7LFHUK3ts95k2CHVYR9wDdc3w9UaR+u9YytKc
a6rHHB0IZQEXTpRvD6XDw+u4osc3zaHmBC5UbFnbbDeZfQRadz0VY5jJc1gy3fSlyXJzKlEjqq+0
ktU7VmJHd3LgMKu7uan3vxnONfAPngKRkyXCsdoYgC188jiBWiVsK+/QPG2PiYzn+znZ8xOLDvvY
yCmBuQBKwpNAksEPSCT3cggLVhogCqz37BECX9Bk0ZZl32SVB9JtCt6ld4h9zb8Xm2qeea4868H1
c6REHsX6hiXAjN8TyD8OYMtTDH6sHqOLaRRgldKJNB4qUI6YafL53Ruiww8+i5JdAn7jJ6yEMhi5
lRDEnCOWygfsA0Hqog5sSNx0IrNC2camLop6ScoeKk9L2tzqHL1uKDAYV9mOdfMohzUHlIk5B5PU
jBooGqxQO5iiki84RDb+XGHnyPdzE7Z/UMVCCzwB29agNvJwstjFHhI6jXeww9VyODJHf/i9xLt2
YzNfvSeY20Gq3uTjZNJxpw9Kf7kIsG9bog5D6Dr+XvhePYCodt8gRfH/YSeqwp4BYG4gNBC5wr1k
Ylw8HDSH7mW1Rz4YWszvRiaAYSwqYR9DdOtbCWbnFToZ888dUE5iMJirl6y8RXOvEyzKbpi+vDfE
1Xf7JJrvApTxE5Jhls+9MZim9inXd7NixQtNj+NZbIn5iGXWoOloDvus8OEA9Mti+TkrNPVBF8a1
Wm75Jw84qZBtweuNkYLfcxVi9F1Yw+vzJnaPisegElFLeFEhx3YLvAz/EgPgXR43cb4u+IeuMf34
eUFfs4DySkkZd6rO3XADjgdqSnVibpXnkFTrp3RLdtVjUV53E68/9mRP7km+R6BRc4xE/+PoTJYb
x5Uo+kWI4DxsNUu25dkue8NwVXVxBgESHMCvf0dv3dEuWyKBzLzn3gylKnZph9QXDt4DAOW4p4+e
n0FP/xZyyvk8+GVkRTKRaFwqC5KZIFnabD01RfqD/46Ij+qmPyl9dGJlHuHgovfbC32sPSQ9sfBr
z2tQnqSfm2Mik/tcMQD3AhtsiPJFYA518wXIm17Rfg9p2jzLJvGQN7lrt10aHKrJDnc5WQ/SGb8h
FP5rxxkUQdq7DkRxw39l0akfLfeDGrq3rCc4c1sqSJz5vVSC9oq0z3FrEjV1O0i56D257cDah/Hg
byW95kNYRDGMuDL93yhavehQu038sA6NPs9DNOSMfnsNCZ90wCPldMW3ztPNzADaO5HjcFi7qRv3
RVVbwmyUG2+jpA5/GW8VzysG0I8+wRRSdHn/2AmZ/53hxSmtSHH4idrA+RxpKL5FL4I3KVr3ETW7
e3KGpr3oXMzDzilq/5BzV9y73dTuUwbRd6j6VMmj9dp/HZgloE23FJskUNF+hBxCf/fSqzXhjTSa
zJ45a/Pt1rBRmyZ1q0uDXnxMYKQRzEhb/4ikTX4Mt/7FQy79l7YQR/HVRSfRsPwjM2vqHH2AlFge
SK2U77lrqOITre8YlWFbb/NVvXqZcX5CnCd7ygDE20kzr0tX70v0AajoWnv7ceiD94R35VTPU4mc
MTHILOvXnHv7yY19fpToY+93md5MF0uYw/uF9sKZ26AeenIAdU9L94C4Fn+k+dreUyKzNJizK35y
66D55HKOke4y7+IIQj+BIGzWsZOudI7LnDR3joTMBhwSEnnFbZfffiCK5yXCl9OUlbjGsl5e1qr3
lo0/aO8wKa/8FlPmf5VzrxcMF709U6yJCetIkL2SHdB+LcT5AA27QflfX2Q+Pz/PSkYjevK+GQiY
FwxJClrFRjxzS9fwcyoE8icIcJYIUGPn6dltA8EsMsXAxDFCaI1NcmwD08z7lnf4Y5Rsy/3caf8B
mFLdGfDIOw+AY2NiuT4u5IYVW/A8V+zCWQJCJgVHXUMfuWdU2D2lqrYo+kwQ37N8KJ9rRG/QUkcs
jJvzLv8ebSZH/FYgRGYV3d9iHPLdABqXbCITpjQNYclWCrcqrIYYDMKHlDLyqoTBlhTh//qDrgKB
6AfJ+t7JFE9/isML41h0c2JdciG835RXLRu2oEXNeVVBdhNWVq/QJ4oSN3j2jVN6F7oxJkVrKsT4
X9fq2dkwY3M+/EIPEdg4jvavbAKGP9U6n9s/0xjE49HgP6y/68a2Dg1fkvV7+pY13CajqN8gIcMG
OKWWbruHM2Htsx4atdJMycgliWhVPbacZZV12PHHzbV3we5R2zO9hgHku23lxPPDsIEEJY0tS+G0
ZU1t8tJr25h3ERXwdlsU/HI9lLHO4ifDxnXvIW+Bo/dhmCdnPDHrX+Kxy3Zb2HYsTgW9QPckW4qG
A1zQsjiHonfbZL12ItKxOgz0GVV+HGJmdeUm0ZOaMOOlypavWsPlTtx7Zk2+JNJDtA/LsjNvo9/e
cI/GV9biWgjhloej30N1lLjoVjaJdhbtYQ8om4AxmDXTuIYFKIVz33RQjGyeQ5Khu+2cyhsUjDfi
kt4uoHZLvvPnqHCvEqUpOXntYDI+T8Qc/YdDzmOYOq/anczZy1jZ8dkO6ySOoGilGTfJBMvrU8Bn
I2uznGRI7MAqMnpm5xAn5Zy/jSLmYk5GYievYDH9yExj8J2a5aBYCN4jtxnlecJpFyOKUHdfApCB
lJZ2medtkHsZ+ecNYOa+hPqr74sgNtmOv7scHFQ0L1l+8Y0UYPjRvPyMGG6dN9tzUn4PsdMu9Ads
66bvyYe8db4IyPZInlmpXOvnaDRuf1Uout4ZK3XnHUnQ6CHlgx5xhiehVhijlqYtr5FC0wOKHBx/
HyDdxMemy6T5F0WyHlBqIJBfcTVk8rPzRxcdevY8JiT+oqlXp1K55XVpccEyOGfHjLctMSJlx3WJ
FlQ2mjSuDt8RhsK3hT7d5QlxR3cO5Ea24vdI/PIgPL/0fxWmjMUDiqfl6+0HMdhrhsSVvOFswWDg
yKIj73bt0uqpAR2O4SCln51wU8bZhnR5u55bi0HvcUjLIUPtj336i1XwjxYbPq0kP4lktIvdlszK
AnlgmtuVz6T1hNUj2zw4kNfEAamQkQqZAbHBrO8fRTExCtnkQtd5ujXoFmF45A9M45PrxDWkMs7k
sTljZR9Rj+MeKX0TzV2eE+xEBx3+cppkdH+CKsowicwGz8oeZ7HKkDwxQ92ig7I+HY9dThG0V/yG
nrtrzBCYo2/ZsemfOdsTquyx7JkVSU/5/rdyBI9IPNTCE+ygjum9NwLvlp7IzsqoX/HZhMt9NjG5
3XDSiW6X8XXGI/TfbRiy9YVU8BiM5DP3o3I6Xz+FEEPVY+Ym6OKaIUX/D+azzS9Bwo/BrVSAbm98
Zij5RZlono4wjHP2QyL33P/rdRcOZ+kxsN1D+RYZz2xu9XGMx7m9J2lBpMc4YXBxyuNuZYWIzLJs
58YAodt0DvzgG9dpUO2J0Z/npwqeSRwGJoJ4WiU27I2NE0ZkuJFRsAtJU840MNfrXuSeinhIPVJ3
dk5dzN7OrRqe/UPCxDv/pGY0WqJ/i8V3LmGqy3E+cL14CAh9GZfizooWxtWUjugRtmtS1rk+Ignf
TtGzzA29nRz7uyCYUoXoOpgq2Ok4ENYwLTHWfRUL8gMqE035a7TiEwG+df3pQdRWxsewQRN6n5eW
jW0YG/jvN3kYrmDp8X3dzWBC0w1LttWWJYFaf+E2ruZz3rl+yCmHq7UjmS6sMDekylR7y4cy2lMW
kmP72ukOecHzu6C66zLlwAn7uYMCsE+YCutHE1dV9a3cKudVpdf31mbXxVhlswMFUOuZw1i5nVJn
ic2o7Y8NH4lVH5FhXv/l4F3xLENaXvunLgmHJnr3Mh9/86ZgOUO0c8sxKemoct0kF6ly+W/iJEm3
opmq9BDmZsLADJvvrMds8ev5nohyrLArHdX0FOMlxdlKLs1zPE8uDZFft8t2boj14c0YfG/43ZG8
7uJWDBEZokPZsUPkcUy7vm63TERFdR+HtQi+4rVjFyhLjkZ5kCpkocNGcRQXDnZ1LHhnHQVpdt/G
kctMomGlXnAReK+bvc95yUEL15jeWQSA7gy6MCJga092D9pTdX2JuWcRc2bEjm4DRjCnPEzr7B4i
yWT21PgLmxbxx/h9/umLOu9OzChT4Z0m1yrffe/ZSW//FLHfFZ+yJsnLh0fFQWs26I7rAM3E7iq5
mYY6gg6qDIzQwoaGYh9OzBc82sh5MJfBTxlU7We2Oal7aVwMN2Qk1fGwHchILZ9lglAtN02ydEDH
SILNxoq+TH96QgOHnOG8KMqC8EAysw9BXwWztyewP/KnxyQc5XrGYa3kb/wRCB78Fb54Voqp572b
AFMXOyVy+rV2XsbsBeO2YeHAzNQi2+AVBnDuPHZj3/F8+TWS0ZqHOWbRTCzHngr2b7hG2lwCkxFG
IaZoRDGJdapeV6dI+1+FACsIONfqVF0QhIxgJIlA1vW4P4KMPqfmcyp2RTIjd1Lw6Gi75EldH2nW
FTaIJmybPw1BYsVTROhF+w9qUhf//Pm205Nl9sSTQ7gDs1nqtNLRGLd0iIcTD6G/E17ehoxjyyn/
wOPQVOcRTLV7jOARiufGxXd1WKsglufZVoZCaCUBqjn7ZRfSMse4CrF4JmvoICGD2v1M0nAnEbVn
KHymeVDtdGiUERXecZPa6ViEjpt3u2pCKzhh40SUz25b2+6csY7kXre9+5+VTVM/g+mHwwSjyrt3
aeG5LpXHoJRSHTvwr25Mk+wPlPo4i00zQlTvNFRYnOyiTMXqt7PU2WpPNs/j8SOU5FnITeER7LTJ
SS0h4wVNh0F+MuV1SJRvmNBvLd4SxTvd5tN0UEiv+qvtGbbjjnTc5RPkYpKYLbh/3DcfxIabSQRl
1+9kAH52VZ5NUL2s6+RHh3AwaJhAzYJZkltnBy5/DtaJ4TlqVaIFEuNkUD8PjVfdwDEkUh9B3Vm8
s+stfXXMqJfGUxdT7ldUgFUtvlZGHZCtZemkn8HYEeCwZTyZmWUzxkHV/KXEzwF3iZ+lawnRY7N7
65tYk9LBsPUFCWj0txXsNgUXGqp8ygGw7EcOA0ZmheC63nWJiII/3C/aOc54zIhazUoG2lNBIEC5
8XWY6UOZlp6+YrsU5T4xVgV/s9iJp2EbOG0wHyrSuypKEvjlhV8wj/ofhlcsDQ5Ivqq2rgiYCG1w
3uHFtWHjwXnnpSBPYExQNIQzGYLlBjkpllBncghvNXOu3kU8LUD34VhW7cH0Ji7+mYzjDGI0X5r5
Dft1Yo+c8eSa0wAtOYHj1IfuzUOGsRFYkL7Ec5Uvf9tVZrOzU81ELTH2Ey9IJCcbv5F7P1f3wDa4
uqvpxgf08Vi2p7IbHRgUdm2Q1mCG2rdvgUmn4CZVROoOWzEtlYgrWy3UkPi4vskW6fujDvGhnUy6
NJ3hSVZieSViAgXvoOzAYMaGEy6jo6TqKXZsVfVcexAzhPGxTnIaXr7qOTy24RhBUwIyeT6+smHJ
AOQ7m2O0mzOvCe/53Fd7HZfCV4fATFP6G08qJ9bOSYxhN0peevZNsf32Cxos+FKBu3CLKeCi8r4a
Q4aBezBTkhlCb3SLO9eTAgMYz3nVw48YZlA7Fhc1670pem/4pPoc9Kc3Y8dmZzBX1XzfUD7kJwqx
uN/ZEfN4c+Z5l0Oys1RVuGqnmAtU0EdNJnlzarwWyVGLesyhR7NqZTFVI8kMT1S6DAddD9a8en5r
5hm4dC5kgPigoDfZ2QNrNJwGXGKVIbZoHbtHN+bNloz5h5VHWPVVsbzC4IviaaV9tt81hIr4CUma
W37XOQsbzx0Ha7lCmjpu+sPH2tmj7SN4KMyTS5XvnFaZBdxOJ7TUDgsQ1j/kl2F1olibAo83NU5h
xBHDilL4m9AYBgA8h3oSekMGRiBS1EcobW5vLtxI369EGA/9nnFj3En4hmGK/F1AbkRbnYLJV9U7
uxU6yHJoh3D5m655b/8wEnDMH4S7yHsZcbDG/4qxnr3/nEUPU71BFA0a76GBpJ6HfebISR61Uw68
38OcTnHCJZXPJty5S0eixDbWvcLd0jimbI4N835iGTw87SfU9jI4LlMuk+cuJxfljohTbV5qqZLw
2muRyZceibX6pTvQrkMxr6m6Oqhx0cYXQcUOHvr78idk+J+dQ/Bp7hFuUXc3sUS73DpFwGpGFwko
eF+Z/0cvjqVmJf3El7efgMZ9v0w28fsbQmlZ2NVzhSB4dv4UtHdZ7qzNZxg2YfqCpw3/Pm1y7cmd
qziRT2lWRe5JM+EK9nHHCXRneC70kfAnH9JHOYQIJwX7KXZ2wXN+saV25lvIwEoPEhLLsHAoWR34
T3A5a3CKXCKfSj4UfxzNsU9SuBlk73nFyRPauLxMPGBRtMNEELdnZCntreRQB0x2xnwtxb5FvAkN
dy40md6xvaMA/+rCRPS/yYtpm3E7Y54knd9qsQR3anblInYrOtb/O7UFOzK8b4UPEzfwGlZ2A63p
i/9mn3JEsVsyypYjGOVcXkON9YY116tfHPJmyMOTCRhdFcRQ0FtchmXF5IVPvRtveGqEEfuBb82x
NMVuq0AC5lx7Z5zYMjjIVbSG4qNdCQHocLAlD9Rg0n2acM3Zfo8dn3AJj5N1fDCVjuSh0MsYKkiS
1Il+KNULcsVwAdOSDW0k6TNhZNCroa7EFw1EuPBEAy8t2yAAbR92oJc56d0lRo6puk+XopT05rI2
/pdgVhU865oD61wsSBx3EhYYkyB31kRSSe26u0FGScEsscpldRlRSisyi1YOM4JZNDNu4mJ0cVj5
H9PnqYhsfxyIvBreegCS2/nW+XH00Vq69/8ITkjU+xjJBjNX5i0x9juJhPqBocYhySSCpf2YutTv
D5r2ufsCGbAZHB5pJeWfWTmTegZ8FBRyWBR5jaEvvOlZWJKM0dHcYt2BWzbtc9KON4TF1S7lf5+M
OCanqJlFvEk7nenovuga4Po+B+s4rKaaxqMl5qXcB4RehGQ09PAX93Ue4wJOg2VpX7sgUOmjqlfU
x9mM/K1zQvXm7ljqNs6/5oKPV1H7hJy9x7ZizHRpmI3X+5DPPk239ZKnwTGPk/5ruIUB4PFMLSjJ
5LvzTzIa0hwvzPoQnOjlSHWhnmaJ4H2scAJ+Z0lQMpunx1PU/B66Q/Wxkk4wU7EBz9YU9hFEJ9xa
hpEQVkKJr4ZsU/OGNGXkO5ox+uimG4difoBEmNfbP8wItZtTnCeeNEy0SzeVtn90iz6v471NO5ch
dGZ8VoWAs+JpmaTj42nXnrFX7s0OUUoY/B3gll09TAViexHQE1R1OLTwwz4YQcVcq7xmaaDFFkOo
6X8WO6zqBLfdldu8jAhASCh3II3KfCYQlN0zYxgmG4YCDUKLTpOlfwgKv0nfF9WlUL2BSpxgw/FV
aPoPj6yeDaOxJcQLk2h+5QSX6a7EA5e8rxKnPVbLMuNY25duxSalPuwMdvJOxwKDWZi7ct11TtYk
wTV3PSqPcx1odjdHuvOseoLBGYvwhcbKZ3c1W1nj4K1KHX8+L31DADUTW4bQeWvTmDlTVfoHQvIc
77lpZWmeQ8sE/N2QneD+chJE0ENGUElzh5eYPNfJmbok20RFmEVEK8Qquc6jqdtLXQ4dFtG8DNjq
cixsMLNMsfdJ3q9AdG0BadvdNpaijXtVS2sfyqYy3106Kj6MwnUvc5KK8hFHnKIV7DtKmZ3EFCKP
YlIIxBvgREx+O0KXAAFQ7gpyCloojAKTR93HtK3YCrJ+3aMAM0NNYPjpw0QZBf2eTKcpfWSy25Yn
ThsUKeZ9wku+OkXV+8v22mNqyKcH948RkYkYLmA3eB+FpVzeYGMH7SKOkeEyklDs8CvTelXnCfNp
sKu4p3S1LXPJPDNmCZP30mSQSmYbyypfvwxRGATDsSOqg1cA+s54tPxAjtM+1TCmgIFF5Xp7woKg
5lpnSoanFVWK+T/QSgqCJkZyL2ObA5uTTNGUJ680pi0ebrE3/b7pVwvJNNCGyceaoYBTnsdbXVZS
SGAKlLtxMh2MEuxmNCb5hSEVvd9VzSl2BYj70Iz/6IRxS25RfW7klYyqZnntZ5dIsAMb2V15R9dv
nf/WQafaZ5VfX3ji4AVLPbIwaOz4RNcVDWKHXzezz40qnPaFgJckms/x6gequeA6MdUVg0516Gi+
6/+Yok8JA6IaCM9gQyVMxHPHN3eORtpXZeY/CwYx7st8nV+YSyTx0em68m+Rw6Nu1iUc/ZipqzOI
drNyfPkHMabrZ8BL8TebiGxigxDxYhtaSv+uDpZ+/kd57z7lgSwRNMcidXfhiF0JA5T2HpeBGdWh
EVlRn0XiyUPb2MLHqbkMz5N7wzoAl6f422Wk2pE0MhMpAzkEWDljWK5eexIH5bXgFq5/T/g6HZeu
PC0mhk7e4M/vnLNx4m+cqIvsRz9ZKowNrZLbHDpGczcs1RvX66DwJ+JYXPtp6/buQOMTTLeOIOhC
tjfjB4KmLTTwkrfgMYe7Bps/DFzxRGPE+RA/c/E4v5umgADH9ONf5jAuuiO0M435RDSYxzPa0dFu
x9rDAV/gAcsY9pRI635rV2+HZif/mzxJBn4MJvUGuOMDOhCD6v0a2oQ1G00Hd3YKR6XrS5VI3yX9
PG29vRyGarwvIRn1c8hKNP8TANcEn3kbjN5jljDMuBPsOO3vSqADUmKaqPX6T0aYQXgmH6u5qEEv
jNsjmaawN8S8HtOsIEiXP1bU56rJMgOUmneR/xtST/bOtq8IhjvD5MTVofBXvFuR66TiOpTNxLC7
tXQ8GyTfZP0o6rCdHwCJCIWY/58WT8528RSAipI40Zh0vaStiMyX4LZMDOUiQ02mKrLg32D/jTuC
vJG3NYGgINUhKUw65wnkXXmuHWatK7WDKUvJEDZt42XPF7ekLRYJqAnkva5p03obBmsN/kUcGxNS
MN1MTp8+A9MA+ixhfO/WgwjuKKMi5y6HxRvvBHaoAE607urxMwhDLS5OCqXP+D1cPCi4dJj6k8cM
P/wRqSYOjgUK4Xw2dY3rVKVd/Qh0ukgqLj+u927YUzBQ18ycKsm8RmS8ECJTw7xHKedU6fKT6WoA
lKt2CdQ+aeQSHZoqJWvHIwQRE2GFwVXt4ETMD03zMu8SunAMpdVsXxdRVUxQvdknbCkHlbx6el67
m0kjemIV+TTtmzbP5/2ABFk9zdmc+juHG7242sbezAhz9V3i17nmoIk48lzw533UhPZFVzDW974g
kOtu4YhE06p779LgZaJEpuhgVL7GWKaeGdLh5iSxyfGP2sM5DXjOxPyp9+vs3HDkYU0aoeQfuXvK
YZNwkCWnG/4SbIibUC5PQoJxLBijCINTXM7mEXi29v/M5EvkOEcD1v0IyFbbY+qa9AB0TFRaoQkq
Dhrgkn6b0mOHzMQUVS8LSoaqt/Oe7b0sKMgd2n1OxjkglHZb9Y6ZSLIQIqW+7tx/nKcNcJLGRNfK
S14CswZHjGTFuHOZhq37YbF5wFjTa38ni/XUsF0S3X2R6YmRuIzHNrntOjQi5SFlgoFbDKOrAmxU
xXRhCWPDl555RKcc11DGEUnuXSG607o4jX0mxAM3Fb31YN9tAWJMMo2sAvvYdbX/T/t+9x+eUCc8
pmGSX/2MEnNflSNVlSPpUWiVaQnBwwc2LOMKK82vEIx1OuQUW+c4L0mQNploCKBYS5/fjVSF28y6
jUx9yGBYXsDiK8xbuIjviRDscI/DbLsH/g7/BauX/HFdry5PFV9Oe2j6PmSmQEKj3cQUKeLCD18O
lYjX8lWFy/8tXZRjl8xhIeyOyAOIIJpWXlzmShFixVz88Ztoeos54f4IL0jsfalN3F9N5+h3/qIh
+Mrbehh/hwUjIIbappYnt5z67lw0PcKo7lSe7RGRyUfJ0wFfgmsxw6OKdPVekTYBgl6U7fjsgbTb
k2A0TZSJ29T5PY+W/M065CY6rH2ZvYyMAv2dCqiu9y1g1MRTgPWScUFYJDviUEGrczaMQLP0g+PI
H1ubMN/ycFMVlbSGeu+xjqH+XcuGUCkGW9nQYJCWoVd5O0cgE26SFK4Sx5lupuhENHFOAEdSURbi
JlC8SHbPprFObVFidLtbJmbk36IM1HL2NJEhT46TZ/aWEsWCVVBu1cSENmiXAnPVAK2byhlQ4DYp
vrtqP9algEAjFi685s5g/mNeJ8K/I8mmv/rBLatXZGBIkBi1+Yo+SHBsss7eGa2MWz7XjhUnppzJ
X0ZPzSUVJHbhyggKtQ/iOH6GETfVIRpmwlnwf7pkLxMP3BIgwDLpbdMTY0dQC2ZqOFr8Go8+LlfG
gJkuCR+oV4GLLzTK205I/fod72h/zBh6W0qsmngNQgqVc83IzanOXRoCGGd+voYXnfL6I8O7yWPu
TLLbmgV95cLEcGqoqBQxfVPngjkqLpodNk+jCCOw89WDzpy2HRFgLthUEr/OtGPq0PPA/BOEqd6S
CDpLjwqb6hzSOmuzYzEkzrlVjQ7uGVnirxzqW+wLrVXxVjPyIfOPbsHbEsKaHC0CI+P9sHFxgAtW
GD5oGetHhwXJzZZ1YPLvzIODJjuxRDxiisfiCPR1wdKSFuF245bSjZiIAIPsahnX7DGe0iE+UQkg
jE5z7YCcIR+x22pe+xdOA2DetSyGZUeW0QprifDsp0dr9HqVcaieTDYHzTG6CeIRok18jBY1kNia
4g0o7zpWdgX+QfJF1SdkkJwmmV7L3WsxhHF/SRRjF/fDVSI0eo+5sAAFwGnSfs9j5Fb39YB990jV
1hoWsEbZX4vCdpeNbqKOZq5Iu/MxHvwq4MIRSumZPyJyPWj9KJ/YkRFxT4jTQqiw+ZkarDRHKs1V
7vIq5ChkLI8lPK8jj1eM2jm4y8kxdPYrgy77QxQKmv5vqzuJldrJ2qIhcFBlDmtRseUmOYyETu4c
/s+4fUN5U9w0sebIgA/hBC+f3dG2yJluUbo5LFFXZIu1cMx53n40Q7qeusEd81+Ns2bEKnoEJE2H
sreyx2kBqbsb54hAisFzXX/j+VN6JWF3RE3SUCIHMFw0IyEEsUKJy/sGhd2zTQnHaY1ZmutrBa9f
zPirJL52ISWoW+qdT2BYukf3J7W3nz3ic3hCLg52zP40sbvymtgyXnZxaycWyhTTWLovrCKZ6r+L
1hoFIUsUIT6Ezbj+JxAVKxD2Hq1Rd/b6mKgpI7v0S6O8pHtGckzBy0Z540m1Bpt4kuXjBSNamPxJ
LLEPvzjjbXFP6ES/W1K4cdSUcTmXfJQMRtqEvGjwjPKvV0csnuYWDS36g54f6eEX+daQOfdvGPH/
4UtWDfEDXrhyTA5yqNudLmeYYhxCNr8PQEEZ51QzkR9eC6Rz9giVJ/ekbG1znOt0CQ+26xv7Wnos
DEVITRN10eSaFlBCXqaPSd+GOG0VY91NtYLUMgsm/7VmJImicVJzscBjJYRL5KD01QFeh24znpfm
OUISV7vSeLU6LIU3EojS1NydeZLO48OiKnVRPOt4zeJVHFt1W6Y3Su08Z7oSyb7yw/F+1asLB77y
Zt81kKU4pjs9nisfK/4u98YaA4AtwUKzzEUC3bD7SwEamni4XzCh00Gtor+XucZDJycKtrdecDMe
vYlGZhPbsAq/W4PjalMz8P/LFZs/JQMO/CPWsepZzCIgB+EmFjF37pceogkNXmzI8UCbmt0l/I6j
m2OFZ4XOHZchaSsap+nOurp46gko4P+fpvxzYJncvMNX4TbfzNlHfwMYuF5JNTL5lulRDG/K5I5c
riYEIU9jLwDqNViMDi6GbLVN7CS+o0GYBSOjSws3VkS6Ybs3vxc7Ydi6xTUAJEXscGOD3HQly55e
2WVL4PvSxYYQENcHtSLFeP6OmKyWj03l5COWZUG4IUdm25unru89TO/4jqpj4UTUsaOYsCOw2Eui
I6ysGumXARvBkhIkjd2uLY9956vxQVPpjiddz/nvqeIQZrLqLG+5nWZ/P9qVOKcS9U7vGAhR05Cm
7ehtw0aYE8HhE9P6ohrf0rwMo0Prz/N4mKtZ/ylSCu1bU2xeZCVCAqpH4DwSdyKfZB0w2hkv8Rp8
NkD+zb6urV9vlqLiIQ4aLv4Nnfz8K81VLHeNlH61I/RhQutSXnKUa1diCFTlfZvb5t0QOQEkKWX9
DWiYN3eKLNwP1yNH5474Iv8Znb/5IGJnRc3z8uGSJNOIwxwQB/httTNmymxZ/eYKnpb8h6Kax+eA
2Lf5AmTX6WsahfI8DgqmlMCI9B3jNaHqU4OtGvCqUvYatDkW+7JGgiumqfL3iArjHq7Q4g/TY8NI
hyVQ6hbblQH3EmSU/hdNU2vnQ0A/Px0qFaI8ZB553AfFwoJsSwhFeqkzQJYdPsV6PtWTH50JSDRH
IgwN5oO5SCG3Z4qTK97K1tmXnRW4uhW7LDDDAaV74LbH0i/YnGNA7ej8Vltz9tSxEx0IJlvf3azy
xEPRIVbdItB7PIkkBfACZ8Rlz6b8Qn91eGStmtL42kRVJl6QplCPkiXszcWJtD+cF503/aEEBBeb
SqTp96IzoigaKj7CdxcPO1Y0LLlzwh1J95tKBJE3XSchortY4vAXZvMq4fYYACacmtTm3TDGbtaB
kNuKAZFvY3TDNZay3amMZG1Cx3MzfrleSruxyYbCvE/sBGP265p+NxoRly/NDRbeGJkK/Vj37JA6
moZlhWcsocIeTeXExIRNGnBn1TX97DAwu9iucHY0juy76u/HKZHyz0DiweNs6Lrvs57IWBBUOH0G
MQEx4RszVJG8Z8JPsBg5d5OGmnA4/GeLA3LXrWv1XAdx8yfjb3wdKpodPP58kAwtp+mNeFDTM3Bs
VvTf2BK6T+Y58oAK4cF9JWNG4bmq/8fRmS1JimNB9IswA4EQvMYekfue2S9YZmUV+yYQAr5+Tszb
WNl0V0cEi65f9+PNLldr1J3CBc8Wj7Uy9i5axeoyD4v/LqO8vqe+GLCOh6XtPXMFRK5ACUiliJjz
y8LxCf4LAfPhDtMkO/N0xsBJKN147c7LnEZ9r5a2jAvtg1F2zAdmcqZMtOFdB7+OELEDFREsCo+b
YiSasRUBbNeNAofzxu6WH7hYmoTnQjbN44HTZRXtSjn5gI1bp/gcZGjfwJijIXYg397xSiTlLdV2
zvAVpoqyPHfK9AHNonLvATDLu8Zn3cCmMi/+LG7a3Ga60sXfQfiupqMFWZqDfgTtlJIHllach4FX
TtMysuGywdp/WqJxRFlqfrcT1v3ibaQ0oXwbx7W/i9j+1t+RDGT/iB/K/huh9hXbylu9/zhNdc0F
RrWu8ULY8qeTTvlYD26JQS8UkOWW0o0xrnvjYu+EdMkSMdGgnIyxq/VTnEmWjYpf+3aZivyP8RPX
+XGJyhJYVHpRBy6LhFmG8avaeUKRC2JFGJzmASngDO1mCp7Ywyn3uV45ifDwrVs531RuJqInRW7e
3+Hon8uL19bj7+TFbnc0Nq7aGwojK1Y5uWQ92Vh8Z5s+6ucJ8W4Z3J0VIerSZpTO2r9UXVDHj/hv
xcxf2bh/2zKPg4uQkXA/ybOa53asEnsZ8npSRCI8b4D3ijf3kdmkSl478gnJdsK3Pu81eNjnGTtg
y8rBDOe4QHN/aQH00rXhG3ksmwEeOOd7iEvEEwqcEV/Y1EJ5F0HezTdThN+TVjFKF05ljPOS5F0R
l4fBjTCFxaxntgGc6D3QcSo5TR44/qO2tAzeJosYsV71pZm3bMGQFWsbz0/ZklLqxdF9nLaLn8uv
ctZem27b1Kvtpu6SGn+2hHuHR6XPSPpwKACJqBP/b9AiGdy5OK8+IO4V7jFhMaGgCInxWVpeUrsw
a8VKuUhXjL8SOBqrvhhlBjYtX/a+5nfGXDPkHtLKOrRylxesmW+zHmFPyNoEn2rsjf8Tcfo8DxQk
IAPSUlP+8YPFH7YcdFpiBtwR2CGSMb4gNXiM9Wvd3eYjlZM7YnEJnNWWqWqbueyzNlDz9FcTeBn7
+lZLSZJY9T9x2QCJ0GugczZSI+Z/cL7rr5P4TBBgoYPftSatcZdas7DkisqEHUDLSNMPRjCqMQq3
Gxo9OK5B4sU1MOnKYWptJuh0YDgV11IVVMMDXSsINixuU7WVpV0gmQ70PGrM5xpSUknPCGNWe4UO
YoY6YYdIEMUMjgkvh7/H6qkLhy3dtU2PguOJN07sISR+v4EsVpaQWfxMmo3gtfTPWzCVQ8fV7R8K
A1JKKxgpeBQn6HQbd0rGR1Kfhrc3L8gMcGRkXy02kz8g36E1xPlkF0YHFz4YuWecznKR88njcDxv
0GFIe/Zwm54G7Kt4BSsYKpsex5C/gwlpvrJyhSlaolxRtRLUYXGXrwp0hiKpgK1XTu3nOrBwv9qL
FHApWz9X62KOXDEAeWAeOE89npmEA1vRX/w4dolVSkdACy5N8M+PXWQNx/erQ76Uzg/2elxeUsfF
g5k7HnIJKK8O9bfS7zgtAMSqgi4ytFAxbMvuqhl7hB2ucRH4obvYn8V7JzL3ZainttmzkMZ/XZpa
8EtM0/yLUFK/SYKAEiQXq5qNqH1DAw/KCdkJyHs1GLhQElOt16+27KufNRQZNFGWNJTl1QGptmQc
E5S7MgxR0NFWN54f1c+ZVbiQKovhlo82hX8WmKonfrRw2WZQPHpycHnuHNws7OgHX65m27rMuse+
7kRKwDNHcMDqNmZbf4kB8dIYu1Zbj/Hs1TRh/8irswJQKHmik2dsKLYPcV2/167FMz9n7fph6hAT
IHdmnW3VFEYPuTdxUGDSNgQjhbNUG+MJTKKQNlt4Owkhu0NC8iXa0ulce0wIBQo43v/ufRrE+g1D
oFAENnFPpywMgcvLKft3nY9B1q/u/KJUKcG5YbbiGMf3zZktRftcGmo+gtY45NwWcsoujRoPvVAz
rF14vdHmarc8UjvTxGRsNeH2AjUk3xbcz2f4dlF/WSrWwZsMrgV52SzC32rJvXxZUVpM8CBgn6ZS
sFeqmiT6UxGmhWESEvw9qC6M3r2lRjivOMM+o3HyP3GyXgts8oEb0xlNp/Zrq2B9DFD31r2Ikuop
T73suzNX8iCJO+fQ8NrJtrobuLqg4ST3oVeTJ+b0wLKQL4K38ZLEHKZVGs/tds6vo0jdNJySKhG2
6b6d/AHRr8h7zBR0h73hLmXbThDmGsVeYn2ePKwhuxGjwV9nddK/NAFpwSY/EuckrNePieeg2cZD
pT7n2dEZS6c8fyMcbD+rWoqIGFhgHiJgSe629S3svcnlrbXJGWVf4sFLEHBDAzuIFTZDv19gWUeI
wIZIrqqUl0IN7Ue8oGpdEr68P9gI4YgAk2PEX8tMXRQ21vxQtdARMAGMZt+YRD2EcnHMfpB1divq
mUeyPydFBqtDdg/T0ER/lpzb5UAgI3Y2dCiJeg88kgXjxJoCHZrtL3UEIXPo2s0snYycrb+TUgNZ
ZRnl/XqZ8nD0BbMcTrkZkqey9sFiTBj8s90Mu7jdtu1ooVLp3A2qjfWF4GJxbXAhceZ8x8hPMWfw
ubznu2RvPVAJeWb1xScgBZSaQ0ObEzPWMHc3bYHevYtif+FPkPpf/IRlWr9hxeNxZgTUT9idIDX5
FASg2rv1MycBpNDB3PoocEepQzQA6ycKhGaiHyuNNXZDoxJ3b7P2QCfYMqfRTSrz6McVGtO33+r+
n51wHlAR0tqR4s8RsOef1YOMEmxqr9PR/ZUOgBuNy6rF9IZE7ePkx9HRiKOF7W0+KzIAmjAyDQsz
ZCKcS/TLJPkJb3WHloCJYRppgnU56n4quaDRHxamSHkCl8pKk40a/GE22bxy+iyaT+ybCV21k15O
BcUInA1VmVHeFZPJlpnff+c61NE+yrwKyHIfZj8dD6ZvIhNUdrVjG2dM2Bmy3dyMJFY1+uRvHHfh
mmzrrFdje1m170dnhOCOvG2MrZavX0ttgtuJF1H9l3qehal2HERzrYTS11EGjFvNSNHFJv5PeRjG
doiyqSRkxkrmKLomu/VrbMfb62EOYn81E0dbCAGQ6Kz0UGzXHM3BVJlH5t9P7Dc76QDrgdc18+0C
4DwGHS/olufLbWuLbQhm69Q/S1IWfUiyR9H1kXN0J8icotGczar1W+kW/HPUUSzdQz4jiGxU5UTf
cQLVilMZGYNNg+e6fLRpOdDIUiblj0JyjU9GjdGboyO74DcMidP4dWv+9UtARqyGHskP44DmpSWa
qX4Ppy/Sx3jo21dsi1puDMdesBWNqunKSfWs3kYaDl8t7G7MBH48LCdv9uFap5TqLMeYYHW3l23j
1rtRjf49Ox8z8ihAd4025LXK/sZ6Oh9/Utas7l8Hv7rgLTFU8HYIfh+tP4ePqUVx/ehyy9q58N3O
ntsyqgmEg05rqy1iVl59G/ad47BrMvLGnCmWlDjuxiP159wy3HBz4ZJWv5MZQQDyUZzqNm9WPwbM
MkjWyUnRy5shwoJJqVKeFJsxkB3VUlCdBvEQJddjYEcBwAqQMwtxwvllWWABsXbZsnbLgHNhDann
fedWiYbaLUrfPvBoyeq/kkW3PgUItxR/GFT9DRShtHkh394uz14RLs8LFlakqnmKuMHbEHoh12pu
ocKvhXhZUd8zXuPxlL3Bdo7nj2wopvbW9UYh7jKqwHncFUUATIG8QHJj8PJRb1QTh9urkHgS6ePy
/wuoQj+gJBQQj7qi1LuOKm+OqpINywatPRkeIqOX5dRXrb7h9c6rhrydnX6RxKg3kviPMB0sCQYz
0wj9li5Fo+5sKWO5cw3/xR+VKdrgk1Spp54UbFe+bSzJyK6QsjAP0YxlHniItxytO9h0e3ZFiXuw
xqRHTuO52lZWsGjn8jPtpsbJO3zjCUcIhXOE5zFZLOId0B4gkmk1T/0baSlAGGmkE3PPSqCV+9ag
sX+ZlXuk4jeD43vA01DlT/DG2JAEoaneMU324WbsF/uQDRbCUbNOKxZReK7q5Feym29Y6vbivR26
ddo5UlMDuWHvTabbJq5X/GNZMPtnTeZifBwowOveWz/kMkFLQfaQOLK56H8te138RKrGjrF6g4Im
avDaU5NpseswlDTUKwCjD4jOsD7qbphIGbtqnD7BE+0UOnrzgXWRfMWKkXxFIszcZ9iGE/gvptwL
UBqt7g0OlOG2Yl17RPtoGlz4mBfOREuA+KwequQPME7JNgfjs3DO+eSExSsHRozygPkr7U7buiDI
8hop3QSvhMB8cILocET4MEI62wGABYFBIskurHMYAq85XojwyHHfPWGNqKJXln90cnn4KvNdFy7i
0dZ5tpwk8INba1PvNYlLAogOaYF9aZr8IhsX7Y2dRQpeJa85LMUjl/529qfqdu6viZLQsDt7qh12
6ZeR/A2pXuIiZA2mBToPtsLROa94IjNSjC5swgd/SGmO9NfBLveskbBq0vCd+/+VHlvbL+6pQu4x
emL5YFKRvMJNhYfzP5rjMV4qJAW63Cqlp5rS+gXFgkOuIhWxUQHv5otA5OrvmpbtPcmwZLzrYyfG
EegC4VMk0mLiqZr1PQkEsNJZzD54xCx15/tx/4rJqflmhlXJd8zH/DZqQNEshSjZpORr84+cm47Q
yyrBDmme5yw7z22aPeHCXtPdCP5g2Bowr9BLWB/cofZqFnP8Snm17UVxfRxJ0lzb3qnFThZBXz8n
Szd4h2CtmVPHGe8q+BS7LvR/uepBRrWMDmXcIBTIKGMT0UwzOI+k7uNdwFKJqy7PbbubeB877xJJ
N/wcR+ctJXFDmKJ1joHiVRE0fMMbiiFEdEfDyzoh3fgtr3VNwEhwZI07p7hvg3klZDyWOetJ3bNR
ixY1346CmmqOaaDMKeGIa9OtxBei9q6tXP229Lq74txWz30sUIudOw0iPXiEnF8GR8Pdro/Rwh33
3gqOV5vRgzcHdC6eymMxyvgryyL1N8JCzIFgjaffsg5ryh4G04EkAOj+osewpnyT7p0GO04zvzPX
4ulY8sm7DRqsUjR82YzDSE9U65SgYJK8pq4kO3udBC6EQ4IY6ZrTvnDMiWB8K4wLy8uVcbA8xJhO
QZ32LHX39ZKn+TbEWVgcK7fPqfqs+z9VXLktc7bTYZx0YuufUg5r7V5i8r/tY9b6O5R11yIqdsKC
WCXtjc+5rB6mpZdskCCluO8QcaDSQatmBJxULdbbeS2A9Xp+3JlTHQ5df1hcRHfMOb2otrS+es6p
JLvNgO4XMLpEiMNzSzWjiyKoSDntEtZgT5JzJERR2MfDgHnV5FyHi9MsH8H/22aKfs6J2gpq3+6w
2M9nTkJBdidE230ymdbDUXihBIowGADtqciGHTGtjlQOBLWDHzb24ChKQjZ06S7zoR5inZ/rHM87
JBQvRvHkpkHlC62ajwn7pfre44Sw3kgZTnI/Jkpcez7yqWhPQmbBY2KmoPuSOTXSlIcsgzmyzVXv
CSVi0Ngq9p2ksiOgbIDlqSvIhTNaxiUhYBwoTlRB2Icct+MsDbunYPGqcxBWuQPm1h/Wg4c41j2G
0zr8jfG9ssJYlsirb4Y2XXZGXFnYqEvrbnIQ629Qa1lvOC0Bh8cJPD/FNwQuHisRdfnB48BxbTJp
i+CzxzRP+HzOnW/Pd8m3sekJ6j1uPOPn2wn4RHVi/bA+ryLt4/koiCMFHLCJ6At+DuuzmfdXx7nB
0oQ/pK4Tjppp6LCHhalH7FOXxYHHifOIg7Hztu1I1Dqm3a8M630UBmraNhkrBdzV2mcyNY35bxmi
8kbOGLW2Mdp7fAyNH/bQk2D7hBwlFSfc7VKHmjc4cQB1Zpj2Zrz9IS8C24ArZiWygh1Y2WeGWYz3
tQnn0vnI8CDeaFOpeRvCy1kONAlShNo7+AY4UXISBmy0jh8roaD6gBUPRPJoQBThH26feMC5L1SE
JOuT7hUHPHabbcNZaSZzVnVXBrOUtQMIoRo/Ka7D1OHhI8IR2yRvCU64/1gmioLfcEbAwBwl/FNb
R/WD1wftd9tc6SFrDzO5j+PFvy2cgZf/uIoZrlLRujd15y3mp3bzuHtyCTAeODB3zPSLDJtXr6tl
elEsuquLi1B2DHJfY6mYG+E+dawP8Xx4ofgOvOuVkkfC0vvXyhYOih8R81yAH9p9SDVJwsnEeIjf
npd2u7VLoXxTFEl5EDsEP3tZ5ikJdjV2CLWb+RXK/ZWlGvCIp8rzwAS1NLzpR10868Wd3GNgKODc
wMFAZGGvBkhjEi5BHTRz4yRHlskhi8MhTZQ8JlNnrsuQwV+fg0zPvzRdhH97jkS3UCEzDAqC9urj
oNW0vmEm57QhvTn51aZLxzvtOckjDxwIWRiXR7BiPujWjT9yyj//vyPk07ULL0g88DoRf0aV0v3s
9gRK9pDKeXLWXdY4385AslcIXUYPZZbLd8IerfvFcrWJnm3DcxIrJa9ClyLltZNbT7rr+OXPk+uw
NbpaH3ZZ1kcJbhCiyxvLBIBDvs46fc4B86pXPDoBaCyWos7XsAbBDairRQMQLDziUnFpoJAb6cNP
d/kDcKqSsA4Uq+ZiPZXaXcCR5xar35De8RNVX0Q6S0o3hk5N1D20w50ZQHrCuO2m6Wb0MkrlNplf
p9zQ/OTNd4ouFH4G3TAIBoempKILyRWvOjMRP4vh9+WEB1Ir4NlT08Md1aNzS/gPbMxIkOU/WAdx
xDPATaaz1tHcnCqFX/cQKB64l4wTnjy5vkzuKibJ9THoVkwfg1rnlMKQTKRnpmDc2BuXRWVy6a9d
3I94Ctb16Oaycx+MD4S8BpaGFcCr4VrpqjecUhs+LfnHMhbyqfFLfbmGZNd9e10QAMvwH0NAVn/F
gpa2m3BJ4RamV3xHAtC7EAsOWcK1UZoOr+Vkh+nP6NRDM2L80mp5bqOscvbaztcLXYiQ0YGT1Gsq
SpqhN5YL6ZuNnCO+rg4Hfw8NMfEfPZub+Bx3DGt3da3Cy0q1hbzFXYkqGHGLjx+ImKY6xpXvzNts
iEdoMIsedqBTqnE/IFrwNo2uMdhtFQbh/L0kyQCfmMt3HtdtrFb75gDy9h8kWC/Wz/RLI/fvusUh
BH+d2e5wtev+Hi0xHA4tQwUujKxicMfQWM7f49IYhEXd2T+F7ZLlUU5zT3h7nGKKc3jeEm2TVk5P
KCmeh//u6q/ilZPdw8BUNQocghrLfEq1tkIutnmisHOojtnEQnFr6RC5uPUY0ndhR56iZV507Q58
n3q4RnIZl+hnDDbh7NXOY0Mn2bKR/kDVytjDXzy4ljg4BDAK4XdWOukLHSDCu+DwVXwMk071QYMR
eJ17APtbCOqK/pR5yli/zZNK1aHOPedCkxKeFVFA5dmzCuU01Y2R128Lqj1J4RRYmyjoKAqvXqAI
p67erWB0woOP6vbjxsWSsI6Ih3vkoKs5ExrtLiWNvfJtzPD6CH5wArGZAQ+GYFE3BwQYVuxQxq/k
M0GP5FaNsMb9vps1TTR+Z3eIuu1jWpDH3vbJwKSAw13Ti3BtCF48gHPbaHQml63eKP+orjbt20jy
Wzyw8nXFtg9TD+snwMI7fIfljYa2uG7XgmAZLWl1YS8U7RV/PdBA6SEFfXbjK52ncA/8fn5rit7B
3jzGzk1Bq1J4m7v+Gl/yXLYVwKxg/huLzuQfPMqmpzrOVXthV0tWdqNYkD0VsTdfScWuRUmMJjyk
PqWWFJnPHcOFZWWKEOVxzPHMSIKWHutxn7RZ+0kIca0e+DWb5kKGjqK2JQeHdmaHSKiAy9xffguO
PLwzTDjUW3J9gqYCgYS940XDft7pEktNd0MlEQfqpJK0j5T42jvy99HGM2SrIsC5LibbvL1UwKRB
+KCGnVRPBQUsQcSsncELRQM6C9PnFWegOrElDOe3alSEUAbIDScd6DLdYmW/dlBShNM+jyn+nTC2
tfMSzUQrebyx7HtEPgienBZd4DHlG6IuPUuQeAICrEflFJhUOzZe321N5fCms9rgLVDBfHSWOr9j
by+CY8ET5GLd2WZYQ4Bx3seBNDSn8AAufLKvMmoeCM66x5BWG5CVbaOHw5Jh6H9hXZm+UqTadKem
jJyjrUfaSNw+0pcyQm98mll3Ft/E5A2cuyhc819dOBSiwgXlwmdB6vcfE5aNi3J6l87MmdT61Dtp
fWtXUrmbWZc+nGNFsH4bkXruLouBjs0WLJbVQRlnhrSzUN/An1jIOh6fc+fQ8YAqMbFNo1dFpg8T
CLz5AskHIHsG7fMf8EODl4m93jO/f8bni1Su9qUPigA/wViZj6pKWvLUip2hoKMYBZJ9S7PndaiD
48hbh2QOxU7eRi8VIFKiFua2bthVPbqaFBTaBflhGlHzdm/7Au4gC5CV4y8YX1ot7ZCs+8Ra0LkS
SUbdBtBMH7OJDrttl2Xlx1hHhX+IqJ3PaVdf5cPSeGOyJ6fUS9KKVwj3yirnCRMNCw40XR87ROHF
/xFCAngDSGTs71tEcbXBV9P9B5MuQ3lKrqTDgqMci7GJBI0TVgWFfQUj3kYuYBKeYuviJRRu0T21
nMrcE4OC+JCD8VgPF5E90T/arI+zizsLDxpebNLUq3uD64jisVl3UfycqTrS+1UUGll4FP9QRC3j
HVfeL0dqe8EoigPZ5VkMGmXS7r+r+ZkGSmoV/UsfduYpgmckt45jsf/gTiM3ulD8daVj93QUmbL6
9YYcB/uWk110ANkSJK8mGrKLB+Ky+kt+yYc/R/xV4OTLhx4goUWZp7Dbn93paOBPzO8Bw6z7m3h+
n58i/E6IggSYQeZ7zeuUSPwza5Cn5H/Tni7QHeuyabwBiBFBlidOtF+h8RNVaILlZQAEwkkrzpb4
iy5ABWFHAAaEbNJk95QsLNzSi4/5KHOUyMFWzjlNjDle0pskyot/gwrxmIXgz0ZEmajwCClcuzYJ
r3MoUpNOX2a9Trd2YVm8bSmlTbbuWC9UJhI0exC8a4ZX2URJuxn6scmPzeQEICHiOb1npcYHF9pQ
rtd4rbiJR5iAG52sZAYsDlaeU5hdfjhhm5S/OEB332hDB+JJVdA+TmZw+mMbkNI/UlNwPRk6LNrP
fd2Xp1nj8N8ulVoJ9aWevgEsO//g7qkrCiQ4ad0vuQmSXTa0Eexig/99BwxREkcNgR1gsqfC4eTq
aEmpIwgSuvm8ukz+IRfxyIAVYuIdE7PzjS+a6TFrXVCOSRCY+r1ckpU1kyS6/sJcDzrVUYyMWxwS
eMdEocSJCj2zHMK1DbuLrTLZ3nLUm/k/Ckf+g7E3QqwahDomcRRRcBjW+G9T4vT9mT5BUnMLrLEE
KZ0v7D0ac/8V7HrEhjgkVwWXJhXwNgqMgispDH1C3ejGzzTqlApvfI7Jy1ezzto5z1Rx3g1hTRQJ
pTF4DzGxhNt8CKjagmGwUsJgnXbAAhhmHaZAujABAbixDo/cP1lwtHEJu6/AtPM6aOrJTiDQM3h0
ujDiWm0QQIR1BwQ9FnUM7WIqGQ292JQOYYfZXGNDbrQPdL88gBISAe7YeLjOXcSp96Lwk+kA44Ce
GBz4cLnbyY30hnJZmKS8cM0tdZZXoBXuXGaTZXaANPnFumONYPQutov+mCydTpxhMKTtUbBIH0RK
mDdYuiO9k4wBX0a3LJM7zMQ81iGtuRj5qa3aJIwzMRXLw/gM0opuCmZSh9iaK7qLHmyob12G4Stt
cVT26LlNf89tmq03SzkF/xVOydROS8ew3pbF4n4PFBN122Tt1Ntgy4apnCw/zaQ8SbMt+el6YcHP
OLCH4Ri+MRyn9CgUvtPTMOLG93PpjtHdUFle0GAzvLfM9vE9SnWZ887LKnTyxtrbRrSUQ8FNmQ56
BY12V9o8f5g9G6XbvtV07TmFabILL57yoWZspQrSU3F0NyOzEtX2R/9fAX3j6KmlxK8PQ/KACuKE
F4iYMw8LkWSPvMxcu2GRHXp7u+Z4MLMW2JzACcPl1PfOJ3F+8Seqeuo1SSr3R+qAqr+dcNqfZqQ8
DRNSghDPJFsUDdTZ1HuU9FdCGAqEgxUTvh7DsFhQKbaDN+JDT7yBtW7ijzS3tqi3txNlbmLLTQ0F
auxW7HwbxcW77NJ1kWbbBVB7dp51ykOLkOdv6y73gye26KXZz1Q5XVfwk0726wrqG7eqU3d3HBpo
/dtMNBq+cME0NB+iXjJF+cn4HpYtRzG3oFaKyHeMa9SbuCn2TYQpfQf9gKT4QMr3byCm6K3kWEs7
85x1P9AlcYuI2S7mrrOt6D98Nn57pSsjkQwdFicw3McPKj0ANIV4GR/cLsO1Tlczjh3QWh81XVDx
lugF5Iicp71kUzWNF1lHs7srhc+CpKTH+XEJELtPQzHO49kOefQM0gDdIEC1iPlPNzQO53zn9C2B
09lQUMGU38QJHYokQrPoFPVSYeURpC7PVIVjRgZCJqj6o0Ly3WeGcH7wGCdwuazWd7O0afrkTwpP
NbrdJ0YfDD9SEqvcozxlLNnTKmiGD9km8XpmWjMTfNE2Bq0eJat70nzT6N+0AbpXapKsnmniWB4W
oxhTMgJnZzJuaX3oaMxs71l1RTeQeCUXXUhoB+RCC3d6pbemuqlBs3nHRP+fzz5HEXjSFhj+SEfW
Pl6TQB/zAKzHf7j0xYOdORTuPCoxzFZoyF2cvhZgG1sMIBllJbPtVKU3HcSB8khOcCIIKR1P8PIK
vIoeAn99moSvUH9LOzzV8NtQjEdJhutduvQCfNcgKsKbGM4sMLFYpcbrHqMswFO9429rFofXdekh
XaB5+ixDeSFaGEhRRfXxCmeACzuf0PY9zDUvIBVse7CzjZ44WAbtflzn5qYbKnfaSS8gu96uHEg+
GYuy9MjWYEIKL8VwiX2oeTsOG368r8ZweGsWw3jQZa6FOrTk8tQqNOe90CL8JSRseDgaXh+brmnE
RzGJ6Ab0ZPEZtZRcbKhoMfTl6bD/brXLRN231C1QhYtjZiNZkDHheKN8xMyZ0Jan2iHaj3poWkKP
bXn2MdmY09K2c3BEnqE5iCMki9u5xGl9pLGh/Vrp8HQ+XXeha92BilcxzyTTifbS+TEm5IvBwunL
9ttxsOluY7AHnGHDFishJXwO0kema/8/WLZreR4pFLgbAKzMG5Es4z+oFkW4WwOfuOwakug+0UNh
wz3qWVtfJrteowsAmLCt0gIXs94jyI7XTQ5/lJfKn6zriXpHzlitxOuof86mhqwEKdUqO2eN5zyR
bteE0iIsF7f0MyTuDefzBCv0Inorjy0lWumZkt5qV5sEu8YW8lFSn+IYIMmN9RcwNPAIMLIFCNpb
Jpo6u2FzuzwlORfpiTjnwrs5zGj81JJXKJY+ODoHTvbY41Zle/lCLI7azjo1mb8nfkSMAKOqtaAx
ApqYIKsxueQD+jlEdN9k+V6NVUh7BpyiZb6OEORLwJTo9TOejJVnx62G/E9ZlkQUnVoLylfA8ePl
23B+XDnZ88/B2TuwYS21tysIdPh7aqLo3wvbgIG2ZpxbAUEQD6Q5in/xjmAVln0AEeOe037812Aj
HbEf9yyC2oBxYSMZ+9FxdJV+pH6DpPkQsoZJXuiLI2cJpDEmuMlNghHmZqmGzv/LKWQtDhMvqL8t
XThf3UiJ9jmOemhWlgXNirFBsDXhCmziC/EKfaGVIE0uXT94L2Mc1tyWbCu8Q0Weyl7ojpj/0crs
/mlQgarrDVNFe8I3IUvQMerWnXYhdOMldIZ7cG3WeRMTUahkyVEZ0BtLn0E5zbFsoY6V5rUGMOPe
JSla9m9XUhdwXLAk8p2CsQo+uQAJX2wHSE/JKePHFz86HF3vvOS4+dC3utmpTkr5bkl4VQT/GKJ7
DPwzP9ElmUOaZHeOF4z4IwNUuF9HFhzAI+49yhKSQbtnCFgEih2svMnJW7goLwlpVyIdAvMoTyQB
jT6RbtApmlyxW2/DBCnX7MQMLRZ0CpwTNnG+I3mNGZ+XkJtkTnjXAWaGNxpz6NmnMfD1PdiNMHz2
vJ69M3GXKT+4E//F97ijMWfZQepz6Dihf16VrNDkgpCo1gSpy2eWcWR/SHtV3XOdJjScTaj0QI9L
ADRqrMN9Dh0r4CtlmTxf3AwTHhqxjNRbTcYBUFyllc+CuDWfbt6J7x7vTPw6kE4EjM+C8BLbwdC2
Gxbqmee8Q8PZYpFaYRM0t1MXUMTZrzVefQg28WlgSUWvvTf6NwZs8HzkiMmw3TlRhLpIrqXeyWgO
5AGLgao+/ILVxzmzHMlf4wyEycaMaRbeUTWBCRqudJjjLijqMHtBkpUM7yVCQXgceyjeSLv1FUwR
S/isoNMVu5vdmjrMrBvV02r6gsEqqO9XOFX5ASUt+WlaIKVkFrGjHeqRjsxt7VkWUoxI9PjNqps/
nXWaPzNlQ+fUyU4Fd2hqZPmwUpY7DaTktzFdgJ0xLHx4roPnOZuabLfFWxgiNK14FcrNMrlk5gtj
ZruvKb6J6bUKuuY0OvRY7qWO6HR1gbA45zactLnwZvKmU+QzfT2TpJmu2cKaUXdMYbLnMcv6zfo/
js6rSVZbjaK/iCoBQsBr5zg5v1AzZ8bkIJKAX39X3zeX7WPPdIP0hb3XxmlAKJkUxO0EIvK+KB44
UbqKSmzvzAwsVhGCBqS1BXFG+zKUxMxj8AR16vSeeUB7HRSvPmO7W4Tw4Jz5BWaXkxG5yCaPQgib
rgujNyyaufgMMarPEAaadLSeVFchc0kHICu4fNFrvAHsVaAEce6guDfIA9S2HbIuPUdkOiPCtWSS
n+fGyOpzUeT2ffNDtdF34znat7+rjt3pATd6HO5qt3Pv+oD+Bct3ElvrMQdqceK+WaBPUgLy/7RV
ZT1lsKoYzyyNXvpnU4s6R/09QBw4DfDJ1G7wGIGd2EwM83fi5OPHjWQKasYsI3PHKBIbMA2JZGRj
l3FyxEXtWxCAGx8VaB+P4my1QgXrifTB5qKKkWTFkBEcA+RUxpUh/IyzE4wF5LlkbedtcHfbuqBa
ytISsuQA0GuFsNc/Z04UkyEO0QbZO+nh9MSIoQC83rqXelz8bD8FZSa3pN/w8qgOyAvkRB6EZ+bM
AWyhOeRsB19imfUUo1lD6xpKbrG6j6N/WFjG8LFpuXkv+bQoPh/Fnw3vMzXM3QtZeG32qNDn3NQ5
gx1RNZCTg3uZZeaxgnsFig8yH976bE4VRCtMyTt/Ch3aBcj1DbK+NIr2tUqA9a/sic8JC0UKRXXZ
lJPbOgSE+7J6p9GdHoVyKxsQbYoPgQGZOgkWSRZNvCURxvu580z69kJWlykAd2yxLpbBxuFYxVGT
NvV+UFr7rzJM6SpZRi47bNi4HDTMnx7ZN5satk+GLX7qO/4rxytqcJzDivep9QfiECFtfXWj7/wm
4OTQFXFUwiENGRchsxDiPWHwSiQlikGiyUXjfU1pTmo1pQjJ8HSZBE1GDUE8sE24Lh9QAZHk5dqV
e69n5ZGoBm2cerHufM6xlY4g+GA7b+E9OHmYiu2MrOkWeqI8sV8AtL6waGaPUqGpzveKkQYysPj/
kchA+3CFDK0jTnJywgz6vCJEoC2pZFgQ9iSU9u0kv1ChQCthY4bHcA6Yy0Na1V5xDsvW27kMKYh1
0YWaNpSODicrWXQoy1U2sXQbBoRenD8NXHbcEQyfuZ6jNVSN+C/thSZwsR5BS4eL+zukpPDFRZT+
0AOBtUCD+As9lmwHG4/40S0Zla0IIM+sH85hpPxRx0O4pUgk+rOwbB9JWQF98FLXEh6ddAddHdIJ
VSwiOEDldwnt9lfJrCrb+K2fvYhG3k/DFBb3bTY5F98f8mk9t55LRszsg3EMZ0u4B60mCeqDdSAz
cbAPKUcEWs1n+vRe7ditLqQZLANlTlHMGZVo2VFfQflbTIX9sqR/hFKEABCCfZU/+o0zptfBWfJ/
9lJLe1uWWBsGfjOLtmdN/7785DMawn25uM20Rp1K9HY80BOebEZ/3bry7axZWbmqkTxUpXhvx9y8
a1v7elcGxg63bWZb7rmOw+iDZ2LUezimXvw+FgC5177VMSD3/Vldy5meYhOg9yMmempiYp505Mzc
sJHzEgaGcLom7JfxrdUGBKcJPXGpSTgpN4BKSAZl8OVOm9qWyVs1C5xXbg4mA6sR+8VwM4Xo7dZi
6rryirekpqKtKlQ7sz2Ls5g9wqobnKfAMYJ4EKjdspLa70Xg/BNPIxas9ExAWlN9MTbv4UK3CVap
mSdxioonOt/4A/wewzWsWMy0Bj+K5dqLhYUXMS5R+5abjpgBRHa1giO3bpPa6i9L5Q/NeqbvSZ9H
T7ccYpPvhZsQiRlGwpExH1gzPCkTMuNWR4XkUB8E3rjOGvgZbxoTTCkMWEFB8YCPdhfvq7rD/doU
ZRPCTIfN1LDG0HHG7Cxr8O/oxjCcrFI1IPQ1VmAjD8eGR1NRdK5di31CoIlZrriOExay2sJu3z44
TartHZ1XU7/NlVhI7nLdpg93eRp1+MhVgke5U3icn8pGDnywkOWATiAyHnBbsswO51O7IGPcTcTl
lFcdVEpdsrTnfDzbsaxJVkGpHYzg7DjnJNyDxhv2rOWH4Yc91OR9RGxIs7c2KdEyE4ECK2Ftd4Ta
brK2WaqLYFiPmqxkggsmLIh6cFHaxx0/MkIv9nbFH39OCvxOINZYVSDUbQbPOmUDc+r9IsokfdAF
Ws0VDb/mXyqNSYDYxeQFoHkf20tvT8X0mcW1QwCbNUtiGkRRrcNGdmeyaOTyLODMuadmLIBDWfY8
+seBRnhapZSgxIeSR8GMoVIz5a7UYJj2hvXBP/ofgzcg921EZhSRKKm4pCsoQDHYIDop6KGnlpXq
sI4G11noj0Fqb2wIn5AQlDDVpq/REG9CxxqKJ5GR+deutCI899rOXFzIvXqATVfWD2p4yhy3q64U
UnP35hm6X2abeRxvPGvCNegixIVdour+X++5S3KHa965VPbQviDzFuXB1Q50MIUZRDAwqImzmV0q
waJymAXVdiXYBKW6v2TTAAe5MNGE1kSPNyJYDSjqs8pQx2IDyoOfnPfLbAGLqoJIFkrOVZ8AEkOK
KkII6Hwx0t+7OkTVnYLiVYc5XDrWbSRmFmsUW4ShgmrGjRRSBhIg6wPtY9VuTHOdaoc2vdLApIna
ndAO5oSuhMe8l0PwYTO2fa9R/qJ5QYRzTYosXe6scRTlF4iRNn2oMFxC2gETsyAHb4vQfx7o0/QG
1oL5rjuLkr32qEwO6OGjD7TBzRFaGap7dHGCl5526jKWGhVjfyvUiHVk4vTCwkH7Z4C6+AoE4kt7
bfRkT4cBXYGz1aXdq4eEhxdDWAHh484ayHTYTFx7P0GLnH7vKG9IcEAyXFy1dqCyjV01RXjiiSad
AsLfLZ/BNJ9sRop24yl6AUgi3Xya+L7F2ngMli8aXQGqDdiz/bltmngZDt6w2OXv4gWzdeL/4JfP
qa2nB5JfJ3GxHOG9UxnKsiC9ecrAbUJnQFuybrIusN+nUk5zvue7yGMW0dgHPSaLRJx+NYk7RLvC
9bO3lFUqMWs5Lx+2vRtA/ZmFZZiw/g6r/jXK4rjFYu+0mChB4RX2zqNCK66sn6Poi5d3cYHhstBH
u6CTWGzoMG++/b40xCXjb2r9EgyAk2XffQ6w83ZW0gFlnuPcWCe55zsbJygY7A1F1KGhHNJU6mfD
XxbH3OMU5gxl8ixf6qWfTkmYgWDQ3C2k22Q1FuVGwYwHEuzdHrU8U9+0YbJ7LzGWnnjCDCr6McCZ
5TSKRpBEdQnlNwZC/IMPy5MHP8jIqE8g2zfvBZuThsQpvnXM/LON0EyDGNw5qMTfPeLi75AyEBUI
66ozO5LGnB6RRdRMjEL8smdEFcg3EJGKyLZitNxXNPqy3huER/YxvxGAKKfIMHpSHn6ewfRjcSiA
nyfbzLMbfJ+I484maeKQKCVcFlvXxvlH6WJFR9FMeIy6Jct/eMnbL4PNHZqsEu4H+yNy6WaoiOE+
UQ6hzWzRmo/Kj2wibMcuflt0OTyAmWJyXeN2QN5GsDQOj1qO1Q9VWWj+csvlfmk8YjE38dCm0wlz
SflUhUPwXwJ+xJDJ7pgAMWwAGStL+ipfIw2fljd/ks6xm/FKri2XreW6ZyLbsMLhKtqzUI2QAlcD
lJS08uRzHbRzjtsKIlVrF7eKqbFLl8XFLVIdzXk2MS4kZvQY9COymrIZy3KX9pNqN4bKjChIiOwk
CiM0Ju93algbJ2FcI5FpU2aX4CkRM1Kb2S0JJYOzG4gpt7a553lXJ7cGNB+Lm91zvbCJH0PHgSXf
+h6L+3pS2l+nFqfTjhSVKdhHk39jgwPXzvr3KL/Rhoo2iFt0OwIjZheb7ju3U7BrAQAhDL+kIYz4
Dzrmpo5bvlQIc3jPKeTkymBUgRqLPdrpnswQIgdYobVfnOuIlfi/JQUVvm6NtPJ1OTPLgYhAFk4J
1S1+th0XZxXP/PzGZo8KGgYg3ThziA4+aWrXSHh9Y/11mU7PsqzD/FQvcZMcLBVX1yonOBvTnx5H
ZzWli0t2t2SqsxkxlH1OOOTiU6og8r1ROWTnQbRVdrPQhvXVkBwh/s2eQ/IUPt0I5I7ltB88NnC5
Y0wKes382ANvpLL4zbUx1+x16aC0PAL2LqfPEW8A8tXJC4v9wOTsCUJg8Dsi40OHP5a2/DRRP0xX
Yn6I8kQfC7AZFn9NCFiPCX8VJE7DptGu/uGyCK5E5SJgcHF5PPvGIX8YzYQU94HF0Esf7UUs7DcB
sAx3le315MaItrQfvGVK3b3HbRQiBbdk3ja7YcwLoxGhk5owAA9DQEgFX3mBmM8hlZ8Pksz25biC
CJ1bNCus8FkXahH84ooKJD8E+c8H9DijT9wx0txVmXaMH/AzGnA4opuxS6d2B8i+mhUUKUm3hOOu
xO1C5TldwoZk7p00IjhBloh+Rh+k5mYobLf5oI4cMzLtOSu+HSAZb2BMBmJB4urPb0ezr+TkvmHJ
8P8SbmSiLmw6AjziJHMRdH4Xoi0wG0fDwsOYMtX/0V+P82ESGbi+hgCQNzTZHPoY6riNdSTYhPja
YUqTGOVFZzDByxeqlOUbW6b7BdaYX8YJWOswwcNSt/OREN2idDDdpYS5LIdloGRY4yfBuhRSCn4Q
EW0vfPJhOB1I4hhuTkGa83vmxpl6QD1VCWQuVFz66qWOWi7QCq15g1vQx09OhArsP/vG3WoruiTe
bR8wYIuuqvzRjTLdsQHQBNvAd7PiHMGzsgAyE4vy5An+VLaKUGUyDEZrz/EJMsK+AnDNsRWOrf+0
ND0pG8j0UxKsB3xtvA0kIqdcoa9uI6xfjPC2e/Dhk4nHKekjbm/UBISm4EurN61bltndTd3+yltC
nkyXFfMaDE7msIqd84Nj6xxkdR4Rz/UPLwvizz5y5GEgFoUFaSaniwqzTh4zQjlhslHzQ7PHckS6
Shqytq/frCIracRSumaybDHEb92xJGxHDqPTw11LTPM1tU7rb1xt98uexW0+nwLmWuzeIS5Xv+iI
Qz6IjPe7/iwVIME9vgLX7G7hQPObl1tjv87yG/sTuAVpIqy1dBQ+uRnvOZWrVHjGsPcDWQrAGLR5
Q1rtKkOrshK1RXZuHFNOnVRYdhoQL5rzaHe7zoHBFCRpObK/qVtd23mpWJclbEHnrlq7BK0764WA
zvG5oJJPdnC0xFMdg95cidu3zGCz7NM99p48ZMRRc6IWcW9QEplSXIQIygOxk2RV0CIt+gC4B6FA
Rmn/mc0+ZoaQk/YwonLl90V+9gCQRkU/sMdSvDOx0pQ8UUseIOul+cr+guSKKPEs2JejB6kr4Mh9
Nc6M6G6QNvvSSbktpMbemrfCcbX7kMzjwm2Dkx8xEPrplz5xZpyIS6qvo+B6Dp3GhLtE2kymWMhW
C0rfQpJ3i+ajfaKfaDHx4iP6C0rt6jMZA4asgikdLrz3pY8uVzQvCDMI/kbPQf/SWrmJABLOQ7Id
as+7z9gTLvAzMYymrV5+at73mO5qgGvMWN6zcW2y6AOEAtM2gpqA85WoAv+A54YdOCAZmHua9g/J
lRs62d7l1KmOHV3YuG0hLVfDjuVJ6mz5Xm3M7okJ2C0Vg7tsNfOdsNu0NZsWtUfV0XM+ihQkpf3k
5Bldnm49y9r3tTu3e8/p+BSclF0Cj2KMPiSzZvE6SM8UNFsWSoRGMHPaiDSN/L8JvktEChSpHQjN
NOC8Cg42GiszdbxiTFaLJ4SL83yXNdireJbB2NbD2HCZkpRwZRk6MBAdON32ABK8b5YcDkJY+up+
ryuQ80ckkyis0hyiwtrDqfFyM4Il3M+WxiZRjd01syhwyXac2e1Yk9MzG457qsa+cBD7EXIQ4xRC
z9CfjMWFscEEw9FJ3loVnxT5t8DquyC+Z6oOA8jg0zFbP5DL9DpmPZkplA0JeLqYVMqPIBfFNYzh
GJDIjHMGwzZS8N6Va4alHOeRpYMfiaAEIp5Gw7vpmJczYqiS4XGJOxJOmDwEJ5I3SF9s8ig+27kV
hG9aDMOhIAMkX6lgRBpBEtiMmoyx/E0bYNpFimoPs9MxF7avif8E/AiCL1P64K60BUFVNd60v4WU
y36DgNLItbjZFA6qTCaYRl5IF24hXTXoqlx5aJIZiuvgkTZAAVQFwY76ZTD3DalI24IG3d/GgDjc
SxeErd62BJnI1TiAI9jlmUPFNZKnlh0nsGh/Op5Q2GFHBLRJLuB/7UJ+3CFRPlhviC0kqhxYPqXL
UY8GIGGaUbDzJkuC1cFktfG+Z3PDStfXXNF3DXoS3+Xb6JrxkOdd99VlU++haCLv+ZbyDc6Be7sd
urS54J3VwXhQpPF1p1w4hY2Oh+v0w9YN7oPSwBxCkqVLvhrjTGw2NZ7FNUJ3AI4tbcy39pt8RHEw
63lEmAne5TMSRb0HJ1aKN4kYPH+C3xG1dxMgrIVzn9rCTDAX1S0oNY2w2TmsnpktLpAW0KvhGV5p
Bm3Zsyp91Ac+udoBi/uEijijdsenlMedusMzQQ4QG4Abo2UhXGhe107HliHPx+7mWylzMu3SnIGi
HXrqcU7JHTj4ScCZtVIFs3OS7HqiblDpcvyzGS9mVrPRVhZBRRvFUymjbOckhFzCZxnADT/lpbDD
G4DF6qanEIk+MgvtNWW/yomwnOMdDUYh9WaZ6/DLs4o82WjbWrrXhuS2fFOgSL7DcjY9p1aUmRV+
VwY9E118sO4gF18rBpJPZUuhzG6yMyc3cFFpehj3n2IrTulmDCHtO0Izs6OPaHreN5Bq5adFt56R
0YL6J1uPVhaD91vSAi5lN3bL5yINQtw1L3cBSFc4pkE9C4fsp0+H8pZ/FRql71zGW9yHDEDRsAde
XkSsS5GUzv2qjBr0LMJP4bHJhBHx3eAjLzkHUOTYCJYR+sgNd50nd2R0WwFpFsST13ccgJFE1Bl7
7B8x0gPWWrccS5J8cT+GLAOYChrohv6tHpyVw8IRcjs6trT4F7io0DgtOZfR4ZO1BUAtJ7oRSSJ1
QGJdLD0583WoYq/5ZRg4Mb2JbKEwr9dOau8r8Eeo9AoM7RjkIT8vQb9Ffp/H37UdhM5WTskUnx1Q
KwPJlvaURMvHxHX1m6CGmyijOlE8Eu6CH2HToBCZKHa7wr7L0vDmnaL5fWtLfHpP7B1d+dG4vQXE
w5GjnV5qsbTedprAuWyRC+fDn6SHkBFL1QQ2Rjty+Xp37G29Ei1jHcGxpdJxk/uAeHQbRVOatZjt
inls73BzjvmWc7Co7gFESbSEIO7iS+oh3XhobRrsn2jq4D5t7U5OEctjZJ0JXnmWNOqfRznh3KS/
UfHhcrPh8RiYYp1CAXP5Y8aahwS+7BqRsner2RUZw2qv2TiYtsMtRT7sG/6L4Ia/w2lYVPwisTew
VGTFkvr7mtXy+NPJwG5x5iaNtTN1q+x9oHtq5gUsYAKJyCdjY9OhCAsJvwoiIzBNl5RYa8ciQ4U9
d+LXF1TgYUy4WrpIFi6oWsb42NmtJ+B2aWXmn5rYYH8/SsWKFCIvzuTPPKNuRnjpJPFmlHUzI640
YXmZcu3U5KYndNBjBAPkxzYeHBvDKKpH+MAlEN3D/OB2wLNns8oKEwF1t2pG7KddCsrSHxugLoCZ
g8bZL9nSTncwaH3JxA1CDoIfMYWvEyOPYtuV4ezvBzw23a5Bm51N69LrSxLvId2IZ7KDSNZkOOW0
R+E2HbnCqcwLzjwsPS4AkzoaGTyDmrR8ksMnejPMFIuTAhJEDIQmP6S+gYYLj2EHVVBX+aEE8iBr
DBgchqSnjb7NW0t0UCZWM7vx5jPv+169KI1QlrylVhFLZHxSL9d1ZhK3w0pOR8v+mElY2Gz8DGsJ
f5NtxU81zHm1xm3XmdUUR0J+5kHSZsmZ98Z3sUXn6PJrvAQg81fEhXBKMxIWZPjFoo2glikQcasg
0woKZivJa2AdNgF4gleEt4COueGXabm4PyZmH+6FfUUu/lSFsh4p7mSBL0YsLQPCJHKmoVCLSTNX
Atk82EZfHtwmHlwkhjMrhVOpmLQejAzSm9tRuJzqRIWQeYV5Bg1ez8x/7SHl+Cqo48Zf9A2M/Ygw
coKBNBQNJUVCaOm48oyxnnpCMOiqpOGhl7ZWSuH/Zq9+9UGPy4fAhaAzwNQF6IQTtE6Gp4HyS4cn
ptkdoLg1rs8U/E6F3bdI73yIQSa7A05Ym2BXA1nTeovv1ylBLFbCF8EabD4+6ZnsA4N6PciWcZdX
mV98RtQB4zngyev3pmrJpijjMDWs0asuPIyT3Zt9I2wS+KxOgitibIHR1djzTLrSjTJ6ZNzfj8iA
E3ScbVc64MFMEJCoHkP72paDmo4FvRVqUD6kclOiV2ORjFqBgVlWpE8oZTVzfm/MSTbStA3rGR9E
s6kqav6NZcKe0oj5Bd1aUpFOh3LaWXXu3CcHBjbefPDZ/IkNKy3x4vAAhQdBqPIPpzxDxjJT8lK7
PSG2Tru860I4w1aUeWWwhXe4tyRmEWZKXoSKALcBc9FmSsYjEVHRX1e7xCk3XhR0f8hDPO+b1sZu
+EpQwK0VMhbvQLiyNo+o54i9GSYXukKddaW/Y64HAznXnbWuiVZj3eeO1sgyjxOp2zR4+gxGkyWQ
P3lg6jPakAygXr7QRdlU7RREhTdh8ogdzGwBSFIM4zpPz13X1uEZ6MJY42Yu0LHFhNg7W1ZTlGp+
HBNZ4mcpD5Zv1RnqzXryFg5FyI1IeYPkw+rrdDmUIBs7nm27is6cAsik+jHo/yVsHV9EISZWvjjO
UMrbNfVwJZF/MJuiTmAoTsO2CvKg9lYTdjmgErPiHbBAnhKvFKrwywYS4D3MLoXIlupGIUChQUlO
pMv44z1S8Sw9dqHXi7M/FbO3JRkiee1GGQSof+kBr/DL9VsWIK78VlXMVK7ywGltIo+9wK7Jbesr
Drzir8dRXvFt2N3rYC0zlioy/8q1Qen1AywGiz85vKwQmuiWvzkqoZ+wJJfOcSG57V8Rq6YG5QRh
HD1fs6QkBsbGYc2XmXMHffOvH9GAQSMNw+WR3Kzkvob4NO+jsvT0mg3vLbymFn699UlzJmSm9asD
KuNEbuymDjUzUESOj73DrmnXt8RS3S89k/1ntlWkcPD5JDXHLfFIKxYG3p4WCVpe0uVvIBTc/7w6
zQ5IqsHcY9xKX6QeYn3KlAv6gpwduOgqsMTdHI84f4kWLZ9GIcd6V6rZDkhYCiVReqBu9UqqtHvW
1ZQznOYw2mWIm6t9kNbxfSBZbR9Gl2kXsTtFiC11JCpya3VaAY+SSSRWrs8A+j6pSqNAjQ8Sc0PX
Bwxk4sxaKzvFgkAGgPSPzFimo2/ZOL0H40vahCrG3EMGtL6Dy0vcjqV8HKc24iFCarHGEEMRKmtf
tRGpGDlKgZzps2yJ6mlT9tAEi1oPdTABJYRrk7krRGkxqkycTrfTGlPbTite4+8oxsi28SPLe0J3
BLR+qEz8qEuR/UorE5eKMTmDuP9DuqzQQ7afL8vtQMR7jyixnHsY7H3GKA0cb3XxwFSgD+s7cdNJ
T1FIBhI4s/wGLezPsAZ85Gbdwm2j8tL8s21qYJ8kAygbfp0eR6IIbnMm3H9IAUdJNpe1lP1GqEbP
Z7TtcXNBnIYlYsqST6q+WRHi1cQvA14P72S8hMQrnA35e2X1zU9GePxvBmXTPt2SnF+sFsnlmi1j
ddL8SukmwUrOuMYmb+OltrvwLeYcffKmvCnQf3H4CjT4rXgpQeo2R9J4xh17Pz7lIPIJInQbz6x9
xOcdxQ3g2An4c/TD2MpFzgGlrNgLL3Odg9BB+m8RYvkNWC6RuDgs2T6EYIsrzypEcKDUm1lThvz2
JFSLGKsqr05IkyuMvykRfxDtFXvdpQckKNmO86QwN6k9yJ0yZ2ZGAtNyMsPow99CaH9FatXHR75B
F2izjfZ5UwkvZ9HRhHR0k5VHQLr7orPPPR7GdDW4E74qbt7qbm5TM2JPMDZUIseuNu4CXeeyLK1+
G4J8+MDnCE4ntII83/oxdeR66O1bh5jGzZdmGATzJGXI9llZY/fbLgLjfdgbwpAQi2QqOBdOpcYf
nHeMZ4EPq5/YzLyUgyP1tGK5J/6IPZ3/2LRWw0UvEXLMlaqi+J+NhCeHU7d07iFISfpe1QB3OE1R
wzs7ZORBdR104FW7jrbOXbu+9tpnWUYswom1C3fIAwcyPohyvb20bf9iYigsW9aoN5QgIgoCkqjb
SVCD/0K3m1WJi+MIodva9BLDRJwkzqdiHexdOtLAppcK9zRQGzcpie1FtITZ2RrB+riRZR+DISyI
c8lbymLVR151RlZGRijAifpfZi1Mo1MK++eglvkHTrL4J4KDZ7bVzN2NmiOkM+1HH2d7Ktv7qKFK
XMfJCDW97tv4E7Q29iOwTYrVXB1phkExSzxEjx5gH3SNw8bzXbKwCKoqynUucfkTcO/fQgmlJZ8Q
/7BwVClBzBPx3MFDaSv3F2DACOhctu53kaAnOWC3oCN2a8Q+hH3N/lYRZ1Tdu9hGcu7vVOR3tsCo
d2fS1rtRUOEfYKIKcJdvCi9YjlDXJxCF5QQyUZRh427Sycbv0pi8k1TzegCNib6wP+ixngCbQdOw
93aIQpCfqiS8qAdFskmwFYsV7o5geDQtLc8qaLGqnurOyw7VQJdwnnWiAYS3TABWCw2Qt02sIfN3
nN3zkZZCIgYmylVZd0Ziw/APIqLp2WIwdcd3xqKJuC8b9gj/YavBp70d/AbY6G5ETJ3GV5Z/hEjv
WTS4Xb/NfDyl9B/O6GV8znn8bE3CS4ExhdHQXqrBc185xH1/6yVJ1q1nv4g/OxwT3e8y46+WW2a5
vb1WBu82gd3SLb91Uqjz0GMfwF6ClKAkBAqN8Saf5aCvCPHmbjeYuUZQiCTGmjYelVjE0+5YuCB1
xOjuiR0vjggPVq5e5XPhhDAafKd9V3Be6z0u3Ka+m3GGWtgmI3jPaxBcVfJA8lfqMPleGNqgupkR
D7M4heqAv5xEHKhjqljnllzM2XAwpoeFAxqdF7GBMR5kREZH9CM9zaT0x1vQgAo5NLC8FevFE9Nr
soStxO3ble0OWZFdbm0UiU9ejMls45fkBzFOsYrXjIQA5xo1iuKVgQRyUyb7rXxlKjf8hbzA1MqB
NxIJOCmuZbw/SrANJLh2zVNzO/79Wpd71Xijf2hsRststUDYHFjuOPEv8V6IIcEVSrWrmwSht4/B
NzmQoDO7LM5lK6qzlwz98MsF76RXoBB8XhmGvRtEp5bPzq1ef0IJEUfPUKZuG8V5kcAJipnHendz
jCc7s4D64o6LA+cgvRjRJVXs8O7PyZzu4xjT/0p3E6YyOnIk6/TygsFKYtO8KEpGyDSqCMp1FlDz
risUSvaTR1PPbqEkSj27TwIMqtwAIKTyBbIzRRHUR+ANQeAFgIma+YGqxyEXIIAKdQXu6P11ADrm
C2OMoHsZbUHoGzNxjYDIt/xjmQNJejQppe9Hg2NCHdyY4RASqspgPU+WcTXHnjW8J4kX1KfaIKhd
M1ltBPFWug3v3XrqxJZBpeBuIJ6y/s+xWQnukK95ME6TKmEE6sLxfEbfPhbHMTGMzJjHhEifYqSd
8tFFgPo54Adzry2pxf3OjigwYCg42H3mnK9rN5LcfqNFtJPRa8x9CQnabYvo5B8TEnzfpATIC2LA
yQYWT5QBslQrapKXpgzmb+qKeXzUIQHORBQZ29ujgHOwDFmNDMoVWvOqucZx1WVn0hr87K6pWf5s
QgCGrKzxelQMd4B2uxg2sQEC4Hdc6KoMwAM4TOixGh0SFYBbrbvUKF/69nEqvSh7GfIxRd/P18Kh
NWcs47lmwsh6SJXtt+0LnYYhejS245INlLX0BFFoGfXqvcGgMgGxGPCs808CN3zvg3DufrOQNvqA
EWrwDmPg2ek7V55tPTAxN9GTjDPdHShjSBY0k+/iGXdtrpTS62T1MKHNTra3nY99EB6et61KUW7R
U7POZtckyCCJJHbzqPQoTilzOmJmIV1YLaIjuWM2baiwHcKMglMTY7jZKi/tyn8ACeBaTImffmhp
4uMksbEwUHLIxUI0Mr46ikkHojltpqM9ZnjCZGzUv4i89W7dMpgmfSi3uET9cHTuGIUTRZJnPKub
2w2mblNX9R46oIUYeMOJYgFYg6VBJgR8s+rs9rCMYrjRqjSGKhEi92RlM+cNUIEAFGlbBcsp8rEy
MfOaYEbqMRAaQKAhj6djLhSv8x6BSlsE05dVpcXjnIRJgnEq8VBsIsWG3AwT731quB+xRLbxq0hg
vjCdN9bVwuSAU6njhVojyKOaR7Qmx1sEb/qG3rr/LzUNaiQLCT4b5Sb1+CMQMhioWynIcgrAX4zX
WJA91MQRO2S8fhsvGrBCIv9GmlyZJXjPVZ7VG43c/gNdP8u9VE2GnFl8hp9oahwCg8hSOSqP+Lrt
yGD8rV9uO57OKee7lof0CtOQwWaR18HwDla0+F4Wp7sh1UxkrRN/cB9BBZkn40T9J5mV1X9OJ/Of
iLzZk+OYAYhjgzB/NXGZY3NDWvTNcBTlVTvrttm2cBisbVgW2Uc4VCDwbPTPnyk+tWcLbXyCvBn5
ycZgWbwrEwKzVmFbo78C4tb+63KqFfbsTv6IldZ9C4Xr/Jen6f/TmobBXy9B2aLOHpQWkC/tnGhA
1Mds7+LK3ijb4VyckJ7mG7bI5TlAmQn5iJhjvULBCFPZgCutOPQ0/sVZatKLsEeyyMgizjVSUVgc
lYHCJOTIjPN2yWZsFDpBvLYKOkFHQLdnFTj6ZP1fK5tOrUnTbP+os+p065jKTylgKqidWeX45x7R
ocBJJdmEB3XD76oJt0lpK/ywOCm36DEWcV4NhEUhXA3E/0g7kx25dbRN30qh1r/QpCRKVKP/XsSY
g9POwc4IeyOkJ83zrKvvRy402hknEAm7a1GLkweHQYkiP77fO8BRga8Y+/2ezSD7MfSV/dUY2G8X
Q/DMuOlKp/rm0uLz4PBlOcmvHoD8NjBwvtp2s129by2pnzhzAueKJD7iGyZ4s5hh5DynVce+yu3N
iNz6ugYCxd6vD9KnumoIpTQ5r0n0LWjabiUtl5920xkfBxjBV3NVmh/wVF7cdbBlauiZJSGEE472
9eDFZraP/AAR2hSm+rZOZ+9TjgtGt+7wcYDdWBTIRiKTIgUWCPJej47gvQFpproeMm0+9n0bPlS+
5CwMbAK0MB0Ixvey6XOMOaCSW6sQc7JbRH3zV9FTna9Di6zrlTNyC6fDKlHU2v04Pg9iwieTyyh9
T3rWNexsKwcTDr3sWkF26tddrdoH2mrVxziYirs4Jx5rBWcG4Ew1bvOQ4voITBO440+ZxHBH6IQ5
eytp02LXCvLJd4ZBAv0a3jkBlroa5y/Ip6onXfcBJBKxaIPbXubZjrqJRHO++6JfC4NyapuraB7W
Q6Sxt4JMJ1ZgfMl9nIjwK7InF4xoKFS0QcMYP3pcbF2qRj976SzD/ebFbR9vWAlkZJVcyR493H74
GRIdz5YmQnXrLTKF9RxkBkjbXCafam+Cp5IZg3oXlDI3dx6VU7Vym5gNNKgBkogNYl9deZiTHetx
dBEfO7x/qgafpcGBBkGIvQFv9q6M5D1ZiOxTGHLJl4A+EYuq6Ox9M7XpUXVmesS4Jf/cthbESikm
+x0Nh/ijnzt4Qbc5cP11n8XZPh1x+9uM9LU/Q8PhhuS7FVT+YYYERe0QU/a6ZoHzpgnbPLzC5YHm
eIO8tb+2c67P2ofwjb3TRJ+r5mPEnqksKQcItoFkJV2BmzF3R/Ikk9n9RpZ7PWBjpupjxm3zyXIM
QpcRgGjkQJX1MKEWGrcGSqwvaRj2HwaNSI/y2lQUbX1mzwsRCxQMS7n0kyFgeq2Qjgo4kUHgDRvQ
nibeCkhAEDkbcOBV03mL/TrdFtCcwpXPmu+XhrqTJ1iPD1x2V0EddO0acKgv6YvDBNhCnMDvmVzj
5KAI/hKrORmINU/qRmMr14ckQ1SNzxUswDbM3mVsle+1Owe3EGPKcYP/fRx8jpvQ+hlBdXJWcLga
4PW0RYSRhcVLhFXDrYiGxfx/kLgTc+sINMEqU37A91dOHwBra9w/YGzdheNoZtcyHnEywbQjw6rI
rHD2jLm4FFd5HS/ESzwo8H2qahFsDayX+1usKmkm2jUMT8AKqd73VWb86CBj79Xy0/FrDQakcySa
fnOmTMJ+7xYCu9WrhfKa1HgSenFZPSVj5n716mbgFGUPRKeKF8h2EqaNqxJQ6Du7s7HZ5IKGVY/G
NC3dk3qIbxznZDWsatPMRqIPMJCDHoqMEB+dKt2TWFygEKoCP7xSZYHTiB6o3rch/mOKTV0NPy0S
jIKt5CrU0sVujEWUUDbXSDnlEYN1erijw0m0jsCr6eca2KBjRtq7OYCHUP6KE43WCGZfdB+6SHuP
UNU4upGtBXf0hGljCdFztxNyyA8p4bgx7vqF/wxRH1mnHwzWvmxpXPJy0JNLcgmXzMxRL/rqnLub
WWaf6zTLw1sKCPsD77+CFV7G4VckyMWnTGfAz6VvB9lNgMMGwLwhQAgiWknNru518eSTkEP5nATq
zkblhP3O6Ayfg6DllKbHYdebUJqBu+0dcuxXwsxKeD0g1puBTpde9TEKSYj6Tf3B4uKLNl8Z1Ve+
dPIwHMcvfo6ofsiThWIBUdXu4hftoaC2Om6Su1yE+EChzGsfPOKGgBrjIr+GwF724E8usWNL0QnY
4Y7mIcVknn4IveJFy0wMDXaVOr9Og3CB/5sEvmCHSJi8AvqvnEZVCNvWskZWKQEz+fsRw+1vAT5F
hN3MVVStwzYJnhvopCMfbt6+10U2GjQx+FhXZtKhXkmtuiXhwPN/sMCBc3AazgHXY/HEzpg9BXNe
5xvVNtMXifTigYZDq9bA6xVW3/hhvffndlkxZNYdXHcarkmqtcV6bjyx+FH5mGfIoE8CjEnG+Sih
Ot+hBkRYITqMNHh8AtjNVX0JT5+w6QFX0RCPRx4Gt/1plHh3CRqrFC2JoYpN6hnWnaQAI6slyvQt
6d9IlXidZrGxaovW4TRaFGMtAZNibQy1SQ+b6gQpkJy9YVsnhlNvIWnz9NmG3OfUjsBsQ8g94B5V
aV2x/plamcnq4Jia61s29uAYLYTnhylbpFIUt3qTY68fL0APstiKkhbdUGpzLesQDVzVqG4IbIn6
/hOhhvkTF+/+6xjGCbKihpgcA6ihXOdgltkqJFJcrIM5k3uzJeyQenUR79ZWnjxDWa+fG5z3Yg7H
RckQGRMdaw8zb/wYYgK9rD5yf7KpaHeD9iTW2yFth5cQV6zDXNJ/XTkWKO6WuLjIuao0wrJ9QM36
odEdVy/Y4THcryGNni0b9QJWnATT34SNkT/CKwzh6iCQR6fl5+PnsKTWWoc5SOUGr0Z5zc7Fhb6B
hJJuDOgCwxVSguA9Yi66WhbIB66MEccOyWSZitdoDR0PDX4UcAbQ6sYkPSiGr1lKx2eHMqrZSqID
6BJWkG2AO+va2NDF78NH8OWAcqssjM2IElK8b8dYjhsvT+GZTZo27XVLwuhH9LzNFYaBgvbgDN2R
di0tVlrYZtxt4272sV5gSVgbnHisz53R4htZk0DZXocaMftuWS6Kx8tXtKWbjecGF1DcKuEN1mRy
Ga5T7Qxkz1ygiAOf8BIkdXwsKsqrVNt4Q2ibcANISuS+0lltBBaIXjHstRyqbk3xydGBTLl6dMkq
C3aVdMYvTTQuji+1iWCYlqsNgwG6B7FdbVe8gLXa2BaYyFBWBnTjTzGGNrjESDL0VlUO+XJjJwle
PEJEkENqHLWxqYsK+dKWmEyv2cLNDzN+Q9Bk1EB2VA9niyDW1p5o5nuLrWwTJsN8Lcc4anZ55qQH
PU2hWpW4bEHAoF5Ir9qm9EiRRsnn78nq4hoCeohVac3V5mfcxWggzRY213VmuA1uhZQyYI/2YPtX
AVAJ0vaR/Gv8htK7eeptg+Ml6POPjkv8yQbZhO+9j9mfv3ThENIrKiotN1XuD1xfyfP9CjCA10g3
NiWgEr086wFvmLLeoLeM76OktgZoDfxxg2B55rtASkLmtqbI2VjKCI+zncH6DiIruE/73Gq3pDvZ
+94VZCqNKunuqPfGaG9ypYxWNgeR4OvvcNNpjER+w+ApfpEdXi/rujTy+iM+7fohEx2dxWE2a7FX
HcxQeMs1lzt6CBH+3ThQgfGYVfyC7DT/gbhcFutU+Gg2iJ6U89awndBA0YW6g209MsBUuKfgtEdx
F5J62W84MGsqGZy9jn2iMeqru9Z5sZ1Z12hjLAkRMwiXdGqn66/8TtkQIYmwy3eaiveHBQAZbGJ4
5BSYyFrukQtx4KqCth0irPaHBqKpgSRMFzMlVHH+vheo7rGlUNkzjCFad2XT2lsAFRghIHpc5FKc
Fj6Ct5XvKkA5NFZpnQ8fMwwN3RWEHLotcHNIVYbGbAJLxm682PUTPRpkKrpqhMpcVnE2YXoP3Np9
n2FWxdumhmKxkfA1jgm7+/ec7ehpwoI2WufKmbeaKyf++EWgnq0uzm9FQ5LJxi4suuiWKr5krgWN
Bg+p8h5js/DDbGkboUGXTj9BaccfAjnLZ8rJ8kaDt8abEos/XKvsNtumuI0+h7zgR5pUMIWSDmg/
CguM6ysvt+GUZwvS5pVdM9LEyYidQsyTvOcLw9OIWrcfSizfiXbuvlN8gaHyUZZx+gBpJnTgqOqi
N4Ei2J43Mpw6NhFhqt578tCi5bs27B13ZcppSJDb1ML1+1Wm6UN361mOU/suSsyC/jJEq+YLOQA8
JjehxwzA3UTCug7w6e9o3RRTBfMIWJk+ez6bIF5raWR0gCPW5xKj0VrRviUucKTXPQm+lEoGXmJz
6sGFvV5sOixS3yvsQ9rEs8Z7E9oMWgrFDlbd+6Zr0rzBW8Ahfy120i54Nh0pMr3ueOcoQKtYYfyP
RxY2lk8xodCY5A+l290SXefZO7ubYrV3CDTMv6FpNV38IsyyGfBgLAtni7EDJok3loczK/V/IDtM
58NUOqh4AT3H9i7UndvkV9ojc8m5Ra9PA2IbhTrigYxWiePOtklQR9hbrAhHbFRCcutWAnxfLLcH
bvho+kZKNc+Y71N8+rM9lG9ad1h4sklmdsuBzwnVuDcx+YHGepR5QeoEZCcCVxFaLV5gA0btMenj
M4Y5JAOvwxDJOpYLJtsP6p/wEHs4jK3iGl4qlUWUSzS0jrK4n1PrbWwiS98rqPXk3ddQRdKG/WmF
/tr4UgO4/XRsu34Gy62bdYzVAAVVRlDLuo18daCpTYJPV5gSDp4i9HwTFQhoNiLQqbXue6f+uVCG
yQAY7HixPakVOnyo7GSdJxaWoxiQ21zHxumndhBaE4SdjXSEoPVT+SBpSLbosMQVlEJTAUGU9V3Z
GWpa4fbtfXXTYdrh9A46T6RGC/Ooa0HRXNuCFTd0bfR5hKL/JSAoL9qOuZWDO3FZI3GMvpi64nfQ
e9dcGuYrBFNU+RgEU5SVY4WFezCrzub/DX1nZyXG39zrXEhAc4vicHSoVtc4gPr1FscjAuILRapI
1OfeEWQd+gpS2My5cWjhQ6lsEgiQXpsZj8KxwWeUFVc/Q0DYaZ3NSnW3Oq7NJ2o+mFuBR2G8mgXJ
odvBhvOyUgpjJVsIK74m+wQ9SZnTUFkjfoR9FJmaDHfLNtzqpl2WyCZGNmPsxTDOEQ5SEvKu78du
sCbALMbyQ876k8ONlmYqPAqT7LzeRAgG95MskSohTX2Y4IeNtLGo4UxAn7JEAM72QP4Zl2AI3rgR
5ASHdGGtnaumztub2G8CZxP15tCvtfIBI7Bf4d/GV0et4rzwv8Ikag4erFCKVEQWP5SsrO8YhPUs
E2diZZdmi1n8iG/tKmoxL90gbbMPngD93eWg1A8QxsCXmFty1cGxf8Biafyqcqu8Mx0CbXcRPRx/
S1SN7W0bQtg4Ma3F2siq6VtvbBPh8VpVvGDyGZw6XZOqAaqGl6snVjht4Vmge3+iWRrH3/M0J5s1
b3LjPaZOKd5vrqhv8iTHX9l1dLXPIgIcrz0k97eirZOjG7IhkxGKkeAGvwM4iLCb4S/J1rHdlT9H
2QGOh0TnhxnX1zBKpm8DDsbcr2GbNCs1BVG0Ahjm7sN1GNNZHgcnfwMm+skJzeGzObfFva94UeCL
OUBEbuBbT4SYhV3uNIiXOFM5bfouekzkgrBGmTX1mKxr1ptN5hzyuxHUhtseIgKKVwQBbjDEL6LA
tFUmUY9mwcDIAd3THB28SbrOJoRL6O1KGtTlioKATgGmygqRnuSwxuB8CDGKIGAL5S/yOZLb3OEb
l7+JmORqbG95j8iGYulHy60LNG7VsRVhZlmaSi+eCu5n5dmLLHnOcKPh7pVDhyOP4gNXrJEbuxGp
7gpksq7WnSPVPTY+4wv6xfol5sbyjV5u0HHhm8djirb4kf5ne8S2u34a8SjHZSiU2OtIy2HGmEDy
IP4L5RvsSyr9bYU/aXlVCTfEWKP2ejK4upJG0E0Er594Kgcdgbn997/+x//+X9/G/xn8KO6LdKLN
/q+8y+6LKG+b//63/e9/0VVY/un19//+t2spIWxle7AqXQBPOKj8/dvLY5QH/Mvyv0IRhU3d0Ggu
ray967HCL/2wv788iPt6EMUFQXi2p6VpK89yHP16kFlHSmMWkRybQkz37EYkdhpV8FD72l5b0wx/
H1+YcH951OW/+tvU/jOqY5HcYtGCktbJqFzde91hW3r0XLd9SFXsPFlWbhhbssEiFF0TpD2dOmJP
7YiS+vLgzrnBXQtnZtPlrdgnzxVSCQAEbNJj3NTTu0Vfph8oq/x3OLf6+XVZ1wNSpstjnn3M2uQ6
g9O8a7nLb/rtXcqMnF+nFemRDC2k0jP433daqtHnfkaYNoVy2OWDJP7m8rBnnrMUDEnytPA84tlf
D9tDNCtVFSVHpxofMx9gudcJLB0qPjr4I3fSQyIXGhJ02tRbXx78ZP0uL5nBNU1NjVBPWvL14JM5
0WbMm+SYmhWFaIHC5QYKdtpdXR7nzLOVwnbQhrgmE3W81+M4NddNhmGSBhk3hhGyr3MgAawMffs8
4PC4z4lc+Hx5VMV/9WQJSyifFGuOa9soMV6Pquk2j37uxkcW+WI7iihzIjqgjKEdFm0Z3l0e7uzD
5HNhydpoM9zl5/y2gBA5ENBjlMkR5hDdTxmrQ2iFeF9dHubMtyGFJxyY5tpxXHW6YOTcjDhapEe/
GNF7kqdTE6hO78zluIE/VYWmv7s85LnXJwXLE7Y+jFu1/P23mZF4bymiVZNjNNhm9DjohGrOYKRp
GwylXXzRVSB6HDy5HN9cHvrcQyVliQ+ELdaFOfF66KDBiR5jbGZbTuD0Mba7FVa3Qf8XK/T3cU5W
qO6TWctIoRCBcIfAuwqeoLxVW/LPkBqEEf66RRB9/YvJAXaZDhbLJifI68nJUs+gxVZ6dL2i7T8k
SWX2Dw5Ups3fjGN5DoxVzXM8eYgo8NxsRPh7HLl+YfzdiDl4LGr4j28slLNvy5F0N7SFUdrphOjN
Qyrq8uwIAXkJvVdjsMXQlPjFyxM6uyA9U9AIFdLV5snbSlPlA7eF+dFBRfWJAiKUW0tYHj58ceNy
w1NWI2HRxVSrl0c+9/Uhpvm/I1vi9StjD0OPASfuiHm4+CDdFG9Fth6J6ARj4K9NC851ecRzczWF
iXkP7HWTz+D1iBhaxWRINvkx7iD1+pQcd209Zg8CY2OMGwuamUBGyRujnts7TZYkzX/HQQ18MmpU
2XM5NHl+JFLFo8Ei5vIrHoTl0SW34dvlGZ57pr+PdbI8ae0WIyI33mZktc+e0S6mWhXJxCMC4oce
vfnj/9+AJ8vHg0ovrD7Oj5lOayZnOFG+RVtUPsnGtD9XOYrWv1g37F6YEANYcLE8eZ4hGZJmSdTd
sRhSe0/rTLV3OibYbj2nWuGe5sZOdXt5mue+RlNLm2PXlMo+/UqghiN/rbv0SDO4qda1T7jsdqR5
/cbjPLtC/984p9+EyuNKxjpN8SUNX+jETsgcQush0onSH4mAHaJrInzdtwq2s0v0t2FPds8Wr4+w
d5v02ONVJUFPMh9eUkXTb08mvR29sbedG47jT2vPlSav8mTRhC2WGnMUZZD3hL9L0EldUxkGGExn
0cfLL+7cA7UkX7tytCMIAHn9yXMclgEyV8pf0x6/LdqDm9yCerBKdbDntnrFPbt74yWe+wjZXpRQ
/M+EG/F6TCcDwFchB+BAN8hdY35UXqNycm/J6goAEPOqfnd5lnLZK0/rM8tCqwiHxfRMbb4ecsKu
sHUMm2NJt+GLC++g7vtroy8gZcCkWuAhhKvgQSNdQ0OX7U4NS7Dm5Z9x9r06kLbwzPRcrZa//1bc
zF5bq8zS8dEIsMVYYZ/R3eKugxSbGweY6+XRzr5aTTGsJC093u3r0VRsEEg4hfHRh5p8jSi4hFyP
yPjRyUAAy7TSh9ET9hs77LmdwMJRdKnfbAuB9etRbSzTFjR2qYRDgZhg6ptNA5I4bi7P7tyzpJCh
AtYoopQ8WbgpKm94Jn1ytAkDuu1Gv+x2YzJXEmZC5b+xvZ0fTPE1atNcyuHXk+qLgbgLb4qPuJna
L9hAGzeiCBysWkW3vTyvcx+HbTmCez4dAM8+Gaq1JjhWhsVbk0KTIU/jZz2G1XRP3gd0egSC1Rtv
7Nw6Ac6yFS4HWlji5HOsskJkLvLcY9fWmDWHxTh8nRoHmKWzEBMT4FeP9R48Bk/my3M991j5HFDW
21y9hTipcHTjVxyIkmIfxJ6cz6iU2zlX1rDRuD28MZg8O5oyieAm5JkVejJPTkQ/n2B+HaG31usS
kPyjKV08PtzK2huIqTZsAh2Kb2canmxMlHGBDB193yASvKVvqHA8ImKN1hZY73NiVM715cchl19w
uktRZy4gDAAPJfTrZUbyapESeJoe0c9D1PYdstOMev6RIFCHvyYTSLvKeug98ipx/5QtESXc+8xd
SBrG5d9y7jPm+uy5fFwO+NjJq2mHQUgczONjWhDjiKGgwJikGEQT/sVZ9/tAp28lNscmKQuusplo
vswlLi0bs5dSXncFzPM3vq5l9zl9wi5L14W0YCpk9a+fsGgUHE1dgULQFyrWEGUNuEe149L2we8N
cI5YT0ja0XuMiJr15Wd6bnDsg5Yjb7nemsuH+Nv271ggJORM6YOLdxTM6Rh9+j3pDrbxhLXuFO8r
Op7xHZ6rSfsxdCG17S//gDNfAOU96x/sCXWMPJl9Vw5h3fC7DsrEoQrX2bRzruxW5c9QqELrz6fL
9k9zn5MOWOT0Pp32+DsAoXlocbr6CdNLrNdkhcPITsH4jzZu3uBwkwdD/c6oYev9xflnutQYFBp0
aAHIXz9uc0RAmFS2d5Cw7PWCWLO1AuBX3sMkyazxbVjMj4qUv/yNs+ncVoMbjWk7LiwemlwnH/LC
DqtiOh8Hp3fos/WdKdligtm7LzNIxjsw4yB/RD0E51B7g3GgekYyIQjO2xq+h2m31fbD+C7AsYek
kXLqrLtpRMtwvLwgzv9Qvey+fOfsdidL0qJViMbU9A8ejkvFHoSObGqh+ukePw+BvclEU0z2mg6a
bse5u/bFQv0Io2ikc172yt8HFccVIdZe4u5ZDXovUxG/Ub+dW7igQR6nr8nXq06eZ40wcfBLoQ+D
gWqTpPvuXUQExTcMVLr5z8smk1KYN/JrDz7F1hIcMQNBkvbB6rFApg020zMsq0HeGn0eVDiLNkNo
r8tOetGHy69jmcbJ7rR8nYov07K5CJ9Mk7CG0aQC8Q7w2XFV6FryJoZUcuO3czgwH5paFT9R+6df
mlKmjyO+4/HV5Z9wphgAHFI8a8Q1GBqcbMdE0isE4r53gN1GjxbPGLTFZWF/6vwZWYzZx/oLvt2J
ur487pmyh6oYSytlWXw0p8UqydkdEj/pH9DGDHBNOHPzxUIO7+tgTqI9ZsFR/sZcl+3u9HHjNCwl
R4Gm83BSas12gttL6fuHBFvl6Kbs6bHFSWF6JP4hh0XV2NX0l9BQ48AW9p8vz/jcmiZOjyaAB0ot
1cnoeKPlEo2YcYgzw5w2KOxSCLWmrqz4qrfbenrj6JPLf/Bkutj48JQdy2FD1Cff+tCzeghb94GK
G9nAJNDu9ewnhXwO4lE89lUxPcXttNj1RxWsutGMr7SRY3+YESbMo8kLsTW0L94As8+VPVQ8QMxC
WtY/D2WSSgidKi3joPDceA7qub9LeDa0VrFvjDd902dY9LUOhoR5isiUtrd3n4b4N2FttDyuyy/m
zFLkIBbucnmRoDMn54bvAlORRGkcUp+WAZdCFds/5jSCKwcqVW8o3EfzjeV/ZilyC5cWHjO0oJCH
vj6rMtcRJDAG3qGrXOumIDaeaFtCrvXGc6oEmhpRV80e8CPwIX5Gqf98ec5nyj2mC44K8i2kbS+L
9bfSRKYk10HIcA/GkGSkkXolmuOphy91eZxzz5auhcKqir64ZZ5sLxLmXoU0wjukUQZvKp+keOeG
PbkcDdaoWP8Xff9wecgzO5rFngJ6w7hg3ydTG2XvFSGJBge4VM1tPFhDuG8jM4EOR+DgGvIULeYi
GNh1Lg98dq6/eico+9ldlnf+2zNVHRQWbxi8Q4PJ9E1W+hW0KBPHYle47qdeBlgP/MWIQO9sZ5aU
jj5ZRT3t6wlPC/+A97F3Y0Rm8BkZLQoaQFu8iAk9lbvLI57ZxDipuIIvfS8OjZP3WXcFpF2/9Q4J
m+kuwHT6NjGjj0k9dp8uj3RuhVJJsnPxSZrqVyXz29OkP1+1VHD6MNV2tEGJRK6IMUyz+RdvDZkq
HF9Bp/IfuyQ2nuDsmaEPdtW0e9HaVbhGW+A8WgY+rbu8MOSXyzM79wz5ICBF/GrKnh65zii7CPUA
62RxxkPsQw9xbUCzQsHWEyj151iGpaTHYwRfXJCo18tyDMMoJlwb8AdSG2TKYoZJFA4YnAiNJOXy
3M69NU50Bz4GVSYFxevBYuya8cGOvINmMW4VTZqFfIQZ5V+8td/HMV+PY/XVaKX97B1wcxoeU4/I
u11hIUDBomfxT9Bmm32/PLUzr23ptmhP8RwlNdvrIeWke2JHLH0wTPPF9hPvMFvzoU4q5+HyQOfA
S0bSLrdQTm4c8l+PlOUjNh7YdB88TZRk1tbijvSnwMXXt873mKMQ96o8hLaFEemDGuDVm02Z/rj8
M85sZzZoANWKogh1T8GalqscWU8j66bFjt6KHflpIM1xzXjZe0n+6RvTPvN8uSQDlILUCNR8J5tZ
QSxq1PmeccBRnwJ81sFD4ocSOxvT6/58mS51p1JcwMnlEydjeUnlZ7lp+wdjznFSJ/5rIjE3WhDT
P36Iijg6CdBGwQkO8fpVYuJH+FgsjYOtG9i3OMrD6awzZTRXxOrlzScZQ79+41pxprhgy1g+dwu2
AK2914Mi9vGDup0DGkIEVD2FeaC30hzJKlEDjvUbYkvM8K4Mg4h86rF6a+Gcq+8Y34X1QVMYKvDJ
+iVx06mr0Q+OCF5kvzNZSB7agH6JIoDr9yBVYF4DS0RwMXPCgJIxzT8jgsZWGlk4EQ9//g74KTSO
PQpFYZ98uA7sEDN3jeCI7ATFoMQ/lqZqjvtEAnc+VrP8eHlA88ynA/8FpjLVAMekvfz9t7ML+luJ
m5TLC9AGTsDgIuqYcQmqrqZBhi6mg0RKBvdQOC2yxMsyto992vczsWkkLO0E3pvxVUCWCo4EepbR
exxOMaEd6IbVO8+xMW+SmR3g7D9z+g+HkRP0LtaNIT/oZpFbcbKIBOpmOkBL9Uvb3ZZQOoJ3GIK1
9dfLsz232oCyBMgBThec1K8nG2B/1Qx2ZxyIJffdBEZm5Y0fMjnlH8c+dx8y6WbXY+q473qCkraX
Bz+3aXC9wecQXz8W3MlSqxrY5pEXB0ds4JtnP8K8h0i3vFkloJxvjLX8t07uUzCZXEo7F4SLy8vr
iWICgYpfTf4BEwmuiDgt+DVWFDgXYcA83JFWiMxdIQ9uMAcfxLDCDt6O31jMZ6pbOrzsWuxeJnD8
CU5rmU1XT+1yqcOkjARXoq6CJz8PxSMbeTpsOkTpd1Orxuznnz9pzvSlAcMDAE58PfvAzVDnuK1/
8HF52zoNAlpiXdGiiVDN+8tjnTsBlevBRQK4h3d8CoxUlYJejGqGGj6csWooM/+dMCBPYrgTj/ey
IAlqp3Vr4jGmkEQRUghvGZVkPZZvQFHnrtFKg5DQcqI5+w9SVE5QqiSpi3u7o6N3HfFs92bpOXs9
SZIJfSN/cgloIFLDwdklU9azkxJJ2tTGzKeHt9YqGoPCe+NcObcMeBkOqAH9TQrJ12+j8wAMul77
h9LMMMh2IDyLq4LYdrEiVqGUK4EPIp46rvsX60/bngKQp4a1T8kbgetVsiRw+RClGvme24zdBxEu
GW0B8P16NmBbbUmeJsb58po4t6dqGHCKRFkFd+TkJA3DQQX4A3oHK8HZUWNLtBJdGn3IY3mNvfrw
xms/OxyOo9Rhi33P6fVDzAUq5zZkuXt19skZAUBXZWyY69HFweSGky/q31+e4bn9hQ2UypkmLsSt
k08bl4Wh9OKOd9oT3byKfIeUVJwhkvclrTgUdZWdIQZLuvRTbTf5zg5b/XT5J5zbTpktvrnUKjh3
L+X9bwdXgSCrqUfHO0REPlz1FEktVqbu9y4O++KNEv7cubEcFxQI4APqFHaJEpB0Z2S6Cl+UK2R8
6HI4BMfvmYDGIsm9Nh6cucWTWpewPP9ii3EAfZQDRgAH2Tm5QUxGgcd5x8kx1KA7IZG4j07g2PHW
JnHQ3jrJwLfTTv5xsvQuCCHB71QBt/P6j584gCScD1BJh0Ps5ENuJASFGlfyQ7tIw0azdKu9GtqX
3qiq6I0nfubtcusUQE7gj8A/J283S2assYgNOM5ZHV0neOHgOEnU5k4pe6je2KHOfEBLl4HKg64b
aOvy99+WUteLkVibKDr2SO8fFgraavKz9K5HGUewV/FWH/3M1/OrkQrbAnXNPxgf6OFi9JhVdOys
xELoHEcjjtR1W6fvnGD65aY3OV9FNts3qADC8HYUHYG2f/42FzBmwSzwiP8HG5Lc8IQMDngDxtJa
h/xWfBwgfB7tRlhv7FC/+lkn9Yjz+2AnS6ftkQZ1oxkdcdXzvkVwksU+i2W3ryds8ym1cX9YUUpg
IKK4gz+1RY9z/GpE3IXSAl0O6LOlnBdtFLO5RqI71W+sgXMLjv7NckxB2vAc6/UasBIbWn/IL5yE
PWKzVIfa3mdWi284IDguSpef/tklB9ddsIPShrROhiMfT0G08xiuRhq9S03ip3YjltS4RkL0Cd/Z
Tvf18pDnX4LnYM7t0kCh5H89RT8MgwAWSnDMTQ9m1Qq1mPNIKM6ErwD21MVVL7DxuW6xGXqXZ55D
NI7nJm646jBvvRbULsBaVQIZidyq8rvu7EG+wXM+9xbAYpaDE9AOoPD1T8yZP9GrcNVDjBdiLLls
0hxIHbgyasx53ngHZwdb+r8wOxcm0snzwPLZzRrHiI6SfM7gQzMbbbubiTtt9zOWbj8vP/5lxzr9
BJYGgrVUwlDMToqCqleTS9BAfMyqPEw3qoGv+Ihb3PzmcWGeG4lFDJVESXgzJyPBSlfYqmQ4fVYG
HpwJUPcLpg3ox0yCj6s1jCdcH0xIs4DN8XjtW3G5hc9aEMioqisM5fvd5bmfW+0K0jUnJ2gR1+3X
rzVtyy60BhEf9Zc4qvsblRvVe+mHkU9AhN28tZ+fq8k5KyGx/Wc8dQJvN3YTWPhUREfbjmV/Td5W
l+06a0T1LZzwtgJl8e/JtwjWjtOSD8QNCCV6FlZF+Be7rAP3FJgfphvv//XMl7OECgqDMjPPqmlF
jG28mfPe+q5ooK7//ClzaNoO0KmgFjxZz3M7eDNC0RjpjsL+vxndjJzIDlrfSvQVgQWUZuKN2uRM
ZQSAyiliARotW8vr+Y2EcJmyyKJjxt02v/P8MWn3EsvDO3xSg2QXVUMw7bsS00viUsYc7/nLkz53
lvIBgz7SFfYI7379A0ocgCkJqI2Mpl3QiqwvsUeiwbNuLQOpqAj52dsR0PETQSzRyjVy+y8ouOjR
mD04KCCotWw0v9UPhuF0vuDrPlqF0T8P5URIc+pxTmV9drw83XN7FhAM9aaiFJWnveia6h4mYRMe
Q/zA4hsHG74tGRLWLsuLTlxdHuwcOgY5hnsMCjTQhF/f2W8TG8ayQ34FJEhKA0kKdSZfanAHay+z
glMjt8R8E7YpxgoYrUTe147qBR/o2Gv5Jw2TeKOOOLePsL4tRMFw8sgSef2gI6vL3cKfAuz+DPcm
mKmSusp2o205Yf6xoQ+T3V9+BMv6Pd21gWv4mqh8GfpkeamxsePY4szM/Ba3YtM3e/sGR02n2JaG
CtaVoXu8EXAYDd7YOc6PTHPwPyP/Au5+e/bCTwRBoZoKWOvO2tLZVf0jQmYPCvtouHeZl0HU8iiI
8u1fzFm7irIbjhTMltdP2Sb1xeBwCY4TQqYHGIf+jW5w33zp+dOqh/ejb9xZVD/+fNhfHM+lQDFd
9+TlSpiLAJFtCDtXtrseN7BVxDZ+FeKC8dyXw9hirBAn81/MVtMi5HtClWee3u3wulXdGAC5Fjj/
P/kk2Dw1JOzdVAJftF2SkX/0fzh7s924cS5c+4oEaB5OpRpsl+MkjhNX+USw019rliiJGq9+Pwr+
f++UXHDB3ehGDoIGixS5uLjWO/hRruCX9/F0LxVrCBbc8kvIBua0HPW/PjBqRha3b6I8d8h0TQcX
4fFbRB6QtolU6eDWCBk+d5PGOQCxxcLYcTZKzWYItKabEQhQhf5TAq2O/kMORieHVjj7XufFef67
DFSMFnxYdJRjDJMO74jhBQlC+Y+byfD08SJcOtCUBw0HNM8SZFZj2Ui4sIvN6BjliMUFVe+M/aZu
YA85vdZtcgSX/svnNtnXVA0gYdtLmvbXqlP0grek5slx8cB5HGfsZ91EjP/qRdYj4ktVYaMqV3uN
F+dpUpEFXLmE79XeRlchQbM6jo/pnMxH+jmd+m3wamN+DIE1NRsTSdlrHfdl/6xDF9kt9SAKF1yN
q7VFcAgBYatPjkiMtKcmbRe1ydkVgWMUbnflGr4UrXg5M5RJ5sllcb6slV6USQN1EApt3KLtgX3K
d14N+DxUo9Hku9zJkP9okgopq89voQUKTCWIUgGlz/ORjTmVPNi4fGPkfl77LHbv0afqEVPX45d6
oolwJc26tK4Ue7kRF5wqn/N8wFDJdcQUjPiIOQK4ax3vGfUuay0ht8jGpMkVCNKFDIuGJvr5PBLp
Hqw7VCiIiUWgh6czz/T2vsWmShAMogm5s2Jup4euyzAIcfJF6yjBDlXsPl7gC/N1gBwuBEPaUrTE
z+drINZczVhnHVEg0zdCF7wdpOX+M4Fy/PHxUBeOCW8jttCC6oYNs7p5sCxC+8gs0uNoljjEzrOp
iTuFWhDWgu4I/HPwyqm+soEubF0qC7a3kCgpT6/Ppt1hJFK2ZsJzqdc2ntfEHhKJmvMvem/WoYny
fB9q4FyvbKMl0KyOJ08hy+UBwD/Ubs+X1UF2p1ewXn0GWLs4kalJL74XXQ2X6uNFvTg/jj8z5D0E
UfR8oMkOdTtqRrDOJgbvQZ47+E5klJPDjYvOdf69rQy7DejXg+7/eOhL35NzuVCbKDlo7irYmrGO
wcuUA7GIhuoeETBz16dCIuxv6hupKdOVKHRpTYGPLKwbHpscmvOpwtOqc2yyABr0SPzealYGSNYR
+XAFp3KplIJAAgALWkwGz9rVsw7tr1Lx0MJ7Bo843KbIoyOfpwy3kzMpAQI82ZNeIIe0j5oKAeNB
+YdSD2IzkS1t9PIsG1Wv2ZE1Hq5Gf2VfXYoX8BwNcBAk2O+aD3Uxoy/fte4zaCFPvasxCI1udEcO
3VOKM4Pi14rZPQKkMOq9SXcquv38NydroBoH0Yo/V9/c6XsL2T3Qspi84P0St9NmArK3m0bbCjBZ
+Q/EYAf4D6hIIodOv+f8m/MmiQ3sxcLnFnb5myoMvcKIy8aKYZOIWUl8W1I9PowzntjfP57qpe0G
ZoFrfbl5gA2eDx0iF02HolCeQwdEVmAoddcjd++0v//DONxxENcWFMgajhtiWVSgBEo/aU7Gm0w0
Th6YFOiuIUAuRXr6vIg2UKdytHWBsELQF40N4IjoD8oAOaziAGoXk9quSn5+PKXLQ1GIJM3kfbnu
WZWFVBBeZihDybKbvlDfsrAZfoqWu/Q/jASuARgU6SxlmPOPpKNXhdNuEj4XSSw3WVnhTyt69Z49
HF65qi9NiooblYjlU70TMqgzq58L2s3PWoI2+FS0BdbuCZa1fiS84cpdeSmsk4WAVuVlCj12+TF/
JbLoU7cGOsTKsx1HOEwl6oDnuyP6GSMEvM9vPdqO851nzNWVT7ccqPXF5S3x3FNJn811xcXIqcda
AIKPPE2aV86H+JE76pvodO9eS+MQgXZ70cZPRH0vM9lcSUcuzNtVyUcQ/aAS8K7froTwYWXU8zwp
vPKH0hbjFEy9Jw661ecvdu0lPxoP+ccrYfXCVcZjjYtl6WJzla4KARnyhFPkZvExd9zytNzTQC9b
tJhtJTMfyRrSK8Hl4oBs2SWE8yJe71uJVnkvrJS8FqucX2hgh9/GNvqhFV2mcZHk0ZUJvg9m4KAo
Ui5Id0Zcw7zrRVi3QhjreUJQ7RHVRe4rkjDj9ePj+O7zQR3hy4EHoT5LO3WZ9l/b1kjVolRwrD22
iJX98ErNlX4/OiL2ncmQCM4ZboJKpvVprYzVuKvUAJWOdNTwkjjC7+ZSCB3rOzKG1R7f+wGLpURF
6H0KP3sXLoNSv9E0j3AAgv58svnIxoyxNTn2fM0NTz9zkzVI7eJopT8icll9NtYxHs9LmsTwZZcY
fj6eBgeSSinyFDYc9h6ehDBUH/tXoXxNABzlnz2Ky3BLXZDSmMvNu0phMcuodGfIaoTTXeRo4qHa
4PRT3mSN1ewrYdoBBr7OlXPxfgNx/Hm9E5/BfIIUOp/jNFaiMK2xOi7lk9tR9w5ZmKA8bA9Uu4s6
pfIYD80VmOK7yG4wKK9om2cf0dZa7dohrJoY5dbqqGHi5GxiKlSP+ZSq06aWV19BFwcDtMunhOlB
s/18hpmwJtQ+cnGsyXd+dVUlvjuCDj+y3+r42Yx5mdhfY62ytT5xm0GfSnHMJ2xctmiXI8ML2BCt
0o/P/btwtgy0ABhI1JY+6+oVqc8ipS01oJwihPt9yFBjxX06C0In0hEBdbsrKfqlbQIL3aWmx2MA
EPT5Io7cBg2QxfIooVzfSjbHLdLv0+DjL2odnKpVvteJ3H48yXe5N5P8e9DVNtGsBCNNI62ORVPN
9+wMBcPXZMS228Xu5VdX59FbjE2m32PXdCWwXto1SA6BbQRkaNjOaoGxhXFH9BoqQAVlC54rd/vN
2KOgvaG1PT5/PNF3l8UyUdJttPgWpYy1pljo5g4IdlkdkeWvv2dYNaOGXpXltSL4xQWFgQ8T34GF
tT7sumI4ytx25XGeaE96BdZSkTf/r1HDt7Fy1AmNViumrSbK/Erofpfl/Jnh/z8y/bTz/VPPvR5h
r1ceUZd3fwmX4pk9A3jVuwgrja73nmZDjFjYYckVLmBp5enjJb50YDSHBQYpqqEJsIpzZof8usAN
8Qgo4qDrwnzQsZ7G8gATw37Uy5ePh7twXsDZIOVITKWBuC4zCY+gzdlH6agyJdWIscAo06UoSfDI
npAJde8HTBl2H496YZLw6ngBMDb02XXZMEPNpPQ6tzwC13cOiVqFe8h15R2kRywPMyRB6s+mOcCX
uIhBV4O6cLhDVt9VDE27ZI7HUshsO8aNXt80aN/KT1/F5+Os4k+FRsuIsGt5RIQ6xJYHnvm+73rd
wVOa4sfHy3hhs/LY5rvxMUAWr3PFrkhICJKqOLaGqDU43V53q3VN+3tBUh/rLIWajG0AjzG/WZxe
HlMsJL39xz/i4re0oEGRfXA7rwuxTVdrCcVfviXC6pSWsnkfydC9ISGZ97MEN//xeBcCHjg0VwOR
x5jvkp1OU2A790Z5FBlWIIokyvktbdebefbK8sq2uTg5MMUoGqoQ2NaZnG7V2KqGUUUgSjrMp6r5
kZ66etu0sfaA+2V05ThenBwvrAWPxglZiwJpToTX7Mzkqqxv7sfOVFpfdENcbpRk9Iwrx/DS4Ud7
kvIgjR+aysvs/0rKbaE7Td4m1ZHTgTNuigPLHDrqd83tum9c6vM2NFrn389/P1T/QMOg5UHxZpU9
RrZaZri0c0JMzf3iCQ2aF8r5L6VTXFMMufT14FTAnafHpBJozuenVQhTDxMOP1Kib35fGGmi3FW4
eU1fyJHH8EXtFHqLV/bMxVWFtQq+i2Ik/52PivQ/5WrYO8dUqOoTSDLX2Et1zN60Wnef6jD7Uqkx
EtEfL+uFK1NDjZc4/qe2si73OtIEMmm0xVEN2+SnhxupLztduBt3SDQcSUvLi/14cvXqJsbAOr6S
512cNGwwZAIWYac1VpVeTxVqCqJdeY4OehiGsd97dej6imy0bRfPiF3nPerWH8/60he2IM78oUUS
e1ZhHeECGeOuSzAYmgJEkzsH3JHiJq0XgXXwMv9hmguxAjgX4Y537Pm3hdFmlHgTItan6fkJ24p6
08BP/jarsr+1JIjSINMjcQV2fenbsocX9Qf6FHRlzkfFZSk0QKoiFaaH6FpP6AKRBkXPmoqp4jh0
yrYzTPk7k3H24+P1vfRZSaNdqnU2f6irvYw3DD6RLSJldS+dL0iW4+uGCUHhCyGmjd4UYuNZ4po2
2oV7jeiyoAEYlaatdj7fplcR8Egi5kuyd2MZ9vA44NK7KScYlZukFRixZLgk4+rlhdZj3PTO28fz
XvbNWbFrUZcFFABUkw1Nx+/8F8xZr6lhzS8o9dlN75K+iL/SP3HH3cfjXIj3jLO8U+haaO+QNnoa
m03tIDVUY1CCGVo+dd1tMzdZhWMbvgQ3/2E4GIyUkxd5gzUgjxqMTjneTo/IXrCTKvhb+r0dmuEM
16zKEfT7fFRi3/6/AVfBfh5mm/cy6t0dkRbDH0cZ/U7x2mfR8AjEyg27tzEp37J6mK9AeC6EBoYG
SEMbdaEDrY6q01R6ljnoKhkRdkG+3WEuv8O1o/tVe4P3T4bC/JVNc+GwMOICqkZJD8j8akRUykdp
YmR6bOom/qoasQNIa8T9FJ+m5l/c6j2MvGz8bT7+qJdOy9/Drta46/H300wlO3pR81qJyjmUpszw
kqn6+lWEzQEg0Vd8xbo7vFKrevvx6BeXmXI0sAqEzEiUzk9KW06AoyRfeO5FdAR7eKiLaHqVqjnt
TekMn8+veS4A2+GJxr/rHYxkd6akQ5Yf7U6+tU2FN5QRaUel16xrUtMXoi6wPgr6iI0hzbV+pGhd
F5aeGqMBn6t3YS2KO6MJx85vlajbJzKRGAPH4eJQ/Hk89BJ+/hp69UmxAswS9Jfzo9ak0Gqc2nO2
nmJaz5I08MqKXtq13JMgw4FxEPFWVyh4dHr/mZkeq6LrMUWZddnf6XXeY+mnON4mU3QMzPoaz6eb
j7fOpeBHoYs2HnwIcKSrrVN2kSdzBdQ36NbpMFrQ0VyIAb/Nru2u5AkXhyIH5BX4B/K1GipEFbzT
YiU9AkFubt16bm/7CuZnjpr443+YFW1UpgQtixvs/EAo1WRlE96cR0xx072LOaA/Zp35kDhcJP9h
KLyUF41Eivhr8oIzs3G1xRuhmWvMEvtsMnd2bOIMFedONV6JM5fOA6Iv/3e01UaRUzYi/4g0oo5B
HY5tAmjXFy0czCDJ8QiocT0KfSSEnb2w2vJKCvQe282RAByIkAjqBuyX1bLOgC/VqGf0oiMhxAx9
yFHx1PUBPQVoYg4Y61G/pwxn/Shw8caiA5T/XY7b9zUOx6W9hDAZIQ9mFm+YVW6g192EKWNaHIuh
HXZ9nDkHGvPN1rZwhfY//4XBsyMRA3uZk7IKBBhKw7bSlJwrBcuHpOhSLRBJC6i6lrSePx7s0hqD
wzEXLUr0PmlgnG/d3GqFMpVVeqRvKidwvlo2bCd17rZ93mDEa9haNwQt/q/TnYbT2oOHuZrYgPqq
v3/8Uy4EJd6HxF4MMHBNWAMEIy+NxzZHXC6pcue+TAbDCxxl8K3wd1hkyzcv9Gv7+8JNRvMb+0C0
YxYs22qt6YTZ+M8C8KrBnL5ZQPO0nYNXrnMa0qZGGCBxy+zztyddPhAyKFUvGf4qZZB6herqPCZH
tyvTu3AeK3ymvWG8gWaqPkS9qnxaihuEz/I0tRhuUclZRUIkHVRMPEMEfyfF8SENu7cYcebfoK66
gZ1Gw7UBL6TSYGb4kKQISGesm1PGICvV6Rkw1VI76KQ+VttMGzT1ylJe2jIoU/MA5tHNhbbavK0W
2WOkuSxlr2Tf9bTF+7uozCE6DLQ4o30tXGqLIRoT42dH5sTQmlrwa5SJQDWcH5skAS2ha1B8ysHj
Yd1TN4+RbzJEDpA3i9AjAUfbBJZXOv988pgs+4ZrjSca4o4IOpyPjPiQitSw1x0jjfZ44GCP1dGZ
tmMo3Yk9GoFWznI39dq1UPEuBjLwUjUClAJEkerK+cBp6bpJNRYDgviy+VJV/V3UoUOMFXwxfLYk
tiSViyIvTQ6NZuNqw+LyhNW0FzvHzGynZ/wix8cEU6nA6yfns9F2GYqWMBEHgAOn5HxWdTNYY6+l
zrGj9TlsKwU8wNaIrfFQlNjAffzt3oWbZVpUwciawd2AmzofTKQGGVVq5icXlvo2aqP5X3Owp+e4
Vaufyz67ls++OyDL5HSKalT7oTquJdxnYeRtI7PyNMRWsTWbtolxzvKKQ+6J+QURsvEWqU3vP0yT
dzywNFyUoEStPl8YSrscIaifaq+xN2WpKqoP9wTko2cXN7jgSu0/jWhhl8JXQuh01cIRnMSUZnh+
KsQ8+CMc3y+F00VfYkwOd6JyhyvjvcuLWFfyZndR3FgkdFcznAxbDMroFqcRPtB26hJlK1Vr/Em3
pdth3RrXfpGNKQ8HL/ykhREXBq94GLbgkYnr756cRZnGWCdP6Q+hNdhgzoG8Zl60JgOR4pBzUaLg
WoRYSNJzvk+RE1E6uzW0V22sp13VCHmi1Ac1YFYhKBvxSYytsstgCfyk7tDep137HTiUfPr4uPyR
BPqrJMPvAO73R49wATgSb89/R1lJkCLqXL9Yem4rwjeUfOwPeCx3aK13HkJTfgWnINmihaHCk8jS
yGh9B5v64eucm7N5E3Vu1f2WEk2OTSE995eDc96bkwHsgt+CLTjy+0kFkAFsq9c/NIPd/g+srvWM
gbHa+ppZ9A+GsLvk95WpLXHlfGpYm4GMgUy3hLp13JG2HEQSasnLOAB3fgDpIF8wtsUmmrQXbP3k
qNE2QyXaukmM2jS2tT2qubEtkzKfD5MqNO2bkyhx7s+xM8SbqUyjCaZnMou9MlVZ+KABqa5u04ii
B4aVaOzcikIvtO9Zxl86dm9YV5ATq+jGXQ9wggO/EM0XxcqlaPFXa2EG0Bc6Tj29AjWuHvXOSzrf
07BWkLoX7eyyv0IRg7y6XkSESwFOAPWjQEryuI6nyVAqOUy8FytPhLVX2omHmA8wvrbv5mJ0om3d
I3UdOMBitC9NB3HMQ+No2lphpZXYaDtmsWvSyH1R41jRNqE3FakP/Kt3gzqxRYxTfdyUjwX2l5k/
VHP01ergftxbrjSwj5feUO5jt9bK59YMw+jQoGo011/nUYpafsEWttibBj2WxzlFVPImqzrMIbEl
UAQOv2Yz9nu6Mc2dmpZFi+XvqCXfZi0avpR2o7sQGLv0zW5jTA8rs5mfzBINnk2r9JzJ3MnrXTpN
Y3+DK2cW7qu019tgzKMK+7i8TtNdJ7yxuxvduaECNxhTaD9UfZH/ziiL9b6jh029dQycBF8nc0JQ
vs1yJw3yIrMif0SL00x3dj6EyQ94IPnJm1iyQ0mj3Alqq8jTL6JGr7ujWGDSmvelVVvKwahD58Uh
PYq3Ru3lX+tm7iQSC9iQ7y0k1KJt6025eTvi/Co2Ugc3uZ37ZhBbHGdz6ct89B6RV9WFrw5W6+1B
6mWhP1lQ1YMxag2MhIUxyR2cni65bRTqNCgbzMpjy2UW3lQoDxQ+8KsxfvLqQbjbUrNjd9N2oFvv
S1UVOZLbduH1W5Q91CQAizs6h96sNIfmAepyQV2HKfSgaXR/GZRJ7YMz6V79xOvJ7B6syipNMABz
dqd36Aj8EDFn9r4pm/FBtZqu83MrTjy0aucmuq17ffS4AJva2ppGpRV7pfOc9Iua6Zn9IBJpg+5F
Wn++aRM39XzpxqDYi7mEoG+OyiHpaMgFvZoO5UuEMloXjFzzb67dOlNQ25X4RvhcVi01oxFzbz2e
DgbaEvmDUw3zP9EsY7SyZeUIzIWRUUH8IVeb0NF90SeDG3Bn2dM+wjymeJgHVdFy38gIrmKjFEgI
fDFJTMInrG607rauI0/7YqqNUt6G+FKPVWB0dVk84WWvRLsR7cP4Vevtuvzaqk4uq00r81DfDqEu
0KJyikRNf4VK3MW6P2itU+lBMSSF9UMFemgfigqI1a1TV1FF04jXQ8DR6+ST6ip6Ge302TAEPvWJ
4vT+UNhmeDcM9ohbSZNEWQO7u8/dVPrYiSDz2IR6Fm90ewqprGOsdBRTHKk/46hRH2eag5HfEBfS
24TQrO2Q/Nf/F+IZdjA1lAI2sMXxHdX7RjWe5liZhlfNEAZwlF7t0p+D6K0HUzHi+t7quJt8IhTC
ya4b4a9ah4M3BpGly2bTezbgnEGvCvUR3+L0fx1QV+tBVXkXTVT2bH9U0mIOcGu19jMyz5qvNo79
Zs+l8Vwjh6GxvWOcs+1pxnk4FMaQQwJ12tavUDmKAr2OMCetnbZqUdxykZYwCzECOJoTDdncufvt
YoxdBG2mFN9agIuuH9uVO96UNFsmv2+jEGtep6yKuxpLqnanxjK+nY3c0DaNxMnc9yY5SZTwlLRT
tyRVVbFBodb92iuzUvutaZfaxgytKt4bZqqbWB1buBDvGhij2W0Pc6kFi4CJo3VCmKT4HfYm5zrv
8jbeIErbm1/h48nuLm/Qo71HkT7ti12qzqZ9lzRh/Gzl6dRu8tmwYsT6dTzDnTqynqChp8NGmScH
k1h0H/sq8muXd3Sgo5v9NTKzUB5zD+RSQJtIT3EIVJfZVaJXNvT2dbEjC0CkS3SEqO9Vr/c36lDq
PNoauCRBMcbFfGiHPOy+wr9GMCGHoXtsaB79y/VmRj+jcpp2o4a61W/p2JEeWO0M1Aul/7zdW2Iu
v6le5llBZTeptTVGsxO7iZZTHwi7NsedQnMTBHeGE6Y/ZSAfb3K6JPGmDE3nGXfWZDoMcmEbu7ll
dred9BYb1Cqp/GGWsrxvMjBfW2Eno31bagP7GZa2bvv0Eavm0UzKROzBMvX2NlRLMOmtcBTtvu/R
G9I2LZJV2ttUIFP1oEIzhUpvjWmu30dLIRU0QMR6wgIfuyDkNSOeu3QQVbKHp45H8yYX8VwEH2dD
q3YGjb/FDwk4CzUvqlFrsXua52HnTdn8mkZW299UkcyfalSmu6+hEXLGXa4RXK2Z4rirpDSEX5Sd
+0mZnOVXUOEjb6FaglTLmu2H14GGObWtvYZGjpcxQf+oSS8roZhcE6N8lyoxFG93KuCwNXlRm+ep
EuSFNI6k0F+JiuWxnWR0cOKkeZFinvq90JzsmsHJ6sXC5GxqpECCEWLkHb8uG2RIZWUktvGbl5ux
5SuOGB60vtDupYJMWiRwFHAqgYPCKDVx5fOuKgdLX5fqIsWKP29Caw2wK62BzlCjpG9SirEOsslO
TgUlqY095vm1N8OydGeJtQtQ+E9PDqAQbOtVSa9tIteiP5W+RrFUHlM4UfILd0dVbTT4DO7Giijk
7kurt7yvRQH9e1ursu63TTSTlGVGCrMATll9GwLKfzJBA/eUeaXX/xsOsVuZG6j6XfJrUGJV3cEz
KdTbxGvaf+rStnPipltUhxmQY39DrlcaV7Cu7zYOZH0kRniacRh57K7qTn062i2SUtbrTLbcLLe5
Fn3L9Lg5DErfsGnrrmqu1LrefT7GXOjrC3NyEZ5bvcKarnQnnYLv63JrdT78iCG56xRKJ37lRd01
FVxr/TRicSiNLHV/WLBsndUcowG50TlO1NcxxQltJ4RWdt9GpcWp3OIhM2ytRpth9fD1rE2p5+4L
6IxeD2jOwJaakP4Ycz+F0Zn/iGtE+Ow9TNK5edBF2Wk3mF3b3uOMu7fAr3xxVy59YRix+F8yidAi
Pe9hJ4x+hdBH8lNwk0XbEB2O4sFz86IIdKCL2VbvdO2ExuSg+bZZ12AnBV00Hjkibe+qIp7jJ7MR
VvMtKvWqw0vdGLtqA8pbjQIFN2/FDZDrDNPbwgRU6ldJqGN4DGlT2Tp6ZqV9IO1ec3aoAeNAHoxm
66CdQ7CgQL4teqtfzMUrWdJEC1PRt4/mzBX27IVRUb45cWO1n6xdEasWoiDPOxVaDLWrVchChThN
hmaYTvQLom0ylzgWxYn74MzGGxaPypU+1/pKsGG/8UCGy0UhVaeldR4hZROP2hBL9aRUvBV29pRF
u0nJ9G9qbuXRXnXnfqO7uZH6WYxoh9/aVWZe2fjrw8ZvQJmXEE0JhHbbWtV0iFQlyr1SP0V2ZASO
m2VP5VDFPhV8k5QDKtuVYuS7wsufETnYoCfQD6AycD7rTGidVaetfnJMsopEQt7P4ybZDVUY+spg
z3vUObSgTOQvJVHSg9aZUeDW+TVB/QszZ+U59AhWUGjSV/W0wooLDnhunEKZJLcqzKut2TfTd4BX
6qGT3XDzcQLwxzf+76jNxBcSKxfUoq7KbXE+8WZyusEabPM0pV77jyNz+8Hj3WMfoNM4qp90qett
pMzmfI/9l8ITt1Gabaf3Yt6EA/i0HViL8EpBY1U9pVnCj0JTFh4D9VpzTSyIsODpoLqZJ2BAcaCj
tbR1q7pT/bkvh5eiQotgNzdGqD5fWY1lederQQcTug235ns50zabwLcRGU9x7Ia/wJg0xQZxTXFT
x9LwtnEVT/MmC9P4lHlV80z3NN1CvFW1T942ywJA/CMKAzSGyLHcDH9VdEwvqVJrGK1T1/but7TR
nSD0YluSBNYOSadbZd3+47lfWHMcf6j8U9FZKLWr4E83UlVmVGtPIkn+TQezOqhmhftUAe1qQ7lO
/sKJSP8cbmj50AiEwCg2URJeRDTO59lrlCTUorNP/TioN6Ya48sxzPP4SIHb9F0ri66RcS6EN0Ss
lkVF7AFYy2plPXLsvBeldSqbdm625dTMB/xenNlHljt8AJ8ls8BIrX4I4ANVgdoY05X2+jojXCbN
VClg0xhYxF3PJ90ZtVTzlkmrqAHsJeCPO3L0Khh5ZG3UDOphkRjlZhqta45H7+p2y9DgRkFogV/F
+2gJP3/tq86gwIZ9oXtKxjAbvqQlO+Ixzk0LNEhm6d0W/bCseYDqbQST3bnGtucFPwQpOuUPFZJ3
8W2RDspNb4fd/C/m83qX+Cpdh2TXto42/h7NQXYpTjmx9jhDr3ADAZnrHmpQKz59SVCBpFWFnj7d
IwDq53OpmwqBqipnGQVXeGp1MvXj0cxBS3hZ9qCBKLqSTr/fO4wIuI0+kksPYi2kb0dmqElq1Kd+
gHQ0m4o8joqcdjIuijsP+6qb1lCnveBq2+dcpFeCwrI1z4MTX4/A6JCkLedldUfhSChN3sb2yevj
bq+7ldxEsTeiRjvOu4+DwYX7kODLkUSDFqAkDY/zxY2ppk7hKOyTPTQounXoN91KT+tiv6ptU256
t8upYnXaFwzlS+9Gcty2On0tYHeJqKJPByd+DtcUEHbVXbrp5z8HUSSzzyfNPtWT3n+P7bDexmLK
d04sNH+GWbp3cvOTcqUEJwZlwaFhIfGO+Nz5oKOrwL4U0j6RIjp7u1KHt9RxAIW08Hc+13j9/8ZC
w4MCPsJ568cTJWKjbdLMPmmVnv4aUFP0S1T/b9uqKq982/fhZ5kXwhrLjQ9+fBVzaw9YlsKXP+V2
j70VN7DfR3oTTFl1m1iREkQzSo66FSVX9u/lgVHhAjgPr209x9igJmT2ln1ShtbbjElf3uBNgQtU
6SGm3VXbfmheQ0srrsTbtZIIi4uoDoPyACenRPL0/ENafZdYZlznL+aIUskT+GJP8w030mj9dmru
Vxbdnt1UGIO5qwuzdjbsrUzDHEcMxcGMNcmGHwRV5LY30q2B48o1s8wLB46eIhn+gqGF0Lzu/CWV
rLKqGI2XWMiXMMyzndWncWDkub7JIiwIwWKagdnOwq+jMQ/aMfL2KaW7zccn/32QwaoKFCZGHQge
2OsEVCZq28Vx754Q64oBHvXjt7bulddpsJRr1af3KQcISNQieFmbdPfXkDoA5qKweYGdMjoQh1Az
mtswtlJA96rya9Zkhr5mc+1UL6f2PIrSJwLvTu2H3jxJwPlmSOfIyWe7T14a3aB5QRP+1OFT0fKo
Mjv0F7vxn49X9NKA6M8tNglL2Wnt70RZYogjU01f+taangHwtluv0dU9hIbp2En17ePh/iTH6wmS
X0BNWdzcaFmfTxDurSM6x4le6sQV9o+qyHQRUE9r1UMeq4mvCEqjCGz9045xeGgMrBX9yZHaXpDz
bnu7zUBSDkmX76wBJ/qjgOp6ZUkufHiEzDziODkI5MtVBjR542QkYeuewsYUm8oi8UpHmVMNy4bf
ZtG5fhOnXDAfr8yFrY1gK/wy3hZQvtb0aKXN6xl7bUZF4wW4Uqbfz95oHVUlba/Jlb6PdeytP7KS
ZJskJ8tv+SvRUnIrzWN0015UJ0mDuq36fdG0uV+Svh/sWO0eJ60TQZRBKvnsLBkNIgXAM9wU39EO
BCYF7dDF+QuSYo7hg1Iqg6HFEcTPCvOa9O6FzcZooOmAZkJRRg95NU/8trppaLMXbDNVPShlPeJc
aCLE+01JMXbcmrKypk2Uo/a1zbPBdV6hao9fBT3Y0Lf0UP1XRQjROUyir6ctOpRu+pTJln36yWXh
LQW22sEEiULzu/pdgi0mbiUyfksmLp2gwm50Q5Y8hVuEqa/hJ959/SVTQdaTJywvWMAc56syZ0WD
zZMXvxV6mN33dpbv3aKgT87y+H2lGD8bO7k32r65csW+izVLmYgCAvkp8lQwMs4HjsuRShmFvdeU
++GVEt186Hsxfhd5Pb5CDblm/3F5PEBc5OFUp94Vi0rHqMwx01/Dtihv9By7rn4s822JYF7tR6gy
X6lOXRqQFwza8TRnuCpXE3TCfEiScDRfAWK4r3M/2t/KnO6Yiu/hxujNq1bO72qihCdsmzjDf15t
zvpTamrcdJau/HaLprM31VBLXjx6TAs89JLyYDRx3r/l2uRYym0M4bl6BBEt5Y/SmOpolxhzXzc3
hTZO7ZVvTT7O1zyL9AsHGK4El6ijvc9rWjVKG4ka829QATHiwbrXxmRSYHkTJxjG0rXCe5fazT5S
3Hz+ajZ0g2gLtjzulNSKvQcR6cUGEZrS2YyaVQwPUnRIw5SOqbY3TekM5e2oRAgN5RCtEWAEFGXd
zG1iJjcN1p39blD7QjnKsAP+SKHSyLduJ+PfBrlCjE2PJDsfei0pH7McGfg4gAFaTunWFkZT135J
5/gn/VtlOnqxdE6GxcP4i2Ym5oncPM1/z2YfddvUK/M4ALCQv8VSOokvSgfbPYFj6N6LalT2h36c
4m+13lCqkMLgfw0slccI6nt0QYfbKrKt5NH5P6Sd127cSNeur4gAczhl55ZsSbaSfUJYslTMOV/9
fqjBBtxsoQn9HyZggBlMNSuu8IYwbH6gVen1eyn1kp86eKbBlSYc03oILdqAUtTnV4Naq/ejU9XK
7yEZsdzKoigJb1paAFcmmpCBO9JRjCdLEDN5qPRelg92X4F1c8cK3PS6MrXw2oHyah91YWuNawmp
xDglLiMclIPcqQ90SvzirUqoHK2qQinpyIxq9iOEj6zTpA+i+Bo/IU1m+RzvwbAa/F0qJRtM1zAj
HfmgzpfWQQY1YIdUs3TtJUnvrILOysp7sxh8uds0epFH6cb00OT18QISvr3tgbQ/j1Io66+R34bd
Nkio8m6dQtLe9cAbswQik+1QMDc7IFHdwgN8di1O5awJ8E18C291XtZTHCEHSS4Pr1wR9c6Pu2Yb
6LXYTlm1W4K/Q3wXy2056KKFFOBsZAuSGCBa+qiUXHgGTu/FzEQaIBla/a/ZyUmJwAS8ojUIOuWO
/lL2UILOwX6C6mfm7Gps42kcXH5+zkoHBB6IsqA0BW5wIsqd/oAh6QMjSVLxXqPRJ+40u7afpU4Z
CcSS8gbOeRhejYVXbkK/SR54nYaFuP4s5AJnS+2AViSZF93mWUBCu01JSVyiF8J7ZRfgaSPWeTqk
mot+yXcJQzmbZrqTL4Em5xc21UQqmQTchNxT0D3LvWK7qPu8lM2XAQn3bTEOxSFX7XwXoz6KQmKB
A8blmdZnlyJtbFQnkGmg+wn+du7l2MQCvWGrd15QbLNGMERt7ErTG70AgptHkxPqHaQtrxB6HiYl
xdMVlSUpH3llnRcqRYGr91V7b2QieQN0Y3xRGA35JwQKpniS6EWdvKBOx1IH3RsCtfNeZFyh9mE1
1scqKGR0cZFnKdpFKeWPAPzfl+VjQGBJkP84LIQxpwMiiR3HgZM5NK0N/85qnfbGsyEht3JXHwaM
34Tr5dQMkjLXD1qR/1HrXNpfXsizlPjjR8DpIo5i54INOP0RZavkNLZj5yUpGrVce+ZouwER3oNf
t8OxG2x945th9Nr1wntT/bG7iY1UTlwjke3t5d8yvz/++ymUqukPUTOek6TjtJH7sW6dl9yxG/Pg
tG1aum2DKanrdKjYrDWlGGk/ZuGd0gzi7vLo51ua5UdH5f+PPpsIhLh0o0Hu86Xo0mBtVvYgVpq/
7NZ7flYZxyasgoJODWJOtho0te+cumLCYzX6qTtwcsyxNnY8jd2VGTjjQpvns/HArsB/xhIISO7s
Tspa2xwcZ7Bf+s7QUHPtsTsfhm6FQ47+uy7KYOH9+ezIQt4gMubQAo+f5vmfpKydkLx9IpyXWJTG
rdqX4lfq2/1h1MN4iUz22bfRSafUMJGNiB5Px4pKIsIS5+MXjOqtfpc1ZnyVaYE9ulIsOdj2xob2
8OVtAlZAIbuhbIOY0Ww6dSXtbCnMvBfJUxqxquheia0c8ZQvXLGfnIbJtoBFo1NJo3aW9OV4fww4
FHgvlZxnqyz1HFARubQxMezdq+UQr4rMK+/DsKx2lz/xkxWcsgzo+1ANqEvPVlCtEeDUi9J5UbBx
d3ajPIa4Vun6uJF74HcLUcP8zeTUI0dJAo+IIopfc1a7Gai1FCtCeol1Sa+mguwQu5Vq+q9eLsVE
EXXiCs3xni9/5Cdbh0seAQgqY+zSs7ozbipUmA2m1ysFQhNZuydV7A8SRgYbI2qW7F0+Gw+uCsQY
UjjGnGKXf44FzcAyVuRBepnwEUcJVs66zWBRbSQ7CK91ZmGp3f7ZMk46WMRBE0VGnS0jbafQ8ZAw
eRFoboo1rFpvJalmmK5SP/QWdusntydjkSlx9D/6X6efFxudX+V+672ket6oNJJ14GVKP8oLt8tn
u4W4g3yf7j3bZXbinbYstGi0vBcrEc1hVLthE8VRcKRv7V1bxRgfymH0Fh7JzwadDMgpasPDA7Nx
+nF95mVOVDXiVSJTWOlx2W3wkcbQw1eKfZM3+rdcDcKFU3g+KHppFDNVGqioacz5Bp3XyoEnm+K1
CXzosYlRtHSIIKVt7V4U16laOrkLC1xfXz4Y5yvJuFMERF0LGtDcmIeKddkL3+JMRLVWugULQUhC
yej98jjn25MLFI0mphO8DX3a00nFFc1MqqzxX/vOcq61IRncsLPMH7oqOZuvDzWxKMB7kBvwg0+H
SkQQhRgPBgzVJdeDpIb3eEuCbUbK4svXyocBI+wX3twJVnM6lCgqv4LWwVc5WvotkSrp0A8KR6H1
r22/yraXv+yTTYI2B48Dd+gkZjO7VXQvt5ImgL9TyZWxDqy+fnYkLT4kThiAmdNUFGizJWH2eZrF
JNJBQSec1gVlvvk3gm8pUz3NgldZ7rqdpobeWsMl1Q2GSPtOhbmGZ9irj4A8+o0TyebCVfPZxiG0
mEphE3trrsXvBcVgFZoUvFKdaw88k+FKt9L4hzW2weHy9J5f2mQFVLKRRucssFtPV9PI7NYYzSJ5
rfpYKzZyEmTRrY1kvvpAhaq+Ezmk6yXhqc8GpRbGQSOZJLSZrWmSRxEQ9ix7VTpIvjI+xnfUhbTr
oU/9PSIb/cLt9sl41AlInDHwJJWbBxqpY44l8KfsVSstwwXKHKAt2lX1uhs6/T2kTLzw4p8v4PQK
0pBCY4+i5ryeCTAoTEXTx6/yoI5bOxPWQxtoGAMp7fhF7xiWD5IdksV0I0DpUi0+XUHCiMzvujx6
lTw6BfdDVJL+e46XSIcMusD95f1y9mVTHgf7fRK2ov07n0pUJkXeaUH9Osk8/a7RPnIVAlQeX0lr
/w9jkZmBkJhKHRTDTr8M9FhuymPQvGpyZoASQNZqw5sIwaOSgqUWxNk9QxJObXbKjfgy8sTTwVod
znLhqf2r01fVteYF5qrIO+Omb8ND64SbQE2jhbN39g6BlgMMDD5N5Rg4c0RmltteGotQfZUjmfAF
T7xC3qjUChfyvvM1m0h9mI3TqadKp03H45/AzInaqiVPU19rehSwa/EYOfq919arWHaWosBpnk5S
ftZrwtrBP0V/mR7w6WBKZcB5aZz4b2w0GuDH1HiAFxquxj62AIAG6Qoim7MRkZr+vbw1z6oNyIQi
sTCpXKM/K4NQOh1a600tacq2fKdkav4JEDq7IrMafhQhbKO4FN3fHPHA+1BX+iNuk/ajmgzdwlzP
rcImvLOloVVKIZ24hr9Of0SQSr2XjUb9pmlguzejGXqlawSNKKiLDQ3yJoGM9hFi//qDpCc+oLhB
U/ZJZ5QRNeNE/VNHoN8Psaxk8nZhhuY7bqJo8JwhVEuWjIDF7MdpAQIidWyob4gVaT9a3dP+SCCt
nql4lziYKdDZeqpHm4JM9KoI09ZaOYakTJzGbAom9PaxHKP+CRZGs6TIcAYhnX4cANLJYY2dCnz4
dOaU0o7rVhnVN7msnW8BnadnBR/IwlUrW7vp4Ah2rlMjq+R2lOsTl+6E76/bMu/2te5DofX1wjcW
1nP+dEw/ikSYSICsZmJrn/4oqyVObCNTeRuHuH8zCiV7N2Kqqjqr9gOxsiXPs0/2DweUGvVkhUn2
rc8jcYhFia/01luYlTJuFF1ao4poJbVb+JW4yao8la8tf5BdPQ4be53xVP/wUr114Qcmf9OBeGbr
q3USri9vnvOZoPQ7JeskQGC653mJHWfoSjSK9zdqjD9SZHq0+9O2u/YstBuTsHy7PNz8PqbSS28d
bj5bjYRkXqv0nKaCCqGKN8Ej4I4yHjGVVEhXZV7Vh05L26Pe2f7m8qDzy+tjULy7qPCD26Xye7ra
0OV8OGYMmo1AVmvN13e0vBwIgZly26B7uuvRmDlUAkbv5ZE/mV3uaOraFLonsPJs2bvRLwyjkcQb
OkXdr7y2s7UfBtqV3vTRurf9/eXhzmYXBhGao9zSvHZokMw+lEhJDoIwDN84OFXiaghrvfZaM1RI
dCSdS10LhV5Db5fyzPlThBQIszoVRAAVnBeEFVxrGlwjorcy5uhAucnWwik9A69f3r2v7lgGo7UJ
s5xQbNKuPl3NvLTU1k6b6A1oRTC4BZxWaRNrVD/A30sbhDvK/IuRO99HHR/qmQYuiFhidodBkgxp
lLfJmyFEui89276CDewdxgAI6+Ul/GQqGQoALg8NIjZzzt0IqTuP5Dx582M12CSOIm17X1VTaIkU
CBa+62x7Tt+F48iUYWKOMdchoQoZKhK2Y2+gF/1VEPXavqEZtRuGVrpN8Jz7v4yHUI1NkAkwd+6Y
I9egmkIlyN6C0BAoQuRZUR9ktTeuRJlmkpvnurYAnTw7+9Mnchqm6wZ86HzpIp+evBRZyZsZhv2d
Fxb5psxC0y2bCMCNXKn1daEbk01y3i0FTZ+sJc8LOkjsnSnxm/79PxHaYJAwCKieb37TZ9CZ2iLb
V0UXBnS6E/P28sb5ZC0ZjLSEe5xYfk7VSFMtSGKtyt7GNNI2Ge71GyCF/a5FlXHVQb1buGs+HY+X
k9bphCWbT2yiqo2fJ3321pShuacgEeEWWCa3PFzpvuKZX2gHnE8m6koKdV3w0ZP50Gwyiz6xRJco
0dtodfKPQjTFmgLzcEshfwk7fh5yEkTBbSJx/tA9k2f3qJKD7yRYit+EXeSY8IxqjOaCbT45lRre
4RgPZyyUC5BTrXZjwjncVu1YLLQQzyeYH0GDgNcDHRIqW6e7h6rkIIdDxuG0xnBnRFmI3ESq/bX6
PNpXTvZVtA4j4dEFHJaiAaWmeT0bXeM2r6UxfasG/U/VFPVeaDxc+WitA1Kl7eXter6cQMPoxFKW
nKzL57JVUISaSPOk5k2LdO97II8I14ROcNC19u3rI4EkJOyguU97exbrBQ42mbVUtm9ep+bXo+r4
m64VwRaz+XJ3eajZ+wusC0lL0LFAGBRkwOZ2PMNYIdUhJeq7SDMdvnClbqiqicdcVOYhsQ2x9ny5
WiKtfDrqBCnjntMIsKeN9M810wHU7Gq/Vt4hPOj6prYL9bHW62YHQkd71XI1fmoQWVG+dplPH0sx
hBYPyTzP/zz/pDMLIlqp1fdBHRRcuFJP+yHQ5L7zk8pT3DAq24WXf3pm/0lC/xsRkT5az9MdMC+H
mj3+MapItXe/p4skmmx8VENLWqjyzM7df6NMX0WMAaV3Ds9LagqTaapo7zU4ngOCK8AkOwnqZxal
uEwOKr6hX8OtMeRHdZ4nihSTeHt2t9l90ztSomvvRYbL9mb6e7IrhgAKR9AAkhoJOC7v1Nnx+29E
bm+4C1QJyW1P90xepKgEqrH+DgQx2FROaB4CH7VSqdWlzeWhzueTZIs+AG0y/qAtdzpU0znB5Mzl
C1cWQzmAEBuDtVFlHiLicgJ1QmtevjwiymokxJoOdIO/TkdUhJ11BsgZ4eph5Rwb27kLyXqddVjq
EH0rDNwWdub5EURyjHnkmefBh8NwOuLgYUAa6Uh3uI2Crtq3BiIKQiDS8F7Fvb3B70z80UDDpX8u
f+n0EJ2eCMabVAfJYaFmz4HETmT4phOXCKuC+pS/ib7xD6iE2a5W5OJJJJFyi9YNjidWpV+Zg2wt
uU6f7yN0K+E68VIiNMEUnH54rTqtWctZKNzI0AGfYOl4wyxD4dazJYbI2fGfdFCBuUxjUfaam33m
adZJUmW1gn4L+ikgtlHxafNE5F9dTQaCZMP+gUbFeZxW+58L1eqKfihbuWfHeskYbRx099V1XCPi
dZdyJZouiLpaHBsVBY6F2+cDhHuypAxOHDdVDulTcM+dDu4Vpt/lo8ZW8qAvDduRKqJ65ce5uA0S
DSGy2LZqGWw4YMP1IBWyc1Q8pMlgIY3ZqgiFmbpFmg21q0ZdQhbYK8QqoYswQqDfZgm6aiukFmrd
BSlrYo6LykfwxwibTLozy9xPj0YotTJEe8zyXM2UB+JipUcsKXc9uKFBv9I1Yb+gVJQ++4mPGqM5
WqXWbLyxtLVsTRFohC9UotbxfHm3n50yHpvJG4lomrIxMsunU0NFudDiXlOEazpJdUgrL/mm6UWy
8v08/U0i2D9Xtl0uMQNmKQRdI1QyuMM44aTXpBGnw7YGQjN6lajC9aEQVYeuyIZy1bUo8V3FeWvF
R7hS3RWKbnmyKWiCLOURZzcoFJhJcXjqzMFNnSNvTGhe0Hs6zUeJSnUGF+BrTR0bLL+8ypy0eTF1
YSzc2mcfzZhIW6LZQeQ0lX1PPxqkOEI6LXpKrm5kfzOs3G5S9Mlp3HbOUe17fWeA7t+a/WgunIBP
vpaoG7Nqnt6JjjG7S0mPIsOJ0FJ0hzLYW7Uoor1Q1VH8qAOt0q8zouBkIdY+21n0yClGTQKgEK0g
nZx+rSL0JmwoFIYgcHXdrVEirFdKaSiJm3QiX0m55HwrAbB4C1fNR33t5LiT0YCBnJh9IEmg/J6O
jFhS5iSaBsWklts6Pfakk1W5yhtNiZ9quP4gjPVGqfc2joBBvbJs4DvXvRmkzTcr7XjCt2TUaFyU
6D7eNM0o+a5SqsDQEylp8rXt1PrOJ1iFx5dX6EcTZCP45kLlFdZfP4rNZq0THssHSyNZRWyJnp13
5dScZtWVUksJ8MuSqnGjJ4kcfDcjiixr9KnLfB0DcvyipDfRHXceLvBkPehcUsg/nY+I+Fkm71Gf
OqdZG+qDE/tuMvz82kUyH2Q26VHT1dqo+OqT9hO5DMntBze4cRb21HwfzweZJZG1j/u3IQn1idTN
1ZSVkI5lcLCX9H/nW3c2jDa7nUwLSnYufXyL2Fs/5J/DYelL5lHGfIhZBpUJwyCJYE0QGvCvldqV
hrX5Ku7rB/XH5YWZ3zrzkWa3TgGF3JJLRlJuoiMqXMbG+OYfsWO5PMzSnM0eEhWsfwbvTn3yvqXr
cC3/xKn+9n8bYnaLBZ1ee5IXqE9c1Ct97bn+RtpeHuLDxeTfu2M+W7PgK8CCSMsLPqP4U3wvdtsA
1oHbPLTg9P8Gkhs8Owexlg5IxRlLFdG5VsD8nM6zvySQiqju+L5Q7Ep9X3mrIbmVq9otJeOoqC56
MN8NeyO0g6JJrmQUAHIOknw1Vlt+87pDs8O8R5ytgmB8eVrmIel8VmY3iAx4P4x79pBvvSTdXZX+
asqF++PTA8FzMdWf6Z3MSZuqT+SHBgf7J3Lvk6Py2/kt1mKb7S9/yafb9J9hZqchG8LA8SOGyd6j
ffY6PEuHYfe/DTE7CZKZ11pCu/Kp2YjNtE0H96vR9Md6/PMVs5NQa9DJx3ga4phfi6N6KA7R0kmY
bqCzk/DPGLOTUPp6bpU6Yyg3qeO212CycF0rX/LSbbRV9Fd++d+mbRYvVMKRpTph92fv45X0qB3T
3dLiz3np/52wf75pto+tSPFzCVHpJ+93fq3ust/mbce7fWzLbf3oP+ijWz/7C+YsSztu9jDWUdaX
fsCYw7CSnsxiLeUr5958+N9mb/YyprmIUXhk9rpNv/9v02mHy0N8+vhSNCVeRryLY3oaRuCwMwLS
i9Qnqzxm0k9b/2l0o6t1v/63YWZ7W86EF4cjw+T+xjF2YXTM81WgLxzSj3b0v9ubFB+6EamPibcA
WKDZA1xb8M7LWB5/OZXtp64S9M2dB7yxhSYOMX2bpRnKhChhBXsJs450HaHV+B5EpU7YgRXCQtVh
PrkAMsBdTSBWoC60jmf30tD1pRbWnvLLjmLs3+Q+vSmJkAnXCs0lDe0XIqlpFk8/fxLDocONGBBF
1Tk7CaU1fk7k+L+FkTi664VBjKuzZy2FhfOXg+ifpIc8ANwqwJm5XH3Te8hy66r3q61Uu/BXYN0a
+UhiPNrKimZV9UXHLgA1wOSIcUHKT1z3j0f2n0JDDFw1EGWc/9aKxFhx7lJ5ZUu4WVnGiAVwWOdL
ooHzA07ezJM11YkRvdBwlzk9FzV1KrBXWvCnUqXgavSj4MbE0/Abgsb2zZiN2XUMYH+h2Hi2fpM/
mGIzqQjT0FqZHcZEi+VeQngZBU8VFApVhx3GAOrq8lk8Wz1U8adOO0BuanCgvU4/TcptBNcTJf1T
SoWTr5Dgzn46k6XyDohJsvDinH8STJjJYxP8IWnqXJTUzqkHYnyT/MnNtLkusW28SwtjaeKm1TjZ
+ADgJxiZgqAQlIY51FjykCrSI9N8CPys3eaSaXxrrUDZhyJ57OzW3EvYVuSuJCntamzabiETn/fB
AIbQSLTJS+HgcPjmDtiGHEeF5Av7ofB5FqC69nb5x+plgONp5jco29plEIC1HmHx3qNImaqOawoR
SW9RzH+2MOkfAMvZfFD3R4MPiCn/MId48xx6CLPr4rGW0D5GCiSqrHRnNHUr7hKkO6yrsk51ZU0H
uqxWAiFkx5V1dt/PErWF/A0P32bwVhXqeVHtmhCyzcJ14sqsjolaGfmadLduk9UgKG7tB70K9S9a
GzGl9EXgOoKIYv8wp6e7tIgdbA26SH8YWlP6DkoYUeGW7uxTaSdKu0UEJwMEdflknB16m6YepSmO
IE0igE+nY5ZsYN82E/shV5g0ip6eixSGdURjXjt44IS/6ZlVLLzA53uXMw+siK8lkwePfzqop3Zt
POaV9+BXPo2vMtSrGCfNSoMj3tS2tYs7TRkOQdLKKcwANfXWageHeeFWmGeUH47DcHsBg3AiwUme
/ox2SsN0KNYP5iiq8TuKKqJc40Buagcf1FmxHkvqeRsqNDmJYJh4xkKwc3YtTaoiU4eFahokjHlp
SQ5z3QhkNXscoyHoaAqEfb81Cm/w3bQxxdLFdDYccw3ejs0FAgjA6+yCt0Vp4bZhRY/xGMfUfKoU
BrwUQit3I+b9/vLOOpvdidDCiwlYmbcZeOjp7HYRJDLDb6QH7KaGu7jRmlUea+kuj0Tn2iO1pSEO
+zUFO3thT5/fTR8FQrxzpj+A8s02NVUqA32YuHzU/FL6XiaOc623ofM9GxpjxUfrV1qUqHeKp/vf
dcV/V5U6WYjLzs4VL9rEF5wIg/zDnDHoGEmkS6IgGuexCSddvmiTq130t+uM9KgX4leAbtnma1OO
tjdtejBQxEGYd88xO4beTRFFYzyWeZbeVnRB77qk09s7pMPH9061anOdGGMRfvf80Vvq98wXnPIz
/W02Fvwantu5EyfK6EXU2l3/aGaWfe3FlCFfqlx14lWghSVdA9A8yW7Q626XDYjifnXVP8rfPIc0
Afj7GcrFawWlTzMYHjuSI2Xlh6p9TCO7iY5aiwmNm4Fd/55Wav4zLCrzmLZD8KJlXm8s3G7zEHj6
HUDzIVdMSEZK1acbXzKUzhmaQn4sqtobXIKEvNx1ah2XCOEJAbKoSfIFBMz5mACPkQlg2P8abqdj
Nn2CywNS/Y8O1ijrWm+dm7FwkB6JpDUonyXB5/nuBheG0w+6JiQdMqJzs5skMupRraq8fAxHBEP8
tu6+Ie4xbiXHEapbsNHR+E2qv5e39zyw0mAh8EIhr8ru4q2fHWsRGVoOYt541BpspSeZy/DJ0Adt
6U38bBwOD6qBDEY/afYuJE1nByW6P9yTrRQcR0+KrVWilqW+sGXnFzIfBCKTuxhkyESLmf79PzF+
VQ8OMm2N8iiivnIjxcs2HcLdri97SxaG54eToYjqIQQAdQVuejqU00CdxGRJeUTgPLvWxtK6ajrd
ozXLFoWNEK5rPxtf4haJo8urdr41YdxNPnQAYFizOYpYqRwLzVJVfsQ8zdqmcWnJx4KIw3YLwtd7
rcFG6csjQv2nFcwWJSCcQya6KJWjqpXFo+VH1dYzrXrrKKmzsZE3cS0IlQsQjbPTAOAU5hYajKBe
sPmaza1I6d4PaTM+hpka78qBslIKvHclc0YOIpHNTZ41z5e/8WyPghme8Av69JxPWpun66m0EQT0
Mh0fo8yRbqJY07daNWQLD8qno9igsSCiQ5CbE4o9gatBg2Xgo6P09XooYh3LIb9fuDD56fzaf4N3
BKcmTB1uvHgkwlqZZYFGm44NUhnBgyeVEoJ+5YBhqallRfTSm0VQya4fwY4wXIBohRO6Whj46fNY
tkYyKcKDoP4LzqIa9mYX29is1LGPy22Y4jazigFdOS+0Qqwhch3EGLxnzQm9tlhJvtmVjgvgupF4
onvTHFfa2HnJTaVlDXTitK9qc0fju6HQFcJAUVbdUPpGtPYwdh16hHetPLkSuYdvgEtnnsrvrqrY
JP4qrEfNpNpuYxl0wNkFLL8LNzu2AX+USUs/Xov1vDX2DSbAmHQMmVoopuuDkI4sKpMoT7ptB0nj
2glxqPkOh0MruzWCQn0RbYyisqMrdMn87DkI1Sz7iT6cH4QHDN502NCdKXu4Kg1pPwjfzRUVGx/X
R8qmkFxVzWPMaRQta8lzpNqkH9gZRXGgsqGET2Oo4mnv+h6KFao7drlvNmRK1Cv2iWwM401dIYW0
I6uzo3dwXg7mE7pA6fHGM4aGsieWheG2xBgreIVTlaabALcYElP8C8GYyIDO22PHC+JtSb7N8D3r
60jeFqj6dCujGFvzUUM8qXA1I1KTbR9ko3xrC92vr1URGwEuNlreRMKNNX+SiQtr7ERdS4+a+Hut
eDGAl77B23kPhdqS9kJodftDBweToF3Mfb9xeic2bqMSj5ZfskyhpV8pYYIMxwrWkq6VbJI0EwdF
lbI3VLPzSblW7YONF2udsTUEDi87x0kleT2oVV/9xFewSncDoa6/y6nLDwffzON2nfeaF67b1BfV
2rIloa86r4u7q0Zopb7DpsXpVmWhYbuke21eHrGaNO2fkS019vPgDU45rsIWuMuml+JMrIKy8Y0d
4i2JDzvBtNst8RicBcOuMNmNR7ts3YH/d7BuFfAp0coJcCxBYAaYszW4qtnZUclmx0Jrg6BFgTkf
Tof1cCv5kjQe6UiJ+qZrGzX41aqVbuw6DzTJw9jGGm7xIu47N0GHb/wjQjz2NnihNElKUFdNBm4U
3yr5HjoO8GnL1HzT3uhWjg4n6qS6tjVNLOe/AbTUJ2Kr2SLc4orKqOQUTssAXdy1G2SkXC32qvKe
n2B3h56sNd6HRevIm0bX+uRHBgQ1fytI8yMMdpA2uR1spTDkVYAqFlA4tUPiS2X7YbpTjPqQrfLI
MoZ0JcdKWaFTT1ScrFk6LcAJbsQ85Xuu+xYeynHgtd7vgp+EMY+EtZpnrONKR4SjK1Kv/6O3fe9B
zdEEos1JykXwLYy8RBygdwa2ucryOqwnFyk5Ve7txEcnUwcxQBgUpCIcDRcWasPLqqRCUvZtC6T9
bwp4Iqj3kRoyH2u1ICP6C1fCDjYpDCTn5fJ7cfYKI7nxn8En2RjV0llMw8eEWLzF0r0SVykYMBlI
4Souy/6bGQdcOHKaBwvP4jy6gaoMrJZrmxwQ+ui8nAHKB3hQKSW/Qt8q6rUnVKfcNlKg9a/IqRjW
++UvnEc4+hQXAski6AanAZjw9EVMQ4wRnDIqGa5znFXj5aX/Bm0hta+isuXOUaPQalMWfqyrna8a
vfLr8i84+2AQT5P5uQPQFub6HJ0CpD/PuXjipxzbtifH1/y/vWxXd6peYOf35bE+lH0mvUbgvfOX
WaswMhxqK3xqUG3dZ7nRq2vq0nXr+klhFwsx3Nnc4upBLk3ZW0cbC9mq07lV9UHCua2JnpQuwy0N
0JvzA3/a+rYLkmSHIaH6izA3Ute5FWdPl7/0rMMBEpxCAtoNQPtRBJjnU4FuSJgnJ/UTevLefW6G
lC+2lejzHP9kKdWbTSywtl/hoam+ZuUgeuhN8A8aa6WOeq/ctZYn9Qt164/Gwr8hC8qJpAZMBwQZ
ttt8SqokgCEpSvkRzblWC3Y+ClLoxqc2kcktd1bfx9sa8LNOQSccLWqJoV/azyK1EqB4VRtXGXLg
Ms43K6dIbbGnIJiaYo0FG3eMlneLCphn25OcmKo+0lyTuitgtdNFdKRsEJqXqs89goDmLrGKSN13
uUMkRITkL2UcZ1WYSWmeyJGoGCj/xHE5HS8o2InBYMjPSTjq2nfK72q/9mytyrdBXyTgpzrB9bBT
VakOFdfiChK3Ijc6bVsaFu6Tl/fR2R4G8kuwDHgS4ejpJ53+nL6QVVHrVvBcVZ61UeKoBzKHuq4R
KtVaHf12641GseqlKF3oUZ1P/KQFwp/IAQEcNWbRLYsvBTmvwjNpGfGmNvrIJ+eeoyPpCn87+WIt
AP1mwuiJP2FO/KJ5cp7UXTUmhL7P1mhFB/hkwcGsHOlH4NfhwWzU+ItwFsZD+Evhuv9wHpmbTaWS
UtZe3FfPSp15WB2ZbfJYB4lXrusiU0u3Gg1Yd1ri6Qs9iPN5JQWatPan8wc4flaF6GjjTld9/2wE
GM8ci9CR0m9+kI7h2kqR616Y10829PSkIYAPyx3V8bmIRUqDLOnarnyWID7J90FYEbdXhZ3ieDII
PTxSIUBWL8N+I1mDAq77tY9KZLCysyBaKlLMH3RSv0msmZ+CeDLI52ly/qkdJFFi+1Hb+c8TPHU9
GKZ3qLTvpaWtBDWt/eWzcz7TZBfQAKkcE7cw4ulgvaei8F0NzrONZMIDFATlNsxNdLZl1C9/XB7r
o3N0crNOAuvErrAPUEAE13s6mGemtWM2pfSc1Kkgr0If16qCFfKzDp3QLI+T4S4jtk+ukbSSJdxf
ER94zAvaede5JglR0/yZTC6wgSk770EOi36yncYw1t6XdVsp36Ih9+NjAnQNIXVMwowHv7e7n5c/
5GzSgPwTEFANRRqELvW0gv+sUC1wlLVSWXmikWP5R/ZG8csmKfTRKIhMaf3V0ZCyQHcUqeqPXsZs
1rSklNHJTcwnXYqMJwxtgZWZkrEp8txeOAjTuTpZoEk1A10zWDaTYua8Fz6g4YYlrWlMGFRlysbE
OijGap8gk76mlaK7Ict64NkNN2LUs6/GlZOg8iTEjhcEOOB557MxQA1FQWE/eeQjAR0jJ422scBL
5UoI2ZEWYp+zgwa9bpJJhsU0jTunFjRon1LykdFxNpp6pbejtgobIY5MQQWkOw0XcDbz8dg1AJzp
VdOEp5g7B5BFAZbWTierL61q3tp2K45lZDb3XZY8kREtOXKfjUZrYqrYw5VGKges8ekmzauujugp
9K8QB+i9j6WMD66VOcFOtfIg3wyoEy9VBOfVHuAq5hSlT4QYbtQ5vy9u67JrolF+dRwvvYVmkV41
oVUsHIhPvozq9CR/Mr34pDynX4bdapDqdia/So3XPhqt0W+wMojX2YBoo6tKxdvXDiC+TDJAbQrw
1PyBb8zGa/ALJyT1oleszGW3cPx407ZD4rZhMS4EFOefRpfl/zF3Htt1I1m6fpVaOUc2vLmrqwYw
x9B7UpxgSRSFgPcB8/T3gzKrO3WUneyc9aqaKCUS5wCBiL3//RseGq878DHl3I9fDSCKe9sVw1s1
291ebdZpT1Ny2VBAXuKoJP9mr/Gd/Q6fZ9M5bKq3k8tRxGbtYq8LbpvTlqzhDrvETIrAru2Pcqa2
X/XHrcWiyAef3t4Btk7sRH/8ZnO2cRocPHl6Z6zJaS/XY4o7w4UgJvnpr5/XTzeRB0X8ANZmHKJ0
jCflKS609mKs1vi2DF7x4uLT4iZO2pD7OIhDl9gfHGtbefnjN9teL9BN8GgO0tNFb6kr/AQUMm+J
0zgvVqZaYGizOhFsPTpzFeGzAeV1ox4lf3O/ZAiJLQFjMV45jqPTaag5NeqyulX55tWccj5VXOyv
dMHBLEmF/mCt/HxX2U+YZTNpZvdicf74ADu7lQTHWgv7ie0dkjqX3xyUB89uwfR8TOqP9q+fyMbI
X5izbu4SMFLgLp10NUBcokDkpHzB4Madv9hQ3Naj4mRprAVu0cVVHzjrkjd6tBKjMR2bOSVoomrT
WhyX2MKR0Jcpi9FvRncow0GmWTUQCjZV2XCecS7ovqamqjKSNmTEpeaPGAk5QZFhc6yQPNqNDFCw
oWk+8sI6vZMbFwRvI04ARtgo6U66BrXXynKxMf5eYm25q0EwD4W3tBFmTvknS1umD57c6auHggjI
4ntyD/sYfduPT04dGyXW2854xcwoC+CFzD459/k+Z/r1UfN8egJshk0c3RvPjB0FMduP16pT3gGT
VvgLVo/Sfm9UL8NWLFmSUSnCkZydepesLTCynlmchoFMIUHOftpuYtHAG7aoiAC5WmZkYQ+nyySP
xexGn+2XvIIPbsxPAISNbQnUGBr9TYwL3erHT8vJKWQRN8XbaHrD9K63BM0iUJX5RE43WK4SGaJX
83eZKGTOzwPO9LcJCcVVkLhVikQpYwLW1h/UJScbCmDM5s6DJomXm4ig0zphpDNaFUUd7pyaQkQ3
pLdD7gHOprpJlGOVtO+buoz+etM87YG+XxURq+egDibi7BREKJMui+3CGu4wBYObk03iUFRee1br
gB+dNclzCgi5M9m1AxuZ3jUxqB8R00/ejO0zQFai8IQ6yBty6kg3umtXx6bX3jVT3mQBHmeaG5Tj
4u6drnevhiQVH+n8/uRmg+ptLgjQsui6ThYsPN6pmWutvcvHxbipprnZK6TRvIjEG0LXZctZY1Pf
//XN/tOLwopk8gah4Sc3USWFIDSUU3dXEsVzFMwq9qrWppdYqsUBYkbpK3U2ffCET7aB7zcXyzCL
RQXCBTXqx8XeWm4D+jL0d0ja0ZplHZucAYUZLeXf9Wn/7Vo2cCLTIxKDT+uYIlM6phx6dydqxa6O
IwCCSrZHbcbn69r3ya5CWMZsR3cz7a7TMnMJRax3mW+6ij6gZdOS9u8dlvh6sPlRDWxcQhhSp7TG
FaHbzFSkvpvGzED35haHwVMZpsRz/sELfLIJ/naprRjgiuBjpyYe2OoM+qRWxL4UaXKpeJqMxlp8
VGyfNGvfr4L8m82W858C4OQYGbSUXqNtqru5XsTlWPdva6nM93DdBEZMVhcZ2HmQ4JW1ByiUr3+9
gk8X03Y3wY3NzQYCgeopFTZTEieTiZneKauX3XJKK4FXr/IMd7z6g5flT+7mxibcCgE6J1hAP65b
BlBzoVhlfadIXAiTfh6uSQDIP//1F/qTu7mxQsAmYLySlHZSNBZlHhMYpDR3uYZaj1S0Lsji2A4N
TziRHM32IBeTMXW75ZoTwP6RWdzp1re5oaA+50CC+bu1NT9+y6LNJ8MZJzZ9tRPXatwwpVaNVC1C
PPib18pK4o/O6u2F/0PhygLa6KH03NjAbc5a2y71BxgDVkeTi1Yf78guxYyt11Q91KuVmB54P1US
FsxOr6p4GN+8dijPYLEMb6MnyjcNQ78vBd/j90Su/3ib/x8+aze/Xbz/13/y57e6QcmbiOHkj/+6
bt6r+6F7fx8uPzf/uf3of/3TH3/wX5fpW1f39bfh9F/98EP8/t+vH34ePv/wh6jC9na5Hd+75e69
H4vh+wX4pNu//N/+5T/ev/+Wh6V5/+cvb+THD9tvS9K6+uX3vzp+/ecv9HJ/WI/b7//9L68+l/zc
5edieP/p379/7gd+1PwVm4VttEf1DeFwmz5N77//DUcW8Cjje6iIbG6//KOqu0H88xfD/hU7H2iD
Do7L1Owb/Rd/6u9/Zf26HTybWRyDQxAQ95d/f+8fntB/P7F/VGN5U6fV0P/zFy714zJiFIBTGpMc
iM1srjjCnSyjKSkVyN+Dbxmpn7pOpE9mOFpxUNnjbdXIIF0+D4ZxoxWfV3Hjjo/sEIOe+fYibtUx
2xtZE8zZRTnkUd/fT6jrapKm1CdA/4ORkzdealFCkdVlRRivB1e7XfUhsK2Xtbm0SdLbLj01D/q8
H7Q8kOdK81aL0FMibTkkj/Z8y+nqdA8kgpV4YIq5OqIu943Gr8kIjnEkqevD2hZ7u9nbccKrj3iI
/+QUamgj3S2J+8YFQG0zP+3eC7wYO8bian/TwLEdzHezvrG3ZKu2u5dVFubNt3Wy/Nh7WZrS18r2
ixYv14O6HHG69s3cYDZywJLvMlfLXap0/ly+uPkXMJwghQvgpLavjLoP3zHU4qCevKhbjEDN3/Sm
uaitezXW90J+no36yaIcnONpB3WjR+VUH8r4yZPVTmuSXVmL86QVkWMkO23WjkotuYnDboJuXidG
NChpmDvNAfJ1qM3fZqxnJHQS53ZJX832KAkNM+tPY3Iu2tS3HEqFfLN3uCrTNjC8JIrjAdLDW6mj
08ZdUD8U6ru2vrnrg+J91uwxGDoj0soxEMsXC59kSrcbLxYPIz6PuXOwuiTq8nwPxwCqzYuarkdc
LYKxmSLywPzRGi5jyTas7eNaRCIL+lkLyfwiiDbfEwB2jbu0T+xDAE9jl6OzHoWxX5h3gV1HXSMj
/LKuDEgIvR5qeh2pxRQJeDoTxavmkhTcfsaul8gzlk5qBur5JMUZzvX7bO2DfoTcsaTnDemFa31v
tP6cMdR3N5+NgAS00ByOs2v6Xfeqzmmo10VQkcZaZF2gVDbP19jPkGBti9A7JwkgTfgVv8pIesY1
e6VWw5m0D3NyLuxSnjuJ4VexGTRVukeO02ARajgRWgTCJYqzxH6S8lNDxGtZXBLTxhflM/AmbFdM
rFdtHEnbyIKy+pQvBIdt9iXGMUvfnHmKGsxNpTGHLW+b2zA/AMWVauejAPKXWA8sU9n1rUFNvx4q
Ij9Lb+LTJ8GqzWHKjAMjqRIctsINAeuAJSyqJBjEsmtnzbcnGN6OHhTOjd3xxdULqd03xDiWH7kl
fGcw/uGc+m2DoWyjyKFuZfD14wbDjIoh5pCOvl58S6fQ6cvHfOJZxuXOnsJVv0kMw/cUDVa/ewFR
5bg4ZYSFfdSs806JISUX8W62m500tJ1MbD8xb8pY7GjP+TEnaLQvBE+thb9CsH0XekZq2p6WINA8
WCxLEar1bgJZ7HLP1+V5Le7Wdlc7CsNVnKFczTcBzxzjlRg4HatNV31iIhvpvM22FIF0ecdbePEX
tvkVH1DIa8q53Z+3ZQ0T5ZiJz4bn9wgDZL5XpgfoPmFFBQLi5Nv2dS/uymHBn+GDourUm/anm3pS
VY3OUua1yU1di0d1yG/MOgtFk/vrnPtl9bo0WlCpL7bDTdlrSxctbRn+4YT7/ST548lx6oLx/SMA
qjIH2toETqkfn2slFcUlJ3SEH+tEBqlfiwjyOUz6m0IQtPxlNfyyD1bqL4pZlSwy/c60j5Xy0jrH
OY7y+pqtQtWf1PSCt15ZjpulpLsvvDCH+abah0Yd2Uw/mJGcFGrbp/bwdWUtbp8cpOPHT62xYlLN
K0afyJmRgNpRtYPVuVjy9YP7s/2ik2XPhRj2MooBTfdOn1AyFqM6lWQF6oFehG7hl0ngzgS1HZKP
IHXIO6dX28pAvDfIKdhsOE7NrCYXtZ4ei9FvlQvQ5jsn1o5pPx2Ssj5IW4aVuYaVh81IZrxMDRCx
Zew165jXEdlafj5dFpiNDNVa+RBlHl2InVpe7JKs8peifFYTJUw454mk5OwsQRbqe/Rs4WQ8CV7e
KR2+4kgasf8HXtEemfoG6rabj43fJFdT/0YC5H6wFtyrw96dLkHHz+ZrU71t3TEyGEUny20noBpo
VujZ3xbLCDoDr19eTMXJfTcjmmtpfHX16PeaV1kax1qdL+Zi8E2NrQT/NWD3g548FbbLHtsemw4X
BQHLsIiy9Vup3JDLe9aJvds7EPN0P4tnIMUrTfp63ftJqYe0Y9Qquu+2XTDED2pxJGzZt4aDU93W
xsKu3uymtPc1p/c7boPzCbbYbmqeFetpO4adLt+TBi1Mmy5jCTChOniiC6R53zhLkKazv6iX0zxi
XPJVUy9yt8WDafKF8gA1MWiLr4tbnqllZGfW2TJKP/e+udpXh1tgqBEpisFUfR7zNBDOtaPdZeW1
HA6jesyHO8nJYcuVR/+c5DJU2+8nQFk/D6MXti6OvloajqjCe/1i0kIjy6Hk9H6JeWvhjv4klj0p
yqEtmsDmbTUp2gb3LE/msK9ndk8SNe0pMHtMV1W+ugdTa0Y+aByHtXzAKXyP2nCj6lmhKaewcMzD
TP5mP2RBVh8WvryRQ2nkaFvHkSX1hscaVhPa+apFtWZAhzyIbp8UOh2btneWt0y0YUbBY/Ce1Dr7
PWff2AVWclEkXlibYB7UZlyuEjbB2+Yxk7HvdU+5s55N9pne7ytjj4DNR2Htx/aTFie0gO3BsW+G
0WQrdw7bkWqgzC/nLCQCY69U3UFVqqAo7MCzr6z0azzGt3MOt9TinRn2LD2Ct3al/uJqq69b/NiY
HAwslRLLDaR1Ll2Kx0VgxOUdrRJjdNeGw5/5Yk19wG6/6u9W3bovjEdpSRywRh/o8Exr9nHyuOnD
W9fw+8QIehFlbhHmOuTf+C7nm7jKjQAz18bbdnybsPtleB7Aq/BN9UwulARx6k/ObnL7s94jdYkq
Vi+/jZNNPWITjqTfVWYXFQ1+KWUc6M23Wj3Yw10DTJUR4MC7FRuQNE3Nz3PX95KXVE6s1Swk+9ev
a/0ovBvKv8l9X+0yIFcmwIYb37JI155a95psxNBaDwYVV2lwiJceB7XyYKXP4/wAd+yoMNbwJnGf
F7CWZQLXcgg6/TpWlchpusPYvyk1z8t8mUYzEJ4Il2k6E3Fyv5WUU9ZHzJGjspcQZuVONG9V/9zk
zUGn1lzyayYEu2H8pKa4K+DPvfZqYLdJRH1n9AclvuwJOHCfJATntcMuOfmmN5Sa1hIQeRigRnLd
2qfoXihIF1KxakxPjNIOptlhqd7gKRsaM2tluVspR93x2dEvE7bZXj7HsMLNlHWpmcFAXhmzVVhm
M+Tjl1o965UI7p+/yDEU9bFi9hcrw87Qb7QD1P0Qz09dPCHUPUt69tg6fyJ1MJriInBTK9paiVEr
rsl8j+wW1lm17tuSHER41cZS+QAaYSmKUClSfy7QicT9dQvWmtgzdO7SL+yj0VG3bDx3m9e4e026
ZeeV7ZGn5c/T05g9atW3ilpJwQbQsosQhuExXqidsqfeUaO11sLsvpi/WrQ94OqHuWy49B2Rn/th
Wc8gNPhW3ARkKd8q/V2br0fUo+QMC9/uzMBOD+k6hZqt+8mIq12FAZoxR251z9HQa8IvhuJBnc5F
xyotjtI9b5XP2lR9/yhDPYSacpNP5HnTryTJEtkdn7TuKKt6vM3e0OoFrsZrq3ahwWrFW2+Zm4jZ
tt9ayo6FtBNUtYlWBegSgpzOFou5CE8kX3eereW+JFaaIOFgzeuzzP2qDRhzuGdjrJ3TkO/BqX1h
lX4bOF/c9Ux6h8m0gty6BPw5j4fHXD2MU+HLbp/Lg1Q/TYTL5nhSo6pGB3W0zGvF2s96kE+3HaG+
8pCo+yY+M4cLY75H7NDGh4KqwNUuHBy5CAgIPNXDZVrFV/+9n19iei9qH88qwh7uZq6fN7nlQ7yb
2te1emq265TFVdllr0rc+tJqX4HegnisguyprfvQzVe2F33Xzw+dk1ykC40Eixbyo49Nl18lajDO
1zkx7tOEK0OTBEtDZCz99zC1u1WsfifrVzc95FIPlbk9H6YsKtadSQ+bR4k6P2j1sbavZP5JOq+a
XjxqnR2Y2rfSoAxcd01Wh4sgc2Rmna47aHXEBtCYELGxvs6yC/J1x1gipiEidtsYiVAktd3t/ZFQ
ULMMF9XyF/KBqpydqKl873blgaFpC8itCMm+8HWW6jz2/krr2th+JsNZ45DBc93thl0b1wGek6HQ
zoiyCK1mXw7GQWqPTKNu9dqKsPHnZWGGxkhkxiGvIea8ZaufkOwvtFeiuZ/7i3FsfceTPjOmC624
7zmVB5IviGqOPOeF5v7KcMFJ2sd4fleU5ao3yiOefwHRfP7SI8JAKtIOTK7FEZUTqAQP5pNCfPTg
eRjf8+IVczCo1aWHKCae2Yhz/NNi2vmHyRgC8uWBF8aoN+hXWNaNLf1utoLt+yOZihrsWTWz8m11
COo22Y9V9pASDrLU2yGXn60drzUpM6WMo2wmzFHFGw42sqcHcxWU3B9m31HHYs8A82fuLgoQ3mrJ
4V5dokaJbCGigiOmkJavSM7zpvCxvgsr9SDK7GxQTT8nQzYXabQUVHL1uSQH06iDIjcpTqaAyOmg
VOcrhXdZgKsM8TdMwcNeLw4C8bjl3MzeWWN3vmvkfprzXQifM9d9YiqQXUqWvrUvO813kRit5XqB
hQlLJXuXqhVI6fp52ew7ozmgU9+REXsltirF6K+zdH40GjVMzYO2lLulR/VRsHrU5tJM6pApFU17
Hebj0xyXwdgTYB6zUjOik43QzlD15JSdeXnZDNdlTvlRdtG8da1z9VnP2quxS456l8d+KYYw33TE
49eeLVPaxdkotWNiJzvXnGhXu2Bub9YFv94y22X2eiTc70x4NPRJ5NjlV8MRO8m231YaoMtrj9Bc
n9Ec8hzrwgqJ9PCXUgtyneqTe+RaJWGqOzbjQT031DWcYbAnSroz7U+lez8OZiATjr/qhdVsxoG2
qHuz7P1sEGFOoDyh4WERv/YalYlSHsyFVrlew6l+6ojHqgyed/24Vo80BXrT79TV2pnFyh6265rP
SeHsK3lZrspL0uVno6mRTPOSuC9lTkk5yf20XBpznfrQea6VqbuajP64Du2epOM9IJxlFmeS0qms
0rvvzejfQp6BAPn/KZj8AwD9P0LOP/yr/Xu9wbr96a/6v4hLb8Dwf/wb//0Jl6aNr5PqR2R6+4nf
kGnd/FWDqwoBktk5TLOtF/5vZFonDsvDKwUrVWif/4VMW+avjFld2K3wV+lut0Hc78i06f2K0hnK
K1lkUBY2qPnfn+x/gUyfTrRVxLcQGRmwbpP0jXT3Y6euOqvWqQn1AuKidY0wA1EHfDOTCv1fotCu
lk7fFX6T297N2tIKGHluzHt91Dv3g17+ZFy2fZTNvZxRGf73mBif9PLSbKe2N1ROTQKHIl6DOBq7
7m5xEVX/4fn8Cary0ZVO0Pi+TpSmSnQ1wLO437fQWPxMF+Iu65y/maz4/UuhiTG++ybjznKCyxWO
tuR9qWFLTMzQfpX9FMya2YReOoF8CgrXWfZj6Fied664Xvzp73/TP17+5J6uJruurXJ5gT7y2jBa
LyRRTt45xvCRJucEHPntm5o4xCJyRql+aixWzz25NjUryVNy96J2jJqG2c0VHVjE0xTf6UX3kdHj
9qD+AP98vyZC9Y27AznvJ4Wupay5aQm+XpbnnfDJS5oiXcGLvq975UrJVR2vaIDbv76ppxzt75dF
Sg7QqtvYLZxaiSxJu1T5mGqAm7J+dsGXL2hX1izq5WTHu9qYY7AVLPlp2tzOC00vLlRibDtXvi6r
WtoH2NqWFiGO7ui+qwo/aauu3IrpixDqZQPsn+IlirfRjZMVzUeBFn+2/jcvDOZiCKh+sr0p8ooM
cZeJALpRfcG9KM4ZGXnT7BvGWH+wBOEN/PyUoMVxq1jibFqnhjfLaqIpJYw3wC9slX7PpN5jX0nT
29pFx42sWTRxKM1CKYIp0Z0Lx2p1qsDGahI/XZGwc/jW8RQ0c0/ZqImBSlExbSecnMFpmYRUxnCQ
EMqqsO3IRguydZgfFtGBNnHP60c5O3P5SAZ2Cn8qGcs0yKwBIaCTmFIe4rhp6VgrAFGYp9VNJUog
VkurZGXRHGW4iRsuglGnAdQ6KDLuqDGRZjahSiBCetPVjjkdmpaSNcANXCuAB/L1tarnhoIJ3zTr
snNHGmMsm5X7zpLml7G0RLOLaTktuo8tfNFopylkpJ1Cg1wV901L1ApkvdWgoPRu695psyv3Hf4m
rT9ovUAILNphDG1FDGOk65NCbtao5S+D2no3I4KTAbjGbB4tOETO5SRlfWvlrYUHST3W7OvF6jx6
Q5PMgZUW+jXkofYTt8lKKL318auLAG/ZjWaSdtRscRH7aLOs98kUXuEzIYsZIxZF/2abi/OclqP9
Al+dmUfdZPZZg8D5jUSYFcRKq40XK6/Wqy6bkndt0adbWXcOMEUb56+54dZuiJR/dUFmluF2yGdd
hCWavqcFpAXcoLaX+4wUJBx01lq9h/a11V5xLe/dvHHvVmSNlV9IHU7gnLnYt1P4rocGc/KKaUg5
Ar6p7ur5i9sPRNZ0Tuv5iuck6GSldN7sCne7/Zor6beBqMQ0zNAQXJhxWzL3Qlknw5V4AHlNLpOO
yiadGDOxSd1xUjpFZOspnjN+jXRkpcxNVLm3ldm0zwRBJ+ZZ6ko9poEqJ5ntUUlkj1XcYRaMoruH
U5mhngP9cbrHHmMvgygrz6TOxgHEOppjadc7R6JrgPEjusGPCYeC3VHVLQAOOQJ9ql9NFfZeGz6b
xL7ZwaKKULnPEPDUSg96DpiWtstRjUCLDUAKYomKNwNzuxlCaFZnfifUjJ51kcNrM6Vju1OQQ6vB
IB1rOSyIl3hVTCfzqG2RQxscYEvgAUMZwTpI/PjWdM2diAKn/1y0caJtmVEmo+a8Mn25ZlMRSE9X
rpJSxNZBFy3oQ2cn9nSZr01nh5WOW8relCNTKLdscOhpjZilMLgL5Bo/gzhUnVuTZWWPdUsRRWu4
wTKVvbbefsF1bbnE7XBSLvVuXJbnGYaAjCrUMO2uqYZ5fo97kc3HZBL8z3ecianrojtz8UXnJTMD
byr6q802fXzq7VjIa33Qc6gl3QSsREVWn5vJIvowjZNRvW1axXi21CF2/dVe6g5oJFGCuSQVReA3
H5M8NGRdJgLmI91wxRLwnkliauwjEtLYA5xqgFh0LfbWYy9Elwejt6Z3qx3PRUiPYt5Xmi5MHw9d
Q2Ct7qmXiNEV7PVztUW7my6MTOvWU8aDjRnAEqF1Zwdh06wthDZ40t8AM0xfNGtc5UtcNqmDuVUV
x+1rbdvdSgeL9KBSL4UuW733dYzcy/PYiFtEtEzTGf1LOdhV7TddqzcaumhkxfRmyrgwM1B7pKZR
l6RQn4+xUqoyTJMUs+LRoqXFXMLhBKwsE7mbsPXpUh9z9LETPg/s0bql1CE2kqMbTNhpPLS4YQhy
FLW58QvVJZx15JcZICpz/oxukog1bWncOlAGyJ6gnWOyR9pFt2j2DdLNfhn6+n60lrLmParsp3y0
5YMtK+8CSZ64JOhyZQwAIYfxnGUm53U3zjuR2yK0EyMPZpUgCbHK5rGvjfjeFLgi+hg5WOG0MpsH
VSGTJBbbVHRqNX+ZquWuF03/KMalvpBEJ4Z4CsinWFlGXuckpou0o07vh2hS5stCtPNVlhWfofMV
gHux3UUV8RUg9h0wWF/QqwoPqqg+OTTbiY5YTnG2JMKyeOhTKVWf8En1fEk2mY2bR2rTYkeRfUoy
ZLKmUbiqP4rBOtSE8uxgEnov+QiUvDrJbScHC2iwsS7w/oov05VBYGpUO0uCZUyzap8rncu0Gi7a
jg0IP/ERTse6rPfx4oRu5cx9UKUL/N4G9xagzjwyTBlJp98vnoOxhikBOCHawtUQst+leSF2g9oc
Yqd9bldRsxU1s/u5L3t359RFeYAQNB4Jai4+ebM+Q6gwJWARG9c8W+7eSwp2FUdbl6gx57fKq5/z
PC4OHbSGxWg5AvQmD3IXn4idY83ZZTZXjZ86Rn+e942hhpkWv5pg6/uynmrPH10n/kI5c6wMJT7k
lf7mTo1F81xqr2CoSjAsKB2cPsv3QA6EjsIjhQEf18/xPNnPcb82Dwa7XkB96d4qy2pEpWSABffs
WyYaO1I8cd737dvsIPOUbXFbV9bRS+psTxD9M+Thm8nL5n1BkJafb/cqL4hQx3kNZA6DHEBEFeBY
Kyp5jEWn7lJLnPWp9qBjZBNUNZYiXtW2zNN750CWL6OqXIcfkbZGkCqkvIzUBiWuJKb6gtE5kqW4
S5Y9CmPjKnMrs/bbBRVoh+EaE1ipA6Lm7atZteK+0uUITAs92wq7eHb1yEmam8Je7N3QyvhIFftA
kKV2NaUWJ47eVtdYKGLP7x3KRm8Ct6+/iEm/yrz4TO9WxUe73B/doV7PCP2+Ts2a4eTYXwgduDN2
kKNZ1batTCJZspDS96LBEuQblaL7xVlXJSy9FXjSRlavKuZ6nq12z3Bo1BkdMOxhN4AcYlYKZi71
xHnMcXohFiZRS2HGkdmJY5OuKxbGxjUiqnd15GeGatEPVp8Fsla/TZW9o0gbrhvI4oGs3L3UjT5o
lPItZuIZmquLHbZhXospkS+z1StHcxW3Ob0uEHI2JhjGpEqoNkp9uxKkDu12rpgpFhgOOR1uGE44
usCDDha4oz2Dpo5IS6ZeR5w/RFSD8TG1Jj2ssb6J0grtptklO+GUr0kv3Xuj0s5yl4muoo77UjCG
9WL3MrYKf3Caz6YnaWCU/h5YEPe0JegT8TIY8cMy1ksg2+68qeEjAlF+LvF9gNUC0WJo46uyAIhM
mzaq+lacN4wCgLB5MQbtrW8pwdupdgOn1dS9yCmXjbhwQ+BklbbUhKTa6/xjmKvx5kaLwdhSp/ZL
vThDqC7LN1T7aSiguvRjuWLM8qUhfcfXY70KeztFogp+mTrLq6mKMcI+J1oVD1DeXdhvl/rSpCCe
fDZ710c+Oz26c5ra0bAo3b7qDMks1MYKZ6pbBurl3CkVy93DXsTyBugDA7XjS2LhReILE96UPrbw
fuZhYdtr48wNsHlJD+WorLcpTLX7JZ2rZzHZOHs6uOdw18qkhKJiCDf35aSr784gGDZm9sgURGPN
tUGR2gozzRUFrs9Ryq2viskKqU+gaWsCoyDfUqx1fPFaZ033ANCtd8TeZ7jK5ILlAbYH9U2udk0c
tLFnYBzUizOdE9j0aWaYJnWdPh/VvPAwpcalK1jXMWPl9FXu+CbOGV8SkqmLAJfZPo0yw+i+cRsL
hyOiYnohFu9rB6UGnDoeTbzmWgejmzUxJ9IWp8F59UbcY/y+Wix5xIFQu+pBeLiN2Bk/ZOoGSRfC
0e/cJS3wYVK07EodQNJD5NPuNh/SOAhAoHQWtYX0GOuRXPh8yyyGLaW3LnxfdYBU5MZUvrqFObIP
/R8fAek16hNt731TNokbeEA3cEymtsgZTolMknNGgKQvTQmriOBh8a2JUQP7Y28yB296pRn2BG+r
rW/jlEI+AvMReEtLNFmx/jR41qDvslHpiUBxui6cl4q75OgdYNXkMZgOGjexL9LCGFQoT7LjP4uq
Y6VzdDn0dmP5ZDtL+pQmJQtV0yvnQXNnjjF3yHFREnYii3CNYxDips+4V0uJyQZZjLAsFqe6EUvr
mVEyxoKzAdc6Lu4MxauTtf+fvfNIjxxZ1/NeNEc/8AFME2nJpC0Wi1UTPCwHbwJAwO1AS9E67sb0
gn10D5lFMdVXEw3UgzPh6Y4EEOaP7/8Mfei+NOo9XZpJHTrTlr9CUyTfiqHs79BJD9+8CspgrmqI
ikNVSmsjCEH50jVhlwR5Keddhi9FR7E9izGoB4CylZn6hO0kszK+90iav9iERGP85EQp+26mRfPa
mhr3c4v9MYU8E5MmipUP97aQ1c+sLzAoEpEE9lajnI6q4lIQ2HPTc11RtiM3WWIN/Va3lFNxTZ7s
bzomrw/4dtUtvE/broKkd2pc8jy/AaJS2sDORcBgzVosh5+uKq0mmMsWzmDn9sa9nYvuLgpxJbto
GeU+H6gOcNcKtX5nO13GeTmQuN7FrcIayPLm7ziHVXeTFtVFgIA9fwyxAfvR4+d+k6GTrJZlVjtM
hkg+FKlJXEfnxs6wlrR20rVDv8NcR6qlozBWLkULsr7IWvuhY38jdNGbeHAz+aG1mA9y5IYFyV69
05LWBVPud5mM1p2yai5Bdifadk2NMD95cyXhung4La7arp/KXYth2OeR4EaxMsqi/KkpZcO1jBp5
j7EmF1R9Lqt65bHVRps8L/WfMqztOQgnfRCwQSLX3uCMVs2bccIJbTXPWNcEszNNx8TqtWFNB1v7
mkOBM1ZommpIvHkYzqveG9sMUZM2Vqsiy+nbdd3ErQpzVy3bxAPG90GXe9aWqy/nRTykkQgsM3fu
LXosHq0kaX7OJwHlwGg9xVWtq2H/4JJbdPvY1Uu50cymPmAONEXbqYuMgUueaxwKZ4qMbRan3bid
XaydaMASrnXl5FCnF41m+qjRnxIr/MLiO0HdahBjMjSwnOahrddSeg38ZKsoIxCIhquR1mTzL6xP
VLzzq7CkyEd7ee/FOoJMvRUEGZlhI7KtUzfDZ1drXBqLPo9JhV3KO2NOIvpWA0DqnuBeUez0yMrv
mm707WAeW532WhZjNNHFJsBxn3VduhJDy34OTxqHrK7fQpgYCfutXXTzCShlIFDhTdsoD021bY3w
nFLilDpIXqWle2jUSK4CDf1DKuESM1yHVkEfqBz1+xkP5cPUmlCrZk6IHe3JCSaY5cOQ6Tw9bddc
oKvretRgIru19mC2mbxqozk2th9jl3+gtPwurIwWZjvcdtSVYHWv9AyJ77RZtvSnTGv6itpTUaDT
S6pUlGwoyPQz7ijvDIcnFYgw3Vg8Ul58hF4Nl0WycRXGtOvFEnhthhPdO9CHPVT+34sZ/xnG5gkd
cHnrINAGEKRpY9B6StCzTVD9RHeSdTfHYfssq7DxHgsyZzd2HGvTNzHQfn+W/VhtZqdzzyCd78Cq
IDOUx8As6CRPHVlKvaiAGWkrTGziK49zBLaLq8N7KoczvZI/3usSqWkuSbJ4Q/mQQ99+xt5N8axe
hhrJPt/KwspgnOEKa3TusJfQtjcfT5t3Hm15KHiPuKCgXFz+/uo7CtXmulMD7pui4UgP4/GSdc9O
rGnnWLd/DIXmBnARBTWmougyToayrEE0cZwzVIS3nEAoti0d7gfWbDh/q3v+UUPz/6xb+aHg5v/B
liVeYa8+8B8ty0951f/H/yiTX6/lNC//zr/kNO5f2Kg4BvsXTFefpfufTUvrr5d+C0ESqCNxqmFm
/ktOY7t/QZlFHIYwFYcgVIT/blo6f1EAMmURv7xQdc1/1rT0TycJqh2UodhNLIF4QDknk4Qol94d
FeBkpWnZI7Vx+EPpFXQh7AZByrhH4yjfSsdPtgZMx3sYVPOww/ROgoobI3foWBugUdkqjvex53TI
Z+hP3TTczLp1rEr3exuVMUeXmLVrLlD9tNfzBaZRdSvNHd1b+v2TkTRcTzuWRGFF3OFTsF5lWju7
5g61K9npPkdeZ1TgGlUXb4dChtbKwTTxXrht+smsU4DcnkDQaqUkOonFhhVxS1Gm3tVcjqO1TvBw
IM5BVna3ask8pBobi6FdExFOqGHUavmqdazW4EQPS+4CfmJcV7Um3LWp3CYIueoXF2bsRJeDvdQ0
fD7z2Uh7uKQREomSVoVf6QcJdxiqEOIHj4vfqKFjAeg/khHQHGkbF8dsNOgUZTwlNFuz5GiHiQY9
cpxptW1H1VsmCHnidDjO5prHLxZZtx2bsntKo4j2HzYbfbQnf0T0azmn4xPudPLewmQWdEzpkKam
KQO0VBb2mi0V51MROfZXYUTOo4jG4VtGJsFN6CY9vLXRxZbFaawYvk5VxWUgx/Taqn0KVuhKJtau
QKz72uYaXftgiF3lPfpRiywBlqHGjbY0kq2vYVRSazcifCrGWxzzL3HFoGyD0eTbe35FKYmos5ND
mzbJxrfXU2Juk3x8hkl6pxvHCliz9+YvKEXcvVnN3fWcctBFkjsRGJNZiA211vdZMz975N0FDkqf
2pA3QJaBnNSV4XQ7t5hvRqUe9NC/iDXjMW9/pfVwKxeOdfLLllwIIv0pUeWx6JNVifZFdcsrHimI
woPRa3ow2NYujNsnmeU9SOi1HKZdY1M2mVTO8FVXFkIaWUzcdzDYFhfVmEn4giPERXNbNABLXhjv
uowEeK9odiZHidH5cpOG5GGuos588DkaPrn5XP1I9fZgYchKi2jE3kvkOAdXlvEQkvVKm9fY9IMu
PmVOgqKt7lhzKw0rJWDqSXtybfxJbal+m1lz5XrpLVYc9WX5AtQM7fDQTh4902yrQnURR31zLXrY
qBG9v14CfhwbE7ozcnAOKdBMrJZs/4tvPOvT9YTsKPPXtNWDQf+Cj9EGOdkX2FGbggA+BHmUl7cT
MNic6yvylOZNYnafXHQTmiooiOtVqlfwrb+5dn8Xzt0nSwxbLXWDOiLBpbbWWjFC4b3OXWfr+RKj
3OgGS7lAODatXbRVndzig3pJQQtY3OGhml4ST76aS20rU+fotenab+Mg18u9Y2VqY/Nb7LrZYw/7
iYiIOP9hqvDSEmkQTU+mm84rX/4Q9BH05DIJ822Pesof93gu/ohdtDgRmrWpAxlJ2v5rbMM/jcJA
xJ8G33iQ2PfuYtv/riEyY6pd4s7NiojhnEmzWGvZ3eDbCthGPgiZ94E+jGAFhRUIr74rIOTiQBav
pDuwUZVPbtcdextG1OT66E7SbdHV5qFza5x9552tIYAaE4hvrXOjEg1t4PDLUfSt2VhN8y7BEmEp
NGVQRdltYnsbLICPeR9fzboV7kInw5AISH9rJE52OeZqvEeCtB5k/1VoFYS0tL+aUvfamrMvUCt2
FV0A7vvaDkHMwZm9T8UMoNMOW3KPuFfd6Ely4cOgrHItQLeD+1CbXwNXfffpMrcGl686S5xkZcmc
liF7ur+V8MOzvnG3GNRs9PbJ6sGIixE9QpF+Kge5syf694V1V4vkBviSxJJjlHm7us8fxkpci7JB
8ZxNoq+DGnkjiu97UxsOttdtjPYWCQAQWXQ/uP2xkdlF2T33PQ4rfquaT7mYCSan0R9Fj5PV3JvD
hT80274Rn7s6W9fFCDs9KM1uNw5oIpN6GC+j+SiWtp2GVa+RJjdzKo90Io90g+gbshqHdjvJu7ge
V5WrHZ1i3vj5dW7uC6s5DrEngqyi/d2CH9t9JNbY9MJW7cSmEvqM4g1HwXbl9w1Ai6xBeuqJTSUv
uLCm1laZ4e+WxIjUy/bJIMLLsvSb58JxszVo7V7U8kb0qDZmeBlB1vef7QGsLYZ1D7EQwGRTZZDb
22E3ps2O6+ixy0lLpuPNuTp3N0nnHNvwB3luR2OAhlxWWzKHNlnGXp+Om0YVSxIYrVr1XSbOUZ/c
W6NqwPLgzA5Ex4A7ms732Tz4c3kjxhtcp1dze6ujOxn0S9vD8Ntq10Yd7/2q4GroajbCsrmD8QeP
rgpU1t5k4biCfxQIbu/PSd0eKfSf5hbraPA+XE8v1ZShPUHoMwHnTV2ylVzLA2NstqI40N7cqMh9
GOzc/OINBmbs4qghyUyy+qZQy2bLvfizahy88Bp41O4PKbQ1nKvvc6O2Q6tV3xt8Hlrx2OsDBQuR
y7C3Vm3oeZt2wuU+9zl5m+op1rBDbxP9dpojdz3Ntz4Xd4VITk9ZZNVaq2JIr+3GE8UePIBdMHlO
3OYZyxk+eHsze+aV2Y17yWZuGJATOxelKDTmyNfwoBlwL4KgrvU+KGTy1GiC75UdI1phd/hxr7Xp
Ude7luYnN+BrWskN4l8n3cC+dxofgYE97kvPYaWiA+7nfD9ZT20YeZfNPB7cwbkaRfPb4VjLjBne
gkT8aieBMw30ITlLM0he3o3RfMEBY8X5+OgL7yKqCoR2k3/XhTiiiy/YZR2k72+LMKeP9N1DcY8e
d7yUer2hUR5oUbyTVnKR+tFDqmoSrMc+ABrZKhvMjcIPEm85bJpU/4IJ3o+mqtdJWu+bpiUMCZmS
xkqqukM2gRTPlrO1fPUzwtcncJzkCkTlgi737eL2LWnNdOthMh4cFwV0Ew7TwepsSCKtc8R09mAJ
zoMicOdmT7kV06S5MVx93WX+Thm9fhs1nPMwlhNjM6c/qxB9DHSadQQOYqcFe+74XLguHAcecPqU
p9FWZk4gs29W6jFK+bWGIkdL8t5zUR5P3yxCrun6rdy5v0ug3aZAeSW2SegjxhlZ1phc49sZ9PEx
7zgKXDzCvT336p/ELu3pyB+y3jjmFQVtgblhmnLSIQUwAVJba+skdBKRmxsLI1wbb33lbDotRH+0
pLC7nMsVGTjlKk2+zvWXOG2XvNGkuEnQgYjYXA2uvY1I0cwIf87zCXKEVl0j4RMofOzO5JO5Fx6+
VisYtdE+MeUhNTGb73nQ6RLp/FMjnU8A9+EXsMGtF6d7qhLU4gYVqRHkrraJaSRGXAjsdoIFSzxc
9LM3bWgcSzeMHkaOKRaH62hN24EfMqKyKeFjYw7F9MQ3c9Lnz9iGbGYrsrdeczdQd99BA3LXfbLQ
toEkwQojOi3WFa3ox17+0uwIXs1Nr19CYthg7LcmPG01pPY2r7974wjJ+yhQpFebyffWYeswvWhX
Qqcsf4XA9BmpCzW6pq66bDHlf6JJtmvpheRYXtGhQUAOeb3RzE1n259yn2Kriw4uTt5GPqhftuOx
73RAb7QZKye1+Mwwk3FoRt7FDSPjPrMqe3zf2/zJopttaeVtkqIkkWaHhTPpB7itBqBR64afQJtG
h2NhgBmKzvpUokKZGTGT+0FAmB+1gJyGeFelzjMtYUfzVzgMkLUAm0L8bN1mPWn6A3aREJlqrhz4
cnOKgxqTwFQHquTiNIv2OwLRYDStn53qh7uyQIEnF8W1vZ0iVBzil+1N32RzYU3U5IjlUIGnXnw1
Gc4+IcjqrhxVoM+XOC39KiATtZW2JqGVTgSlUOlzhaBZFyhWEFjqntBTkAS5wVRrs9Q7Jpya1p23
Kja3g4TQP/KhnOIQj9+HfNznqXWFX/VO1P6uJe+gb37Rcd04CbT18EcYDzedNWwjawjS3MYPE8l9
VV5i3LV1cThOY+wF+nt6t0Vxz2/1V5TJQRE7jy6HDnfVOxN2v6mMoDLLqxQ1JA3rvR1l27n/bZHw
AJXpoWndqz7Sjx6b5bVdqJ1jcfccmlsjrYK0SBFLW6hFEIauW0O7m9z42VDaSuqDtXYaIzNXVp8g
AUN0Nvk4KBDj88maHaQzzhGS17dx6ot9hHn6KOvwkLlRt7Zm7cYXitKHnBgjfcrFPU1LekV6YGQQ
4TRNrnQnb54tuu9SeLdllARFdmGkzW0YEufVz8LSVzl42wVBN2svKq+sulmRh4gezZ24iTe/5wiw
eCo4tMnimuDHZ/p1SPlTgr8n1PV5vWplehXRpbfGYiOl3WK6wEUzMQV8IDV8iz32cxMp4UypWHAt
jvTnLEvZBkjThIABd0NTlD9WST+9DQruH1Nj+OsBh6tVnPQXucktkNvN0WxYgyQe7hNHtXuQUTpq
Tv6pmNJQblyNBexxSQ0wUUdw1+RbYzk3dH/6KbIWgLsOmwtjmLtLCGCkCUSV9kvzvWaTGNoxy+QP
2YY7y9QcPv+48wdY/zBeJuDxCGc9tBG2rdGiIKRhQw96PGpYLqCvLXe9AgMe+pUarUtn1iGCIdZu
vStlN1/KadoXKDgmTJUh0OFzoMFAMv32uYj6nZCmtp4MiR/GnAeIdyCVNpsuSrNbaZFNYZpU6wsN
CjkP+pLG3U3esQtRugh4USZ1ql3q7iGp7+p2BynT3fT0N/zq4E7q95wclm+ntrNX8x9JUeWxkJp0
mmnQuuNjDNeEFgyNiq+JlOjFEhV2v0PTDs09YsOUNouvN+EWWNorVgt+6QEIwzBZaSTQUH3N/iKJ
HKqJetqY7BtVFdylcpRbPH9pYE0S55V/rZNc0rBZGOOVMj2VHApq1qcwNMZoHzljqO9w5jToBkhZ
3/TFSPxuNefGMYT/QJnBakXJaRi1thmNSdz6vse9ALoCL9SUhf80zNwsdk3naH3QVF5Hko490y6M
a71ZKj9VmRsorFUayNgzb0sQNH4OCmqdx8zUzxdc7v9DlP8NwvZHEOX1s2rUa3jy5f//v+BJ96+l
sYJgD/L130jjvzQVLn9ZQssQ56OSQNXwn/Ckpv+FuECHhcy/YSF3gAD9nwDl8kcHwJmvbS9O9TaY
xj+BKM23hj/oMog54kcsGSA25qOnTmq4R+dxQv/hFitne82OA++5/T7JZtrXkIitzKSH62RzABMr
XGe/sHF8IIC4X3di4nDnyG3hBjwiN4XAPh6SSmWBHkKGUf0PbTa///9Z1k2Lp9SSl/G/l+78x3+X
6rn7pZrXE235V/6eZ5pw/jLwo3axaSa2GFd25DF/TzTNN9HhMP10Dl4aMS9/+hcQbvzl0sBgnoGb
A1EvZk//Eu9ozl867oI2QXTQGwHI/4l0522za+ly0eykSWajFCJp5jTojb6wijNz1jboa7dKZA9W
R6RS8RsG5j4f/UNV7lT+XJaPuTh6ot8Y7FPdWB2kpnbcuHZ0Szf6OB1evcB3tDVvO1MvvTcdZ7Yl
HZmrsXlq/ZFXY+jBUPU3SvfqoB8z4riIa4HtaKlN4kJR/Hg874/XgBLKEixc3oTLp1hW4qvWVDjb
aa/Tp9gkc95SAbmlU1x3LqTaFa3GGjc8y4ZtN5SaaNEmqpQko6zUPqHOm3X8o1qoMWMk82uFgLDB
PyREF6srcEl44612Z1C/fpHZGELgzEA+VhaCGgogODZP9Tij7I76eOai0znfNCXGaIeF+QRA5nkD
EFLr48BQwJJBY1QlkvOPJ3E3ba5aA1kD8pWdO+iLxMpvEu/CksvXzNMSYjieUN192BqCSnEC1qpH
oycDa/aineZOKSFNmsopXM1YbeMi4iStai5PEuL7QFSWI1G2Ilf9Qjg8/iGmHRsQrlOyIbhJDuor
DFwAkhSG2LYOU1oiFeyVFoMb4VbrJLMbYHJnJG/O9UNAZ8I7aZ7ERgE9PO2rstvaMc3YwA4nPK1C
OcINCFvp42lRO3WQFEJQC1ttla3LaJhIlfMUYldzkR3b+JnFXPzyCt4MEAXkyMYfkJzFmhMHStMw
9sHw0/msZnbMYKw893HUZGkHRIgZHVLvOr02NBM/jo9n01upCrPXo2tvkChBUCT3PWG+nUyaSgH4
i8na2AmqSlfP/Ws3B1BYVZoBM46gj/rQaS/q/1zBh9Qpsqczv+HPCW0slAHqBha1DqPh7W+AMVJ7
Obm+G1QSENbyBLZwMPeemV6QqJAxU0htxz1t1CUgvvD8dvvxSzghLxAcCbkH8SHQjU66OX7kb3/B
3ELGU3Omw1sZrAeVyfY2jdthPUGXPapelQc/j8ptaCTwGcLEO2rDSFkZFmUw5zH9k747J1mi4fhK
6cVPIiaUABsfHz9oBOapOFBobp1gl2GgNg/zKx+74xuO8Obzx0/+7ijLaf1SQhAw+fbBozEy0xRh
F6D1WF5OSZlv8hD678ejnIgul4ch2IBphteqC1dOnIguJXgfnno8TF1l3q3fe869arDJM+xorWbP
vsb1+Ymt2V7XdkRNLbP4zC59Msf++AUnD+oZlU4PDt+NYTR+C7us1xVspyBNZmBjCV83CqdViszt
jDHUyfr6Y9yTvi3eF+DymBUuTgnDxVy72kUq7W8yljDbulrWuBpE088JLVaMpr2a/hEf5e83jxM9
RBEXggEL/e0H1koCvyOb8EImdbTFBQHyceyoWyjv+YWYLPf7mU/9tg78e0B4E0RP0V4XnNlvB0wq
rQjNGbDPJJ1to3kxmTl6bdLzcRcyxZgeHDRGd32t9dcQHMZfk1uIT04ejd2ZbeXPuU19i1jRBDSm
pDlV4VXYl0jcWQ1EGBPaChg797acsruPH3h5nn8rMl+elxVqEjzB6zXEKb9o8DAbquoeXxNbTx/g
LM+HMhvFgxPPKLAqZvgKy/rwTGrIn8+GjtqFLgL5AEbMaTaR0vwpy2ums1N3nLOxyjYzWF3w8bMt
k/Pts70ok1m5cBmoC5dF9arSqKrImfic+tpGy7odi1HSkWJHLIw0//rxUCdVFOsEL3quI8tBhJ+p
OClqZg9gh04lNNa4H65KH+sAbSxxgas1e1PVUXomU+O9RxPESJk0XfFENZd1++rRNHQYuOd4+rrC
22Ln9FpOVTmka6K14zNDLQyR16+RbZlND2IPKYFLYW2fnC6xcJtazyI437Lt5w3+MUA2YLnVd2sK
ZR9ULh3ileHJvqfrirLS1NuqXKO6radjIWq9A9KQ4+0QdaHaZDUGGVcjbD5ccAaNM/njL3HyZvi1
VNbI9omZgo0EeeXtm1FRZ4umSk1yXHEzs7oJQ4suHbe6BQfi46FefNRfTbC/x/IAyV58o/mft2PR
oJxVmU0mSgKlfxvmMa1xcHTaz02p/CZop9Kjz5nFubVLIIdEQRZ59oUh0mEKyKTXSRvrMqSrbjL7
KAI4XLZ2FnoLZmvZDy0cLrw/qnbBwoWDXRbRCrlx5mR5530t+S/kl3D3hT50ssNmmT8aTplgrjNZ
3hFFi3cxQ8u8FH2m7j9+Xyd7zfK62M2o7cklcwkhOtlbwXParHE5nm0o/LvZsOc7Z0bwt5rTpt0Y
JBI+kD6ozuxw5vLFT74SOUhk6uhwZ3HDPlmblfJ0pmKBKKhM2vtUSkx2sgZtu9EQHrHpGgNHSyHs
8YCW1RiCrjDxyUwhHY8QaNrS3XdzA5sYoaN7kdDtr3ZKJcnOaQoYIn3rJyW4IkTeS6jpotx5jifT
tdf1uBtmRuqd4xKebJ4vrxFHnyWty0RM757M8NLroF/o3FLMJuqufFX7azHO8frjj3Vy8v89ClYT
Szgf1+aXmujVDhPWxUCKjWdsctQUR7dX7s/KRcu2STovviBbRG4zZ5iPJTETD4qD6cwR8c74pDA6
BibMjkWa5DJvX41fcOi2dCzYPaPy2DTWZW3aF7GQ1xKiTaFs1LieeLSt+sfHz/3nbsfdFG4LpEYH
3/RTgw1ZamZSDrqzKWqr32Rz0x70Oh8Ct5cJfTMh/vF7hnuGLwEYgw9CthiRvHlOW7o+anlzk42q
OfqVlX+yi7g8ZFyj6fknsbXxNSgUtj8NOCnbdEI+fuCTwBCHL83Vn7WB6wmlljBPdoAwQWZvCskT
k1j6SYjCg00G593liovyjmum6EEhXAO6HoQAKw30KqFL4lp9+VkmrjOc2cL/nOBgN0TTLigAL8c6
OdyamCpcaywb/N2ijynL39bsncvIeHmsf28LkGMNBiCShPQy3eGfk8cWjta1JZLdjZ6l0Pfh/Ts/
6jbGJtgLS2FvCzb326Q0sDzLO1h46P5tz9wNOno44mVzqG5+la+EGhE0aYXjc53XRXsZIxFut2S+
lyYQTmUUgR3P+Rdo3DMdnMzDLZegIVSMiTC0cwYbC9Hz1Wb38lQuUBXETouSBwr32+nkR2GF6bJt
bvq82LYRnVgzdYcVUhr3xzzOo76ajVz7lkw09BfJgdp1VTr6KBmQmCOkNAOIhc4dkRXZ54/n2duD
hl9mATH5gC3Lj4NyelJG4GXselPWIFjFv27ddx62wiYQzp0XGc7jPxzLBn12DVuAswmqpJO3oBTO
NMI0octwMq+BbIu16mbiUgW8xX86FJcFl/yNZTNm9Zzsxn5s4/w30RsBT7KgXQ54xaOy3TkCF+mP
hzq55/MKl4sJCCatfZ9Q3AX4fL1X5Fbk6XPNWITPXs/8KjYk1QeqMMQP3wLw8iwwpKqf1VZXvnkR
QzuHmkY31lJpDQkhss/cD//4qEv5zqHOybrcml7Avle7tNk1pWW0gqcnhxxhRoe3mzu4B6+Bh/Tx
058b6mRXEHajm2XOUElcYd0MqgG9IWejRJd8ZgN6W6gs7xmA0mBf4KrvkeZ8UtcR4FL4oVq4EaXe
3/Z6Mz1WItLu53Hy7vo2MtZZXlpnDrw/l+4yKicuM1c3bI6ft1+3mcoJhXkqqJwHSJk6qjF/tFPY
Ua2JZW/oBbVYVM2IMhGLtvGRPb26jd2k+dkbDezR3nf6+zmX5j//yFxrkDsuMDEB3ieraS57En2y
DvsWb/S3tewwWGvUsG2SUN/8448MFM+Lx1mKKMTT+/5QRRUcNJxiCqxD9rjLu1dwBbNrvRL554+H
+mOnpNnEpGVbWs4Z4tjfvu7ZqGXFymaoFo6mk7Mj6xG+/x+P8ha4eZlKpMnjQE3BSyjt6Shkmja1
bYVoQUeRLwlhhvPVgqp+ORapg2jM9NUN7Jv50uvpxn489snJ/vfg5svLpEmmO6cR722UzXYcKbGe
XUtdgKTjNJxJ+8YtwnqN2t3fRagKHoE18L2BXXqg8k+eIwHB5MxreFvN/euXmDQauJWBpp32PvQy
CmtMhQQ49ZRftTPBk62L40Ixeu3eKvUJWZNZfxaDrh7qVpVnYmHeWdAEh7Cm2PNfjvy33zpLZjiT
i9Of75CtXmi69TjaKkSc2j1Q+ast2bzx08dv/91HxnScOCwOoD9OYrd0J80bC5w5q3yG72yC2XH5
PdSxp33neJ0uZ9soHod2Gndp4Y4PHw//znbpAR25FJUGIKx7soepzMiI+JSCDHNDbmPPUrcjeUBX
nYlZ0MdDLVqVt0UHS+n1WCdbs15XA46is1j3TtHALuiciyptrV2EEvcSqkuzFxlRz2EOv80RQ3it
R2P2FUtM90phD/1f2EPARVjb9AYIqjopNCabYL5kYK7pkxzWnWQf1aPqN8XQ+H850unGqEVlmWmM
VJJ1GIQAbRuECgbtGv2cmf37a/nVUy3f4NVJm+tGuPg3Cfiw7nAzuwU5KVNh3sR2sqqhMW68pvKD
XAr0wy1C1atmGLY4d5+7F747r5YbA9jk0i9f/v7qdyiASpvjQGAxPDXr2QnnwBw6azsaibf+eF69
N5RFTBaF3AIBn9q2oQicjLxl+7Li0d7lUDy2pkRjkwPv7D8e6u2t7+/9iflC0I9NbCx9i7dP5ee1
p7kjxSn6b1y8Yrf8BvlFXaK1KrYztjxngtuWw+XN5YMVw9nDhoj+0BWnR2o0KS4I2HqtDWkIOAJQ
vyrTHM8cAO9tQYuy0QVLojd0inyIwi5MaTDKPBvthRyQRuElRd2vN9aqKbOIcMrEuipsq7y2Boxc
P36p7+26r4c/mbIjjhui6ZdN3wG3z9vY2+YQynfx4OhBRr0cABSlu48HfffNkshLnx/WyB+CWQcS
XqWxDPiSNm7tdpkfJqqXM6O8OzVxAKXspfAH8X07X7QkL2r0WWKd4oW088rRQeRMqoUInTMv8d3N
lTUFQABaDrh5MlTWUJ9k3HPWmZ8zQzQJDuKSZLPP8UUuw2TajLgabmd732WqfpKOmJ9ppuuY84Dn
nplR764TAduGh+apT1d/bTeiw3iO5+65Y+pDI68QW/hXbWpJ6I64Bv0Xvuar8U5uPHo8oaqLGC+L
/TqQXYTZFuOdecfvzRmgQRfQ2KXmF8vfX+1pYdFjto+wfd3mWnFvNCkxGUOs/xee5fUoJztnVw6F
kcw1a96d4x3pwmLb1nOy+fiNvbfmKdQR+YGecQ0+eZYWQbNRaqz5JIeNO2E1ouE4kg5fF6uTAjlD
IkHvuDOvRCMNY5ebvTrzE95ZHDRbsPpx+XJs3SelR+5Dl+yL0luPQ6QuFR5F2xB7HnIADPvx46d9
Z4vxqbGAz2jA0K07OetdPWzIeMGRcDSj8mufN+NC/Q/atqq/NRxh27wK9e3HY74zWxjTEbpOiAGX
w+U3vZot7ThpWk7S/DpKyJ6K09S40B3zXPPq3VEQjBPjSrn8x4mELmeepwafH9WW2PKb1W9Lkjrw
8aO8+/qgDPAPBArO2LePkreWmlyDL5VYhQg5FzAus9jxvs5CmTfgy9ndkBrWmVHffTSgNxyMgfe4
6L0dlUrccmOsndYoRLMr8Fb7MovPdnJN/isnRyzh5TqXaaoUbtYnWwfmDYkqNIOtYxjxtFei+dKN
SYUCAcv0Wuu6h3S2SJAoScXU9MHcZbU5HfCiJFVAk/IcJPXuq4aqCPtMX/aYk1fdG7leOdifwoot
/Wk1JOW4tQZT7vJ66ti6i+Fqsi0IPh9/4Xe2A97Cv4dd3tKryRonsdAomsQarQ65y3Uf/sKzRGwy
JKNYC8t0WgkLEvzgkf7RjbjqfDz+O5iVxWmxcECWBikr9e0PIFUz6vDjXjxDx+yRAw5VGDaGHTkI
Xiuevd4Zfs5w+9E3d7rxAMXeftZy2qirrpgLlNgI0bCYLsRZA+QTW+CXog9WKvYabB2USKeHWed2
sTWSnrqmfoU4olwd36Mu1665LXvXSa4ZT6Oyd2nb5UFqhvNGopVcNcqdHubBtn9hoPxViJx0mTSx
kTZF6VZPvPQmcZMBdyL8785ARO8tHFp09CXYuhaKwtt3OTkotQvEI2vYLlbgRiI+6OS5njnj35up
WI5AiGXm4IZy8sVkjNuRrqd8sby3VnDHMdP3BZmMhhVBjMetLUI/oeFj+fFU+fPYsFkZC0AMbEvt
tjz9q6mKRj1Nhc8t4n9Sd2ZLchtZtv2Vsn53GebhmnU/xByR80Qm+QJLkknMowOO4et7IaVWMyJ5
M1ptdh+uSaVSVUoJBMLhwzl7r+0R9riMEPesGzfKNgnQ29XHl5pXoOO5gUsRMmoiTOKEcfrN90kl
Oog4HBHhsd7KHg7vIunV7JFGg4KF0dSSy66FXfPVTdVwTjF2khI3jzyGHEgu3PserJXT40ZfdWOe
vwmJcU9byzSu01egneyhZsHzdZIZ2AbjTnMu7aQYprXT9g9Cy2mVSlNW2LKLaCLlSetyb2U1YFsX
hshdCKhONQIRsNsk3Gq1sl5wlWHtHmBktRtWSOMaqluKs86Nm36NY7C5Z2tu3M2FyRcZKjEt9Skr
Szh5srEWJWjam6JNZHlmh/B+IM9qb+pvqApsj0L18Vft02U2CujtK6zn/VqWbnLfUOX8x3VLrjLr
MnhXWLRO9yEVvAk7hDO2ipqOrk5BWpU9qdfUyIczGonfjSeDT8P0NvdlT0u3HjJDHMJcCc1qtXcT
03jSusncYKehyIdfAl71OINGbfNcT+C3j9KjpOY5NiP6rar8y1tjtCmeS5uqMYc6CFxkvQMg9et4
a2qj+xz0Yb11napahJ4rNypmKWzoVV8wqenrBKt5ItLgDmpYf/fxK/abc8t8vOWUMCu3+JuTXWAr
bda4TFGAGiFe0HaSxoODHPSRPpB1PcAKxx6a6tn3MTQFTp7WQzw5ebyEywGuUr3MnW78x3VA7omM
H47CFKzoLR+PuzhwIt/xgaYyKsvrLMEs0nVq+qFbxNAM9UReZp2H5xQ0v5vYHMSpNDVpgLHxOb4q
LmJeQstmSw5XehkadrHhHPVDH3ALnHno8wc4mtjgtZDhyFBgU4wq9OQDNoEufbiLYlVrXnbw0Csv
KnMI75luusvYgx+1EPBAv2atzDdADLstGHuLWnCd3BtTXn33aiv6UQ2GdusQcYTjU5Ja9/FNvtuS
zPfIwEAOxbuin9bngjAUUYWAblWT9HPb2Y34HjRB8CJTBzenLOKIYCgnGn523NrzaExy+/ENvHtl
Tm7gZCvW9IUX2UBKV12XITeP/KcJjP+ZKe7dlDBfhAMYG2udoAP93SbXtZOWdWaVeOKSVt4hzcxi
OQjzEqD8RWvZ97ZszuwPfvvto4LlzEVdiS7r8UDra6uKHAH+1CO9uSD2FjswuZcNp1niZsgHef74
QZ4IY1nH5g/pefMum1MYUe/HF7RxXWiucIOVq3UBaL/QXiWSaPvFmFjNz0GRFA1T20bcl6vFWKMj
dAAMfHwT796u+R7YMMx6DcNlQB3fw8A4i0IbO2mMShasHjwXUi3s646gzYePL/XbgfPLpU72X/Q4
QwQzDJyiGKxD4hKam+vZ7uOL/O5L9Ojx8p83gd/JRQAAqiEUiVgZRhYF64KcF4/8TU/bBrnUPpMi
af78+IrvNnycZnlKQOrnIBfsDMdPUMhxRIVF1AjkcXmhe9l4BX8zu8uGMMa12CXZBmr5uajcc1c9
marSoIXeOZK2oXy/hHXdOT+NOsQqL0H4Q5CqLoFxBGeWy/ffIKsLosDZIGSjkTh5uNCkJ2eIjGBl
JbF7YWmFc6nrYXam0vP+3ecqaFPY4pBVz3WOH2jP9OLBMw0Ii9THhQ/rEMSCRcc27ieQ+P6Yh9s8
HcceknUWnxk/709c9nx1THE+tXONLebx1VPBljEr7WA1YhC/lvMxC5ByWz9C07jEMkkIclZX4A0j
98GtU/+FI5q2cejlH4hcMPdW7WX/eDLkgKVRLKUFQv/Ym5eEXzYpFRCXZmYrr5LG91D6leluIHzp
U9DobbC0CJ+7qgsYUeQLAAf9eHQjjOC3ny6KuERsZgmkrO8kob2ej1g0VLiOzNa7CGdV2zKEpt6t
E7eCsQpnt78r3cq+SUJ9IMjWbgesIiT+aLx48H3YPImmIbm0BmpTdBXY+8TUss+s9tFnGrC3ZQBs
YlHR/LHWEVwyG5+0WRTk8pL9sKAgTdRZEJfWc9R1frQl6H4mR5eyua21wCR2Tej9nWUr7aYzG6Jk
oP423TKlfIGdF2ZYuqqlpwh9HVL00h385nxRaXz7i7xR5g/cFsPPAvX9pT+lZHumbpN8Hlq7aBYF
XV7q7MNkPcCGIdAMCQyfpxrrT3bqaiTSuwM5q5lf+IvatPlrEUw0s8bChdULWj75PrUkfCxspxXt
Ah+QE2N0Ka3h4GpKtYTXNURc62VfDRTD43bn51ltE4XqEZ8XOQTCXgrbgCMJQ73+htUzDFdOjU0a
qUr3eUAknazbypyt+qQHRHeiNzCBe0nqPabgclO1JmaqgXhBxJZSxBSLnVaHPhqMomv0aVVh9XaN
J51eEQcjl8+X1ysPuUDdQ/CqgqcYIvFVHnta+aiTyevp2w4IcE5jEIbMgnC3OsITlRPvpEepb86u
zdRZ2U6nk8CcRXRKRK25L+0QpV8bRfNrmWh+nS3NzBomTDQeNF5SGqCd5/bAuX/S41QudTceXpVt
ancVDenXqE/dFmJFrmXQwMKQNEocDNMn6eVhv3EKolV2EqKLAouktQCyId9hN9EFRuam89i21cT1
PeiyoJSjZxSzwC/bnFqNtIamAPCinSAUw9Y9sHf2WjoRFpjWyhvxkEOoDsU6DnXUQO00iJ9jzRgY
bPUGugubWyotDUXT1AWH17N1EJskC1qGuqmca8+eMNUT290Yy6iEXNtU9HDKzJE4m4B0/qAd4CZE
7rjhPa71YiDwJ3BvFXJGELjlUNScAEx0VwKk6PNYhGwPVGNkN2wvvbt2rKsHRAkVvNu6hGDUGYV+
O1Z1gjjaGJp+HpW9uiS8Ujqb3hU6vx8xAfZcrcTVzzfnEDxpD9oXg5ftiUqP6te2QUVnCWmn2ceN
ppHpa8NxX7E/Gr7RcFYvpi/5RXQD8RiKPJ1MrHgKLj2BMA80Po2vUAkRhCQqLcfF2E3NY5FJe1hT
RFXEO5qBMwP7Yg22fzVOvOKJF79Ceh8PiZpJ9ORFRLege4b2YOp5fkhFJUETs+p7i9KOhmalATRE
NwjNgjY5bOpVTZcwhD1mDfcCfs/XSaX2rS3Bne8cUgx4RwOoDnngAeCOOKVcWSKBGZMVrvu97/yQ
YHkeFMnCwjGmBdrAJIfAglmJ7MjImaiLRyQNdJpJfNlYmNZrDZ89uyXbESxEGCWi3znaqEN550xH
tI1BZuGezJPiC9EixRfyos1PUkRjCDmoUUR9S9v/6iVhXy5GuACULqqQ5M4cfjS1O2IrYVAJ0k0W
ZWuzJwP+t+0Ts390hjkNxI7AoQ2+OS2q6dClML+GETHZHLCePEcwjEbiRtOGCdi2m28w0KvHEKk8
cZCe0z7rbeboEHDc0Z0nhs5Zpl0aPWngfp6MBC7UxvKSQRKaHOfDF6pm5rBSg2Wn6xEi1R0INDVs
eSkC7jo2te47eDWitvMRRfUiT2LpXsThKNp9AEwdYnNDZQoq80Cz25cBxBVjDFyxrAQCpfUYZmm8
wSAF9U1rB+0AAlLLFg7lc0HdOdW+Vhb0hN1olbm+UJloY0pcnHKA2CuNjHRpjRlZUBUENSc2cFEU
mg20yqtgw6tBhp8sO0T4NckoCJaVgiJJsK8mgEomDjllZWSF4bICwWnv0tztt17iANbHDpJ2Oz1z
zE8GITzBtiqdJt9LVxFAryF38skfgGMI8D0M3U0Hbzu+MJxBbKNIaj9Ji8BQaA1a2gEry3vSSBN2
1MSCWn3wlLZCFrfQq8dy22ZECzFeQoef4jFNQMXTuFtlXto/dy6sm8Vox6m/1M0a8CVpP3xVJibY
/EebJj1AbSIFikXuyOpC7/x+G8LUfNJqf3q22IGaa2ZQC667GcSfHbPB0Zv0WCOu0xbrErSdoki+
kW6T1QvdwE6NIsGnMap1RECDUxm1BdFFZHi4biRelJCwZnpBaWKVpUkzrCYjir+i9xuup5x4p3uG
NjiuKKz0XaLH4ntjWV23N7ugfAFgRhgwTuOJbB/CCpg7/NafzEPcZSwCZSHAUHFW6a1Nj8DHXiPC
RE2A16BN1/bojJ/jvNU/CZMAs2UYp8wTgn3Iixf74aUVpw0hxGnO0q5ZrfUYOoF4rqWlOLKTti1W
QipTLaGDJNCnIGh/Ngtom8sylSSTIiMyVnWp9J+iVu1rb07jF/zSPS9ebSUXBJ+4bBmK0SX4Z7Jc
3i6hVRdTQyV5Q+jrGG4zN872ti2dkTzXwrqlkJJ9NSBAXTd2YZDgPZZl+2Q2SXzVFpPZrPxyqkn3
tYgaozkLfEQzovRbZOpgWOOkyO3lOBIptYAdqV4NvWexDrXAuUwqrfraEe8jFoOmp+1ajS0GZK8c
7Iu28GW7j+OpbrdWlQImJXXFQGfSoVdeWipi/vSnyW42GG+sOysqhoeg8MaZ/RN71bWarN5bOT1l
ULZxnQ+NsmVck6BCTgErKbL2Baeggjx1LGPB0hFqfEnbAkKOmeRCwtgS2pVwSyTRbolnHKs5bN5l
nQyHwCBivjfzV1NFQww90BJXmRkl5KvTtrFBBjJIGUKsNtSQ1DZqy/Qi86ra22g+SUAl7yORJh35
5LBcKnJHstYSzx44c39hQ9l/acaRJGPFCd6GZ1N5h6I0y3bRCILc2cMV7ksxeFvNzIDoKO53kecE
cydlo8lvoCBDQJt5BkbJ8nKg5ci6Z0cqBwTihoHbxCz+7nQwk57gkGQS/UUjuuga7VgBD7B1rfss
hhzpEBCxJP2UT52nCdtjqzZYSnqw+jgCVcnyXQYTaeRpJvoRWzPMKEKOw+HCSzwt2CYC4cDa7UOd
SGebHesKgIy7rvMSOqoDZOOHlQ/dT0+r2REVoZNf+VhtoF81Chl+Bj9SwxblCSJ9Y78hl9GYoOgO
AwbsRUBSR7nQyR4Ag1aKtFqy82U6I+rKxd9u24VcjwmPZj5kgU/9+CTx1hY4PkhghKEBw1/nIuKp
OjVvUHNmYwSgBtYwFiHOMYQTAKIj9onpNHBG82CqIKFTYqY3ntv2t7Bp6tWQxcFD7JRiL6Q77UiF
cO/zybcpTMdAGRtlL2ylzG3ZZe02IW9l2RdazCaiQ7w+9R70HTkR8lU/ffyBflO/wV+KqRl/jQac
4tQ+T7TM1AetFqxm3f6WGC1rb+mTvqwqy75y/C5ZZnqQXLPBjqzlgHXrWnZOdEYLNZcXTp7qGxKa
89n8cE8Lxe4ARFMNGdhOI2uXQIq7e+YatuPFWP/zg/nRpU7OoUIAGSoTKh2yEHCkU10+iDDTKW9A
0s1GjBJTVT9abI8/f/ykf1N3wOCDl8r2TB9z0XxE/eUA7ORW09P39jlXNMaaHG3CHEBtnBmgv32S
yJk5YaN+hMt+fJVJK1IvSxJ/hUMs/5ybrgcSCwfblqrbWZfO7y/GcZoKIEl+p21CnxXdauI5LTUZ
ylVT0iRl53nvj5ybPn5478/v0BUoZvzXlU4eXpk3EepzvjUaYsMucoNy540DRGHbRbkbksYEWCV6
/Pii78twFMVm9QAeUl72t/bGL9+Y3fVBVGWgvEbMf6vRcNNVrF1HJJkGwTkL1jzsTt4AFh2arZTt
HUzEJx+wKcKylS7YrKA2rNfel2B4Tbu1HsqBZJxMxcVjVJjZs9FN+nYobePTx5/1N6OT0qk9Nwx0
i4boybghA5dt9xybZRq9+6kmg3PpmrH6sx33/wKNpV6btmte/3X1Usl/sZT/eGnjsvj/IHocrfcv
j/49x/+F6DJx9dLExa8Eo7d/6y9UlvEHVBMqZBhr5ol5dmP/hcoy/sA0P49JDc+nj6rib1SWZf5B
9RZABSJ3vIT8998EI36EhxFjHwkiBm0XEBn/gGH0Zpn/75HKa2BRJyYy2kFvxfs4o5J+ncfahK2g
01s221w4coUzxFufdxH0tPRWJQGwWwPDYgCw/kbAvtHreG/Rv99oRvqYYcruiv4BICmsnCGqL5vS
/mTmsb0w87EDtiCzdeTX4YqaVrN3sqBfkBqXrWSNvjGC5bN0RfCaGT0iQNb4ZeXA9Rk09yd7P5KC
/Hzn+cVnN8yA+QweONVOf1COthNk5i1qwnMWZCztPFvCX+32Rc0mlOOp3jpgtq3gMVd/NaD/0Yh/
LHP+PB2634f/871kExqHUfsf/7NIi+1ref2Sv8rTXzXfzd+/S/7H24/D13Iee0f/Y120sG3uutdm
vH+V7CT+axzM/+T/9If/en37LY9j9frv//a97Ip2/m0hL+fReJ6d8v93iteDesm+vTQ/3v0rf74C
pskrgGdi1oAw1lnK/n4FtD/oT7BTQTRGpQSF4d+vgKf9QUEfVbWD0XJuwjPH/gXxcq0/0HiYaOn+
4nh5/+QVOJmr2Q3TqaWwbiAXnbl0J3Ml+SmQdqSmr0dX9jd66fEeILFCJFcOue9d6vAivU0nQ0FQ
d6xl7aVQ+PM+//LAbv984/5VdPltyYQh//3f3tqH//0ioqTiNqhpzzS6WWN5unMr6MdJ+gjcRhMj
rQzm/fG+hJUPRSvug6+kLBr1gvp29tzVjgEku/GRCidOao+7rqqDGxQyrrWnqoMzA5eQPDhpQ2g2
pgkFbhPGTHh75p5PlhmkbyhusNWhlHD5Hk+XuSSZfNgRpbn2Io5KABnGbRyQwlc6HEUVffF1mwbR
vSQPag3Zydnn6BGh2lj6Ragc6vJwPkmxigLv3A7j1F3xdmvc22w7A+bAQz2e18gi4WEL3VzbdAsu
3NGhODiGyXqITLWR7XSXTLG5L6QhOezp+i7mCLrK9K4+p8g8aR39eSO0731m/zeC3fGNpH1dAwSN
rLU1+YQaArwpXsdGZLd2LXpktF6ckXQ4TQtMp8EZ9cA8ef86pubvB5LJbBlCd2qcHm+aIJ50MgL5
fhxz0hYDfUgS2LpE26SEmyUUpAgAIM+YU8mZkTH3aE+u7OD1R70Cs4PO58lLJbsm0HqvMtdFGMJp
EINfk0RheDvpJS6HuT5v9lrh9Yum76z7vhuh5II6uXPTwC/PPIXTQxFfAY1kw6WfjEqLl/xkjXMm
D9EOmv+1gUqUsFdXkDuKCraGuIYPkQi7tiiTQ5MYJAnTTsxeKs5M6PGqOnw582DefyUOUj/sYyzs
3Ngp66G3nAKvHC0ddBkjiG0l6w0ik+Aq7FL0M8TzBV9gAvjLsK+y6xi22xPlg/pR2UifnUIj20SN
1ZfGGsTlkMQ2PUEOPvXUBmcmpPfj9m1eJIEIwMfsNzkety1R52Gs9f5ajBGZ56zKAM+xyV+2TXhl
ZEF2bXWW9QBoL9ydeUbvBg/bGw0XDc8JlwT12ONLl/UUqKaW8cabNG2jGxX9qJJsZXiAotK+xLk0
PutdNv1M/WjYwaaLLgZriDcpB/QzirNTqMAcZ8a5ix3XbEDjzxMxQpeECRywcNjUcUy8S1pzaAaj
xLR2SUdiui9y9JMHgxn6ZhrBCex9VUvqJPHgcWrz9OlOZjDwL4pa6OozNfdVWYS22EhEftVyKrtG
bRB26fTUzHBcl0jZ2q0saHctLBp2ZH6MA3lKZ57w/OUdvZ54iFhjeDvxEppQoo6fcJKZjh3rKenX
dtvuVNdTVy5ISSCjPSZPuUToRq+OZpqRfB+UEjuPyKZzc/TJgYxHSzcGCRV/sDLxN8c3wZQcUkIZ
uo3hgHGkRAQ3caFAzF35rftU5ERTfPyxf/Nlsrhy6MTYD68AbMHxFc2uGSp99LvNYI39F81EF5mS
gPFoaNksXifoc1nJarisp7K69CtbO4z2BBTeaN27osx/0L/KPqmJvIFxJISR+nu4dpV9EemUN5ZR
LvMdkbGhWkR2XlpERSNHg3zhfv/4c5zqnHlyfI659sDaiyxMO1ncCFCyyEQI1KaVnDBWjQWRySk7
+Wwhs7sogVTuSCoFSEGw566aQvIsSMZ7IBvybrSaaoO+hnz1wHDuLZY9sOo2XbnU9G6C1FSrihn0
zHowg31PBhzSWOa8ee5DzHZqr+pmCRvtoH7j1U38kzYDENCy74hiysa7KIiMncELs+9sI793Rf/d
R2V0aZTk9sgQPgypDKO49EgEfoRE2d4YpdmtWnKkqDgH0/h5KinsWgR23SRD+4SzP90TPnslzLnN
01MHX2hCqeuBrIsze6D3g3h+jWZgJessCsST+cFA5Oglha42QaeNlxLN75qifnnDTm7cowQ454Z7
fz0KajPbBXsHNspTvYvd4eZIAnvYGHTan81W/GDTEctV3fTftDBu0zOL52+uh/iMIyLrwOy4PtHX
NJXKoSTDBoilbT2hg0lfxTS4F7ZdU4Tva/vMhHsKTWBscxzFIANPBAUYrdnjd9RNk8IL8e1vKg6T
y44mtLaoy/yhj9OaYEflXouIdafuhFpbvUvTt+sKMk4IUdNvEQKEjyR/aMu2HZwz69LpQeHtzjgq
z7LgmSJx8tb1beULGQfDBrVzug1GX/8UBqjy/MzprofW89dkhOivLZE5C9OgcP3xW/+7y3vogTn1
UN2lFXr8YMqari8EpXEzaenwpIlK/0rG6FZYOUlHrWzN1SDaH560qwO9X/fMh38LCj1eMmb9EWcT
DBaQ/k4Hnue1BZJlu9/Ikj3Lwut8+7GxKsK6ybrvaD/IR3pj7m0buvuY+Jl9o7nqxhxtL10mngnL
v6sCsXASKuLEqYVP//DpUG9z0P9i4GSj+86i5mRd3OdabW4ctgK7xkqMG9AT5KsYdf3c2+Z3j+y/
+4i3akPjX3v4+OrvjxtoFvmDNVVDA8srevzlxLIuJyQI5iYByi/uRdmVTz2cxP46kbxVq6wBiY9G
ySGcRKaySsikKpudjkIlXgyJRDT18R29m3D/FFH6lI0dc2bpHt9QGEydRk6BxTzR08BVrcgXgVa2
V4NIe0hH7WUnCmv/8UXfDVEuytvLhp/i1JxfeXzRfLICFAC6tUlDSaZT4tO9bG172o4QQLaW6vPv
rl/ou9ZL+P9KWIHnNjbzdHQ0SjEKm3gNIN/hzEQfdnwHwxw0HynH2bSBibABlMyU4MagO7wfDa0+
NKWW5Psx7upolfKPXEZClf2t2epKgmaui3nwBriUPn4wc7nk3X3N5knORLO29RToGzuj0epGR7hb
WtO3g+mi7KXvUj0jJEpN0RpNbjksRx5MsSpKJwcwqKSkdxi3zn6AWoNQQhneuPPJivI3QAo5PZBe
rbkIpiL7IY57OFQi7qZgK3uDNBdQzjCBP/4c72cBQEUetQ9Y3wCZ7FMCZ1PmmV7pLfWQlKzN3Vwt
IYswqSk5RCoazUVQhJazjEzZEprpe8OqLAtXW7rpm1ZjbMd228ehvMGjOGbLCl5PtTLHkdSmj+/0
/VCktDmLNZm1Zqr0yWTtlk6bxWQabQTFHzqbo71vO+1zbWT+lRGP2c6r9fGbXZXb0THizccXf7do
ssFhg4Z02abqBWzzeBRaxOcGaRy7G0JHxH1ahOoWn4JG1haHByI46uuPr/e2fToe9ghgZ8wQWc8G
DbGTt50Cg3T0yHQ3kVt03yrkBdAV7GklgMBeBqawynVg2f2ONdVbeiGMtHRIy72RMRG5os2vy4l2
iB1G8sLM7Wqbj3Et1qhKM3Dsk/ccuZW16EfJ/mqEbPDx3Z/qW7HygEgCJQbrmheED3H8uCLSZYSG
9mpTMMKvzcb3H/XCJCw01MNP+cCZNxtElC+xxreX/mgHSz0c21U1VC7VIzNRm9pJw+LMnvUN9nn8
ULGsESLg43umcv/OekHJpKxwlG6CJgTL3rPujYsaZdRT7FhBiXA70so9qWMVekNDOeWagDnnsp1M
99DahEothBAhXd8uaa7oXofBps/F2F/0ta8geDWxsi8ro4/+NzeOR4GJFhw/Nz8Pz186XYwEo3CU
IO/HG4jYrf2cVLy0c/zbwnWCLyiHCcwL0GFQPsQYiW1I1/uv2JLjcF6qTWCwQuloPiShLwuK7e6u
C4ZyVnfMO26pk/4UuTPE+cxAeD97s1oZDk+cyQVox8n60aOPikZdnzZxrVkFuQF6+2KnZLUBSrsr
9KHd5Ah3v1oNqQChEclHr8wSGsxDcZ20vNj//HbmoykYR8wX2HxPdlytqTh1sOffOG5PVH1gEglk
DPGhdGx5FWDNy1dIrg9e2fuHkiTO60yf8iv+Zu8aY3jG6fSbqRc/N2+HD5ee9+R0RR9nSEouB3Y4
cbnNUCaSR5JX/T0ZisFchjAuzDBtNm1bE5DpNN3TkA7ZqrOkWk/dKJeE6E63pYWM0pcqO7Nt/80M
xAnII8HpLbqFM+nxmJsDid1Gq6dNEyhhXZWUrxe+E8TVrSAVrFxmJsblzwIJ3tY2RK9tPDGaw1eE
UmyAsjwXNIQGt9SvqJNTSw5sp3LgNnrauBTpFOUwbMELrSq3nlPW7CAio2GK2WbGnFrOPerfjMM3
fjbnEABpPPDjD+NVpH0mqUJGUJC+gMCw4RjqeJshQWGIDElOVyYSmn2vwkfBM7lFROXsTNIXtmQA
n7PRnqpUmB9ZyCCmU8umw4/1/fh2cM3JqONksIlIK94nWlFcFy3fBjocbVpYramv29GUpK7BKwqQ
XVJRktqtlyMFi2ql7dq2r3PEdKBAF+TRgWCNTJSYKWFbyynOe0KezE48uraak2ij5Gtt1JsyTNpv
cTkkX7LcdT6debdM7vl4cuUIC/+EdYvXSz89TjRJOoq0cfyNwQt2E+mpeeU0YbPxiyx9US7ZH7OG
eG2gG6WxEfivcdh/44uoVpMco/tWI2Dtf3FLHLAQdNANmhUCx485KbvWSOm3kCsHuLVBvXgZM14R
rBI2aih93DpZ1j2jVA+vmRdG/IXofERD8snER7lBrWGduaf3u/jZ+kXTmNMNFbLTGUhJs0ZR5wYb
Mrmcz2OSIzRz7PKKPb1aR6IUTxYygzNHvd+MtzmnaTafslXV2VIcP4jUThQ+ZM4OUR1aWwqfxg5k
sItvPh+2epTnFz438Rwjor2opOb87M30JbLfpIGFXW5Tr22uROYTk2aYxYVtSOda+H2KblMnSrEg
4XZb5kpfY4oCUVdUwWOpjOSRheZSiqlxzzzFP4GGv442i691fpFdOmv02U+r7mnWGPOSqK1lXJOO
ag6TQ+AqbYPHxDfGYSVURVR2S0cCf51mk/1rdoa/H/JWmiR+cuRcZGlbo7nOzb76VBglpgcMz+O0
HqTSjOtRM0VPYooamq+Dng1rRTtiOxVjgwIxMYiVSAvn0U6j8TlAMkLrpUg/lQOp12EXoUasoL+v
RK231brzM3bv4HeQMAa8Jkj82R937N2s/jbF2E79OXL7GOmdNXy1C09W2G5jnapmGmQHU8qwXyuE
o/XSyUnuJZJUTCtLHwR+sMYu52xpK8tQQmv9tWtkc9S8bQZ3PLrYXCYIUV+bLjaTjQBgzMlVhaG6
UOxygp2hyP9e5UYrJR9QdOmeHUJ6RyGn+RkbRo+ckA+3yvuRuEraA723rPWMtO9S1tcwVBPCCStZ
mstyEHJYdr0/x3m6dq0vE0LNOSuYo7ggta4mTs6qnCUpIQ6nJdGTuAz3xS+WXVey2KPrRp0Htr5B
eF6rPc6LttmYmEzIWQxda62pxrzxiVHRDnpJjw3ucxY5qIC9WlshtkfW2LdtpW/NVGb3PDymwyad
H1SQQqfgbUxJuS8d90deE0R97nTyriXFgGQ6N+AV0KID5XUy11S10xQRU/oagpB+SLS02AgXtbyB
wOLKnPIMDf6QVRudRfxglWa65/x4jhT/rtbGBWZeAu+DQ4eD9/34RdcgDRCjOwVILOEYZmkQHorE
1taZF1+HXV/szdB58KSIqaaGzUU+NPZudH2xpSnir8N2RNPexfL144n49PT0512xx5nNXbqrnZye
qprZv57CYN2Mef+apVi3Bvwxt+jks2cb9e7m4+u927sww3FSY4GFPAo85NRlW6UqwlOr3LXnD/5l
0gfpodGi7Av2JGMZ2zXvRmgV11OXh3s55UjbtUjNxyw9RpOS6lhoVBJNn5yxye9R7SQP+JRkD93V
udKgTq8HbIouod7wti1NYvL6+AMwJc9HpKMJjo0hSjP2GvD4OQOefJO+hf3e6LJgXekdIImSyARv
X2e1ky09lFnWwhmj6BCQIy63WmZODziwohDW9aT5m97W+6sh9MgFT3vCeFe64lC7dLK4/EJ6cY9T
gmjtNipSc6kXUnvBuMG+WxWEai9qrylIq9Kq9lNTWBcisMN8G7i9HR1qKfF5xWkZDXdRPgdmlgaB
sAuQWcUzDpaeia+VVbGleOeRxVVpcbKTpErINQjrIFurTpXTPvSyor31gwASRpJ79mE+X/srQ2t0
e100YUl6L37kb1WVxBVGJyOd1gEniW9uVxfZbgBllq4cv2HjmFlNJ/Fk6BNu3wn9NykXzXg5pZTG
VmnI90XRrvnBBJG1jxRhmm9Rg41xiekt4jgV5Xp+KKaiQFGvaOutPIx715lnVrwIWowoI1FT/2Jp
cBw31pCgsi6p+/XbzpkbTChdinBPWywcluSwoQnIUPjIZVr7GWZDMEMEYw6TXeEpib1+h/8tKw5u
5lvjVdLknbkq+qkCWN4HV4bB1D5q1TQ/a+M+KH02RKPEbLhQQWZ9ZwLybm2bMIFlm8T5DJgRZEVx
htjkWm7uqIvVD5bZFmJHZgJnCTOx4STZFGpvekFQwNK0U/AkHS7QZEVIrPHFi4V/K5PQTZaRDvB8
zVLkN0zDcnosyG/v12QeZ7eibBUAJtLnr4aib5tlbPIZy94pJKl4iZ0sgtIVzTrokHqvpdAKY8NP
fSTzEYXhRUfaZ/bgNjkZ2XbgRofBm5NV9SYsHggbrvP1NGSyfiTsp5O3rlsWaltbLEzrsYzEjzTh
7LoPbdbM9ThJy1k7BI8+ibD11cavi0Isy9xo5IZqeTYsImVRJSODtrkoK/yU62y0oAdbRhohkCjJ
gtAWseP39a2p4kxfmvFYPPkJ1aXLweMhrNwghTdlI3Le5hz020XcWF67rRLwM5dKpTo/TNOuoaoX
lgBqBUChTTlV2X3BMqtWZhGPKztXaXEr9dZh5fcwFCy1QTeKFaMxXRl954ZXBQBPkuWnIb5HZhRb
RPF6wXBpSHOqHv6TsDNZklTHtugXYUYvmILjbfTZ5wTLFtELBAj4+re8RnWznt0clFlZVkWEByGk
o3P2XtvaYYjiHNO2wR8nPAcQu9ms09oF0ZL40SwYj611Wz3sm8injBe85bf21NqcdrduJFLxe9gL
Df32Vx0oElptY0v/2ir0dind0Wg4x0sTrykWmtkjqnbADQA/nDwHK1L1nBoasvszS09VSWt8YgZ8
2YzHwho2cQyjESGVdiJ1bvFosalza+GSZ+KvxvV1mLYO2S6yFOMDf0jNnL2e18tck0OX5Lhp3o04
Y8QLG8qyEc5J0uxh2e+jGMMU9H1j3JHTK9L6UBTkMKaLw7n5qJygJnChoJQ9Ov6Yoy/epFenW+Ej
OMwHrbBuuo0TpKW/xe9aPfvOtWu34N2kS/MzGOee7Y2AoTjFJejpo2tALJ9xYjBlI43O08kw7uMX
HyNFgI2rwTaxaOV0ieU0fZtwnJL7PIGTMBcbE9ucGTOWH2szR7+MsL2Pfj12QxpYwYRDKEAWcBua
rvWxAwPvyooNFi3J4YvuQPjf7cieaDFG9baZst3r9ceQce94Qrxhdvp51r4fFvgg0anpRSszpymm
+kWyYiZcXJ2aXoXkFz0idqFiXN261Nil1/U2xHXzo3IwaGRTTHg5Uodg91/tSU1X4+dUfI2/O4Zp
26jDR+xg8isOS1Q8+CXZJ3A/Uq0wWB8neFphcx51ITRO25lXnU62iQ/FMtkTRO5oerWHefqwA9qa
Ur2Q4/MYD5VW2US/wP0Qe9r/zdMNOpDOLjE8miLpo7X51pCiddofQJrqX543atrNO3EsmSem6e6Q
3Imt3ks5hm9FEFv5AW02ALh15dU/rVTES1YBP/gwj4rgvoipnXcJi3y9WFXVzJd6Hvp3cFZsJ/HC
qd1IM7L0zKIMwvoINcwsSRHvLaZtcbc0RjZQOfy7nDMBvTRCvhcZjmQqepPAvx2tErF3Hxzq2hqK
czlhoyIVfSbcye8iFrDUhX/1RrftrvjBWQFxO/LsAUNMp81tfZOEynbf18Dhy3e5VXKUz42JxytB
3vt07qhNqdim+b0Cc4tJpyteN7xzS7aFlfNSyzb8vEyiX0+1bW/z49br9Z3wNEQU3bre/oxN1IRw
oYRbJbX22WIlActWyu+yYhAZSiMOUz1Kaj+sSEiiBhtlRoWznwAC0RrO6NL9hPM9J3d5x295Yx3o
PMNLPL2ZRWCqDIXA5YIKrxnZ9FdHZM7qqeiV2cHagxZW8S9ZRTyXyB1oUdIfVhrvrL+XaSUdvksw
9eqyLsF625fFzLir2b2ScS84BScqAhddIw7UxLQlzbd4pve9GSR1wAGHrTjiNs/748Q/eedm8Zc4
iUewjqPbDX3WGdl83JTXVDdD33u7jJFothSMFMACw2T6Wk4NtU4EbDa45OGO+oOgzzGN5464c4Km
8SoiLkS+3HouxQ8l1m0TPVc1aP+zPOzNDhB3bEPn1ofWzuiz0Ov6oFTEbHZvxvmIt22jQbbSYL7m
9cpB2DEJoSooaXh5eg/fkB2RBxiCsY/ft4009lPL2Eze5mIOv6NdizFJ9e4kEzmOXUUvohjbtHOH
6Zuc/Bp7/+zx07jl718EKDGVLUs8Lpjydh0c/N3oKfW8HUvlsg7bW7WF+5Q1u7X+xJhnfxNO81rw
tvC5htkhANTaaTDNXrOcQjIT58Tube+V4FF3Tu9dbiR9TKCcR6uygzIJi9p6dDuLfrmI18XiZ8R2
e66Xul2Oq9+TY19GDeTEAYZpkm9RdJ0EoaPnqmt4NrbTFh8gXnOQ0ImbzwbSRvEIYx/JgUtXC96g
6mOgChOqlgs9mfVCNJw7EefQKSsR++D/Ep1cnSM1n2W/7tYocMAVeZgfW09Or0TvTFu21JqVSklB
ddTtknJY6xyvTd3tRZ/KYYqvnKv+dECm2naHFSXscu7sTixHdo1QZ2OzhFtK+lDppgIgR3TOzRYV
aT57/usweFhs+fzWeQrMMKcDG3myhsbQXm+Urw55oCL/Irocz2eJQ5yBYDRZ53mM9ukbjU/7sQ+1
ZSUbQ8sGYsWu+5cChlZ+sqEpMdZ0PIJAgAaA4vFUCUCQ+ic+YqNb91MEuYEGhNYyOOXKD9vMYixa
XfgFw/ytnyv3ggAt3x8Hsxn57INtHJH1OZZ9Iv/M+U3TyTNXUnFsK/VtstqXBvZ0JqaVAWWr4+6j
X2IxPHelE7a8o6X3rebWMafaQkNwmNZmH5+MtVFZ9mRoDmefqLAIP4wj+gMvey+yPi7SFt+ft7Xe
nSwhm2+F04oPTRx15uCGM75B1yf94iXuNHs6czRdJFCsxJe6AtzzohTIOaJza/ahSFVyOZfDHBaf
CU6wi3NgOvk8zQCzb+zg9GFwvq5PJmrj+uoZHz5Bx4hwT8U6mOpY74UTJHGxz+ah8nlRH7ydNsez
UT4u2rItyjxzmTS8yGGgwpBqJAluXseeuXYZSfMgY6zSt6GUBnK7RN906rHWUWBobDhDv7Gnlp7X
vrHkUbSUSGLRXPmN4BJWDn5/dEgYvjkuF02g+1soMl8o8+Di1msPnMGO81gYGwINO3j0bZJ9H2T5
Zvc/q7wpeorGVl3yzsFrgSsj9M+2XQfQGwa3P0sopF7GhSV3zrKTbZcwXinIGW3uCXb+dI+OXUVY
m3Rrq/27XdYW95BSFlf0pvGUrqriEVoDR7ZpZ8LsbBROA/iBzgJCwQg4M85WUu8QCvir8BcGXytO
Uu+pskLvTPhm+91b4eRkqwHacsRtX8m0s9rhFzSIOr/0ZTP3p0B2gov+sC5FYvq+VJll5UV7jK2l
o2fobzOkVwBdia8H7adLnWvrre2mfb7WpLoMSYAl7/39bTDp0AYYcytTqI/MK4d3Diu6PAS7qiBc
VKvBg9pGq502BVexxIaipgl288sgrbQ3EaC0lkSDSZSBBpjQb1OPZX0b5qHWjBs97zo1osUd7StV
XskiNuY4iCbwDz60HcYz3uIeGsHV6oH3eX4pwJNFx6m1u29OpevypEqiOW/svdOr4SpBDmPVBj+H
zjhWcbB3z34XL357K6eiO9PnJtxuBvrOANIDWxIHu/1UrlTeSQsd+Vj0lYneg33na6NdMa/QNleF
jI6+7n+H66a7TONIHk8l8IYmm7Hev1+KWS0XJkr5Q6vCMYSG6oz+QSKD1UfHGbjPjkXZRFlYzWJJ
yngX1bEsWA+kT3Ty2ywUSJjIGXELri5f49Uuv3QrIonMJHL9n+VslR9nv4Vx0wLoeUffTr6NQ2//
YFXUNeSeoAdoFuRqv1DKT/KpUENXHmCpNT+1I/XZ3wQwty20qA/EJvvt4Auj19ec2oIQLLefEEm3
su3TALSKe7oHo/SQPMJJPMi9c6MHQUAhgGw4K3FaujE9Azzza5eGrinu6hTK1GevDeGQcxxUhO8y
fAwOK227Nx9NFyiBZY/YJwgNH4ju0W7evlAF1Q8daVrzAyDe8BxTx7mP3jaLmeq5jcsXeDeTe+gX
ayEOq3TN22CXNAw8goS3U8/RIj4w5enGLEaNiDGjsOIpA8Q6eM+q3oLTWs3KQ6+Yx+WZNyb+4qED
zXLk5BwCFC37hfycgA66a8VhOuRyLD5I8hCT2G0KRYnZiquMt3E72ENf+Om4aTvPKK+d/urjTxZY
O3eYRX3gx+dIrHtEW5gukNfYi/+k+73viSFGmZT2lbebo69jebM3aX8zpKZZ6UylcyX7zjbXjSQU
P6XpUD7c21JF4pjS2bIhcpsQ3ygdfmK0DWoV5bLrB0Lp6RbY+dKfduWFz9RYo5X50jG3XIT7mPn9
7DRH2TX3ri8qylDgfVmMAPyC3zlB7leOHId1NKdVQ+tZg/bYhvqiNlD6t4DsN9rkcUfMfV/m+euo
cys65tIEl9GIcTpUeb58lTv9hePAwH87zEwChmfZx03/Ph5mK37yGhGXaFkqQa8d/TWnZGS+jNCU
CjYnFNpLx8z30Mm54F5TNACTZiXy7gWglAwvY9Xl7kVsfgOGZiNrLhkcSGzndb9vmcQY9B3VB/fl
S1TPwSiTEATcR/Al65ZNhsonWxylSJqvasckWtX5t6oi7YywW65TjBwQ3h+sKK/eccaE4ZnRszuf
WVX2jHuFrtnNCkrPfuYhi+8QWUKICDl5w+k4qLV6dlYMH4eW9IgfrUNTPm3sjQiXXOWlzLqgW7sz
yKfgJOreqy479CPuiNCSr5Xf1U4CdSrU6bg76+fSYPImF37VHINNgXIglizWVDkyxuxO8+AwR8hf
DqXwx087mIDtPmQMxmTVA1tDDy50PM0Ia+VxRCPH0RSs8/Q0zTuid3Q1E4CC3iofV7EYh3JRRsNF
jNyGn7vGrj+ufV198yDqtIk7VLI4u1UYLWmDsXm4LLp0i0RqIz8zmprSyQsXfjzGxvd71xTMFbh0
r1cuOjMDvH4Gyrf2nnegUSWvZawW2IMz3Iu0GwaVJ6KAgJEUdlU94tTJb5UYhXqA6MW9nbxc5V8D
zo0vgDwmoluk8b/HNPyKrK3yTj0SFtUgw1PwZ1Jpc8NP7L3eadbRnVxvMYlg+6uqY1TposOmkmoa
8p9NK6rxxsI07MdWuAgypsb2swOrAMYCr6j/XEILCtJ82mZzcYq+f6yl1UYfx8mtEHqQ0XNtulo5
FIXD1KbxomkFhmEBfWRFI9qc9KKwvqy6b34tIhRYo/yo+s29vu9OStV7/hSssJyyrjfe96Vb7RFZ
uxM9yZhvm/DR3OjklCOfB09knSfkpVqvKAD98UTnqMwYUOcUbWtj7Ednt6PtwB+FOtwTlvfa0etx
qI6L+BdauNnNCtNW9rlSFbPBZRHNi1TBpmlT8CS5GBrIBSB3Yq5P3XIb292l3SWk5DzbYlDIsbMN
JoGD7m7p3NclF+6BoXrC5FvDPC1F+wuhzX6Jmtn5Tm8QGQv5a1jQiF2Fw7LDSKl63X3e9rp2uTVt
Zf6yS+V+qcaVxJ0QPaOC6KMtcDF5O5FDjFdkp9aytL5K+85UVaH+TavbiNfYK9fxGETGGt88Dqcw
G5GHdMdxF5hYHZN7WGA1c/irPe9ucy91ozWNQYHLR68zsKRMA2roYJXccBL+1uYS5JxfB9FHCn05
+Xh7snJZf6c3+hnXaBrW9qrkYD9OXl++Mx751ImOtorrTg/7bdot9zS6kHYOooyoMO/gcXqHalkB
JxY1t0huNfKlUKJ1E6WjHdgK2qFHzMOkSzCeDvVRenZnnlQ8ivHJFlsQJM28QcNZnaGevs1WLRlM
RmY89RKleKNs62sb+jUkLQQGJyrEDsJIrdQj2tQtvuTIUisqBmsLjoTkNT1ZHc048OpPi3/vWQiI
R/myB6cBubV4BoWAC2fa+03yVesWfqKHqdps8PqWVkvZDgMQgapSyYaCUWc5PqvlOjRWYL2rcs/e
r5PrzOW5JLEmhui8VMuB9EWs/1GpIbqWehnrY2DMHYHCjrbflo4S1VPBQqWNU3Wgkmhn92RtvQtW
zQKL5z6rgVQR6sqJbipZa8+Gqsk5m9YVCNidmBo8pvWpvw4a5cyTaTzTXNegV5/9uhLfUQO7MpXd
BCA3bAbnfe6NxeuS48dI7dEmv6Qc62q7YfKcgI0VBGGMI2d6MtiQf7Jt6KWdOm03bw8B1d6n3Q45
m0zhVYSbBn3EdDnc+Q3Z1vz64NM3+xLvQ/RJQDulq5vTgTq0XAg3OpZ6gzJYrN/7upXf7X4uvuZL
pbdzZJkcDU7Ylj9p8c0X38yOOI52vrE042GHXRZX8zvsQoWTUPDBtzP8ZWj5ShfMKdMgOItQ2DTY
mWC8kJcnPhFguf+sy3EaL5rYcYPWo7WrI++zCk8gSqPq4CyTt56Hujbi1sf37ieNYSMfnZVsnEzy
W0WnbhntXzRZ/fyzGKo+/MrsdssfuD36bRJXzuwcCQrqojeFJsnjoifW5VfoglA7uGURewfH+AhX
K1ai97IPIEPSGkrCcqCY0/6xCgXJdvXC/I/xcP2tJxr0UgabhDS1+uLUlCbq6EN6owcbLHBOPAx+
zODkXPHdYKSVMKoYg0IFMBtwI3+c5kmK0JDtw0z667LirHjBKQQLyCKdW9woJedDyJmTjX5XWseB
PpvBTD+QCXAO5NL+VC6gNcztqpt+bv00I/Ax7VYl+1gsdopcinv91rVw9O40nfhR0rh6zbs6VMzI
0Hvc+VbLJ38Yyu0hN5jqziu11oEjihPB0Gnzv5MWHH3UuTOrzPaq5hxXBBlBxJoY73tl4QJYbvzZ
hVU22s3vNdirOjXIM9URWk+436oylhLsPFlLOWKl0ZzLnmHZwSB7/8ltutoOm+NavzmNuU8pa9bN
oUStaL8D2hKWTzsmv4qXOFZngoxF+NCNEFiYodKwT0VTE4rWNq2tDsQ96PdkqfDCEgROH7WUKoqy
fqrc+FCVuVuBEVlVkaxjzRLOyQGYT1bJA0iIXjO4YlFLi8xuB+9qtUXMN7DDzkrYsEfSNSrPI8bP
Rndqo5okIKln/J0Cu/aqz2bcpcuNs/DyD8zf+mfUIhCP5AwY7DYvyrPTFj13eWpAxDxjGwvzBHih
a6VmKsY54x90UuEa/kEODOlHcl/9c+0M1idDmDkIvXavzYE9Os+5drlsavSWIU3CcqzfCsnMOaEX
4F2sxgQ9IfStF6az9oqncmrH6rhsejInn5HImmy5AwNUR3jteMEiunNeWCh9yZd1mdPG32h0kkeF
zsXM5Yz0199AIdI7tCrGREjiDz1z4JnEyZHe3OKsQ5uOQVly0xjb/hW3o9MePWtfxDeiN/T7ga3v
8+jUc5nhIBxcBkaT9yjdoNdpE637x00OEQE7kS9rRgp3tBMvkG1lnhJSX6JZSVCeqo6cc1Du/Q/a
DDwrJaf76zTVS3sAbKLMqW2b6KQlk7nUbsYmPkEzpUNc9WUBI0zn60fdiv5HDnqFeSpDS5GS2pmf
DfriMe245BXMruGqHjwT+bdlUDuTWIt+WVLgzKaQE1qGJ9722b9RreKz00sQ/uImNKzpFG19wI2j
MdEVAxYSkryvmLeJBQQppUyBFGZ1IKEyVYrubVHXeW4USz5FvclGWYYSkcH9AvRoo922M2WcQlKi
qu0om3yRycr/5bVtnaVJRd/U8mL65p4QWy7yIYCj9WslJ2BIFvCDzZXKraFtgR3/WLMTz0cosVF1
bhf6N3TWGKMe5G5M9yyFjU6p5/cMT8BBQ/9I1EEDYLArxwfGh/QJuy13f1dF7fF5RLMG75oRUN8x
J7Ki4Rbb7meHsHAGnZZH/zodrS23DyF3Vi8pt4hGjBM2HncqqAXZMK888XYN8qtelV1kegjtr+BC
VICc3KzL36Rrd93MHzoIxBF390eE2BF6xD8VLUVtc2eDOZj1OT0lTU/lMC3BfLWtcsE/2Bc/Idat
TKodwhNofDjHtQ+5bc9A/7YwAnxndvc6A5U+1/0IL3eZ5AfFO0sBXxRfHLsJMl/3MaS2vNEf/l3H
cf9w//jwYCgCzHYunGkkKeEfIo6m3ZpwYVpy7LF/Jo3rgusUImass3iXRjcMUeD30jdlePcXCYn4
U4+JF/eutIRvz3SY//7Hz2ZItUd+3e/HJXD18xwgUcsn3wFg2MR2cww5sVbU4Uy/q5POI5MfxjDc
whN4Ss87Ym4A4VC6IB/Po4J2idI9orXPLRuJnCFonW2HIru8cdAVr9q05n0lXLM/OWUVwZcswOxR
xAMIZTiUg55fBwIxKfRo0WV+o5bxKJccVqDL8IcBC0OaIBvztVVPBQC3T2Xg3z3aw15eVmtBHr4N
k/lQYs720m6ffnrImVIaut0nRLDzC4OOMbMhihbIWpYA7YmeRNglSEsnxS2NR80fKSxfKVH24Zus
8pCM7okpHGQ6t/pG8LoLR5Zi2+o+03TGGa79wBKpDPr6Z7t36NOdzbNf5iVH9sL4tlreJEC8/eT4
yK7YofP+a7BGOI51b6yvKFdQl9uF9Gda2b7pabI2Fg1tr86dY7sMwxcwekSU/fuK+18F2P3PDkDd
vQMi7rbGf74vMCotuu8CeycU0yN7bJTU2JEuLo8/86bGORixL9/HuP6yhEP5CzqvOHbF/hj6gnFz
6y/PpuQz/+Vj/X+rER4REAAftAga/H9+LEnPxKV1SKBWUKsnDjP7YywrCJLAWd71jO5PA6shocMw
FgkoVO9jEJo89RDtpq4rgdm6pvUu//6p/hTj8orwavCMXFCBNmiRf36oyVXDbGPSP1qNKq5j3JMd
lc9DdZFsionh0nkJUNz8zYVwf/P+uSsENiYO1Gm4YSNyt/75Y0MxUTj5DLO0oqldjprKs/bHJ7T0
yEnwOzNB4/b8zhqa8jr4yye+TffckI5zLkJhH0fLiV+C2tbZPtbUSv/+UP6/Twfeg702xFgPmvef
n85BDF0zBXWO7LDPpu60Tsq6HR6V2xBk/+8/639cllR7pLnCyiKok+XxJzFAMmSW3lywaVuT/33W
g1/gvt10Ni12+dPdqNWGsnez0lfbY9fbdMQbBfmXOVf27x/lf39twIYcMrT7fVuAqfjnrz2BwDK+
LddjXprpDaxpS7upjOM0Gvbq57//rP89FsigYLhoI9PEfPzn1kxzckZdIfejJxQXc4E8NOkWcPUJ
4LiIjaeWn+eIG/9MMfCXn/0/WkwU+vH9iSOMxLn/Z/SAXqOcqRNrfi59+WZaBgCRu7ReAtpLZxD6
rb+h81z3z/WOl56OtovlCteD/edr5sxyj1zl5NlMTgV/QQBHkk3J7rPJa6npvXJeLnMR2gviv3ro
06lz+hMNLK74XInsCyEzVCTwgvv/SLqn4MW26jvB3dppU9aUA6waJgFgzagVD3nTcOUrfWJQr8jI
GutvbpI/n2EQwzCBqUjmI0poTKB/rJWaZASPEDbKERF8574DbbjDtfie7b+7DUVgvgzRgMqy3djT
WiE7FGMx3YzxbpDl+A2S2VvoBg+F/TjPlvcVMmz1l8Cr/+9D3gsP/Ir8B633Hx8SfXjbMuY+zX0v
nOPWlPP2gZwDUab2tBI2jPltnr79+8r+nxeaR8MShW+Hjhvm858uTeRL9uhD/Dmpfh4udH4UlZkf
vFGj5WTM6O7RC/PlPG4MTxLT3S+MRnjFmWH03+x+/zEn//c+G9oeICv2l7ttFPvP/ZX/L9dcQWxl
bzN+OuWOjbwO/OV667V2H4O62MWDCl1w2qSmFPUTb0TunHDgVeIycnfCSyyYYiQxrnjvgJMxXh4Q
vDLEQEM2OrdFObRutkbzL/ao2catWgdPzFea/Rh6kR4uxmU7S/pC2vLsapU/xCUCjiTcNW1jtbrl
+NgichDX2mefu1ZO7eYPwU6D7aAN/Z0ETjJ8hJLOnMucwbsDjHu0vBS03LEeEN/rzwEome1LsVd2
9dyPxGTSCd72mwLLG948f/S9J3dCyFQGFUF1BUutSf1Z4sfrrZmLMXLc8IPA450fTAyb/gVpm1xT
2pc4I0aMsKe/LI8/t4KQ4xYoL0nXLBJ2/D922a2ZOvqNq33CeADTFtwYXED6ntjMCltAtPIGvH/p
ENjRgvFJehaCwCYyxHRA8L7Za2TQ/Az2uPylFPhz+2cfdj0BhumOgkA+/0d9gs3TBr5WbKe9meRh
mgqFMbXmbQWYb8m/bCAcpH9sicA38KIAGOFqQ/0h7v/7fy3NfqusVodTcUK5Joa7AMzpnwlHqH+3
nqW2zMMUgZSrQh32OsfafIznqIyuMw3C4nlbMKSArS8C+2sREVNOUARio1f6b7CiW2R1KekbC5Gt
aJKcL73VNev7QZZDkw2UyWumlB7tLIiYcRwCY1Pu6w0W0mPe02/HyPKfB94DAXva7bxY0pmnX2WC
rODmlNfGcgu+LKidj3NZrNtZa7/ZPwgH+XdiBqiZiQ/QxDnHddydfAtL2+E+Hv0cO3n0a+pzuiiF
IwDZFXTlKOy6abMyOG3tV7ctnJPthHl4bcDCjykmrdxOodEPBUZ7iCbU/p5+RsI9BozPqa1OTMRa
edBym0PmUcWss5mwuvyDZmh/Is2OO1+wtf2P1bOX7ogGaYzQJavhfTy6GFKGwZp/q74VpBzEpvnB
qUHHp429uf3MmMYd0kmWzvttLas8pRzyxk+qDooLsPK1vfhzsLx5vQo51vK8zy+eyNefHjsrW3yP
RT716nl+H3ldbC6G6aF3YEqtP98PK9JcUJjKNKgMPN7elxGJBFHj/XYa16YVW07bL6K1/XdeU5NF
V9cRcnRLDkSRJHOe1xXObnIBklI7FUMIFsvDRkOSEGdt1jAREd7SDLlNMyDAyuejL4iMRM240ldk
+MMtBunPbKVuVNrQ0+q2Nrh9ehLlQnAHHscoTxz/CgESp5AL657aztx9iVb6wIkAxUk/K1T5Vw7I
vb+XbdKqTv0qgswlpCc4F2u1uR8xz+I4dskfuPrOWF7EYu1Rhq6PHFtEuQz45Vyp6NxAO2oPgYz0
r7VamDu2TsE9coDmYCUI4Jg7IFybzG3gAJLHtYC6lVjcf/szfQnR3eSsipuBnThc6bELDFmlkGvS
e7L8PlVdpbAaGxhwjlO2bVqTxMj0YgG3TkzMzp9BdoGPlHjZOpeENLd4cUvE7/R1ArJ9LM9UOrPa
YFOpF+r2nY3UOUicbi1v0VL72AcIHvq1Vy6NfpwpkUpNn2/PLV9eHXq21eiZHjlCmGK3XtZejN+4
/YfxvTO1sQJa/Z0AisA9UkZx1xE4zlPl+2uTbn5LHrkFjxHk0eLEqQu2H5WkzN0iq0avvJJ44NTQ
QxfkdlbbvY/DarsQVyN/oikZLmEdlYyF3br2j8qDl3LpPP6CAEwaNJf4ZCJ1sLjH7mnl91uUMCn0
Hko3iDmllw4h8BRohVIHfyzFN2yF62IN8iPt2Hl8LCa1vtlOQzL10irnAUmnNR62SQzdA41LeJFi
FyJ/M+4u41u16Co4oGxhkUbj7n7pHJuOmi4xECY01HjcHbJFPGVOYa+HkTJ2zcJ6XRleQaobmXnn
9YvVNHI7E68RtgjZKndC5EWnAwsPPoWkCXKiHJi7lgiN4oJdKL7LeUTu64dOlZvJoF6WHp1oq3tF
tT989mmSiaTfg+CtXNZwTL2o6G/73T2f2JQI3oG0oXlNhrU2nwxygP5KzpF/6LACfG6pSTtSFKxu
P3SqKtbLUkXNZ0h89prSffGLdGco06bYtiqYTrHMeCtoCRjlwpZxuvJLU2N4IZNpKL9gYsRCk8cF
YYBus6uPRYUuEGibIHSgY5rYsSoa1jbfPvpgyrIsGAjl1ad+BDME7yxYm2xH+XPcq7UdMtHWAw47
N7bzYyerckdt6Vbb6+S3Y5zlTei/dKpgxNH5sn/TeRi4h9Hu7vIQYvPIG2KWQ9oK4M2S/r3r/1A1
dXu2tLtQF8ef9s8mlJQhnmalltC8wk8NgnzkJkiWqgMtfFyJ7mTxki+GAX6/qe0eh+G5xy2nFUpi
AtGDFv/Qp0IJBLnSDoYfoQyokQi3AfSBaF68mnpl++nklH9tW2b16QyiiO2HXMFn5G4BHpOt2j/s
kL3aZPVH9x11W1el4UIn4gIp7K5nj/ErpXswEiMqmSLSvnItN1ltn5gb6dqiuTFrWj8SShPt7OPr
Kt+CQtc/R7M7r0SDD6T8dBA42bCsuSXoK3eCTw5zFZVERG6MV/gLFr7KsOA4Yrr2yak7XPoLej4y
UCAFHeyNUQ8w+1V9GpV0l8MYdajS2aaYNvswCeF7bLG/v5BsVBytGOFSSthUWZ63iVIpQcjt2EdL
eS2XU6YA7qlZsPkZb43Co/QnGR6r3omGVGq3/4XjTSOIaRTPWQ5oIpDbNGGEJFFkWJiu2wh/AXfl
jDNsd8v13sPuhx8RQ1iblq/rmTQk7EKcl9DL/fdKE9GD3npenJfV3aPwQx6y9FK8vxxqoJz+j7kz
WbIT2bbtv7w+x8DBKRqvA7uKuq7UwUKhEDU44JRffwd5zO5Lhe5N2em9tGykpaRAewPuy9eac0x6
W8EYt6EnEWDs8jxO7kWOmQcHOFE+HdVDz0KOVSsMELXxjWhan54a1uS2ZO53HfQIgHZ8tcM3eymM
uAyLxBi9Q8YqwZ+ZrAAGXmKU+86b8YaaszB7dtO2i8/GjMSOi7RyrCdrWoLqjLY9/i/a9fqjQKdV
471oY/PONytn7w0BODzESGmHBMzKSTRS7Ysm/4ZkuBox28HyUtweiw8IC31rsTk8gorhWZkk9wWr
8gfa7zzjS7Qd9wjHP/+OfLfODks2D89easYf0lqD+RRzS/dpUal3IsDkemizqvn0Eh+RX8ebWUUq
QX+FZaGphl2Lt7hmcSrohU1T5pmoPdi78GFIvUYjxs4hnKZ2vvA48jANttZxOhlGB5ZHc/jlNAzQ
61qU4HqewPXGzG6Jh/UOemjcB1J8quRAMhrrGHFDPX/eDMonb12mnu0nWC9HQmqyAzCg+qwUHAl4
8Qbumq7hb7eNdC/JH04ZYvsYHg7x6uCZnIlzqY/+LJA+G7nOQfMqvax3mPkU0MG+c8odccZOteuK
amHO7gZ5znS7cX7MXdL64ZIpsYWgEIbHc97T1F9ND22n9nkOgkQ9WFVOknmP8PFpVEu5UjFKJ6rI
NOr3Ke8ZqViLYhxe5XpGd0brrA7XoJ3bA08Kb1Bic+QjO2wZLxnntO8ArnAeWLM5yhuDofIU+dli
Xa8I6lh6VouAvJqEwPSy1kTXhW65xt/kmMjPluVEhuNESNlFvYziFjMcAx7Mz7pwL4zaronWU+2c
n/sZqM9dUbFYX8LFUGpDnOZqz36QOXsxWU58zUu/+ujmRtLKNIvWlcEM/spSSy0vBkUxf+c0JPCS
dgfM89yvuUm77SiNjCT1xyqyTZRlB5F38pIqeV12QWE66HDyxn8lrig1WZyQQIQ1YBj/lCZFigN4
yVaDcgMY0H4h7BDRsMe4JrhOY84RO0tYqx/NU9GuN4V054ZUinjw91TVej1RoMdkkqXNgO8f9IO1
ywXqhj16SeJzSQahUEzIXspfyWNA/lGOTWuxbRmGveuFo69AShvVeUVD8301B0EbeGizj9jlXke4
awZ92VjIZC/ayi7dG5BH7vizl/E47gtk/ONZna/OnZFnjjxSUfWs+ijc5iFc0H6QBV84wZuVOvVp
TjPTD/kpRMmRBmeMt1mf+owgRlGbeyLU+d25YeBuc8j+TS4zJwny+9KdUuI1Wb3Gs8kvk/TRw4y5
2SGVnewzInaqm2xFT3JF2rpbHnCHJNOrReIZx/F+8dMaDTToH4802PHIEK9J7kvw2NgD2tG2BoY+
br8cXLeKcySGc+kzmk0tbJdIMS2q/haVCkJ+Y7qFz9rR0irz5i7RPTJ2D97dFNkTs6vLZKJf+kJ+
V3OH+hGv+5oiDaC8zKpXc0myoP9DL/j3HhKVPjoWy/dcO4Ci8esxtU5IZxecqY5I1ZprIBDfFAY+
gPwzpnuVzX+C826Ns793bCCHML6AI+ID7IC49aUzHnD4LqdlGY75UozPvZ1lETtBfj+lejgwrYiH
KKinVzgzwxX17p984//T5WkAABejdUSn8svHHXyXDnPHVGILFm12Q2OAuOgdp3uanLR/Dqw++Vnq
BuVUk/WXhm38/Of2yNfrbxMb+iOIufki6M9u3ZO/dQVony5dh1nqSLum8UMcXHRhqMfOkD/pPRSP
dr/6zbip8dDUU1u2f5gefW1LbF0Q5jMUOxZdaeF8+QIU1YQJ5H0BF4aaHMl1cm5kynwJ+OiXvjuM
b5K9+A+d99/QCdtVaQWBC3MZV1Lm//qxE6x5ootTUPNG8czEJjsfJ6IJBVrVbGfmmByS3Pcvcgu4
Rons+x60RPWH/s9vXz0UPPkXPAGEsbCD7df/9tX7/oRZmDtzTClDm3PpAnW7MKdhnCIAiO160UKO
qu/T1ul+VEFi3oBU0f3hn+//X43jvz//FFVATUAXMIclHdj88k3AZakby0Imni+SYLBFx5TfZqem
9Ucn22m8R7YivKijnSI3j5z+KajEs0MJrElf6by3yqvSmYRxW9RB0/+ctCoxAWeul1wkjlesJ0qA
ZQzHQEOAGdVa7gm682YW7xQ9EiGULLhGR9JHQc6zHZGWV5oX6+wjqJ3btJkOyjHd+JQDs6qesF84
zSs6cV9c+/mA8UKm8ZCc6AErwBcueKpT6Q2TExUuXZDD0AROiYUcx2E4G05tThiGZfPC4H2x9sMg
qh9YR00dEjaVgxIEHPZI+93iuAM1pbwoqjmWf+iS/4aq8ywGywBkpA0bR3r2l6/cRES7eMWEswys
844YsOYQN/66k63InnOEIJeybObzoamID6S6voEmL4+F2mbnw5JFjama0z8/BtZvzwGDMAZwPuRL
jy4b5Ldfn0a9KpLg4dAdgt6H8zThNDPOdZ1bxrNeKrgAfjzijERH2UaJHaz1fvCojK47+mW8I+QD
D88zCRXdGbK2xTyi3rHa0BlpevzAW90/+9jmk9MS0zDaT7XRvnnEPKD2nGf5qgbpu9SuXvti9F2Z
n885CuASUG57SCpzjU+OwFoQDq2ABDuLGnEGnAwUL1W8UBsmtP32xKkpdINDMXoX2DWm+pzuh3Tu
Jjuf1aF0oMs++NpN2jPKTm0yviEj84DRfTJCbeT+ZQH/0NmBspcvol27EqFvO3c0y4e4flOWRzzG
op2Bky4Aj+5Act+K2wsrHEfkkdZTZGkt0VxYQue3C4Wqd87xh4E34Ok13y9z3g03ruhqOoh12907
uTLZUJHnLGcuICD3ebDgZhHzbiOeQp/hPiXcqOdpbOz33pCDuuhn2i/7NIXXhgRWxCkhZYxXUEj3
6HJT0azroURell1Pups4IPer/+iMziKjQiXrfc+LVUcNEBF3l1MbpIcqNuiqebKaMs5zAzmYdK4C
zvg9wzDmhMF4Lcc8aHZgGuiYw4fs9tyFNd7hMVyKQy/94V2ViUNOB8iV89lKEMUOad4fhpnYvogq
jo+QDqmLgmmC14lAwOnDIK4sY9+Dlc9uxhzEzXljVjzmEkHRGJHN00wf8E5R74c8ALCZoa1q0DwM
wgz7MumC7fxq9QbXStzyiH7VX25V0ZsqzAyvf+VIRiGM9AUlXF+IdL5J+qB17y0CWc8RM1kox323
TLHtZMMR0VNjHQi8StJjbcyWvMAJyIfOgMRl1wAN4les7jDQg8J3OpAM0Kiqzoo/nVTjhyqXCcHY
BLXxvC9nrz9fjA4pk+HW03NV9IMX0gk2hz/sYl9LJQCHf2XWE36zhafYX7QEEM+VmWZrAl0LOF4y
B93d2pHyQjmzntU8aP/hHHe7HnXCBvXifpDK9+sSQTE6DKPgenZl2A/wiz8WfC5phOLkeyq76fs/
r0m/DXG5nkuiT0BwBLoFGKy/Xs8zAkUmXokbzpMYZ7xuvkmT4NDhg3zLK8gyQK3G8oI4VfLQs8mx
yHcU85FZu/8m3OS98MyaA7Lr7KbVAzELO5q0qDqeMqINUcpF1EPNZaHG+jLFFo3fNHNe/vkzfB27
bx+BTyCEz+jF8s0vqyrnszgdCqh7yQz2BbeBdfDwRe1cjyDnMBEA0UzagJcDtoTjP19aOHw9f9/Z
0eMQzEDqEZP/ABbbl2ls0wzoIofYPdQZlhvkiwWA3H6qcZDFphyC61qM+ImQGyN17d0ErYcx5evr
rFs57ISGAh5RNEJ26jljY9SzB3HikIm3AfzW+uGWLs+au9KYwOnJISbC3xOkB18OiJmT1jKuVOYF
YHPoP43hP3+63559hgB8t6hGWIIs+2vZYtRjnNTNqHAnL/nOpd/zM8nhuVoWRlOU6Eb+hzrV3sZx
v36dkAaB2KNCo2KkZv71aUxgDYIfStrjtJh0veOEuBl/qKDU4bxkI3C6KbvwaEdUR5F0rggJArXs
HQ4ge9ibOiuWyGlMDCbQOQLmOm5XPdd96WgUCBmmAc5j+JC91MZktDKsfjaqYX5KRJslZ0iJaNZn
TUpMfNybJ9x8FWdWQtTOCjQcH4rT4X7apsesvv3zX1/1f5RXdqM+6wfdfX5qwve+Zo39PWrsf48t
+/8xkWw77f3viWRPRUcy3+cvgWTbn/h3IJlj/guaK6USZwgTN/i2PE2fvf6//0eIf1lbFcWKBUvZ
Aez334FkUvyLX0GGg9ybX0Rj+t+BZA6BZDzQrGVbRU4CQ/CfBJL9+vJ7G76L8xT5mKip2EO/rtVV
iqZMDN3EkE0E5yiXnXN46n9KX/kfr4KGio8IgI4h06/vhJcpv8oUbXEDrLKBS6fQpxn2yR92gl9X
0e3DbO+4528BZ/Du/S8bgZYVwmA3HVk2myHELdNEcZUYJ3qQ2Tn88/7JgB910RRW/kcV4VaM/7/X
/t/XZqVhRo/uxsRv9utHrNAJliZhz6T7Ylz7jvnSX9l4Wp9WLq7yat1reorzkTFcOTN0DpJnbXXW
Wy2qNt4R54KdD9hROUeJQRr6vupM4INMZUnB+MOa+PvdQPbJEY6LcJr/bU0EvzAyNTLHnZXa+l6s
Vp6cueZS2n9QE25H8l+/EsmxlPMLd9zjMl9uB5NKf9rW/R2AE02D3RazvBG6aqcrHwhXB4ZsgOP5
mgZkibj/6Yf0JeJJcmC2f5GUbRvD307NAzFwVmvn/s7rDXdHN8q7sFt683970W///WH+nqT32133
mR4QAbF1ZniRgy9Xae2FWQKO8B1BYz2qVR+RvLTVM26C13++0vaTfvkyt8rAxcciKODEb8I8uQSq
YrOxdsCwZix0bozdd0Rr78+zcVEWEonwP1/xt8eEpYpn2d5aLgiVv2aAZMOA88bN0WEsDq1ad+s3
uI3xh1Pubw/JX1dBi079g8jlLzD63+6TZLRNgAZXsU0V3+fQXA5kyRMxPhOZJ8z22YZVcfvPn+xP
1/zyYAJVdBZn5ZrCb/GSVtC6rKL9UJXrvmi/QHCYeN4fcqp/vyZLEp8VJSe2YOqsX59H3G4d5x64
BcI34vMxX/WtZa/zeWE0ThkitCj0RuKb4v+o+GddomHouAAnieWDu/l1TUzqySAyAUgAo4fyfsQG
/s7owA1Zfr0hHPH4/IHO/dsrwQrIP5ZNviUF7VegbwMMqS9bKXckN6gbK1Ct2hEPkjMD9nPj7J/v
5AZw/vXFoCVLV5ALkRqHhFt+Pd3AtKJL0hYjpWkMMQjFY16fq9zQ60uuO2hzCR8SzjI23voodInF
V8ASKhE7usFJWl1rvc/lTLQjzsBi7M5BtfkJI0hvMQ6QelsvghSr6AvNCjgIXQcCDqxOxu6+Hjce
IMsaBRWBnrN9Ggaw4kzEkH0wzx6yLqoAi6qbriev5IJAIas+n9bUtl98go1a6FJl1K/2GQqVwNrb
kOnYt5C8i1OeBrP+7mTtXDLuW6bmcmrc1j1xPAyAuLqx8WF11WTuUAuo14Y5vDxzIUIiOZCcZkOJ
gK7GsU0kRpSYjSSFeiQOJBy7YDxmZUfwaFwxIgrtUg3FVW4GwCohzyXimBgyvyU3AM3U6gl/vCXF
JbUPmK3UK/QDwzjkay7VgQOA4186HmLGsOw2YYnFYPfGNx3LPrmJ2T9D0fU9TgQJgK/Qq5mwf7A6
OrOzVyJBWhjFcd/y1apJFBMRnavnPGlzBsevmgWKqaCxBDsG86jYm+QXo1ggVPZ5mas6OQZlIawQ
KgTUjEQwob9YOf+exIyWcO8UHvrWFVvgXaCQ9B+JvQu+xb6nB8Wsf2xdWqhT50FSK2ffepjYLqw7
p8VcT4cZpOYRsBO669DA/57sjaDQE2CFYBWg48fRuJzSGduKYSA2evQaSB/INBIofWwTIJEbrV1c
ZhbAtxCVgVvcCquvoY+06BsinD38d9zR8dwNdATm/Rbr9ZLnBs2ZGKHQRd9z38lcWQ3VX8a4HB8J
oWiwjuTwnhjtje2zH3fCRCSjsyCamYIX15Jh3nJATBjDW2YDDAM864COtXIfOrrYcxgzwm0uWNcp
NioV0Keou15UkdvV8r3DktVELUN2uicKgNprq7XzGWOfX6IKdMOmuy+rLBJkH5HPkM/tM8ZZ41EI
9CcH22ZsCednEx0wIrGQcCY5Qyg0rFO+zUqMnzz56BzcBuZBaPdx/AxwsAUP6GJlpCk74/NboXe0
uyxOSD5Y5ZRG86jVXT1YDMrBosUt+GwPqRQikcE+enAuX5qy7vghhYEcJSEACRgGYsTvdoIk6TrL
mw3tJdzFi2a/IMcmH3CShOuaelM0TbH1IzAGaGZgmJaZxwvkTsR19IesxGpGwNrYjHoHYStD625p
AE7bGXA4xLDLKUutwDn0wInUYcHGGEQcCdfhRlFY0SxLQW/tzYX35rEy0MPdswnm2YEJYjpE7G/t
9RIH2O9wLVZvA8ilV2Ns8xuCIaVzHLIZ0RHHtCIj3qqcyJQNDOE/Cds2z3l1zTc9gXfad8oQD3Wf
rMG3QkAEO5D/Ko00wtTYBd8w1lXprY2iFUDiaNUrP6cyix6Ml4plm+JtcSooD+bUvVhIb/pb2xu6
/gJn+fAw2olMz8ymE3iRBs0chBiIgk35QJ6OSM6I1tukRDVdvEvFfKw4dGLpxW2bZF5/P3mNcNqI
0RzeomolmJKg76zofuRFYc2PRpvl9Yl3sy73QNcc/xP/eBYfGJvCXxBDzKx4WIwZv/I0rYBUa9XX
9wCh3a2l65SH2a31zMABBPCKJuFb5tO4jxbLxb9oyr64w01OmIIVq+KeItp8TldH4+H3FUIvD+vq
zqTreu67lvnWVNb86Q7l8rOmCrCPsmvTGzX7mbqFYNt+z41afZONPd2JQgXYy9EIPJmDls9mp7F0
eSTHMcNlXUT57/n3eRkYP1TQrK/9hG5xt3BEzPcKvZp3jsq0PaJvaccdHhf81J0p0XgmdoKJcoGf
e7JVqa4NdLO7GtneGvlwkccDbJ1m3sGKBTWhGKjyFc4CYabyY3VJQ6V79IqEFWuE8EtE3bw6e2Yn
k4sUUVbPkzmxrEKKIrNJgwzod34jIaTIchw+pwClZiSCznhO2kLcYuQ27BCDOJ6IvrMF/k+y2w+C
sE59jkhsPPkJUBpQgw1ve6z98gQHI8ZhP2j3fSp8nBq0UodXpj7YBysHDcZO5ct8PThqvaNhDwh+
SJGYhIl0UwNPHtCEPaR0JDgWSJ6G2503nzR6Aa9AJSChPehzkgeZgfW7UjrlFI0wEMxjaQ52gmY8
9+9sq2y7x8nU4HMsXAzv2639QFdkU2DpCcIb3HxQfpZLRtdxIWnwavLQbUeo751jNda2hgXdJ7cm
HiuPvsySvi6Sz7/z0SPXe3Zhk2bg3LUCSHGHCCnB7X67Gmvb7XSvF/80ghI1wzhwWnZwT9Fy0mtm
fO9oJiK7NJrA2o3plLr7YrHrb1p4cXANe71AY+Owhzyay+gYYQX99qqeBstC9eNDRTFzOz55qP4+
AfEQo1TTuU4iu5bqw90SDg7FkBsBDuXE+4nFsTN2MTA8SGtu7XBH7W7cSyTd8XEuoXqw+S432Crl
fGy9gJZfQL6XDBtapS8C9VB/qONAjjuJab8I/aIGXJdrSuYwXy2ZHixczhVQ2inOQS422e3cod7E
K9NY732CQTrE1GAycisKQMFiNfz3ksHPa2NqX4TF1AgVxc5sP62TRc55FliY+lbEQO8GEKFyh0If
zeTMxGiB9DgjznO7fv4G6ClODgSRd/dJ7q3pjrOLGiK/CJrpWE9+b0ZKMTGExyoIRaABjyCtF5qc
VT9uz93erpZ9Z20AWYeS53vGonjvsznDpXBiIhlGfwI90tVF2tMhnjVJh6vPsmkBwMOo4DMCOvTO
auqz0dBeFQ1+4byV/ojIrICjM4c97vlh35PWSGAAjhI2cDWQmuIVoj/Nhe4eEWTkJuy8ckDRQsNg
3gXZqszrKWlrOECq4K4WWqf3IKiZokGHV9scq1sQLQHA3dsdndwD6Ovxe464l5IVCzoODzdHsOvq
QBKElrkGEN90DWB2V8NIWdUVyXVuM0g+aXRn8GCwvNkM6ZV1loHLooZUBYKlNK7ntzJ1oKanVQXh
cMIPeB9DCdTnCCMkOxBig2dFu3gN/dmBVmSI1L5pFajSozm5iXvybARPezvfLEaZ1WcvE2SU905M
ub9HvuR7O2fMvJ9xlSs37O04TaORZfrnKOvggWDF4NycFHLUuVfdM76z4lmLxFasJqj7QRdU1lEH
PcDTJvBilI6N6yp8I0v3PLX1wB7vDer73KTNQw1c46nvFNqhsVPq5DWaD92pTLpRIX3Y5R5EoHy3
OIG/WysH4c1cuPVdPYMiiVobCgBqHat9gcqh4C/MZn3eGO5KsMNgYWchxsN7NlLGAiE4Er8DP4ZK
f79ZSRVDlo7aVNLeMCO3F0A2nI7OFG8aA6SdB+Z9CMGMeRei4oCEa96yrwB6SISBDM68cGW0tESj
x1E4RJibxsCFTCj/vkR/fs5wFPmRhcjxAY+2UxyhT9dXEpHra0eFl+9tCF4YzfuAgk5k5LJF9tpO
Zx5Y/Zd4iQm3rpqquuZ2tgKMrK9lJCBW3rm6X2CW1R25gGNZPWhSNB6EWOondqAKiOuk4090c60O
k2wZ4OTP+ANbv+gMnrXFv/ZjTdYGNprkOVhbxN1JW8LQoMSeP8a0qq8de97OHNzYMUQIvWV7YGKh
AE5mOVArpj6rFtkoZ8rPABxDcoAbrFzDJgbZm8WLga0BjwFS2YTqOOfLH2FIncmcULYopmC9W1kh
Ox6JsckP0FLjh8UZ2EQgDyQkKTuiBSM5qJ8W/5sROSi872gWxzF0U7u7mfKYI8HsBRVSrX6dQM3q
ALGfgDjiNaSYhOWwUoFkc293JHxoM4uy2Z3ekkSqNQzqVl4xHbfhavZT84DywGBxhsHIOYOxeRe2
MYzwcwB75CDNLEWIB/P0ux/Uaj6V0L5v6pHwkAuWyOqtX+yqOYLM9B8gsbl+aMzN8E13ruQ/k8lG
3znLauc0Tfzs8yAUZ45oqpfAhDcS6ji3EGhox7hULXlwCBGn4L6sOL3uHDfDSkFhKzkPUk9TNSEk
44Wd4Y2Ek5tl5DuRZUhpUibWq9vDypAI6fMQFGkDgrrssmS/cFj8zDtOWmjRObju58QMZvLdNmP+
ajX4dQCyg4oolG52W7D8HI5eVhFjMTslpyBvrsxo9UyopjAnwPb3/rwN5qWXHkFSjTEyPct+tJyG
xVmCKX+jbnHEzpK5umlivHthN2rNDMkDKREKKoELCGkmuxVsXcijExLouwGsbMUYZZjeRjuoH9Fr
g7Vj76qvB2T87TVtQfjG1BLUHp0SFRUVnAaycTiiou9IegxnGvTnTFuoab9lAgEjnywA25FWeoDS
lzNEj+TgV49WopxHczBByfvatx/SIin80MpHjlCtT9HI6bwP3BDCaPaeIt5H+hCU63sFJJGfX/ks
6YPkSQ+zOMBsPQCW+enOMuXOQYk7xEznvrUyGz9J4CBxC1EhWxP3w4Dl2IO7of3ocFcb0n8KBs3k
Jbm5uTQ39WLjBGlHaFj4eQZ4yDGHVkAzkM+rw/ZJP/HIjHhN8rQ8Yl1pSPCoKWohIYMwLTlfFBu6
Pv/MCMjZIDiUwGFliRUoceIUbuT11PahYHJ/SShy8zoMJfP33vSMCIAOB87Ud8W7sCrjcuxm/TYm
ZgY/uWM5wQmT6/tWM1ADSGCmQGWElZu7QsqSL3LBUHNwtYq/Ux4MhHx45sJZ1nD5e+RNAgnb7Hgf
Qhx+/rXnFd6DIWvjafDK9j2Oy5WdHZbQI4kqnGbyuIHOYHSx+8AAnuFuUIHcvKpAT9jHYMTfQFe6
oGuxcCj5IXonfSWbXUHeERn9fMQj+pQUMMQBXaHK3c5PcFjxI676jEMq5SXss4LPUVB1HNWkq8eC
G12RJiLlCT+F056PTsAg3tSJvtgg47sUY+EFQwn0r2JB4HdiRV0hy6IDNKJEKPt+cgs0rZDCRydE
itvew6pCJls6NibtVlY5hfQKqW3nDQ7xRUubUIBiRO7uENzgFOfQtjQU6qzDewOzgQorY5TJccBA
c+MYhngLtBZTJJRB8ci67CYMLQfaS4oeyuVQLY1B+AcRLrsBhibJR9DK6SF0ABeRvseZ/14z5xK7
Ya0WM5zxv71ApyHTgMAACJqTZaZWONkyv5kHX7YET1kovNpAw69vqyo4I24zcHcdCuZhBwlmfNYe
bNLQ0aP1PlCfGpyClpWMEHwfzTlJUBbO3CBr+lCMRoGGZJOMGNkCphSBrFYXBEN1/I7N7OIznXid
oDMxqIYHY5/JzuPvUNtG+g5Hi8vUsH6Ci64PGuPUNfNGcg1cHixnHLjCtCh/c2GlrjzZ8cpXCwiw
Jt6uwzB04ETYX2UmgS1nE4YDZCRMewnSwrYfhFqlixH1bTuRVpjpJtg7CdnnO1x8yS7h9sH3dlri
qNyeZ2VvQplRr5D0LXB6NQGrwNBn7Ycz2mg3Qm0B9NqD8nkE7uu6qHPxMrBoxcLfiWqan3iDV3kg
EFfdoYiW+anjCMVkv4rJsOqkMqeoQ0L9iafTRpc7LgtLhV4/HO3Kc2G5OC1a0gdfJUDcly4X3UfC
FJqQCyeFCGvOk/yke1xSjjhJ1u3oxMCe8yYx/Ji8GcgRhXr7FtSudeNrRfIM6DP/iV2r8UKn4Dk9
juPY3DHjML0rv3PUEzb7WIe92Qa3pVcXr/Q1YsCBBqrafd/2KLv7jWkatt627xuzD/LIbq3OCCUU
cuIROF18rAi6oDGljDFJu87QEs1k2CFNMBN1GP3E+W7nZvxA/FSXRpWHquFq9WFRHhBwLt88e4F2
ZSHvpdXQjfZ0KrqizG4Rfw1qB3wLW47t9Z4gXaHFGupuVDE92aqWuzWuc+ZbvL+3YhW8EQP0s581
NO6R4btNFcGWWmYRjg4EMFADxurJKPLmaWmZ5YTZqudHhvJOCu7eo2rQkkPoafRwqfESSYnsb87V
JeRTlnNnGgNWhZEJA30/BWzMla2gAqL7eTk4sJlom6QKf4RBwBJn/QymjEvnPHSGZB1DbcVE55Wx
AK3FSwhbJJPNGM3K9V/MKkA2CAMAhtPQJCMXbvKFkqBHQLCsZB6fSFtBxd3JNHkJDJo7wHkbQcBS
2tBy60Gv/mDW0Fm7ktWABIdOIXSvyUx9yzD4UmD2OTAda7YIOGvEWgCwL9fx1a9qNzlgP6qpv01a
T2FSoboihbfGFiTjVr3g+2yAwZjWQ177Ot67QzpxM2lf4R/r2ydWzPFajJ4EvspBE0UFC/RPu+yL
7wLXKIUARumEXHCOPXsHUvAruVHI8AaUaZigpmy4ki0Ud9KjUH7tcXTROjEaSfiwZmiJ3ct04vhM
0gKm21U1BjkbS0EQ72LYyatt1+1tUBoA/WgJxKRj1EgzUmvOb4OZND7adrU4JXYxBgfHGqtro1iq
nmweK4bb5cT+k5dP4Iu63m79CDoap09Tl8I/NG7cpwRdWJsB0hsWH0afF1+mJpk8kUwQ4Z/nlWpe
Y9qsLWpZkf40A7RCB9wNMGRnAjseHWau3LRcGt9iLVEgrnwJzUHR+kv23lSiYLWboL6FJOJ/TIFN
9HcKAvjFdEFt7dRoFU/Z2JAYQkIQ86J+Hisvgv/tPY1z0bLrsz7Mh9K2ig+GzTSRiI1MDMiRpVwv
m6KQyMSlqL/Vy2JTI2Wm3X4flYNYSLdYAENWyiC5bUZplmewiaZPWw76h9USIATgMe0G4jGYyoS9
MRE30KSldePY8AsJJJh6jOI4medd2waQ6QRdi6uOdcJgXRyWk+cMtr5E1Ni/mDAAp8ihXDmzEU5r
Fo/O+cCSjSGtbWP6tobr1y+5iVFwF5uLf5O7St4vdHo+TFph9JOQE35P+4aTEmTDzD+ikda0OCxP
/QTd1gBQBet3PbNh2KHsbXFiqF2qc9hGPua9ocXerBRVqqZ1+xkEq8H6NBjVpYGvPY6qvpSYm/Va
fE+mLp95n5qa7j4WTh02mCdRBgYZlfaU2yyzSLC9MSJUELsG5zZwWJ2PafjU2K53bkD3/JFLJH+s
o8wOWDXBJu0r/NvWAQSfrKOalnlLyRtb2cVC/0yQcORlb/jzeFg4sYGEoojnLQbbpm9wNS/fZkTy
HPVsfFIhpSh+Tbr4fXtEVWqCMTSX7jHFMvUp6pWgqVz1JBS3Nnouk2wH3PLZhh5sC8O6t1NyE8LY
WXvMy0s60vJIeCzwOsfZuB8ZZy7hwkE7P2PKJm8mW489R1WbGOtkorO4dzufDoFNy0bsqR0U7ifB
vslfJZ2SCLxa8DhVVRJHoFO3fBtqRvdCuV0md0NA9MKZ7n15jarevLW2Z5sSiw1312pl0ZItMSIz
T6riidGQkpfTXGpGRth2jRucQiLdozGJwckXC2902TUCNw4maKZnnRH7RxLGbSiz2OBZnmqMuXsF
bBbgGDZ6Zll+0+XHOKencQksm2ahFmyPVwV9UWNHAG627ip3rN8gehhGpIKCMIGYw+Yd9YjR7Ck3
qb489IxPiI7lZtmV8Xagdr0MU1AB7rxfV5DGE4Kwae9XKI8iclFwLi+xogFCLF+VHhB9kGsw+Ao+
dY6vJMbq5AI42l4U6GkG4qOorteBocdEyyviTwU/gwBq3VGT8MIYtOm8sxhOZH1GBJx7ZTWZEPD6
Qd2FplpIwKjEaJfHmhFItxuDeLwYCuUOINCEcUPvBFJrBjYwiTrTjpsoQJv66axd1e8yRoKbkYlz
9YGTp+tHsI86DLlNnmP57rrlkfe2Mva4fNmU/4u6M9mxG0u386sU7pwC200S8PWAPH0XfSNNiFBE
iH2/2c498MTP4XqOfDF/VGZVSnKlEnk9KQOJBNSETsQ55Obe61/rW93MqoAhTg2u4swwL2pplJ97
hgGzP6LZUK+WQKb24LelzHxntkK+liUCRDz3XEBwlZnUxg0qZWKNm4JbKwvcZuvWUbqs4klpgOQ2
OLqqvavu2A2P9oatDKdoNVNm5cA22Man3cdqdK8iaMvXWGU7Rp59iri+88BR0Hd41fSqrGBDbNns
I9KXqJ75kWwX00/SLg4IAT0rTa+aOJZtqqFtjg60uCeemVJnIFDzvC1iobYbpvlZsjPKrLvShNV1
F44JQX2rprQWEAMQ6GphaPfPWAJQkWfGYB1n48zRQMglcMNWGU9pcxMzc3DWc9kZG7b7o+YLNVt4
zIUib3EtxZ/aMo6RZTPkWg8c6sBqHrNb7SiQusul656xvEzh2QzNqlq2s5GyAfwZ4RTXCkFnWV3A
0QUCw9ndsOYuXY0c4SjiSlyaI3PCPq6nAUMad0aUYz4lRZ1/VGy7VVdlpysM0edefGyqvsuYHMRU
evV6SXsChGdIvrxy9tHtFRWWZst8tkrV5Is7lenzGOOrA5iRda+u1VXNG6cYzFibSAXb97Fktcpr
byD9O9d+KQF7rjN8xe3TnFFwthLZqFW+SxPVdEAbK7t1Q7QIPKFdZHQ5ujgKPHusWCGMjGmih8ve
6b/UeRSxuLUNwqtBc0xwzygikpyphuZlMG3WDwWWSujpsP3M7RAxl/E4a1JwULsBYPUMU8EuVKCN
oSS7sbNWG8xLa2AT5l1BEROK16x0+9G1wWRQ/5c9zhEQgBV+uLI9Ogz8jbU7a3XsUy9D4eYUawYG
58jhtg8CLaGSd1aWdnNNVNGhbJhFriSboAjtFi7HqlFqNd2kGXiSfTVY7rXDZi8nQ9lSuIMyBjNl
hy7T16Gvh2yxXlwXdv5jFcJk35ciqiAzc6jnjaptveL4HjjEEuuELLpqc28sMjXcfqIUAYprP+co
YU1bkLWv7I4cUWQIHitWUSrzRoO8ES0SkxgOw9BRCtXnqbshC0QdehWaEpRqKjg0jDJqF6OrW5Y6
M8K52/O/gnkylNGl3tZCFOGNm/DVejCpy2WZhiVx4O2C+QvHQXKiAbaKZF4wLPAqoOpvkscUDYdD
wJlQMabeBzpUmT5FjdaeejpprxVZd+iLBTxIwNFojQi5qg44udXkRJcgQr6fg+9tj1bROMNRscAy
+oMrqc+ECZ64B40h93meJKiSxM4ofq9BKfgCkp27pemdZL1Zd6HO+khrC+fIBPm9a/R4i9uH5jSk
6nJ+qOiyT3YRQFHKD7TabRCduS7HfZ1m4rW0S/dVq+UAKxDPAjTl3lZKcebsANZE4l2oibqrNkkp
NH5g7OmYVV+o4W62KdHOHHo4I4B9j14KZ2RkJrCWdLddITER90NHAfmkKeh1tLmj2hePE8fXEpF8
bu09pOh2vA10Irt7HN3S3PI0V8UmbrAPrEfNQfSXncVk14yJLJy00GArP6NvqVuDiWJ0NTax6a4j
066rZ52HYnFtKG6t+JQEUMiFdIEKaMSi/tUX9pcczOf4tSkpq5E/dS//1Of87+hgtvCb/bGD+Zf/
KV/k397e/5a9/M2P5S9//9tb97fHFxm/vhTf2ZqXf+ZXW7Omf6DV1fzqczfJJQoMi7/ampc/YQ+M
J8vi4hFLj3xRNjL6z/8wtQ9fQYYuTkbMzYaOl6ul6f4ff4Q9h7/PHgHnpvOXXM2LofgbtyRBTRcR
wXIMDcCVwET9vdtO4okgkUw1qctK23Q3sXkTSMRAEBBy1RY7gmf2eKcKinl2V5u8unXjK9LE6wD6
jGWkHqW0G/qoAe/XEDTuC2yImDqnh2h4UOdLVF93sl4l7BIKLxm3FJ9Mzo0oXx37Eo4noDKWdvf1
8/hLl+Z9mfPfT6/LP7x6/w2vSc0iSfrTq/J/Ze/LRXn+/iL87et+vQwV3PAasFSXXCI2VVZartBf
r0P+yMF1DGBPZfvLEFnl1X67Ei3zA/BhzGe4oUxHfHsl8keLygaTz4YzSp5I+ytX4mIl/f1CtMDK
qqqLtdXhyl4yUYvJ9ht7a8NRCsBUyEzfToKdDF6YlWcMAUAByDK2boArgqkAvUPG1/oTA6/1/V3w
9cUx9zsG6VFwH7q6WDW/eXFVpzdCHwzGARVbg04PbDoFZ3gSZAhpF68p5/aaQchDDsjgRumATHGy
0/BUDO0BpkpKLROxNMQGAn+LNJEd5cBv4pV87ieQyVFED8iRd1dfVcTm0SbT4DrW8vF1wOwwcpRm
S5szZ1+HjSWfGlWnmcdhB4fRJdbfYq1HUSnBoUUbprWhZyqxXq5BOVUg/+nKDoLIvcmnPP4kZzBA
TF2QXRizD+OjMMyNUDLrhU7nGLnJkIzzMoP2Ss+tObE0tEB9maRmnR2af81f39q/dDv+4b32Xc7l
/7cnheZ+9WD/8bPi/PL6y9/fSgIvy0PiUi7pwHdchnLav/3nf/z25b/enLrxQQVZy0MCjKCr46f9
x72pqzw9DDjDKv5y13IWV+8/HhJL9AWfso1Ng9w99+fvDwn1A2BTkzANJnhkHuuv3Jm2y8rwzb1p
L+hR2KM8czAv8PxaHlTf3R6TqPVIgodS7LJ3duoUaSfMTe9xdYnC6TkJmXcm7YRk5nzS2uqZOO1e
iEG8zIoybYuoeaNwBN6/012byEG51wqQbwZerslqmN3RphYqVKCnGixF7Uab2hUbnWvuW0ZKlXlV
DjL6YhV1ikODsDFBkRhXrTq2lzL7YhgY9aqMpltKWeM7Ke3yao4OarpvpzS/S3G0McRJLDw5eHEW
yB3Szm1ZN2sIS6vUybelSK7CURJhhKWkjSVgKw7F52iK3TOMFfR8UtdQrThSyOIhK5vHOp/PqG1n
jRPKdp6EFxd4fUXh57E9IQsXxhqbMyc5iuavLCvSzzZYSspy9jiW/FwG+67JHiSx721r6j6NGq+0
XNGG0TRYV/MwuWrLGvErBD/bAg4KqG7XZHViR33K7fINmuFb7Si7yoKnA9nkyYbolTswDoGtG5su
dEDWFOadocHFwuXrTXmjbLJxeGpqg6rt+b5Oq3dOov1JyZj0lvbHObcPVj6GG2pq3go2j4nGhnmc
lJsiDo5lQT8HwJ/JK6qMc0CeuZcwNkwOR0Wy6ap4NVTvQYMBtPoCr3WDJaF9J4+srshrjt7c1ueZ
L9ao6r43wElTWYAoiQSpo1PUK4sE+htOw9QTQ2LfRnp2HzW3GfNBZJiAfTgj8bt4ZNiYue097IcX
BnwM9RKKAmhOSOgcXuWanDcurkDfAAnnWc7EYTJuLm2jS5J9s7nqJ4mjO6cAL+B4x7eKpqPDOoia
TKyjJF0bpcSEXaNDVDb94rGaadtxwHk1aqbOodau17qq4Cko0MrVGgFzHKJPEwoBShBsv2qwry0l
ZL7fO0fFURy02wK/ojBRTGbd04H+cBfk5iovEXTKKv9M0Hg/aHO7SyvmgzFj2Wm+6jBoekAEt1ON
8BJ2tDUkHArFaMP6X7recpb4rmKcq5efS7twVkz/KlzhBRaenIktzM1AfNSd9qMdKUAibTfk2EiK
stsGIwMv+yZp26eBp4CHO4ATWXecAmPLZQ46jnYQ007uidhM3B8Znk7gE55dYugJLcX8qDD/5pdL
+YtypyUGKjHO4FH3sH7jvtL5BJB4r63yCpTOxxI5IHArCEiY4Z+6VF/h0lkTVt+TLQNhhRZ5saL5
huDmtEMWC66SZscOpaDXed5PRbxW3Sb3YNe8o8Yw5ebzWNuUzhiG+ym0VZ9GZowOSu7F8Uerj1mk
QvQdPpQGpQYcGI/8VSphgCbmOO2EPVU7xkXDtZFbNqjLij6DFvMFgv5dVgjmrUxlo2hXjPR/qI39
xZyNs6uX4SVN5hdrCuxLVFmuH8DSSSl9om+q9kXYrMwh3IwcWgM4VaFu7NRELdYJgLzbbv7qAmci
VpRmemrTgSGGxS3mjvQah8a+RHsHTNW91hmhapMpbdVYCOdgtDF2QD3OabUu9Ir8foTHsmull6nv
hCcOXRRdY52gpmaiIFIfX1ycS+s4z5Bqe/XKMXQy/cqRtkVmEdQvoTRZZcMtExaSa1bbAqj7RCwr
8xx9Ji1lOHJXV8SadV10XkLHF3ij4clJ5lMyQLHoZrXwCBwcxqB+NsZoq84KWYNkuu2xjK/dVIGv
l2gevxsfi1LfOoIeWxjLSDcpzasZI0wgKJDB7PmTmgLEMOxPU54fRxXEQpMXIGqtfGCAP33UKMVk
dHAKqVwAoTm+gmzxUkp5YTh49KWemd1AG4Ul7zclqFLZXscdXhOKuqGydf09dYtgN2a/Ep/CSgMQ
WGE6ssXWnpXnESXIj8Z5VyujF6nti1Oj2Nb9/YhqjMH9CQtqv1br8ePU9eckrlc4uREjwfXM9Dmf
Q3voLvCulYPiSHwA0FvHvmAuSTvU2iqK4rVcnP3BgGpP+uQFqkDkO+58Y7cA/Wxq4XnXv2i9IY9B
Da20tPVXiHR0VoWPQzglZ4xf46e4TunsSsRTAZvdK8fgWvT3ikVRfQe7iza9KT4EFeRL6vrktTNE
d2YOQFCN3XA1uWGxCGF8ikjuzOLcdWHyKBSivjKJFJbj58ySQP7C/CO6Nwc++2NRVLCv4k5sHGKY
EiWXaSTkUjW+xFp1jZBxjEvxhVLYyVcBM3qFax7ihOvZrV2gGUlvwoDsX2F0Wl7MiNRX1OghtCU1
XEK8UoDUbFxScneqOtY3+CUpYdeI/XhEoMJ9KmuTaUWlPGSSisuugGex7PYhE6LZN8uV5ppR9aih
Z5/bIO2uLbCQ3kzL3EUEaXM7RolyCfPY2pegqW8YgkRfCJVkJykmJncZCY0jgky7RZWzn5k8Yl8Q
3WyetLadN3lEZUkF8nnvUjvk1/NsfHYJX5wyHiNsKVLsCdPI1UrBvQYLhDes6J5CvE4vWFDNAyOf
YF1roju00aiuR1y9t04PoTYsgLX7apHlu1ZPsltaHPUrR1HiQ9Y7GIsK6LFZY+26WFYbuuYJaRgR
5B9gly5TmgSTqsNAmhAMEzy9tQ5mnrdXC5r1OBvTi0LV4lvqpvjkkry+J57UYaPnMw9grSRiGlZ1
kQw3lEvDiVHz4BULSID5glaLfT1JrE2yhmpLw0xxVoeoOhpp065Nq6awFIvdIeSuZl1vGnltYQE6
q60YGYxlG6t7sZyR8i0meITwJTaVMrpi8NNdjYljpWuArzUNz03T3AyjqxAYk1Qkdrq11eaInEgi
zOHiwnTwFIqjfZcmgIMSgnPzCPKAU06wJ3j07pXrLovFsxxDgBVp/YKo3q+Q/IbPA3g+Djs67r9w
suhELoD8gjQuxK1IqvmAb7y+jTu2dJzHrI9prYMAYlVsEeuUeRsy0jgCexR+UV4COz0GDq3JwUrw
DHPbF3q11G0n89dsUimOFbSliaM9NQDM9GwPrVc+MDG/ACtZWc7wKcmzozKR3hDZsNebIbnqutxa
2TI02ZLhBK+sr2+sJFCmbgM901eyUU9lhBWb5rLDEvGAm5SeiDGs4GOWNzbMiWOVzZTttLcMaX2j
p3XYabluM54SaNvDdkiyN+wout+NdvYwBTDXQAchrxsh7YdRvu7yaGeACtqUpXuk5qrY1JVeXiEH
n8vc2TnCfKDRj3Nr5tZ34zCs017cgI8ddG7COUCqt7CbUemmXkwmuJjuwTA743VdUzreMNBK2YdS
PQQZc0HFZCWwR6V8sBTVR6P0IePv6TDzEFE3xDXibaDEt3BETfyTtAMR5jnkcfA4z3gf7UoqXjKJ
/GCPoMDxFLk3Y9jla6EHWzNV10jSj4Zo6pONaEX/GAMqryumZw4Vzzyk6WQE/0jaZKc7X2phuVdA
AMP9WGIPGPi7L0rhkOgseErE8BibcVo1Qr6C1pgPnXs/puGJ2Tr9nKJdu2OLDVxhgBFb66gDts1P
npOUg+nePo0uuOmYvWDWuivOddf6OBcrlSNNXtZLZuBgS3vwrDqI33EPY3N3k3Mtl4eLfNSiWjkZ
TnpmJjavu0VDT8Kz1T4YrbOQV/qzSp81yduDQYzPn+l6YzCV3rlLXMmVh6nmlAGVdVVo7gJZ5/mo
yknr37MOYMUwjp/Spo63pjofNSC57MbIVDhcRp0E6wSejhFGvrSZWcXB7Nl78+xSEPFqbuI14j5m
lgYWZsg/oZCqHBtB6W4hLi10H9C2VzCQclKKfJuu3ECEip+Q2I1TM9VJ9V/QD36qDHynIfyh0vBv
qOrB2zMJGv9M1zuir/flt6rBP7/oN91A+wCbgKJNhwiHrakuEsCvmh66gcqhhN8GtKDBwfhGXDY+
oArgHEdsM22AQBz3fxeX0fMWTKSGQdjUgHP89//GOxy+l9e/inXtD7/+NvOvaQgN3ysHSIcmfCNV
YH0QHO0X1e8bYS1LAlAuIi0gA9XNLXbk+UDVSrivmaST/OCIXGYryvwwM02lipu1zR5tq3oLy+xT
PxkHnXYT9tHuGvz/vK6mSnLd9wZePEGwcraNm7Fn69J9fSDo7UsYj8NmwpleatNE4h/ullIPV3RA
U9RTBI+DTb+sYA9btPkNFNR4FznYDgfOPFMV8rQNtSv8wmTZwMLhwBuWTTIGvFi/a4ZDSUUizDFq
ppToYYzlOx2QPLuYw4H+ISe8QHRWQdfaOGyBUbBt6JgJBp81dwALUF+K0TqNdvqs2xr3Xb7w/Gpj
JfNur1V5uO7d9BToVud3orrVVT3fFsRicaqO2W6YswunaH0fKNnRtsuTQ22bjaR0jhFHO7ZUNOs6
HvzW0p8Y9G3qNLlKlClb9wbgPyY51zCmlIPJA7trpl3SY4Qmflxs3SRfO2m7tWmY8fW6Je8YcrDV
xaNsVSpMXdxaYIsJafmJy2Z+NIw7+KeXuupZDMpb1aVbvqMWtB7ZozX7eGR3UBl7fGKnXv3a53la
YlAjnu4gJ42VJ+ikSXWfpQF/s7Yf3DbHq0xd2ERIilggHUq60LZu3jzoIzh9chg7enyL82Sa2Tqh
lRKmXbzGLsP5O3xNm9GP7HlbLXuZtIj0fVRX7KtamF1RcAdVjM0J9irg/IZPKfaqAEbsQVNYJxHH
jZyA0sTsnDH1nsHyTi/qXW2Jc5w5G7Cx28KuSwyoabwK0/ZY1RQUVAFYxQSbjsJJnG1g+QwlySbf
SZSYYKqPW37Dvvkdk1RLhGopzUnZcNcct7vYxtTSveJOOSXLnk0Dt+SlACGrPN2atcPfoxhE1THG
Et3aJXWf+IQfX+iE/+RS2Tw5dbuZuuI0Z/mj0qbXueiu2HWu0ra/D3ITv1AGva5AcWCzpZPNahNt
G1ckkeKEh+NgOp/rLN+S8UUXxgDnq1pRULeLaTvpysNgq7tAk7fQdveqIU5GOe4FuXavnzjPpHSt
eZVpMLlWrMegsC9sETkbdXDgnKXtZChP5BdCEEz1jgAB+TVOwfR34xn8us/t3FWONYy0Zr6uzPCu
KtINaLq1PQVPwzSHvBXyMz24GBOiV1NXHifIfgcjBKTZm6/0ELw0rTyGevRqqwy1ldG61xs7e+1E
fIeWCDRcOxnWdDLy2EuneqeHZJ2miaJbK94m2G2botra6XjjKpbkoOeeymx8iOrkJqypKCuNu1oP
bypNuWUrSQVL4+k1YV5XFPd6wpgsSLUNsvtWqCRYzcx9WkKrtNKzNQpeZizB/mzUN41TrqoAmidx
qjlB2lcTEs+KuiPg0HNosnZBVb7ZMtsnzpue8ehV2/KOkN+BYw1OJ/bAq6bp+o1TsEikVBNZUshd
NjSFL3KT8RnlOUBQ8001PhpqeAxCmrrznIMEETbaWPR7foH3r7PXE3T6YdY/cokGHML1S26bAJTr
muoLFpxaUQ6cWTYkbbKrmjKDvWisjSi7+3puH/Qhv+rJavjN2G7TUqNJRZX5ijIma4sJEoBtFT0Q
H2bHjKUidZ/YB9BFVp57G/6308c7vDvpyhWPbvEQOQ/sG2cfq+mG6rRppQzGTR9DvMF0e15O6/mo
P6ZNQ3ItWNGU/lqy18ZADdxwqnHitG6ya+Wor7VM+MusyBrji5qMDRc9rlgG3UfsXVQywRjocNIa
3LpeMswr5i4Pll1c2xY3Wzcn3CU685EpgKajt9jcu+5jbFu3dOCgs+Q7zRDXutk94frvVoGBlBQA
SMTFz7KWm5doMhK/mvu3tjQqJvG5gTc0uenG/lNehgtOnvN30zgPzVBAVcDDQbGk5cMYexmi2PCI
j9+UtbrJoRaQ3GLJxaf2NHT8qjXD0lOLMmbr6XK8KRCERuMwqMU1SwHJF2V4Eqk23/Vj9NiaxWey
hCfSVK8YEK7DPHtmOd83gbrPencmg5V6NG6Tve52ekfuk76PPRtH7uaYtxsNf5NVU+fx7GCvKjBS
1jD1fVIjB05unxVBPFlEnPNne1gRXD9PuvOa9SOpLbwna7cxHguRU2MrMrkOCBuNg8mTiQ4ILXS/
DKCANqRmOlZ5rWPbTRYqsUV/Kuvw00iIn37cw2zm2waTl8fDDYCfa7/OY38su+oqNlTwAwsxoOrH
CnWRlhA7LJ4KLak3IoyvY2N6zFXlvdcos3EHuTcn7VZOS8GXsAlb2BC207NZyuucgAui8IJwohvJ
6S8mxRiSzjrSyOORvGdMDMXelYPGJJuTwTof3Z20UYU7nFgD2gdzM/3NTvRrPs4HFq7mlKbVLiUY
gToP0KOqult7IGXnKORY4Xb5eAAHv+zG9zHU7giZUYmn9EcSVBceHSloCtIKlPSuG3j6uWzZfevl
JlammwxbqzcAjd2YZXqtOeYhr5ybuEypI5o7JvU9KuFsMqiMh/BzO+I+7V0sl2b62urOIXIDfK/k
4c/saHDL0Qa2SNdPA7R0X84t3tRhWlOcQJlyXN7GVf6skezi4Z7teqqlfRAeFL6JZu1o/SVftl2y
O+kZPko0CcU1duVcZzj1jC+4d9ZK4xx7J5r3eUXRcwdAxDRp7jNCILad3mnnuPooMMF0M+clQcA/
7ffSUi+pdLeRHGqqZObRs7WZ5aHdDPm0ySabylZX7i284L6Wzp9i4XyeNGKVdtjRL2qpV5ONp6Ca
P5YBn5PQEv7pckR/T/hI0pdWN6OjMY1HplLk0N3+1tAJHYIV3BoVyepkarmcCypy2tz0Tco4PLfr
KtpK8n5bYMIn62S9GMacrWQ8nGGQ0JcikBdSA+iJgwJv9sQSsYI/WE6+n+rite45IzVufK5DLIJa
PhD+k/FOGMWw0WRkomGl90qsnnQroKvXJf4c9CZhpDGu12EJ7SNSG1SWMEs2DUk3vFkti61lnjDu
Yg9sWTUS7TD1TUD8OHwaxrrbzFNtbA1LwizSF3gHMY5NZHHis8JB98qo9mm6IOGYYJdH4Chs/UWr
CgYFPAuoC5MX1rljb/QnVnJaU/X4DJT6xc74uGKFCCdRccWHQ4eVC/6KGhJjlpLjcUpxRJqM1hqU
25UgMLfOLOdB6tOt6OKPwzyd9Tw+tW3yYne29BobBxdBu36tR8zwLEkOfHLJvIq6YisQZIiJBdQH
LbTfK6MTa9bFGM7ehKVZ88w62XVmfa6rQPXafrhSdCNZDbVxI0cWZg1ZYmhGcjZIqc6I76xTlDsi
PttplMdcNw6MA1CROuOtsk3taI/D3Vw5D63prBvFAbViuj7BQQTqakOx2SYSVUqVcV5ugApyayn2
OqPuAmm8NPyhSEcyKjbRcBW7pws4dZKh35mUJ9F6fpoalU75gBVfUp8RiynYJxnVSdiQ2SRTP+U2
yUs6didNQ8Q3NGdYYTq7CHwbGD4T0zeiRYkMix1tEDy/6+6Gq4+TeqC/ybp8CIICSyeiLT2ZxMul
b07zPZ6KAJW3vgduUi3AhGOrT8/QNTj8wITwkDnu9aA5jYlxj4P0iszcbVt0R67hnI91uNecZTyi
WZ9btz9LNYHXoIwHI8l2kzUczcjYh3g2vF4m7LjoBpsSNlRm2V33mY1rKFfe9bImGchmeK4yopWJ
exVaMicF2B+Hokx9feaCnNpshencWuFGkH6aBjtLQTipXHzm4ZcAu/vWwp9Js/kjoY/CC9rSOtT5
8JTSo7rNwvxTp6Rrq3H38Euck+pABiUW0R3SSFxMN8nWvHsea9EmTJMzYj8zGHdNPv25tEdWHbXq
9nh35Y48eY8nQu2YdbhY7NXI2kcWyzWMhm43dUwBQZpkB3qn1bUMsuFgNMVhtsaHoAZOZaBd1bH7
0ndsXFvqENeT264Awx0qggp0c7fKJqamkW2KOnkWrXxQErhUW+keRnT9DcAFoPjD9Nxmlc7R2LoG
FI0Bs00YdumcQhGYDJmf9DJeKN/HOHCoRS0NG3EmfTEq7kaztB2fXP5mbMjSMyJjG9gT8zWKhsQM
000lof2mbrLrHteyH4Ms8LWhjil2ST5rejQfyYcfcovERl+zJI6GsqWwpNmqEG79QHAchdRywXJ8
HUXWi7Qg0MZ2cpEKELa6KTeLZZQ0CrYYvDmEsNLZuZjsYj2cv1vV5LJQalBUsOU10l7QJRnCR2hn
iUWhIBDFT6IHTpTHD9yur1gPrphpc75osFY7U/NGp2TlK3N0J4rXyciehNHkm8bINyZ7a06wRI2n
JTIgcUpu0nTWPkUaAC8nqog9YE/nQqQSi/BRdtJd7UUjj+0HGl9Fm5uK7hLdyWUigxtvZnjirLDs
qCuCAxwgXET8RMM9Gq8qccIK8JxENzkbQZlpWFU1i8674n6WSxyCbh8BhcBgUK8tLTdx/+aU63li
RN6zBTHgS8nrCjIxQUtPgxCxi/r0VhhXNFuRqFnSsbrdrPKp3VcVTuoS/IaK6K041iYO2plORHF0
VQZ2mt48FyF8AxQCFsVOTGsBT4wnunkj1edxqIO9Xpngy2mComVbFJ30TKd+GnsrJvA/P9Y2Lj5j
Oges3sEwXbATNZvANq703FooEVuSmkilw02RBqTQZHyB6HUE/nHGO3aWbMEiUTy0ZXNPkuTOTctH
bdB2bQT+wdJa4gVUL0XTPTICFmG3vabUQGNnQli21Afc4/pHmhA0D+5cw2G3e06SC5PXhyanuiaM
2nSni+mtmRmktBxNTXZgwbAc4xG706rrPNWKNJ96Mt23qtHPoANzMC4OvZsMGAxcBu3cx54RxAcC
up4SvBr608CC2M/1TdxP0bYPs+djLtwzg/dz32sHdcTLoPbBVdT02R4sxKHgdZp8MnxgO++tXZ8q
1WGMnG+VZXShWgjPRMoguXlsM5/n/KVmCFW94LrzwTUU5Ij6DWnWHYuo6nct1W6xFuxziQuhAzUX
lLdj181eQX0hpofobjJs5agOnSTQCPu97nv2+rZ6mWzzHkAggjDibM5f8GgV0XZL2BmrfWaUb9YM
qgAW+6WJbaq/GAR0TbVThXapWtfXgn5HxPQee0GzKaYXK7Fe7Nq29+n4JcnGfYKSQG30QiSZLxYM
H3pS3jS+oydTTTxVdZ6Lei53nUzfSvqYPaef+ss0kajCCujrIgLaVUNXkHGirylDjvjEA1DcaU7n
VIRaR85aEcL0h7JTtho6n4Hq7i9dubAfYv1LsySQRrl4a3QZbHXC2OfecpQD4KfkKKSh4X9GBoB3
l67MgIxK21n/BavoHyrG3+nKP1Wg/w21ZVDFP9OV76Awy3dl98vfs1/+9w885uUrfxWXF1uoxmiH
UhXVFIuErP9DXVY08wPGZRuzqKBGFGAzGvJvtjTF/iDwZ3DJu0AmdYwCuEl/05fZNH6As4lxy6HV
U1Ca/oOc/FN5+XvXJj2Gi8cNFx5F1S7WVPUHcXke85EytsXqRbHmprVLVc8AgTFP31EJQYDYtKyq
/Bym5giBJ1KMpv9MkxPGyQSIS2T8iYv0a6PH7xZWgaaLd9RafmgMrGTAf3CR6kKfUgAlmDOY6HmF
U3ds1vuEBJfhC2Mq41elbwkrbUorX9KP7Wy54I7AWhJrj6GmFMp6FLMuPELo9p/gY5fP8RsTH649
mP+4CIVjEph2HfOH7y508WzZiMFeKROGVcsSXOuHVALf205w/xVkgKgxIx5dsEMwhkorc+rrhOJh
d8O+TLFvtDB01D/7vr7HkgprubiALLuO6hCawwz//YhAN2qogCI+NAUlLdOaajFzPCmp2zGDq4dM
cWyO8xAGTa9TU/zl42CY/T6lYYcdkEYzI7k3A1MQi1iEEKIBbWEjdZ9TaPqk9SmEBByySRyZftNb
DBoqouzE2L/eP3/J5vr/4jr/brXZvpeXl/y9/dHA/m+40NhUOUGvdR1GTNDGDPPnA61f/kf2Unxn
g/2X/8A/h1tw0EGFgztZUOjGP02xmouX3cAvzi2lEq0QXOu/rT6CBcZygE27guLo75ITlvvBWSoc
IAvTDk7ywvgrq88SjPj9ZsetbjnM13h9LLg2pTE/3E5mA2ck7gmhEruBXkF4DmlSHOqk6VEjxbj5
ZoH+bbb27SztX70cgzTeYajthDZ+uEukgCBrudFMWaYWrauSLXsvcVM1GDpQ+HX7TxazZe388cdb
ikIMixEiD4EfXi9twenXFntiW+F/w6DJszVl3bWaMTOf2jbDOVhOcu9GWbhx0dV2P/95GVz+X6+/
PD9Mm+8AT/SyanwzOExz7PVOlbMnjyqxr+Go4sW3su3PX+WH8eTyIepAdnVT2KxCXMY/vEqDL0zv
NT7Eaihw4rTlhgh05edqPK1//lL/4g3lIMfiK1grOZH/8LBqKqgORjXNq9TEYyddBYqjVbscdsps
R12l5oPEttZyUGY8UEP5Jz+p9q9en0EwKWbDZdH9P9SdV5fURv/nX5H2KIfbbrWangAMMGB8o4MN
Vg6lLL36/dQ8z+5/WqNtHXy3PjYX4KGkUoVf+AZXTvirCTVdPI6FRS1cLGIZjqmda0BkXIjOWc9m
O8RW0ZxF04MTVUWdPhaQsEk2Khj5EPxE/BnxLqMnazcz5AgrroloGEhji16JPi66Of/E2c/5G5pu
srcWX8zjVotRBxurc6sye0Qc18+OtWncI/PP4keL92THKEiIHoMOL3WVj8UERWRSlcewDDWIFime
n0NqXVjc5bu2UvIP7JsEQAg9PiUM94S1r6+vl3MA8qjmaDbdMGiFq2fDP7Ur6xBhdEWj+DAKpz5H
ADSpCg+YRZHbicQJ/Ubo045O+saJwMCEUaiIAwtwicBef9AK91b8vYzFh/DZBw6mrRcxjAgVD9NP
dWj/Eytf9fZfnz9vdgrvhiy7rnFTE+Ibq9dsi2r0lGwygTqOFroZjfeRUhKIUp1+we2d8mbry6FM
widYca5urzclan2t0Frw2lVdncvQBQ89iGLnfSRl4WpJMYgOMUKVnDcocDJaerUdEMIx7SYOTR/1
yvAwa5044ZD2kzJNAoKxWY5oA/yevRRLRY5pAtLgIFAdx5Bf9NWYitaja9/gnj5U4fhxLHPxOJhh
jAVWE/luqbVfbk/kKuT774AWx5vnOTgm2as9X2T9ZAqbAZMCCnZOrxUsapT4mukmfjdn31tc1u57
W3SfCzbVu4LO+AlJsGznMN9+EBaPA2HFRl9/dVlSWivmCVC7jzbE8o46qHiMckp9I0oWhwLwA6gQ
BShRi+QoZTZxabIRP7yBS/X2lLz97IBukP2jokkGwp69/gR2XdexKDLLrwVgNRsFgnOFYZBr5sjP
JGp9yFDR3Dt63xwRNoNC/JQcHd2B37YatDRoIQOU8XWFTi6y/8eJSJcuH4o5dp6ik4HiMGLy8hnc
6KQWQNsy8rLAiJf2iD93+W4YMWsFsowGn2juqVliaI+uys6C2ZgdjA/IEGx4gBDxVkdKL8zSVuAA
+UjSfbJxTn6KjLD4lNf296pLaBiJ3I13xnxzL8FtMrmIXyaHZHG1EVFYjEISA8QMMiHuge3iemPZ
iY+KdfgFPYu/K0Vy9vGfCCKzKnbOmhfXjOtzgOHlScOaMKDArq5lW6+w321dJldtHabZFc+Y45jo
iJmm3+ZGHyS5gqAc4rl+qFeF36VmdZ5VBJ4ob1gna2p1+C8FimwjF3lW1f3J9uhU0ics/NuLd3Oq
HFhnbCDbxuvyeh3Nc1VTS16w/IAqdihGpaFCR/NHG4baz6rkIiJXCuT8IlTM7m+PvbGGPRMTJWJP
XWbwqx3sJF6CjhCfqeva/n0Wog9GJNjc1S3NogjfgiDiIvwyWbWx89Zvbx6+0KuRV7unpT+td8Jm
UQKNPbkG4VlfDulJoax1+x23lj+XHDg1eNoGCc31/OKQjort0qs+WM/uJDBn9uMJ7Y9I0+Iz/lBg
7fXF3FmBWx/19aCr1/NG2+sQjEJa2DWKs2bWzrsyLP8m3/1o07CiL02vBUKRc7/E9e+GEOw9zH9U
0itgfzpov6sLqe+dNs1C9ntVGwbiUKJ5wEq6vGSlOQQlOiA7i2jrU2LfhcsKGQxmravNRtcVxSUk
7XyzQG4GCmx2DjP7L4eQdSd92bhxeDWZHeIMRk3GXuUvimIuCO9QWS6LovOTLBpwhR9oP7fgDbwZ
gLSwKwcU1FD6kyLlgTywMqUKDPv2otJMJnF9wljSlRyvK6jX7uoDW6YKHiVGOxoNteZgDLQ8EXaG
z1Nm+cmpaveD0g/1ERSgeVpK2odgXYDDzRikGxmYSOqj011FpnzZeTA5BesHo2jFd5eiT7qx+vrx
3JuIbBgIrVsgbGJwc41bP4Fj1NEAWoCLzcV4iXXEoBwrhLjfQJnE4rUAdWyMp9sPs7X1bIf6Gacw
i3FtlqvnvR1ry6D5I9SYgGAbpRq7TvBQpuwUY9b8ISyLPWf0ra3HWWxj0qu6hmXKL/cqHrP7IXac
QdN8PHfIKEyorXYxPyqdh0CHmien0oLl0Te4pKAQkp1vv7ImP/x6/tHTpAOPHRX332r+3WQhJXHZ
Dai22hfY6fWDpip2YI6gq5Uwp4wO1OZYyhwNulEDVyqc3vO/LUdEpgAwGDWijXVuX+zWrMHYINBy
+xG39qtjgeViK5HcrCeoyOxmiqMe066y1I49RpuB2aUTFrWdt2OGtDUZiAzAc2YwzojV2Uup2W7z
zGC/apn1a/By9Zg7eXcUYHCDGR2znQX39j4DQGsRmCGGgPzFC+X51bcfOf3nzHY0H64fsDh6w3AZ
ygmvGQgiutAeQfwh5qtFX29P6dvTgHFlZMCMeuRt8rlejWuGuk1jhUTVmvXkUyR1xwcXSbbbo7xd
2YwCLNw0oG4TCK7OHB31TcsMLc1HvdL56MIQO3pGnx1j3DEvYQZhGaZOAW0j/OlO2LLfHv3tt5Sj
E+sT2BFTrb8lMlDFWOGV5ntK7BG1WtIFwo2ec2DBfiRSZeewf3t46MDcHcojFHJoC6z2McQOy6tj
yNywauOTEEhMWUsJnAcRbx9ybnRa2sR8d/sltz4klUeZTFCQs9eZhBHqTZHKQdXSHB8joja/RRfq
t3cgR4OmkjSyN7g1jevl0tOfd4FqQJolRTihNg2eU8w9oBLszW+/0NvNLodypKqMjAfWN6YBAjgE
/s23wn/E1wqYgIjhdX5f/X4xk4uZEpSlGWx0pHjlB321CVqU1mIzh108qNhrj3n2V4z7LHCZjgLY
DGPyX7yZJxtEktVgrB0OFztcOmwTQEmlbXpsBSmo7sG/1jN+uT3URtyh0/vic9kkegadoOtX0xeB
34mFex2qrFkwhtVwioEE+og5QUoeC5heKDp8zMqq9uHNoaZfzzrqqYpa7OyK3UdZH6lKLbyiq+BY
j2rvD27tHiOu78DoEDhzlRI53gjkMddj8gemy5pfFxPw+6axdiZla38icEwxnooL9aPVIkb2MAZX
lmlw2vT0nZvCwNLhU4J9sLQBzfEI7O7tz7B1AnGx42dJvsLxvnp1JdJQ0KNo5tewU05Zauun1sCQ
Wq3jz2GmJDuXydYL0lyjh8VNYvPxrz86ru30qpGP8/s5SS6GOqHbl4f9sejLJ0uSJyc1iXc+79YF
RgxNMZRmq/Wm/JfYGlSH0JQXCd5WSqUgoarHw7kyzOaJ5sRwoFGgnm3hujsjb06ujUu0aaiEasbq
ChOx0ZuIwelol4JVqmCTnIpRK0HBV/GJj7m3p7YOJklw0iA0mcRpq5rN2E2pOSrMrhECkDKKHmiM
VeKu47C2b68bY+NLkjAQEcCcoVrjrt7NCFUdzHXCnmmV6bHuBKgxqfPZJPAWRIyZCcjJfC7xIdQ8
ALaq99DoGFy5NaKOFhRBchwErqLRPMRcgehiokO3IFZiLFP6bsSY54z3re2js/+shhEqAYBannWA
TvdJ3WFa3SFnV6rueA5RiDi0uUevoKVYpMzzeEnS2LngttbcY/IAjt4BQhzR0Q5uz8LGhGuozdgk
KyqCZes0DRCwni0TSyseC8zGa719ospRnWIRLTs7R9uc8P8Za32NZgmWB1Gsk4RAGn0ovLk/LkB+
qVja4oJzXuN7S9sFtaGYQQgSPxjaCDnyNIM60QpxSIXRn9GdbY5DM5T3Yo57nnOwd6ZkY80zJUAN
DCbFctZQg1BKkdQ1udLIOr2DSvmlQfv8a0fzjPN9wcD49ifYHM9VufRJzSDirTJlXNKg3MgAzuuH
8AkAUPeuxWoqaPrCCEwxZjvfYfOTU5nEFZRohoj/+gRTIkwJOlvR/LbRosd0zgHfUVQ+DTDed/bY
y+F7nffQh4J7K0uipF/W6opUzHRUUllmKZqiQ58zhMMbg4H4NFkgUo8VDksfs8lxPnqd+gmNcfy1
sizBT0DBpTBH6LDWkGwQ+q+0b7XHZvIgcxctIINjXOcFywS5S+OurifEqsMqpjJWdyhTqI2vTAiN
HkkxJ/Rai4kuTRjWo3Wc7HBAiEYpl/IoRO18ha+Pm5yIQ+suVASyKxpW9bCplnb8OOGrdeflGFXT
ZzL6z8KhWnKgYoqkHTG5RODl8Yc8x/LvkEe6/cPKjQmnCctANHm0qhxPO6csrSB2EJ9BkkMD027N
ERrflpOhhRrmGcIQVU9vAtb4WaD9+E2JDfebO3YjHEq9f48v0vxHgYPScOAYw+UeeW+dO73TvxVk
PXngjVbTc2DWrQFLOe3+HCH8fEY8XgvgOvJj+M2Z7+vSqb97aKB+6nopfIwF1Yl6EGj3Upvm8tjZ
BsIFeA21PyOrT/ID9fpQPZomrizHluTjDFUQnPjttb91JJAbAVIhKwdqssqLF2IIpxfI21Jqbd5l
pf2HyPvkZPRgO1y4pIeB7vTOmFvrHx1EtpvDBc4A1+s/0gEiFBZjGsUyXgDKo1DUxvOpnbJ2Z/1v
DoXKHHgqk1qjtoqGLGTUXX3opHovR0lZq+0ZAmz1x7LwcW7P5EaJAXQtZxZEXppOvN/1a+lSAb+v
B2SZvMzxDa+z7tUi1t9BdX1oK6dHRALqJRhHEXhzpJ0aY/aOgJOtO2Cv2OEm+XgSubFcxsXqUCzo
vfPtJ9z61hZBuUQZUAVZ24JjLjHpsI1UP4yKCm5Ik2OCa9tHbGGbQ4qT2cOQOjvB4UZFTpewEZWD
nLiClsz1rIy9qU/O0Gp+CTo+xeHUUE6oD2FTVQ7134XUvD7USEA/W27Ux7C1pugZ76/pK3a34edR
gF4/JFlffUQvTCt3nk7KMK7KQrquUSoksiO2orN8/XQFlE1RayGmPgi9AikepA9YpSEajPrv5N73
o6b9kZHNmyiHG+AioOin72PDgJRDmS/5owTr/A9kruIhSlAxxurVVN8vE1paZGLtd0xPvSfYlVjb
hAQqfwmldZ4nnLd+9sbc2Duvs3GR6fQfQXaBIaGKvzrswdRiRlpM1NiQrA6cZP6zrXvzOLkqWuKt
pf/+egJChu2hSb8TZbzV2cE1pIUwxfm0rQorxZkEnCEMK+wwtj9mmYOOQsm2vr2IN3Y01VMauhJY
J1nu11+sWdxBlGjc0FRMIuq1VXtcAJsg72uKnaFWGEPZ0iWJoswBGooQnEbd9Vgg7SsA/bwgkJgc
rC34ZiSkpUUf0GpD0UPfqZDC88aFTLNw76HZlYEi5vRPB1PUnY+7UWZ6yehI6qBMoDRw/TBpO6JT
beUEiqUnOGNgCw5FvNxhOIPhlDqWMMOAuYMWBkpvpd3O8G9xIUyGqToqMwESAtzl9fijk1p6F1PA
NSD8/SwQjf68mAum0FhDQx+3jKescyltZzDJXTfrP9dLTcsK+wIEdnDcrLsSZ4rEJotp1Xnn8N1a
+WzfF7gNcIb1UlxwFYH0R+1LKYR2rtX00Wyms44Bwl0e4T92ew1uZfsg4jS2GikZmg+rYwOyvKG6
MzWVqQ1rn34ZBqL1Is7IuLfHLJZkBupIBwcXOIVSCEBJE1y1Hu3cbnI/r4I7gDoSMEa9BbjD6pPo
FkIGcJJ0H6RoEiRjjjr3OOjvbr/txsIzyFC41SzHcYDBXH9428kHrc1HJIhzW3uqZn2GOQePNR+6
KQDzVfqZOjSX0kyiSw+IdOclt4bXaBh4hCJQh9dNYzpFcT5AyfOXgapcuEyLX6oVQkphkQXmkEvb
5AGtPihZdewoH2+//Nayl5UlUjOD7h2Qsuu3j/PMUZOeSl0CGwJfhty+79XB82dXK4JucOd3sitA
OXJykYidEGpy0vzYh6SW6WhLBd0cPH5ifXLrsd6ZGrnM1t9filIDClWRsEYT+Kq0l3jDAo3I0P3Z
gQAXL7r2sSE8uSDKxoI0oELN2K/tHARbg9JFAQDJ8qcEvDoUUZQCCmWjSB3Np75psvdGXy5B4iDv
gQulcz93e009+TeuX5MwlzOP/EyjzH39mim+dHCSGRG7FZj9sHkCHd6OPxZoE8VObMj2Yn/Q4U+d
F/R5JCVu+pJ5zY9c0lUUbHV2Jn7juDEsDdQG/xI9rMEBOe5QfYWwE0SLpPmsOHZ/xjzkua0b+4xV
Y7Nz3mzceaTDHtcdeTEl41VRJsPQIDTy0vATzUJNoLbIkXpiSdvDsHdnvcu/az3Z4HUpy3jAbcFr
XU+2xX7LIy83fNrH3T3Sr/RM4i49jlhkIQshzWJGBAbTRqFaXWAvWENU2jnNt5YYERm4TSYY6MXq
jk8iq21LZKD9BYw5+77CEmFxnkuYd9BpUwxo0uqv2++9OSRIJYlLYUOt616pllTTZE4cckvcvS+1
MSeMaUCWRKhLAGqZ40OHj97OOto8XThZJFAUYgVg1evZrhozaTItZCFlRngROWRwCKv2vQjn5ewK
OF1457gnRE1RkA7hFgcLQLpD1JUNBDqketQUE4QR7QW4onyg25Oytcy57Tn4uPkBn5vXT9fli2u2
EAl9uP6gQTw09Zw6nA5Iu1onBPK8vZ0u/8L14gO0hswSSpsULFYHGksBW58Myx6+gnvRMuoCdqpl
QehW9Tk06l+JnU13GaK9H+qsai9hwYFQD275iNrPeJBkfKLD8XJ7Gra2Hy0GhNxpDMnO1/U0WPXY
Y42dAMcEtIicIPCxNsdsT1rj3R5paxUS3wEydcDFgAe/Hiny2iRJwOr5QomcBwcDWmq8i3PuTGw9
BEz++8hI9jA/W4OC5KFXI7FZ5vp+T4EoJxiYmD5E3/E0T4gsdw3OUJqmA6OovgBR+nL7NbcmFNwb
iklU+Fj7q3U1YQGUlk1qEkc4+XEUJv3uFiOarMXA6/ZQG5gzIhZ6bRYEctKUdVaeGHFkISBpUNdS
jT/tCJUUS/Xu+zTqj17dc7AVXnKKSTnPSNvoRxx/poeynNXAtfru3kwRfQYQX19qAttTuWiwngZq
03MV7xy9W4EOASUIfCheGtf59cdPozbKsrZD0kWZ8ZgW0Y+y15q7uGkEBNcsu+utZThoVYyksk4F
6vZEyerEeusBlvVMHAG4a9d1aMRyyz6qkP6J3HkI8o4zFw2TAQplW5+pLkJMLdApdqf5X+wuj9yK
JUhjhabh9WvHI8UuK8wZOEZusVHdCNkARG5IHLp/MxRKm4iuG9ADnNW6MysDTq9gpbdh2RxddUDZ
MdbnkyuQ4rs9nS+9xzfz6VHc5Y3gPaxP9tjNYTtM1BVxEW7fa3BqAae3y8lTtL9itxSPU+yld2IS
f9NR04lgcFa3Fm8654sOrrA/qZWinr22hc9fGnAIOHe1vFEPNuk8+KB8vI+4Ls6RXaioT4S4ByvC
3HmLraMBNXryTdgAqvlSPnnVO56xxlmidDBl330KYgS4TkaJVbBwRHPsoxa3PzzQ9rbsRggCSFWC
pKgQSsTc9YowlLnPynZk6kSf3GecXIciBDMyOVXiNzRUfSM3v/aFHZ2rqsvvhwrly9ufb+OE4nCy
HC5lHsAxV7W8mG5XmDmslFpBoEYDv/yhdp3vyYTUxu2RtM23tTCfUWmEyTbf9dtS2cWQM9RNX4sG
sLcdTframv7JytEN7KzqzkjS9Ue1wAvQsDHfmzxP39kXW4UOUnuKKVQ8TI6eVRiCkcbQIwll+pA5
kPLH+ujohJV7GKxxfMfqc9F8E0lgm8hKVx3le2R/PdB+XoicaGTshH/bjyPXHNbawIbWF25VYKyc
ZOTMcTWiPd7hKplolQI/ubP8kjjgYA0DGoNEbKeRmuslN7DxrGGuHmfu1p0vtBEFgTFQuZC5Q3ge
uVZebYJEQ5a1U1UTxWW3v180DqhlrpRHSxlQtau0HXDW1tIDhCJbUVADXlQmXw+HbaCFiyqy9Qqd
U5TCleySxh4pJTWAnYneHIo2m+y26Wzy1Zu1kTOXo96YPkIqHCJ46N47Ftr2aM3vLTF5tK6OwxeK
4P8ZSk7yq0ksx3ymP8SGSisvPmC5pJ70FkGinc0kF+qbYWRF5gX0gsvN9TCOGzotAlMI2JVz98Om
EHQE8ZMdWiCBl3bIOCU1VNfUCC1GF9EixPQpNSc9aMu2y+Oz2yPhsvNMMmh980ysG4emOpXwNXcI
l8hWTPKCg89sA/wFORgbNSUDvRGBbhfN30k4m8gHl8vjCA3nEjdtfE7HTj/dfpKthUw9HzIGxwzb
a73LZ/heTSW3VVqj4lCI9JGMOj8gIm9zhWTWXjgvD+o3b07abhHQw9c2VgPWhhVaYoJchKepaeSo
npXTn5EyWucezQL6DsWCvomVuackSsXj2MRekExt9hXP7HhnW22+PMwcACMv7YjViY76FvYdVcsC
XLDk8UJ7Obe5EL6Ayh5gVdjnO9994+6kDUTjQxIIZCZ9vRTrFEp3J5AcJWNTD+WIUlqLIyGuKNV3
qoOpj5Gm2Blza0O/ALDxsGJLr4kDyjxUNSq3hq8aUXRX5OXoQyxtjk4i9m7pl3tp/XGhOXFCs1sp
ha4OD0w+olHRGkCGVIFPKqwjWsLtdOL8ag5DGbW+XVGjxqfC8xGF0o95X2DEnIVK0CgqPmXtGJ30
TMMJpavrC8qTxYNrQoDE5XEOpGGhT1MeTShTL9+NsTVjqTGiMmPm1RnP9vhYToYbxIojPuRQKYM4
KXWwKs5ekW0jMEbaV7KuZZf0TU62mEht9vhSAHgsEh/jBs/X49g+I8DYSJk+ysxZPF+aful2TrOt
JUssDhUV31GQYasVBG3Jc9EIMAGWOu0Z/aP2Y2QrUuktDclOVPVfbBF0CzAmo0VIM3g1HkrkTqKb
2ALErTPjjTyh11ihD2/B4seNwbDf3T6Ptmb29XirLWnU6mLFwKmhH/Voig2NgUhY/AAYp7u05pi9
7xvU/xEXbt7fHlhmUuulK2tp/If+MuCq660ZWyltMhUABvjg7B/XKt07RLbICJYZvUEk+B8LVtMx
EU4UjKm3h+na6hRL6yWEK5Clfsu3VppGKTIyB39Jew8r6ir5HhKG31W5N13i0sU/pNVxI5vMMBhN
nHYFbIofaMPVd07ZPHg4skpJdec4jk3+fkiycufLbD6hZNmSK1H0Z5quZyjVUtb8LHRKHqAIcX7+
aUyCRMmx2rOQAPjaccdDOKMujOqiHrhYw5MS5+pDq9vNYUQy8HEUtfFejVCWGAi0P9/+hFstGNMh
HqMlgZ2iusY5aq0iNDRdZXNFQWNpwin3VBW4t+HSEIxNvSB2LdxveZTZgaFQBsYUMv+ghnGzc6tu
LSYInx6df5XDcH0OWlmndZOUBTQ10nb0ETOsQDPz4i5hdGf3tn3uB/P7QgQZJPiEZv/iyH89/Cqw
KmKrmSMPEN00teZzSJUCYgvlM+So1Ofbc/4CNlzvG/hBL2cDFmlrEkUypKpnxRXArAxz9lGf8TsY
VQjXplVdetgrnyJXbx+QfyyJc9L5HKllfKldbr2pDK1PZDM/Cz397JFO3oHVtHxLm5w/iAuB65aK
9Z4WEBYbuQ1kPsW+sjCN9qCPWfcQ94v2HVMP7aSVCNullZT7t7LqPHkDqB09Kh9CuqMBYglugLK+
8WDRir6zel0Efa73JxRkxuPt6Xhpr62nAyEVasbsVZQTVjcgc2GWWg9Wksuqf4pjyL4Q9xwgwLi8
IwpgPAx179zpxSwe02GpAwTTxvsl6ewjbl7Lh8pJhxPtpepgCMfxe+ShvorR1j9EfV2eMR8u2ebp
/GvJgNRag7PXWJHP9+b5NXDaxETc5Gs4ILWoUdMLpIO7kEefi7g5g7fOzrQ8mp2rRZ4Xb4aidwwp
G5gjJOnr8wTXgsHtB7poc5FlAT2e5KDgw/y+ppJ/wH6i9Gf4uo+3P9Dm+3FCaFQA0U9aEzOQKig0
s6dLYzl5HxiDVXwdR+eHBlxsJ0XcGgnYhfym5kYOrxWYnasKIzUNyrhg1u9Cb9A/Zo6xFxNsjkSf
m04oYDOAW9cTCdlFwNPlYB67vL7oRYkA3qCFJ90ZlZ31vTkUhpV0JqjUcrZdD7UIynUA6fhmZgX8
zhZ54LSEQEnsip1MYWN5wNGhxwobAmqY9E94nR0Ws0WVM6QN0rRRd8GqLzpbWtUcgajCvc5oqM7K
bqtr4/0sekuUedj80HZWU4m9euSWtaf79uh6Jzy8c9BY1nRAaHyvtLtVDaS5QwdPOlGiobVqbLSI
jHjhTCdl8JryPNuAKtGgak8qdjiPSmI0pwk+eKAoDc42cSkOsSu1ClwE9KGqtGeMXigCexFwRqRC
fG5tK8DozH1whkj9VOmpDjTaqH7Vekd1Au+lM32j6Jy09Z+399RWZAAehtYc7U/Te1Ob0bCc+w/S
AtZR9S6Bc3GolTZ6wBo9uhvCmugYE6WD06KtK7IZ8fZJzR5MVF2PYZ0WKHGmnY9Jl/HYDqW0Mrar
r7cfUa7L1VljU8cixwXURea5iu6oZGmSaAusHO/Fk+lIY6ZYDX9/y78a5c1GRG09HdWK3dFXsXIX
x4gbmugLvMtiVElvv9BGhMG6oeEslSxYsas0Oh+ptnXk80Ae0ASMnGw4t5hAgAFCPjPBrQeDwTL9
5JVGfQGPW+xszo19QjWFvjPgB4kzWK1dtZ9Z1zMiCFPTJLxukqIj3v2tjE17vv2imyMRlqMZRb8N
TanrY0DrDDAkEsUTV1H1GQnW8dz0MYVzwxj/M6e/pSH2/5vQoIxx/98OuOem+lWuFb/kj/xXYFDT
MJeGfoz2G41mOHz80X8tqR39f8GNhV8iCTzIQsib8r8SX66B9iCRLbwelCCk1uD/1RdE4gsMr8ZR
QG4KIuS39AWv1zgnMNVnaqjyAgW+qK3VUyq7m+nipeOjmHoBBa93pwy5SuyTSej1NjI463BcRp8C
E6jRDS8jvlHia+gORb2THa4gq/JZwMg6tDchwYA/WAcrnK1pK8OKR+JKW09RAFXj7g6F8VF57gqn
th/hireETGOXUjc6RzO+Id8wJ3MRhXYTQANdkVUXxfUw5PWGxHCfWqVMlsurz/vxPyfaa5WgN1Pm
Qji1ZctOEnVgRl7vlmFSnXCyjPxR0dUcbxOvh0WDVZYxfqOZl8x+oVFWO48NVqSHQbPjBqINDd1v
v/8Y0Hr5cmQETNgqTDBmUSE3k+ePRYRU+V+NMeCbrRtFmh2MAtp/0EMqsvE6LaPau0/VIe/uom6q
3L9uP8eqkSLFfqR+kU5+QkuZZ1nNR5gitWi6o3dXoPoSa3d21WXdwe76wlPv6yRa9C9dko1oiYhZ
gfhTxll9SXXyjCks1Xnnfth6HOImWgbUomk3rkXkJs+KwjE1nLu60J3yqY+MeEbEWRofYgfptaUZ
RAuJlKxB0wWbfGswlZYGb4b7wFPVoh68k9XLCfifixEpERqsoOAhtyM0QJFnFfDkxpyMU2g4lx76
dzX7VSSa6Jx2EazdQxthOjQd1DyfWx07WKtI/7G6RkFO+fZ3eikzXz0GBVgkKYD2kLkb3np7dYay
NIB7l0s4e3EZ/ulgeZRIMYzWswR6+0pS46qiClyA3jt9CoH7GJtwjk1kgJ0aAamsH0X6j2pOlnos
5ypN5+OoUFbVjxir4ZF90icYXPdR5yj2j3ia3PbUwI+lgjh0jsh+FNjoynf0lCr7QdeLX7u+jjrX
v/2m6yVAZYnaN/07WYmFELB+U8VKQYomYxhQ3dHgTzkFSMbqYlhtxlMWrVYq+XGJxCD/LB9yA/9o
0YncCYAFeaVy1JtGKmbdfqzVMqCwJ0lVOogPMiPICvr1uVFbRjLDYBmCokthwSkIvtR3irZEOdTY
yH4/xezegxnFinvGIqmM9nbG9TVv8QCwmV7wqmRmnGCrEwP7whFbFLSSNWo43ePkLhSPCgSPf5r6
qOaPKJe33UdswPht3IO6r3GU1dgRlDlKcx3I4/EhIhGpzyoH34wDpTot35c2R2f19kzJ2smrlQo7
i6QEIBKNb5kGrYloDrYQ4LtntLJqxXYDlJX1GGBG3LaP0oHzM4yeYdrZpG8WDVQVWVCXVAlWDuKZ
15+ng8CkOGPcB321qO57WNuJ/RymVEs+mHE7Ylig9VX0mXzaFO+cpgzzR9FYJnbpekHUu7NYVlKG
HKY2x6kEI4F3tKgJrx4n1NMxo0nUBgtFuA9u1ePo3WsJxjeQujDPiqZ4eLLrpUHRLBYamMS0fyrS
prWPsess32E1hvYvT0ntR71Vc+VElEyJTLczA9rmWBtYPJDOlEcjSjrl9+4m+fBUN1yqc3BMYcGt
8koNI6PRq9omyMLeHZ6ycUqdEHPmyThby9TpX5fZXqYPQ70k1T/j0FSouGeu9ev2Mlr1s1/mkN3P
igfLALZwXU0FW6Uqgn1OcwtdoykztKd+JMU/ptEgIsy0I2hyp5wCQ/2QJ10a3VtmE8HGnMJpOhdC
Cc1/clzlxmrvhFpvRSYInKVK1Ed+z3G1Ogtiz+xT3bPrINatoUdgigLJMcpF2pNjxnXhY9w1G+dc
wJo6ZmHcC7TTLYgXeWrmzhfTrMIJk7lorj/nVZ5ZHyi6WNkHVnbR7qQhL89yvRuB2kJvITGAPPlG
uxjqM2Y1ndsHdesUzx1uJ/EJ96Ohgfjb1tldoWn4RxGtYn+EKwiOVPasYTFXw2X75swG0kRFaBRH
NO5HZE5aKw6cUeunUxRqyMybYinx/kiV9tKFi/MD4Y5kupuQZvg0OqrAqCChO3yIrMG+S5D8NqvD
UE8KPVTdiVqAqVMkPjvG2ONSUJuM4JQVP4Vn+9L9uL2g5LJdzYRL6YJ/+IVNKU/4V830iPilqV2r
DSZtmZMnFXR+esi7RlgfDT6euCSLlTw4qlI8/4uBgSNBXX1RiySFeD1w51YRNEh02rqyyOgtWq04
wz2N4kAtStHfmWj85QToWtftFBBXwa7cySjTslSBR0pQiFzIr17ZKRGu11EmxTgazcLPBS7V37yp
KX4tRdl5353ZoSKNbQLCBwVXMXztsAF4/9uvT7hC9Y2mEbeBuwqgKiOPTAViaJAnKsaAop+0/qhY
GnZTtaVF4xMGJ66PKVL0e6D7lxMEcA6nmAwlmfvVlamJqR5dt+4CwBwYhoshLMJ/WvY0sqc4+1aH
ztXa6gQEptm7j2TSvVpsJHgQMIAoA6hYC2lWuBWXE54rgWP1SATTz5lk/oMZblP3yHupSkojC2l6
vOI1J8zP7aAg58NlGbb3laoyOb//FSjmAuekUkhIu/oKaYujRBmPLedAVVoPqMDXv3K38B6Erij1
r6GZ7LvFnagb3B53HTe5MkOF7qZLruxbZcmlLtW6sbgJLTPHK2OeSvdLA1//y1gLBfcn+l35sYl0
iqVRbyvp6fbw67SULUDtheYLwSSdQ26S6y0ADy1p9KVug2zucq8/RKUYTgM0O8c3U1os4FxULB5S
vQZKKFxL+VCBpbivxm7BU4dz6MPQ1R5du0w07UGb213i/ttzSU4PbEATWoQkBV4/Yd+4fa2EMU+Y
0Orys8x25z+WSVMuHoYV7R/KmBmJjyXcHh9ja25I1UGu0U2FB7Wu5ZoFAA6E5iBnG6P40kcdhocp
myk82lphA9k1y+lb5nVGe4CeA4UHxakHW4v0J7WwF5jhswb86cGCD/9DRwXA3bm8NqI6qRosn4x4
l/x0ddHW8bAs5hiKoEuW7O/BiFFOtuYSU51ZL7BETyw9/Z7w4T8Zs5ZeckrTw9HQimUPIvX2IOUg
gXuqoRXF46zTUqxOh7rGJSGIPDtWWMuFmzSHvNKVS6lXGn2g0ZKmOMj3jPVdpIeo9ZngpT7trGZ5
VVwfK0SUQMLIQ+VqWR8rHrpHKHIrtOfsagHcnvXGckoHaHyH0SsG13facPirEmPhHBRsY76XGXFQ
MOd5+YhgwZKeWfPl81hoTr935MmPsXo2R7I+yZO4dciUrtdxXOHWgIkt6CxEqdCcGNz8QVGBIQhV
2n+OVvHcd2n5rFTuXPuW0jX6IUqt8qxVY/GrSQR+xjvT9ebwIWGixQzBkf7SW1rOpILswTdcBO7Y
GjTYcQZ6Dr0W+1lakwgLLZNrnvvcTv5yx3x6hKtWwGCxVdL3EqUulxCuY/oGDmdxrCYnIcMr0/nU
ZZgT4mFUqEHf616499xvbg8uSrQG5ZeG0UM6dT2V/5u6M2uOWtnS9n/pe53QPER094Vq9IAxBsp7
c6OADUipITVLKf3670nbHR8u01Scy46z4xAG21LlsHLlWu+AwCEyzAYiCe7sQ/PeBhXV7M8j9KUM
PmG/BA+DUo36PjipLL52cx5m99SxVfe3V1j409sVcOCX4u//qq99Bh7gOKXfSbFTK1KzKd8oz7j4
8hmOX4k9xnI1/kKqL0fu2YbdhuK9nZShfz2OvWFwui/khaeyXoPpYZ3HxPcwMa7XfNgr15X1xz9P
s63Prlcrj4LqE6KKwx6w0XmJRvrZOtGMS3aeITucEh1udFQ+nRToYhFDpPfcY20v2YqpaACY4KtE
Q4fqAYoWfo80rsdf5WZDRSMvTKh56aS8I0B6b7htxDy71wtsjM6LEwO5l6Mb9bn53fdDkBpx24fK
qC4cWm9OBJrj1Bg4MKnow+s5OxGWFWRCn5rRDvGBUO1xfDPrG2OQSbcrwrkTeAUmCC1uxmCt5QVl
PLA0r0cT1C7yasRbOm4svTc9GlTjlEMwyQ9L0yps8tCXWBmsaDYUfyB4kdbgqY1ontQX4UxugNUJ
xwE+tsuay/c+zfjh7/mpZpQ7PTWnzJ1m1ok1ZrpIhkhHrcKNYarUzI9mM6RqPNDDwVr2CLCtWk9K
qjr/6QSNUX5KzXr1/s5bzuMkpkrqf8R+FlMAXsBsF9xVKq5iOGivU5IMG4R65HpyFp4A/6woXaam
X/MoiXZVXnd4qvjFwK/FdLLLjWEjQE7wLXNVm22zN8uxLaODOeYFP74sHdRsgI+FfnTigUAIkUBv
kz7cVgE+Fxieca8aaSZFpV46WSWpTzVZqGtiCEJh6oi8Sdr34pDmBtI8MRV86auHagr8WW0biCLL
l7HC5fLRqtPFkteuT3GJID5Jvt4p028T55BMhpGrTQr9q4JLW0oXz6oMAcVyU7USzREwkUbR57FX
JIzcdpwi/W9N4ff+XeeJTP8d1zvLO4ZVFeE5XrjDCkgrYLBV+d6ofB+XY2xTU9s85O2AivNV47tJ
kuMcj46Wp+dHcLO7mQ2bHXZvWhPZ893L24KSpCWwX1cVUIPL1eh52Lly78a4e8X0ej0lC6WWAKBY
ZhlenEuvZ3cmgGr5yCyjcq5vTNVTY/Qg5+LnmXg2V9N9OuZWOl5b9eiw8DKqogy9cnKTMTfR6GFg
M2yCRm78HSZ7T4xLsCBr2rPDC7/Jf0ZpnjNPzcver+eMSS/6ChW5bSIBFaNi/vxVvQAI8I6oP1R8
et9uo/pkp3YJA7l3yvU0NbIb7iI/SX/6tAb6z6gbzs1XMUlT3TaWwmMi5io5IorRWmuGV6KYo4y5
HAtDPxTeCscU7EgZfHVbrzU+WIvQFUwAYnq2OsgbBSALaXqffZvC674RyzRvR7QgxpNvlzmvXD6/
a+ZSv/2qzZiwiu7ygpTjQ2PPGBIdBsO0epw2x7VuUEhUQLuHzVCbOk67Q0rhKA7DtPXvomgVkXNl
z4uumBYzfOjo2nRlNJTv7DpKnDgRXtcvcVWVZQ092fJrEU9JMPf3k5dPvtwJYQ4I5KXwqdVtOxkD
Fp9U/tY237YRMP9D2nkOUSGDoBx5G9wDAu/TvFQdrnydhVG0GGoiEFaFQ6Hw17XX2vmy1oZ+5Zy9
RNKran8t1k3eTHM1Ih5X8xn3cCpqthbUS296MMsmJcZLry3WU4O+N2M9r2W+nkAZ629zWxYPlRrA
VlZzH1piZQmWIHb4S4vGaePQDB4K37grA7w1H9Ym0UeIkBDxjnmSDiy2wINZIw5eMuk/iklJhrPH
hDj/+bzLHGCY/JDL5Zl9a69RPqHz4OCWHsUUG5vi64gSJ+/pZWJhrxBi9KQLF7IsYa3uWKt5lzv5
X5aRYEsfra47fZkIfQ6SL6i2R8fcVSJ5kJOtTRAKTrwZt4QwtH+YCisR1lGa6n2BujmxM6WRgCSL
KAZ/sjdNNenTbk5DI9yMOTXEDxEmQOLU2PhVHayWonEYY5NjYcHgOvWSfyQCTtGDtTgr/xIUzooI
TUa6W98mLXegdvMyT+jG0Y6J+W6T0F6piQP/+QOLDD+BCekKa47ejcvQ0v8r3Wb8JxhUOj7iAS+Q
X/WcmcYgvFCpzDhsazBwO2tuxmbnpqyh73VntcY7q+tkIfe0DcPuw9BHAAb8RvkAxDNjRDKkH1fj
phjGdMq2YZk71XFKaZvddZRd6WUlSTHku640jBnf4UYk6Ql3bJsXTvKKQu3LlnASj4l66WkwftI2
Ykvaqfos1qDGSGQFblMXW3vp9D6ah3FdbtqoHfgiqVPd8xnTQB+V4RRay80QwFL+Cs1SL0Mlx9a7
SovegyeIxUsVPQyt2/OjtF4Uc0qVXvc15jnBQTGuvAHk/SaRlIxHAss6+JSSUVa5dcZJiFsWrMSC
AhqZFVvYiOE9yDIJw+sAagYb2p1zur6bzBc6xjX9YHPMOZxFhrGVYHhKqqjPBxvJhaemQ9Y4PeBz
TFSt7L6EeTF/W9den9cvuZJrJTpcv5zlRZknJJjSmPU+ypbF4fez93WH6OX4zTUcgTd5PtJsQBhs
zc5ydbr0nHh5g6/PqwnzCX4sGHwdxKux1nvCXC19Fuet0IeqnHt9fkoQd0xXiVW5Hio30Fv/5dQD
VIK7z4b+biLs/+nVYQ6v42bgY0GLHya0nWBjMurYeXvPTSLA/k+/ecBvFip0rfR6SL1FN55kiMKU
gUaGSRIzVHPKr8LtnnnadH7OlvX8LOvTh8VM1rL7nBtJa/ib2Szqdo/Va9EQnd1+Zle2oZESbd3n
vJT+OGKFFD3mSC7bnj0YOtd5wtf1zTC0HQFCGW7NDwS0DDhDzMGj6bUxk17nFNbz0VcElV435DV6
6wnp+obaTaDqdQR6fkJQABlFG32h6GDuKlHqA9RDxq2AI+moJuVm6APEGUgkPL8dPhd2ZzTlqQM/
wjBEiTDM/EtmJ3rU2zXoCJebUZVJXXEPB/bdWXdjZYcdsXEa9DJ3aksfy73E7LXZ146s+JZlKiwm
3Swi/SnIqEsGsmFJu8fGnJzVurfbssJ1Gvsnp7Pep9IrGIpaTB5w83iaDX67jAEDk/sJ7Eqnp5GS
WaCfn4HbSr4Iw+/b8vSSFliiEMO3pl/C8fNiOA6bERebQReqS66kG7cadBgWWSD0SzeuzgkdjZAY
kAJyHXqoCFly7IsRuk13HBa/YDpecg9hd3g2bZCn0R+yyiIy4o9z1/rTQxdicOFg+FrJBN5OqX8h
et0jH8cbx5pNBJrAUKRWMSRVG3vcmIBRuy48DRiNTKRnSt28FK2jX+3lVwQVyW591TVDzat5Tg/S
fbNkPX6JB4yvan6NVQt82TRvtu2md3hu6PUs+1pPHRreehe9AEKarPJ5LadyyAMcMT09DjQEv7Kg
9EG7xGtrmf+ET4Un1JYMHzK9XiH6Y+ZlN+D5O+djYd+UZdoLWN2mKMxqZzhGkN6R92MJHUxGJ/+K
siRsfwQRz9uMuKC7wyEK+kb+5TalSV+/zdHc1l6uVddMR0thzL31qtLrKzYOmec2p9VTPIJDa+HL
wiJdwbhkLWXOOhZ9H433dbGuy2Mra6dC3bXLVqztZFfYpGEYMpFzvcsGeCZ9XEReLYp4rVE6wdde
zGFWflbpYvNHtXZV628way5HBXAyUUEUt+NUqV2raDJFMYDOEo+LomRB3fN7PUoXGTB6+V3ARxpQ
5s9sTD1jxqYIrFsEbuq8eQgB5ZgIHZrl5A3v3Qixm/HQ4KxkEeyQ6/hgWRSshmMR9fr5gP5Dle9a
o9ZfuaXVuEeE0IvK2FW2PVbvm34SZnhULYpR63UYLIN06MevGU60a98VItm07uq21p7eYLJwRsq8
zo+qr03eLWslyAQRR2q16P5UTiaNDm1KqRfKzPLWEQ+I+PSQPGfNLyG7EXYELIbcxiiJxL6vYzzt
nMjC2jrMl/xr3zdehgdwghqBtRu4DlUf8wrl2YzgXKYexm0wCR9zuwiZ2RkZSn+Ix2i1cDIYrHL2
Y88IcD1HwrLxGnMTBmIe0JJcLdaNL5Kut2msW8J7Z3ujTlerutPXNuf5kMsV50y5sfNl4SM4z98i
zdQNYTBWqzGUW1qx+lLGBaQnZDzfTb1O6t/lIqu13ODsye7NIUet6j5JlNvvWbQRRzoLhWRyfbqe
5FH+dC6U/MzN2Dj6rHcWyiIOrtX6pmu7qT69YVBOI7D2xU5qtafwm+Ti7iVcAMKQnAhj0+ioT+KX
dJba1HQxs+62r2CwiAfuiclkxX7hIviwKSyh7ytdMOnQvvSGzjHzsNIHcBCm7FTiVUBkRxTAToYv
6AwhQgOPrHjKSROA9G38gpcw/ZprFortOuCF8xhwZvSTySdE1WFiTG3ZaLBIXhmNnPbF6OZdcfTR
6FvCA3amjdqhCSnbD87gtDZzPTJsRA1WjWcmhc25ajVKkzmej3Hp54oYuXj+07g8X2OMvk+tFmy0
38tt14dTtqFDNBDZzDVilW3WLFr5KacGxHWE8KqjqCBv5YL0nDgPaUTJpjMcDciRsJD5huo55A0Z
dKDp8HK4Jo0hmJAiNIxSxDKtqKjENYZtrOHmOfMRQ6JjnrOYOlWww1QH1eE5XU+TSl8Ha7o1+kKx
IGVJv97RpQZLKX3ShaMYOSDC3tKJltmifFzvSmFE2c3cLMlif1mMSM3rAf3/Uc1bVkgYfTTddqjT
rUTTIv2BIsCQfIympS2Oq8iMZMWR15gc5LFZP5Ubu1nrLpuUEoXVYRIYFuEPygTmp7ZOWvUlmx2N
g8pSpvHgVpMA4D6lyXJqkqKakflbnfWQNoOzfmJO1tY49HXkKXG9UH5skQYo6rU4KTwPzL/tpLLk
zp4gpRgUl6MZ15XUGvuuiRH0HesHUbWrn8eidER4pO5tCA6ydVmK3VAr96uVlMq+MuTQ5t/yAcnk
HI+b4CAdFbXyGmWcyb9ah8mYPlZ05JL3Uyr0vuxlmjPoqiXB+5msU55GW79Hj33rAlnxubOg2eAd
l5qINWz7qjFRdeKYdBPxTl/NUKxG51JKamSMHMkjKsL93qHfaJW3Xtb267eXG9dLlk0aoLOe5yLB
833FwJWdxeSOGbfKNGpI4AMULA0M0+sRAB00TRmwKPvni3rK5623z+tfPedQ9vOuUstKuXGmesTy
EIAvi6/PV+4iWXWq+ZLnvmwJmOM6rW7NSmfhhjO05t+UDZpv7bSIgA6Lq+d9vzoIoSF1EYxVY0Pu
SeaJoG2HrLBtNkwv6YhOrUXe6mjRF2uX3w6UyPL3tR1mYxNXhllX18G0+oW/XVKlQwY1XX0PMrgg
8PjIbRSbv6grlFNiahlcJZu2sFpS0NGKCsCRCTNcI2LW4P+5LcRopT+JSyWha20WK9oVrRJKbLiV
zeUntpSfaSOPpTPnuPdAilwlLp49d0xgM9+lRR0iDydMZ8VTDQNZZH1BX6r+B6SAsf9BLjHm6H7A
ijrhA2SyDPtuGfJvQ26gNRUPAdiegvPC79xxM66mvk+JZda4J3jhcvmCw5kufym8DPwfORASkR+S
vpr4PncxdRA0U6Xjd91MpsUqfyoeBfTy6w7oFAjHPC6MRg+HbJVJIO3IGMiNWuHxxdSHnX+H6Y0+
CZRlY3Czf4lh7LiQ8kTWTw4ZjrBaq0A81kuiPLY8FEKq+5ZWJBPmP59Do+lUvE75nM53pqNvG7hn
6vAVWSu5qGfYbArUf/rKxVLz5ZDWRSeGvS70GigsjzKIP9uj3x0WzwS6SNE0bOxb6dV68YnWrJlv
BOonJtruHV3QaP2m73kYnT34EipwJnjWvqcSFqZ6AQ9SBC4jah4VljTbGj2fKIrR2i1gLizPNYDK
lFRM8DbmEo0gNfsnkUg1+JvIGnDhDYdpMh/XRlBxB2jZ+HeBaGyGDfm/dP6UutY4fXo5U03ZPBVP
Z4Ceyy4Jkmb5lrhpa407BzCXHjSkFBnrmb4IH5uUWw9TkimDyGyY7PI65kf7ZsMRqE/NzrIxEN/l
jksxeBMYdsVgmKKz+iFGhLAc5U5FyHf3/ADCfPPNSxmAZqzONChAFASH7qWWRx2WzGHAl5wg8nJZ
TKek50pRjX61AitBh0RhatlOigU8TIu/HILWmULS5GVBXXnT9d6sq0NpT0XsKOxmZl7A8vso91Ia
DVFCLJBX0lr7yHhB9bJUC3OONZRVTF0HgIOPkGJLToJfCcm8i9rRXxiZ9LgCiEBM1dBuEN14Oj+L
KXBuGfe6uSsH6n0/VlGmJrmXpdY7N7PnKd84UTgr+/GpPfNvkQY+1RX/nbuFv7IUfyf+AYxV/xz+
+F3/l4zHadv878SDvfieC2gGchDDcvX9v/5Da2z9D+kgCP9lOwAIn8RFnukGVuD+i+YzEpJYlKJe
qYkIL2wDw7L/5cJ1Cel80aPGsonWa1+PQ/Zf/2HYFiwFWpYg1jytcgyw+L//81XPrz/7+lf0/Dko
D8C6SZ0a3gIIWACC52CFNgRp59m9e1qcdrlGlaL/a8pc45vsO+995sj1fYFB2TYJwvHOEJNzVahM
bebWLu+XYc4umRCc9yT1+xCMfaRfIm3/9eSW8QvCyciBLpuzEZxgXDtXwMvYz8TQG3fl2jZRxYvB
OMv9mtshaVlJ+QDC4SYZiuoC1Oqsa6ZfhGoryDKwJjBDn7pqv7xIsgKbkNFonRDJKncZgvTbgjbu
8Zc1cv/c0/x1/J90vX5pdfIYSuJoPEGYNGEZnisuLqVPiLOn5IT7WroBfQTVrTLxAs4CPy6SITwo
H/01O1o3dr/OP1TTZdsk8YIrPy/Y4MiXA4Vtx4OqUrn15ZpehXOSHOUU2YehF+U2qSZ145eG2hdN
6+4tjrDP1QB4iMtUHu1c2bU7ugWXLGif3OjPPxkIdzTgAckBsj6jMXkLSNwJjbWTQSLXjMbWE90d
KeYt99a4C+TRcmXsL/ji1jX3bUGdcSJdW2Kh2iMWcDsawDAoWuSzg+uqqnHgCI6qnj4CvYRslxwM
7WVrXGDLvp12ZPehAIEz8pASOqco2klaO/MwhKcMVYSjgQdrTNv0EsXrt09BTsMFTKx10c5wfJVK
aj8UMjwt3uhtgtxecXEJ1P7Pi+tMVxPYht7UJtKVPjQevJjPHpPSrcmAj2ePUwlAcrRKtMI6ABTT
pkjL/kPXu625x6RInBaOSTqs9ty9wySpC+irurLdAemYV+T423SMG8AU9Q4u6ppfeM/fjAa0FQ3p
ANmDW+UZlK0ou7J3gio55U1jIA03DLENMDX+82j8bquxDpFK0MwY/Iv0a/yyo+emM9MM+McJHI51
nGrR3LS2NuGjjrLJLc/aNH3e7/K86Q+rpKVNk8P+GLWF/NuzqZgYEqYF6jxiz8Xlu8j66Dgrud7n
g1/EPmWjzYI61W2EP+1+XCes4xvf2i9I1GI0PJgfqmVV13BU60tMgt+OH4hqIHlEkzewL1kJykkr
4wfsdL7ucNzY+N3yjRMIFrsvJdl7Oe1HRX6R4xX2TgZ1G9d16T4AWgTjYabGhn7wpViuUQ2vAgCS
wLBtqEVrryjT5ID7dbw9RcVmhFfzmHJJvlHCwr/XMJ2bMGlpQHZOvSGsde+okVzCKGpk0psnI3ev
/WVJsNyzJ3M1pk2d5eljFVa3EjLyx8DIf0ASMK6G3O83f15YZ+gOMJCW52smMJuNs/wclOvNdeE4
E7ssKotuE9XBugXXnm646/fo80Mnsqn+Xjg4zgBs+qGAPuEk4lYCuv8cnJXWJBtRHYWnBMTRHc4K
wUY6rtzYwHH+CjJ8dBZXPjrjSqVimqcLO1YHjrMBxkzkiXcHiJ1T8vXU5taKRKdoiF/ppBHm5ZfM
rDGvXJAW+/PgPsntnD8qAqIH9RJ1kTek+Bb2tVeCIzgZE+JCVD17/5CiTPxtasfs2DrzbTCHwdGa
228hlYsPyWgd145cPUqDn5NZtVs0oup7R9hfRpWsR+Qh/yavCvarYY/xYhfTdimlsS/d4mfhRuLO
caN2Y8kCdWeMH7c19Upq/c7jai7mronyIUby3t1ZoxHcCOrxuyXsGgTxgCvZq79zAyrKZdRd1ZWx
xHMtqq9L7UWbwfSGq7qb073qG2MbdXm/sbSgUmAt/56dDXEfJqLH4QVbh0oGPnivp6cPPOWAyg9O
XByivT2V7a6qkiJe2mq9Xv0QzH51UYLlNyuS8hamaSamFDz8DNuZe6nZIOgWnRyn9m/V5DuQJ6Rx
rIilVzW8pk1KEXBrATd8n7TzJbjib5YkDBfIoFBA+cRP6cgv0X3gcuwMZcE6yRwzHit7uG+c9INV
1fWFzPAcxaqHNwQuB/w/NPn/J7HdXx7VCdz9oiWLTmBh5H04YnWIHjGON36PkWvmzfsi6DB9Chdn
gwABVMthXi5Bac8ghU8vAR8L/B7VL4jJZ+mVqiCpGF5tgMpDJbEbgvq2aqz2UHSVipPA6a7ttXRu
7UUsx1QN0V575R17s80uEIV/E2yZdJi3HOAWWkRn8y6KCQpi3QQnhcHTAQvYII7yur4D2fowrKa1
+3NA+E20BVVNCZTMUvs2nyUL+TK7k5ROeOq0MlfjyGSfh7V5aziLfyjzxb6bI//7n5/55oDVEkvc
wjjMNIzzPI+ay7lbXWsOT72Z+btFyK+dKi7yJPWufB3pIGmhQ6MZqtC0znftENBlLIZZPGKsOMX1
Cq59KJzlap59/yEJuv5o0VK8TukmfeQrwFKWbWB8Eg13VYuT92TMzaWl/naVaaYHJyS9Rk0IP1tl
pSnlYMP+O5mjlDvfWqbbfJqR3iiS8jh4i3nABYiSjqDwDDNovu5naz60AM8vTPvbiyFCqEQ15h7L
S4tb4uuYhrhtWaV1LR4D6WSE7Gw4RhT53nNthTzr2dNOqEAeatRlj15WFddyouXSymw4/HkxvE1r
UBUkxmpBOhZFqOPgL7s/V45pq6QVj54BjHG7DIX1qbVSrsJ9SW0y1gnfQD0nzR6BE9bOhQPRfhtn
XS6kGi6ORoy+O75+vqvqNp2iaXqEwbBu6sZ2dnNdpxtE6tsN2el8xLlyemwFmBCwJ/LQJlH7MbRk
+Jgnrrod1dR/ASfavC9cO/04LuYUI1zWXfcrZyGIqOpe9GG/BYVrxKOfBPG0qO7YlsjQF5VnHbCt
l7GEZbGleYzRqFX4F1L1tyEFMyUiCrm6qbfE2Ue06jJbgJJVj3REwFV2pX0IoaijhBwh+qHsS6ZC
b/c3F2sSVa27zSX8zVW1K9e+CTKmlHZL3Mm1PzhGdsm++e11DDg9JQVEdtDKYjudbSakg2S5Rk79
SPUQF83WQxQrsskRVrVzcjR+2lWheG1L433lzekBpezvs7DNf7CeFBRcq3Ivw16cIP8nF9LJt6cn
N3Rkhwji3H7eZFl1VRpDZcvi0UbIeCtTYFF1VzsfKKk3Fxbw2/0DxZI8mTyBp+Gv8Xr9ds7YKITb
5eO6SHk/d3XzDR1U6sZVMx8ylCM+WPYw7kW0Bts/79zfxBAk3bkVQ7Yw9bF5lrbOqM7jCdOXjwIp
949wGK3YQWV9Zw7+Ysdqrr/liUULPg3q70OS+NsgNLpN2gPK+vObvF3g+rKmZeaJJSCy9YL8JYa0
swfuyvXko2EZUJbgsdE9BdckIzoiZnPR4O3t9OqbGKU+29W1RvPs0PRsHOYkMlmPgn744+DBG+kr
c7iBCQTMOAymD601s9Grztxl6GoeDFW1sZm39m2gyvVoJsinRhm3Y5lVxrVoFJlNPjuxV4r0XR/a
40ZgW37wqhDGETLlMa6q6sbxm+5D086XeCBvcwCiOEOHuCdeFMiuvh6+FIVFyKp99tjrrlSfB93e
pA8LRKSLDpPdd9vVy/9d8hIZF1UD1F+QjKAAy7S9fmoFHE9o59BHDsviPinRbK2TCYS19yX0v3Wm
7HaVkS83+VpNdznNxQuL5m2UQo6FIiF+ME+137PVS0vPnKO8Kh85H4etuzR9PGfNdGF7/mapcJ9l
W1KN0ZrvZ7F3qcxg9dugeHQh1FKXU9NNkTfBAW3WS5qRv30UmSuylRDDsQd7PaBd5gcK9Ej5WNZ1
FfdB0m6d3PmcIyK9+/N+ezoxXudWPndzVGQxBYSxGp59qgg4meEBvXmc0zTYW9QG9sbY9sdgduY4
LAzkKfvxLyNowj19peF+LNQCwWHOdp3vil0ko/nCFfrtbCKIQsEARV2H5MrXYfKXECAKZXRuXvFG
SR8dKmp4mzUyLl3U3+4UJM0DOIFIu/Hxz73RAkCeS2PN1SNe7OJ2CiYfgXgl932dVcfIHT0Mat1L
xKI38wrNhb5FhEdeiIRQcD6vLKoS55rlEUWXH6PXZRCuCnunwEU8XJhXvedezSuP0gJn+ubn4b1+
NooQ0cIBfOb6OFal2Ck/mnZUUyl/p+AT0hWFWGMdwM06aryV45pSmXGrqz+/xJuZDJ8OMjal9hZ+
8w62zktDkKCPc2DnYEBAwhdoiV/Yl29mkoaErT8ndmOoObhnaSdloFaahtM8TnYnroze8m5Ntcxb
ZGHXfZqHyREBk0ts29fnFBkmjSbGFUKprh+/IdtiPjB3Yxj1n1PPvwWr86Gfc8DMmXUSsvr552F8
0oH5/3P5/DCsrDGbQCOeXEy/zC87YnEXVE2adAS/53UluAqviQ2/Kw6QoANID9FyKMMB7fiQ+BCB
PH6fVr1EOtTwrjhkppvV79OtmSd+PMph2VjZ1B+KCjQf5M5i143L9GAFZUSrFtRAKEFAtQDZNm3f
qwu38yeG2qvPgrqQy1TBlGbe3ujyApKvjDVZx9PSGNU1SrjGLmWNvEvKtgIXL+xdtMxQW40WmHVK
lQR+Xn+cBC0R1yuD0xDYYoc9QrOTIfKooc8ZWlSyOJlBKQ9jO3d3LOnwulReuBv6ufhokMBi4dIG
iBUnGNkGwrihh/ETxpc6AMRxHu0cfyxq4/k/YZS5eTyotqbQFRTXrjskN2HapUDicZ8RpdnsVTsH
W9+irvjnaX69W5hlRgYdIL20dBZ87iRIqxo9kjAYT3OfQ6r1B+DsM4/681POcm39GLI8Fq3WdaWR
c+4nAmG3isATmadlCm0+/0JrXklExKd6+mtdiimuVuHt287wjokIS65AiyDtAVVmc/8AuddV+270
h+0Cce3C270dAwSo6LqyLti31Mxer/QwMbql8mdeLpJF7FrK2tDwii4dem92L2NAyxlNOdo/5L1n
cVjmWW+BiTNP4ZyO24VsdOtOYxePpVu+J9vhs1pJhq+aMzQbxqX9YkKzjFecZzalhyDv6o0+epWh
hQuSV9zRZpgvjMTry6yeJspnusSA8BRl7HMbRTcTkylCwzoVueehHW1BJBQz8FDLmzYekgvHpPWy
w2ik38OebfLnVfL6oHp+OskUjTEa37r39HoeGqzajdpP7VMJUPd6DBQmyyk1StQ1LjkhvZ0L3a2n
UkdAxTL13NYqGdAGajAvPHGZqPbuCHCcNBa9n8ZO31Wk5RcG9qyx//TZuEKTxCGKB4nWPzsvHLq+
ipPeoUSfuH8viEhfmZ3TvI8sMLseVYRtjmuxbuw7V4axuhu7q5L9OhYFpsWdiv880r/7+NQUAl+b
uWgF5NcjnZmFIRgc5yRAUW4pgHux4gIUOwVmKHIM5IXn/WZmWfGUv9Ge43+R3oG/nCW2HLq0aAPn
RIBPbsgLWUO1su7cwKwujbTera9jvWfrTiscfoQpKD2/fpaHqFI1jazhEX/z9yuF4S0Uhw/+nPo7
1A6Cu8xszEczyAMgjKV1bKMOdkzoLhRquk92zSzk3xxQnOG0Q0YFAwllXTqQfvuO7DFsboB7ADt5
/Y5+WWXNmrjWaZ5s98F1pHoHeb7cLc2Y7kN6vXt4J8EWo+f8/s8zr0f6zeigNhQgQas1Kc5mwuDG
lEJDtIh1tr2fC3ved+Ha/Vs52NNqp4BhkgyiKkxhQa+HX+bbC1YX73LDPYWYM8d5SAG1x7T2wlT/
5rOwfDVYgz4yhPCzPRWoLI+ytPROPbXKnVvLT52LRsOfB+w3S9clX9dqEFoezjs7HCwDHm04L94J
rUr/KjWN9OiO0MIRQjc//PlRv/08LiAbH+8AsnX977+M2oLHpO2sPGqQWbID965i6VTjhRP/N2uP
mi3zwuqjWXneqeDqlfljp9yTINE5rGkQHNBi8D7MADtvFgQdbmuTTrXTReaFocTW5+3qQ641JCun
oAiy42zd5yiq5hMagCdrVFG2MxNjSXZ5NaRfy5JVH2ccKg5uSE1+IxD2/wzvOHygctVeo4sQ/kNK
3L7D2Dh6tLK0kxs4xclXQ/bGh9TxmvdDUwI/N2SwH1yTnnreBnA2EOhbv2HelXsbaPDF13VYpLXz
F1GFG7vwqQvQrW1uo9VO9w6aqRwCs1U0cd6E3VdklyhBGsILb+QUejtsEiV8Ro/r6DImTbYdVmQh
4qgbvH8SkQTfonbqnLhf0VKB5zYszm2WCUh7klLmtvTGpt5ZQe+3N11JCX0jws786jpT8N1wh8bb
qVXNR0iJAB8Lq9b+7lnRf1zcQXx03LHBjw1e8n3i9O8yIKloIzqLNK+6wQ3+QeWJBoxo+hnRtmYW
SJGglhjnaB412wL/kpsI3lcUJ5GYcDCV1nBbtEkj45ZiebdR4Ev/XmaWZTx2Nh42UliAfxaHXDkp
J0wC0TJ0+m2L4NRdSyZ2aDooglgVuSt0k8DrHgfUE5BsoAOe7Wc8t+UGkKv8ulaggwbaY+kVDEHG
L3EW5/ukBopdpHUE3176dy0tPLEvgWJi4lfNqojrKM8dCll1xwm5ZqY42uaYfJwYfuyhCjmdUkQ8
fkZjaRyFk9fv9RUFADQn+tWUyu67k1Rhit4ryhPoGUz2/6PuzJbjRrIt+0Uow+CYXgHEzEmkGJT0
AlNKFOYZcAxffxdUZXWTITajs9/6JbMss1IRgcH9+Dl7rw2t0QqH59UlUYKttvrnugF2uuu1fvji
TI65T/XJ1DxcwfbPDH/ajYEvhSlzjZ8IB1gqU2/pQb74TjLHOE5Q4niDYjbQAES4HIRcasbR2Mcf
2oKIvHkS+n5OOWx7YgDy5hVTO3+R5JhhkywijRR4o5q8qTJ7RAlpNEkv18Pmq87zyBlZ613ysDTw
o7YC5NorUML8GsEntYGW5HqPsWsxXpy6zR7DeFlcvOqJuOkjVc0COac28n5rcu71vg59mOTxF60o
jN6bHBBLZPWmg0/7ujMP1bJUvz5eyd6ejn+v/+z0SAGYngEYvAztURY8CLQxkdGxtzxP1Yy8zW2Q
D0ML6RDSoevaDGSzbz/+2AsO/L8/lzGwRrMDHB8V3tsVNMf9NsWhGZ4tZzRvmyRsXjAh6ZknzfYX
QMoQFciQbiIGeUE9gnaQuQj3UaGLT46ZYM1wakQIDWc/XknnmKH4vbIzXl4ZZoms4pACkZ+y+16e
NYY2hIhfZv05M2Vyl0VdvnFkavti6SLfzYT2SDlyreH83odCgGA9Jp1B0N17e1lU6jJHHQpJtWun
fkrYkl9F+gLofzNj+CdI5+P7cLnMrz+SriAzyvUmmJdSI4nxfZ6URp4R7u9ah5P9lM4RuicMNkiB
rmxoF3yalZlDpcFWxvyPtieNxbc/j4wCazakKc/jIsetsMi8ylGz3sdYXPcpO4Pf4XncGG7SBjiP
wn3MGQ/fqKGDPkjhezC69m2MTRu+eLMpGTUSiFakmzhJu1s3tOdgGeb5ym74zk1BtLBWL7+Hapey
BZF3nRubyXjO9NnaykI4D1qs411USm2vg7rYYD26pu17584AFjJsuq6MkdFAv71UdF5G8t/K8ew2
cBBmfFt7icLPQ3U6BmlP9uw/fhJWDaHD5oP6BVTi28+TWd53eAqmcxRZj0mqkxeRRaaPr+EYifla
JP367f9e3PIgOK7p0IBaT/FIEt5+WtEv8UiHajp3rTJsYsJvIL+2104Y71xDfg/NJKp3mn+XOCRp
IMvOpmY648MafWnOxbEfrUe2g/7EEf3ay/vuxxEOTO+KW6ZdTsko11Q7SvTpvKRt4aMzmTYmIugD
wVs/aTxdAxm+cw1pkqGnoUqj8Xep/qwmCSMBb895dES8RaJcbSs70p7/8XPB7mCTBUE3ZB2gv71T
pYVpoizM+az25nczHx5cXb5Cani1J1luPv6s3/Oni8dizXJmOWKq7P4h741ix4ZU2S7nwp6HQM/S
Ak6Vsmxk2ondbNfxfqTi8hTiMw5SJtCIcNQFdlxGfpcnhl+rZowfbvjy8fe6PFnQcHNZrWglAv5i
p7wYYLlJjol71oazEkm5rZ3UCODLOHu1Ysv/+KP+aD+sn0W8wipTUoH9Xb6HjOTMJAmd4TxQgoMU
m5XPTRymN+BB6o3R4UtqjQkFqCsjH4DVfJwECds46vJDTyW++3/5OqwLdOoZAzEDfXv7c/LC1UrE
kn6A0hwWna0XgcZ4V8RiAnNF76mTFZnjBUo9HbtwUAwwBwditvbJUI5XJFN/tLp/Xx2T1CCe+LV4
uFil8IwXkd0rtIfRV59I4MYnP1HKusgQAktfEjyiRblT59zx6iKRd7Bi3F3jECmDS1jF1NRu7KWH
O8oE13eUTL/vltzZwHZS7gYQ4Udg4sU21+mnIfybgiGOM6/Pq/GKQOjybLf+EBZ2WgougRCYJd5e
1wFGoVQQgZ71fEn9CsbFXSY4YsVxD/8lxpuVM0I4iVScP76jxnsPM7aMdZ1ib6Ef+PaT4Uy07NCV
PLN01AHnuuUzolTK48lWnwyZukHXCnM7ms286/Qp282F+zUhYvrTsNT1S2Wm9kahJPQxZCY7esEK
IZ2auWlHRt2OAVdFDC5Prim6FUQgtha4Wb+yTLgxblw9O/ngeAUvG1Mn0JFa3A4nDcWhZ9jxsgG3
RXwhrOYHRdfXsMD5WmD8n8umQJCF15yGDhL/SzFJFvfIZcdkPpvOnOInrUYOnol55f7+eZUFCwYN
0tWoQI11IVmZ20qFVGgt58iswAC20vYQH5WHpr8atPXOD9LpkdqY4VkxmZpc3FALfYHZq+p5QMe5
Az3TbOHZhsHHz817P8ikGl7F2izPl1z5iKEsJ/FMOyN4cWCPGljpa/eBjLRh8/En/bmNoo9GfQuo
mzqE2vTt78kMu2X+0dB9l9pexXS7Qlg/1bN5hBAorqy3f76HjLZhJjKzX7ljfyztdHa1NuyMc2Zl
kEKjWfWL2WpvVY3+XtinKmZrtXrJ1eVaj+Wdn4kcDw018kgG65cXdFHagTN8bJwxl9ufuwjTeKyq
P5XEheNmk1308VV95/5RlCA0ZtJK4/4yDbYTpdPX0Wyc1ULVArVN7F0ChcLXFWt4/vijeCK4RW/3
cZj/K+xY8FTQJbu4hZo1Re2chvYZBuCpa+qSiOa2j276imYVfhBhf55SECE+ifDOU9WjGglGTWaO
v4wWKDw9RFNezRShQw8QweMMZEKzLJxc9d2pKmPO9Wr6lXZt9NzaGDT2nQClFhh4qks/deua3nhR
pF7TOgSS9+UUG36UVCOkXKsc041QKCvYRIUxe047iKM9ZvYj8kf2Lr3G38uk8dz3yUo/jCq6vZSq
SNKVfU3e86MdFv2AOSEGzFI38rEe88ryo5EL7+n0pcguXmL9i1VpxnSwp1n7EovmcTSnDFqQ3qek
EuPW/ZqKLB0AJyy0ZSK20jyouhkNfZ3w3TB/KwcCtQz49HmfBHZtcxwe1P6TmSLFp+cyS30v2MI+
DxTqPxlHKw/jVCwDNvA6fAZFgDM501WgEg2CraPaVJRTcSxDSmEVLC7gJzT5LeJ+l4SUvtbYcvJe
4FJ3a6YMiQmKXstoufoZlMZPc6PSmIP+WK89nCg7DXmvIWessq/aMCt/sTrQgMMGVrOe5tZey0BR
+nptEZmzgpEJqtHT4hv6IHoxa9/T9GENKl9LJKCfW+JaMLVZiV56OTsniqB26Z5p344o35FOPalg
Mk+9EuU7Akv7p051lm+aTYrYrotLDOtxLkiiZ+6+WDsHqWfq5+hRpo3VYct8LpekCe/N0V1AepA5
caekEnzDx8/9O2sJ3hn0FMxp2d8v5xkavWdQKMNyLpPO722r3pdZ5mz72FC25FNaHoMrLbChU3z8
uX9uACbd+1VVi4uJGK71/Pq3bjQO/CqfYsU9NxN601nNLGrEq96IP9er1e5K43WdiCJtu3ina7GE
iqx65Ux51h8hG3c7fYRr5phNvClMca0S/nPB4vOof7F5rgc4sX6fv/2qsQqBUjlSOdcOumVCjico
A8Zdh8lw+/H1e6fm5qMYd61hO+tWcPFRWog5dGpt5Zx0dnyKoQyQu0CRr9o9o53GUIIodaPHFAfz
fS/68ldURwXxBaMRpFatXLOlrbXB29Vz/Tq2y8uNLga70NtfzqSPGB+goed2sWaYpk3y0LXhfMQT
YHuNAQWcVz/2FhGZx9aqaXLydPv9ApT54wvz3oOF8JNdmFMmc5uLIgZIWZZEehS9kI+UBaSY06gM
h2uBQu/caPZgDj0ogHBCXNrA6FITcgQM5EwuOv4eI4833azrO6vur6XjvPODwAiT5ULs3GqXviiV
QhOIQRUO7jnNB3Eg9jcL6hjR+ceX7cLnsra5EGmsGgIUc0w3ibZ78+gW7pg5MsPRI/QYCMuQdKep
KLotSzDwMZfBhVXG+maJRg1Q6GIGVjwrV8aHF5rd319iVYyQiUe1y1xs3aP/9v5AP8syI2rjlzCW
aPk7uwxvOOXMxbZIRBUhXli3SUA3ClORoX5eMNLWR94C51l3FSwiH1+UdRG6eKhRLWM7waBP+uxl
2d1kjRqFkBBfIrtd4Ga1LoE25BGYVRArYWJsahja6hFylhv9449esfnIimglcvK5tMZHujNNJevm
WdGsIUiYWflI1V2/y4qvWWe8TpVQNh//2rUr8vbXAhpwVzwADgq2govjXaoMqrWs7vRmmo3XHCnw
6mzomnMscgUFQ9hIgxGC21e+ZSZ65ldEQadXats/n3bsy2gXUb4iYEQw+fYJsMD1JEmvYw9WRRyI
Pu2OQsF98PFPfadp8/ZjLjpEi4XwJC34mMatmVTBSfFslo6T3ejag60U+T28t/a5yNHB6rJfAhI8
iWHMkviubi2Mf8Pc3M9N6lw5gl1oV9c3gBeRrZGhs85+dXkThi7UliFRlTO8mArGrchvBVAaZHgx
QUnWAi0GS1KQJEXrl9GQ09Bdpm+K3kx4kdM0IJIlujJUeO9i0fZe1zlUnioz8bf3pG3ccInktFpc
jHEHIDPawMZqfJByqd/NkpFLqcld74yvKIjd+1qMVkCdyJo/CcMXTgftBzjJ/uOb+M6jAlZxnQKx
57osXm+/VhVGIHVQfGAWNaAl9k0R1FjxrrwVv/v7F68FJ8e1WOFggMjkYkOJ4eJaU1LjI1CK9DOh
VsovPdHreQM6O1fRyGupHzNKDiLiHEovDcthZ6gpARs1qW6AdkTnPriMez8pqEWISq8T09PSSU02
PbDCK92m974uoAEuDP4WutXmxTquxaFtlZmTvhhz5twtEJF9Zc6iO1Z3SAoLAhnDVrrHLg6TozlT
MMSzLI5CtTMvsyDnVY1KypyFh9kc2tSHNC0Hb0KocOVFf++poucM9YNpGpkElxm7s02rK9Yn51wT
YuLBVLLoh+rNncBS/1c0hfJnPLXiaxWBw+u0ntrd7CYEoLgdV1YGZl2zoo9Dv+ifSdXXd5AFFyEV
YyvaXYRhvH2wxJIOUFon90yYprs1y7EMQNyFfl258ZVnWF9vx9unC9oIpffaqQXbf1lIJIrRxO6w
hOea6PYDCNeIaW83+vgorE0z9IWfAvTy2nhedl1kFrshD6N7dAMjjmXL2Rl2OfqT1iqeKnEJdmUc
Hwu6EY/NoM9eTgXzLBunh2A3qigiVP7kyEk3rj0ofgQt7/xP30lGZQbMLmJ7EGFcdt5rGVcq+JTs
JUM8sR/t2IEAX33/+EPeuWZUvtSav6NvsJpc3B8RapMCqfclnnQXBHNhgjbLhqDVnPlamf3npoj4
h7EIjwGLACLct5+lp0k5K1GYvdRaDAxtUPVAget40xZVv1F5N/YKNdVNVbdtoBiTeiSgVtJSHDQv
pv20iZbCusdqqW0c4ioCO0qjTWe44c5kPPYUqctVD/1a+F88UfT7kae5CG8R5V+sV7Ru86gul/SF
stFC8Bwm+ZdimhqdEAi5EqaAn92jrahfzIGt2FOJWjjItpsQyIh5wNwj6m09VfHNGM7hZ3O0wxhE
e1o8so5MdEBNiIMyDt1PY1Fnt8rEOuQtM02LTanX8SO+ChXrPtE1qGsHI7wB2tWAB616mDcRgQrf
6W8WMeLLhMekp+mucY2twC2SySf0rD46GVGTHLdl8dQKp8mJapi11rf6acjpmuv4pnh5NQXFg+zv
Sy0fvqorjw2yYS+vOdjeu5yUYKz/iEbXQvztA9CZppKzLaYvZqnFW9cs2gBSff3XSIrMhs/+pyr8
VTyHKB4aFJ2XVVb+9vOUkGg9TSgpxh/LCoymJj0KMpIvROtu9JlwxI9fpncKf0aa6wAQZwUr0Bqf
/feauyJ6c6m1tIfc0ek0bmbHfYkHe/4sRxk3G5uB/y2Gfoy/hAkoSH5Usg2wjuahcqXmvQjeXBde
l+Y2UBPG+kwY3IsXmz/RdPtGkS80VtpDSajU54p0421NLJOFeehI/WE+YBtQPRhrP2An5zeJi35d
Hdr2sGhmtFFnXjV30kZq5qrb0RZNN+m4fOPUU1yhB/2xDCFwZHtAjcDZjHTf9cn522HFQVg+5WkP
A6Ggekxob2WLNxb/qYj/EYHt/w6v9v9buPtvBd//GbJ2+zolzfD6d8za7//iP5w1x/oX4wPMecyS
sTpyVvhvuDvK8X9xgkW+yQ2iBFoVQv/BrRn6v1CqUM5wyKG+hsP1X9qaJv7FaIsmsE7vht3Ltv8J
bG2tPv93GTZV3gtsXIxDUUEzfXUu1o3WkCxrZdzcxqNLXF1DhJGGCbvJ9B8KMh2yYBRkJ6eefUfZ
hnkLo/bKi70u9G++Ab8btxkjiXVOQNP+7fOZjEkeE5gjb6quAQWuy9Zyn0QEu/Uwm25cHznm6eZD
2La0bb00nSxxzNFwVYUfaW0Ek9HqSA+Nr73l64Ly5nuhENEZH5DIjJbij+9F88HsAYBqN/rY513g
VFYS+S08AUhVaRZJD2YzYM5uMihHswIpZ+AYxZwQsimT9KGZM8AzQsSKfTSrbrjGnLhwk1Cz0Arl
UAHGiI4oA6qLO5eRdKHX6HpuEpAfQ6BWKgh6o1acB2VSi/rXlIG/P2mZAaZ29WeN3iTs0vkLuOPQ
BiRftI9upjvyFOl9sWxzU7rJw1jKxLzWLllbP3+7kqw8q71xnccSNcZfL+6wVs3sFJOunRZ1yqeD
hCoZHhrCbSYM52T9bmKrKF+rKh4+IfOHAJuOTWfuGzH1yZXkqfWj3nwVCg3ky+BYePTX//H2YSsx
y065pY0nPbSBYzU4dvPbcVwM01uyIa2/JhagiGjz8TP+tjpD40upyc8GiYLvhw7NRW+sXCpyN9O5
J3QTD0kwLJxVPXDVKhOxfjGbz5jLUhXRrkimXUXqoOrPSgra9eOvsT4Rb38894HBOPsX9pY/KBFQ
xPM4buriRLZAls0+OlwBHLVxy/jadv1201l/Me0xguRXzhsN18uHsyDVUXbl2JC5lAIEgUpqDQdR
pNPiNXWVXMONve2ArbP+tfXF2ZdmBOXPpX+/CSPLiYQ+HbMUo1BQ//sSUgobp8IGKPvclvBsDzOB
J9cICn989Cq8xy7Ej2RQxt/ePlGKJRiqkFZztBROy7DNCgDcWa1b91WycF1xXxOpBqxO+WfnP340
5zBOgIj93HU+fdlxJWMi6lqjrI9d1Giq3/QFb/q/l6MYb961W0rH4mJJXA0AGnBd/g09PwYH67X4
WynR4bEPVxAMvhBlrjaR0s2/AJvNcm9EuH42vNcQt1K3WPzWTa1NmktxKnI7NDdh3cz3ht23noRo
dZjrOQ/sRlhgZSvnFJIOtBl1zohtT3u0bnt5zEVhvDSuNe4bVbEeRxfN5NSiWjeG/m4yw/hpTYqq
BafHkLjKbQMTOhNHlUZTr7zKPO/8rm2GX24ftn/VQye3kaLlh9hYzDseh78KElF3aOH7W22qHb82
VXACeqjt8wXJDWHyunNqSTrcOYvrfFYm07lPKrckUrsS3lRX9lYlhvumZSAWkGGyxISO5RkXBeUq
m+ozAMT2MbbR3dK5yLbVYKZHi8y1XRkWz2OdLZ/kqDNEW6o2kIDKd73bWfsIF/T3euh/2f1iqd4o
EFrT8168cFSWoCBFaue6k2Du2Epo5iYhWmUs6jtw3sLTYOfFXl1r+56IDm801RoW2whx34IN5LXk
i31vs0HfhbNpb0szrD5HhAtuFjUsA7ZnjYhKYswQ/7aEABAPdyvM7KEzLPuT6TCW7a1e++SUcfYo
K1X+IhNq8p3UdBkrc8Lzstkcy080p4QH206TnsbMv/PN0iKlYUCR+c0MwT/7nGOaG71CdTDV/eKb
ccjBf7bc3WDVhDqUxrGKLUIAREP4QNWEPsqdxS+Hrm82FhFyyolwtOUmJbboc+hk8dd0LfOheLnp
fUaMypPmhMa9EiGtKoS2eFUsiceBs35qLEGkZOLMro/1UGu9pnC0nWwYs9HZ6SuvzWiyBy7K8R/Z
ZJ50rcs7K3BslSnV1laa1Cyemkjh4bqbQEwN0BbmH8QRmP5kdZoH66kDTR9NJ4mz8QuWK0ZrcVuk
+5jIysjrE7vfV2pL7Jua/zSgIh5qpxt3qdFkHMRzedfYnEfrMd3S6QJxrjbkWk09TbraLJ9nsSTB
gkfAk7BnkVJhqigIlNqmA30xRD3Sb8d5uRVg/kgB0OQGfQEcD6IznuxWu0l18p5mQCIWEBtvrKOD
Vs/FE7EQL7OWEWDikJ6JRGT0Zm1Sv2qJs5NmYfh9NNQ3MxNyXyTDfVjJcUeWMoCYPCP6I5rgHOkZ
zBAlnHnqhDNupQbmGtrzsgZhuDtdT+s9POyKBNG5e7KWsLgDzxQ9kJM136RAQTdtMw0npbZI9uxs
SYzdgs27oSGr8V7WupTRxoTH2Xr2nAOYCON4ejXIDWHUPQBETbQpv9XiPs1OTjzm+ZcYGpTyNZEz
bam1q4tdYnbtNL6tXSJLfmphqv1quHM6Yi2jfSxn0jmCsWz6/m7l+lgvLlFE4bmt2c4LL1mSNDlK
pOXZLwReEt0ROFDrCTKX+rN1SBaiHBza5UEKJ5p2OvoPNTAi6GPbfxdmJVqQEseG00txmGLBt+po
a24mGkRq4ivTKBLf6WQLyZP0mJgaM6aq6waikLawy/T4MHZ56DDYh2B7kLCA6EaiGrqNtYjcQznV
g3MTlSquSXokSUbXlEtQ+hU5k+3NpOVC3tmsxEJsmsrJKZu1lnXlPMQZNpOC87zqlSqJKb4BPKBD
xrEgCK/sahQ3Zp2b2S1xhc3yINRm1Y8q4xK+LjPvxy3tFfFdbykcj/XcLc+lyyMWQS9tKY8tK2JX
Ik4vNL9Mjca16SCjSb9T8v646BXqNAIsLaIJ6PoasgO6QbhBvoRbrB8kfhRFE2XHIbbq5QGtiWN9
LiwHkyAawNEdfJ5O+sXN6NSIEt06JEmuYacvX8slj8ku5gRfnfQuaeOD6so6Sv1CQf5N0JnKHYo3
dpm4bbvFB1reQsTTjW3ZNcajwWEohQqslrOwGCAQDlDcanlH9B7cxQLhIZ3PCQeRySpPmMxsjCo3
dyibcou52i13iVrJjndfQiHFL0/uBySYLKvJA44JBgG1nqn2TxJQnbjwKm220wj3aT8rsCI6ae/M
qMkJZY0jOw3A8mTDjr7f6HiKETvVjUmMXnR0J/AaZ3dyxva1KEdui+KotewCyryU3XLkL9OO42fq
gFOu+iS90csyG77hQyrRBzaVmjvr9hRW4lXA3gHGaiyh2TN751RE6oJmtPUnQh7U5cAiKbpHwkoQ
rZTkFLCOxXWUPNe9TgSo7OaFKxVrzNC/lu1csmSFQ0GaIJMqdRYebq9c2N7IoQqLWz7HJNkwmVBb
2nl5iR0ITahoqn7V6azEfsL6hnWM4cYvNCO1jZKEk5c7OMt2RKc3h6jNw84fmlAQjWBO30wSOp5B
wbnHuowJSGMUSUyfZp0py1+aLkoO/LxyO6KPwoVjkAdU5dnJEuGYb2mXziGa1qp/cIfpeyMJ8cpb
kexCJ3VugVCF/ihmnjO97g7WFKKYIRdzt+g1e8skaPkJu+IjJ/VTzboSuJ1r3ye2hNqUuFZAJq1J
olSjQZgG3Yj3zB42zSKrbUYj6Yh8ZYDhGS0kd04sLE41ZcEi1T5/NJ0oDxxlGXRvzaKYyLxM82Ps
ODn+NAK0bm0zyrMDSY7qQUcStE+KTNsbmgRiUIwh2WPjWZuLxPYsN+p8t7QaTy2EeZJ4sI6CSMeT
Xoyjxz3JT7LkqTZ7rnVcQ4L2yrI2/9KjOt8ZaUic5QTptCuG8tCXTvOJeIbJc8hxPLRLAoKpS1/F
UtDPj0wg3po9EOBAVJ5Gg/axSvnjOi2ynxG5o/4thVPfwCYqDW+Oa/s+HVuXKsEwcceQyedjJNRw
2iuDfF7GuiVvhCAU9jyy2WffIHJA3bT9qP1yQyJe01kYZ4KhhU4gAmZAfNwNqCc1TbaIA3oJMKCF
Jh7jiDpnJDSYW9uNCucrfcoovZMj1jTPYfHl1Gl2KSVgF6NzN51S99DWtRRD+oDvbKE8wEyZD/VT
wmZ9jHAj/GVEVXjKjFE/6FNeSV+6kdwZsAlcj973vM/6aFaCFg/f4KWyHY5T1I8vVd9WD73ZUlDx
653HvoFA7tWWnX0ucTxP5KZI/SVhfvGc2Ol0jNuueuyT0DjE68E+EPPUHVSm32DhwIZsQORNmZ8k
ptiqVl0Dg5SkCfuDyMKf/TC7Z1NLGse3hhr980A0ROLR4MGC2BK2jPPRiSsvB4q85w/GKthAP8iD
riftZJrsXtsO7RAdC9dwvdow2LdkOruxrydtMvjYMYebOWnbbxKeyZOWEzuHyW1YXow1+7xU6zzd
2tWEBttB1995EPTwi+RtlZKqw2t/dJy5e+458H9iQc9j/g95et9OK8pxQKA2TWo+bztGAskmShty
TpRc5j7BKtawdYt5uo0MK+r2mKDHketLkgbpYxkTt3BO85M+R8pGi5fpO4HI9mZqE+1JDp3rEwlY
+nFmRtuuncxdi7hu24VF8jkr8+/kKpIJlbTwHiqOWC9c2sYM5qXuAr1KNDtg1G1tFT2edzD4y1PD
uWlnWEMUNLjBSWlp81jeudSHD02ijs9WYo8ly3E4Pk9G2R8dkNc32ZAVt3VZ3CrN3P8Ymz68tfIG
qyKSki0YHXMvqtAqPGO0yVlJoiMMrpQeE4REPHJpe7OoKY9Yp3ecqdQe/aRVtPdmtSjfHQ4qE2Dr
ZfnBy6oXgWpY5dc8mevvxHuMOzE4PyHYZwk/Z3CGjbLgq6VcGTlcJW66FwnHsaJ1lAaTZfSKxt86
KiPvRYsfdpd2+bKbJaOOri27Wx1O40YzIeb12ehsJ8fMAsIUtSeLU3AA1DfecyYHGjObr+akxAGw
h1NkowFuRqYzaqirn3vOAEeG0TbEB3e8IzpE+ItT6V6Ij22DCdr+YnZht0oLWXWUPt5VAkOpLWr7
YKqy3hWiMzdakagBOB5G/qK5wfytU/0AoGymEdFgRXCYk1n5sRpD3pGm1L6SYKpua8T2BwKvVb9P
8sSXTrcHs2dQjcnaNbaGSUW18IW2ToLye1GzHy1yehI7FXeD0YDJJ3OffWmFeTBbA8dRstNA0kd9
s5s0Y/wBHPa5Fm12zDorOpppFa25dI9Wbti/OGNVT5Jz5B0RaGq3AcKYlZvRUcbHUKz8Uqcb6nu9
w5Z8Oxe8XbhWIufEsF9NEs9uHXPADdAj4FWq2XpISlP5bHK8cnaODJN0D/EtlR6DoPAbtY/GiMZd
yHuyikeIIPqXuSVFAOY8bhgnyjiUaVp2dqYcD46Zt0FWhuajmpkjvTE3PySV/nUYZf04xhN1VBPK
h7JuxiNR8rg2W1s7hdZMFCV1wlOoOnIdCSMBmTRKOvyqL43VOj5B18o9Hrhz2mv6HnEWTUA1jy0S
1vLbQWUNc+AGn5pY8CVkXfxgKSMfLFaml2qoJbLm0c4PS8l6PfdUQT5hgcomd+R0h8xwvuHdzj1D
CvdmamKLxNPsL47G6aeMYwj+50b/VIqeZ50daj+VOiZgNaIo4zmJaUA02aEgnnUz63nyhNZZ3uHj
V+u9VGfdZ4xZfBONUn+pmwYBAM5+X6uLZp8njfKdximL+JKXW55oO9s7urJsaVkvpKoZofarHUXv
L7adb2ohok1OH2vTuW1iIQRuDYzVmd1xymNlXCEOkocxLpBRVS9x32YPOoEEj0i5MyzR5ETFyqzC
O1WyWzehNlPJrt3XtfyZiKztfdl0VsWMPQFjZGf1t8VOmZ+aCQfUkn2b54/QyA3V8HeiE7HTJXMC
n0LVHrSuqo7ECcYeIXPdyRCNcztJXdzR6zM+dVLH67MUtr5nrnoiPRtharXkBDNAuDDIPdWMXZ8o
qzePAvApTp3yfiAO67uLAZIftKi/YhoaVPYhx9WRbNiARl34JNRevassqes+oxbtphR6v22TWqo+
uWXWsQ5Ve9Mt7rhD33CQaq15EdT+bVR3OF+6XluExxG9fx3ola+nSRmUk6x2eSUWpJyp9a3LVP37
Qi+m82xsRwH1PhfM6extS8m64QK85sJ9qaOMnPJCuI9i0eoN+MnEm8Mi30Ny13ytybrd2LTpIRJt
gyxhAoDQdtp8o2Bq0qijTfNF1Zv+0yRtSUvENPkK9okjrfkMXWn6jg6o3NIBLsRmMtqFU5Rdfy2i
cX5wmtmUxMiQ0MboeEG3SLsRF3af5d/yJR+7r+tsc00sduUWEDw/rGwr8cMtoumVzVL6CTf2ppNK
Sj4u3kbPHGfxNIjEkB4CkuomV2wYRrY+MHo2nIjBYyWz5ETLKIxuQsshNDajc/SXOka1vTdY7AYc
Wpb5gnxifM4zox2hmJCaqJQuPAWrb24GHuyhf5ksTY4NEWtCEo2S+L3G4Lkwginp4mmiNJzG21mL
tZdUMoJXa/HSstPeqm1WvNIroeSoCbYWD1mvNVMVBjioMpTulsF3O8rfZ5g2pjNwB3SAs2Qs+1zs
6MD0lmctk8vWYFMmkZuR8G/1uq7L2yZzWkw0c8g/mdEQkaTFIG5peMNUu5U5ceiqe7cMJJ8FZSOF
/BxB5rrNe6W0bnFJqta3oTT07HYZR5xjoZU7dmAnal/uyNtdU7iXxuG/mpucJmKcEGN44zbc8MdZ
x0JYEGhdpNwTvhhnhIR8MLGrfx+fWbjD6YcSuxmJImTmNOFzm1mdsdUYBHRbqFhO8Zq4Xb882gvB
84I1BR03PoF6bnfLULTxyVmiJT1FYpH2g6H0OjA5I05o6GPriPmb0JqZIxQcwobFcIKeSQDPnAzp
npm+fZebBuf4JTXD5NtSFQYtzf9h70ya4zbSNPxf5g4HEjsmYi5AVaGKxZ0URemCECUK+5bY8evn
geTuFks0Ge65zUw47IMpMZFALt/yLuFC8tjPOhhtr9JaWP+432nTlaa3JP4ZpErt2NQC81oPDLFS
aFjDVJQn6ibSSH9ddB2ux0WpVWiyRksVJCOWPjR9PhdHbKkpfavuiHNbz0lDb2MIo+mjGaUlnCOB
unO1pSsRGoEjOq0LCE0pFkTZpIrDnECv9+kKdUBXjZVlrFJe6DfAbozsYsTaO/2uJLImCRqI0A+1
KLGmXYCIKqlHjbmbvy/CkUuFCdriWN+xKMCu1p/6lvUkRLy2zKqKF68rkv/ixorXqKnmGnlpZy10
9qzQaJPzPMaf+wi1jrFLm9D2kcM41a6JhVJJhCyaGw0Gwpcs1i2zgYM35pIcXpfTNolIjdk5NQ2Z
cI1lVGveNkk3rIVdaYL51l0UPJpWEcP9nx65+eCofEHbtNbFYs4G7JfOhDC6EYUdko3UYQThJCTE
vG9FGFEenmaH9v4ypmdaG9vGToYph5SQ3aLf9NFSVTt0TrRyR5g8Q9KZNByPlMjCLCBNU+YZt1VG
YXHR0rg8Q0FXPIap3c2T10YoAxPH0SXzLZbGnitwdM8XQl1luza+jAvEqY3G4+JftJvYaJXYGxNJ
gzTEw44yl+Pusqwvul2jwqDzKXa4RwE5xvGMHHlfQDgRHxPeGr6gYUdEsEt0ayxojqVluBlbkcX+
2NTEVhx8U4OKusHfMmzUKYj56LmdtaOzOGeoXpXxgYhnGJbtz66o8eOzSh0T+zsthxrqN4NtNYdQ
miq2dZkyLOdKm1to2xd1N6zOOA46iEgolJdj27T5Jp165cjiUtzLXhoV8I0C2JqRoo7zxW0FnMzZ
trKAQnZan5FqavORxlhv71KJz80+x1RZvY1hXJUbDkJz2biKOqSXWJxC6x0N0ZYXE1pUG8QZarTO
CPaJYUsY4+ckRk3iOWo2Fdua+nF6ZnZaQnHXcOVHdPlx//5pQkqZpnP9bFqq9quRZkYOV2donmYM
GK+jgk+0nzUh22/Aa9A0mkTF5+4jCcEXHqf20c4L9hvWjSRT2hLV33Q+9RdqRJm+76CEzTtrch1s
a5Mq1DczB0O4XXcYR7RDUr/Hh5ClAfVqfvq5OTspWKNYNrnNXu0WG5qvxGF3wQBM4L4N4IzCIOa9
S4v1EKriO+wiSmvXSSqJNIWwC91maZse8WAvey/R9a7cxHhozmdIYsvoSlfDqjmmSpmrHqFoj1Vh
G1cpeWWXCJiNm3JcqD9alZ1sUxauvbM7N+t9LJzT4wANLDpA+q+/2606xt/1yhQLlWcttMAlGwaV
HcRpdPuMpkhRPBpodIJs1xq6ePhYrBbDcI1ozfmLzuSuNW3g4KhtI88CbSmiYNSkFm3afOicxStQ
fMsDs7Or+YyMnfawp3Hipt9TajvZGdeAlV2Yg5Pi/AildpI72r9U1hWztspdnbrzQzOXM5YZSFs3
NCIk5+dPa8spK4m7Uzk2kZ+5tlWcIaGtNsg+JQquzV1dgRtP7NhsAlcx0TOkUE6kzTldhONVblAT
u3KnJK52TuqyIjQ4eXow5QP9rNic+r718zZTmEONVmjhZUmV52dt4Sj2ZlSddL/g2W3uBRS69EC6
4X4wDOjsHjsYOb3IUeG74fWNNVyxtM2TOiSk3bi/CXMnKIk9ysYJxxV/nWuwxdc74merdCowP91W
SSruTHSPogteklndVFC4KVnQTO2A4saddfnzxLQbLRMfBomP7G4SamJikSVQEPMAPA5xoLQ9Hw4M
LY1fIzbEegKrZbzXlmlJoalU+QE0qJHik6V37TdL4m69GbjxOH2sXFpAs7T+Q2ZIx9ioZd5+qoWt
Dtthdpay9+2qHrUOcbzeIlLmI6vEbBE2x/sSHaZ2J2a02wNF9FV9DZaR4kkOcU4J1DKZ3CuFymfo
JVXUO59zMNJg6KfM+kqZoZnPW6UzjA265YQZREQmhsFEvst1qA36cG9HfcP2xXruYKSKNZznJSDN
W4lx4HBP19jqKYOwkpIDup6x8TVFHQbn0AQH9O6oL8vcPHOf5BkXipoUSe5Rv16Uyxb4QB2Maa6q
e9No14Kw0muIHG1IocNp9OMhaqyvYYGSoecYUVydO9Isqng9psSyQbmhWuJNNWlKqG6ES0NhPJZQ
c9C+M51qnKnOowK5tQZu+s+yGMxxE47WCuKhOeDSIkhccCieoGxOPCyRnxjuWpkP9Q3JBGKo9GNN
59zOkUz201Qrin0dFumnTM4CBmbWY3tEDXuiy7Evi8YRl9SfimZLptfpZxFNU4rtMqXt8WeMZKq9
TtQ1R5axb5Os5OoClWF37OKiWC4jNRu+iWTmBFAssTqxAqcL688SqqlBLWAc8osoVerpzqnrJNok
Uc86K52Sj6amrlkdKF3U9V5RlEiiXzpl/d2CuCjk65ysZz8sMONoNLX7cVTn2odIUqbnITI+c+VH
FiYXQHeU6Nm26X1+IWdVysfI1tQn3GXT5isoQpc8cJxiy+68EWF0YgB6lkhbelgnRE/u0I7x4+hO
TfjFnEPWRkh50/1OgwVDw7mLw+EAmzjZ6IuSLdSwY1oRR73M9OyijQjkt+Fgteod1iZwfaP1xe71
NlG68xLH9/IyBIuBcXTRadlHJIKxc5JZPmCMK+LYanN8/AzNoH1I0PUNCThrcDBGrxzLL+eGlmKe
tmRULTp2vNfiWm+APNGfXHDUmHnkMfF6PUuXG4yguVarpLPap6Ls5QywKhrhJyx0ofqjrLW62ksw
dmJtsiTL+SI7TbusqZSXnmLnwzx71Uh6FiIkW3XzY2XmTUJ1pDTHi6LpSuN2APNp7AspOJsbMvTs
InVHazkbhrwED1SrHfopvpLNbXJI2rByr+FgG/als3ShRquFiMWiKFKLddd3ujJjb+n0OGcIaiIf
bRPu+ZYycNG32z/tl/vRlNQK86hAY77vKL1AFmuQfs23BZgKpb7SlaET7oWCABdCeiilJLLfLgyb
vCdNeoICXNN39EId5MqgNOHjcoIlM4mppTXIKUAExNLvOmN2249lamCzPMUmTTtX0HG/XnK+0KOb
uwTPP6BJfws9+n/Rv9cFQvPX0NKg/1L8iitd//RPWClxyB94tqwgK+p5K+TpH6jS9SdwMKk+gVBE
YvmfkFKh/2HBwkXYheDEAjrIL/vTwJcfgV0CRwSzEhMfUKp/B1JqvIQJ4eSBQAF6FuvDgcznN7+E
CUUr8Vgbo+JqNOvu3in6fo/OWPokBinxmNEHPD+QZ3D34OXyw7iMwLerSY/YICnO1GM3r2bVF8gL
VtO26bLotnBd5VbHavwqxZ3mI7pqyT07LfwcVaO+5RL24PVml6JS52E3RWguzpnxIVKAFHTKoNxC
PNOpRIbTB4HwxOI5k56dx9JuvobqhNbs0N0kU5bh6yqNwd5qxlCRcpjkFIVWT7CNYMd7yTg255Rl
6DH//cX/vxM6DeT8rfV99yUpO+U6eZbyWXnulIsEIHVelb+u+R+/4k8stWn9AUIZqSRAy6goU8j+
x6pX+NFKz7JA5Qq+wb+WvWH/gbYWBCI4ClAH3HU1/rnsDaDZwEBXLwrwz/z1v2VbTRufdf0LvhLn
DO4nFU6Ru2LjACO+XPeG0lOGKQk64wXxRBvXNMbcNW1xbic0Dw19Ub10mSn+ii727fi2y6bjUobO
DvXDIM75CXdbvIfEEnudAC4Fu8oDA7RFYWQVxSiOBmaJoYxWUMkdDqqfR5l/N2rDB8917C3lLIKN
uxloAOBYnH7rU+0wusYDHT7AWOHUbbW+enTj5cEVtYt5zvKQRrRrUL0n9piipwKro31iLwMtbQdR
AN1+WkT7XGQu+qeWwm4cHGWbqbSlhSFumDDWlOXnRNX2lZmp6ImGpD5Umr1YlyhfEPHnoF83wGaW
i2Veln2aZxdyIk2gB88TJOl3Z0JRlLo1RvNm85jXxWe3KqCshGcdsZlH1+xsHlZ/FIYvuuxJhd8c
APiOtoMo65+PlbQaNb2GeutQ1n6VRh9c5Qpv2etlcbLt4FSfx9m6jKMJ9dMu+RaHzn1EwnYBILnC
VIxeaNKpDwVBzrXRhKAsDCX3pxEhXY1Odm+n38IJ7EiVPeGhhv5cY4zAp/pLoxIfi1bZ2Nn4ebDm
h7ZdGUOZhX5XET+Ni31YnLT2Q03W2zlP0GAMQYwvxTaFirktSqSY3OXjMvKeNJNvBLnHM/v+pu/q
60xtWj+dmU/mwqgeAViTYAL1cQSgw747w0ttbsZmV9jOI1q/fpX3wy4fLIWV0nuhsqj+ZHwiW/Hs
kbhWEMh4epU8he00U5XLazRPNLyNZ4NEtKLchL0RbguzcWOpiZdaYBESoehnsp1o/oRxR9VD73bl
hGQkdbTpLA/nC5Rm8IhC1mqTrZi9GQyAV048glIMiJi1mk+aOvuK23dbgu32Ppx5OyXqolvZQdxk
Myd+rtKCLo3wLJWq6kWTEUwhuriJQe6Uw+a2iu5ytimYmjFLMx9Rao8XFrtF+8uuxXbUhQ+H9bDC
DgxRfl7qYaSHb+3iRpwJI7ulSHdtq3z9uOmuC3E5R+mOZs/nXw6v6587/Vfj9BNwuY6zA0wKY3Up
ApBrnpqFWCVyblFvR4GT1xTvKjOYU2uPizFZlJG/J2Vxgqr/Odrq+EnIBhPkFFU/9ILiUxxGge1g
SG9FboBcT4AR/aOWEiVml6NJQaQbKhZk+/j2TE8UEBBzWqfKoYq+Emhg5vvyqCuphFI2xaAdIPkT
YmDVxlJmH94XB9zIWfPjQxRATsL83CmLcwW44tuPsGKNXxy2PAGSLBzpKz2GYOflExi6aRTg96Ig
G4YLQyvOI5TJGxh8s5FvqzB753X/UI07GQ9lM+4LRPUp5P+Qz/sF+1zqaisBHEdBSPzsdRKw0/wg
M/S22fJy7FL6Nu49cF0Uf8zxITWsC+h3WiP3ObiWrKP5HCY7syuPJKcPbqVsiv7YpMODUzm7Xsv2
et1cFm4TLN+UDtXoBj6xPdOEWjiPyl6/wRsGH4zRPoCf/5KO4Eyj9hiuAjGNsVWd+NlqJgfAYP55
ynHMqHVxPjeV9HlwAxxat00bsQkdYINxPH5pdPe+iDg1M1WXEAIWxR9G45vdyMe0JWvCBbgN6l5Q
zzVaINYyCeBrph66Qg9aw/HpaA/Z7NzHi/owNwmLTDqX0GloQjjxWZn0u6peIQmq6f/47v+fKdzP
9fN//cfXCh8gOd8+I5n1Mg4iJ/vrTMF7zpPl+UXcxJ//BwXN/gO4PkcFSpsrlWyNjsbntvuv/1Ac
9w/UqYnV12MLX5Z/xU1w09D1YG9RLMOvg3P4n3GTMP8gV4TIs5p4wG92/k62wAi/7mNyBH4BymnA
mVYJtVPtox5zRwGjuQ06JT44sbNJSkmlZvl7x8XPYQRnFip+8H5OzSbmpXFdDR2WoFeUY9WpO6rV
of5Nn+JrXLbfYRmdMERh8q2TQjQAhhZCMb+RVTOmJEINy05H2peRoOCRNONjotjSt4sCtydMlCYu
eM+YxUY68XU6KJ9FWNyVdnJRL/FhosVgxdkujNonmGD3Xas8/LI+Xrmsfkgr/3Kg/XxGB40xTnOc
rU4Zw2LUQ21yp5YDbaLNjWaYXgPir6lYYKKq3NEYv2/AaJiRcltnGu1UhVtNSadrI3XPVW06ZEpM
Q9XMNdCNFUCUqXjno/04xE+fkTUmOHbRmXFOPd1j0LtLZgFS0W2DkKaZPdHL3ZBSDiG2PVOM6hGS
mOfQh/SXFCwYYmue3tjBpBd7Gfe4HSj9p1g2n8eyvFuicl+BW/dsIBrbt1/nSez/420CgVtFAFEl
gmn78jpSMH6xc5u3GWlGEdTF3G7RmkV5E9R/Vrn23rAEAHtZAkgc39M7PCF2/RzcUskmSIpsKjgv
B1d7p7aysG4D5J4CkEjsI+XT2/M73aarUBjyZKxnmJCQjk6GgBmUGOiEtEGhOsd+RoLWzAKBqfrb
w5zQvPn96zirJShym6uV+UklCoJJMadl3AbSlc9R6dQXbZYkW5Ssyo1Z2HkAR4E665xHmyWhCN2k
8h2WnMXB9uJE+qGJBl6E4w9tI/55+TbNorQx4lBkAFEJmF6Sjls6UwPcmHnedUUliTwxT/+YICbo
DUooPkWZCcIZ8dVz1czq2Lcw/nse6jyr6TxUzopSnw7LDJVJUIGud5aptJ8nGV5AXLqsG7u4MEtY
EiIbDku61Bv6FJ6ayNTLhloEoreu+lpBriWK1A2KlldDVu2mdAk/VFUnvC6Nzl1kxvY8xrmiymFL
X9PcoT4R3RudavgTuEFajagSQAy5cmrN3hoJfEMzS1N/lGBxgMKfj5mSb0e7OnR0CrwRowhkBiI/
7jLlozIq2U51o3IbGdOTUdSRJyzQaaGqUMvf69qobfWhc88h7L6zsfQTfvCPFWFiSwZNGPooa/3l
56iK3qFL3Mogb8J4S3s68/t0jH2OhltcQ/1yTG672E0Cwh8sLeo67gO7lMYhbnT1uU/Mh77Xx6ux
B8CKaiTiukCYsJqt5hUhoYBGwC12MD2s5jiQmbLycZL8sJZR40koC58BKmACkvZ7LhFzA1ll8ahx
fX975b+2wVATWCWVWIDaqTncHKkoVrSgBtA3UD7kUdJdREt7D4bi+e2BTmu96/JGs8AF4Me/FARf
vs8RmpSs+k4GtZpn+xKhIDDnhIwzlQZOLVor3XZokdBkHfwsdH2d/jN6rl65c16bI2oiBlJlkKvZ
3i+HVvVKirqr0ZVMquwZ5tkFOaP4hNJ68s5IJ9nBumjgWcBCdThX9d9GCpfW7DDkrYOltK/NvoEV
lxvomLSBsRiwjupvf/ulWtRbTZvsAHj3GmH9yowUyhCWY6bKQO0ScH10jwVU18TEqy+sxYWRCb/L
39MQfOV1MiitSBu/uvVrvhxUqdo0nxJkOotIzzaulZ4bYzyj5IRGytvTe+1YprDJhwNNAdH21JXJ
HIkk0ZmTgWbXSNRnX3R7XALX7MG8y2hjjtNhhLTYqG3pt0X29e3hX50o3FoiKUxc6b2/nKjVOIMt
XdaNpCBUmOaFBUS6bd4zhHtl0SDpAR+GKBl5oNMuCB46Fg7bpQyqRRsQ0CsfEolwLLRpz8rFPdgi
92cy85cb4kRd6sd1Z5FUcmeTSdtU5V/OTIhGLpNUmkDrXPMjvR9UXdtDjFqIZ8357TxPMXo9Vn3A
uU3bOppMPzltvR07VNdMa1wO8fyPXsxfP9RJZWHdPPQCEMBFoAsc1em6snqldsoo5mOH6q6ze9dr
nPlL7X6VExQ2e8Gd3FD7awwMKc91TvtO1PfqZ3ChjWs/kntLe/lO7FBPTTmSCZtjetuB+gwLABBW
eTnT0QRlEm3eXl2n0dM6XR3kGxEHZxJaDy/Hmy0l4sQEJpEv7pnWVB/Jyt/5zq9NSedUWN0WV7L2
yR0WWSl6WPQ5AkQjjZ3RDaWvgQjdjWJ+BIB8ROXq7Tn9loH8mNS/RrRPjtrIjUvI0jMjVjXuYujL
XtWyTjdFOXxpzRrisbTLNDAqx9zYoIdNQrneyj4NrXaZI6/rwu0NQrv9MhTaRdQoBX9en/ZYuD6/
/aSv7W1D4Ky7qliQBJ4EznMrSrUc+ibIlPTBzvEA1JtLM41v/mfDnCyqrAfLavVDE1iYWW2ULvOj
HJ5VCALonbPylfDR+nVCJ8upyqWbLACsgwT6BfDbbTEoV3lvPXTF9N5Xfm2n/rjnqEi5NNtOvvJo
qxqql20DgbjKqaBCKnEtevDisnXMC9XJD0qW71VESQOoYrdvv9LX9g0NQ1Qt0PdF5OFkouOUJKNa
s8QKrYTjaDnDU1tM9TulxvdGWX/+S90N1uKkxURmwQyjgFrBdo7eK6W+EhGtDoomVQgUaHhnL4eY
0A8IYX3WAZjEi6EaP7nTciva9NqOwzu1KfKN6UbvRSivXqmIVfLmGBXFjJMzobR6bVpqezUYmUSg
lFO0XebbkrD2MNkcfvA3fNVqBTCFXD+Ewrh/+/Od1nB/HPPc58wbUT8Cz5M8J53mcNKmgu9Xi8/Y
7H1UAGL6Fqo1Iio+TE32yaiT752Wl9sug8RRQCp/+xF+KGX9mt9zSpErIwWP/BAp/qmERZWwvDI8
HoPKlGGwyPwZGPvtUE62J03F9oZ4nn3Tzm+aUepnRZGNQTegF5MYcLnIUzcUU7Kbdg7jQKzm6i0Y
jKod8h2AxY1eWzAmaesecmNGlpYel6yWSwBG0a4bFHBFcXtEiPRhVgCrltD9p8nFCK9rq00j0iyw
9TDxhT6oG5wlDnlTLo99kpDTRaujotKW+DXPt5ayzFS/BT0kDdijjZ69h2Hg3Rjn+caqjOta2oc0
rmLQfsCdTNvAWXksLsoISVdDBVKNt8q276L7aQDHX2f62SSn88gBjZdBG/V1lBD9YgGjCg5P3RjU
FkDWLS1NpCTfDUpzZyWzBm08sg7hol/FE2o2bYWdTJyN5SexuJoHYfXYFHLEwwKCXOs45wMYmN2M
soZv1WCQNQEvBMSXOMvgfa2Fiu+FaT8lbXapl/MhUVJsGFsX1nglzePaezhUcKLeXg+vXJOIGAPT
QTFL5UI+2ethWupuAQ4q6MYyhXQFVwmVxhu1Ta4jN73lb71zVr82IAkXrQSCjTVXeLnzcQqalDRu
6qDsaVLhnAkDNVa3ocjOnGUA1tOV70zxt5IWS95BAghkLVAMcNsnQxqSPi9MsIogE7WrBqDClsJX
eleBGPSGMvnSN/zQGjKM2FzzpiiK57rqznm08iLS4ANguJkfhJtqGzOZ5is6CuWTAWB11wurxWY2
R+np7c/y2klBy51jglMKbTNxckDOTpHNrhvVQYvgiYOUdT8psPeL+MrR69aXjg3dMl1gPjfa9wHb
CUOO/TtnxStxAhVVIgQ8XzixTrVnjBG8edfbFbdN4Zv4txF6mn682H+iMf4y/F0X2cmZBIxgPQ9R
WKPicHKn6m1d9xhMVoGWYamQmjsSjnfUb9ej/bchVpgCCuKrcs/J+6Ra0fSphKGUjdpDO8rWj8vy
Ia9imJdp4q3RjxXpN3Zrtu98yteuOmu9cjDxBUbx26UD2tZF/rOCxJmcZY75nNdoZ7bF9RyX1wjV
zn6ZDu8IEK4r+rfZmiziNZ2gZrRuwl9ucKg4zqJ2gtlm2BjN4XLXmMXWTjJ3B/3+ncFee7U0EqgH
r92O36ob/ZzDX3PcOshN61pJewiDfeFnunWs7eqoGPad3lh3aay+0/t97cXSvYCkgDImAdHJqjFH
K64UA/DsIDwqvVvg5KmXV8nKkRHw4VZ8QpZ9fHtj/shIT14tRUp08xAXpESmnqSP2dAWrcnFFgyL
mx0MpYXBSbpmtOaTnk1AlqLZAuxUPCVWt6e8tME14yhma/AVUAh+ZrvNlqJqsYvGGV8UqZuO19m6
uVUqjnuZfjWMmlqg0iJrBIe2tHTTF628szPzCQbTJxvNjk29iA961pteL+BU2ZkStIoLIngVMtI1
CMxpG1FrdI7UaQYPWnq8Sd0s3sq2cTzbltpuxZdshqS5e/v1aOs++u31UEpDVsFF/xNY24uVZ+aG
VbtIViEZgd6laisGAC8SsLpVPThB5hlCsvYOeuHZvEYHMTCxz/lc7jIYzndqbGy6Pm7BphUHc6nS
LbbDBi+jAXqcGJ8sJy02aZS4uwp3wnf26SsXE+ppQDJRegTvZJx82C4ykziTNbcEfj/+xPN4fbkI
yDBTdO7UfNUe0vk7e+eVpFHQZ6EnhCgGQvGnWtd5Ppl0gs0qWMmqux76v69hf7KpuZcpgUDvSpai
8F1TCXd1ngiYZmQWKSbgHhSwD0DYn6axe+jxwfFGdblJa7QaJwyCt2qFQtfbX/eVW2kNEnQdjR0b
acHTLVe3XdTYvYElnUuhtkvv9TLsgNPT88YQYVr/N4+JlodAMIhGTFPsR20U79xLvx84YByJVWBv
4eJI++flGptSeHGhM5YBssPHfFYvVRXxnnbeYvq+KWf3HD8033Ta99LM3/MHnUgC9BpFTixfWSsv
BzYlNkLhkEBz7WvcuYUb1PGCmkvn+Gr0JNFHY5XCvO6hNb4z59/u4pOhT+bcQOKICzXnioT5noXT
YV5lmOvhnS/8zjCnJXFn0PLYbjI2gTtclHlPcRVjnOq9etNvF/46G3CqNufoqvS5/vyX+ylSC6vX
U17kOBnyEKKNdcyFUWzfWa6/5errMJoDUsem28098XIYbXEgiYi0ok+RQbYx7mLLuLSS+Glw3es+
AkVCU+vYyGav9c6/NfiKm7Qhg+FPuL7qX+ZYw0YiGYgYvFbOVjRJH6bf5qyDrlJ/aTr0dNI49x15
X87V4Z2J/9bAWSf+y9gnE08VJcGElrEjUCGmm2+ltXZqSfqQ0y6H4b4x0sfJUe6nFgd6Yf7do3Qd
3hA2fUsqrHQ9Xk49Ku0Jf3MkmQbnKZ41vEKi49hcYYC+tw33ncHWuby4cU4GO6mJLPCYSKDtMihw
cB8czQNFtxlNjap1/j8c6mTZhirNQ1LDMkAdAnYDaricfmK41SjKv/0FX5+UKVyuBcyiTh0s0Aap
G0uwQfrONra1BamTVtFEKrvMl4hPD//OzNbaODtSg5p1UhIs6EgCFWRmsyv7HdJykQdnu96FstA2
/aTn76zQV+f3y3gnKwR/uqHXCj5aEtXXthgv0I084Ebgq1q3/zdeJecM8DQi4t/6KCjnaGixQzFE
dXkV5jAu3bbyZV6MhIfvNdN/i0nXxfgDoQcUxXBOv1uLEmWIOwHzmsFwWRZCShAvcRDdts1ySHPw
CIr+4e0J/n4r07mnHojUOLUlMNInO8CQqqJ24frx+mQlpCubNoyfuqbYiqg+KEZx3uC6hYDDvC07
+y4f5DvJ1XqUnWzBFw9wsi964NCjOrHfmwTYDW55GLvscme8fXuir9waLBkyOErWNA9O8Yd5Yy2o
q/FyW2jkZ8TmjRdl/XtLE8DV79OhSAhAXSUSRL/95PRECIBjOyOGtTTlc5KoISjcwtoREUDPLLft
qMY3cz2N21mfv851SvOWkt8m0xKd4pd6lynNd6eqcR1wtAGsaCoPHX60Xt7Ud6hiWDt7kfCD22NT
6RfppN2AOK68NLEQahbxsINmpQAfRIqzHybVJ8ZXwDPXH6hPtedzBewUYY9pF8nSOIbFqvumU2v3
rS5DCrYPWec0y10JHjHD92MonO/VoEZ7FJLM82pI9kOpXA+9XhwzRtpUWAdBi1fPRK87qKDpx3DM
ut3Quv31UirbcXCz/SCFFpQ2s8+K5VvdZcYlOnCPEfWtzUTPF5pf5NlFNwSOoXzQ0zw/5yN9NnNr
uuvIjv0KtTVP0+sF8UoJi2wO7b1VV6WHPmZzGAcFup+Cf5QG579fpn1V5zg6FKAqYR42N3FqOEFf
2uGVYRQCzxIBjNICY2HgMxlZottEeNp7Sah+qtv+flSwINBL7coOxSFDcbOmt6eZO4kGAXgDzf4U
r7qciam154WtdxT8lPliztRxE2dLeINy2eCXSSrPaJY7fsMOQxNMtTzEayFuxln2jIATAsTaXF+q
ktBzZUTPMLwh1HTm1oq09NwxEV5VC+Mg1djcGlanHsYyOgffTe+nyMdDssqFlrq40+foS1iMqZeO
d4nQx7NE2HiF15isd072tTTy+nJY5BNp9sK03Q02IWDHjaULdB3m7qhW+xFsAQqSU8EdmM3eCvTZ
u0JHozQV+wG1XReCh2+5M84jcH42tI31PRrZEJIXvt0YQqJIps72lr4yH+caXyUPAH5/BJwzSXTn
wh2WBih4pVo1olQVn40yaT8IQC6AzpsBKHuhBaKIrI29GNWZ0bfTvqCWCGG6kds0qh4r7J52EBMz
kPXjeIMuZ0h2qPcHpQ0vatiyOPNhAohHX3Ytw1pXtlWf2l7rosE0G+G55SjGJjSMEelBmQYlL77F
uaYc9d2A4G2zH3AjurBQ0peUjyWqeCKc4eTGUAqieIf+WHvTl2jxwrbIOJytzIc5OfnUc0vPXOr6
iD+OelBU1HTaNg3SqrL469WDDW9UFGP1xeyt6hCm5i15NLJNNqGPh0Kpe2gGq/sS6zU0A40atlfO
7fhsxrGGOJUxDs2ZqzWjs1HQGEdmtL9PZrG3KVhATY99zJ62tTIiKeJ2uxye9dmkmZ/seBLHRhXg
7uocGUfbXq4ABUp/jBTkL/gmi96TITct2vKiJ2MDKRzmPl5wQ5CLRuFIUcbxHMfDL506Wug8cL8W
uomzE5T+BRg18LIgcmbghaQ9l3bRIsmoyz7zajG3ka8Xi7ZTl4qypxPJxa+1FohSFDVaoNj9mPr4
TNoq6plVfaUo5XBhF+5w1uKXK3Yi7fFWt5T2LpkVcTAQBkJ/qDCSr+jNXOH+0/rL0FrbakCEdcB+
6EYZ6Bl7Y8VJNiNicR6m42EY20s9jkYUrspvZo8itF/HCdzQxl2kj18NNckwD62DaM0IXa1Mjpdm
ad5mOkJOHRm0SxXmmGXxCKU+NDaNMvlqZlyhO38NVPFmFMYuDuuPtUy/yblWPNtVjmaeXzqRureT
8cxY6hkHDwvChR3Hfi/FRyTeKMuoQDB6J6WSDEN/BmYTLG11dKz8ZlHR9HASWW4XFFc35B+P4BEw
0S2tbpep4qNtcmOgxFv7c6Rf41ocI0Pai2CKu2tqdt+Qwwi9qZ3HzYBjm4ixEOfKwVqd/+129ncG
6pHzCy+6ZjiGdfKh7I3Nf7N3JstxI1uafpWy3iMN82DWVQsAMZERZJAMTtrAKEqCY57Hp+8Pujfz
kiGW2FllVtaL3qSSokgPAA53P+f85/sH7REzOpSYdffYmNkjPvfLaVgiSJZLSN7tXWJrBynLMfNq
aSGPrNUg6Yieqtu+1b+C6IzcwRxWYGkoSkfbkDujTM6N1Aa8Yg9OVzeuZMorWsnWtt0dcsBqlg3Q
RHGwfVTIRfmY3kWuWYt9kBte0Gbf454b6DyIwvGq0rnP82hNrnsHseBHEIebOGsOYSouhdGtRrv7
Lqf5PYJ4XwzKcDEn6pIs5RRvIhqLtTtcfS7Z/T08fUDzGRuS51da+KyMLS5AgXjsS/OgJZbqMTEr
b0jyI0SCrWOyFoxhmt9KCm96MmcPWj+5w2RvFKO4plbsmX1rLP0zr3gJ96yu4ZWuZL4eKc+S3tzo
sHx3rDMuMO0vvFNfkn7yLCtZtaOSf3VI+IUiu5TpstyEzq0ZwChURvslK5JDm5kHsJqpF/dMx6GW
tlOqX7SBAS+Uvxi1oDjGoUj9SjdGjHRrLzHAOnMggczWwqCdzBaLvHmjV81tko/fh6npLypq9zQi
NUNojhthgnh4mvDWi26MTIdPdRMU1ihWaCThrEXJfEEG88fvj2EfpUEWYbuG4BqIg6GfBQvBGNAV
P5Epi9V6b+HInA/o/OxndbieVPkaNe5DqA/bzo4+i6l/ydGRPmeKwHswkMpQtXofWFYwxiSmEaS1
BmyosLfgo7xEuivS4coJzCNeHLtApqLaAPdOzO8KgOSptm5axbqcmxc5lfz2M0XAr4dfVLom042k
0BJenCWFBr2QwtDu8k0Y9N4AQWzGtFtCDfr7u/7roRTrYIpm9MSj1iW4eH/pSaIGTkBnPBMf4F8E
nlZilZhv+yF1ccX2cef7JCb89cJk1DMY4qikutCKLN9/k8DQZVGhDSZ7MhjmzgYPy2H7MEuG//sL
+yAUXOritPBQgdS08wyoiCMZHBXPtG+6CzxSNpmQUEPWa7lSP7mij2YuY5HdlWnXxrvtLIumF+YQ
txZjWVnBASBYm9OLmj/oTQmDO28oCmm6P5FaLu3P6p7Lr/4lRvrX0OdCzCKrgzxquZtTOl2GEfUD
0Kts/eVuAAhN0yRoZWFdADP/+6H222s+f2caaZTqDMrERgucE0wibAvLdQdJQh3bi98/yo9mDCkE
mzeU8AlR/vsZM85GMpY5aScpJ9TUlBtCFJqTuk+sUD9YBQxDodEeVeTSdn82MUO1UMyZ8v6mGzrX
dB7VFDhFp21Fk6wSyfrb+niNnDcu4aw4ZJ0JPt9fFdRbSy3Tlvdgai5Mub/Iil7a1nbyda5LUojc
Xsi32n1YiQsT1PXfvqcMSuXapqWaT6G+Hz0RaQIhouDxzRkVgXbCesCigbPuFP2TN/HXJUam92jJ
16lIAlhp3w81lbgojXVVbEQ/G5elgUVRlqk9xYch2iYGIq65AZQEf8P8pGz0QWT/ZmR6DN+PXEo5
a4PFRVqNvVuqh4Gtb35/Hz9YZpYcEI/RYZ2mNev9EOEMDR1HgQLbi/YyN7c2fdSEEyDePxnog9m5
tL2Tt0PRisnW2UKdmU4t4KgUGzupn9Tqtp6Sb4Vkr6omvLQa85O3+4NXjhS6TBadLhFqkmc74izZ
Yw1+jDsHArFuzXUNwndp5/393fvgAS3xoYqGHO8dCsvv714dpTOgQ145JAlf6kWaaOg3/4UhKAmQ
rKc7i4zW+yFGutblkq7kzRhNBxMTAldt7dN/b4xlkrzZ0kJ1zE3hsEDBQPMoO7pt8lnR4YMHgtUT
CyCoEJTNPwukb4ZA9TKUpDPyTevINJpG3/pS3wp5+i/szvz+pR+QQBXN8Nnt6kcbIrHJOLk1P/RZ
/LXXaDZHNb76/S37+Hr+Nc7ZLbP0sK+MktweUh0JKnHvD7Z9qsjo/36cD2fYm+tZXqs3900aJg0N
HtdDi98NHno3UiY+KxV8OAbOWD/7qRzjvGWgw/PRdMCOE74Gqy5Qt1X92RHj4yGoTJJAtFhsznKx
pT3ZI7IEEsCtdBG3+b7vP7O/+mAlI9WIqIM2QoNrOVss5d5BneiQ7gUE/EMPOjDV4msF8mJ2Pivn
f3g1FvU5jrUajorL9988FKUO4DRWRr4ZOZ/8BADEtH7//sF/dDmoYxYWDnow67zLW3GKxOkTM9+g
Q7pypKJye7tf61BtMdH4JFH90fUshz9a6kB2WdbZZmpiK2g4hcxYrXwzL94an60wH70uOhJLuE6L
uvWXY55Sg5Myeh7OlO2XqHLpi8+s6BPty0fDIEFx0L+osFbOC/EpAhI7DNhkNAuSRzGSoiTqAQDy
+2ejfnBqZbu0OJ1TPVHQ0r+fADO5cDtImQAkoa+LiWyiWKuKBTW78q3SWEsYy1Pv8Nva2Bmkc5RQ
hS72nJiRm5uKG1W5l7xmECQcY3b1KgN26uATX/qchy/yQb+Djr2SYHfXWucq2hXAsE82yA+243dX
cLbvN6JBCeBo+SZtNbLLX1td3cRycVD1eqWr9Sf75IejGUjZaKjk+ZzHTKHTyZEFR3KDVQOWBddY
P7iSwJ6g+BHhnfP7p/PRJOCk8ddgZ0tzNtK+Z0cMJmNAzX7gis5yLfPx96N8fEmLlyIHQ1SUZycM
rMfaBngTa4Axubww3igLqOB7RMReYVp//7jL0vmv0c7e0L4n51wWjDbj9mZp08aQHoT6yXHz4xuH
jgO6BLvnQkx6u6wFvVWlWYmMxZamlZTfyE7hJ3X1yaV8tLBxYv9rlOXGvlk8036WG8tUKcvFYGOd
y/knkGJcKfp/83LOpniJOLqfNAbqtcK3s9dUfTYq9ZPJ9uE0QKmk2fQIkfw/Cw7Y6+w+65TlHNBs
pOGHZlabAi4p6S4Pz6BPgq4P792/RjvvpUG7EHXNwGih3qzG0PFn+kEnW2WK/23x6ZJTWnZTZCLU
Fc8ng1nJpSabE5NBVj1aEdaZbX1y7z6cb2+GOJsJTQeatZdGZoKl+mSV7aLzBSDC37+oH94zGnY5
fLK5ofF/P9+o50QB1Y2cOPVgCJnOjWJVykTFnzVBfjwQ5oRsPbAdzsP8UJ+s3LTYRVtKbqOFs4fS
eq0KwSQ7/d1LIreGTzOHA+q9v6SgsHxfXIU46ixkIU2rdk1DhaTqrmMC798P9etOx1C0iyEY0n52
6r6/e71aCqWj5W0TSNYab4AH5A8boYgrKRGbTNtTrs3j9pNBf50YDEqODZoQQl20Mu8HTWYnxYd3
5rSQzCvZenSK9Cprhk+m36+vLqMAmyRO5NxIUPJ+FAf072xlPK8hnle0lFAAzCCKPUa9SlbB/OSZ
fXhNhM1kROkI/kW5XtFUhpMa71MrJT64sE0qUS/EoeL3z+uDYRTSabyw5A5J0JxdFFVIULrxlHHQ
Uj1O3Huu3K26/JOFaPk179N25NupnQHcXboHzkMGvP0kILV2tgkbOcGWEirpCW+e+DOV+EeXQz+Z
5ViI7U3U9u+fUZj3adQ6cCyyQr/TjdJXBuNIc8vfPgAv8nqNXgjiePQpZ2uEMiepllpahoI0qT3b
QCMZScYn+9EH8w3wKwAbZK3owc9lkq0d9+XYztlGdaaVoRb7THb2/VStVBgs2BR//f1M+Gy4s2si
tB4C6rbZphqmNSWJa1vFxYgqgIObT100z/+F4SCOwO8hWY1I5P2TykUhq1gWMFwJ6cl2NoExbwTG
amlkg+JqPnl5P1iXkLywApp0RhAfn00MqLACc4ws2wARd0cFA5m5wpoPmKFxBSUZfwdru5COf3+R
vy7xPxljf42qvr/IzsQsdyrybIMawSujGZUbpLkGGnRm/uNF/v90qU/oUgZLzX9Ol6Jnrn35t9vo
9eUtYWr5mT8JU+ofZDJobAa2QIczzTP/IkxZf9BXCQ0PnTaSMJaavKhb8e//S1H+4AdQJdDLw0pD
+fQvwJQBeoqzHc3+S7+RRRXrP/73u/6d5uzrt1S+n91Jb1dNomtyEwYdVzQbEgifHXikbO7wkHOS
9VCwQUAqh4U20KZ7IdGRW3iYyNHvJ1L1qka2u5IkU/gIBJDsYMb3NUGl88k7+4tEjlwJuCWDIhPk
Jbiky/L75iw+h1TWkt62VtNoKyfR2NquNhvHF0o5HPOujza9GTn7YlEFVZMcPOaYs97g2Dmf3jzF
4z/uwdtbg3qTod7dm4VTxfZIfkjllp+r103aPhuYiOqqheXgYnwtuQbWSbt8ChXcj51vok5HbLdr
uhBsc0IXMBYNDrtAclH5y/vZyJWjgSDCm2ZNe1IDydhUNSCoGUupCcfbdSfaNvUjGjUPrRWO6wZp
Dc0X8m1ltK+B2oSrIu27PT4A9gGBp7jCAFS+IJRp8QrTMoDhdVQfGzrObi1RUCjKLOPS6Urcc5BS
0WNDG9APbdTNTZZ0wSVGtfkBeaLlFV16WQwoxulEKLxIyrrNoOmvWYsspS+SL3wQNEeGmL6hVcjp
sZAQlTS65oVWeKun6eXohPpD2poVdiTZ+JIouliP4irFYY4GA+3VkpJnM5avBlHeD31rreHNE9Xn
0SEpRPoE+BPke6mIG4S5wrVQ4oMIVAycL0OcnPDoWQ1N3RzmClMQbQjGdSKM5j4f8gRHnbzZQdak
jzNVtJ2DJwpAV33C7FstExQO2rUzYP+EailaGeVoInuKXwHejyWBiSRfB500ICiJkawVWiBQu8kT
nrgh2qpMFqmL95OKW4bR4GEgzFp/SYcqSi/gm+wlRUTBtnYULxlmDjLFFlcp2ZP6h9KQn0yLx1eG
leNmojFRYWRfpam+0Brxg7otbcSiXbGtw3eNW3kbAmFBOlbUl7HcmNsJUa8/mumrYy82qQpOOU4x
7DAemVy7N9pDrmvtpjOi0u0nPXYNY7gEoy/u8VNOvERvJT+e6WboMQkVhfY1doJ1MyryDgFd5pPk
pClQU9OThdLGpXd2L1IBfL+cvsVIwVakwmmIGCA7YV8se7Upviv4UmPN8pQ0s4I4LWixUUsGt0mw
wwwS4y4cAZvpabW1JBmhoGVn4Eetaw0dUupKtl3t8C6TV1Qab4OuVgeXarkH5kY+linwjnVnBw4q
M1M/hkE4bae5c+7Z7HikFd6lcynj9l01QXQRRLJyXZjJeIywO8mwFLZKTHIa85hjj7vPkZAtM5nG
nBWebmDyO7VE0NNJ5pzgWTqIy4LVBJ8SG/JpXoZ0FXfTSyTLyY1UmRvJWObgnOiSBdi/0GCmWokZ
XJqYIovroqcU7UUopEiVNfivLHbzE0q3ke4TG5fSalRu5MIY521d1FOxtoyRj6MPuCugRUmu8Zod
jTB5gvW7g158kqPS8Ns+xAws6AIcOdLAxTkFmZUxy/xTUV5o+mDcTvHcepgT5Wu1ghjrSlUNiLhQ
X1LLUV5Y8NDeGSIt3ACbH5zfLF1Q+J+ML5keSN9lYXU3eO3IJwmnmIMWZPQzBIFVfZOKYPYKNanW
Esw2zHwnzCTkUhxaZcD3eBxV8MwNXAyc0XZBEAnfStt5ow1phqf0KKItXvLzI9Kvzh1GubmfIuzp
baffqkozbNUhsn4kLduHLytkGPHrq+5EDlrYq/vMvBzqMooxaVIQgsRIGXuO2okLTr/3I4PcAaBY
MlgVeh9jYqLVaj3Irm2OyW3ODGNNY7oes9FoH0SCbMude7jS686Q4h3g9SB5wAvPtE+xpmQ2fj44
JoI0F0Zdfp/talwEf7ESXEW6Hq8dpyFRGrexuSJNKMOXwdYX21HZ8TLUuuaDVcjKKbByLGYCtGhE
7UfbGOrarcMYg6ZEV54mFTulqkD6Ved19zqkCsaviqXtYi0ffDw0AYspqG2L0ik1dqx4wDXJGFZx
1yieDX1ip5UWp7W8izNm+4gVlROMF12AB+uisVNONG3ijVLhIo2wywrJ7cn1OB5DI/yijYGTezV+
K6wTebCvEiu9J/1Da34Xdarm5UUcv06WcRfVZFag69njMac76siUGY8Wzbb7vChF6Va5wGSmaUrl
tNQuT9gpjEfHTo3dEKDgqXoWDDkkrNbRltwJux62JNWzu3DK0jvVlI6878NOcP8Pnd5Rr5sDuT6E
hhWuIsy7oCkjm8Q7JcWGGfuVNM45HxddtBnrngnez9mtafa9r1Uws7EStuy9E2u7ctDALWug3k71
XGnPE0KDzstGR2nvoqXZsFWmcB0WfZzQ9NeiExWFXcuI6/TyYAndfCxZh0bX7PDU7bnFnhSmYezm
lgE+rM3C3q86jLj5v2oz1LhKRjl2dUNRJjeY0SIzzGW1W7zIzBsKkkrnomOqFQxZcnsVVuV8jW20
hQQcGrNiSlq6MhMtvcW5b6XaZXJvFJkRbo2pYBnox/aUTdZ+1HttzSSUFwO3gle/z1ZOCoHcl/sB
o2Rp6LrThBHLMYzr+SbvC8118FPa4Lkz7zOllB5oNU89SZU3UgDTEYWhcaEM8wCALqmeU+z3/Cko
tGe1LQZP7mJnWwQSpoyJyE9NHVfPYSWbB7rUyuMEP+4qlmpnbYY6er1pxIdI4b0LbdtcT2wbEZpc
rVc90AoWJEwEhUGssWpF8RM1uuQWdgyaJnmoV+FcB5dzYrd3MpacsWd2srywxSTMmYtOQ3oddwNi
MKupXCLS8tlpRnsfDNVJzuPyJdI75uFoOS4vg/2STCpbnRQXAsc8DqnoiZtqjUVgup0GEd6bSt6j
sc5V80arqw4fVgz1HmN4IQjs08y4MLAF8/tAC9CvWgV7v9natW/S2xuwoYr6wmgg8PtaozXf2jEM
/aQ1V5VVJ2sd38djPev2eiiNxlMULb9x8Bs8yAC4vgkacmX/5zuozimTReQmlEAdFTOmMVDc2a4u
46CLfTuc5K2aVqmnVQrW1aJPLzDxKZ9/LhBhFHX72HGCZzwsbT9tneCqVPAA4gQn86YFSR7tJkUS
usfMKla4MaBrj3tdDi/mQev0g1yk6qluM8jGfaSe0q7BnBjroXJ0fCe2tfYugJT8LerxnvRMc2CZ
sdvxCICnie4FjbINJxGB9WAvmbxrGn12fmbXTPgRpTMYwIBTnZmr4/HntlypDZi2vqmcH9i+YOqI
TPxb3shOV7haqCunJJa5t8pQyIjM61opfM1S+sXzug1yD4BfPK6zMJyOddPaPsqt4Yk8Di2ZfRgc
RWYim0HRCihRa8tnDQu0Q+AoPdLKSh+PP/+SkwYTMjY0/msiPNd4W4byGXhI3ftFZ9iRR1KLC8AR
i/XNqTgtiLE0X4WRJT+wiNV3yBf4Md1E7m9jEBquhlEZj7A+ymfk+OVTQ0f3gnuP6ShWWpNvmX35
PM29fOw5+W/KsWLwKLUrr+0qR3GbmH3oLsNL7bIuetAjuszCFE4df2vrXXh0YiAGP29/6PTOtW5U
/whV/scC82Wg1wKPzCgULeHjPwf2X9qXd1/QdBS10033fWEwA8tu/4w0l3/5f/vNf/v+87d8EnMv
kqb/PObG+6X9nr2k70Lu5Uf+DLltwmfCZLqsoAghuiG0+yfU2VEXqDMFiyVLTepr+dafQbf1B4I4
tJuLYg0B2ZIO+6cbBiYw4M9QCcB4RXBl0nP+57X/M5T8XdQNwu59aAk+g3qSiqzRRB9Kxvwsyk2G
LFlM1hMUw2O0ynnt3cJoE59TxxELrGzVKgYIgjj8YcdKfsKXVVqwPDcIerdxPNW+KspmDcswBH+u
TrvASMKdmliD5WLcuwrIhA/4CGBnHdL8CNnzqzrD/5z0snS7afhSxFHihsupNzc6NOY6YA3JMjwS
aTeJ3T9h7gezPRheiLppJEj68Ic12v2qmibc7YfqB7aAKdlpEy8ODbc/wD4bmK4gmpHTwiokxmm6
CY6a3RRuJ6h1uI3WBmSnlqAjp86ybgf5FCqx4mqRpfkpdlSPrVPJrZ+Geg5QvUajzvKRvE4tLKBJ
mbQ13zYPaj9ON2Vc0qWkwXjcBpHWYPyeYTo4BAUogCi6skrlauReHuwBU2E9Ki/6ikOWZkOViYOa
9bQS9GINZXPJwTGy3BxI8wZbDuNLFXSaXxO4HGKlvipj5V4O6OzIksSElymFP2jwr+lOdJyrIqRl
pqMBJ2S1VVk90sZX4E66SZaUGDTk0nZIqtJNwoH+K8wpm3pe65lu3E/ZdG9AytxWgxwectFluwYv
+peizmH3YnmvY8hjiC/pQKNVrswqsVvSNxfGmD7TIDJ9M6yq2Ud6au5o4sCyq5Kar2pRvcjzlOtu
Qr9I61paZcgwHcZ+Q4qwG7mbzjAT4w6WF491tBsMyblG26q5lVFUFxaHBNwk8urUqlLklWYjuRHH
y6ZU06dZD7KdnSid32NbeGk3g/ktrDFeyWsz+RbVHWd6uhw6PE7NXJMO7VBxiGhHdbEswqSTbb6V
4pVhiORi7o3Y8Pox6GuyJ4CgKJ0HXjeGVb7tC4kuj8BOk5iEqZrfijAljkIBS/g4WAQuJD/2c2ho
exqEbtmXaAHqF2V7bhHGzILdpLYfzSG9cjBpmSRtwngsfVTbofCzqXxoAqfxtXq64/So3xGNJ5dW
IfLSxcE6k/0OXlbnETxN02NJ12H11EtpcTAqzd62NckxI++ax1EaonWkRNarPcZx6XMimO/MJgku
sAsM/TA0p0c5GJr1OGTtXQwpaZ9lRnCSi8zZxJKVwwUaDRtrAezguhgVjUUd+DYp6vR6bKLsSZt4
ZdOukPeWPMfaKuqmuLhWp0FiPmRatM4HW3rEj2w8drkqcbjBWpt3n0YOwTOU4g1piWLL6eWG9NQP
OcAufBoKxbNax3JNu0v9WVEUMNFadxERhuB7kF2nQfCUyKMv9Za8lYbrqsCqAlu7ZIccK0KDlX3v
xmGkN03L11Uvr7OYJnGcWvCMx2/dRUjseHqujyesTF3OiV4DwWSVZ+G6iyGlB1F4pcbNt0DW2u+t
qFE3Rw4emS6WckAYL3Wc8aT7pDFtEe3rUMLH+qrUk8iYVuHQzPG0akgdAhUxjUBFCdAMZfdAIfxy
DkztVYMh840ElvlkFLl5xMxPv6gqENB1i9WNRFYgbG36crBYkew53VaVjkPiXJOsWDgaN3FkvLYt
QVY8Oqan0iuZi95ZpbpCxB+K/gGvbO0ql25hrk+mF5hW6QO1GQ4dztxumsfx3rET8Rw7bXANB7k/
BFEWHjoSfRRU4G+sRS0t3q5NW60aSVtDs9uPQ7RvA+vS7urCHcf8qzqR/5BBxPRNTit52XlqNOJU
GdR3dMcofuPIN8Y80k6UYzVatsjhjSrxmngc11JSJRdF9VyNwosWj8gQNfQloEv7WKcBHDVR9tdO
nCWulGnxAzFgx/EcUb9LvzwndSWWJbdFIbTGsDJxC3m0RjewLIoLSlFEKzof/bmeX1MkpWPZcOqV
taHflVmp+nkktB+9BR0n7Uh9df10s6yZFD/MA8Y8PYQd5ZLnRRLQJK8QYfLpGlVFTgIV3skkG0Hz
lnJtp1K+zUd5/KYaSboeGpI8TjgpF2Mb3TU6IDKLHMtJM0lUFtCYvRIglk/nyABVqA638CTDFfO3
9JQIpbKbt/JdWkvFbd+MuLCP1ZMs2ellW8XWygrDb6xT67EqJJKWvHHFCFfcwgkZZx5RzXc4DD7Q
G2qt81ysOR0kdN2mj2EJRazQjdDXUHmjspnqI4JV5uM4tl5Kgqiug70BX+gLtTVI4HSduFqQymtz
HjYghXK/GNtNgA/2SmTOcA3X3avV5B7H53BT5X0EWrvCek1P7HXDXnmy2vA+0Kuax9zYfpFYd/0w
P839kNz1TVwRGg24nPZGttX7RnjF2Il1R7+lzxkEwIpOhyBtmLQbF1fh2F01uJ/Sjqjal05cQkQC
lbZDFTBdCoQEWyDXtUewFTMrbC4Uvaebcx5eRRMJMKq8Hh9RRjEm3dhyh2lDO+U4DAXXSaBcJRbH
j6Jr+nWiI6axrR4DFYy6idlZmOqZlapNglM3zuu4059mQEtaRFtndYtPLOaZrtmoRqxfYE+r91gy
CQNjF3VSSrEiuSBbD1IaJhsJWJLqq4mw2xdyFvn15BTXuaKuVY4YSZo/sHQbrm5iPtn2rbIaIwlO
Yy1ioFrqtsUj+1FpVQMBnNiOjnNQreqmyGPgjv100AqdcmEo2AHNA5LHNQRBP6eLkOjGFVK0o1ei
dsEz5rhN5et4oIk7emRbfen7kK7SkeAH62J3YlrY2MLWU1Vz1kJ8Ibf4WwUlK6MguTjtchGtRjpX
m75+7cpQHMLeGe+kQRw5it5GtJivhaWYWykpZF9tEjj6Grud6ae0IWIAS0ORZgfJa1UI5Y5W77WV
Luc0EeOHNgTGvTGUwqcAgeNw0Tl3g0rFQB2c74bT5YcOK1S3H/XXkYh4XYxWfSPVXc8mErQl/avx
HiW7TNKw0/tBFb4zTVG86lIO3quyo9usdYtCRPOhrkO181t7LJIrnbKEcUg6QsfY1YwxtnaSg1u2
S9p8knb6JOL+MXGGyHmdpmaiT/JnGPA/Fgm9DYT+Y/O9uHrJvjc/46G/4qN/RER/ffn/RrhESPK7
eGlb5N+6+qV5W6H8+SN/xkvaH/TDOfSt2fzxLl7CBIfaICIlWr6oD751D1SwzqFWp9OCsgQxCJr+
FS+pf1AxY59CsufwyImy/ka89JO2+rYSR/+Qhf5vSQZousnHeV8URPLcpSIxzfU4DdNKAxJAtsW4
bOX4RpMAfgIv8LvAxLXBRs5aPZJTMi/mMFN3PT1VKwXjvZlj0zpTots39/GDKuFPicS7jwarkt4R
wkLgL6C2zgqokdUMaquzbs+DEjynQR5QDsoSbDbJTiSbcmjCcUW2MdtZxSyne3IzdPaaIMx2ciBN
d3OEj1Wldc1JEn2zsEkb3dclhcMbKb2j2rYK9KhQRMe4mNvSbWpMr725yFS4dTHhUlcEwXeqkQ6t
+6Im/xKwDu8lHVzT7y/1J0Xy7FIXUZKj8QQU4B5nQWsjag1MwMg5hmzJacy7dlgHbN/0fCswIqIu
gokgzTtbAnNXS130nBml1LvNJAgUcA6JDlKrxtcRjbUbaj/2N+reCseycvXJJ10+ydknteg7Y3b+
/ONcCSuI83rZicQmHubxGGdWdm8bzqqmT/KCiu9w3ZMzvx8FlvJz3evXs1Pau3i2EJcWbdh5Afjh
XRsU0aU5T8P6k0+3zNZ3nw4xFOo1FOHkGtBend1Hs6DKR9xgrMuyae+Kthp9TDhtb1DSbJtFSf8g
T8k1hbWAFn0MDQ30lZ+Ipf5B1Dr7EHQJLYA0Pge5jbNXikZOxG51qK3pdJLSA4TlEBPwzC5XsZ48
hdRj/ElLJ4+kXY3lfaNTrCgS1wrv5w7FNAxc5TKpZpUj+SDvJQMAWTUMntbPhduEfXFL5F0abiFN
WxMBGGlEQz1qkTFsRl0huoy/TE2tAB2W4wfQmulSWkseGnJUXmaBRRjwxq6l4UR2uTxU5EtcnVJL
Dz+yi05CGwRHhVBFvt8X1gs6NgVhQqKm60DCLNKjlJD7ZtCJ+0yu0o1cy3tQSbPtUuWc106OEaIL
y6PfFbWTSG44tbIXoz9/7ALOIMiAkaBTSyctgr26s3Z6eeUo8Yl28tHn6K4q0IH01wEvmy+2klTb
qIJu3JAu5EgYyhD35tHiXa7SYTWkBjmQEqrxd0lKFa9SEgP0Dvd3aOsAJHJMOrFHAfVA0nci0sAJ
Z4Y8/cWh9HwlZUsTKs0qm1btglUZELcLYyy2kl41LwG9qHEW5XubVr91NfXZRZeo4CTIjJBQSutd
1hRXY55knE0rg0opXqqFmZoEzgAay17CetNcTFknJd/DiBTfnTZNqF1U/U6RyjsNpxA/q0kIqVq9
tq1g2MjdND9ZaVEiUDSda1yva5SyfUQuqXGcL+0QPFMKOs6T3Fde3xnaqRhAZ1OVOkXDWKa+sCfn
FGOa8SNMy1hcjpJjXqFmGCnVKoprqRRPeonebHdKuPdomcarUBUNFY9aze7MiUrhlCvmxqgL6kdj
ezdlZbFOrIrcc4MvDWqctHVR+J+EiB2fqGnqPAjpo5tmBZ6eEQ9xVAuxJimv7AjTo+9KMxmeI+e4
Iw42yd5i4ZMOz6lwpO8YeUH8GBtBCrr4Mgol98yCmzwDoVmZsRlsSHi9ShOoiGB0yC8P9XUwtV85
YKve6JSGZ1ua5BXUUDBf7VeGBGQGN41qNcd540dMpKwZ1ct+lm5EFd+kgdEcE875em12uzSZNY+3
MVjrXdB+S1LjaCjBvMHQ/iorw2EtULPBuLFeMUQH0DGEC0zFNtZxlGEG5EQ8MTWqPRVYvBuIQIGx
0qiXYx+IH6RBmivWGtkhYBPq8zBDKCqUxFwrQdFvoxmlo1fMtYLpUjjtakgtK6l0vrNVNy4cj9Zj
Tg7X5ZTM6ySO2tME398Ni0o/VnBS82lWoOykvV/WBm3cETm8vVHVSeYaeSSv2DXGLzBrnK9aVuk7
isHmE4UI/QtITd2dHD3aB1kja16XJjDAInwbtkYz3xaqM19R2c3g2GrmtV3lsJ2mx7BpKI3Smrun
ihluQRoGa6ks9IcanMydEMHFHKTzRZFlwU0yWvO+zYYFd2RulQVnHWO+CodW+T/sncdy3UiCrt/l
7lEBbxZ3cw5wHL2ntEGQkghkwiW8efr5wJ6KKJEVVMyspyeiNz0icIBEmt+a8pAFEjTDkb4INqpK
+7eMb/S7iYnPJ8TEBCiBNzishvxd3o0crmZJyuNI72+yyH3XEPoDKzCpp76Ew5TFyOdGoESfz/2b
7izjJSeMJnKWplxo48wR6iRuJq+DttW24MbPUs3nTUybZdoyjRHoU2+gtutT6hY0JmRAVnOrZZf+
krhPAvUShZjjVJ5VeHE5NIpvbUB2TaOlt3SV1Jd2kuQHzq19uinG8mR4tR16/hjcjyU2cOZd47aF
KQx1s213rpuyhdLhlYONMaUqdBJxlaS9tas88VShIhYhhT6tCouhJ8TURrPeJYNmbuzSaPZyQU9R
eV1z0q0WX816SGJMFFsEu1WygXyFweqIrBdtEdLtlR4Lo5bPozTEg56V+huw7njB8fQVxbU485xA
HVEzOPcT1HFYJoF5NEb5Frj1XZ8HBK4H/fPyvqNKE1XuUsyoFwkdaccM3TvqHuVd1B6sbUk96ZV0
i5ti6agfrTiPG+4dy1R6sqwJwQftBsc8CHa6WamT24zn0m2vvNmxIo6/lwqYaqO1lbPNRNMcPVWA
i9m1ccjE4p3ZCb3TAyK0Pu9JEhvVhvQCLCRN02k3A+G+BFzM8daaBBRvI9JdLOPXklytMEXdsi1q
Nz8kcwKWPKinpk6qF6Ou1YMwZR5BilbUQQ9NmPW2sxeeSUdebkuM0fa0tcgFOrhZkPCB2mY0BUN6
tNPau7E7Pw3Tpc53RY6mwnzn3P3GvuoLCR1Z24xvVr7hQBhQdlax43uYg5Lo58L7OZkaaSjioZcY
Row5vq6HQUUNjO7bbBfwv3BnFzL20IFMTsnxPx4TDpLC+VW2In/zkn68rIc6CRtF8WtZzHRlG6V+
PclAtdj+taIKTUJol42nKQ6I7RBPqDCSjunLwNTSb/xkGgjh59Da7LS+bP2zRhCFFpV+QrxiPcy6
HWXxoBkUHkwVp3ISrHLrbhZeA6wv4rykL6Gu03DURGlunL4jNysHcM/3vbKKHyWLU35RD3L0ztzC
woFj+HQG/CRUCjBX4J/XtzoDqDqUFCvZUH50a98BuBXnRpz3zE8BgPHgOl13SSJ05R6SuqUjrKAA
Kznq+lS7O3O0mpEQqxkCQCOuiy2P14JUQj5dGPaYvPXNHAjY8HS8Myv2V5cM854DTEOS/JSWtMW1
E0lPE8/DhJYnvBZNyMgGTA7nZDqbRbiYc/tkG7nx0DfwL/Yw5Jeq9Jl0Z4fabVEEL3rWWYfGq6yo
lL6HMRR+0uODVWkWwfzQv0jeHFQBNsCt1ad21C9zTlJWm8wUQlgeNTcGtSVbTR8maBGzWqooJXGK
SKvKg1nquk4+eNjatevC7m0iydzkuk9FthvmsYiYZfQzFKbWheVSuZuPVfzNQ4rSRJ3pZSocvKGa
ozQVzE1BI0kZmpSdbwAg4pNW6PEpA5nRQ9duy6Mq3fHOGuz6ZPY9wXSmDlaRCko4GwQnrzwB9ml9
GSv2oNK9reoqPqViYG+2FDRjmERd0aU2vKrWFKd+0Yxm28RCXJtmbD1VAEbf2WtbEf8vy6tmeUtE
n3FJWo5Web+QgqTe1hOtfecV412zcgh9VT4WdVOFcSCeBM+NKASEJqa8pGDwqV2ZiMW22LCu7ASm
kikys/Z2qAfrvCpnOIyVzeipPt10pZ5Bcbh1eUsmkJAHaS4+JMhoVOVBxUO8NWpK5SV13822pPvE
2XaVI09F2sUysr1+KM5VTqSUE1NEfiDiiXC1NO5a80YsAXWgi2iyn3Td9yB6ifsTZL0+033CV4HM
imOz8jspRE+1Mj7T4gni9lx1r1W0pUNn1Cc10JKxek+vtEHCG3UNDNKsIJPkO7FkrByT+043yXfq
aXmnoUyzfBnHsX310Vk908XjHm0P3qrNmvlnLuW3aeW0qnd6K60UOlRaR767ouIAvDRZgi2zM19k
nBdH6I3kokOhfBDxQH5H4zxYK5s29slFW07q2RjYHJQTu4XQVX31onWpG3OOzvWHkoZHQsbcFLRY
NK5cMLymE/AUKbc/C1Vc67kmL/l+iws1mbQ+9tx+AsNnWaFmAJRvoJvY27j+G1nsbliM3WlQA5La
TD+hyUhlFDSTdZGxRY5Sp+6uaqMgXk6tiYc2YEWyict8ITus9dVPtHKYcgs7rFqr2hRWpaF38cvx
e5BDP+l+d2PFCf+khIYNdVnGT5ltV3KrlX63h4pRoTf1xdVcQaOuUkQMxu6GJGgQSYmQ0B8GbUvu
OlUUwMU0vWghNLCxNZpA29hK+4WeeLrKWnlk3WWWi8vuTSCA6DbKG/zg0Lt254WN1rnkXpVddejs
NpFRno9oXr05ozPL6Jb2qGzVXvDM30pdAP8Gs3Owqlbfwv1FDdWzGx+F0tha6VFzgg71THEzdiIP
s8x/Sup62SLmYTNpNS9Jm4zIfPi+nIG+hXjKbzKZGRcTobMPvrlgRbadjCowwVeJotmOUXoFxY44
t+mVGWUhjigLIbVRTgOdHjljqa1Uo7MJXM6obe+nx4QJOIwpF4GoSnyAIxTVDH4w4sQlfS8IUjAk
djtbIT35mI+p3Do1W04238N5VRXpgS1ddmbTgrmpu2m8p4rzmE/deWPU+d2MtHxj5sUcxcpd5SlN
VT6opZrCdPKGYSNxNrukC2rWXTdlK1RMoi6FVHrRbCb0jWcpUfsbs2Y2D2bDuZykba4NXFbUmgSn
seKAvkosYA1mnV0l6NwhH8l7AXx/VLnrXdJvK1+LrGjPijEYI/iglC1re0xyeWdrfvYtJqPU2eu5
TI5BY8kfHXvlp3Tyx51wx+SRjS29z0FvnKtiGF/6pW2ulrluQ93CtLzeWZYeVScs2htLi+0DCt8f
+pgA0Buz8ndF43rDVmcxID4QlfTqTw4RqVZnQpry1zt88n8Q7x8UMdRY/gNnWhU3/62kWTHq////
LjGg8LH0v0li3v/N3xiviYTFwiCHe/a90By5zN9F595f7prngEUKBBhPJcKXvzUxzl/0rdLaSagM
aQn+GsT1tyZG/8sjhZoD1f9KE/MRFEONQ24TcBTXRxnzAUf1cjo8gbzaHYeiGuTEce48G1DDisvs
D+DXJxsagS8EpmG/tV1UQB8dfJVrKUeKoNmthb510VHFkO2hvu5t9Iudpx3+8R7+BSL+fDkeOXip
6dr4lz/VVWRK92fie5ud21v3duxHFtoZDsOSUro5v1hknvwBYfwEf64v2Vyxd+JmjE8ZQEPTOs3c
c8WUJYhZuI6moY7YFv8ppuVzYRNXAvnH2sRIWA1OvNV/uHUc3Auy9OdmVydxe1gZeGIRO3RHg0pm
lvY0O3O8trtHyq0gUQcqOcc7/tL3wVbPxezuSzYd5sYbgwV9ZnOl27GKXDM+lkxit05f1H8Ir/kc
LLeG8OgBWBZjbGUnfr9jaWJjzoMk30mtu3Cr+nwu2msvCWayPziopPoQDiD+m4IzS4Qqf4y+Hg2f
uYz1Big54GNbzfkfI/cnDtM4Yn3CwQw0vtsS2uysgpbcBaxRwtPKDblHx8DQtj7Nl9Qxn5MneJoS
50XXx7MqmbRtpy8/iFb7U5XV+tN/g4QhMAIfuxQOLJiMj14w4acydbyi2MVmRtInogqO7InltIRi
lzqgl8KUbClAy9F0iP8kmMG6/vrpuP5HPyMTEcYv5hSoHqrOP6YyrSA8ItZA7Ar2dm+axM+wzLOT
YkVbE39R3FabdPU+lCIvvmlxcx+PyxLGSK5LDEDjEA1q4bmZPg6K1UsB4KLvaHWxd5Y33Per5aJf
zRc+X0gYqOqeM81xXg0aMBvmYPn3NqHsWgQOa0PPEqs2YoyWnhnJWVJwR1nL0p8jtoIHhYrRX13V
ecNtYuXGq1/m8rKMMY6xMGrBt6YW3VPLf54wXeiv4IqjggJuFi8sOWKg+Jhr+IlSFCb7zXjetUoG
+6Fv2EskbrvKyfSSXOeivPTGme1CSoEfNYAc1ciA7eN667VN9tKS/frYZFTRMQ1lVoSHY9mXXT7v
srLW9gSdVNMTejxD7udYn1cOZAjA4WV29NxmPVQShHJJvm0VDZmmfhVc7N4iEtzdlL6fn6e10W5U
pndv5kynyyYz/Pgyb7vqaU7a5pysY91mcznXziZn22BuxLBQ4IV+KT+3Gq97S80RGkCrgqcywFGy
8SateC49N74kA3m8MDzaygYjN495J7J6oyl7CEtF1e22Q7GcbRs836cU7SryY7uaD2UeQ/a3CJux
5BU9ebE5fTbszVwacVMY+H7fjj6IiJ+oYQu56J4HS0sguMzN9lWJVLtKekfNx5R+xZnIa4+XiXAS
XKGZ3GXZUrNLizLPclWN2QDzp6LWmyP5HYof6fgZJDzqk3o+chQxsiMAURPGokudLZy4t0sdJ9sO
tUJVQ8Bp4V+ZQsxgkqSuxuFgZQABvVstW9RzRrPB2PVgJ47Uw9hqpxfTrmHwcV+RRp01RuBGw9LN
ycXSJprkTCAxamWZvIkzWwUIEAvtPql8EIKGvWlY1mxsoz4bNPHqLD7AA3STS0AgKdYVNRGeczNp
lEIe/RWoqVbIpvFm+5f/juO0NfB2toI7C3jcRe343QUPTr41KwjkzP51PKMAs/LkIfCDi2wFjBaQ
I7VCSF5ZZGdaHvQHYRGViQNE5VsE5fZVDISywaxFVfwKSo2DhWcAxvZmXiErg8i6yFlhLHsFtHB+
TVsSeOVZusJd+Qp8+SsElq5gGDtKZDNLUD20K1RGL+KTBnm1Na05P+QKIKNYoTWUDK9U2Cc7c4Xd
8hWAWwxwv3YF5QjHaSfqAIHq8DPxrGf7phqmE4193tm4AntamvZhvoJ9snJtVIfkj+EMuyRC1oo0
s7/CCXFurGBhAWpITMN0lHpjREvaLYfF8O+ISkJs0UL9DBryijLXrvTK4oxuJGk0tZ1xHHuvOHaV
ry4oKi93FoQZqU0AmqZLT1pZm9cmUCc+ETBPwfnfWXFQTTcUTCXY6CSz13pFS/XSWt6mFUEtmDef
mxVVJfC9CIeuvCG12EX4WTCTFysOa6yIbMszCdWK0mLjdQmb6GmdfwdxxYrn0ji8oDSeGxWqd8B3
LPIn29EtPCLiylxR4VZVAMTOf8BiDh67ZkWQG6DkUQhAZRig4B7sxg6xbJ7KzEBq7Lzj0Bx6LhFk
pbcZrWMeYLWdmTZbo6o8c50MKFuXi/NUoz+7jGmoOxMr5o1vuT4NadeHleDopI2Vd7Tm8VyNmGbL
KheXZSFuRmFwrHffYXW1Iuy0gY+Xw4q6p5pPc2gnWsiQkRq3d3D+Hac3V8jeVUYeNkl+LFY4nwOr
t0tU+xPaxdvSK15fGfSNlZy6dG2P2KZ/69DzBhxGV55gmZscxxzbio1CVov14HHCHxHp/rSc25Mb
3JRFMJ8Mt6uJi7blyZOe9ZgyWewp/iGhHQDm3OgmACaYjGylNMaV3KiqZUFQs9wGxBYffA3FT1/h
uTOtCUpoWemReiVKEg/KpFjU/JzjjjzlK6HiNt30HTPuEgWEmBcboVXWeYd3ksVTsK74ODD3ioj5
67piVyhX8obQsGVnrISOn+e4eD1LRgMCSlxFkD8jHoutMHUSzMyVHEoIOtx1U1tFhlysTWyl3wBf
aWVt+wVJ2cossSSjLhJBRcFdg32syNvIFybOjSnm76fpshcrSWVb9etQLqehWl4yBW+KcjTfKn4C
MEL82jI9RX5R3gattXCIta6t3tzmadq8FESI70m5h7xVFaBEk0TGIJrrJXWvYFzvypVXq5X5I7Gw
/gyACVFarpUKcUYrh2FsQX2Q/g3Kg+3Js22h1a/zyt81K5MXYzoiov9ko/OFu4r3ZdbD+AnW7dwd
yy2P83sxpylcZ0n2guq0X6YnbxOy1pMA76by0zxSBmsb/YDil1sr49it+L8I0uCmxzyO9M6fiIjv
aeRNqs7G6EUy/kZXTFS57fY7CTDgYoJ5BQDrX9J3FnR2AIaXlRpNKYRAfGY29jO7DfdyWXRKCgaT
T+Yw9TJ/EFpXI6+GelUrB4sa37ofcr+vMVH313Hn9ooeXLvB0w+V2yTERwCX5Hd0Mw7fg0YTiOqa
rMcSXglxxqkfLcqcBt+WbHFtaEYbB3OHD+2RL0EcUZJjjUTAWf/KHJ8hFKRO97zMuLwNbZz2QsWJ
R54c2oON6jODnmDLxhgkBosaFWPpMAXh063ZSwiLPZ1QWGXJsUN5RDh/QAyKmSV1scXIYl45qVNd
a1iZ0HgWTfUYu9qkh8qZzBr6PCjrzVwLcV8JiWgAX6qsELK78tEqSvp+MDC2b23fYwkftQkruZX5
oqJXuVX3+apqQEqTY9gu+9BZcmYhpRnnMAX2pQD8sE+ZlXgxVKKc2r1bNM6F7wv5E1lHnkTQlNax
dTvrnO4N/6ASu7sN5oLUN8H6/CSZA7at3ZV3U19FVmFPZwr2ptm4elcyZenxtzkjFhaacjzD4DAe
kP+oC4Ep4BXBIzvMjdOWwXfwV/8tL+ppzyhfbkYviQ8lnR1GqNra2psTqX4IKitjR1r+HGwgcDzs
i+UCfNznSxL5czZfSzNxh1sR+HMa9kIvWAJdJ0y8zuLPtnLYTr0XKBTfBQ3c7HLUtjeZZKpOZucZ
hTk0CapyejZGIgz0unfSIIy7Trc2DaArIWBEnRYPYJTTD4+j1S/V+/OdAewbhF2uGsLK68AJnSkB
1zQbXX8VaGglana9uquTMsf716yTAeDU7GyZN1iF5yrgXcZzdVvnDIj9jHz3EhENMGRdTDkKzLGM
TCNtn7XUDJ5b/nYaoYYrQrfLhxuDM8JJVGl3W4pF2+dz3p17Y90+tViFBRvqpUb5Ct/xqGaMtWyq
etoGtGSh0qImf6462hbtzuw7F2vZFvE0uI+5cNiI0Q55Yb77iIkPd6MV9c42vFq5K949x7CNM4KP
1MGLzAy/GpPFu0vZUriR7vU2T/PHbjUyz++e5mAK8DfTO9k9Zu+m53f/s7daoWtzdUXbq0F6XK3S
xWqaRmdKhmGCi3aRXZxtJmFirzY11sBm9VxbeeCcJe9ObI7i9d2y2rPlu1PbWE3bZpCNh2zuD7U+
cwpZrd3TavL2Vrt3J5TA2716wN3VDm76ZRoOSVAd3dUsrlbbeKotzYbNQ3oBwj+wJgB1J2VT7+LV
ch6s5nPzPz701ZLu+5jTl9Wm/n6G/D+A8E8AYfAlQHj9Ur4Uv6OD6z/4b3TQ8/4yOHj7BMiCAWB9
Q8v5Nzpo/QVSASqwBlgSvoeW8290MPjLtT0HXBAlGVCau0oG/xsd5O8RUUPuqW2ReaO7xH79DxSg
Jpf/DZugPnTFJFYZKEgkZcm/wzal4wWtHUx2VHdpugtA9+5Mb0YpRVp4aPqTiVJq6I4DJwlrG5dm
cBus8m0HzPvc0vQsNHskbMRuDKS3cZ7o6EdtN8VEakbAvLd3U/5OQl8clSFTefwa1XiPLP8nssLd
+wYdu4Rmo4Xl/n+/eyOHBAniwIpyzfWvizQWZwEmA5rrk1mEXel8qyS1u/O8asG8rExPM0qKjaUI
r8ZpQImK9NNyN+hit0gewmRT/VN3RXZCZEedrNt/b9Pq1oFDfOYQy6IsWCHghvTQkBaRAybk+5Yp
ctrXVjqcpYE+hzELblgEZMF2RGVd6kMhDlWltaTWa8j3e9/cYWyRZ01RTH+ARFdl8IfX6eK0REwM
aAjopAM4/xM35CRY0MTRGlE/8l8LLuiHjuDysPLFhCySBiuvyUOvXyGPYXjUOO+eMAH8+Pq9rFf5
/bWYa2s7QJwHvs3K9vtdOKR1EYQDYOI3xXSfK9ES89PXyVkcpM1mFlb2XOuLOW36Znj9+tIfQWFY
PkSX5LOjtw4ILfgAnFYpcn2SwQlbGiykJQ0+MH3M3zTPf7TNYjlyA2Lz9SU/osJc0qcmBOzfxf8K
xvf7ryXLJO672utg5XX8Ta7/DH192/r0CX19oc+PlQsBPfuu4xjkW3+AWEvF7O4sbhfZktV1Q6xJ
tY+xt+4409ohRgNER41vnuQgnf8pvLv+SJBLvjGH3/kpsylmUCVK9eTsxPRAFKpWke+WWei3iRfl
enOvypg2FpyarbE8rgeN/8WPXx+0BYtCDObHp9xqSLkwNnZR5cTPely9IAZ5lhYb5Rr+eewMYHD3
P/7v31K9/hlVxQT8YRwzfsHhaYRYpegfvyaBB14ve9ER4tM6RyES7OaZrx6+fq2fxw+bbCZzA+iU
PrqPicn9ZLdt6aHd8DIyYZDnIdCcuxam2hbbry/1CaXHWgKuhbVAp0fH5yP9fax67ohzFhaD12if
9bX3UBvOL42z25bUHrVZZBOxSUHWxrnd7NqnP1z+89dJ8iARfiyH9Hj4zofpqbUX6DKLy3eW+bPJ
qnN9ar57evfdSvqDEYPnqCTGTeaG8NZ3uhZ8HyXWNGcx8f1OpHwlSHvI/hG0yH/7+t7+5S38dmsf
Pi4gUNqvEm4NbdzJLIPrwO5eeTWHry/zLzM0jwByB/aP6Ymp+vc34GoFEnVzwVRgT3de1+79ynrM
1wOe3/fYFyUugBR/NU5vNuEUdU0Ytb6+h8/DmltgbWDtZFtC38TvtyDYmsqqnxgEfl1FHmAnhker
/sMv/UQ4QHlQpAsTA0m3Gl1+v4peSQpm9YGrSO8hmb37Lu8eS1bbZmqjr3/Qvw0rPiAoQKZHetk/
TPrSzgO9dvomshbVHJbEexYVflMT4dWehC9nrSGd//AQ/+3nWevOzgA4Irrgw3sMGmJGJ9kSoa76
+wRj2sZNm9fOpsAotX5+/fv+7bM1yTj0DGwXOpUqHz7bmsAtE9ywidC0ohvX6mnr+NSdJDOwUark
uEdFMOAI958rugJ1oJk/vM1/HbfvxQEUIdh4fz98H/0Yazqd3Q1F2vZFwO7iTCD025E9EE5z/2vm
tZwbhhThRCY/+1Zsdo32h2f+rzdBdxXzP3pjFqEPLxoku6rNtETjO1XPNGndzoZ5MRvdvTLUI1u7
a9auBdf9m01zhjVVL394D+v89PvGhjhXzozkFpJ0waj+fUwPhSx6dDUN7VwD9MagnQeZXu2RiaRR
55S7lqzuIUOl59bIgiYMy9TYWk4aaqYWdR2gYjkTcWdTWRDXWnZA+qUT0Frq4dc3+nlwYiHULfal
DjdpWB8Gp+6XXrpA0LNw2Q+CVtuTDPy9B19OrBeBUV9f7fPUyVIC68ux02aMfqxiwKjl9p3M0aQ7
7fAzy8Qdgn5My9qftrefTGHuyvOvkZGuR3eJ8bHOXsrYyKbM1iM8AAiS1PNC8sx2LtvriSJeFKo4
N5NmxkRflFC7ZhDSojceSHUKex15fImoFNkQmXVl5n3vXH84dKONJq0ssK86bCZwyt80w1opQb/E
BnVhE6puhlrq7a2nTz8SQJqvn97Hd4Wx1+QAxqt63zJ/nI3HvkxdhSk66jlAEeRQ+DdTAnLmEw2B
AaT807z8cfb/z/WQXHLy5CCpr//7P6QFadHJQVfNEjUcDM4qqTs3bRK7fxiBH6fk9So2ddy+TsvM
umf9/So57ZEFsNcS4RwG7VXp6zKJ752tztsCzw/+7T9c8OOnyQUtzoFYBQ2d0N6POpdJjakPYzhH
JlGaz6rOzCjt6xezMX4YOdhvMRDhJCu7/MN1P+kO1guzJ0bXzvUDZsfffyluhk52vj9FeY19WbEK
mZV1H3ce/YsI9U4m/J505IO/vKWuf4eu78r1KXdlB4Tb8NnEGIFNKa3+MFd+/Ci5LQ4KzFEe9XBY
KD8s8iTYdG3JtxAFNZaXeErsIzAxPddUQR+/HsGfAl25lo95dD0ABXSxfCyVyWat73LE2MyBSb5t
ljLZJhYhDh5CSpTlWbQQuhu6i/HiENqIP7ndcujUCF200Q7nYPKjeP36nv5lOGByRKXDcsE+y/jw
VvraTrlWNkUSxHgH3Isfvm5hWr3lBUbzWfZIFRKRp7uvr/tpqUYhpGPn5f+YgtdDw+/DAcyG+XyS
VKO32Rv8cJasvdAYxYKpFBjA5HI+ln115uZkfRCv13ibuqi7n1/fhmtzmX+uVOtt0Btgo7XUmTA/
vpI+B71Mem2I7Hy0fjoq/pYN4mrUzX4fe92vbOzd+4G9TYK7LkhuG6wxhzxfwsIM0hvNb46g2v55
P2TVYWq8BJVysupANDJqCA1riHJbqhtPa9IrVCHOMbMX4xiUROVVlNh+c4raOVTWon/v1GLuY7sK
9qQV4XlvynqHP6XdtpO+ITemCHP62S+rsdzXsG5bc4aIgAQyj8goXkvN8060zFkvELvTbVdU3CRd
v8QCVbvSNB/r0Zpu55xIR58gn4Ppts5ljYYbpUReXRWU9+xTBC4RSgsY/oG0jjAZx+kiz6AciGkH
jnDJtTmbRiN7yLxKOnv4W2v5w8f4L6OCN8H2iTMPkN+nSUKbCah0ejSkSWndO4n9wEN9rTz1vW+z
bCNWcnRpD1CDUTJrP/4wFj4NBVZlJFEIgPhCA/vDzg3YncCLvBki9LHOTx/764NpxOWhWPRHpwn+
VEvwXgjw+9Djej7GdgPxGkEYHzYfhVhKP3XzgczYJH7sDUWFsfCcEJ1R/IPGBVeQs1BrWzPXplt3
jMcnkgzlfZo33lniVe7bIAcGopy0s67AvbrRctJ0ttQyQqPF62yW6fN0C5ZubuGjiKLw+EO60+p7
ZVUG1C7xl18/ws+zic2Hi5CTzFTElB8T73NnnoNmRAOFUhlnjmrEdRMI/8pXE2PHTeMjLshkNV9g
8vj60mwE1hf04YECerB6cQeB9Z/Qs3+u2EbcJah7uihOkTTtMomewXD84mhWPvy/UkTsVYJ4n82Q
TB6+A+EUG8KKiquY6vqfky/EU0L3NmdJIY5l6xBVGDsxCBLepzMY3vnZd+HWTDW85f1kXErKyc/M
zKAFfDQ4OdX0Wdto+NCxd30xDTtNzNU1xtdvpWFc6l5uHEyzss+UXyEmGYuHJSherBK/KTHf1dFq
W/MJ+YT3HYpJbVVVrb5oC2MYqhmylMz6ustNb8uOJbglg1ldjrbZ+tjfe/T+aPotwi7y5pD60ryv
1pbMcNBwlLDeHjDbEFPY6cZexi6eOGi1jVWqetgIlpnntKjGB3CbIMrQQzQR7BaGoVomcksLmhZE
ytJ5EAVM57lo8/ZqlfBglKmG6oz6dShOrx2WFy3rtRf22cZ9O1rOizPVUL1akLFqGy2ZL7Iz1LcJ
sjZccAyis+/zHfbChaBmuN489ucb8hqr7aC0GL+b6YGTSxjF1PQ82OceyaFmDXqQbHxncSKFQcAK
27qsL6mp7yhNr8t4m85yusD4X4V02yT1jgaYXGxjTTNd5GcdzwLG6L7oOrJ2xkRX3/Amql1bF5XY
GJYWXBrCUBeEmhOL3Ijyu2/V6ZmD+muXV/DHQUJ9yBpxuxlcr5NRU6GFIsaoLL6xl3HgHBvieVJk
DwdMF95qGuuj2SLgbM6kPJiizn7qydBfw+652zkLqDozRqLLi0meZtsUe08KeuzLRWJ5J+q01QuG
2owaIlUGvhodJYZWZWnYDYFL8mXraydi7ZxfUzerlo2EnuCF5sQLxdoBc+3Jr/LJ8ERHgl8trq3j
3HAo3lXuGstJnArF5wpBlYSV9uuDDu0XySzFxiFJuyeI2iKoshZ72xc9bl1XnFKZUKjdIA3RNTNt
INADMoOSMZ9PizcnN57LpmVxVHCeWXBzixR3BpaK89pRlL2oRn9sSPBCWqMc/M4zOeGNbhSRLsr+
RElpHdalG8A5BsNuanzvu+hdSHVyveqtvWTpdspIWhV9SZod/cEXsTYgCjE10rX0IjBPI5EzW4yR
kTH7fbhMrsZHRvIG0TjqZFde8DgPBGuRWjvdNhr7C8xkfn3RzHm8qwaUH8Ps8UQ647Irkxopp2lf
xO4cTXU7nqrM8C6rqqHdLPGN0A06sScxre82DaoJFy2do526eawvHVc2d3wm33qvwRWE5CXUOFPs
u8b0jkGXBSfdF9phcToRLqQf3ous86iwioPnyZDT7ZSayw+V8zKHZPR3iknzNgNfvuh11YVlnvmX
hB+7F54XDxdNv3ivJqvAj6DUeHVxIZ+Vk5noynmnY5u5UT6tJj8xIcXiqFadGSpIp4PXZVnYFg1H
v1kM3QVRTrBVWC2Me3hyNg34fg4GiuKtEHp95qOrvtLoQg1QCl73hTndVpMlzuJJVrsBYH9nejFV
aaavRXh2XNKpyJnDA4tmoZAvozsF/QbbmLbVNayBuevcuEXLYqSaIDJJFLkWHFGvyySLsXgXcPYb
c9GWq65arIux8yTOJKNisygz+hlJY8gEbu7eunCFM7QbNx8fSq2O0DYudwJb76UnGb9cogE3HdTG
lRkWraZpyGB9XwURJUF3DRQmcCARZjVGMWvtt9zj3+L8VN/MvpFnGIncn3icEd3UY3VmeUrsCzRm
UVGS6bLB30aLzMiDeK50m3s0pqG8JF/60HTxcKpztEGpn1wNgd/siKWoTzZw4qXIcv9Gk4g8yrmv
b3tSFL4vTSv+i70z2ZEbybr0qxR6T4FG47joRZP0IeY5QsoNEYoIcZ5pnB6iX6PRq/8h6sX+j6rM
SimUA7RrNAoJaFEql7vTSbNr957znSd7MZebykvuqqnW3uzVMVl70E3QQxOXctEB3WdjhQduVdcO
oDlxosVCLaDDGbOrpodqOYM0dq6aLOsE5uvKvaWZ0pyuZW4QZe7yYuZ0zsPoYJzdzbo3QVBT8Tgf
K0hTN+AhZm8Pq0+FXOHJ4ogoKhHSpc1m/OCN5k8t3IYDbku0pjnyCR8zvZyDvB1Bga+i2cOHq26a
nFDQwG3tOuiy7qGY9SlIus6+qkFlvmVCm582xAFv3Y/TfhRz9ETUctKCuQKPMPVj/TGjO+7A09Bs
nJ8EC+57r8tRHyeDh1dCf11VvcVdDPshJzhSIhgjjCCyLvC/Z08bUeGQRk6G/QkKasAuM13THB9/
cXItf871EoVOM8f7spIIZr15MgYEm0YPj7DT1k+aOVZtaOaD2wT88+XRilfWG704mTxZ3DAfrb+s
lcwDBIIVpD9PTQ/2LJfrRhvpisQoVSsTBjfpBY08FUnWwgqv1NloM5PJmwPq+mkHScB8njxjINNS
zg9R5DXrfoa7fBnVpnzT9fQz3jjnKh6s7lVrCupEBWvtYQYzj9XbBDTciJmqJm9c52FdDQaXtaVf
Ng36ai9TBo3HASQi8Gi/b3Lgc1lWfFIrlPlx7ACoVj1euxgEXB3f6fl4xnmnxy2uCYAY8Rkg1Bvb
GivfGwnv02Ye1jHW5QldR1fu7IgDzkHA1jyXDSQyzZqrW9zNxkEX0xAmTCB/mTModI8IWz4tqZno
ezZpuLEKhn3gmSM/UF/zdCaJd7rMxilcefNYki7OkYMzzwFVy3UxaRXKFYssED8xWnY52UuWYFN2
bO1OxRyBawJbfpoiYPJfqyBPxahPksY6qTHorahRyvYo5vTU5TNeUK701yykhe8MzmNpbXVMV3hn
BAIXvp6NN5OI0z1bd3ZGQNWZrso4JG0Erj/VtFXq/cFRlNRYYtE3JcURMXbJAoqZj2Ne7yvDeaqi
cjclzKaU5gg2ZONLxD11tKxq9Ru9tHZu4+xKTdn7JinBZkcVdMh6+mhnSjsWaKqIw2h4QytPHrlC
+eeyTSqA41AfcteJL1uvpbp2vZPcInLJLY3+aiDI60RtTaOuTeYn2y7T076IWYG6aHnUdWiMwBH2
AzHxcGEQt4lJr2GOzqj45hoB6OzmJ7qUh1YhvZL9RC5gfUybeQnNOLvnYS6CPF4vSfR0wZU0+a5f
5PVgE9iR40e4cSMB+tuaASzOS6r2Q5pUV/nULNfG2vTlvuua5HIB0H1mMTC8QaNVH1a8PZfrkl2x
twGJ5cpQwaKdO5Qd5ehke/0udXCDeix0N9asmKVCVz/P+rS9nSQYcFeULxFo7LOioIEV2sp2z+ft
L/RuyOLAhNjuizoWuwQo1SY/dXf9nHf4RQEzOGM7nybTbNEPi9UD/87ZyNN1CoF02Lr2YniOy+fF
SWFSDvkU1ty1MG4WKjKiWw6tWZjUyVF2biiCB6e+4TeMo3aXRuUldAJxqZncm2QxQDgxqmPUEyWT
9F7lAxA1efn0Ionm3gHbXS7Be67I/cR0ok+5fNDwcZwXVbzcjqBeT+SQ69cxnovDaOgccmqVa3Yo
9GkuQwamM8unWM6d1SBvrDOXBxs4p595dXZrZpsrtC3NPnBGA7QMYi3rQsZVLn308xjea427fuXg
htbKac+YkaSdD3APw2uXmjw8ahXZEkBRyPdeMia7WCJrCybMdNjC5foGhqaZQhLt8TiscTRSp7eD
fY3MX3LruF39SwYb8G7U8uYE8TMpE3E0uXCLcajf9A3n3CDTAZMAakctVhvznsgRwnRi/CJeUHdr
ea+KTDsvpIn9Qa02BUAtNHpG9DDR14TKBO0Y4fFD5mvOt/hYrOd5LDHwtJa5p5OFmXXW4VanuoOo
zQW9jCplaYrDRHIljvhZO41Xme1FXmW3aYHsTLTC+wQVvnoqRw1Gwcavr7c9XyQV5UuRclFXdMa2
Pzi1i7qXShAiGIewvomvdLvCK2uv6bGvjYpOrtXs5kJr4UJ7QTVaHiBKHb9+b7kQeeHGj8yClmFd
diXIhr3wNDcKeliVuymVznFM4mFnL0XzsnB7hXrsWPvIJYDSomrcTMELlo0WxuG1VcaozDXVYBxG
TDOYuALytUQPB1RHf64BPoZ254rTKBsaJmNwAhr63AB4B2ifa9X4WYpSqS2csJ8sijo5J5g+YHHr
edztC4Mfp57s09ZbLhntice10V6dKosfx0mmn8dB1/erissXpZXIO/S8RmE9VLdToeLT3qqT80Ub
WdsR9IdkAEjfMieD6KPKE3eeiVM6aFYLcPL2kXqbRs9YnLtDJxrfkl0FUQgeQaeN7fnokiAtqemG
odGObZO3O7K41KlO9/owW150KlZZHGJtICMRLF4Yuw0P62ZEN+JqOlMsVv7cdJxftB71KMHT5EOu
HToRmq5Ha/AgaVIxOMxDarTKft7Gw72xrEDHbdxvk5+XSbvLp+LQ0RK5IKHB9TtJFAb0lcMqO8rb
WCquIkTPk2lWUDjlYkPulOOTaeRkKzUa7I+oL7h/K9hGdNiqM6302O86IxyT+9Uyk1MsF7XuzwkF
Y1S4jG8a9lOizzuqu0pyEMju4ymNTiKhx2FFS4IOxHIX96l9uowxcCwXgO3WQ1YnkRTjvpIlHhXA
K/tcZ0nyiroEwKuvTcBFqw90Bshdo3bfZdmUY2qCutUsNOzZo7JeOOddPlwqwpd9tp1ghA3zEjOp
x9QWffIMpOFLYdOMQrB3HW/qajojpr8xv4Ixis49B8GZPfTTfo0ybye1+mRdO7ZsU/sI/BbdcvJW
ic27b26HuKk2wiFb7d28gnyiWvAO3QCSR6kE2nq73o8VL5ZJtgbDljUVi3SX6QyvOKsE/ZgTyjDF
LW2QZeWJ9bJdkzjavtZhsDUwFhJGFX6Cq+7Qzvl07mY0GA0TzE60ZWAV0UIOiqxC3cFXCnPQuRAS
eBoRWOeyytNdnnIrWInAHrDojE7S+YLk15gVsLiNMI75FgwUbrGBenc+GLb+wI/wPMTZIxfqcbHy
42R2h2UmlAin6UXLjmzuxi4mMj3FIRShmJMeJcq6eJavHATGrqnN17LI+lNhUAStK7hgVsrJb00L
OFQKMe/aXbv5xkxbtOUN1Jpb6AWt38aZcelyon9LPdsKdFE9rcwoa9/MoYv1wG/2Xq+R3GgOcRCl
kTpks2e+8DzhztiWfShdBg4ZCVC9oVlEmItxqCpvQLcH67qwYc6JUT6NQt67K+y8qSybSwtRn4/K
6wmDYYojf8nRe4n1DE0uzgR+zWOKpj9IPcnJzBt7KiFSJAsRc55PpfeL0a8PBa6zXcGpnV00o9Gy
ZK80J/Kg9dIHY9YUYsxkDIiIelURfN0O/9hkcrimvWlcW8Zo7NLM0y+IGXFvpKvcyzQhGEQ0Kjui
jSsvY02coGt3ESkXUeJXkyrYH4r0MVqWmu07ty6HZDAuCnK7LvUW9uDQxnt9kh/dWMDeqqgdcANa
F/bclTxck320IQh/dMQ8H4Xqg5FB+eVIaYCwcJg/e5PW3NYZyTM48IhKWMV6SpuZ+YEt6ZZZs9Ng
R2r7I97U8lJrs+hiSArvs1PDBkNYWXu6zwWgm1YgKOiCuK00dopEt9OHgSYPNA4XnfqLtTpsUIWw
gXlwQJaXo25SEMcEzTS6Sp4deiJnLc/EjcNvcBZPbXVW6XJxQ3d1+jfPXhLeLskYSyzDcKyyJb5y
HAxNFnvyK9h57a7pZP4lasrlfC7i5lNfyvwW8T3uMUeno+W0DOyXCdgmhHHFwL83wo2zvgNuzM1T
x1You9blUTS6j7HRL/eCHMXDDBfqoV/NGp+ggos4qDQ5RhGFT5zp2bmDT2rHqL45I1wqKnacd2af
0sc+wzUYcz4fzABHJgxpmdRraPDWF0M1p0zQOnWStV/5HhnSrZ58nQUeC7LAcbiEmCz9eFySaxVp
5R3Mwe7YpRZVjZuTarZrcSowguB8NN+mosKrS/YKjfZcdNZzvKY0KlBUeruxnPmZFCVDdgaYFTCH
6xSfvY59anWmJvNny/LuWxunZivLJliL0nysFhk/aZQ2Tr14OzdvaxhIhtRCt2235KCZbaJcNS9o
wD09pj2p94Mzx3es8bd09ALd5EjMyJ/S5C6n+0ihZu1buz3McLcRHLsQSNjAXLfzHUHgtxDcJsor
fhlKmg898GWGENoXmaMq05OGDncp/XVV5o629jFh2BBgEaxCzSW7Do0jSRj58JiSsMejq146RbOm
K6Y+rBN7Sy+ob5u6pSMYYU9rk9Q6JRmk8cGZEbAoNJIuHK/erTNpgcWYDycJXezQYpN90yO26MEq
jb25WtbbMgP0txToJ0WhByiSwmTyxjNA4s35JgA9oV+vkallWGGH5bf3zbEkcceriiDhdacwgWTN
paPTRwu2v1O44n3aV+NFE7NQ4IYV97lS3k5XEkD2aFUJVW7Mwah3odnYPUB6RKs2N9Ps3rS0tc6/
HriXpJoe4qQS51KS4QWsfPD1pU6OblZYbLuTe5b29ikQ2wKIuLFfcBHHfou2/WDUhroTpigPo7mM
e5rVhUb+R50d5Fh4R3NSkJrk0HwC4+I8VwSlfOzE0D/SVwN4P2HjzcLMSOqzcpyJMmBKcAZOVJ5g
aRaXBH0W5+1qN0Dr8+xAXhAJW1VGPMKSPP71wOUH9sKmi9gs8q7twO1AZ/T9BHdiGJUnutHuhJmZ
AaFFm7nUe6hyetJFc1URAXpn8akemLm8sT1RtBil7iDVk4X1bG/l9BS79sFpOeoXevEAWa8+7es1
9vO0IkqdU83ffOY/mMBbrPMISaTNwJeB9/ef2aTDFE0yR71ZZybBgaSNJbMkrMZs8qAwEWr124pj
qPo1kTxIPUODs6zszYvGJaZgNRB9Uhz9Hdr4x7mZ5aDEFhIMAJ9KvBs9Sr3CSevExDTQ8u5RmjCP
uiE5jO2oTaBRgVT2IbwVfydI2kaM30/MLAQueCS2KSQshHfTf8dauaOHFBJoLYpTrwb0uNjzmMEq
cu6bTD6jjH9Y0BMHbpeNHBEo1C0GBv7QutV1sTYFqkXrmdZDfsEg0r2cUrM+cdpFhqvGtK1cjRr5
rL4NqTrBMAHSU8iw40uH+Nano+1QqTUsA3psvERdexlVhPOJRuyqZPIOJQyjwGI8j3u+Kl+0BdeA
A2X3FDtYzr6w1hy7bfuedgw063EdP3W5WMMuIk5Wy3oZoicqqGbKTy7WA6AgmbBfVp4dXPw0wM01
Xt7++qH4QXkHiBu6C/NHtA32j8pdb6lRjE7IRRvNWsKpWw4eUJZLOvH5AZMj3aDWdpJ75Wopyw3J
NcImkzSzpvxv5qE/CBsQVhhwPhD5MMJx3Hc/LcQ0vUmVXu+GRdo3dhS7zCrkdP31+/7H63S/NECN
XmpVDR1hY3FaV9/C63mQ/jwd7H8RMAYISXsjn/G5+6xekU++fQ0dO3n9n/+Dl/7qebLFB2RYDkr2
bfxvIcn9t+eJvwIRxAxbop/EwmDy8/5GRHI+bL4md9OGm/bWZf2350nYHxD+ScNjHmMhKbbsn/I8
bRKcb1cH197cWPwhUOgQRb2tHt/M05VBl6/JuoVNunTu0ln1DLbcpQ42kvxn2XigIa0xj/aTLsBy
ElC9+MO04J/Nx8Q5MWavpWHXReRMruaT68reI7dxHio/hSDzOTei4hCtADbhcVTu5TeX/PpfH/Nb
T8JX88x3nx49E5KeTblncUW+PqnffHpNJwF0qa0pTJS1PDObMe5y21o4SXsYqBPP6x7FSIlbk0wD
3LI0Qgjy+0Wf0JmhhjRPSMr2UhJPXVFzohBUZ0qjLRcn9FPYxy4d4S7XapDTR9mJxfLbVWrXjFPW
PUlW6852ik75GQftjyvncv0qLiq67Tq4ohs7y5LzyKjoz2PeTzksmXPqDwt4u55K8u+0Ee81bvjp
WN51HGBcDxOV2/c/pFBURQXY99AUVkQNmTi+mnUNjRtGnL++7O/1jNtb4UxwEBsxDdK9d3K6tC5N
gS8MoryzIMOuGv201yJELB4DEaePnEOsqpufX4Qu0peu7usvw/uwjO8SNa7Gt25Q3ds/Lp6b/h97
Vb0+c2Cq3r9mW/7+XwvY4Cn/8xVnW2aeX9mrfl9mNiXfr+uM5X0wDX79TT+L7J8d/9/rDH+FRtw1
PEnsvWtZJr/nb+uM/CBJ3MDQhD8MGfFW3/1GXpMf8G8xWoCSJC0XnfdPrTPbOvLtk8qHYnVBtcN9
o3PnvKt+qszrSU43tSCzxDltuHgIMxqBuzW3IrVjrze7nRYZ2kpLOl3ToKcq04LEtLrBLznxnibD
0n+xVtLfcOgX0xv0diIqutpEWAO5g8GcFNPrRiX3O0z4D7VVZRcdabbyX/qnn9oO/3+/E7db5M/v
xH/+7+Kt/0fw/M//Kp+r/tsbcnvdb2Zfjy2MNdnCXMXCCXXv3zekK7Z7FV7T71vYv29IXmVx1sDL
CosPixv30W83pPcBuh0bpcAWZW9mk5+6Id/XTrjmEEZvOt3tU1DIfb9eVvM4EdOeMNmjuX7g4E/0
XQk/dRXOXvSMi7mfAMfo5qtL6/oavfvCmBJcZSvWoMnHCJFQ7R11VBabzD6TfoOzhtbAGl33Jl1T
MWYnyh4/FeScvXiEH5zYs1n631z4P9gBf/Asb18DvqCpC5y/iCq3beGbHTBpC2jhsqMdL1nt4vzB
QdMMTXOiWWDPibpcluWQkPbIYwOICsV/MwOkJ836mKB8uqoZ2h0KMdvnrTbLUx1SM0wR+l2+gOJ6
17l5czuvzRMe5+CvP/oPmzdrAR5qAoE4E2FYeu8oNLCutZwN5b6HYwc9wezu3T6eP9UmsJQAUxE4
uLmpn+vFrG6bdnpI2lS/qBBBXKZIMsjXlVV2Pepl85i1BDNDQvKiwbdtcB2xV05viTF65F8Nn5a6
kyelnozPwGDpqboLR6/BVTXMaQwT4ayjFPRqZuegspG81cSyYHqomv2SpE+6XZDtQwW1IRrAveGm
gb3w+evV+M+q8s12hTH9m1vkB7oo8Irnf/6f5/rbBeXrS34rpd0PoDtZEyhXKXSsb1YU2/vAU8z/
LA0dsw/b3+9bnPGBHRG1JP408AJUur+vKBTgHMl10AIU2RgWjJ9ZUUy+zHdbHGdBKqJNas65i9PY
O7X7kuqmlqy2EQp0aq9rOyaXeTcNzdmIGu6YI/YNIepWdIiJka1W/dPqGtkZmYGOF8i1JVUuhg+w
uLXwyLMf5U2q2TNAsaabfBNwV4I0qO/uYjEiOa+wj3PWrR1EFV5fHCsR4DLCvH8CXDxCcudSwiM5
2HEe9my6y+kZ8no6dVq6fnLNtiPCBOeas9P7NXRciGhmLUqL/gidG39iPl6GWbx0SbAwrNjPQ6R+
0uvDjyVpKHExKKKpNLaK4ZuVC4JHFkGjMUJNFac1dOpgGu1HaDwzWsOpufjP8/X+wLo9EH++awM9
IvCyVd9VkNtLfnu8xAcmmDrdKfHVUriZVH+lc3BShV7ACs0ZkbMsN/fvj5fFQ0l1uP2Q7ED0NH9/
vKwPGwSV8wGSe05oaLl/gs7xA9+CUoKzns0plSaWZb83vSOCAJeYCkgcQ8l2l7l6MBemofmRBtsu
KJWEdeM0JAewdC8Ax0j17UNybOwQOqIDhGnQ3Tcm/6fmuGgtNMfmmh6/cVC9bROnWBrVF6PWiCv1
8oa5GkOazg0Nb6KLXjo9SlacCwGyWPO8cyd1TqLu8tQQ0oO5irPXo62E8VC1tKVUna+nXpsSoMr+
xdCM+fPWEzKs3Zysl9C6WrX/z+39w+1NbfPnt/ftP/9voz4X2w3+j9evt/rLc1p9f7PzD/x2s7sf
pEEXE0w17ZnvUDSO8YGnAOgJlm3HIl+Q5+C345L3AactSzy2281HtZU0v1Wn5BRS7wLacGnZCM7i
P3Oz8+i830wgIAC2YeuCr+1QpH6/OjZaYSAHJ9rLGtBGnkFP1Jd9Ta4wKUigMu/JYc+mnWv2E6mA
ERCtfe8MLOqKPLCzXujM1KWWx/TarWLh/+jpKDlB8BOAQHTG86qMmP5tUcvXpmS6F+amonfP1qQe
qoydLnCmCIWpMYAD9ZnzdNWJOS/ISoCmuA8p+twioHbqlmAcJJFiaYWxxu+dDMtS5Sxa7+d27+YX
VVH2sd+NE5JgTznENaeZucSHvoYAA0Uzl5e5MViPwt6UKkK5KBBIA9ESrHO90+wIqxjfPGWRZ2Bp
1XzfAZotjzmNpjlkHzXHyzbBhxxGY99sNoRE/0zbJ3rNqoSgHJOhrhmOxjTc9WR82xeV6MGZ4lNW
F8yYPHWaDSSc+GjqmeSXdINKGgqr4ez7ieXGR2azwLOMB6PbD8JNmSSn9TCFPcLDu5J8Meso9EId
hDOPlIWV6q5Ha42ncBrW7FkQikbfy+bVQWcSHLFDEEM+NsHCmhFMSOHRms2DSn5JBnpHGuGSoB1W
t+6D0nTL8XJalDnRLZq6px75IjhRrxrEuNOYynmoYZr83vDwAAfjFsYg04T4McTf5UXkjPrzBDrt
CreC8zkHktijnGK+H8wkGjNLJXxPkPaCJK8wveGxab3cDWSzpXRjR6FUSSJNfl4ZQC5+j7jzIfYs
1DCTE+FVEzZZ7HvCb2rhZ9pKkPtS98YYdI2BrDVmIEfSNeM/jdTZdbQOq1a38hTuamKEUz4xaqAQ
sku/tUR/q2WF0+7pH0QXjTUORohM3Hlzi2YtLk26qrfDKHX3PDMpoI6NkgYBybAzWpS8EVZCFxxb
vC+2BOmzGnzUdFJpXUcqnLEYU6jxbAxhP8xNHBQDICQ/Ey0ENoHO1dzr7ZJooSqtIg+bXBbRQWtd
84LsoWwI8Iyu/G4aGJYDshOj3OfpAk4XPLK67QVMMZ9W1/QiygkNkQ10CUymniQjCXhe+ykzhqWl
LzmTS+wNScNo1OhcMI056mkF5gQ1DZpKcjBsOYpwQL2EinSuWi90oYHcQZxmNMTcH59qGddIo5aC
nvEnZWng3YVNABVbVK49DQSakGzIFO6xo3CawpRQwUcXXMuTN05kdda5UTn84iW+JVEigSdTHmOQ
O7cvHvRB/IyZzq7HFHJpeQbGz06Vj9faPNOuXMYF+Iboy/JLV9Yjvd3cyBj6coC/Qw37tkRdpw7g
jBcq1ZRQUOy77pYCLcyQRbRDxA5bDrV2Evcvw0j0SDAVq3veAEMn9yZreWycJJ3vE4UGw5SAf332
7lZgmLXKvVMSjRIwwnFIM+d4ewLes0tCMQxAUNQwqzKsm1xrcciRwhYaWPjkXhND3gQlCzVhYGbn
mWiKCsKZPLX2y66eC+eiQ79A4JBj9Ta3kWePqPXSefZXm7i2MyNGttaWuv5SGpF6rjrTXncWcFI0
I2hBiY2zVyUOc+pkD2ZGvl5gVJa4s7gJm0t7StJqp8eW4uC4Srw6g4exooNqraN6kRbhTyO3rj+Z
6C74ByeCjlJ+AhECr40/x1FiXiBDtSZfV8gDWDuxDwXxbBP56JIUFO/R1GD5dJVk+vvNlvkH7YQf
dx25ZfTiVrdAVRHk8P2uY8t4WPGq4I9Ymc9FQOF90ZVr+Nfv8oMDFIY/rXRr6/TQzCHu9fu3MTo9
Uf3cIYuHzDL43EOaHegDD4NSa3aRQDnGypRFv9DFsM4EHkoVmsPa/Kto+lOk0fZtvu1J2nxLWkl4
8k32eve9kzHpZTu1ttycJKU4dZFDf7KarH9o08p8+euv/N62aNPPomxl9os5nJbqu7NhxXFN9Ei/
EDmptEQuNFvElImJX9kbGvJXEUt5XpiUBjRvpfMfMew1+YVfP8Z/ugzfdhm20cef14kPnWJut3zX
ZNhe8WthaNH2drg1ce0aXwd2HJB+PQVZ7gcsp4ijpU6hx1SO2/bXwlCT+gds/0zZwTuQhfG1x/5r
ZahJkzYDZyT9t3/0pyZ239+0FAjO1mOQHIC2TgcEte+fndoeRtOcNGO3lpX+qSf4da/WuL1HaIxL
75sr8wfLwfZv/f6A/Ppe9Oegx/C1EHp//14LthSJlVHucF/0yLrs9HpEkbMHNMIpJ9bUXQ48KbC6
5O9M4t8vRL++M+9JFcxxj3nT9+/szrItR+SBO2C8tV9bdGY3udJff70/vJSS78dwA3f2+xYwYXKD
zFHq7si3vOsJVqsw2eV/u9ptn/WHq/jN27z7xQSSpaXxeJupG9NLVcUkBLedds80JE/9JurVAXGW
ufhUrGCsi/wpXZebZFbx1V9/33fImF+vKnJXl/9MFt93LZepQJYBG4BPEiBICPugvtCC9DAG1kHw
J2l1014Eht8FRTCE7s0UuEH5OQv6U+k7J+7f3F1/+Bt/82ne7QIV9A+b8DS5I0+2DgnjwXg0mz/5
G+MKovEAp4wfGA0MU6zvukymuWAXUhUmJqOx9ppREF+Itg5VMPnGf315338fh3hBQbMDxgjHQ2Zx
794Ku0RpIGTG42oJH+gKv+hA0NlfvwtV0rv7ifeBL8TOyUK1dc7fjdJ0paHGz3ifvJuzyDe1JVmP
Rq22xgft6+pgjipJDg3+zs/S2FJvDPy9zS9DjJqEdG223PHE0/Vo9inpdWYebhI1Bz0q5/wmx1wH
eBiSknllFZwggxQHXBp0XlKNvm72wgoWDs79GTPtmQTovi5szgyNXd8omcEhNxesYZR2Y14E2DAM
96JcuDIneOG2aNN6uXQT56YkQhf0GwrzotWh0Wh56wS9F5OgOFXOaIaTq5YHZxqQJXZja7pkoWpD
cUy3Pw9NnvbeMenmJruTRtWQcTGhCfU3KaUXamRnPmKYj6IrJVUMboPeEp7txSLKw9BSLXspq9XU
fTU14tNafiVTFY2e72JS4wdfKxvt0RWuXYf0Vmeg/VVP5K5pEnFclW7c7ymSEiPAxWQees2pK3/O
EowqjSjFXhLBR+GO0ecjOc5TSh2cDidzCdX4GK+adlEQP0NFXA/uq1nPjbjyihhRsDdwzPRnrPEF
K4FI1c5SunaRotxoD5O7QbYm4N+vnp7NEoCVB24h1qAIhOjte2KIpdvqu3weimeZSbJ1uhJS7b5K
ZwNjY9G3ONK6ttqVtJK1AP6NuDY6I0UAiVf0uq366nqYpHPTkc382eIZqandh+KW8AwBTi3B3eKn
uWyw2VP/jrQXGMgirOvAl1spx/vt9EwLwUym+9wyrZkyecLlUSYIl/xEtB2HA2IgX9g/cSJNHME+
pWY1EJsIc/6+jDUXcgl9xBctitPL2Cw3PoBBNqSf0NXb1KuEO2AEiYtPJuJP4Sv8izhyNbf5ktvd
ckE+evQSx01/nZQraNsJmzE8d7Irr6alqZ6WQmeBjZs4vkql1BKfg45703u2wFRa9QydnFQb7+Zx
aF+RcqfNyRJN5AP0rdaR3WdrydPazpgG0KLVo+9yLk98U3TF5dCkAyzs1h3OlRzTIhjtfrwxlCyI
TCRE4lLGJPMG5pgyUjNyzOCxofcPbpF7J52yO1SThYPfadJ1i31BZwyeLqWZBxpBfDcLHQ5r41E2
UZDGFbk866pJ2Gnc6FeG1qFQxsmjHXWtoANkqlRyNM2FfMWRPeqE7pX6hWbiOzYgG4oDt5l7NbVj
lXExB4ChimC0X2yvYjygq5ROaV015q0XbZQotLr1l3rW7GdsS/AQvA5KFikrIkP82SwP3FLFa4Je
pginmNQWnrKsaTlle7jnYsFlysxI4NXiSOibKz8Don76SMFa9/YFTA6zoB8ih4/L6JKNOSyDFabc
MbdkdhOrs+Zd+VbJxG2Avcuc+3ZxiRhNF4RvhxHWq30kyKY8o9XHYd0FBmsdOe6uoNNruFeMYnDC
7MzcWc3d0k2YYJWhFMloQ0F0r1iXXG1z0foXOVkOfDphjdezSEzSXPDU48vVAPUwdUpj3EpiPrdU
VVjnad4OvV8kCHX3TuqsOWSJ2DN3k+VtkeN2xEkb+xf57aQMWfNNkzVgSlIFiPGYwIuNQqPGE3Ya
9XSGYde2HSBze9bNg7m23XouOs159FYiHDn7puNd0pt6Aitf6glKx1G2QctBkoSaOutWVM7ZeL3C
oTd8sYhC+kbVX6GozCA8id6Zj2UUddSLTW+15GqoNjvqy9JOAcbaeZv7ONsPxihGAadmxBSsrH3c
zQRI3I1tJmgOkh/fBpVe6fbB7qaMZbCzNc3n2EQoq+Gha/XNQUY4RmCKlBA3jGTYza7KG5whKzsQ
rTwd9nRnV3CjVVM2ezd38EXnqa7aYz640z0mDMdf+qSYbm2wLXqQRJZBhpHBdQ7tYpl7NoKkcI8V
YOo1lLDyr2dj6oCoODNJ8AlQuylYGYG0RFrx4felVRvamVC0BfwyqwHptA4rKplozQMFZkwcE+Dn
S11g+9khpS7cna5zBSBE0xbeFYMO8SEXJGnQDBpEG9h6ZhvnVl673Q5nQ0GcrZ5IXC413Z57O2dG
EbJxyiegKLNzNOdp9m41O+KCaVXV4go19A4/VdJEnPui0aoDnhyFnoB9ezxRaUqyqao5beDmEGiR
hTdkhJSWmee7XUO07WLUR5388jsBnYA8Y0Z9d0WWm5ApkJpRNMLnD8HAeBgW58TCpSwMzN3nrjtO
X5o+d4igIZ17a48gbIerB6n/QFqy2Z8WgoTScFt2Gl/nuyETrhzjKeF7XtH1sT9CUSAzXkvIKGcl
0xrhR5kpz1v53+ydWXIby5ZlR+Sy6Juf+kAEALYiKYmUxJ8wSuKNvu9jBjmTyq8axJtYLQcvrwhQ
IkxZX5X5zNLyvUwzMYBAhLufc/Zeu41YBmMgE5uGuKj73Xnn3yXri5JVKuh+X7Fum8fiQPgl/8Hz
JEN9p7OBkk+CFpTjoDzU/xzboaLhuM8AASE/Y/F/ClZVewcRziADT/YlGFlwLn6eZDAVBxpuuogI
cdraiv4nk4z9wyo2Fw03vcuJFf2ZpnEw3j8Uzwh9isqucSckgkLCqK21UIf2xJyOnowPypuna/Fx
NUT/hqLzjfevpZKhq0LdTqglXI5ZPae9IDAsn4yMey2NaNOlWQRgAqvGGFbXkLQyH+t15TszHVzD
hFWQdpy1GE2fa2lhrK18aTczde52zMtNPpQJbeIGVy++Zb9wUswCi2EQVFaNEG8rmp1uuTDy6PSb
Fz/40UJ8983AFmK8Q1DFtOoQW2YXNFzTgMsTKZ6hTHKx98hYJFa2egVNg9NJzyu/0Mo+0iPbL2qe
r+wgeecRY457UKQxbxo6N8BdomKZWZtDXviLQq369vfTZBn2s0beXQYEq2SqU64hVpQ19AsxQDni
s+pdN/ZHMyGErTGVap1CyfMVjiUBXWkdW3fiBBm2pjD4Dlwm/DpXy+d6TGbbU3HJf7TFckZ4tEbk
VN411NFgV6PRiW/QAiNHVo2Rk2o8lCEmw14iHxw1uU+ayfZpaZTsEGS2nut4nk770Zw+/3sVO5zP
um/23bY9axjdzerxZetN/pufC5lC0exS0FLZKjSi9xcy8EO/6Lwhh+dxMZjKOvRV5T/7uZCZ79DJ
g+o3EIkz0EWw8wf6Az7Y/hOKhZnVFQUSooan+OKXT6jFsNGddfLsp1z9zHlqgcrCOX6cmMpFqBDe
fiF+oXZAxE07gbeCjiPH1/0XgnFhUMLx6TC6GBbEBpMYB9aF8T7M5/6MzNh6hOSd4G43Qzv6QfVf
FSd4NdVTJV06ZWWpMZV9bPfa14amx0lcBOLDUNYYohOZRKgVDBcICKXd5IE7UbbmrDdbm8kHs7Ta
IV6zjs+WOSzOMmgAnyIzr/COdxCi3AF78JQrp/O8cCazzIDIPJDXYG+wkxIByCGfJTIY0psxijhI
6u6QHFkPdxjlvfWCX8Ny+LU1Zvf8KAe9FhEEk8qcltvjZvV90eTVrTWyP64toeiehnMJs/E0YD2a
C3HPfzMIaTQy5IGC6RzD6YTjIiUVt8CeFIa0qZUUbBRleJtUOdyTNI5bryOccV4txaKuLLKC61Wc
DHiXmGmqa7W01B/tMCTJBm+hdTbWyXya1YlZA9uxTiYFhyOz38Q5V+K2OhlnXVyUQ95vFuqFmjRi
LYNJlqvhDU7Z9EtSYAEPYugVbz9IO1vZwZ2SISBMNzRE+5CO9x8kjPdZhQAc4eq0OKthoG42nbAj
4DDkULgir7W6MPGdbVWELp0qC80eemOUK9izVe28wOL8sRsVcytmHp6hpfxUUuUOg2W4zVuysI58
YLnUH3xg2Nl02hnWujLbY/8DZyE20lTDL8bQBCft4gQnw+R+iYnLW9kGJ1qT+D2A5krkE67VbfLF
NbdAYYYnxdhvp0Ovdj7WIk4t2B/5D6yPB49Yl5kMNKVOHeigvmbqqnuoB46183ZdwVdf17H4CXiH
7VcWliSpa9oASeensrvRmg3wralR/SwE5dJ2+nQCBtOChe06sADC4CxtATGYpRV6ahaUx+7+62VO
J7tdtVSDaZWOrHj/7pt5wKG/LFs/M+aaBOKsOg31UgPpRa9wFQC0vFF0CrN1kXfVAx08InNM7bxP
m+LK1jr8rdQUm4S/Dr9rKILLsW/q4Ujn+NVpAYo7hh+DRhFjYA63+x9y6mpm6YHS+suI3DJz48tF
Lc4kouisd666pdOebssfFSFX1WPxsWseHzuMJYdukpdmkv/1/7EDhcP+G5XICZL/Ln65fzOJ+mcD
t7G6STfiTuvHifGf7ds20EZJFxx2NYWiQ65Rfw/ONDk3Y4dmh2HuvJNN/VOHOO8ws9C5B9xMlUA5
8ifbt1w1Xr5m7NiuwbkCqSlLoa3y6V5u34vT6GKk8bwuBjQSq7gkmSFOAWuV8MoC8i3d8tIm6vlx
atPuCswDDuwXt+r66VovzWryCq8/AZN1Jt8yCergodWSOi0Bntlgj0sq5Ro4oUENvtbS4Mic53Dl
kt8V1wXDZiouid7e/660k0SQK6O1zlXkkgqoHT9Ch3Xk+7y+o1xHWotx9RAJdOgcjJwMkVlvGGsx
pMpVU85K69VlGbayl6TAY8qz7gSOtXhvTb35eZhKLd68fUsP1wESudkqODKCycAReVicuHZR20mi
ydZe3a4ri45iNgeuTxGYI0oxCw+irTgy5tmZog5+Sbzw7KbIzBED8hH276+r5UFNzBMsn6KCA0kY
d0RqvEEyrrdEWuWu3UltwtOuUUfkQm6N+iZQTLRHbpWWIP6EcVstyjivGJGYF4xOMnOlDFb9kMad
G64g0IbolJCynOM1IaILFlA6sxMWmrly6XvRSoyCBa7sXFDM8EnVbts4kfFJAflKBKo54WRoIMwa
P5KoRerqVKIYN4E6Brc43pMv/FjJBxvO1jcwFCl8AraE7iRPVJqxVu1aH8LZje8Rf5nWTWdGWX5r
pBONRdecaR46vbC+hhBCjPekPUb9bWrM2dYoCUHdOEWqap66E74oXT58tndyGHUyXMhGfaZ9DJHA
g7yX2pllJ6NBnEP9imwGeU3ZSKlNIVU3Fp3H7zrnUYiUUpRT7gQ6ROYi1mF201kEZUoRj6EO9qWz
k/bgWETmYydRYKx6RlEcdUkZptfFQ6Fvip1ECM0ccqFhJx3SdjIiQDe0gjupLioadGVU/VJ0hHol
38SOzVZs9PMyrrKgNxldoVVigjAijGHGAPhHqpnsMWc0hPnd+Z7v5E7sXEifOD8ZhPuqyVbZSaMY
myCTsnhRaChk1aMgQeDjshNUDRPMC0+TOiuYN0YEFE3Kr7idw3WBJKvcibMyqFfMWRyTY7Yh9VtB
F+TeIlr1pBHjAGiGkuQm6+zowm0t90sTDtHj2MSwn+CnufDNnEUnwXmot1Wb0fgzhHOep7M9nCfC
Nb7WyE6vtVoHRxK3mnFW9K6Npho94OU0uU5Au0N1bwYSJ0DwkUwF8ZlgkU3IEB0hFkPBdYDozfLG
QjEWb0Db9J5mOrMtI59Ai7poX2JyRER0h4EquqmyNBPr2KhcJmOBQ6p6Bshw7SSkQt3leBlQT4Yx
R/MzUFA0OqqlNogyMZJgIWtmSnK/0nL3Q2y7de9FwiXsu4QCuUVaJAbo+Y5Z+31Q0OVZmJkuPvGF
Vgl8Iwu/IQEHTlC4WYJZKqiANHcD88MalN73ivEcCQndogDcRpFYelpuCf0q0ccuIGAFOzljtrZ8
nzC9wqyQB8sHlJTlVwct6fewA+LKKEgEN3OZOFcRkU8WiPIqvK17m2c8GdX2EZhccc2wwFA8VOrJ
zRyrXbjGEJFJfF2etBvHFOadIZT8vtGm4i+En7Cf3Dob7luOxN/UUIGnF7lqxHl+LEAztQaO5RPK
VDO4GrIGEzS5V7HuKXbY916SlZO6Yi3PHE9RphFNbknu2Uq1E/faGsyo87WhoLLNA4k6hRPLM0gD
nelcXGjvASXqpDo5FAh+2s8Mu6xaKBPQbo53K2k81TaxUlaGr430HaUgdflKVBNDtiHrigczLOFP
MhUoQfHk/WSxkAlNB8VMK42X1YGFFjt6FPlB38yQNIsWhBsozSy80mHdwioF6ALewKnGfNsPehWR
0A5Sw0MTmSnbpZoaZoO8OwslTR3BEVOLiGVAiTUWl8GZHmCzCdtPmXYoawVdfg4rX2fQxrkhDEH/
NProYwpUojMDs7jpVSNER+SqTvHgMIy8Xnh6I5j7kaav9KZcrqxZ4LrJwIR/d/sqMTa8bv3XLBTK
p1ogBuSNQHcCC8hmTN4o2kj/M6nU0Kd7CddUAwgEabxpUtdnJGt+ysuks0+KUk8avyCOpzwb+44n
E46lddvTKgCMhbM89wKL6d6RXe3w3I+hinpHdhpIxJMCkf09zSlZgeRsay0IWL7J2ptSDcyzZMmq
D4bNvXp74/7V1XSqd0p3DmScCvevtpTjUlptYq7jrBTXI2GU/sgcFw5hZiD/6x7fvtwrjA2ABbQf
ps4kEXcYOVD712uaAi5U1ABeW8L+JnJAz6wis7cnT2ncBcIBkD3ELxE0vHUCgqS41TpHBH438OCv
kfO2mV8bVjXDBYMTo/QEB6zKUA8DT0AlHS91zKD4TDLRQuGbATE9Fux89pGu0GvhJPMnGWmq0gVm
7n/YJgXvQgIjhfs660dG30ZL6Ms3IxpaNqIlda1zzkqTdspElOII0XJLwuiiCThRrNb90wHwj4qi
/+5GaNpMLx61V5bFM9KO//V/DjxVu3/zd1PTtt5BdkZIiJF+R/Lgz/09nbGxoDCtMYg14w1Q8cT/
UxWpDtMZslEowZHdmbtW6PN0xn5HL4LeFxMaxil0N/+kKiJ3hSd/rypBUaFa1FkUWbLwP6j3tS7t
erdSk82iKgRFWKMWPzixgW55ZJ3g7IkWQLYlXPVDqSopxNQWlJq/pGKYATrNdQd8d8BSnOdtNa0U
oRpE2UZLwBgksi86ACg5AcAWciVUK2gNrEyc2HEGEGTsh/m2cN0lQGVQM+uegTl+rjo7LBhc22dR
EOXk2SR65dWdbc0rK3RwIY9mhkosZ/CSeVlAIjtuZ6Bw68UGYrmKQ1O/yxsXAHyhM53MAq38Umd0
JNuKETunZT24crISMRNnK0KahdW7ybY2W/W6HYkWOIn0fLqzHJGVbK8dMpI6hQzt5fVoCBmkYTMq
Es57YMMQMAZNnR5D1cUvFhMMf6tiSzuZ1JSIJWVR01P+T1p+LPXq5zCttW+29I+sGNXFD73GKH1V
E2ypwj8ytXjd9UQor9WlV+7mXhifUzIH4pORF/ubzVT73BhH0waUXIjKg2oNg6XTkyzx+8URn6B+
9Ij5Siv9QhluYINIZpUTW49Ex2t1h6gAu2W7myMqbQm5ajV47kEwA8eGnOyh6Bf37pQA9kNGA083
XAZn3eiN/VACkCpWuYi7L1quR9/lUM0B91kFV9pYgsYPZo30g2hxu3uVuhasHNgknh3afMvFMKbJ
F+FYrteyDw9+rKYJx7WyMyfGMSK+bwxJARa5SXh2TM35ONQ9YhlNV9DeACmG19Wa8ZdBCxi1WyHW
GWHAO1oBQByLjdGlOYpF4Y4B8NGoiTZBPxg3VqtP+TbqovHMmI0RYKfIl6k6so+9qunRcxtS082b
yrjUPdg1EzQsCn833pgkMSIj1eTx1tA2HZv1kUu9LrfRIdgodiA4sW4cFvVZH2dhw2ltU5n1tbAX
0KX2KDwKDbFuI1fuTPFwUfFfr9VEGf9tn33Fe1KlKv/3Y/jLh4ZE80MD7e4fPU+wlHd0BOTwisYL
ElDQTM+LPQ5aWmOcPWymRxgFpdb42VRovJPtebx+qLnpNrNDPK/1BtZ1OqV0cEA70OH4o3j7HQ3s
5VKPyJFtBq2ATAPH6SsPZS9mrFkLKSwpo4JmUD2hHSFT5CSZiwmBE6OcTznkxVO9T+3NNMIoj8J+
/GwB0HzMyXR6qIR90sMyLHytSoizMSat/kySzhY2b3k9pJP4aHStc4FKzf0UJ0iU7DHJtj36U38C
JX9f963yqRzj/rGtzJswtGtrNevK4E/FUJ8ngxZdtbkZnEXCjDyrbGx0TDNhJnDFSQXIXUa40+Co
Pyy0cF94QZrredA55zOD+hhWWputpi43kcbFevcxEQWJ6maV/YWzz2UJn1WpXiwM5U6lvv2xJDnL
+MhbeoNqsYfZXHXZSpsMg2Iv0/UBybmTr7IOic5GH1rnNCshAAd6uHyxLGRwClvIZUkH4j7Ia7AR
zQgxQ3Eje9PPNpa5tINWV7qp9iMrh3Bbp+4m6ZVrdD/qrVW01Q+d0cUdZGSCOPVQUU5sYpa9aamo
g7LKLlYcx+tTrFTEcNZiMc4cpE+ZN089sUNRGn9/8ST/ojfJM7Z3CqDhzzGEpxaDNeMO6Wx4+WgU
6aIa9JIK37Ra14+Zs54qs3D83VX+6MD4P6KLbrJPvLGQlEXXPjbNQ7fXSZf/6Hkh0d6pCPQplHVT
Wi/kmvCs6dHeaTo93d3ECGOG+eLUaL3Ds8LMhlLOdC3pDHleSCwgdFR48v+JxgKz4h8dGg/brhxl
AV0QnE74Bz6xQwH64IwtVQann97S29tkqJav5MNseyNTCpyro3o2ilG/yYmEeZyIZrqOxTKdFSiA
zuic9V8tuNLnJAP351pmhJDjtOyDpdKLeSqX/uh5++9eoJBp+taz9hEPfAcnq4lbOpjRo+QVvo//
9Z/Dv/53+/Lp2/2Zn08fMwrqDzlBwBon2+o/nz6QhHDmeJBsHjMpNnvexjDAS2gT2itKUxy5bC/P
jx81C5Nc4EQqlErpnPqTx28XbPxyHwNZyD6GBwvBEKI3/aCYT6p4ptMaKqRSoI60SiP9oBc62NDc
DrXrZEozArHK6MwsYzVc6ybRMEDtgz7GvQztZzWKbspXrMTfS6zwG4Xj+l1ML73EXmnO77VObShO
tKUGa27m4jybqnuH2KRvWLIsdF8R6UOApZpHaBh/19S/HTq/Ggfz5TgVM1EBssHttQ82acLeWIbH
afFD04ofyGFU/5pUS+CV0KjGXGTftOELsqDAOn50ndxV5Ugg/rLUwyk+J7N7Onb++x16Ib8EsXD0
HXoUF/33mL7TT/re7p89vzMc/bANUuUz4NzJl36+MyqOQpe1F5uvSzKyJKQ8vzPGO3JBJYAI0xDn
PKnyeX5n9HcYcdiKafdQLPFq/ck781pOpMmGkZSC8opKW93+Bt/MZhfgNMvQ9+obvOOxu24nUW0U
3hO3nszvOQKXj9LkcZGpzUg2h95m2xSALoeB4jGLTaOUKUokli1Y5Ffo9peHzgmji24ci4sFZTRd
9rKGD60FUX+lTc2FnrvGdSo09wFre3xNzMvyQcSx6oUMMOrLFlvDCscE7qFWJ8vNU/NZ2eT0FYp1
Z9bD3eIUNzG1d0qqQ5CfTF3o//l55L/9/iCBs78/i3wi3DLu/vWfcl/4VH57CPfpW/If/3zCyc2l
xKXC4QRxUNxILIosToFuS5LtzyccdTLLGQpg9gzKDtnken7CGf2T/4LEhAh7NCIccv5Anscl9k+w
PNWWLf8Q+5ZEt+4/4BRe4VSHJqjvcey3w9Bicpym7umJ+e3y7Oj7l7HIxVJ3Wip6yfLFPXyPxlgV
1pTS9g2S4BNGm4is83bAYOBgBvqaRga2CCLCastXoL6r6wW8IMCMbpquZrPAL0LabIw8r1IGcCCy
C74hRAvUiG6BpSDhQZsuKt3or/Khngk+IEz9m5EHHUcqeC7bcMq7O4oyCg2cLYrpDzUBR16bqe1X
wjib62ZmmnHeWkvA0BlN300W9xpYmKxvOo8laEYZqwr4+a0SJuZpkIHBO03serhOeOOzVTNU0/sB
vIhFWHrqCsboWAq8OjCKi5zERpwiRYGBpoROwRAHRxOvJx7Dv0Z7rAlWSeAopiKK72IFZDwTTau/
qznmjR6SRgKnZJjnRU/yon46t41xqiWwkuYRE83KyrVhWaNWqEdcI4QG4LBSIGYQgwpOEdfFLOdK
PakJFCuf8sVZhF8Cwn0f6TKboB5NRoqGgLKdLqR8krlbh6tgMgIy5LrMwVIFB2rwcN1q79EsaN/S
0GHWlVuT8+PFO3S8nLJ4F2jOgr1iSQc6p/MWvSyn0nwi/XhuBFg3bIqkvGls0tHfzKffPoyH04Cn
y6Dex8nrIJ05lEHNReCQRtgKGqfFeJrG9od2UDW/7Iz23GFq5sUkapyr0qLNa5tcYF07psCQx5EX
Z7HdR0AaZ3K6g+XG/97/pmFSMZHHLunZZtReZhN5SHEba6vFiKp1H6POevvOyjt3eD0WGe4vryKL
ysH1OkMHd6OQLFrlNPMMWBV+1rWpVxS2un37UrLTf3gtG27pzlDAPdZkR+5Fv6SuooAcuYSRb1fE
YltrcftFzAPJwFBjum6l64W5+IKcdKahZntdUsc/jqCp0g3pPfoFExlyt6aiHK7qgc8NB9vt3JWB
QdDDdsdRjX5CHfsVr4/jzUhF1xNzsXOaGelNVLj2ZUIf5AmZ/e/z3MuDmfypfr/nPeFrPzGYptck
Nz5JspX/fe9wJ//G31sfwjaVjh31Ljxk2rdyE3se4mjvOFMBwdbkW/CEXX6WtuGjAW1C1w/rBvWQ
rNT/3vo0uoHI1TFRQx0BZqf9kTJdPvMv3glOnbZJ5hwTIYoHCeLbf05nMYsg6hYEzmPa3eHfIpp2
JBfcyiSRq4v/GpqkutPV8uHFXbt+usLbgjauy7FWMnRh/O6i2l+8H8tsF2MllHDDnSPJrNWbD0mL
KCEm9nF4KuV/u9YdvIu774innmqUYZXC4Gv/O3Ir+2EYZkBPDpmEQMLCTWtpx1AN/CKv7iRtT4k1
lz/oYY+9bQ07t1SuQvWbr7s2Hzd2oKYnTKqLszGa8gtRBmvN2DbtmJ++fTcPmyr8iqjKTAPuDrhS
zlL739Ac+3BxMq49weNe2xGUQbFclhhyN1oTq+sGI+5Tbffbm3qwmMqbSnVBkSlTJJjDHxTSukk6
YKlAzyJlDVc3wVDcXlLWzNqMjkgSf3Fn6eDYjEL5cizb8tu/eFZcN4JiKoRYC3zV1xoQMZ+4j/g0
MO30nKH5vZkq5w4h7SdZx6To7Vv7KhFGflEOa/JbGnjhduTWF1e3RJtybVOsq6F0vKiyly2TS31F
y9s5yUe18XUNC6tDQvMmThY6z90gfNUZUVwzTqMH5kVAHY7ck1/dfogRzLF4rjVQRPv3ZFHZMssS
xyeTTHdjgTD2GLNWSJ76evPndwDYNXNek9O4y6Kzfy21TkbynuNoM4RuiZYuML9FpZPd03s3b+uB
NrxrjWREJsVpn14I4Fceh6pkTcJcvcECttykaoBN/u2P9aqVww/jugydcSHS6uS0tP+xzBwva9dK
b8ak059pMnIYJwUErh9XLsF1SOOdT1k4E4g9LDqAhXGOPOzM83u31MezURvF596a+FcYnyO/RT3o
hWC9Ua73uPwK3UbDQapv2zjGRRyKb6QW6F4URXTYxRRnJ4k1mh8DfC3qka+2w5Hur8rwUm2eO8p+
hjqHp4fUJiaLNo9YN5Gdbsxh6c9tl5QhgBkKJLCgjJS/pqAksGsGe+LrRidBcTO5EEDgKvSbUzRf
AkLkmFANlfuZ+bo1+3UYRqCy9fmY8H9nqzj4vJxVbZTY7GJUUgdPyFRTLZSTGRATFJR+1yTI9soC
23qOlPGcEF9M/Bmpeiy+RX+5oPC/TrR+xN8/ywQwtQ6wuxh6p/P5oUauxrRFGjDihVx1mosIddLE
QNCkEX6symW8jmslummCkGGKAH9zHkepSS68mxHMaiKKKzYhp/8OPVhHhm7UameYS80PsRU4sNXb
aV4xkXFXI+6c2xR5wy2RkO73zuj6jUqa+5El5PX+g0pDYaMGgwvfxTh4V/XBHMxQNwJGQPFwm1Wz
si2c2jxyuv31VcjaAoyOsuNwl6skElm4SrB2Q6f1R21+LCvrGHbn9XFBCk74LtLiIdMd9t85UIzx
UptjsMbw0/lmsthfGk3PV2FY0B4abFK7q7Hx5qbQjmxxv7gywiUOA/ja2ANkh/jlJpC0HdkOGoHP
g0msGKSIlGqd4OG5aRF62reQ8KI7KCD2kR9Pdi0O9nW5xvB4c4IwIeccLDNNZMUiSnSiSEuZG6pP
TnCnD037oLV455nemcLPoQBAeBwJnVJmZTkppxxeTZ9oVQsgx64uolSZf9BHvqjHvCVykFWDoO6s
+RRoiTgnDEf/tIiwyldWUUQfREqYFVoXA/mim1xPfRocqU9eb6lPCyemSDooPJz7d3Oq9HquKsVd
RxWBYsbouB+RBnzAvsACb0/9BkncewyS0dYVU/pfuqW8cCjrsFpTHu1fPUV+Q+p1467LtOq3XWNA
phAFYAhR2dskrYerTOQlSZ5j4IukZIdVzXSzZIp+DVSRqMXCuUttMPsTUnbf0BbMXYqNhbE06Dy0
Y+3lzaj5lVI9hjATQTA3D/DzgvedBhPx7W1o9/vvr310prCosE4jrCBeYv/LhNNEStBg2+s61OwP
C8vJKjDc+DzKO3BAM0G9UGRU9zTuAsPPzNoF59OU10HThnf/hY+iU83T+KWZbEhi/st3ZCqYPsdp
yTvSpA0bMsz8Ab4bDJK+PXUWVVzZ0cJM2AhpnrZwQ1BvX6h603048kHkinZ4T2QrD4+FxZjv8PFy
+TUJe4z4IHVzgVmUCF9TOQVAEF9wQutWGXMeL9PDi7kVxgndBndLpyHzq1gzjzxsv3jS6baxUsnB
D47Pg60p0rUgFxzs1nVbymym1Lm0eFPPW7Wo8amFNr5V9cGNu/lc2G19/vad+MWirPOLsFpSwxkw
vvZ/kbIOOqjGXH1yg+AyaF34d6TVPD2D/67LX9blUlX8+7r8aVZ5FxffmbHIupyUGfEEvwDk3e5V
5/IvPTemqc6hdduconlOATSyED6PK+HWU8nJl+mpAue3fR69kHzEMETWrziHyGX8pziXaAxHZ2t0
2aocfGl/RvI+fHyQ2iDrUS3s50xS2X32H5/AFY0jlhYU0VBYDB/zgoGHzEEuvcoF1s1oMtXw1+j6
XTK76JK1sXWuhy5rb5WuXimIozF7lFqwIQupTrZaYCZfkK8AYZqm8oJhaEecqdDCT46VWz5Wmf7j
3JX5vO6Rxp8krXbx4kf5Rdn/SkzNN4KxQclNNaLwP/Ibv6imYlfYtpEUqT/GbeuHs5NfG9VIskyi
R545t5Cm29b+1Lqd4ZPOll3qTWvc9E6VbpGTN0x7usGbEvU6oS18hqcFEnKk3qZWSMgyiN6Trmja
k7c/9GF1zWc2DKbGrgXSHVrAQanrECZjijlN/VkH8d2Ny7QOx/yO0+OAgQPEZBcQkf32NQ/7s9wi
SVl0JBXQ0OUAZP9G8SO5OkjqxMcAr92myXxXwUxeASRyvdI2rjSrsTYJ0xHPsOx4U/WFe2TtUuUl
Xq7i8iOg+JJ1r7ULhtv/CHZNxWQPfISqwHlo6RFIZ0Mtvkyq3nuZGdmXSus0fgTBeauKRKzTWZNl
SCfWFm7+8yhWcTtU6fcqHwXh3EI5cpN+AW1BLMrKSuuKzgeRTPufcEHNmveFzU0i9Hi47IcS5va0
GjpocUW/qhswdMmV1cbeokxnOHEuMv0H+i/A47mXBqY/a1sR5luOG97SO75uF77ufp2dBPjz52qy
2SbFJnY/Nv0xtuQvbi7ZS3hT6SmgRzj86HXEKCTXrMRvBSD0hWhwvyzsCHgAdjHyyaoj5+dXfQwJ
0+HxhcTC6V0qb/bvlWMOhtvjJ+O8JObN6GTnylwl2xLM9zrL0+BS6/VvfZfYKyUrgf6nC9TxEYB/
q/Zi5ZBzQUr3kB35WK9vA58KAoUcAqgG/7n/qXrXaQDr8ancZpLePMiIZdU1J6yxpT+LvvV379W/
t8qXW+XbWtSnFvZd/NiEJLF9a+LuodhJU/d3SflHnndJ4x3PqFQZMLe0WbdZtZ93SQSoMmzUZoZE
6IXc8P7ZJZ13dATozqD0YtGkM/Bzm8S+gI+agTBKILmP/tE2efgMSQU1xiNLoQm00wntP0Pz0jTV
hGWRFg5ANwOqile0FqSNbZ/Nf729Lh9Wg/JaDok0iORArPAl9q+ltNmSDW1CZ6gw+9UShsnaquEN
uVF79/aVdi28l8vv7lIM6BCGkBSHkGP/Ulh2yaKI+VrLGHmF7p4Pzl2RT6Ovzka6yYmFQdQ6nFpp
IPxgrL7M9uQTaXodxWF5nxPoFH7AUJFAn8gVH6l+G9Dy0PVUgyAO1zA65lE/3Cbl52XIL2tlWu2v
XGDY8HJzHFXX72c9Xi1tTRtwxA1qj7RHKzWYfcGAZP32Xdo1T/buEn1JnjAEhSYNsyePyosDRYa6
JOvn3PWrhHGvU5c3YT38lWludoMR/3IMIuk+GMvLKBaTN+nq2pgt93JAkoLR1PTrKvHj2LmJ8AJ4
PMue3g5wPuvLaribRDpuYlWdAdVYyFoWG4l+jm/QCd372bRWWVqVH8fGupmGdlp3htAZ7y0GRhUn
Wps2edYmpJEgx1uiVsHsNQ0slTysZB5B9rmVQ95piI+csX4hA+PYqPNDPInFD48OyInDkVxCiPBO
D4DWJplLn9MfuPjjFa5iQPlt+CXvcEGrdCSUwD3Lmg5GdhVa27d/nV1c+sGvQ3eaX4XzMP2vwzHP
XKa2kdOBBMUV48eQzY+5ov2W5FgRlzqhFMzoQsSan0YqhtK267zZwE1n1p9J9GqOHGlerRRypvbz
49gHJznX6Es7HST1VrpGyBoJ/UFvSFDr75px+dO+n8PVpNCVkyN5lIy7919gALI581rX8euaXEB3
7IZ1WFnDkTeAtXL/mCYvQy4AKzMRjmixD7ZQkIszxN8BdHEG82aYunt9msAnx/1lLmDThcniz5Oj
n1UR3Y9ANc9mch59NBN2ZJ60VgYts7TbrTXlHyqAyNh9hxNm4j+IpGmJ5LjsMzW4XEYl9ITeb4JC
G4BWxlthCIs+XCsgSb5HRjh4deTeNqZ6haLCOIdMUPvULtWqDqNk5cYVmedjAtg3796rs+8AbTut
wzwnS54WTy5suqIRvNWpbTw7Cx6EkvxIi/FrGCr1hZMBHYIVCt9GQYXisqSk8e0Ql8vKsWoQS2VL
9z5KonVaOK3nDsWxJvcvn2UKMSTuKjMobvf+zxlNWT1aaeaSMJ/Na8z4ZRJK9q9ZnnSm+BQNUXmu
KpG14ewrVjapj44GCtZ0vIF/9lTy/3b8JtsWhy8WCx5SBk6/Omym/Q9juxX23iBwfBt4w0pvR2uV
K6WyUr6746pqx3ZVRd2x8/YvL0o3AwAJynKshfsXVZYRkBdme8CH10PXuUC7hm5lNPXlEjeMwPBm
8bR9PbKGHDaT5PNNvBnkFQMTDEXR/lWLkcEDKFm2d7M/bRlhr0Euplv4F6tyEK4n2v6ewHGxGkr7
flbS+DwfzBOnJQbqyCd5tfnLTyJxcQq9AhT2B0fooDOXsoIJ7ofNaHhzrgxeoBBxE8Fw8JQ6qryF
FoNXh1NzFjTJ5Ndt56w1W7yvOJWcORaCDyDS09QkR0pU89Xmy0fjuZTEGwoheDj7NynF4IUNkLXG
zb/qdp1dZfP7OcUtOFobpKIqL49SbUtDPwUds1jBfAkIl9XCBBWe5Chh0pA9SlWAemlghcvK/drm
OpGObZR7if4h1prWi9rE3UJE5K9pNPDswvJ0p18FQ3JZO6OzrnLxdYpnP3QbCGrpg6WQ0CNmno4p
u0jH5ASfXQBNIiy8vowhSIuaZD0rekAOpawigONtqS4XdnhV28XkoTTTVkXYngul7v0xhwGacaPD
cEp8hGW2Hy/M89U6Q+lpHJmv/mqnsJEmyVWVY95hegUa06roA9vxx8QFV447MpQQvS6+jTWteVrC
/6go+Z/gbWFO/eKNe2WI3i9MflCc/Os/uoeuFbdFfFCb8Hd+1iaAvGiNAXHcyUdf1CamzFUhfNLW
WSLpi/M+P3fwiGOBDiedKJywWcp4lZ+lpTZ+FyKmEYJKrx2r6/+LtFQeihXEbTR/WTMx0Oy/l5x4
tTGESeO7oHK0eN7OTvD09Px2K3i1Kh1cQq7aL07ALJ2qq49cYoqMS62C4VPRgBncjy9+i1+07l69
EbvL0NlkDIYc/TBVpUP1GHYEP/hBNm5KI78oy9lPTff/svdly5HjWJb/0u9I4w7yoces3Z30RS6F
lthfaLElSILgCpAE/2i+Y35sDlWZlXIqFOrA29i0WaZVVCgFp4MXF3c595z38GmvFAWeVZ6WXQPu
F/OqAAwDHrRytJEPsisLlPG7cBiuMltegfEEZNoQ1kr1vq04dCWGqxpKgF7GT7nQN1J7B83cw7K7
0aj3IOV+5es/u/uWR1rmoJBhwh1F7uUu25C8K+t5AjFHRhAmlYdsZBBhUldsebGQNWTl9C+43Ysv
9rWPXPl0z2EaqB/0wITFPlQaHwuU71SpbaWKLQF5lD9Fr+QOy5IXYcXqWy629sSWZMgDFIrxLRsM
yxegM8k8/spV9axhtrxcJOqLZhYNXfBRXH5GQTWANEzi5ab17WxVn6H+eCD4LHTQrwPhXQ+Buupl
AVGL+hbKy699/rN4Ap+PFvaCG8EtherT5ed3nq8czrt0FwyfG697M0ux01BB5lV0DtP8BAaOU+FH
92NUHloRvst6+crl8tgTXG8zZpkwIoW6yTLXe/kIUapD5g4i3WkBvNhcfHI6cW7QPQcX7buqmXd1
zjaWGmNIP5wgGArVcSc/hVm5U3YaV2AsYpgRBzb3CFM4l5G64hHGPi1+GJoR9O/17a/P/nLenj8v
3tkSbuJYrl5Z2zVV4GU1XpmGHHSPe5iw2HMADR6jB9L3VyiWXFdW//XXH/szz4aUZlFZQ/4I8pLL
bRIpxYEbK1hjNX6NOnHb1EPcBdn9rz/mMThafz2UkZGgQrwO18LKIlwW2mknUdThmDLmzW3lhT1I
Ity4kXViFaCyGbwT0DOJxcl5cTGYhI4jTc6Ojs5jVd411bxHi3MDfezdRNldwMdYYGhYEhCeuhr+
SE/7sGAJqctD1LRvwMK/A6HXDiV9cKu6JwvCnPhwCMTvf/3dHjXPn707pCsoswHEBfjj6t3NWRhy
Imm0q+zobUbFrTMNVxh2uA76dFdC4BjQL75x3CGZF6mZoGEbyb+gRBCDE+tUuB4gNvmnaQKJGSAs
DSBF4/SmhflNxNs2GuiB1N8O0BECo/8Y004cIMGTlABzZ2NwmOfiXnewy67egPcjptDM6G29d2h5
mJBITpgWZz3bV8Lf+CESS+yklRfb1IFnhfir3Y9faQ+xv9Y/dNhRhr/PovHGb9s3qfjc0gkI/v5Y
AF4JYvVETdm9Hj3wvEbzDiTIasMHELMzcY7oEKe9v43a4tMUMlCQ+htP1Lc45Wel2ZZiXJxN5U4G
5adWyytBw++jS0AfMe3bHHx5WXGaJ+dE0mqTgg8MyO/DAvnzre4LputOeVHdDjkTW5J1b1Aiuw6Z
3g9BtvdHaItiHoqy9GGO2i+kQQTedNONM+LYeuF7Yef3FLyReVv6u2bmbwfd1JuuKm+LyDuAYCom
LIsVk2/CkABhl38PwfeLy2hfszwumwGsHs6HvMAbDcL3xXIv+MCl6CiWdBsoFAD3vnvNOxD4wnks
jqQO/sywt4vfXfa60Q0GHmKv/QzH3WzzCn/l+t8n5h2qBZmFa+9Ag+beLsS5S8udmOkDGcerMidJ
V5HzshYEMvZs7t9EPDvRLI17WZ6ngZ0ERJg21Nd7cJK8zfE9BpadFv5pDsVSQeZ3qetfBz4Mj8xH
wKOuJVOg6CjPTTTtKyc6F+BDbkl0t3gdklt7ZrvXYZntnWDh3fIPjKPDqbL7sULZDnCZaov611ct
SAKN7eXfDfgLcW32mFQpowfgBN4BihZPskOfCPwqm9EW56K19g3YiwVURYTdH3vw0Fmph+ZRdiJy
TCpenAKfxSPI7twaYme93jWpPJaDv0HhaNdLbCwNjjlT9ykmV8K2ewOwWlx7eufqcsdasatG/A6D
EUKXaospqW99JfimtsAn6nRH1Xun5VVDwWSTA6vHQ/KeDPI4emNst/xgsWFbtov0MUk8NiWADIWb
PoIdD+ooR3aP4PjE9QxkbPpoAxiNO2Gc508NTrvWSeMym3fUYQ8BIIBeidsFF2vgvA1tta3t4uTb
Y8ywrd3yapasqss/9QA6egLzNLCTQYgD5NDfCWd6xUP9zMkD644yhgXGImDXLp383LUQpgLKD1JX
3RsKlh9WYRzcd1659p91nh/L0+jVA2uDZj966pefU6Re2bSYR9+NEf8TSmebDppJrKxvS1/vets7
Qb3koJYGu65V3JLqFsrHH5c71fLTDxnYZzY9KmSgsftAkc6ClHNbTHr3a3f9vMiE4AQQW0yCglsJ
eLNVmAlOnqwSaYhinq19VM2hhqaj+dvoe4fCcU8T/pdE9skO1NcZzIqeP+0p2ukbVr9WvXxeRl4e
JaJLXwe3BlDGlxvm+OVYuiX6D3rM7nMZvvWq+aviei9RswsosmFXXlVj+wXqLduWwll4JP71dvzU
Np48wmo3pkEQ0aOqvPPd6Ya2EHzLahBHAyDw68/5mXFgJN0DdBJwC9jIygiHss2JI92l11J+aizv
OqAkRlp3kHP0eEaqIY0p1SidF9vWzT7q7o0XkcSFF4rS7kisIemi6Fx3+UkoHNtMvVK6/lnYjPsb
vRV0OSL8YbUXAdNAOHdLe6UGH5Ee4qyD4wEqvuAQECmHxO7SWJHoHWEoSQlcb7/eo5/kf4tCAqhL
ffRaUNS+NAdSUDdrJysC2PHz1GdxmDrfcsRBZfVa+veTvAddQSAfoFyAsGxdaIXsFUg0S2hZO8VR
KKgvFs6uQNWxcfTebTx45H/JBL2YaGE8Aw+/igCXiWn0MZH3U3+NnCsDMLnIHB/ZeAjEcHEoH82k
DiMjCHQ724HcW4sJAPxwyTpRd0qUGzbgAeCHxSLA67n1WhTW3THW3gBaeefg6/IQBOUZDPMniIEf
e8k+ohCWNLW1V2KI23GIi0DsJvyOmIaYIgrqGLsGEucscvIexbSHiWdx0fZvbF2AETWCdhguv8w/
yQ7IE+aDzj0/9QJDAF1xB0X5DUXhsw0KVEGrz3qi762yPXd46OX35QSuXtTHZeMeAJs/ga9gg+pd
DCnpE5myj0s0pvB5Va+u/DaLm1Ieh4pdT0WxtZV84+k0HhAFahDK2Na8D5FmL6cEDGi4D7s3Fjxm
VHqHJVgaR7VVnH1kHkHJExmLLE6A3v05hPzgIlf21HTfRvOtqiAIz4shCRqEiHl/tBEHL5EWxWUr
hwG3W3lIMwJ9LnIfcrb3bbbHbQdarumb58irmU03i//WnXdKnc95m97PTQnwArnqI+iyp6CVW0KR
dAjPbsGO5XQdZNVnW7F9CuX5tk7fWz1C8CA8owyx1QPQ43gP6Sy3fQMriPI7huizRdRLa4aoJjpr
CsGcLjuNYGxe9hCCf28swe4jdARsJ9ovv5fPCAxxo1qTfwC/3TWJ8O9IHsY2/3PC/tWFuhLh227Q
yPT8LYAZibTybY4L3+FozaTQ0gQcEviz+5lGcScRP5UQybP0fglkvCJ6H3oojkKa87on0y4CADpF
PpJG8g2t9M2QD1cedM5ogXcKW2MR5De5OPvBdOOLNzMt7osOQXf/GWMGW2CSb5eaUZgirPLHvd24
p1EMx0ZnJxe3kPTA6JTzu1nnW1aPVxWS09rndxUS1iLqwh3psG345QyCFqe5yR6WWshiI8Gk9wxu
ahjhnmCDyxUrov6oKQf0c957loC9jnHkyWMA7ypT2CcYApxu3neZv13eTUcUWJWDLc3IA62xQQRp
J6YvoF9/sDtEcuNbHOl3v3Z2zy+/BU2wtC0BpUfv7lmn0LYKhe+OTiEjD0s+4HjqakZUuZhBVXiH
nLMHilmg3NP7PkUY6EavpKXPHC4eAUVLgKSh3bTw4l863Npqrc5yJ/Q9wGs8VHJbgo029cuDFn8R
dfzCAS7e+8IBLsUYzA44FqD1Cyrj8sPsKoLIHMhBd55fnMgcQX5WS2jL99k9tRbBPITxIAm+A8FW
3MIPF639vs2mz22b3Te6fdQ5PKUNOQ/ZmCCRwYTM+DXw8m04MUDUaqSc8A02UH4bPSBSB7vvueD5
aZhLtZHhEuYsm4skDR2mvcr9g62RFKBpHDrjfgwgFI1i1wxmW5CVTvug0ftxBPc+dG4OaaquMEZz
qql7XXP35LuoH9H8HvnHfY+jAzD4TQSMWgc8+SaT4wZE3Qj+tXddl6yCYmSw6QWdASRkH4pwzjZB
MN9Utr4Z5ZKBlvBRriOnzVTBC87i7HXB9Sizj5Wb3xFe38pOQHx0SuPOR1LRwF8qQeFjYavokGgn
ve/s9MHiwaYaSQw//PjtpUZGXZEHgssWJNHZvXIYpoOt8uB58ivpsh96CtwND91DUDW3YaCOA44v
QSmiZ+SeFxztpCF9qAN/a7t4A6wlZ8HZB+kiI0TmWA1VE6ftEMMTnFgu9mNenFJQR0sfSR3m9E4Z
kjWnQg5cDwlQE9O2Z+y+lVYCj+xy3HUyPIOC44HjM1Eyu7NTmVhzeW4t94TR1esQ+XRJIqiJI0/G
tJJbeeCv1DuY2Ukj2XcDHFHkGcofEtlkp6YYE96x+8XN0oa+s0eI50i1HTq0nLyG7B4Xj4oD+kUc
qmT5lmIYyG/Lg3RwKc7dIejxA4WZbXB/PECUebmCQbfuRt9pAIoPFfpHO0NHWmYtxCnRVNxALwGt
mz/BGtBsegzJbLw0O0Gb+MD76cYN9c6H7HBvVV84Dx/yToGWfkGO8AOV9XlJvAs45RmJVGPJr1lX
huCCJN2Gk1mf0Hi/g0jzexA43vdOeN/COceREnBYwLWyPn23pNhZAZmkieZb0mG8CB7NmdBJD3gM
Gd04KHFT1pgVGQG5a5Bb1yTGBNfRQp68idTnAGQrS7wNgUUgf+EzN9acXtW2e0LJ/wTd17d9j+ik
nacbDsr9TU0pGvitW+JuLz5F1ZAlLrjOFVokV8tN31Xsldj5J54DYw+ImdF5RfS0rtVLlLeg0WzR
XRiNiI6wmbh4MXFw1YP1gaM68WvP/Pzj0INFIX6ZiwOcf40ogew3OElltaAd1NUSn2TImsOq+rJY
ejONr3zcTy4C0FkBp7YMPgKv9oi+eFIR18C+AXw20l0Np18iwe5yisGJ2dqjZrMFH+lnS2cPY8jP
eSbAX6C2U/SXYtVv9Qff1gL//FI65r9HR7P/Ud98ET/69VLL03yrG92hCiP7//X4Y/ajXrp0F/8H
wRqGIe7Uj07f/+hVKf8mXln+y//uD/9CK77VzY///I9vtarkstpaFA7Q2CfGsaz/1+8tX+A//wNS
wl/y7scFtn/5jb87g+Ef4DXHGCVIu/EHtHH/QS2i/bd0+ECv7Dqwpqf0yc4fLrCMKJj+e7z+351B
B6IyyA1h6MtMMH75dzqDz2iVMFbgItdfEPHI555ZVq2dAtOqwt41mBT6kAXgDJ4k0C+LWDOwSHyC
nETkz9uoK9v3mLy0HjrPS499HoRXfoTOuWfNH9PRU9uu5aHaWkBzfat7y84WDmWgesfShpyu72ZJ
P5AR9CeziufKkoicOUjhFQM589hN0SdeVuE1wErBD5KzogRPfdgep8kpgFXgIS47HQSJDkHarJXI
EmwMWGHGekw/0d6eH568w9t/xRxPmQHW2d+yLSgGYbgXIumgg1v1/rqSzaAjduxdP7QpSptuvSur
AXLEvdvuJujfHPs57WJBfLF//OTfOmb/vTP0/65IE2ghn7yOZ0fq4cvXL5fnCf/53+fJ/WMZdEMr
BmCzv6C+f6OA8aMF/Yu28CN17dNOO9rp0FRFex7cCxhkWCpaTzrtNqBrC6hnGXYO6O+cp0f6lssQ
FuAX0FNivgTFM5z5VQhbNAGd09CB5hqohzSnB7etoH2sxj+dGSrS41v0NnqAWcZvPbOPEA2F8M7c
3LiVCHf13J1hZs41wKZI+l3v2pef/se8nnts/9fmtTBKxqqXX75lK8eNX/zb0Jw/0C9ECRRDMBSR
xeI5/zE0C9RZNgAaYLJYoOj/QDooeO/95a4OFqOCx39qaFAugZ1h7uGR9v634ObPiAeWCx+oEZSQ
QXIJs15V4lCc0byobDjuNqVbTdOtN31hE5OHKlLDtveBKEYpqMs/AK60RMjBg+Mvyh3AYRfoVCHh
9j7aY1gk6Uy/shIDKF3Z39rjIm9ek11I6wfwlVt7txjvoHaxlUWht79vjP8/QI7A+/K6QW6+AN/8
f/53+UPop87v8Xf/sUn0JhZSRZTCMQm2zJH+bZMO6BsRXeDWe7TWZYbwb5gR/eORNyQK/jUbsfjF
f5zfIsBgL/wduOwWUu+/A6m/LknEYC8m8M9b2OiOY7wVHhAPAaj1Kn/vO5VTojD0rC0IsQ+Fhsyq
JDn+9A5ecG8xZ99K+iMC8VyQi3KDaifYJbrpRBV0WaWTv03PYRdGiaejj2Ph0F0VucdKFzYEj+V7
Ca6NLRf1dYTUnhIO5SJJqu0wpGpXzADjdjYZ9nSi7aYqpi7WINC/smZ+wnDC9/+x3J8Fv0sD4OV5
1//C8A4C8erHU4NdfuUve/XdPzCKYWEeZhHFBgLtH3ul7h++j/EMpFDABDwC3P62VwJyKRjlwgKN
gR1M5y9MHn8ZLPEBp1vuaZAcIaEGH8xvaSoijnhScMIHgcwX6eK60OS1ChQhaVai26g+oM70NVXv
n2zETwLIF1ZeZ4alzyyJTnAZ4wBvinzazGh5my2NXXkKi8pnLb12cnmsI3prueS2BHu94dpLwvsk
wWwwaVulPOWxBeb869rHCGWqy2Bn9uRLkfHJ6ikgw32Zhzy2B/C1okyb/wVefdH1vLTdcG1PV64L
C+3P0ObxDBL+E/IKtSu5fg11+NLqy98/eW4n7eaxonWJkYGObnMPMwwBRjLNNmV1gVMNwLaHGg9q
4zw4sEp+GS0exmaLIyF9+uRz2OdeS60ydvt2k7L5nHfsYLb0KsL1MbQdSkuWcRntox6UFoYnZ3V5
4LU1DSIyHvesd256v1Lf3CK3pn/FHL9rKQuX3dMdScOBhkWuyhiDYRC21G+5/xpLywtmsia9oe2I
mYyyKuMCo05XaKvY12lIXsFhvrT46mT6knqq09iWzPnW4v7DjLnZmV+PNKSQgZho4eBFFhXoXMMS
1Ka4lI2sZD1Smw897z3MOcU5gGapM7CD30xWYrS4tzIVEMK1RZZD16xXC8pKed/d9Pf4+v59Nfir
M48pv7rpbbTvOq3Lb3Mn2BFy1dHR6Mn91aGHUCifwOZexv7Hudm6jeFur457CnS5zgssO/YNMCUg
SwOzqG3mS9YpbYUpaExCwAIx8oDm8OiAdW4yffLVqxy4LZs278oYtE39ppzydDuGqjXb7nUZB5rB
6cxQFo3DqISzCvMtUPd/EZ/8rkdZCw7OQswj6+cyhiSWQMsqqDaaSmn46KtzHzhKibnG6k1x7tXb
ujkZWaC3uos9x6uKmYCYOXeGa5FCsqKrmlegxS/4KuhdX/jYwJ0zK5ox7YuK5xHCMOJLVvvuKziJ
lxZfHcw2CIGCHN0CeIWAf+4Cq+ebqO8qQ5+yOpmzsPI294IC+Mw8mccaUH6bvAYze+nZV+ezrLWC
3Ck2xinLepf6FYAGAYCRZq90dSND9NiSVQEgN0bQAakbt87w3WjlR8TKkwCoknNBSohNoitk7cBX
/DmzAfAwW3sVzkKck7az20IuDpPcmxyEKYKKZme2+Or0yIFK3XV4cA6cBkbIik1Z8DuztVcnaAgB
jnN8PHiBZS23etcLcWu29OoAVdPC3ldh6Q5KBUfp0pPVTdTMwh+z9ycvk5c687oeiwtMwvr+rvMM
n3p1dKbe6zuBOyfW5bjNHDjYgCJlN9uS1dHpwbymrSCDmbSAeoNe3ovBAf/ObPHVySlT0lRcCdAn
gMmn3Kd2pP1PtAZhgFn0tq6IUGBFMAJbFnEGME9IPmSda/Y21+ycGoWWCXKCRVwTfZKssTein98a
bcsj480TS2n8rFADndF2FuNXQtQ59ZvWzFmtKd9ri6ppylxgsN0puC+s6Z3ns9cYnl7ws49F0ycP
nlZtnruRymNmZ9cVkch7rLE3uzmXMtrTDCJyJLG8XACUNoLV5BhWZgnVI4v7k4fu3axsB4Z109Ha
WhHZgWrRzPzWReJKlkgpbeDpxiqGmN0GRDdmx3JN/eswzy50Cwy7lYfgfq2qT0hoM8PFV8cybTge
WwLkk0texSGBOHAtOrMg5RGF+2S7K4I6VQ7m4rjJP4HUOc4yyyxkW/q5Tw2EWEDdgGI1g/VN4aZr
AJMNiF3/1nTcvxOTtXCAVVh+M4ZYPWWg8nSzO0fWjtmGr2G1shsZUQSHcmJfcCnzTQoQpuHaq+uy
DHN7VGKxlNKpY8zcve9ZFJqdHXt1JschF46DkYGYYiyn8PdObZgHPjJZPTETYP8R32MUCudGgtUa
ExIq4K/B21/wU2sYNVr/nswg/hiLsLXAQwICORaR0dAOnUs7RHeHFJo4WezoQYB/j2GUZsqHvdHl
8AgRf7Ix/jCoYQqxOqZGbko+/mhnUHCYrb3KBou0SyGjCVfYEQAwMTcd87lPzW6epWv39Hh6LByH
NgsycCWBTg5NXAnBpjYzO55r9mmnY4pZGo8eQtt4bm6D5qPRnqzJnjoRzhJio1ns5uBBK8ZouBvG
MDRcfXU6yQgxVJ4BQZ/qeZOV6YaFZmHymhEGGN1q5C1WLtoC0OhDifa32Y4sp+qJBXY6jcY2wsqC
1OC9cL9OChUss7VXsSxwPLoky73Gx87eZVA82qpJ/EuL+HcrBmvtJUz+uGVdY2yhVhGwn/OwAzGP
oQ+3Vpdm1peByAgw87U8Y8RfDGZhz5p4kjq1kuB+Bya61uemLK/n19B0P/eCz1Q4rS6cpzCSeOJy
Y7NNb3TBAxp3aR6VN6o+6wHKRmRyDDC376bZzsQ60Ie9XDpqJdiBwLETu3OAqcJrV+evTNi8tBer
c1hq1xonD9cNOBmLe0yTvqtUxY18E2jZLx8bVM8MuEy8wrr0HrrwGpABI/eBpt1qZc+lsvNwkXn6
LVNxlRkZHSRhLte1S4903TIiiTHwb9qeN/PsmoWugL5dri2jgEkpYHZTk6p9ynW7TJAzIweC3vrl
6oKVvLemxahr0sWzs8yrg7jFzP5W96MrKHQT2gqLs6r5QsPGPmf+THqzZ1+zc5ZR0A0FGHxj1c4Y
1M2mvWTENXv2NQc2ZDIsEOMhfvV5136Y01oFiUuVP5mdoLVAC7MwF1+wBrFDWUDrY9oUoT4Ybfua
9r8eaAa+RZwfIexDVuoKjLugFDNbfHU46zYYaDcuh1Psqaff6Kkxum5Ahnhpirpw/RwoDXirKgSx
xNzuMclRGNUfwHx7uTgXvOgDF15WS6fRCWWz7je0UICOmu2Lc/kBnSU0sjR8QEe8+YqX6js4zL17
s8VXp1Q1M0jmRgt+y37r035jT2a9bszPXj62Sktn9BaP6GSQcnTTfhtEwjLbkzX3F21r8EdOWLwc
60OWX88kN4rqAQq6fOwydCRKmXBbPOxvy5DYSZBpanZtrgdbqZ5tJ60UjYdIDmdlWdW5Rb8nNnqX
a8HhAKggLuQcQPioY7tu8KqjHlvfcPXV8eSVXeAqkkHChkbso07Ox1SCVcHs2VdHlNJGTrbM4QnT
cdi6lOk4C4rJ8NnXZ5SEsx4jUHTzqFeHDpjmZEKab+bQ1/wxFiQNoq5qgyRUjbiJfLCJlLqQhs++
OqGVn+Y6TVmQZByiO/4i5ksy+zVzX8Kqf+C6fxdTnk2aVbjoKp8UQSKKuvgGhpf5tujdeQP93yKx
mzwwc8FrOFDAs0k2wJhCha2zr3B7W5s0Z6nZuVprYtU6c6ZR1/gWUVDdtV7rHkENyc2cDYDRF2mW
hZixneYmSKSa1J1P2ulQZnQyahoAzXq5eo6YD+J8VZCMKgy2mG8KPwpPKcN9X53aTszZxFUZJBUG
HA6EZ+7t0Ep5Z3Rqg/WpFSKSjoT11NxZGHy5uB4dn5gFMqB+u9h3UhG3hZDMYpsqhAANdNWuLZB7
Gj786l61+tSD3iKWB+d+nbQktHciZGYgtWfzJNTWGO3MYTRjm921BIw4zRCOZpndmoqpdFE5LBje
Ks9FfnJ7fzqkFiQpjN7qGiEENLeIKgZ/5ntT+9avK+fPrM6p4eqrCzYfGJTowLybTFKBbdai9UEh
6jOzmTV/SWT1Lq0XbylCLZNphCpbF8yvMSkvdv0Tb7lGCgkQN4tsTP2EKZXtp7D04iG0uFG5ElTj
l/buAa9XdB5uWFlwB1NCrox7Txga5BrPk48oyKuM4Nn9dtpJC0RIKvDNQGuYkb589oC3bV9AcjPx
/cE5IBwLt7OjuVmMvRBXPi10TXMb9KGycJgw0vcm8xnbzVBBNbth17ge0EKHACONQdKN1X1LfO+k
Ki8wS5kWHv+nj644rxoH5NmJJevvvG+ioyuL2mzxNayHCXAvWXPoJ6r0gx1zudpnkMc0O6lrXI+r
IC/HgwnDZpWVfW690t0XtMmNWnLAPl9uDPeKzi2FGyS2DMlepB49Ee2Coc3Iia3hPVVGoqbwelxN
rdLbNHT1pqTTa1KvLziCNcAnDSRYvqvIT5wC+pqi0sE2nIvXdOFeWn11rQ5p0xSug6PqcdCOpACa
7uwmjITh1qzOakiVNw0uTLJDa/uqqPJpa4HzxCwafkZUVEZSTBynqc2dYGMJnickzF7jjVx84U88
8Jr7MCycvBa+EyQqgzrR1Lf9Ffen4cjrNtyZWc7qxE40E3PawJVh4ll/BOlTdxcJyB2+svsvfIM1
lCiHyg868/gGXVRXN2Bwq7YoYsH4Wwp6FKOv8Djs+qQxkDVBCKMJ/MRtpuAYZYR9xDU+fjNbfXVy
qyGvbPzjQ1tZ5YfGzum+l7ZhadldxcOCFjnkRT0/meew2E+dJ5JoCFKzm8Rd3bEOw4Pj2vOTkOUU
SWBK98AFlGb15TWyqPS5QoIJ08nAxh97vZPHAHM7ZidrzUbmg3anBfuLn+ggG+Oq0uPW5e1rEssv
OB3XufTHmLbKgn5GBk56Jg513qWb2W9ms2B7TVafLXMsNC9pon34SiAKwwPGRs0aYaB2vnx2W6Yj
RqUR9VlSNN+npge9Aqv0WyN7XyOMpM/TAYIhfiJdx4kdMkYgv8ypWcS6xhgNVgvHRxBtF3IAOSGY
vbofDasdMwQgBtIu92aiQTf6Guv3WoOyJpwp3aeDB2Eus91ZndcJ2h0ViDX8BHAM+SG0+vw8l/Xw
SoSzPOVP/P0aawSk65AHi1X2oEBh2xIduG0U1dEb4ebuLuWg4FBoVTKzI7aGIA3oUGDajtPERTv4
UcHoph7twizVX6OQkLTNYZWiQMfKtt04BZRWIVb5qgjPC1u1OsDBNAaT1SBI1gAkgMR96sA7N3sP
Zq95VYbyYTAadAh4EdY4XKGrKJO5k2bwQMyuXxopukcdn5gPtQ4gZOxt1dU9NKvzzk3N+mhrSJKN
pnvJ4HqSVjjzexWm3p9dFBrWcNaQJF654zD4FPnJME0PQ+XZb7yela+cgRc88xqUJJza4ZSE2HrH
lrcg97W3VJS12Y34yP7+JFYAwTrJSNXTJJJjnR7T0K4fJAz1NfbIl55+deMSTHc1liOixO9UtEkx
AJcQjXjHyCzX6KSi9VToNXUEZuDCvRGlsM5Rz+lHs9XdS7P0uB9WWYY53LDHQB1RNHrHumY0q809
kt082fnewkikrdwooV5bLPxuUO5upsHM2azhSVVazyokQYSxdg7wk++Kbxlz6x9mO7M6sBpzAdGg
HOx7QPR7AMKghlkAvHlvtPwaogQtJB7lVEcJ4U4LafO5DPg2SiNtVkBbg5R8q+qnLKzTRKMlA5oy
GW0sq3Njs6dfXblgPBulU1VpUvo2+KoX0YDaL+TObPXVhQuKwqj2MDcMUjBJoKZtkUMjy9f47l44
rmu0Ut6DzQ/TyulSji6vQKzmgmg7lGbHdc2iJyAaHjKw/SdZg9gYGkPujayUZ4g5sFbnNc/SSITZ
kCZtbVkxcUnxRVRCfjXb+NUF27m9ZsqpIEE6Ak4YQAk28Qf0H81WX12wdIrqFAULkmSRsN8F7iLA
PWb9d7PVV+d1bjhEISWY4VKhp1iBYn8/SmIbvVYarRCFoiJd0UdlmrC+LMGspvktdbn7zeTZMfhx
6YX1VPNpabIlIEB2rjObtG+Ropdbs9VXh3W2MiEDpUkygHPvI9jg+CkFyaJRTRdUFZfP7tGicbhq
0qSaZycZm+ImT0W9N3v01dWaitGGjvqYJtQnDWhlpxR0jGAUN1t98RBPrqd0ANEh4QMYzge/iYH5
L/bjokZltvrqqIJRRTF/9kkiK3BMHVvQgT+4adCY+WC6BjcxIdEpZZAMsCl3AfgYx8beOiq3jA4U
6LEud6eA/J/denh+YclghxJy+sH18tzwQK2OK/fBxdtncDVKd+1VpnVxBM/8a0nVz308rorVsw/M
oTr04YW1Ko8Ohoff82AUr2WEi20/z9mQxl8u3zTI1HQ9kiTMlM+2qZqsPabcVMLbjIM3sQYzlNnh
XWOdAGGDFKE3kUT3dNzUzHUwYFT3hquvDm9eB1aZsxku2V1UQTzmbUASXBqFfzRcnd4cWKqICAYV
gdEfvRO0cYJ3NQojXWJ0wtaopyyqtZxCq91LyNQkvuuPh6LpDb3DGvYkiePVgtb9vuYMQjh64NVm
rvP5T7OHX921nvKhV44B9D2Npm4nMx9KrRkvzFzbooX81LUVmSZB7giy9xSiy6wuxz3UK8wmu+ga
+ZRmEUmJ66d7X4PxE3k+CX54Q8eMCkZ0jX2yMHSQ9VyyA3eIVUGNB23xgHfQWTba+jUCaujbuk7B
tn6gjWdtBmdQZ9lwZmaVawjUDL2f3LOc7tArKPRC2YpBYCnIhNn4MghyLl8tV5UruArbw8j9btuE
eKsV+ErMDGchl3pqOC1EGqyUM//QQL5kD/xAc8ddORqVj8Ecdbl6zdUIu5zIIW+bD3r0qx8lHftP
Zq91deF24VCMIhfNcXC98rNvF833RlavgTeDx77dT7z+GgXFleVoiFA1R1BVu/+XvTNpkpTnsvR/
6T1tDAKhRW8AH2PKGDMyN1hGDkIIJISQBPz6OpFWZV32WlWX2bfudUR4uOMgXd1z7nn4TY5uUZuc
6JJluQINqAMMAQM+to9vplJTcidDiMoTyApb+zt8UqUh0Kl+Fl0Vg8fsAJeI9mi5iwhFdHIdyS2j
R1pEXf9hAG8ZK5rG65aBvTAW6bXTTk5jne0tQ16y8Jn8iNZswlzYToqQfKOff7KigBRmf0IO+jxc
VcvEeEc7ADuuOS8n/s0pZ5yoJm3X+Tk2xg1TLbdlIX2FD9HyjygNCcCcMk51/wsJ8gvS4FbmVo64
9y4YXxEC3lA96W1uH3RC+vV2XNa9mAFZ8uXSJGSU7dPkESRxp6Hb7lHTwzPaP1HjZOKrsPJ4pWAy
b/n8NswzCDCYOVDThZXIUq744kevGx8Pw4jP37ndXPaZMAwNxFFn3tNpyNR9qRNmRB1mUiy3mvnU
jCAArGX5C2zixNwDM2zi93EZfBo3PhkFTl8aUTZ0rlXaAaFeZQDPbci3xmsa01hTkuRjH2JQOKtQ
ml5MNQLF2nis4FlOqa5YilJxRmunRTAob0Or7/tNLfnjzHOLVyjzKErzakBaYL4dOMwD+UNvQfG5
Z+kOpADD2WTCB2qJ3o6LTXDu3MtSDI9I55sQooYNHnilLt9ye2ddNpihEsjH8gA45eky1AvyYbkB
f2/n07lD7GD0bcyWzapKwFVIO1CYR7Vq9EBWINGRbz4F6wDg6rM51BjJ27LsZgNmGW21GDnne9Wu
iub9CalSAyIqzW6jHGKIKttCINybkemHB+M3vDqRlt2raXPjZyQDIO9G1EgoXBFoEIEV110KhEkX
34VNh/7PEtNo748wku8p6HBFhD+rC4T0r+d+xadKTtvY2iGqeiQYJHGVKIr/e1AMNjk8E0G78k9s
eZf1lehNi9lEUzoVvUf74sD/mrs9238icnGLfpGYDkBZkHwxdddPbDxkUzCrulGb/HzAqEEi9wHz
5JqtTae0Z+sNETpL5mMfI7pbHSLWLVlc5y4Dm6ehpRjD7xT9BvdUjnwTtln00ha1dPwbuO6aHnq7
lKZCRD5u89lQsfxMLK7RL9PbFAyzXY3JdlWxGukththt+lQa6J1JhXPj8DgWwCOFRMZfkP4/kF86
eOSEI+Jr/5nutm8yslHE/iR8fyEyCfwXR2wtOXHKOroDHL52pr1bB73I27DIjYB3sZKWAXnhOtxU
8o7sHQNpC4kzqxjqINncfbVYHYg+AAxMRdekbRH0dej55k0DKyTvTUOGrQhfiyi2++81mv30WlgW
UZByOzSR48plZNkfu6TFdtwM2BkSBSQulT1iwQ0sXwY8KciM09FDx5/TM409Eq5OGHUE7K0akTpk
/mA4bEL0PEdqyjLBQo7wlBKIh61MfUVd35tvyPCEe+G4opgbGEhsHsj0yiLbkrNqj4iJcdmB343f
QVrf2NOcqlB8y7ZoQX498+NM8N6CD+TPsMyZfhSdLc37qkeNOGKyksndt3Gfrj8C9/2AqLYtnsRp
aHM/I4HKTEiKAvuwG0VyDLygsAnIbc5keit9EvsEGDplMt/MZZvBRzCkkU3eVxe2+ECJLMgfBwBO
NFys5kwPRyrR6D8iNtbO98b3TmmAw1e/g8+BiLrnDskM8Qe+Vgc2QLmWuRjBwosDA5tkQZjuwWt4
UvA3ABKHjz7TM3LZab/GyVyBY7ym7iTNBJAxUn+mgj8UYKybJgUpOr7EgizYL2jhSxB7TGh/bXLw
3aOkQ3APujV5esK14eTnAJpHgglDMKz4KzZ61yP+vpQj91VnRxUupSG7WeFnL4FhB7KshwZeL8Sr
NNTUDY6/Epbo5RzPqQ3vdghERbXJRQcQ4bCsZgn1FNbYPzqDdebO9t3wGZ4Ti6ROUE7Khg87K8fK
ap080o4srlLDJtK++iRXD1+j1hW7fkRt3w9bM+es6KcbYOR3egiJndYbKH1RHldpCnzMCXbthGxV
i94Y8vLBJd/Gj3xYicgrxbqA5mRnZjL1yKlGao9EOgPvHnrqZizZbbuSHwgfG9TY7L5fklBh9mae
AE8AkWr9akvK7MMoZa/VqYv7TpYnlfi5jA8JTyJxk2qAKLeHUHoJlj2zW8r3u2zf8V1VJlmGGQaC
ZYvbuNFpNCIbXxX4clVtps/DdbXsWTQ9Tktp8dhhMnNLzWEPaPKpaplzrsoHYOD5tzbSOUqCdV7S
9XeCz763FbAHvf9FQmAwpa02UQA8RIBGAERQhqzmUdwGUyFLMJRPsUtgXeXMCiCy82HDkf6PaHe/
meME5Yi9YgWMU1F5IoCZitPCueI0F5MHtFupLt0+NrNP800LXkx87Q3dw4saduvvSLxpkN8XI0We
obbYsQjIasLzuHeva7C4QerULjSZ6yzPFqHrbU3H9Q2reh99d3QDJa7qU8A3T7xnWfe7Z4OaX+bS
ZRrAXZ11ZVKboTDsNo9NCbqHc1p6iyz8SYvzplYBSBTziZp8ZSKsTk8hoh5LMiGGqC9ZAZrHpWXr
UjzusQToAJklIkfiebosXNl6xjUBZSHhGVweKEldqGXHNcaKAFPNhmemNLZyEGi6fPkOzIjnvyfQ
3ewEO/AY3FZ5qPFgH8gJSTFVFIY++5p49okeMbPGAaZqS7dHyDbvkPOUHOyuJonnbUNBCJzPQLb+
Ji/8XDxBnM3Ys9hBoFjwTaSJQRO2MEKh/VUWeL0CAPLpWoKA2b8Nu8vVT5oKYKoqorI1MdXA5qT4
KXKObaBKRTGIr3zj7QzwXBmh9qnWKW/NZbRd34qKZHCVv1mwyGJZCR93ES5gsSy4tdpNUNCPBOrY
tBaI7eyxDvo8SjDXgQwYhwpqxrG4QrTr1F66zllcQbmtyS1qDjAmswFr43Hak8+oL7UjIu5905mU
x9WkYZYVAey9/TbuTNtHvJUci1zrhtHehFjb9AuovGVUMTjzkoqOyuk6YnJJhrpH9l77pFuyzpdk
HYb0uBN8Pyi4vWavC+3WGSOPlm/fEHU8S1dtXZSNS5V0sSZ30Y5n4jHeepjPqglAKKkrwYt8EFhi
hwXQIrNp3gPUuXoFxkociCDykDHL6W8rkWA2VVOcM/z+2ENgPecjdqmvAEdTel170JneeYL15Oeu
ccEe5bzk/qHTY+bvVxhbuiusUBTjdjg+h/K6KDsvf5JpV/4QI7k0d5V3SafPrc969y4nxG48ZzAl
dk8+RJnTlcag8vYmhZXmDD22C0lVxgXVb3MMzfTXPpaJSg7Z7NciVClEwvAimUlR0HsepvyymT4I
eh6RuY/BU9FFbqySdnL578TJPsf+CnLpW8AiguuDjpzIcQ3WqMW3gOfZmJt1H4f9Rwzz3uOGo1Z+
S130ybVcXPxl1Q5DJ5mYBXsVQvR+rHFCmvO7SDIpv6VIl+ofJJoQ6XHu8Rz+4Nbgmaxl3rIcU1mA
imOGMiG/fasj9rghIWDF4SmAV3NWMYJ6LhChy+VFD+nSfWzgQOHjY6mX2wMFE3fE0zZsi7rj0da7
KuVdUO/ZijKymhDUHl/6iU+gk8XAeZy8E1K+5PnUAYnp5ZaO52Ei2mAVsNmbgxtrenCt9/Jk+yWK
DMidqoxeusnw9LccluBO2PkA9VEw0CUVtkWKuzLpU9vEi+9jQNBcy97UpAaCNbvMpyYRrpxeV0XQ
j8RV3vEQ2J0uGCpwQO35x8iGBa1nJ1vVH3xuItn40i/0KeIWGNjZc0LPPXCBA0YRVjaAG7PLnQMb
jNXnZQUNLK+1mp3GbsNbQB2KHmA14Ly74glZe6OXdavosABekpSOPKENl9tjv3qJlTAQpK0dyU5z
cEntWNJDPFnPbYMRZQBBEdTQqVsUn9RfacmT4jBaBzxxn+EJvY67KtpDTvYeh10qEgP6mYw/w0id
FvJGjCQM8IIkQS6XeFtc2aQ47w73HuYrewE6Ahpr0Q165JXDOyzOVHFR3K85JhFvxxiSSJMXUT/h
zWL8i1bAJ+/xTTsXUv/kxVjad0cTkzwkA6poHOAwolQ88MnK+TBbkOtui5AW04W0BozvNHE+vggy
J+stJkiRQFEV/ULYd6nFtB5LsXv1IvEUI9ah3xNzmjMcah4Kb8mE0qrsaefRMUrZeDdIle73vsCF
VkPtojUGPzDfwKADgKxoBSiwbbRRhtTNtIiyf01VoP9o7OWjSSKgYTjIyQbzP5BaDFww0I2//2tN
lH/05YFuxXPl5w7outjcQF6P7yWYRv+aWPTPIal0XBxFnbRfct3ZKtjEvGzl1D7+S+/9n0NSNAfc
VWU6XEwhkmvaDf3Xz4r5f3jvfx1Z/0X/559TUjwkM982IS+DHrqpP5BiR6ZiQub2ksOLhNE1BC5y
EJ3TCLf9NsLHGCNT+7dgEmetXvP8XuBGWtAwRem1rzWZ2LxVEZm3DBtRifHDhrixxC/YifD2lBrN
pqqXU0qrYYDHFWA/quyVe5F0uK0tNLF434b/Kcn1s4P4X33Af3QWYZbeFt6v4cIojg9HP7NlPds2
CX90vCSykQhR+Z+04P9GofknHnc1Mou83ezFI/cuug5CsyhvMpHEumF6Rxumytud5A26CRFoMx1h
6J/BIpdEgL1te7xV2DGCPST5Es3HdWjtfGYjYB23hW8jWU8KE3PuQBYZMYeGwDwoey/SoUBBtiyT
KxekJVs7gZy80+DuERHQ4fBgu9JcP/1lACPQVuJUfRB95GR+GFbd0yaduw0IsIB1Jz3JgoNP7Pmc
hJdRW2gb1VD4sVurdmgRyIXTLM7v28lkeYJGjNm57QB63oxu0oDUocPIo9X6KylX5u/HsuDIA5PB
BiWav4/E/2fN/Duh6fLr//yvzwy4/z7BvtKD8OL3f86v//yD/8ivp//7k7vFGE7hDHikT2Pzf/AW
2Ge0fUGhXxWE5H+5Tv/OW4jwowLjiwypUCRH/v2nt+w/8utTcBqQ6VIAxpCBc/j5d/8gLPy/iAtp
9tdB/H8fSwCR8ySPgSErGFAk+V+yzn9uzSPTaE5DRuODd/PKDy1OyOBU9uns/B22zDS8RH9PZzju
Y7uJO12AHoYm7faRI0/+g/Oppd+XZOkBFmVRtNRZUWyIyywIzxyo7LsEe1NH6mnRrBNHlHkSwypL
j3nfTwji2oHMvqnkwYCfzep9ncJe5XOWm9sY1XU51WNGOxwLkym/C30wCpXsnOvs4GW+r6TeF2Ms
MKtmk28Dxm/lhRg9j0cy0/AnjNPyvedzSo8lBPNKbLQ4IFaob9DFvl8RZ/Ayu1HhgUIvTvT6IUIg
9EGODvzyTbzhvKp/IuIoB8Zp1g2mqz8QV5fd7FhbeMzbuqOYLe4WHGd3JU01CaQnf7YNTsg9vYmT
crqRMrc15XI5JgUONZtnN7nNh4cMXO6i6WhW04w82m0XjZwn04gtgJMJv+79LsG/i+EpajTtHmFa
KKqyn+9zt3aXpdvmZ+en4lB6Xl5wsk5roLaXY5Yvv9EzxOCLoQ84hMwX46MrlIM/SbQ9Zrnc61xz
EO9X8To47044eO5HuvX6MRnSD9b3pJ7RS2xIO5nXaUTQvkxHdUBt/QGw5nf0gzNwJGN9KuL9Z1Z0
0UOcuemQordakXlfwXz3fZVq4Z8lc+8bHoInwDALdLoiB6WCt68SA27fkb7NzpjznA6RLdZ6QeFd
J3xETVdi3VxfRLJ28a+wG/mW+lj0lQnUFc9Gie2CQIQ2u1rvl+xX64eS4obUUVTbbMxDet+LjLDj
JPJlOUFDjG+ndCflgQ3cdNfOlfQ5WheV4DS8RX7oIS8YRMw1mU/Kzd2VC+mKL3RbWIm0OfQ/8hLU
RL5s2y2nzrL0C1h9UeBoYC1xAnLxnE+qQZXrzcnkI7IVCN/dE48hZ9yUGi02bDZz8oyjUvqD7rSs
ESu5nl3fmUcwyBjCuLDHCOCgaoRI7Dj4gx9bF2Ip3nHbZvUeubLSWZGjAx+Py7lD+snd3PbTH7TK
l0qBJYZ+OEgX16D4du9QzFp70FM7RPbNihbTDrSXbS1xnqg5D+I+WbMvnOqsMUU21pgi86JiYwHi
imx73MUlil1/M2K9KK9pMmwTOhhoy+5ni15ZDT9FdBOSIT4jemkFiBLgTxJF24F16VR1ojX21uJI
A6VywpGssWptZ5wyMaX5wdBwPg+5n1wdunZZKsJ5e3ZtxKvN2Ndu1vn3KCCTqxx9h8nlEIXj5qbu
C9HFdqIROgUsSthRlyo+EjMvFXJ3prpsy6JKRzIArC6Qi44GWLsoc0lCHjVzb/ZKdhjLYAr4XwHQ
y/VzPJQAN0+yvnywIhU3czupywSTKsaicPYs4zlg1IXM73rcohu9hKwJAInelXvof3BMw1RyxW3P
tx0XI0NLmeSfv7J3qgLRdTiVMpQna5OOV3Km4qacfXmK9VyeSrR6L6jd47p3OYBeYmK3Em3Le61I
1mjWx2ekhPY3oQvRDXKwyavIkTQHBcNW1iLofNv7i+1W8xzjOan+/ku5bOYZaOuyitnfd8Xe+IwV
qwqeiaLB14H/K5b5/e83qO0Un/W6Z02Zfr5CVCCPdJ0VGg/dD6nRfVwDia6z7sKFd2p9KTdcEqy9
7cMCdxB6rXaou3kSF+WX5WhJgc9nQjiizcJOuZN7RSeWXXBoB7lv3dIHQz3AoICX1gLZsDWGq76V
7db/+Pv/NSu6r4EWw0la/EZsOLv/ew011+tLDKT5pZxJt97xIe++xnj0fnGbl3cq67Jfa7/Ej3ag
/Q9LB9VYMAd/SJfN77CR7h/r6MdmpHAfVuD+YemDEf+bTKL1AjmJvVBMSTzPu4rexNShzwXvbNUn
CFQzQAnehgTe2TEtwx8RUCRL9GxvWLKzOpkVm8qvWZ5D1bhMLfro8vMaF2n6WVfqwV8RTTv1HboQ
ccJ1hZ5b2qE3N7nlSgA4nKuJ5vIS4QT0YkWeXVe6ISopFA+tjp/R83zaCnVeVbY3ugyHDjTrdLAX
Rd0xddvZZdnHVJa6jntOmpJbdY0pxL1uKh9CZnCjl8mXku9fvWD6c9QJ0mqBxtk+JvYEbRjnAe9w
M6EtfBQz+MiMW3mEdQSgXV1m6KSim1QConjggsUVnKHkxmawrMQdCPGFF1ldKIoeGs/5eS5wi9tQ
jEm9AZhGTZLWq5s9kLbbG9KoBa6/fpFp+93N7c8csXtNAl5wMgdzj72EgRm7qTOgUOOhdwF3N8VS
7KA7HfxeQuNcAHlcdb42abfb962D2kM9jW5m4aOT1XDtKZy6T4XtLtBvNyzcpPyzxva4b/QcQxwe
ESqNLUvsoCgDsYzOEkjXGWDeRdZMWyIfUhnRuylfu6YMC6/BXC5vtkHFtZQLApsKhlZP99oqKLxR
aLcqGHvFof+rWfbTBNWyKgZfnJYS6R8mkT8FERvUkk9NS6cz5EsEUUbExg2zYEzMIsGpK9nOu4vM
weV0PMRshVRYsDoioTxyoi9k80Bg9cVwywe0fytYzBqMIZYHNXRYBnMaXX28r5ANHQY4o/6EGZPi
4JLpAkkXa7XuaiTMqB/9BmnJZkv2CFBMduLBtzU6tezLCIXzKbEFBuHoEDeqHMpnPdP0hOGv7CzH
FqpvNIi14aMVDWCcFNEslCiEzifsseXZBdVgCUAcCykSQyAW4ObrxP1ux+GBAdh5xFoNC0+yoTMK
iWv+Om+kMHCBCXcpBWUNCtKyr7jGNlJs6XKlrP2Fhvl236Klc4cD7lBrSZKmnKbxUcRG17sx/JJg
kz60I6Y/seUVS9MSl51mKnG/Et9BkVPmOMf9/DJOEjHiIdK6cci/+K6Yik4IC5ubNZ9tvYPqcPF+
LEC4AyZarCZCS6mUl1zZ5CYrenoOWK9+rU5DXaR99IAYcY/blMvbhM37EetiApI12dA+X8NaT5ib
htRDsMhgZi/bIJ5Bc8F2SNO96pdpa7iIAtrnRcduxU55A3S0Q62opzst9Nz0UqIHB/2pUms8P6sg
JOwCqBiLElNak6Tbd59GS9UPqeA1nyl/wukgNDT3+wGqHhSOXOfIaXb9CTjzoag6GOMOboPEh+G+
vIpRqTftHrYv8Aawx6m1nyX0ikEEGd1/YlB/4oXlFxZA5lkM1n8fL/urX7dT0ZKlKhAeeoGEBGLz
RppCbttvno7Fr3Ki8SkqKJQnLhshM0Dle3QK87YNpxVp/9gQoYzALNYuqI+xJ5V9+4eNI2zsA6UV
9uT3RQZ7l8xCPxKpWB2UfgPSA2jpLl6vapbdC0PJ2NA0F5cCilWdLShAl80Vh37DC5VU/cGO/rSn
M2QRbGUV0J/3nrmnNiZdFVIkTWNbThFhNGM3aVk3PkIqFhB2VqxqZqVfMX390qO0v8J68Ysy9zMe
CtReeZQ1Sk4E+nSCzYyne7FguVTz0af9RxF61jje/6DDjt1vH3WVOPMw4xkD8ZyQassddtoJ82oo
NSwI3kVaFTIecFqP9wP6sHejUuntp6PmpFa0TNd46N5iQhJIXmwob3iG9Vgj+g6lclqzTzeG63Q4
rgrr6IyzXcUjNR0hsv0oIbieUXCpH5j1w6LIhus2IVE76jQ7t0RMj3BnhNolg7mBJVDha0pBfBiY
v7p43aHHbM+bKoszMYgUFhlNK2/D0LQDuVd58aMc7GuvSHqMqdyhuDsA22UBZLppC17Fg8RDv09P
EUVNiTiYzy/1dyZKWglTuC9Ic10PizS/0V5CoWvmEfnW0L9s5tVz2lH36CO16E95Kb3uUTrVuSl7
3GyufYOaHk3go2A2PqBaqrYJBh4pZnJiFLYhyPs/MVIja1k4VRMkrFd2TtuLx1Z3HrLoRerskkVo
wLQkxOclE8WDlwYOqWRHJNTIrwkjvBn0J2aVdKzCvGFxnKI5rQdn91PAZQSlOMnUAYd0fuE5we2M
CrxZxB4/tdDKvwbwMyrfro+bcj+SfRpeVQAMfiHTk42y/oWTND15MmffcK6yR9hLf5mYFVf0mrAW
UvMAQeRhj/X9SNUplKi0FEcMMCQRdZHFuF0SjfhK3LgfchW3Ma7r1xZkT3TxDL5HqMvAo7GrRB+w
mlub1EvOwYQfAPTx6SBP+ZKmccWgRtwGsqinQMoFyT29qbcWdgaZyvjo2b6c5bC3B6I4u/EtR3kW
faeqc3eUeWS0j5H/3fbl/IZ+2tiUowBnMQo5Zp41sIpyat8y9CrvB0Tmn/Yib+9CEmELa8u4gY9q
QBsONU+Li1kgUvpLoJlqkPmXPwjdyakuEGxbw7QRwKxFdrhKsvwuz9Kx7ka33PdYnGuobuDhbaNB
x20DbnRa0XVLcIqvkebxSxG2N/3a+ccVEbxImcE5FMVKUW1kgUrljfsgHVlRvqUbSPTA0OPU06l6
jZaPzkNBzih8SsgMTE+FyN0tNLsfAXrZt3wPUJ2gvV1FbgjufwwSovXxvoWB16ZfZQW5OP6qIjqf
AmCqL4Ol8SP3C7nt2YTmwhoiFOZsr+Hv5jdCyUePzGv40orsqNLhaym64lySKW+QdUQxrGv8JfjS
VmVnApaNQphjgSmFL/h04oDRhXuyf+ZHuizkz3tPvs0F2asVYWGuchNhX5RS+0Gw1H5oiJ616ktc
9DFpZZXHqEScU9BRIGBXABANZ7Q64xtV9J9BozhDodpgjyQb/LMtU44ze9+nzaSz7anTPDngLCzP
WuUwkPDe3eKIuhw05fTiu8Q2bg7yRbNRP2VqwzZAsM7eGahK5xE+mptM5/LegaX2a1sl1vHRwN4j
B/485llcDRjzPayaRO8LNKCzZi6rhk+60BhJ8y02ZLoKF3VTxWW/HhODxWVB5O0bhOdHSLF3BId/
3sXfB0hAryXaWbVM6XCcAmpXxVpz2tf8VZghP0jYHt5NOphbyaeyypIgvpqJDreuRxGQJPuPOYUp
rx/a7QRDx35LYCqNYQe44aHbb9uQBrTo3XrO5LqgmnC06ko8ckiXsmeiEn7IIzJWU8t/6jWzh7Zv
P7yBqWSYx7sZxy+7W/0w01U90mIr/rTw40OC4rAMo+J7jOZWnKhwu6jgLJi+K5UPt7h0oqEw2Zzo
lrImjjv7SFGMf3E4bJ0xlAeHKJoONSw/Q1LlxhVNVOBh+bxGsHUwlkJwbXdF8UCwpIm7Im/2ziCg
Y0PC9hNmptYzIiooBpySpWb5GE5M0QjkdhO9s6kldZzvXaNNOz5DMVxr3gEkgOtvrhPKoSPUBdTK
fRoWnHvyFDdhtkKClQZxx+OW+pPOeiTDLq25l71r71cmbY2CFt4VCJjf9YY3BXmwt+hzmOKcTmZ8
2lFWIxQ4iV6LBceTbl6XxmHQ/KQ+uwQxd/Ex6rHbbjK+MBMvZ7yv7sJWNJPQaxjuiB/mEyeL+DPs
YvihYJ07QjEczlSP9uTNuH2zExafmINPD78DXExFajJYUffyR5lreegn5c57vpTnwip93NC2eR9i
tx16GEC7Srgl+cVcrN6WcrJwlArHnhA6Ez+YvY9/KrZAxPTlXC/g8P12aCc1XG680X25Vm7r1ZE5
dGjSFjcl69bpDS2o9sOpXt+3/bLUaqEakiIMiRxx6D8FjAEZJ/I+IA3s7BaLwiZnq/6+rSt5SldQ
Bsjar99KODixhJDywwtk1UxR7M8SG/dYI++veLKILnz2tsUirM0E2eHzoK226KrXZIdztYMfc8Im
pDucmis+qjiriE7KOylLcQPDpvjIZBjmz22HF1Aux/7LMu+0GWAymKrCCqT/2pneZwX8GzdhZ2I6
dUVmYe0oDlG6yIZM1GZwUAhsOn3ib2BzNlBTywRnNW7Yg1p7+oRum7xLYKL/MaSw1MGINIpqDvtc
+670X0cwsRpgRtnPGT23F8KL9oYVLkKMZJQeU8bDVQvYbl2moOMj4Om3mzSccbH4Yg33X9KRrlfd
juifQagFvcdgbZT7v7F3JsttJMuafpW2u89rOQ+Lu8kJSIDgLIniJq0kVeU8z/lG/Rz9Yv0lz7G+
JIQmTL3uU3aqKAFEICI9PDzc///3kyVZ0W4k33iTGln4IPDYCEoX616eC4kEp246EIDqUx2K4QHf
WtzGmaR4hdbMd2yP3jaWqP9lEQjVVfRDka0foMqeVJKrN0JZfuul8ClRVuKhURxd0LWza2AmZiz/
KophcGTFetWH1Mtz4DStUkRHkov5cy+pMlGQ7IqZ8UWf6sShvbfhiEvkS1Kv2JMqKq7EbvCURXY1
AllbqOPIiXNZtmm951NGXHZgbnHx9USAudSHsYr6J3olYDZddhrjSMbd5as/piWdmCRZPjSKPLp5
v3yNyuGlaiyQsdrgdeXoV9xGAXqI40mSyCCGYbFng692Ignhqe57WtiT5D4aYmnsZykHqSxPhGsQ
Wd0IAKojp30a6Lre75e5W3ZLi4qHaGWHqg37E9ekNOJsV3+MRpq6MLBn9pr8oFTNtG8Ak6mjkjhy
okS7ul3VvxFxbZ/0rBO8NQOYPSEDRaSQp44Cdmk/xfRTEZCHAzisyR53K6R1jSE7TaVF7hVQ92Q3
GghSM01fBuQYXdCD4n0KTOOUNMIGalwH1eNIse50gxSvlYzPRZJLrtQZIYXDqbBRhwRRpim53+hh
/DD2ZA/EyRBc8LynNSKi73LSt8NA6x+r06tTSS7JR7mZe5TCJbutWHtT1JxWl4QDKh3MDHN4nsvl
0SoJlZMxU23iTqK+hur8drOSrXj0Gk2kt6w2H8JBnt3OKOvbKa0CsPbf6i46jbXwqx4pAguJDCRo
MZJbMerAKwHB3LqcOZEYGnsg4borRibRn2b+MPWu5bZSvpDiaZxR1LEuINvBAkrCqcMtbi9kv5rJ
/65D4QmIRD+MtYIBTMCiShDQHdcJhz6BDY3jR8HOLKUy7Xky72I2t6PKdeKNaVYEJsDmvu+QaKhe
AL9q9oLWTbU0ppOpybcuTSqP60No65SHfOCjna9lekN1Y6WfXNKe1LR6nrWU860lJ1sq+k1pZa1N
23oQhjFyP41izN5azAnNVWtfz1Wye3Hd2VUIklJuM+XZELrvg0WaTlZIzkeCMXNiAgWBVuKkizlB
oDK7o2pOX7rFSkhuVaJf1OJLaioRriUb9/pgPVc6IVfTK/NJjoFSoeLX7iylVg61Njwaek11ZM7H
W+iakUIWgBq7Vc2Jr5WLDw/gdYytJy0kJQKGeoenH9ysl0N8b20Gw5yJz4SP6S6xfqJap5C/K0lA
i9YzceS3KJnvuGhUALqr+CkZyl8L9ZzbTDJEf0AH9KQK0i8jBH1j1a6YrLaE/sjOatZyP6Ebd1DM
eceJmePTMAlDSqbdsl0DAEz6uVr/GvsiiCv5S9iEqltl4uMKNvyQRkV60xbcbC0pdWWr/EuHQW63
BfceKRkpbQFmDDIUxO0l5PgQSrO8WdP0wC0pOkyGWO9kQfqZS/VzlCV/jQnYiqgWpH1Gn6l9YeVU
kghYj1EfaTuFUA38e9bG3KunfQc9w1v01bpbFPmXUoz5E9ySOaiEZnG0uK4fFBNWCRoUlRsh3uhw
eW8fIoQVd2U5fIcpVCQ3UzS5SfyMS5+CvJhqW8mHZSdDLIRkUEWv9VxL7lCVmLjYpQ5xV9BPacps
BBRutHGnlEWQT+v3YpBuumjwV2We7WYeDnkGLnrAABMtBLSdp9+XSn1gvYNZUT0NyoeC3dnK0oge
WdddlyVPcxe6c0rprxnK8D6JedM4FMe26RZX6OpHKm2Pytz6gxwHtWa6dC0CPNqEnkQvVXsFvH1U
w94th/h+sKSvQsRWr+cgy8B3rs3wK8vnzA0F6UdXiIHGbhgxjd00pKdaNANBNp8kXcmdUS0Ocxcd
NLqEG6pir1Ym389pJdnU1wYa6kymq4viIa9oqWXljf41bssXNBoIf8v6ezML91oWO6rUPalNvDjd
KgUTlciY26JHnbd+Edf0Ng5nWyh6lyPKnfP6ixhDHyKK9UtduVWkGvgFSOxgsMLlNgqrfdXT1ZVm
jKqXFEVIZZZalywk7hTNP1Y6SByE1swOowB/oe/DF/TYFVsTiKD0fHDhkkx2PUSdly/z9yIWJ29e
w5PMtUUbUTtomxDfwD7KLYMKLhJJEQUE32yMQ2TG1rHppIQbnlIa30iIaZBl08Quw366QxX6SJ8D
EsBcNb1C7xOfVEP9AvKmv58NNT0IaZKcLIFOvflgpGRT9dbOFX1HniUJ4k5AslTOoSVQWKy/ImYy
/VAbAnbalOYuRl7mfyW6xm2duBqgGWUD+Ame2LW1NxPKoSD1S9dH1SmSKKYgg9TKbK2g7fWOmm4h
dtTzSD3Fo2p4Ck9GN6wUXozC6U1oooaSa3Stpw1kkiOyGcloPCWg6PcjbAVE2IafapaReaBIRc7C
HoYk4Ak6RIMVSfWhdJupanEamnaQp+JRKvSRkgak32H5qobloTGy3h5E8V4f1syTjTp3irD5msfD
/TTKXyiFZnSNpv4v6GrqNlLUBuXaLi5kwZ9t1EhczEVQ+KlePQ/VaABQTh/7VQ/M0FL8oVFCB3Ty
Yg/q+iDXa+0V7ViBaIQVmS859XjpO5rQHfiYOnU0kvOdKmYPGk/UMDLdBmdK4BoZu4XCqG2SoFVi
q3OKPMzc2QxvoS08GiVJi86AvtDHvc3psx/jHAHuKPSrQXvtTOl1GOfcaakpemOdbLSc/mtUDT8t
sXeb0KKUomveqEYJdqzcQ8+o/Sqn72yeiz91RIj3gg5fQTWozxlZbBA6yCjjro075Pmx7Uc3GiY9
qIz0u1BRjMhymVCxv22FSdmpcSP5a9c8mqHElVt77HWjvYtmY3bbcNZv2kod3LAnvT0WnMq4T+Vg
loZjTFHlUoOOD/2YqD5wxAoqGWE75XOS6SGXUEOvCqeNzK+SlXa3AMu1U9wnxw5ahAeOcg8c+S5V
MUNQz7dZyAWjTTMPrJJH5RK4f6a0ZICo4GZyejeJRmJXnSjbqUHniylJMn+gYO/FKoFCRicwdt2S
BLlJ0lrUZcMVuBaAdRpvNNrNjOuoexDQHoA7kWc0xK9IFoGKi2qVf1VxkIzyX8pMGqMqTkDvC2+R
y/wkRmpOAGrljqRyUTEWhdtNIRglWVwudrC5ppS8p/J1VOo5L+6rqJaUv1e5Dhs3bKjeA4tHji1Q
qsHIjjNsxAVwd5crJ2qysA4kbczaoKPRgXTT1G0s1KQqGipRbSQIqa911gT/ulHbv9I6zsnT9936
LSZVNz90pJJqOyEZOe14cdJOPffPyoMKtcT3nO9he9cK1fLPms1m61Fqr8nXF7SW2heFBg8oCUuk
COyZUknlFFFTiW6qtYJ0A/qDgFBfjPh7U08RIjGaatSPMkUxomnsPktuZi2phsexDS0C14hG6O4A
Rqk8lFFsDb5FuZvkvWYNulMrzSjuIPO31JqztcqEY0Tudbmd5pDJhWFFSktT1K53UzPltgBvapSS
2W57WhG9lM20igeL5jtQ79JZlXqPuEc37xLAE9jxVND2DcDw4sIESkZbKkzrHjSFeasa0o+50e7N
Fqi4Oo66k+tlsuuzbno0FWilTVo3QAjDEMhcMkSvRTrV90ImQBFp6TksO7LIWeqIpWQGAD0e19HQ
nosoe4law9fTmAS4FDpyMYx+lCn35lTQAB6hKhA4yDEtrfpA4bw6RIJZmw7ecFi/qiCtzX/GtpW3
8Uf9aJXdl6kGaj41sS9E4c9YHaRdkRs71Kh39UgM3OY3i5ZIbphKPdj+KqEUEq8UYRKyjobsU7yA
4TXyYpnSFkIq0K5pGwvYj9HPX5sVunQ7V8ewl7m8EfYep2Ip7cKa5WOhxbFrbItUaqVC6rvdtYJS
BR2Y7d2k1D9KwbyNARRzR2oOU02Mx+0IrnsBA4ttSaMoIcKP6nLdOmLMDpkg03wJO2ifwizrp1wV
VZfs5QKUIQ0DYWzVb8s8QAGb1m91n/2qCDrcfm53abeGe6OmZXzUW3S2WTUAsrX1S17MNBiq4baC
M7Grxuk5npP5OJL5emgakxb2kwFxMhFfy76MnSTuOGUUgXx0u9bAwLmglXY8phV9irjQWuvqqzN1
8jnu6KARz14Jdo1LVUMholkOFO2UvWFxCFqLXHuqNC27PMp1ogQDPmPKTRnxqgdA2Lqta0Xk6LJF
1zcpjCCnGtYJIu+jWpr1s2HBEU2HVX8A02ftpyYyXIorzc9wyjN7SqzIsxq6DkVKJ+27EYwXnaa4
S6RUauMW2pHC7KGIKYhMgRwO2O3kXU3zmACm+dVQOCC5v9JTZ5rWO1NeRKfM4CqEmiDbU5h9z3Tu
n13C0VbJ6VOWjrNTwOnzKMM+rXNRnKwspKxrNUSDxtBbrlak89dKVQqCGTBSBwreSDcnNWtvkxaF
DoSUyfoX8DD5R27lWvXQW1wOZbL6kl/mkCTuzaVKO78XY/GgpUX9Yx0t8oH2yERv1Jw+8o6Qq9+y
REqoMFb1F5Bt2hHQ4wBhlwLnsLaHdXNZdt+F0EbNuqQcVt7kwAWdRiTnUlt1505bcCN1wron5ki/
AkFGyHGOp4PchfMBB0ZgbYZ55rQ1duCVYTvFTjtIRF1dOdXiQZLpgW4r/TCbv7j0QbMaB83yzDks
b1orcyu1mQ5zVKmPgqZ3B3MoZHeOBf3eKubFpyaR3vZLXD7GdfmThovyiU1cOlmRCw90m3+QaYgV
tLQLeqIsAusg/1trU9NFpAn0LySGalXVh3oA7O8mUii4qx6lIRigeO2PoGxfac73hcrj4C7J6g2N
KARpyBVZTpLHOaOQpy7kpjiH92ajCH+XDRiDyjKcbql2qVxWztysU4CH8DUNHJHJJvEKOnEOGHmm
upIWSpzMenaKDPFptKjtibCfqXzVtqxOx1rt5UBWhM4JRUt2xmTyVzNj7aepS+4NUR0J50vqkX1s
QEkqIlcDIPBFrnvjNtILgyZGMBucKm1Fx6CdTyDF2WJ3sdx+WdPsq2JCRJyG5hcXoP4RCB4oh2p6
inG7NH6ECf+3bqjPJIgSf6DeQqX+MSrE2AlbyyD+np4JQVNolPgJWPuTj7rTtxWBaNKz+XQIO5FH
I/XUxCcdapxlT+0kAsVZZqtPbyJN0yCvT8YXBXLsKZ+03AfIkOxmkNQpOKDFKlZvS+UzNvktM13J
gw965RXga/sbI25K1Zcl4ccgmrpHnsgMZCh+t+awqOw6LCyUwKlMEAQd8Fyi3aWavldAB0y23i90
+lwz6Xat+tdMa6YTsgPZLk+7xYO1qh4pRna30ILUjdLzq8Qe3Roy0LFpga3aRRn9rccJSKHGm/rZ
J6OPsAM7zWqeYGwDZ6NosS+a8cYQDFeyxnhfKAA6lH6VCMZhfFSKmGDqckf8YwHN0Om7QaGhA/lD
6f1gDdJ+oCQnL33uQqJx4CCbzEB6sqL+1ijqm0IG9woxbfTrIgJgC4MKerNqDF60WvVNmrYC8J00
tjWQSi5NeaimwkxAYCSs7CYxw30H1XU/kHhjvgC/Emv5Wkh95eRGTDqfVcq6JALWmyJvMKePQid8
FeCUU9+CbGBpSGz107Jy1Gv3FbShY16ig71QMUfXqzsK2VT6gEH3lOqg1kuE5FVFolKBWQn4wfyO
Xn9KBkX4qUjL01oPMrzhiGZTEHGmKRV8YdTgNy8r10PNhO1F8jmYVuNvCRqO6Uj62NOQM8G4pHUN
ShbrRD+pkhvI/wfER0lVvse3bwrXnwDi2//1P7skP/+FfwPiZfM/6VigA1qWRV3UuLj+H0C8ofyn
hQK1rGqWAS7e2l76NyBe+0/w7hoCdiYS7xTaN44MpfY+/q//EBTlPw1NkiRRBCIlqjItNf8AD7/p
0Pw3GF4DvaTQRtSAMy8rG/j2jAelQIZP5Qj6TKP1OfiPuO/bHeVSEl4RcU3vv1ua+3998P8oB24P
FK67//qP34dTUTiTGApqABi3Mw29WjDok92rM1WybtF+zXkmrTnJhYQjKFLBGf38fLyPtJhteqom
bhqXhsQu0M65RiKlZ7LsBIANBOLH3lD05ybR02uyem9ylO+W0QBuLhoU+xUOZF2XzoXS+CuJO5z0
cAzu/Lu96/u27R9Pvu+6/snhzyeXf7uuY+/5yT0d/cAOeM/pxB8Prstre/fAa96BH3m3HwR37p5X
T/xywFsdJ+DT/J3NR/Lx21v8it8Pnv27IODTbD7O9raX/cB3XnkLX8F2tr/hZ/7g2bazd/aMy3v5
xPvdHR9/dF0+6pW/CTzb8/jEF/dkB8GzHXgOv+N5nuM5jrO9zeP3+bztw5wbfjgxE77R4zb8bu8c
vnqH7a3eIbA959Zx+ZlZ73cVk3f4dr63v3EcPzj52xflu+34zUfnLz51z1sPt0/7/dO2TCzU9tvu
6VTY27BPDn/9uWG8CXR/8sSsM4JekbakR1Lp4eTfvQb+M5PynL+c/cF5ujLSmy7yZyOdbbGeWxFU
W+nBdx9eftxF9p3tfb91RPvKOG/a9Z+Nc6aERoeLOja2cXhEL8HjI8/ZYb15JPvjyT06zhVZsTdh
4M8GPBOKCqW+SVcGPLmvz1gLz+nzZ4Sf++idzrfVebNcFGGQCkoY4eHoHzeD9k9v//Dfu1efvXGH
rZ5eT/7r6a6x2Tin11eepX2zw7CCx12w2+283e7GvsXCDs5xjzl/v7l5M8cb27nd87zZeWwL13k4
Ojb70zs8OMcj1nfYX+HoXTWEM00wVRzHkKzBg/viPrNvWLFrVq2d+dffFmxb0HdSnCueHKAKfsh/
vYs8tiXb/W7b8CzbI/8L7B0/bbs6spnh4Z89xXD7H3e/3/8z2Q9P10zkrY3WZzZy5vAL4AwpuYcH
vNTzne/8sw8S29/526KffHyc+3Ta3CQPhgfh2fhAZ/uje+c/u8/B48l9qfBtO/vl+MPnA5jK3c7e
Pd+PLJ+LF3kMdtidd8DOa9u7/Su1D088ateVbfcBg3i17C/eLZ7Ed+296z3ghw6nzcF8bqpvbas+
m+eZlCWg5FmRsFQc9sl+weeONt/7+863H//lmZkeTvTouEefL+Hhdz//BsqbMv1nX4Fw4sOzN5Zp
mbalfsG9n1iF0+bXTk/unescgwBvvX9lt+Cs8ficEjvPa3Cvvs+ac/Tst1PAfeHh+K9ucHeHw8Zu
7h4j2/6GFfk8E04J78AufMFrH+w3Xxbsgrvg8e8gsv9+3D70x/Pda2I/r/aPyA5wdvihu0f++Pff
WCM+f+/cPuFj+e/D/sl72v/j4PL3T/Yzp8hs25G9Y6t+u7m9/XZ72HtfgsP+19MDJ4XzwHHgeN6T
a/91w0G0fzi6T2xR2zscbvDZhz1L77Kqb8vMzP9huTlcGZGzZX/iXD4dnb13y1Z/e+PXJ/56cwpP
7vHh5QVDdH5deSKfey9ZPDtiTCo5iEBtNuEf+T+2uzu5HHlsfdtxD/865JwrdiC9aSj/3+1AFs/O
m2w0jLFiWMZkOU537H+22jbqdno3NrvI/rGd9bhL9kVg80a8g/+4nco8aB48Pz3yC4F9S0Dg89P2
u0Gwu+W/+ycWzT04D2+BDcvqb6cmO+qWnRu8hQv7w4ENuZm6v9ngnb+509jeY0IsP97ad/HHx+0x
uvuXE5GOu79z+Z3PH4D64fTQFfo3QxyVyBDI0E7Fc5XEET2eSBxKUIX0CXKXvh436uG1dqsfn/K/
R4EAaKiEfbJ83palCrsa2a2is1GcsLxwgFfdlnP+GtGMDni4JfxRG7RtPDg0oiiaoqSaKheEj9s8
l5CXoHqNxkVrqX5iTrNPr23pj3QR/jWKotFqBxkLXdbOde+lwUxIi4SgLtRY/iYmTRH09bxeMdbf
1w4mrqVpBpcQwvPzsLltyJf1htXac6YCkIkBdg3QxzQ0XCprqUjQNFP8/LlVfDwi32YmicDxTNHk
HiWLZ2GSVSpNXYxLSzG5lA90StJcdHXSk0hX1SvTuzAUNz/uORZMY64IZ4eCXKOhVQygM2BI1eQW
yxWS5lA7XVrkV/SfL6ykrlqqCp1ZMw1uhh+tQquRgxPKgiJ60pGETlJ9T/Kvv0H4ybqbEN67Esz8
vrdgcf/3eMaZb1v6aq10ROOwddDf+wKlD8FLRz25Ms6lJdRkyQKEzHAIpX2cV1jQkDmpSDRTe49H
J03XdAGGPqyvSjReU1G4tIiaARNd5F6OaNv2+rvoiQSzbnYbdSJa5Mwdxla+jXUdCpFKzUafTfWK
g7o4OROUtfzGij/vWzuibmP2CawZKR+o7VkpIgk9IhVRgiLNH1u9vnVJMNjNkmbIZ4eChAxmhrQK
wNFWzF2K8Pptl64UsIqovbLBtpDuv8+ftw32YaizDTauRt12ErMiQXUXxwhgoRLafDUkZQPjZ81X
Uo4vn8/ukjW+n92ZTxxVmrxPGcpdUixS6Acy5iddH13ZzhdHkVTd1Lnoo091ZoudVcftim4rrB5r
uM8qyuyCWSp/1Gnk38uHsbO5dFX7XRRaCwGSbMiMqgP7qcw0q07G6lpj2kumrlM6JCklWUChz/Yv
KWrIqg0MNaG1FHpSWnl2yPUi/KdA+fvZwl/1/w87maXDHVp8oqqejZgK1NwSXdnQ2Ya+y8fhu6aq
P+RGNrw/NwaS+6K8nVy0Mdt23btdrGtiHE3aVpsKYd5MRWci0EnJ8fNRzm6/23MiqWOppmLp+naQ
nHncWDBRvNywTY3SKpRrlMkBLZ56NeT/Da2NYJau7cIwy3ZUqSFENGMJ/wB+1hUv8rtZ6mwdXZQR
tti+1vb6u/lCpeJiSW0eIdg+1x/KTqVeGCtD0V15gihtnO9sRtKJdWTF1DTpPPQAJ2XG0ly1sPzi
7CDm8ug3Ta08V2N7inSBilZXI5SagZ5SGN+ZF6BRPAPg9VZA54zmSij0u6exOFzZkSiNqKKmnG37
aSE+EkbkU4F0QXmdIkj9ttyDA3DR24Scn7Qj2O+BPqNXnv7va87IssnpjmzJ7+HRIiszKDhOihmY
p9NWAG1XBTLW5zZ2cX7vRjkzsWWsQTc1OG2udSO8u1ym9h7SAxfA72J9rxAHcT8f8eK8eMAsnG5I
VM0+2hJKFIjDTayosgDhFyzkRkb4U1dW73fnw+rp9JFBbVEiK352zpaVTD8+o4czCPHssTIXENxZ
l+7EIU9/9Als089ndWkdMVlweowl/uYRwqyCC6FxIunppNbu2JjCUQ7FyDHNojvJ42L17hwRBV6Z
57Vxz+apD9HcNJRo7bwo22M6VVVQI8Z9SpH7OyLUDcEEKsAV93dpcbdoU1RoBAFk8cz9zbVZNHCI
WNxE0l56YZgHT7bGDWRrAfKhV0j/7fPl3T7x44FvbQUJReEKxLF4HgsOSjSVWoew9hh2pauD1XaV
Ih1BwM5/HnYSShPB6IomijqonI/2manrSsdgtbaXacg9MDoD3eG1Pw+mLU2VCEgIBOWtaPNxlHJB
T1eVl9oWjHraKRnEpiw1HsQGZZ+8Fa9Y54U992G0zYre+e8pkvVuBpZii0keSo6SgNZDvrldlyuW
scUnZ8/JgCsvbtahUlY6i1/Yx0kexyu4rVHsDrEpFLuqLERQYprp1egdP8PbEzKwjkhx/PlWsMSt
WkV8zYVcOZukAbBrzXpOfziq1hMQFvkOcWfkkmStCapWX5EsjkPtyowvWKZF3oUTgnIvdnN2QHAn
0XuoboSiUgj3HHCcXUsUfRNxFP7cV6My8RZd61xT3jKz756iWSPCpiKNudGPx6M+NEOAtrx2SFRL
3vehgRpdDh/uyrJeeKSkOMg7EIiYmvxW5Xg3ahs38tr3jKoMuhzZeZKY7pRU3QG9KLTY1ApSgAnK
s0HT68rQv5ntdujqqiLDwpE4A8+eqBYiSA5xGm4iPAMoRqUC3MAYr/S8+e0JMgrZB2u7kxFunfsW
cJ1o76/Y7Jr0EnLmQ4oqZNLle6U2yj/qpkHotI1FaMoN0CCXI51FqPAvkLqu+xryRjnXdjMI6+so
yLlxxVQuzkndBB9MMgP6uRNL1rRGD3yoscpsQUdlUY9iPhQBUPruim+5NJSB/YuKvh205y1g+iks
q6ooGAr4hE3ag0Yq6/I9rsTlSnB4yRyIhdgCqKtZqI9/9GINoinJLNe13api4rUCsW480Tzg86Pm
wijbMcPRyOKJxrlsJwLCMXibBBeGFBrY2Q6aW1WYf/6ACKi3fB5jmPJ5UXyRolpOO4AgkzYSXOKo
vGo20wdgsuv3zyd04QEpZCk1lROHGvJbXeHdBjbkokGQEkCT2gyhD4WqczJl3ARWrSu1mEtL936k
7fV3I5VwjMIVzWb0oMevCEhAM5XD+oq9bSfjhyPGIujgRon/w+9S4v84iIRmPf0CEOmW9Eq8gSre
PBXKVAUWGgIrwsvzvPt8/ST50ojw8iwFkQhGPYsI1iZP86lhRDWyWMCG9vIz5DEntBACsGMtjPfl
PEbeQjfMXSk28j8CtM9OQ0QiVqbs8fOvc2mReZBIFUrkZ4FUfJx/hIAyLYOxHKCGqyvUQuqRIvj7
zwcxNF1WkSsne6qenWo6MOOkqzWU0JNWhsA/pQjDdJCd9Cv74NLTNCxwrzA28R/WZrzvTCZEnERU
FoyzTMvZAXUGXH2iUZ427steWK6MdmntTJASlmmocArPQ4RhRhaPtjU1WGAtPGZo6gc1XtT988Wj
14ClEgMRR54nto3caJUlwiOmXdHeVDSsAGuvJFfSsRfmwrJxicIj8qDOVw6pX+S6E4j7ywRcLJ8s
1ZESLf7TVBH4H/QQyUUp3G3Mt/L5u+djriPaVpvtZ4lSnOjXiWxBWJpXfO7vmY5tGPBBmkEthZvb
Ntl3wxQIZGoiolZghMPkRlhoMiI1+aGaNMvWxfHWnLRHCNeh18RGeCTffdCtur5yvmzhxJlnYX9L
CmUCsi0wjT5+ibURB6tHHQpF7lGWvB5QdHmvzpoIaWKYJgWeN4LyQTta8rU07YVtwG0ALJaM6CBh
1tk2EKpYE4cCGOJSpAqiHKIOgr9ObhT6/DlDF/LvP7ZRDh+ZHLRClzOw2B/nOsjGXKwiXkSNYyD0
ndL6RoF63eejbF/744qiKGKQIcOCNN06vw6Qc47m1uCxAtWMoPsZVbCUqwEn3brW++/3FWQoE+lW
7t4GkOXt9XcWhK+EU0E3YkQRtURwlypvTFsEO/LF6hTtVzwVNBf5fHbbGp3Pjp23ZRpxXyoouQ9D
xhmI9ahBELouC/TfwHV/bYZp/dEMRu5KUilDUxfnYx0r1Z6eO90V3e/fzVVSSKDI3HSIJPFqH4cv
ykaMxolmA2LeIrWjG7/y1njVShJUjQUlZ1CvRZW/u5xtRC6tVNPIsm7Ku+/XuJsgIslQm+yS7mMQ
SAdUHPSxvOIMfrtwWJKKRDQnHPbJ2XMW5kFhBwVXoVvUpkK7OmaZJC8NCjWq2yKYcd9kIxIemRmT
MzLyvLt2RlywWU3UCWeJAckeneMH4UkYWUl5G7G2sPE1lCUQ7gil+LnqWiW9sg0vOD5KJVyVEa8j
j8Kd4OOSQqnPVDRP2fh6d49fzJ4lmkW5o9pChFe7WHvKlIKrMuygrvdl6DmGLXRdg66nerVh3oWV
px4LRtMkvN5Aox+/jJx3CE7AQLSzBo0D8uf9j0knni/F2aILCiyEDvpaE8V/fJSxCJTRyZyB16Tq
93FcEWay1kCtsLVFzSt09kJl3UGkSK61kbz0bLl4gUFVuE5K6vb6OyeBMFgagjyFHNoN4ZdxSRXD
WyQrPPaJOhhX4sZLg1mkrchAWrD5zxtR98hTxcC1K3sls36oJVg7E9ovdByopufPPdEF56dvQ4gU
FA2KfcrHeUmhqi10KiImTI3wV9pLyxezN8ZdVub5noJm/O3z8S5MjRw9qGONjIAJVODjeLkqJMWw
VPj1yoDLEVPAbFtkjSp+58oOuTCUScmZI5GpkS0+s41EL+qo61M6+9GihE5B84BygbaWSiDRUap0
P5/YBZ+KhhwTw8uJW8Lx48TSudTzaBCgMBVF6oS0PkCgsqHw54SoyP/qlxb2XsNZc+XmdGlc0o0M
qbyBSc523tAj/otUAuNO8EHteUjUW1hMEEbLJP4yVWp1Y47oQn8+20trS6MQysMEX/ywvf5uO4wG
1PReQKVhYxW4YckurzNkIQ2j06+kci5YqImf0wBmkzUGlP5xqBXROWNEE8cOu3WFub3Ku4XuZ3sE
TFMXkWXhSqLl0tS4Vm/lE/LFXBY/joewddTMpgXlASndQKbPoVtEWvW40svxioVuFngWBtDfRKHW
QP9b1vLsHEaDU0YZNKQBT5TktyrEZTdFwcn//FldHIVzV5NpoUYodTaKiPhmoWt4E/qsNV4TiuYx
FuLpj3NhEkVHMhKo3IiabGxX4XcWgQQyidIF3QsEvWbkZER433s1pa7mLpopNldc5CWrIEO13WMI
KlTzfFIi/UiHBL8l9P3T2K8P9EiBG0Q8ZRsNSnqfL+Gl0cjxbRAq0sTc6z5Ori67VFdqNne7NNGh
TFrF7zJE1sR5ro/rtA5XZnfhkeGRyURbMIgonZ55ycyQ6wm+PWKdY11Tl41FZH9oVwbD9vOJXTB2
htgSY+RoVfEcwzzXqgSVnH08j6OBODPYAdfIKjOxkyRsnz4f7MIqsoiUJqm004ThfLBwlmhch46N
rVuxhki7aDU/y3aTQwsFErlk/tX4z70jJzbZUmISqsPnxzY9uoo5nulUmo6IVmRC5KoyMk7doAme
ijapPc8IHH8+zUtrSlBNuwhZ3fJM2zK82wkxLe/qQlD/N2fntVs30nXbJyqAmaxbcgdFW5JlWfIN
ISfmXAxVT/+P3edctLcMC/01YKABhxLJCqvWmmsOYsypvnKoJu7rxsV4HKzwO1vjeyOdzoZ/jRT0
yMJQBQE5mFWxXLJV4xYLHXXB2bvq+ZR/f7A/HDUyPBVGT7EJZ8rZgzVQAeocz7QYGrA6Gu2LOxOk
EouIadgLWp2vwqFIv/wPgwanbYXlwG3pbNCxkdjFRG6LqzUvsUAK8rnRweccVu/BCgb3sE65986Y
f7iesfETVaNPRbbwDxz6X+91ikw3lS7utdyU7Bg3vSuJK8EXnebld0hvzVe/scadL6zx0lm35p01
+TaWPlWF2EKJqOm7Ol/8lteFm1vjnzSHm30/Oy1I6XzMXkU6zLcmEul+wtX/VvTTOyff213nNF1Z
KcTRJBTOj6MWRFahyE/GqYNwiJJGti/d0rn/+wd9uwtw6wzJQyIrI492fr7SQTkXhYMbBQF1/jUz
+ZLD4Z269uBhdP0VJ9vs9e8jvn2hp3suKbUw4Az0z/edXDUit0YiiEZBAKaBsvXvJC4oWTxSVjn4
bktPdptZuKRjH/+eauFPo/8Txdu+R8O7f/r9f02mRXRWAUSbyzbG5fUuFCxMcvfY+SdyrXEpKfDG
X3e4p/YV7e3C/vn3p3+7SeDrzkTmlCTXQKb09/EDKhKEyWwSzla5l/x6rXoPC/s8ig7/eSRSpGSG
KOX8k2D/fSTuDo40NackUPKw3bUmWnUsK2r6Bxq2df7OdvR2lbrMo4h9nTiNjeHsxU6lwHdUwccO
cA79wQGyw6yq2tlVSgZOtd0xa/Tw0q9hfyy16z39/WHfLhZGJ5WO4NkKbRJiZw870/o90/Iboxwr
r+0+wASlxD36fxklotBPtQeJ6VkgwAqJUGnjLUdqW16V2vuwRJu4/B8GiZzTqkftifPo748yofUT
qNJ4kavp7xClY6tfWNbynhbsDyuf5LZDqjKUSAfPy0nUT3Expc83zgAt7eRAq6O0m+wSvd92FUW4
+/39uf4w86nDnYodIZ2kbxRhU+bobjh9Iixg3H29RPUHn7wXQK7Nu/v7UH+aiygvrf+XsESX/vsr
bPDN4L6FHUgYrtOlVQ5eQjLh1AO+1pf9NFo4N4KSx8Cgf6EPrn9nKfxhjyGM45WSdUIQf64N9usK
Z1WL4Bs3N3wrBjKKdx6O+eQxt3B8dGAJL5DriuHRKzI9vvPwb+MCIixaWCn2kAEPzhVTHY5ajk/6
JbZNZ73wMXB5bh0WYzLnWT0hdayqByBo/v+w4TAw+gI+MtvOee5fFcXJOJRLgLaHKRH8hJfYNeXP
NmaS78SuZ8udlQfiC1UhFwD2cCK73z9wuuRtIz1d7Kx18nc29utHu1vKd3bQ86Te/x8mYj+zcHDg
Uv/7MJAEG6twMaAsqVEoiWEaQCix76wS9HaAKwP1xPYKrN5duqXbYaDaeZ/O6j9O5zc/xtmO4PXW
qghui12BRX+8+VhpExiuxy5s3F0lzb4LgB2xmkm8IWbc/30xna3bf0ZH4IdixSaTSgbn95cw4mBe
QO4ugKlk85U/BHqPtzAWp8XyXpnhT5/130Od1vW/DufAuKH2m6XYzVIWe+XWgEu3qXvns55tfP88
kDwlhiOiOS4+p9//1yiwNyo/L8p8lxZg0K5wvvHSZNI9llWuLqX1KexV+h+judOgKOlZjfSYY2ce
nVbtvwZ1tTcAZpPZbk3zDBd3d9idMlfvBKt/eDQQ5BweyGf47zxUnmkWSQUJpp3cdNRcwzNwK0z9
m9C5oF1/ogco7Nnx/z5Bzjacfx6N0uVJqcXYXEZ+f7QuDdO80Pj+N5uF2WhbYu9hktBM0DshQYWb
hKOVL+sxmweq7X8f/M2UoZ7P3EetgNievfbsSB7hRHgibb3EH1R2YY2pTgKEr++McrajewFZdMsh
jKJM61ILPhtlrgsaWDrHTrJCZ0uiMbP5WA6b3ItgE/tJc1o3oIcP+P1k72znb5YfQ0cUn9HDOZRT
vLOtTpadlVZl4ya21eX2neP3y/BU4CAsPGAM4aTeqUb9aTzWBWc+sRxy9bM1mBuvdlIBUENXmOLg
4RntsH2oE6wQx93fv90fhiJ3L0nhI3BiHZ49Wk9H11ghqYEwiA16OrRmt3Eus6VBZfr7UGcRwekD
ooKgxM6vELv8szlaYhBmb/PKU01Wd52nbX8UqcEATMCKUQs1/hS/z6RsNvdmdf31nY/4Zl2ehqc0
QlCHcoeZ+vsScYSUxMC5kzBJo6Mwyom9YCQxbYGNHLzOuv/7475dFS4RFq+VyUO8+E//7792mz7b
oNWlbGsALjzAFfDOhyJX77zUt0/12yjO2arAt1gKoLJpQkU/PAFccLzZUN7ZubxfFtd/Z5/503Bk
Z0/ibBopeL7fX6LfkjstsJLasYlZbXno8RItsPD04VXPGNp6eBvCXqnxbfzvbxNcLGkAQn8S3+dL
glQjGn5HYM/dBS95RRmzm/6jHIiPhNsJomgyOlSAWPG/P13d6ToPIstLNI/zIq2uhdfR9u9k4N5O
DBogrIAMHPclYvGzd1hiK5AB5sGU2KHq40dYSAvchS//6wtjlFOOiJIoianz1NTUuWveR1gB955D
ZEbLKxSe6b358Hb7CNgSueLSoknF9ZxnTKo+1S4gnJ1YdBfnucXxhlvixZZSrP/7A7054k6KJmIq
l8sLzULnRxxIV74a3py7gVax76aam0ffz4bDUOLINEUdxFOSqO/M9z89H0oIl/otsgBaX3+fESNu
1kEGiGZXFvlAyRgp++RAqNgEZOO/P9+fhmJFcb5wXyEvcjYt/BrGC61fVHCMqz72OQ6n3RLZLx4C
w/+8mE7de2iQyKif0npn89wyQ6H7Oap2sGy7o5zqX6MbvCc9ePu9mA+UI9D9n47N8/12cu1KeXS2
MgFD/XnujNkZ4eU39L1Ot1be17etEeN7tbG3i+v3Uc/2iTQAYu3labFz7QU73L5Qx25anIu/f6u3
sQhFTTJoHJu0oFPf/H1a+Bs89EFwKYHRXdw11WxiDSslabzeubbzMm3iYk3dCy9X6evfh/7TA3KI
cbN1iIEQWv8+9GamXoht4z4UBBvm0U51U+GLuPsfRiGpTXWfbC9tZL+P4pcziqfUh+fiLMvB7Tt8
wgf7vbzu2ynPnYaN0D05Z1GLO7tUdaHVtLbKy501m3Q+dms/OQdTjlVzMTSOUu9siadp/a/iIo/B
cDSkYKDFLYrb5O8PtWStNwwGL+fUDN4xqwZz3/pFvSvHU65Kzot8Z5r8YQmQ9UOCc8qbEx6ffatc
eZ5YwrXcRSHRhlI2NatQdNEFFxUFw6KPbpZwmpr93z/eH14r+zGiG0YNODPPPp4Sp+BrWPDz5vDB
wb80lym2+1iDc5l/r2n+Dy+V4B906Gn751Z19lIxbNShzHDpnZTKOtrPCP0S1AdRkBSBnPKLyusg
nv3nJ+QaRxqLAw6bsOgslvNCLCOneYbMQzE0IbeUPgarci+M2y3f/z7UH9YbhSuWOYliyrnnCio1
h1QBcjCt6OjDZLEXP6mN/PG/DEImmjwHrWDn12HL7jP0fKrZIYCGp9paMC9Xad45Qd/MC9InHGPU
/cjZnISuv8//jcsbxcWy29FbPtzXpN13eLWvx1zbwZe/P9CbDZL57p8KYkSJtPOcq9vasR1P4uph
V3a++5iizEovC6Npct116WjhCZsNa4QR/9oP1ddynaX7zhShhPrm03F/QipJgHxSgtBM//vzcp2r
aPqshr32LQDLsTBu7dR3S22mDNJK402NgRvZmBpmXzROJTjzqMH/FNNXqTHDlIVlN5ja4naZvxYV
Wgzvcq2jXjzlIagm9SXVVdmWF6FYJvGjbUqRQs8uLAgMcYFte1XuIclZKfw33S7Ae9RCubc8KhyY
3cdl66XoIL7k6+nP52ZwX4Ywb9QvW1n9+sUAc3Q/jE04Nj+GylOAd2Zd2PtSdMWAYzVI++Zq7svi
ygrLoKQ4Vi76ectbRYG8nbOxDA+OV4DEhSK7rDKmwhaNt1Z9ckso3byOnkjvON51QC+l9UNO9D59
rrgQYofd0RYFIZY304S7pRYldvpq6bb0Cif1RgFImdv1E/jUgHbJTpVpumsoklcASZQcP2+eO5Yf
oWUL96KWMiVByLN0/stQ6xlqsDusW+hfjIPJjAtmqIRxl9RWLb3wYoQ7sB5Vg9QKx/eNajW0hSKi
mbaRg2xircEa7bo8BfjWzcZuf9R9GzjYb+MU+GWYuM4CBBq7XnxAL9ulH1QhoYUMsz0VXFSgSu2a
AGXJsz1nFk2trgFG96kP4EntZIZ1xH6brEElc+jXJeB7fGianXDFLL/4qQ6nrz0EonxOSDK186ep
K0m6xktb1mPOVTaV9kXuOmp7CIpNVdwiMjMP1CtLS2ANXDvjbL4EW1hnYLOjZRCHlCW/1Jcn2H1+
H+ZzvywxbTMRHt/QrwD/qDpbdYlHKHEUdqQ62LovY0jHPvcunJzVk9HuCrGiwGJU3EeTm9Xfwa1U
TpY0QoBf3pl1LJ2Iir/lz5+6ILf8n44xXlaRlAamZSV5BsUIi+toGe0JZMLQjdAvZAeDJMayvpaP
Zapxdm7mPojMUWd+275EfmWVVYxeIsfCuYMgseKU7S2OFavZq8zdMEfIII9ikhrghVO2ow+HMVPu
PMZFZJz05zS2js9UToOJtgWhtW09RzBqJ3rWvc2MS5KVMFNe+lwa+2p1es989tpxzj65EoL6I92t
W73zZSrWhLYIE8aRpdJ2t3SFtm4bLJ1o+CcZb55qgXpE7bo5YHDYzuGNBmDsPakyms0hSjt2IIgC
85RDhE87OxMXg66pvMbt4Gn90noA6HOgFRqbhjisLINEpC1FO1rX7ug0vUxOJXBp7XIl8gm6SR6R
BoyNU1ELgB5GJydk7qWZzQ8/F1Sxdmk+oQKK7U5bnXdAItRGdMzZwmg7Li3Tri8oLAW++HSV4x/t
OCeUaozPD7LkWHdRVr36w7jB2QozC9BnkPeYJ9C1o1NZxkYhkZljNlh//t6UcOEwTnfAyM3JSQ8x
TVchpFVPfag6y6/Hy1HVeT8fx43WYGyruRSEwa53g9S/ad0yaGa8i8C+5JeK3bpEI21LBZMGDxs/
cTwB6yMp5jXqnUuD0Xe/foYYp+f5oa3coZIgPWS42p/HtOPuQ3QHRaA81SRBW2/KbNs14HozOfs+
M94ar1LP9n6aNLZAOynWcrxrykEPFwN+HoBr7EZ1VYltr7PKH1HjUPM4qBJOoeqLNby2rWqyvoaF
M3WPTUhHPqo/xEoID2kk7X44+CensbMQLSTrVizLtRXgXPiouSDPT5bqxvpY11ngXE8RflQJ25f1
LVTgI0B8aRy4U1MfV9yuMYnAfd2Og2zNboPUyT9i794cnFpWH6mr9dR7mlBO/mNU+E21J900AnWi
6N3lH4N+WWne7V1Qxs+OS+77O89UuM8qKCfSArMQ8siPRckBn2v80tEh1O4RubVVX0+6Tf0deN/Z
S6pSOsOzOzuRsKDWNEN/I/xK1g9OVcCPtDmB07vBKzZ9w37XPxvP1jm0NDmk30NTRM19WYkovFeD
ZeQzWqChO0ydKEJsjvtFH4lVtYoXiL7a2w+iSX92crLHO2SrRXPYoDvJb0zZjjmHRfVQ3I+B07Y/
ZOqVAY2FI+8Bss4yuj8LbyE7HYtudJjVzBFru/fdhvKUaLUKPrXaDOYqFyWsN8SpGK0/pVmkrPbC
W6dgCg+WP2abfbFxUcBh3uCiPf6Cyb1aP0GPDS2Qbxh0s0gmBfHrmzNu2+zSQd9ugdnRobFMMKRU
l2VbLGVeQH4C0nhSpY65O4AeCDSW5z/DubGsOu6iYaJbFuKckq+DV1r9U1h4DXiqoGOi5wBapAmc
pOq0CwUC0/VGtWyk0TYeo2ip6UGn7jHcFsJfXaBMOZZBUbexnyM9mOYX/MwD+ITBhumzgwO/nVTo
QNBY2h0UbX/rCmRFVlV40dOWUTh9SlfR/MjavozIVtZLRTa4t59sQcYscZmLbhIO2dh8n2YTPSDw
4sSW+Jtv90G7bhcZ6yu9qXIXoCy7z/Ac2RR+T3jj6mVC1PNQ47D/A66sai56kKD3/boG9zSeZuqf
Y+Eli2x4pQ5Q9qsWosT8iUgBJpef+7I5DgZziyOGJilMuTAFYut2cvQvzITBfozct3nq7JCPpY3A
wF5bJ+ZEmltQ2XE8SBDiYUfgD3VdHkrAvDfcbjSe/E1tXgvB+X3ZK2fw4G1PKxJspZr9CMr+AHrc
9g6e1WZHLh+4hvS66kG2oAvKdz0cICsBcweImurFfFw53l5ctJh1MqScMYlfLXyUQtc4Ay2oWlWi
x3WuLidIQxquR4R2DLc4meEgtK146oMe2a4ybC90XJZQA6tmVBuWNWsErlRwDOFQz1DJ3DkVmg97
hkk62l0gdu7mbDYiuyx/YLtzvkxu1y6xo+X02SvD7LOfbemvnMrOPfCzZuONCGEd8qKjjmSFo8V6
6Eq5xjKaCFYxjumDmz5ttuq+60w7HR1vKvvLraNH5zC7ytk+V3SaDztvCEURl/4E9azqmJrBJBtv
n+rI6pKSv/Px9B3IhGu81xOVpg5QaQf/sZ1niEXQJeqGQ6QMG6hN7ey8ytVvIEt0BiZkyIuK6cpR
7rEQZqCr3BTl145PUyTFWouDS+e3z0/bIiny/b5F9tdUTsJlpzmUXs3/koYlBs8qUGixW9rZ04hX
e3rhZRBs45BIBQlGGckukQAaP1Y1DLdD6MC6j+U0B+rgwu2hpC9NJeMOcIeGJoWyNxa+nQMjxC7B
30MA7B/WcGr8T02VlaAyAwEQrNlCeB5VPmzbrR+Cdtv1mSuzpM3W0N51fM/+AxQ/5wKgVuNfdm6N
R3yzCY/oMoT5ELt0Bi2xChWb2WQKrz60zSI+Okirum92B5tAROyZ8RCAJYEQOfDPulUoq/0Ch6a+
hDrvZyjF2/Ba1mXoHYlxIyBmtWyrnxW0tvVngPHKc1P3nCdlXhSw3icpx4MymcWz2LAhiJZAIrcr
co+rdBv9J8fXU3TVpvQBJLm7ZA8mzFor7lHeX29LSnC5rCtB3mJ66eyCzsu2BOMpeYI5b8WdHhzn
6+TJ/Kaou8aLleVmis1QlkXSpgsb42ps7/PoWPqr6KpUxgI7L/vBmYE1xT4Sh+a5Ggfgl7tqUnP7
gWUJohU9PCdfkBaWuMuJax/NLLB2sTqnuO5sf5ZJh/M3AX/VVeA3szxyL/hU/nIwcw5iuiR+eFho
Nyn36VaoNM6oUecXxSqG4FAh1amAOkUAqlKVkg42Im3yE/TBfvZWcRJE0c1ZHkhCTnvpLqhB0y1P
j8ZZIP+tfpY1R0E83QNAcoGxRWFVJCDz2LuobEClhfkg++ZipN/1jtybU++oHy325RAqmw4xwZ2F
9RUUYjlicL6VF60Xjf01sQq3torPUmLvJ/l3rHKGKTdtHu3wNLDkXyjrNz8d22Q/8r5bf2D/kr+u
WVXftD7avIPLLf3OlHP12KYC5KDFhHoGF2tNR6ty28exEhZ7ZgPD6BBuQU1QYKVS7HwCCvcY2Jtd
Xbp1Mz1SZ/czk3Df5/ZmVOs+jPTY6T0dSD0oxDLgLBCcWgkyXvyx0tqLCoLBlgvqAhHujqo85hSG
ZiZ5QKNvjQcRjuH2uWwlQGrlVYTDarHCvakXzqF4KloAdj1+dUUcCJG/lBmd8zGiNat5LEEKT7ul
GVL3yFbc3SKiSGnxdU1A280sg9gzJV4BCCnkL2t0tl+WEvLX5PncbBcIsjqZrdmnaBlNnGcI7OqC
e0jj7FOf6zm6l5Nh5GY3w+u6rnS6ZLnbwASVxv1OsYQ7kJIwb4wS4+coDbtvDWxh98qlO/1oW0EE
XTiIxgEvDrLABzpXIDCXfor2JIdp9rR06cJy6Uz2NWj79UNgvPRVKi3uZ9eZ76WQawVgaXSRTypw
j3F4gnzsi7IcDqvXTMVe2iDcYqiC+nYd6s2CY7lu30IsSSHxCK2+ly4+CTi9AAzdAQINj7U1LhaJ
m8y8ThbUaE7OqIWHXU3ut3X14HtLrbvXns3D7MM5Km+d0rF+OXOzflgEefCDO0zB65LV5WMOyaem
pbGeruYgI0TyKaYssUbjs1zUiHBh3K1F82sbLPENJlHpsL9p/anoFLYsU2fq/GNZDB5l02Zpf9r1
NOpk1bKq9lp4dY1ys56vRbP1kCRbPfzKAi/9qt0+u585wu+COlcvufIhyy28te/hoMbrrRlsYv2W
bx7jwbLZSV0J4sC6zk9tu96EbMHydA2LIM/nD3LkGg61q1LcqnR+uiZEfnFnO80GqMMqfDLyNo5G
h2XSywyRtvDDI5VL+yVQlR/gTzKJj97os9wd2i5DElXc4Xcbbe1j7IVbyK0UJUFEtUlouV9hZ4as
5K27MtR8vcMKvdnsnUFR9lSeUsew5F3HUjUQt7rZAUQ1TyGTLF0872M6RPkTyov6cXVm8kBc/GZY
Ur0coPXhwADuL4i2B0Dz/k+AK/UtRBwol6CBAHLKiCDmMG5NBLgcyiHp8tTOLu0hrNVh26R85Ezv
it3iF+11SYe3uhy7OvjaLa643Uph/IMd5TkcVmnmqzAb5UMOuRLE5VTRY0COxU8TnQ/DPrK3sLoY
bK+FleX13g84QKA4VZvW154ZgYytc6+S0Z+CFssjLdZY82WODaXI9bAsuXlOMxBYN+wWfgM3tnLg
20RqhTvcg0yx+ozLXcrD83a01M9cut1Hv3KzT9VIo29cqMGHBS2IAXZOpa1fdVE217T7nbZwslfB
YVyKPkzoolF3sIEXzHvxduAFmDVIDG1ZH/F1c7ck703QxkskgmGfEbb7Jz4UYNFl5TElTRB4QTZr
GMasZ+87Fb70s9V70xcPOf1XygT6OqvncktUXssvYLy6H2QC67tx7ptvpW/cy47HHBOq5Fx/N6pE
uGWg+UcHt8r00m2nOmLcWTOjBCjOPYTZxYltIJm8WfYM8iCOPz3UmHtw2XdQRbB7hsMdMORqjTHy
Le3rXgv/66In/zYMyvG1LirvixtSQoMUWatv8GzAw2w1+c9karoA3qZf1k48zlP0SoWZIHnOZXZj
oH6PseYl3gLzsApaq7b5pp8zghTLnu2dTsMaHDPOBAE0o654EUizILQHHj83+DX4oYPdHb2+TOGM
LuPGFYi2Ui7/puiGY9qI9RYuOmCQgFIsHMrcCbNkyrto3hM1gVT0JlM+I9NP75w5WJe44X5kAAOe
orbBW7qLNsCTMF76IOySzKVh/yoa9fjqLNp7BKPrsXcL0953rYq++Jlr60tZZdVjr8ruu0JifYt9
RKcPRVDILe5wwXi2NhKpscMJTPN/MdgP9dJyBKQ51plssUF4v7VW+GV2e65yqIi9p3wBlZasnabr
Jxirrb5SVule1xOXZGJft5t3bmuL5yLqsKbjzpByIY08zJwmopabxkBYiXuvBuzLEg++CbHW2T4f
VsyPoGdxTGVV9bF1uU+QB6KmfKyHFESxwSjhmAppX0ZTFf7MGq+9Qr9OFFMvhBi2irZHMsshzM02
Tddki0SU7yK/R0BfkxDDLpO++duCYtP3tVYSZqvqnIMfLET0rSoNGPJxnF6sYZV3AeI+tPYtliRx
5Tf1mEj8H68pZXZgu0dAv1lTqT7pVevUmLIuxF6Acwc3Vm7WfIKvFK4JMGLXJMqztxsvyrTkKFTF
Q4QTbxg3vSrCgxvN9oFv3BsiN1qdG2cSL4iLaHen6d2Zdn7tTzc13XHrRUWV6DEU65hf4RzJ4ZgT
Vucxe5G4kLm1LUcr68NwN/oRXep+xibjkSy7Su3afJxUPci92fLqWrd69LmA+dqNpdATGMeAU60F
EV7s6nlsL4qQQhGUKT9/9tPevA5ys4Yd37C6mTfl2Du5TkzuukqbL0pU/TfZ1B4cPiKU7xQZ9G0Z
rirfcWduP6hNi/rOwopBZQ+yJwm82zpXQeZJ52J8sV34ZRgDz978wUudLNhFbTTob5UR1hS3lWIV
iEjxFSxCdW6Gk1u5x5MAgBbnYpTfA78Y2/0wTmZ9WdPZ/hRROLzQi5WzcMwC6r5Z5fdm7ur8ENlt
+4R5uvdl7kQ5Jqsrmher4NSNLW7cn40oJcZLgewO9hgwS2Uwr/VeTLOM9tuc9sXFSK57ip3Ws81N
VktiFuD0/afAm0gv2puDM4BLArveFcCuthi70m7bR1HZVaQ53OZTtWGcgH26aUW8jfn2orySMNQJ
7TbcNzU/zK5bBobeoiGcdpbR2y3B88BdVtd6SBoyesWe7vwGUD01oVehlyDKvtfmlFLQ1jDcR6WI
or2DXQ/BxjroNTGF35KZgjFoJUJv8LXIzo190lHT/uXo0PoHSNwUzoUv1/7rkM44nabhPJxId4Zr
jQ7dmUwPuLL+avIcUWPT6bpkhzDXI0s89nmTtMb4d3O5VjeLJdZ2twHZLpLMINtL8m3ESD4fVb8e
HIcYAwVMhgy46ZsRRCPNfQ/lODsWf3zpPthuSdymS2M1QG077SVAQ4P7pkY1EG967sm4VU34AVs6
N4xVH8w/aIjf5phkiNXvAj5zv2tGkZOw6mV2t2iMcWISJZV1XFDtrjt/w6GTPLSEyjqQibit03R6
oKjScLfXXWuftm+YzZs3s03jr8ZfL4imY5Hay6NjPPmxbza1HZHrl3dTm9nOzscj4l5JDBzx9IbM
l7TB6lCusvOZSMCaYNYdZknK6KnJywyNR5ktdtJ1bWFuK6/iquZzDDZxpGZ/2/dGYN4parPW18UY
2Rdj36sl7qn/P+bMKoWypo6gqNOlnbEZFyyoAq1MFm/IvbiIBn52nDM3MjvMiXtKmWmpsjjCeDxN
gjndXr22VtYx55Z6SU7V/diFa/ArdyUoyGbNFMhvJlAY+3VtrENlsspAI3aWx9UXjYhtu9AT3hhe
HVKEKcIm6ZsewbfGG2uLEF24ZiXNix62+rDioeYn1GnXgWh/jW4pEo2fUyRyFgV/UiH42a6GrJ+t
KAQU62Bg2KUT+lG74Gyq4f5+E3lhSEp6snpMqdADiQ6F1IngfnAnt5LIie6iMY8tC1J5HOi6ukxd
h75etVGWiX2cGdpdSOQ6JjM1voYvaTouAJvnj4lf9t4nOdrcq22aLh8o+dikMAZ7JhCa5ypWFcxq
VoHq7+aCkBei/VBdNlVOjLFkYhl2y5ov35xUWzXx3gqIDxalfemoVDyOkM3v0f6aJvZVKsmwWu04
7huqfbem80mA5ZmvPv9TZAC8K/ufzjxuHwVo8ieRdkO9l+NQ/oTkznHaL5v5tmoxfnR1m/8cOiw8
uBy46cdetwFbUNo5T0vt4dm7kH26CJ3O+Z6C+vvCozLHqIuaeTdv7fg1bAWJeWMWHLfmKK9pScbK
Bb+20t9zznkfqaBND1xVoZ67ma+fEUmLry2VCQ4ymW9TXM+2KG9xLKWelKlh+dTrKNfo/Q3og94J
x5+jhWcL0XrwU2DkaCVcRqMPjrOWZHrHbfostobIOlezdVuXp51my/P0vuX4VMmq7OWa4gjdtwiZ
QxGnxWQHt5tvvIDSTFPfb7Ym3mXI9qOziQBrw4XzLgoXNqsxDKyHIWrL4XpKQ2ejwNQs/i4La9KU
2GhHzsU8eFhl+Tis+Dtlt/oXb+i0WRFqVklPOvXJXnOSpdXMbSv2PdIeGdYk/gWHoE1eu0kphDum
6e6rk9PAQbaOvmHbcyGR4kGk4yAS3a9UNJ6XtFs+cBVe3O6h3OS0JtTLi+kgvRbTFwCW9j2849JK
AlQ+dxPh/8h2EOUUn2gfmemM36yRIDvbcIBPm36JK/Y62pOWItSXHh2BPyO/LL24sWevSZgk+nmZ
S/GY2eVYUAoex9e2SsnWLsDkKsiOS38XYE/6feTk+Uim2b7Ds7dz7ga08Ckpu6YCv3GqEG9la49f
UjJ/1rF09XzXWPbUXKeBMiYeWF7BgWZE6n+lOJken/yG9800Ecu7USEL1DyTgHm5uPm3tiI3SxPl
yIVWjFVFmaiv8juHbth5P6pl3GfpRIl/Q8rH+9UOQcVYW8E9kM5q4FVnxAodatBvVkVhet9ObMWJ
LjdmbNRZ4S/lWvoBOOsyXfdRwJGj6bmxk3Dxt1fy4KGXTIiQjwHWt+DGPeTxp2MOT8y+71zCvy4j
b4cNjZMmpHXNc7kt9ouu6siOFwdqNk3v3c8A4PWWYPSM4SpM1+HLXIdLGNdW83+cnddu3MgShp+I
AJtspltykmRly7KkG0JOzDnz6c9HnxsPNdBAi13szcLuIdldXVV/KDB8I7Cqi6xR+JsZY1+R0kor
NbwqsY0/4B4GaAcsggUsztBc5bKhzMI4Xv1J74S2eE5Q670E+FC7mupM/ZYqstKY8DwbEROyU3vp
I/uA8VZI/3eDl1zxkAz69GOEyfXCAzGlhWIjzbcW6hDTk1XftPsB//RLGj7q4BZsoa9kS3m6CXRf
YW6tPSv6noGt+otq5NETLNXwtaM3+4Kdpwj34NTZUxVHxu96LsLRJelR6fmDzf0oi0pej45dDfXW
6B3xE+J4ObuaH2MCwDQKmVyoSTp8zxnfZVxqIWOANy1sEDYyws4/nMexontYgRNHfTqR4sG8qbZm
ooTltqkj+aXBbQK4aczlb1/P6ASIwvY3YT2Yw86KZtiEUWeoChVDoTTBdcDIY54ZZEDxRvbrtCu6
Tk+9jG93mYtCBUtGkPk7KYf2vsxnklrFb3zDm2hX61sjN8bYK9VUV7/Mflr7zK+ujBdFG0GE8oBJ
uruYAvbBShRReo6hKNNFVIfaI3RYnAFUEZIbWAUeLkUr6M4ESx7gBr5f3qa5XqYE9yH/qtTAY9zS
TPxwZ1Fa92pj9sFuUNrs1SrJjrwop1ntpkpgcJ9pafnYVqPxC80F/Zk86QrLrdsc8cWzxMlQXOvT
pM1XSc2wCMas+nSb+sCwbuHqlsnG5h6egdrtiqCkGB3yuh53iF3AAJd076eVFX/RCB90nsOqFVtm
VUaPcRJMtHuMQYm2BbwkSTtPo61ctubsaVMHe1gkc/KErsvM3Aw/i4A/Xs8bM9fm1uWKBOPouGl+
N5joyg2Ij7g0h8xP8LB0zEszsZWRhv4wfg15lU/lPCMyHmMnYjx1Quzz+lALsRzOi6rc0RIK7hom
PWcoPEzxpKhh9x29B8cv73wIKFNWjs0mlHYjvUApoWJI39Yumpjz9wZPgAAprRygS9MJtglpFocz
1+rSFREtBsxNIEfim9hQxEZm1TIbKBP6Pm3xfeM2sPytHCkiXJlMzi7vWyW+MqaB6eP2qI6RG/Q4
E3lpTkP1YE+m8bs0qvB7TkgJeQlWd1EIUqKNDQdKPsxJ2l1NUi2iK7Iz82ooVSvfG33eR55hZJBq
yBzo1gjRi3qT9ZpCA2YO2DyhYRQv/dTxIJUeBfcZRdf3kZoAiY9SYHAw26X/LbGDckJNOVuWR+Mf
GACot/5SlqQpu4yeeuKl5VR3yGf1+kZ0Q/FTSRUj+sKoeOOA+rr7afapsVW1sKtuaN2DebWIIieC
UmX+cfos+jWBrf5O6b4+ydKEOuGXOPp4ehKQvbUVqfkm6kt520L3gCEGBouPUj+NQA69TLxJw4Yc
082hfrPigiDYhXTLuUlaq/biJGr4FIPF1m8ZPi7dPGzkkwP16C1kwPmTWll252ZaPr7lmESLTRz2
yj35xAxDpeLHW3b2TcqufkrGQnVcYrWI0UDBO4E5JmuSlikoIyyPzHymdpub1o0wgKHVgIM8ba7S
qm1XdKN8M0Qrv+mq1d1LhQLVbey++ampQU4+QhFUbnxgzYuMBySl8zv9S0RKanpp1DcFnBV8qzH7
1DGm7UtIFhz9rNxzF4Y/LDkYLfbS06zj81RF5kYqhhVtfF6g8KDlWpxVn33gRZoeQVvGMwz8vISw
5S4xGdEKH1i6NWOlrnKbdieIXFI+YTCV/krGvi5g4c/pbZ6SeW4nplQDawHvZhsn7uW4G2Ng7Wo0
s8qbrETyZD4q0e3sc8GAjdvja5moyRsFATruKFPmR01MKqoVpRoeZTDFD9rUC5pGYgCF4/ooSg++
Bsh0arfFbd/61U0mNf1bnVPp39N20qVXwbx6nVDWvQTFlH1tzIQUGwZ4DCcs8vWn0JgKFPhTpN8o
wNzhociD6i3si4WBSA2SuAM2bu2+U/NEcfvO4b5Qpi4GTgJMfDRNSC1xiM2lO1R5+7tHcPFqUoIG
5Bs651MnSSCbAONytoU5RK1XNXPwTbQCMlEJorNM1QiBK4xi4D1HGfbTbtdp4n7Uh/E+YzhZSetS
xm8w6ihCprb/NcIsztywWXZx08ioOMxlkj8XAMJsaCcdI0+hMaC6YAchg9BT2nD4fCbhddiWueXV
Uqu5hwf+0K4KZRcy3iOkOZ6qypQeZOZDHGqCsb0PGh+KRbwQ7V0ph3CCj9Ypz9Tm6a1u0OrmzcfK
bVm3wR1yGsxzfZHLC0209IDrhaLEgTMMDCKTorM3Fk21J5qK5YsaDJqxtdSUvmxfR+IGzmRueuhK
aFxRr5mg0rGwJo84C3mD1Cu/nzpGxGyUSueDhy1Q8oYjgMojgLH3rIR6OW70cFIPgwL8TgwPxje7
NPxHgyyG92Qq3Q+hz6D8OHhGjJkRxkShrgzhk/Ajw7/EknW4zSscY3YcBQIb1DzuysJgFjIIbF8F
ZO56Tb8pK02uiqmorxRJbHGtNmiTTZvKama0+uTforfoH3rNbn/0spX1QeAZ8iVPgeLJ3AofWFIa
b/TxBsKfVQeHQkdhTy82KvbqUMHsGaVSfuFRG6gNlhaG3oTk6nfE/mEFPNx3jZqZf0oZpuZWqfv8
bQkPVGlgHnh5k0lcWP6YYWsIXvpS2YNA7xDqQc4Npdi0Z+hR3KQ14gLoMaZ/M1spE/1mGnFwEcK5
6DeOXwQlKZGMLmcjp4Nd+vDUaWDA/thVypTcJE7B5ZlV2aCxfWr9MjHAnPC8UYuUGspMHtR2jH8O
xWy9hvDBIWSGuvq9mSuKIiPFdUeOIWybQFPRGAad6pOWm73+nV0YX0HF/zn6TVp5el6S7VkR+bk1
2xqOkHmqHmKthM80zoCcBOy4CrexTcru9gqVqBsD10E2cgbtAlJOaG9xumM2k5kr+lsOGY5opXMN
x3mvHsKm4kjQ+HfuGq3U70o60PnGH/ThpdK4Ndl8cvih5YwbcuMkNr/0DdwvN3eK6GmYgMvoSQ3G
NRrsgR0OuTLcdhD7aryhSkk1byWgGGYt1Es+XA1XIxmVx8QZA4hsCwGxMJg4tO+rPiLg+vlLjYj0
edCb4iZXo1E/xGmp7nJlbOWe4FolntUWbShhTdASZBwQ/YS0v0xy8E+xIIlw6mzXQlHaH0bHyMAb
sshsiEAazV4GpSB0wCsfeLvXE84TH8Gv4TG1hgnw0dvXTLlnolmj0x6/RlRG9yAfE9NitkwNP5e2
BN0K7o2w3falleo7JgXR0o47vX4uYm34PeTcQThygThv4naqvlqOUNIriL7Rl5hokXnWsFRVYMz8
COgyUeBa5F7P+JAqX1AtAmNb8xC/yVAOv8H4WLVOmsTZ0LdK7dtaZjSEmXA4Uw/gfwvqmttG/R0d
XGl8CY0i+gbpoG1JuPqygzITKXBGRqQsiVeXMLAOAS215go5bXPdQzTvPJt213xgQmIZhbdgraP2
CMNi/kHi1cOHHy3pN09tkCAF2dZYcFkXClD+Gy7fw/MY6GO3B5O3i41DVQzHolNwh6S+prkdWLPy
4mCJhm2XbTo3YZc4IWyw0Ca5LoqvDTA+xCo1Un8o0CPyzRwlhr+FHOJAjaI0zTaygSME0r0cANlN
mBVqud1Xns2dYpJhWzDNQPqcx7ao7Pu50wcVsHLmMVEoV3uYtsP13Dcz7beZyLABGOkeAkjTHfiQ
SCp6mnbyFGGPoG+6oqhx/YEFSJKZZBO94sYg5NQioei3IYYIKGNt28JLUcIEiEFh24DfYuOYlLPl
Hyp6yxEmRSS4XqFqQIZAcLm5w3asxJsJKzV7R+c+4W7SNaA5CY0cz7h6plzO614DtNKV4CvJ49Bv
QxxULzGTEXRY1FxRKI4btu8wqrgqVHE2+W4yEd7BEWn4XOAKTjEN4cSC2zXH4s1ItAT9cI6NJm6r
fTJuMr2Xv8I5JwYqEdNoXEXP6NE6MRxgtyNYP9RplX6DmKiXW6r68akPwiy8UEi8wTaiUr+3Ag2H
rVGU7MjWzFsBaijE9UBy81bFvf0Vu2AH8hHTivxt6sxIOmdda29qO9Jew0KzjE0cj+rFbARFeVs7
RX0/TLmhwt2wYbAXS2qf+XpSe1LtYIWRkSsor3Oz+Z6HKXVujC0oQR4Sp7+hMy7vCQdgSGjMoOTq
eaookN+U7o4wNfeeHidwHMsYR6Oh+nsPyNbp3UIt2mtCIzgxPCL/GSVGephwVh03EB6AB6H5VC8T
+rhmU0F4qy6Zm6L+Ccbc1veqQo/Po00guEpUkwmSBBfF3opBp/zE/bz9lQVaM5BQJ8ETHrv9/RTW
PTdMaQZvVTtNfwILmt0uqZ3kh8MlXW9NDhZIRBXbFRY0sQUvdCLl9NjxgN0yVDg3qBhI/Ci9k5/0
6PO3orSiwRVYwz+B4tKjGZp2ui6KwXnD+wU2D4ixUYECzDGUZV2xf6VxNv+IqK14KpHCaesyq5de
HMVGu8B5Ru+pkZW+Rni7MrhHzMjtJZ06UM9o0XQ0vQNZNC/mDPKJqvLxA2C7y2aYtNZVLW0wOAdS
CWEZxUG9tUsH2jV3CyOV7EDOgQcgW90weUydNpZqqldGkDNsIBJDWuzJH5PvVUFUJomDetRpJaEf
wmP2E7ppfIeutYVnGGmZsoUR7t+1xKfQI80XlGlR0X3V4Ip/K8FuHg0THEFyO15lRao/xKku8/sq
Hjqsdpyonw6a3Y9fm7BpsEGdax0boDJt/f1U6PFDV+oNnadhQrQyqTPdRnIXTFNnzU7sLVWSYm4j
WVAujk1l1hut5dRsgzYaiY/OUOcXuRy1DjnuIG2H3qpBfDD0lv8dIuf5WUZzqXh4rRU4GsRiin/Y
BcSJPRYZvX/dU+NA6GJS/cMIb+63pDTgU4vFzCUP6LX7MoRONsGAgd7QqumPoR79R59M/xemUEub
dRoHSSAgB9wixdFf0IPA9MiQB71U0chFXrfC2VfpkICyohDKDiP8zgdqlZLBxrHWQJ83EAcNYq6E
16QoEd1E09IUhglNko3vI5Mhj7SsO3rTZJsGqoAvcQ39bhMxYtIGPOi4niDX6E/aVEU/Rhtmr5em
Flku6r+68irV9u/yWMIzIvMnyQV2DZNdoWfmVyXTIPJ0mIbcNYpoZ6+y/W5wkb/BZiottXhMrGh6
tTtTfDUBtNSt8GdV2YSOAzjBbKgg8pI6IzVNFT2/F3ZrPzC9sXhRlcaAsFQUgeYRD2kfMh0uv0KS
puTommv9DT95CJ/QcbOLGuFVvxX4vrcev0d99NE8X87zUMARoYH6q0mi4EWjmwajthqzCCSWLeZq
eqZMMAX7hXcJwQ1yABT4734+hXIDI2kGhrfscg/Dnj+pw60ruPdA30iOoeS7nY5P2jaoW+umjQ1l
JFSnwqD3F8fPdZlEj46fOHfAhnRcBt+flaXBNRaubSpIW8ZIku5PRLY3kgZKDQ2WpdsWiB1chFX+
DzOkVbFrnCqWmwkuhAPPq50u5WxmeF2oyw0Tq1UabWUf0pZNYXToW5HZ1u1SdxoElW6+aIomqD2/
6+nt4d+kXTX9LL8FCVHMxeAyYgIRZcnOrkvSGcyb6z8Dgr+rqMpabdPXKnh5ZKMq4E2zIT2jrYLU
7edJeUaAyDceJyzR7WgWj/poYdVSwbvUaI2RorlDUmgIb5LcuW8TfzZcivWQpMEXggOhasq3IdLn
b37UdwJC+NJnxgyue5Nxo1fePNCH8WYmUPiLr+AE4EbP6C6bykCBPktZ7U66Ja6Ri9U3thNAOLZE
RmYfSKtlWJRTDiORHnge0Bmodx6Twd9BFJXBIRWNc6/kIS4ajgNi/0XvB9AM4PBm4xP2GyQW3PUX
WiwdxW1aZim3ea1Qi7bA7luK1TxGhhgXxb02CWgBcMYaRDS+Ct6FRq7bVmM4lZtaHYX07BkJtDeq
XffW64MybIeuFvHOCZ2EMxU6JpkWBNQZ+lwQxBtBSzD6NQY0ZrbdrIjeywoE8CRmUwLlwqm06BL/
MSe7HvrIvjOiJK02ej+nyLQKOHa3SH4AtTt0CryMSs9+iSQXzW4KZ3/cTCMtq10QkhhvBG+x3swE
cXKLGJSKF5uWiqArpPkPUWWRS1SMvlAgevYkIRNn9XeajwxUj9B9PBTthMPLMgbgmoEI7TOcWQkI
WTTmdWWAO3v6PJVQi+0yxotR+gLmLZHLVQBSboQvoLyMdFJh4g3Qsjcp+qFfhV9O34pUxLcSVrq6
EAbpHdONtShEi/KP7fcUf/R16RXSPSTjig0Am9ZK1VcyvqH1KFFyUtC+tm9FqVdi70t7fg2UQb1G
YtqrXxCT6b8GQ+hLcyaFnsksoeCCxnA4g4+q+S3iAl3A4de7EJidAQceJCBOlDXG6n3I0IPEK6TK
B+tV1XjsmhpYuepM4N1EbZyLSQnaYT/wvb/O3ODjQdLNuIjpnty3ek8PCY+z7gpCBLdkAfvkhuyA
6yJVm6J354Ymxt6OqpoGloaa4Cs9yZQUpOg1+FJ5Yt+bWQEZlusmuK1SmMRuz1v+DkO9v10KPag4
aooeTFGK5g6dpP8zKekge70+UmHI0U6hiTBS5cUJJw5zUIaTBT8rpV2RxRjrbnHDkz9Tmm04w2pl
+BjKvKXyVZ3qBZ8hM6XJlqc/A1HVsCD8hJYSau60hJOel4+igAFAkIV/IQ08j92oYSj5hlM8vTqT
Offk8TpckIFWrQELh7QRnrRMH2SElsEDhTJ/GHZt3XMHNfqu8ANwbrZuvVXboCbFr0u99JboPO20
mObONh5b2tiGPUOMDO3sduGgTptwrMZrMpe8MQ8BiPa0DaWwK6zlKuW66bk1D0lR6Bc2PRHNtTGY
p4QvxlLcNogBf9W+Ot+aqEVbd4BY0R3amf7bHdozH29TxSp4N6E0ii1TvFrram7NtHyiLlCeFIfG
KDBQqcLPN2Oy3HYoxUuaz1IlB6Q8+ukEca+4lF9wFH2BaGpfVrDGv1tMDXWAXJzcIEjotMbg2QY0
4SEARdM32KU98zYcpEs7vUTL4xbdxCzajxXXi5fAv+YGDA/A+hO7BhWTM7qQK3F3KibDqSD+AAhL
7VXpCt/tkqrbW8kw3ilKitmr4gd8urbbpEkn9h8vvxZ8L8szqxU5vo2NLSjYsdYaDWvdQlvJXKRX
lEMpVObuoMIS1FF3lrdgFI47GzL4Uo8ptOCPF19PFWPAHKtrqgrqqJuLf8rx6swJMw2gu9xNfK7c
bS18DlLGWMBtQlURQWuiixagzAY/j6io0Ihukxy2CUkMDe/KbJ/P/KK19nz9i1YWKxCe/arO+BxB
IYnDQJibOHA0j1TpqSIVJvCAhdeo0bZpOxj4e9nTPs/pAGhDADV8ouUAn8Q586bWFgB/fxZDDBfX
W6G/cxarRiJ0JymJ8yyg3Yp2LoDYkdKNTJrCLDYfv4W1N8Sy2uLwYS3upnBiVjYp5SBzxrzDBIEO
bP+QkaVDj0MuRVo4GuMPBv1qZ0x0Tm1DLPeEaSx7UBgr6wsIkk2RNODwyAG1OxOaCWmugIvbquMF
7DlnX+Zotwvd/Nz4h2XEoQnT2Fx2IOuL1Q60CxSI8F+A+zDCQ3JF+zcqv2WSu+CCThDQ9sev9v2D
Hq+32l+TqSBMKUuEh7k6UNEO0/XEul/gY+hwxat2U9lV9eAYabD7eOX3O5uVMZ8xMDW2mEe1/LJ/
fM2ayShEJNnZTEhSLwO4rVy8ZfFJr5a/75MhgWwbFBk0cY5XYelIdypOtD6I9tJYqG92Ji4B5Yev
FnzrM/vm/bnAfZvwAXoMIMjXPF7Olo7vZAo7tW65zVpawx4dx++Ia8Th49f3/kxIfDYsppED9+Dv
u7zef14fUq66HiPuBr/SqgsyGLRYyIcjD4InquSadu6ZsesnV9QxYkIBjzRh7V4oqLCrrOPMl6Ey
/PQnGl1OGy+dxDpM7nBrtM/4jJzaIYxOsBFC2Ng/rd3FByZCSJBbonHdUa84c9mUm9Jq+vw/bEVG
EOEJL6Tkq63eZQSZnIyCdzlXVgXXuXXgHI3VmVVOvT/sygXkKaagwIk//mKDBU83CVmlhSFgIi10
5kMcavV2pMcKgk8v7OMtcmozOqoDe4C0jGi2OmFmURvBZC9bRPTO/ZBjDOKNQWAp2y4lqTkTSdYm
RctJc3RL5S1KXCPWY0oKp0vJgVEe1yLI3iIAPfihCdSVubyym3wZSay0/dPHj3gifHExYEImiJVM
etaO3+ns27NuQBJ18RRA0Sksf99M9Fv1LN5VqW/ThdDlXuoQHs887omviQksaDOeTAQXuUpUei0q
QrvipDd+Z79oCK9j7mLRHxhW1u0C9NHbjx/1xGlYEjJGs+iCK2kdWprBaeHYpWBZ0EM3Bs6Wu07R
z00lP/EVLQ1HN1PgUoT18+qxsKsJ4nw5c76WiBHWe9LEe71phLoTuQobOYrV6VbA/w3PBLSTK3MR
IGFjWCB+6cef0of3P7ZMA3Nju6OORgzjb/yGs0GTpBE/iO2QXQeknP6ZhU8cE9ZTyS4wu4bftvyw
fyJpjeTdQmHKi03K8bLJ1X6LE6xy79BBORPRTjwj9n86A0w4Ksu48OOlqlTV5sHIUOej/dsoNdSy
0agR3kYASPclNOXnRDjn/IpPPKCzeMMzP8igg6KuvimCaTyYew5JJDDQUWvoSEhb/H2golL49CZ1
4Hw4TNlg7A0mmMcPGCM6p5/EA/oYAm2cFh7TUBnn/N7eH4Vl4oLKkFUDxzdzbQmo9jZTPCrmwCgY
CNwmQwKfL4z7M6nYiVUWbzz+IXpiob8Knx16lSw3HMBoC45oKXIDtk5ofvpYk0Vz5DQ8FDUV97Pj
NzaqYT+SvkOygDSS3daY6xSbolbac+frxOMQmAVu9iqXHDvheCEQJRnk9E/decCZNMq02oOweMZx
+H1U/DtSFL8sRsST/qyeRiNhGcacJiePm1wSPKNpGzXwP8oR1f8WhXU5vXx2y2HGy7BGKOrGMlpl
FTciaN30D8iYdb2kZAvtcldO47j5eJUTD2bZxEWpcrmZ1HnHb2/AvzWok4pS3KmADNPQumKYTLOz
rS70yjE4N5zn9HqUAAwyJb9bu+L3mtpZFn0dKAhKA/7HOFHQVT9AaROrcXHfjbX+8+NHPLFBeETG
mHHL4Pn/rvTGHx/VCi9yCvMI5W4BulC08+f3O548NMYMfYm6zspo2GlMNO6IDtwuVf07e0Tw1MTJ
dGZ65fu8gFaUwVVicVciiV+dXd8MsZta7DN1RtvB1MaVBdXM8BXKvrN3BhsNbhKMQHhNm+0/fo0n
vhzpFn6BBrMKBb2U453SR2pUVQwscQtTBs9IgIxnpHmy2aUFth2umUAp2n285PtrhcEUvMoFyeH2
XF/a4aDlzsAUbdfX83lvwMp6TRUQyStFozy/81HwCreoQvq5Hy98YsvY2HraHECb87f2mmXuJQks
foNuj1vVTWzIzG3Kcvh0HsvjOfheagiusPxe3V9FOaLltyF+Oamd79E1+pi8KbnFUUjTzDizQU9t
Ha5muoHLG4U0d/z9Op2RWPBUqUvtMdrj7QW3Lo0UXOl9K77Gj3C6Nmja7XWS68fPv06L18i0EZvt
Yyxb659MxIroXQemAfsfMtOdwPNpW+CpeKZGPbVBLY2amBzSoFRd5cx4PpU6jvMwk83EchsIC6/6
iKsn/NvqgE6kOfyHp6KUxuiWsodQffxUM3YqBRJBdqcsymiDyr00oXlhknVmN558MKr8Jfngv/aq
1seZClooDg04uPhoCJgMDGDSFM6YHpLMUJuHGeXPuU7YiUWXISnUPbxMrvDVxTBr0JTLGZ3NxMQ2
MCokXBM8+AJfmyDLNh+/yveZHJuDCtWgTuVW0FexJRsSVLbY6iCJahEXedE8Vukz2i+rGlGIT4N2
rqr7OxfluB+8jEyhsrJ5r2QPq683Zk4YmEATrsOxy7ZR36rXw4iDmBO1+cG3gY5EVDX7EGYkMwAV
4Ck3mCwAwQyPvDNb90S8cTA+IaTrJrF9nV6GA8xMpkMVcGvqYMsgXSh8AU7xH7/l08/8zzLLZ/jn
HMZmm/aqz/Qbf55H0627xVyLUZHS8DLdaW+NLFQu1AF8zU5xrC1ToGiMy22m8sTqmTlVp/YXX/z/
gxWIDKvTWmAm51uSRw7gjnsStupvva4SKGFqcNk31GgfP/ypV0zzm7uEm3MZ6nb87NKcmU2BLaNr
GXqF7xoKImvKhjNPdWojWwwSF5jj63zL5an/ecMwg2U6dtQJWOhVL34cgCNWWvDG4O1zqcDJB6Lm
WhzK4faqqxeIOzIEAUHCUTNEfOPXMAIBasIzCcfJVRCVEHjofRC/jx8IXZNfaoxNZUxwENk7bIpk
t6HSQgH98fc59eYY38PVSuOd5sMqja9J7m1ErSyktOpOgZm+sYreui9RDH/9L0th/OwsiTUzwI+f
KWvGpnUUPlI5tuWt7bchCKcNjRc20RB/+w+LMe2KFhwptlhX4djZhLhDk/D2ADC7rmsZfAlDfNO3
abb7eKlT34oUjQsQO2Zu+NVzwWGSZpPRutF1I7vHysK+Me3ePhOrlr9lHTgxSbaW9hA3xNqLOU97
c4pm9l3ewJt0O7iiFwTH4SmkQ7UrO9Q+Hz/WqZ1Bsw+KImwlMKzV9ae3iMYzE+gMP63ci2fkcXXM
kDDy+vDMx3r/bHRLJJuCi49OxvrZBimctIFTvaip633oV/eFXV9ClTMPah31Zx7sxGo2vsuMT2Dm
y0I3O96HQ6crTBsHXjcGxbwMMkd5ZLQT0h3RzXdY9Pln8s33+4POumBwDnmEhtJ1dZYj1YSwrxSI
2sHYX0oxT/TctOHh4891chWmHHKMaWWAeR4/laL05jjjzgSjDQdW2Qf1DRTOczOVTry7JRcCaKE4
oOm8/P9/Ai3tetRRNrz6vJ/6OyH8hTKB6vdSZoP5Xav89M+nH4stSJNJw60ehGf1WLqZ1lEQUhLg
MEaynmm/otz65IxqGgvUA5KwREDn8linlJqC2UQ+95R3hY6LboN3DN1lmXtQMRCoqXyzM6f5/dci
rhuM36SmJMVcA4JVX6LA6R34fGnVXVlz7F+r3aAPn47uSCpUi8nlFtFds1fR3c7g+0AASXDGaItt
lmS/54VqVpvxuTFY7x7I1AUVuKVSImtML18dKpx+a6VTESKKaopeskIpt0kbfro/zyqUpqQTy7AE
Huh4+0EEhe1tYTdcI8Ot3CS3scIZpiHRr/uuhLYXNw4kOnTyHH6cLquzONmp51zCBhU5EQTE8fgX
pFQ6i+AX9lKdwpWJaj28kpGRffb+5zpZZmxxMXMzExqPl1Gxh+/k0sZDFmZvHH34nUMyPnx8tpZc
++hKoeO5jAtZsHBn+fd4kTrKm7ptzNcOjXBZKPdmdMhUa1cIzWXiDQkOoi/mNZzZk++6C8uqiI1o
68rFMGj1DeES4tY7mq9jd+mE9lXWb7XC91Iz3szz88cPuF6K3rEK+sCQHDquKKBXwSPCV2KGGooq
2ByDG9xOfK8bsv6Lgt/6VjXRqdHZC7cfL7reIX8XBeMH09RIMdatvRjXIWMoxtDFvyO5Rx+Qbmd7
sjcfr7K+nf+/ik3Oq+vLYL3VeQOEDrAD5tFCZE4DpBJlacXiouShKz9HmDix2DIsBB0aiDcjMlZR
vy4KxpQZCxsx9FlrKO0HLjRuzLH1P7nxea6jpVYb3zB935orlkKbOCBiyPw95iqfTdmWVej8MBuD
vhqRZBUXu06EMO9xZyTIGPsB1BiwbbZ2H3+j9zsBdBYVBHGKbhP9kePzheJgjg0TcaIflSVVbBPi
sJh+NvKC/BytsjrFFCR4AowUjxiC+i6+WS9qIl4+fpL3G4B2BNasDOdY0CZr9VXGVGm1YMZKjaFF
5i8x4ueQItBdfCWsc6OS/m7df8MSCQaL0SIALQFfWk+oG/BIkFMPigWKjosMOaOCWNtqrmolq24g
3xa71uy6A+avmjdGsXaBS256Jja++3bUyMw8EbC37EXDuXrirMJhPQutZydCAVBhs+iNZnIumzq5
CAwP3imIjamuF8H2BRvh4CWZqszZ6pVuXObMqnP2n/p6CyNGUggBobAQ809WsaJL09EJzXFwGYYX
wlwu7W/4piAhlXF4psZbPdH/lyLLZVQrGDbjDI+3vO5bUZKT3Lpmhvi74QE3XaqIzwWJv6sA/fx9
GEZgrpkIc1FgI5WHKG1CDQc2FNFXujqfA+zW9L3/LwO6sAzfo1w1Vu8N35we/EyBRt8b9SEeq+kK
F7nuxugCYx9SMKPsGg2EmOi3hoQhKgilu+DCwLfF45OeO+irQ/j355hAAcsRJCF+14+0cw0LPawi
imlM3UYm6ZcRO4NdhLbtzEDuv7ywf87g37WgyWlsHMB7cuPj7yhlhvXzxHcM4/qxQ9yDdZa+n/3k
gGXxwSjq1y4aXjvB+Bzpf82N7nkEgZ7I+qo2ucCX/lyfYomVqx/ERW5zoTvLrNw1WwiJBapcG4t8
VdSO/jvD/zW5zBtQzju8M/Nkl0Rzpj3gCRf9nCPcqM+wlU68/GWMrQpVCcIE5nvHL8SvZ63D/rN3
oYbh4WsWxQb+cLmpwjjdfHxcT5yho6WWn/JPjVWJSQunZduFralcJGyIK5LR7vMnlVUczihMtuUu
PF6lRtbq5ylnqJuDcKc5o7IrNbym/sOzUFYJIEBACHO1jxymLKRYr7GPijh+RRXd3Ci9Yj58vMqp
zQHVgyNBfwTsdhV1IFwEZZ+hqk4iEe8Z2RpaKEJEsA1k0F6pJa4OWleWl3of998+vzR3FKwyuB7v
DwrS6lwMGdJCnebc9SiM4Y25CMoFUm/jLsNVDus007wj9p/jBr7fJhDnqbegK5FMExKOP6AyAO0o
dYx/hy2r6zjJi0PoNOfQlvev1gYB5NOptkqBt+7Xh2rVm2qZTS6yvAfVNN56aT/6s3nZ4+CCZ2t7
sGT9OVoLwYeOpIZbAG1WDYru6lpEfzRQducTylPMCp6dEmPwQyn0yPSwmC1DPBubABAGi8746ePP
ueyU4zBjC+4t+AzAL1BqVktDnkFMlrC0bULI1kc/3hZlWG2ZdYTYoa3PdR6Wv+/9ehIoBE4y5NXV
zp3E7MtAww+nGbA70MYs/p4Ggb+DZx0jbrTKA17E5+b/vY9lCxwIRQlaKTtn3S0PmTWIMBp/RQyN
FC9RC2WTyMbZlfhrnYllJ5eiZkcEipchN/bxJsWobWZeIyYzOAcOGheImqhb34nybCfiWZify9qY
MmNzV0OoYMsuWP3qxlZGtNO2gQLDGPHuUGr8rcqEwWmf3CQLU50liJ6wFKksjx/K8SGczXhQYZSX
2c12+h9nZ9bcNpZs67/SUc8XfTAPJ073AwGSkGQNHuSy/YJwuWzM84xff7+trr5HBBnEVUdFVYSL
lpJ7yp07c+VaY5QUXmZGxp/0htlwoVXJls7w2TyuTK7nMaMB0EbRwKXVs/IUPf2ZWErn5XU2bAzu
zK28wPCBOBBdUbc2V/dCtMyRDCUSXKJz3d/AVZK79AYVG/vi3Ap5DarwFDq5UuFuP51CWEWHxKrp
UnbS1tjX0bDA2GQux+sLtT5dxC6cKs4Vu1y1YSI9tUJnloLmE0iXPgjkD5MzIJoU9jezZg07BIim
D0O5VR46M8mM8XARsG2B2l6/+TLF0iatpZEibhvFm+AvN1yn7KQnBWalR8fuBF/d3O2vD1Qs/2s3
QlJMJUwTsEOMArY8HWg2jf0gpwhBdYd417vjvjxq96q3ldpYVzJxGqd2VncO0WJv1hl2Ku/b58JD
e2P35+3T9+uDeXmPXBuNdjqayWwjOv+woh4BFOzQ8tgrD9C8eOifuMae0tvurtndQp+/m3+/bnv9
+Dwbodi4r4Ivns+Z3ghJLcnX3dEFBL/7Yd1bt2+9V9czKQ78KztTVsAHUWBHfx8ca9rqPwNovg02
9sX69l5bWV0vtOMnmSRGsxzQBnEhDnQLt9o4y2fvpLUVcSZejUWLG0VPxHrd1/s/UvfTT+P4/fPH
LeXMF3Hfa9ti5XYBMmezEmOm3gM7deEf2H2GbPNxca1n+DtvNnaC2MvXzK1croNiJe4Dc6P7B6Sv
ux/F7vaX+3Ej4FAuOIzXR3f9OM/borWgAhWjggHLJVnkohnk2p7pfT9+bb1nuIK2FmzDXawboDpb
q5xI2Bw8HnYcsHj/+7L78fwQ7Z5a7ztvgh1kmxsXy9b6rcH1GiQdaibWb3b/WA7yEUWsfXuIHuKb
YJcd+93G+om7/sr6qSsvkur0UNJeKAYZuTn/6DsYP13I2Tamc303r7b/GrKjS0gRRVQudwLRvhsC
WiHKpr8dUmtrTFt7ZeU0bCtp7UIcNNv40gd+DFdypSJ2VqRQkWwVnF/ybNcmcOU8EltSDQjH/jWB
2SM6DZ51QAPOfY692PtF0z2OWN792hrlS/x5zfDKn4xhjpZAjWHto3rbfi4f6lvtj+CJdCO029X3
+VNxGz9qT8anjR2zNb0rBxN2U2yWYsdo7BmYF9ifg0+U5wY7y632xT70bNd2tyDbZ8mW9QZaeZpZ
LdKsFQeDAuQh9hXvU+4uu5/BrmJ6y4O627zHLzkACoKA+EW3HDjuU4/dpnZeyGLLIkK8VzgfmucQ
Oeiuc5e7SPi9b59gtD42R/2dc7Mxy5f86mvbq1mGT2bOKJAQq3jj3vycHaLDeJi99NDeqP5WzuzS
klJPoGgBqI6i+OpBkEBUncxN1e4a2N9lhe5b6Kn0+WdfNF6yvL8+tLUjIOwn70myQ9MA+QNaOJ1V
s4vVIMr0xZW0TjvAjwSrstLEaKzNy4bP0VfODVMgOyn004NkW/BinZrKbNWc1AHlrIAu9bvSKQrw
wFq24UPXsyes6FSweA2Ibtl1XkVHpRo9SOiOOrpyHyGdtG6bIWtdeVbzx6TK82damZSnN88iGRye
VQTtFEFNsX9eRRMlRAlNW6HViOBktYeXFZ+qd/l76Oqzrb0oXNhrT8MAecORuAGIb9B+tToHqPE0
i2NJs2sVQ+G4cF+0z5C/waHUGKWWfsqUoYPwNbeqcUdmu5V2cCPmT1kyB5+NruhKCASGYbipc1N9
D5qkRmOoiSt7V8noJl2fl7Pgm5ortTFTIdUELoza1enE6IhoFJ1lIWKpDAOaI1IWznhDOGsjb2rR
eYUG2him5IDC6fC9ofL4I2yd0PYUqoPLIak0c6vDfR1fiq+ksT8ob0H1io7R6VeSIGmKUYmfXCQW
UoiGNXWHGEX+lcQ/ZARjNdi3c6Vy7cbDtBHanh82jUUDnkY+mAy9trqdYHKVxpnuELfp7G814I3n
DvKhRxg3t1CiFyyJThqTMjxZBbA8p4MMWyF556gLdHqJCZSCXievnBPYQqlT/by+yOfnmhQmOS9o
A+jVkNcl+dCSp7yEysq1oMLZd82EwFMdbpRPzh45LBtdlRqQTArIXAFixK+OWEhxQkuWfnADKQp2
E4qiuyQPtR0bKr+N+6XcW1mQ7VU50e+p5mc/jXxWNjzY+dHjO4C7Ed1KwMzWmbZ5GcawrDldNlzO
5j4sA+mjnspgAp0OLpwb6Iuhcnnz7Ao/RoMPUB+FTP3puHMjyrUyC2i0b0sYcGY9PeS5pflvtwK4
WRQLwBzQKXtqJRwHalNzMkDzgp4nTEiwDCOm/eb502WNgShk1qhVvqzxqzVMZy21OoAhbjxWxX2m
t4oXS7DPjLCHenk/BYe3jkpgNkBUUgFh5+irPaPOcpuhRQs//BKHt0kpLTcBmiwbj4Rzh2KrBj2b
DIqS2xnokK5fSnqz3browxaeLMN/k0HS7su2Ie3t3Bhhhp3a4SaQ2r8gWf/1Y/rv8Gf59C+33/7z
f/jzjxKyJwEbW/3xn/fxj4a1/9X9j/ix//fXTn/on4/Dz6brm59/u/9etX879MWf37u4LNY/c/Ir
sPTXN/G+d99P/rAvurib3/c/m/nDz7bPuhdzfGfxN/9/P/zbz5ff8mmufv7jtx9lX3Tit4V8rd/+
+ujmz3/8Juqx//X61//12cP3nB9zoziL13/95/e2+8dvkmn+nWQW1WMR2vz2t/Hny/8Fy/t3PLBN
+yTIkH+1mBRl00X8hGL9nU/YoqDbTHAwonTAsXr5zDD/TtoZJAEFfjryVXgU/v2tThbqfxfub0Wf
P5UxYmX/+G3lSkjpUqMAlUICDL/Jxjk9cBp8rAnSNMudAuVeARNZaWbvOxiNg2e1QMbwOQqT8o9X
M/PXd3htc30bE0qKJnFkR6neA3hbV7phCgnzIMzsW2v3GO4+/P7u4eP7raZwEcW9Ck/ObKwGhjgF
lO9Gat+muy/fPoW7d8Fu6yoQr+BrJlbR+GxWeb04mGj377/cf3pKvKfF/SrvtoayvnPOxiLG+spf
1XqTzcaMoTtnxwsn8hhM7hUb/uMlv3plPOuIBLF7hX5GliUNRq8qj1YOKe0SHcCC7yx6VBG28Bzb
d6yPSCG7ZLp30mS4UC67XQp9qX6b5s6ur7bqIBsrua626vO/p3k5PD467vEB/omNC2HLxOpyq2cY
u4KMkee7b5H7qds9qKQ7ru964eRfza7wyzTmUWoF+yuik9XVVoXBQgcPvPAlrPp7KQ0iz4yBzNah
ZG08A1ZvjxdTYFaQeKaOQxfE6r6ppECdMqfujpIRlJ9CA/HoBQXjUQrT29EZO1SiUCm9PryVIwFn
rNBtbnOguVhxJ+KwvNqj6awnSwrazK9bGO4WeTR3xtAjDKGqxW2uWvHxuj1tPZ/CIKwI4nCABtbX
BFGBlNRqo6oYzCGHUxvd3OtFg1KrkVpeX421B2d0cOySyEFZorbuDKOp/FYZbTd1wvoQpt34HbpU
1OU6ReldYMy2l8XxRBUgnhZPooD5QTJze0cQ69xbQWjC/QpzfthU0IRNQ0c79WDdQIme30lw5u55
C2qe1tf1wVBbG8UCiL2J6+Gvs/JsT5V9q9lUbJnXW4pSCR0u3PqyAU8XD9rTOafb08rz3gnhIIvk
g0MP1gEq2+Ft0QszawlgPAEnUZlurjvdZsnQglRe6gOdmKo7GsFwAK/cbFg5W04Q8TqQQYJ3XWDw
V2UYINDIp0Lod4DypfmMErJ0m9XG+LEnbbARZF4wBTYOVjNuZa7Z9csVRs8cUaJAP6DVVXgplp/n
vOv3YOf6D9d36SVTvO+IMlHW4d25OhVlPttlzGPsQNsT6gU1CjdKHCsHRGOcDf9ythl413J/k7Fh
uSiJryYQPdKlCiAqPog+Z2Cz1Yi+gBRtHPO1awH7TQcNZ08Qs4EeEwN+dcyDto/bbnR63woU9VcB
uj9C+EqPf2WBg1tbWqv66MB5vAXsWQW3Oq00gu8IrKKAxpEkOrULJatcI/AEU0YI/doO5ZfmC4S7
Y3qA8z7+vTOs5ivkAzrKHkqrbt0Pa+eGdyMU08HOv7z8zsCGuRpVg95mPqzmCLBAP6sY/tQCMHet
JpU/qIMTKm+caUDDPJw1Ejm09VBQXo3YzlGiRH3KPA51Gft43fBLhTKRC8eldrfYPDSJYLuNo7He
RKQjAPeKbnlBGwQS+3SajTxYcs2wSx/59JDnulHe12UUb0Dk1qfixQrAa1MD9gPZxupUgLcMZw5g
6SMfmt8pOfoL6Nx3h7SdpDeeCkwBQ2XzcCC4gdfBQzgYyjzZDMhs0DMcLXQErWUZ9m875sIKiSVc
MQhv2p1Xa5WU9WQtUVH5Y6EK8Zp2yeJD6OiRSi8lfmiDDuV8/rjTwfFBjAouxFwD6nq7DKZU7SYf
+hBwxYYW3dkaZMoFGrAb2L3zDQHHBpAe9iG3OjRLpxti6aWOHlRz9uUgaB4MtMaOcuVMG6H0JStk
1AGL0rgrkwY+tSLRRBda1PZ9BQWBQzfGjS/VxR/XF+mCEfp5uC5AfZMgWvcaQknbksxLRr8qlQVO
8nKG4CiO+l/XzZz5CmaLhneovghPeNutZqy0oSvTlWz0Jfbko9XXwTsV9u57FCcXt52n+cd1e6vY
lV1AUobVEYQ1ECSuoa2KkVVhP5eTbxZ6+N5MOyr+aAGQlcprr3ZGZGaqTt3bSWDedOjFbCzdhb1I
3t6iG8WReT/K4vNXFwJpS8WK1GH0kX2Q9ggPw5Q4ovG8y2pzCzB4YQXpxRJ0pLhE8pfrd9As51kx
KKMfFqSb6f+CfdMJ5XirXH5pTGTYZBmIDbt/TcsQVK2WJJoz+6S5iu/MqNX6dtHGyrHE2BYv4vo5
rBPFMXsincitqpxBbdq4BxqtZZI/hKNmQ5Fi1vaTLIXl5yKUpIdlKfL2a4IE8KcxsO0PRVNqNrgf
kH7QzmbOJoD5bAfTKqjRpggzFq2K5KhPlzSczERPRln2Q+YBGUfoxp2jZBVWdlCXSG+8upuNdh+r
BL0e7l1WDilSpJWro7FjHVNyW5RUDEuadkhygfEllyd9VsJ4flKnQku8Nx4Avi44JV4dMDByBFYH
bjKtpM+1ZfaBdVl/FkhFjm6kImUcNapxN6ohBN9gze57a7TIy87jhjdeh0Sis9IC5cmOYfXOuBEh
LKtgW6lnH0HKAKkVR3cV+MCPWp43XwKAZ+8Kxn5zfdBnWxSjAl0qemNJ4DmrQSMo2U1qIc1+HCfD
t9QZsh5+9xaK4EEp/p3fO0nvvc7YXLQG4wQIKYgZHWd1yKsxnZrBNGYf8b/hxoKbGmaJtrZcNVLl
jeDg0nRSksB1Qtsp2gdOdx/HPhh71Kn9rJOQ3OPJhZue495HPglwlqVO+8lC/mcj3FpXkjmFAudG
WopWLQfnvXpMRQqk41Y7zf5Sdmh9LVHWH1Xkip+02EYbIpELP5uHQwV1we+IkVWP+kTqvdBSV4sa
8v/TEN8rPFsyl+JSp24EZpfOJGEgFGsANcHwr2ZFii0pG+VERnGlM9yoaOdPWQ+T+k7quuZOk7Ot
l8ulZaDrD/4EghuRtzhdBgh2Ylsec9k3MhMRi7xw7hEXK58rvQ73fQOVYzma0tvQyy9rIBwhyU3y
5cQbp0ZRIRvQiVIXH6GNDAHQRBd6rWr9UUXx7gNiYBHYGgRwrY3Fv7C/SV6QmxcxPknaVS0OOQoe
VV0s+/EI1SACkk4r7bNgsP80Wdzfrx/dCzOrEZNSnqX+RqSwin6lyQkyKGFnP0pliV3UZaiBxGb/
MEYt7HlmJ3Qq+/atgZy4x4gYKRAYLz2rp1OLTBqqLsgo+zJ5UZqAFb2uXbgjrHB/fXhnl/SLIbyx
mEhKRas1tNF819C/XPw8kXuPB1XqIwm9BXS5ZMXknDIoelrsdQpZrgNrUrpSgQ2+QXwOsvJC9iiL
5JusO2I5XidZRAAAOIGcHVwOvItWJw8dOEcK0NFFqEqWp/3SIKTsVY4OgEALxfQp5IE/QeOv2+ih
UOzYVQ1yMKCNGytyuzGTLbrgjTT2Yzs2tqrIl+aBCJ2ip6gscWROlzVwgqKK80pB9A3pIK9MUqM9
mHq0bKUXLh2R14ZWy8pbNQtmDUNGAf/ebilqCTgYnEcflKbWtsgrz577ok2J6xpCSZ5tpLdOh1XX
XY/ETYH3kSTLDSNN+t1MOpRypyn/mBut9Rg3auM5uabFG77gLJ7GtAEYhV4xgkwaKk9Nz8GYzpmF
L5hhm/+EmEEnu03tTB+4F/Rwl3WO/C6UghlKRaNCyYwOso1vcGFNBb8BRRlQFfRyrtbUUsu+dsxW
9s0caCgEoW07UlpuK2eD+ueCIXY270/e4hA5rPPExYxYaZF2Fqz+hu5lGXqY4Kvzt19dvFCIkLhb
Ke2aq+Ch1fqxc6bA8gNDMsnd5+PkeKi8oOpkVrBs0E+hf7nugy5sVohP4SUVJWQKaCuTiFpFVR1l
ll9KI02OoYVSzDzLtzwBt5quL1zMDrekICchZiaDebpdiIxsBf1lnTR0133L07B40pwAbUynzqHQ
aUqr6Tdiv3U9SFyTFMfZoLTmCxzAyiYthNWsKKHu5yo02Yd2XtR5F9V5+tQoUX23jEX1IazD/pfe
aWO+o+qsvC+HbFMMgDZYRrdyjqKHmn1K3xEzvXKOJOGNHDJy0x+63knQkSIaOXRKV7+X5FA3HxQZ
obCjbVRdcox7BzxSOqnGjy7UHPmgpp2J4jGK0sYe5tD0cxJGdem13CDlDb3JM0KdGSyi+yHRus9F
ETe9G8dgddB1BDTtysUSfCxVJfsdMY/8QY7QFvuiLWmj+Q6MyY8w8IyVa7cQUnkDiS3zSANIUB2k
DIoL1J0lfbyL0rqzEXNo9NFF+tlKXANS+j+BJnW/CEDr8l2kGlLrZqOafq6lCHYTJwdJtI+ztvxg
9INuocctycuualtr2Jdqp/8YHHucXdjC4F6pC4UpGZFb/ALxHggkQ5/SxkNqUrIPEydjdKUhmRo3
T7XgkfrQUH5IYNsFMKoNqAJK5OCMg5bUbbbTeQQqCKjaarBfEEz7pnSR1D0mcd/cD6MBVwmNNM23
pCJAdzNyXd+FXrJ9M+fxOCNXYsyfu6HqP1VdgS4PfJxQw8WJ9HNuVP2H3XZ6fWzRRXpvOlmFjPME
7Gm3BKozIyDNy44wfDK095liNqE3zGrwvonR/4Vur3OeurZSkOEowuBHVHSTtRsQCXno5GCwfMY0
PAMuMoJHNA65PQwTvax9Vjb5Q18oVesiMKQCR9JGqdmPRpF/G+mo02C7trPnaYTkcY9YW/+nLg8z
mrr8DiG110agQwLZ+GGHCswsWl0VxV2Ud3LhWrDxQV1RppRETL0H3oXwVhIc2jy060OM1mP2Xl5G
kCx5USsq+eSpFaqemhzcSHkyD26nyiPoUW1I6WPII9VPEeaSj5PqwLhRqnmreWE9ysiKDqn2ozRC
w9mlijJCZ2o1Q35rS1X2fQJM8oMQcrlBvtqmS0ERjIGGWjcoOthT8Edoy+UfutblygHccya7ViBL
BVSTtvRFCmWz9dI2a95XhBFEEajE+in7LNzbcodopyFpI90W8kSdbcymXN+HXJK//s+QTuPUJrXG
9dmKXz2T/YREIa6yjfTqhXuaHjoDJA0vUVpIxeevsj8JYPhaClrd10cN4aRGRm52n0IM8qUJaazZ
hUZT+HBrh8S0qG1vPf0vuR86rQW6jK9AMHhqHvr1oBjlSvU73ORDQ8XCy7Ms8q7fJsKdrp0cPo7x
8TykjLMa5DT3KEhoueqrrUTXEwqiGTe/LfdwDcrcoBnCEpn1R2QhF//ruulLtwvXM3UxYHriFj0d
oN6XoQgVVH/OEji+Cpo6jy39+h+MyraOIBe/Xrd3PlTRKU6fOERppCfXN0tQBYWkRKPhL0GOJhaK
9XLsOvVY9XdSuhhIJbTGMh2iBYXsN28lWqDIgdEuC3vnWT2XohPkldKU3FRzmMC22lnaH2Gcygm6
hyOSt3lpFf2+p5MZvcAocrbenhfScCRuKdWJRwtvs/XDpZsjU0e/Mr8xYwT//MG0IxQo4gLBGS0k
zt53POkUJKeQxwJUZVbSYdAbOE6TVu6ekYoptpolz8MYSnmC7ZMHMXQr69VIJZQopyyGFKBpqUM7
bePcza1i3CKAbn+/vvLnOw1bnGXIaAW70JpyugqNuijlLL1BrrXfRwgE7gH/9veRPjoHw0Y19Lq9
853GmwXIAFNO5hoC1dOdPQyxbsfZYvt2nKRQ74c2CNwlv9eSWTnGbarQha61Gyf5woSKBCHyAowR
OMbKKOq8YDMgbfbx3NkDFzndXSih7dESlzfGd+6aAH3jMNgTkG6dFU6aMDKtzmgdvzQq9YCCVnrb
Aac/XJ/FC6sGJpNTQ7qWSvY6/oKjicdC1QPKkROJKwQgaBuhgxyP8sgpVaKNLMJLo9GpLySSp55G
bZCjQjb+dNmSadHGiVcbuWEV1XYtoqnGJZ+h1XfTWGvvy7oYzZuxS9vcHZUgCI5JpESP7dhYTzA3
l9rOHidKi0nQSJ+C2UI3VWm1PLtPVB3i40CLl/7YVkb3PpG7IXiwiln/2gWz87yEhEIb03dhPwAE
4LVH6Q446LqaHc8qoaXRBf4kq5MCDgQKwz04TgsOhNCY3koLyWvEBv5D3gKTIpV3OnkSgoLVAvLH
r+repk++KNDlJWvcfNLptpLe/IwEjiMKkkI3QfjVU2v1rKCOFymB3+Ut4WU4mF97qGU2sEYX9jlW
6KIAakRdZl2TcRosZEgb+qUpoWwvpVrSP8sTUPwNQ+ehBsNh+qCLoEaNQzwdTmrpQ23qVeAvVmwt
HuGySvQH3LVp+9yAMcwc95U9Re/iecm3kgKXNopIB/B8ZdtDHHFqPCNfLA2tGviy1MWfiIg69Uua
aMWzKjV69en6ob5kjNQgjzzesADGVsmPsLXD0ZkGyZeaTtoNdeIkUMbX8s2gOPHGCbjgQNj4L23k
An1zBruZliKlV0Xyw8zJ0bNGqF0O1fEARPaPmeOx4RUveH2KFQJDL+KpM69oyF03OblCgzAImEdV
rhvPXMzsHcKasLNWg3TTKLm5sXPOMzrgVEjpc72TzoH/8HTxOhjxJ+5uyVer3ERGPpejwE1rFFj2
vdlO4PAg4HTQxC3G75Ia2Ee1bWf9zaltGMDAVACaEY1B6zRiWkxmbpi95JO4zBU/KgOAYUNojONB
ywYg7osThq1rB3Pz8fp2unRCIVqg+0Vkk8DOnA6foxgNfZtLflYv5l2eLJIb8pzdGN8lKzZnU6gD
iCtpFam2UrUYjV2ysukMhcxIHU7zULtprQ1Dl3YsHBwEaJS+KVCshmMOjp4aQcRwLLJJidNVLvLk
f+ohOdcmzLfAt5cOI8fCEFERtee1uc6Jk6yiWQFETKt7ula2lJ86E/3D4T84HNTQRe0VWBpbZeWw
bQMcqtpngd9D/+m4vZ3072nq0EEy5n0OIlWvGF5SO87bnQD+lE4SIdsCBmNleCnZ+t3CGPugg5RG
sbLdoizmM7zJ5ENaa4vV/cKcMpfct7R6CL2u1V4xMpLq4jGJ+rMx7dRASbw5sjWSj+2WEMGFbUmR
BTcKV4tIcq7OPqX8QlOy2vGrxIgfMrpLbntzSI7Xj9ilARGCkZgDusjeXw0oBBowQv1JVJRm053d
Jt0+rJXwpxMaW+wfa8YAbBC6wv4BjSv/YaecHmfkfRtlzBLHT5y2vNHJrxymWU3E49sMXRn2By9D
DNVFRxeUXjsg6gtXye+NtoTHIJPsDfzHhWvZ4a2IQxOn/+zZlpHYyJtJ3P9tlVIotMvqWPbNcBuS
R3NjKcz2cWMS8XGh1d7bp13w8CAcx3k5KxXHwMesPsc2tZYmeTeaE3Aou9BB5ZrSNA0bAdWlVQZw
RWMlcERgN6tVjrW46gvNIFqUnOoGVkDN9liu8WmsZiPcMHbBzcHvSlTPf6HpW4c7I+yroz2wzIsF
lFqZJmlHxKOhMdnBeJTJW2xjF5LKRKZUBgEpIzVMhvF0X5nSMGaF0Tk+vUrdskN1XsvdXo30ZT8H
ciMdTBSgkzvS/G16zMN2QHG50FB5d3L67TYO1Mtje/XO4Ku8sNbBs3uW4k5GvdUh5wr8NhlzeqtJ
wtS3DR3m0WNTNqRboyyxUbBfpGHypCxN74Y8mX6as9l/iSp4ZCElzcxwh3AMPWRNqOT5Ue5663Ym
rQ5JQzDWW4Qhl1ZMRBcvqXlRmTydwCKIw0leosB3kqb5WSG4BZtoWn4FL5fNqAEPhrqx/8/PnqCH
E01AQhTtDA9lcc6NSMltQAHLWB/1dlC+BkZQyx5hQNbtETZvUg9Qjv5xaVtH3dii577VpstMFleH
LN65q2ujRw7dgdbQJq7SGgc9SzOxDukEwG/jfrpsCBUz/B1PmTX4NwL523ehbfl1GNpHCeXFm77T
tzocz483w+GWALBGsoU9d7p+bRY26Jm0WEmj7KAsKHznTREdwCVOG9v74oB4AtH8BBwR4OOpqWgu
+wicsuVnASAah/4Av1KHNzbf4noYEGEEiUOyOkRlp1YA2cpLO5uWH1lN4bWOUrvNIGs3ltS8PUrC
FE9pkpE0V58BYFUtNOKpGkn14ypcu5DnPTQpk4tUu+K+1ekLUyBhuM25/tb3X5ETYAu1MX+Jpt8V
wEIAscf2aKfVuHG1nR9ogbBC5YCYmWrsOmSPDVCGizlZALvK7iZWCvsg5+noTk6h0uukbcldXbAH
iBgwJzBA4GTr3EoQaWoBusj2i9KUb0s5SHd1trT7QmsHVzHHLZd/yR7RJocKYQUb+Ojp/ihSWm3V
pMN9WIn81FPqfs+7rW7fBZCY/ZCDMlE3XmIXjhg9EIA3AeyJLqXVEQvHrkl7qbJ9FHbnXVyOJXIO
muXN1fxGZhmx+QVrL8EBoSaCtKvBWV3ZgR/TbH8pFvs2go3FowQ0eYVebIliXDjNZA05yCIEEiHg
6TymTq2ZHZeOrw1kabumTb2pkcaNfX9ptV5Zebm/X5VaNIWu+W5ubZ+jAfjSUWdqfvPwCVnhzp9y
c4ta5aI94PlCYoFE7RocMBK+zVRzWatyQXizKJ33sznNu3Aqi4OuJ/LbcyysGAlT+tmJes5Si5I9
WOT4Stu3hiDcW63TH0wAeVS5pq1uErEip9EFSWBBZ8hdTRbYWfnf3khaAoKCuWxk1e0qClOpzo5M
8yV1l1GT/cqm+lzTqeAZSaP+ed2FXYjhhYoKVyeVcx1ihNWO6UrUp2GUsP3RSvTKj5Uw/enUS697
UBVamZurZls+zXXajEe7UVHCdiat/QhTRntbkSKj2gxx4pak2YVwAl8AwpM+FzBV62dZ0cxJ30ya
Rd7JmKsdeAHlPmkC63vf1+3oUnZ2oE/Shv6XUhuUgK9PyqVTRJWLRhdSbHQSruLPXECja4eA12yk
1psyM3ZpI5Zurlu55IHYXBq4MVoj+QWnZzUKLX2KJcoOVlrPD2hkJ/tkQGHAnqof1y1dCKhFczY3
1UvHEu+FU1MdR2ohwWP7QB6GR6g9oMFQqHOY7gRrw1e9aBNEMJxwvJFlHtuOMlLt7aStItKFeRUy
RLao6fGgOIvStFijwWZ2/MKJ0gf4qIfdMBdvhubD7QENjEa1SshhrD17Y+qpOjaK4wdFEgcv2RFQ
2LPdvZFXR/h1AUynxYIqg0g3nc5qlIcCVxEGPk0G0GZnraTVXpM16ecsC8z4dkyy+l5TOnkreX/B
H8IcDm8pDKlc0uvbeYYUBun0jP2Zpcq7jtm+nawovNfDpnOL2TaP/8H+EXhDoH3MKnXn05FapUqM
mCpkSXRt+JraQXUPu6NNjYTaQTQG096IiVFpd3WObZrkh1HptjbPpUFTPmD/QA8AR+Zqtie9QzMy
porVN0b6dYL3zjmia5U4u6pAz3LP/1jS/fWBXziihODQJVBwF3TlK0dA2mPUcoeLzu6s3m2WKEZb
yKkOSTOX/4EpbJG6EW6YKPl0ijVj7oveiLjjADI8Z7Gjw91QLsYuyo2w3nguXXCvYFX/15g4qK8u
cFlGjtmYecWYPfqFrkQU/rVfsvZmAj5W7KIlVJ4Ae9jWrgQhPPnXZ/WSG+C5IQr79KpBXXZqXaX2
qDuzZPuSOpYPsZ6O7+gUUDdC5ktrxxtKOBo0XFjDUytySjxR9TPuFRbmva7FoTvNpr6P6irYmM5L
AyJTSgkZoOh514weIaohZ0RdQZ/UN2mwxJ5daOV/YAUIpnhdi0LuGSigS+ixK1LTj7I8OsJuVXpL
XFcb+3BN2/fi1URZkLAYUnnS56fzRgJ7glArN/2yzip67ZT2w6xJkEsOOjk9PTXdKpijY6Uiw9dW
gbyTaHV7B3iMoqXeS54sjQqCLHXzkCehEMtMjI2VFftjFTKRdWT3iDc43COrbxgMIlSMaHtFOQSh
nDLPoKLYy0Uk7yfFsDem/eLl+drc6rDQSwk7VhiafjUMyveg07U/OapDfujLZjTdvNFTP6mi8hON
Anp1C3hm0PdOsNRbsJBLO5ruIpyZKBITFZ2uTKmr8HyYg+lLY9J9cSIldsFvhY+pUWxRC17a0TZB
KWUqelFAYpyaYuUjE71ji7ZOSXNBlSxeGIF5vO4ILrl0Ev3Q0rGU1tk9Box6jG3cjB9Fs3UTtbbq
aYC1SHOUxVOtD9FGvebCxtHYAIia8JBQzhLENL1VXeUEJmH90t8FA3QMzZJLD8wAwjCGUYBfbf8D
x07pG24zKLLpjFw/ltTUCUJbwqjWZQFaZ5XqjaNk+GpvxBsg6gvzSQ8CwBlRO+HwrndqtAzQaUSs
Wlw5LpqaCGVWZXiM7DZ1aeLrvOvrd2FDnthbudhM7pdkSBLLD804dptYVR+ssp14IdTJxp1x0RTV
DDQuaI4hhDzdkNVkZT14W9PPqyTfhUBeH5H9HZ9LM9gY1KVJ5LIX3bmgxInOTy0hdt/WALvCm7GM
BzSfRvRuW7u7W0Y7cRPg1xvBlfjmK2+GoI/ouoT+QbSTntob4lzSFq0Lb7TGsrKbLhiK56RQlNJN
S238ZpuTk+3JCNnhjjK/etelQ3JzfR0vnHZSG6AzhBAFvmV1IUN7K3P/2uFNX7XK3qh4/HEH1Run
/ULQgeuiGxmCEIEFWe0WA9bgrK61kCCjQ+mnioZ7015g5W5M810YdKXjMUNduLM6J/xwfYRrQiFx
q4liCfE6EQEpObHqryKejvd8Lk1FdBNZpVMTCYC7phqU2/q7vh2BGCt1SX5wqnhNwhYDdfmtkQ1U
Ogcpr0pPDXr92EzIvh8E38Oyq+3E6o+jZNupZ9hVAxODIpDK1qjXWy0ElybOoKeGuRP/rvNHPShy
rTIcgBGkcSP4jyTrEPRR9JTFS3fryICV7LSV9ygy2/vr83bp2HEJUGkSwK6zamJglUFmd5Pky7k8
ek6/qMcgNyYvLadxYxNeOgfAdwQTA1HU+RuDQyfnxRLfFH2UOscaxMfignTOum9moKnf7EFTvk6S
DgIljnT7XarwAtron700XFjIVPGeo4S4rnRpmdM1etxHN7YyxXvHboL9bIU/2jnaYn69cBWBGuAp
g6ic6DBcnfokTUJZn2OANU7Vm2iEhLRJxb3ULG6UA47cDabTjfsYqPkWg/cFB0e+hwcU2Q0BAVuZ
VkfyotrQSr5G/rq/zwc7qXfNUPLmL/nsQ6tHfb1xM12YWMgNBWCJuj5oiVWuY4pitXKSVPLBSD9n
qMI8o0jxnHf2ltrXpXllNgkABafi2YbNLKOXFJQo/SxrEG+Upfz/cnYeO3Ijabu+IgL0Zsu0rJJK
3vWG6B5105ugJ6/+f6LOporJk0QJ0+gBRgNFMuxnXkM2A5fzQYzOgAQt0IIS1ERV7OXkW18Im5E0
gOWk87B6NmZV6/ouH2k+513sHrNaKVUfLl+KE+3ULDsh8MaVAFaQ1UP9WQpdrebT6ZWcp4R2czPV
enTxOgc6qjsjAXqtUqupUPZy7X9jJ4++lErUzm+/yiUVl4kmL6avs9pCmTLEHFc3BKChK980r4DP
EzntjJ8ZYcb0rofJW11NN62aQCzjoHy/fy1t3BVSAYfqPT13ztDq85E5qrS5SeMgLQZn+A2foosf
KvbfcFz0EeJDjch6Cf0hQ48Lm7cGQ1uvrf+gsC/h/sAgMH66heIBhBNzVgNnUqY2eszdPvXdvIcq
5ETFzgHa4IS7pktDWFIc2NnrdLYq3TxbFEe5NsJWovdebUTqGfmSGLu62TCDyqlqCIi90qKNENtq
0f7wiiidDqoe5c5ZDEWTXhz4kg/WpCj946go89PU09/Z2ZpbB4GV4Wrjwb3NUix8RVWviRTQ1GNv
IcKXRX8pw9CYhzBr0Eu6vxO2LjM2Ia1nLlMWY3Xsigx31jADoBiXNomRJSoU3914MYLIqKO/E87P
fL4/5Ea0xIsIWFwn96QmtIqWiHHQO0DqIzBnrTi3tVOdl9HWT/dHeTY2WMWFBCq2p3oAvmQZ/HXE
krlLMlWuRcSCUGfxW0SZljy2FoaqfqMv2eQnhh55D3PnldOlV51FCap+tGC3AN5Kg0g38vSHMM0Y
exW0uMfHsBz6p3hM7O7QGUNtHeYFc0CIHHY/P+ipUzefE7J1+1+FKKzzx6KeiGqgQOzptGzQG2B4
cmhA6dINvjm+o6lNGQDXJFC83PACzV6ciTICUBdfzLMXve9TtW4OeoiiyqFfWma4sMxWPxuGkj/V
Xgb17f5sb60ptSLOMtKopGlyU78ID21NadXRsJNAc8I6SIRdH+IcON/9UTaOBnEN+GQw6/Sy1oUL
IXR3aGw3CQrHSh9UwuGPWbfUFycptV/3h9r8IOAN/IO79U00tRRpkzQLU6xH0XSZAF4cNOiHO9O2
8drKv5tjDl2GCHG1R3NVZCpVyyToenDditMI7F4bwARVDV+sNvXufaTF9eVPvo1JREeL/HOdC+bL
YJSi4wDqkRY9W8or6RFH8XxnDjceWbCdkluA6gSUBvnnLzZFOLptZUd5GmRRTErEN1KkTNA8rv0i
K8Pp4oVuUj9R9R++obqSvh0QTb7DB2LDir33TZ00Eks9mRl6LebckJZ5unkQhaifykYNr2XXxdf7
87pxl/KpaA1BEqE4sn7V0XyIaiqpcVBYXXpegAVfzaU2jskczz/UKd0TTtgYj3omksOADGjsrm84
UF0OJAQRBUXW1qc8Ti1/TJPygnLTdFVF+QcvE7rC0Hlx2gYmtG7rOcaI0G9YR8E8NOBBurw+z1zl
Z+ije+SUjZPOULyASPxL7brVs8TVnY6xyKKgtRMPoJytPwq11oIaPbHg/qptDkW5lq0qgSjrTAI1
VS2vdLLDYYRtuqRt/hiKyH1Qin7codxsHHc0N6kJgi6QhvOrl2+ptGIc+iwOcCify8ehDY3Gr0kI
jWMtFhjGc4y56k+E9pf4x/2v3EDh0WUDV0ZTlpjvZnNqViZ0i+50UC1oPV0AkUDknFyv+t3Gnf6Y
TQSe534RoXGkaT4jBAz2zT47dhLnBzvt+xk/j9r8MbSSgy363nnX2/wPJ9tKk6dItcz4+/2fvLUw
QOxxr+NQARRa7YEMbhKolsG7jsKKDhHEvStVoPyBzGdPWnCrRk2BA50s2cK/ZQ8pJnAImrqehDHr
T0kjTALhajwNelQdChHHp7Fop5MIk+Qomlg9iC7ZE0feuC5RP6FrTujHi7COi9rWHZtUbWTftR7+
q6ppeEAjwzyGiJkeZjMZP7tW8W+YimFnb2y8dWR70q4awUgpOfr6nl5iq0Irl4ZvNoTdFWkQ+6Mz
jXuqI1tICSIWfBXxggentK5fTXPdGxPS+mCwzKyEZK+YeCUnXY/vbmE0v4DBpD+6Qhl+WN3A/wFb
7pJcM66q6qwscWZfnG7x4p1odOMSpWgHBR2vVbbZGoOWa3kb07kHK9s02fvEiZb/bC9akESaY7+e
w/rn/V29scrA0JhoJgA95xu84OhESL/Q6xob+i6e/Z+jJR/ixn4vIvtHoxl/VyVwlftjbtw7knjq
8A6DCb7JdtsRUkCTTQCQI6P61YbFfFBdhASjyaFMu9S/1cw2d+66jdPL0SWx4OBKSp5MQV88/rZR
xB2hL2QLL/1Fpak7tAhPIaizNMf7Xyf/plWgTygowdw0t2kVrLav3Vg2QtEmje3EHLAG7XRkl1o7
rSdfCE6bX9mdNRyrWBP/YFbd4ixXNMrb4XDE4cwuS0r7bH1ZVU2uDImgoKDVil74TqbaT61jhRCD
7E5Ubw+EaT6T2TAmXK91IGy1E5BWk2LJmPQ5SJQq+t5YcXpIjEH8yYe9GEpeHi/WcUiUIZqKAZu1
Ni0vold+GXWKU5WWjX9wEinoQJZD/AiO4+p1LNCG0NMQQ7e+mJSg1mP13dJwObhz1R3cqTUv9/fN
1g6FTMld5EmY6zpcq3HigzoswquhZojgIfCs9ie97Yp/DW3R9xCaW2dQmuVSMKTHfdM7S0pVqG1n
w/WwrTbyMVkr0icMya3sqM9zTYEl1XHKQnwi2WtJb30oYTjgZC552Y58vYSeMdljjGrJdXHT4SR9
JJ7KqlAPRmWK09vnlAoebWUHkNcNJkvBOm52Y3hPooqWc0+f9dCakXrVenevArz1VeCDqZCACwWt
tDr2XTyoNQB155pVY/6xwOecszc7h2GpxR6DY+uKkb7NIKJot95E2qPjldmi0hiszd75KFBMCPrQ
VD8BzUc0QOvG9j1pVhtALB1/jbRm9vLrrVcDLKUlhY9lELeKhSIcqpexsEgMYzx8A12EZX9eKJv8
q+ZR+J9A07o9RmNu/CBayPfwfFtT7T3rVlDY5xesNxA9PNoOnnN1irn40BX2dK7dFlcAMOQ/3r6B
KD8C44HjCAJX/pQX141TiTixaPheq34Iz01qLEcxJNmD2up/gNGGS0n9noFY0/WVbegzuZXCUK3n
Lu9q20ApBpDbIRbp5A9Zs7dhNzYRkyfBNODAbpsjkZWWfbK47lWif1uwX9byTYBibKhEVdGv2cp4
vZoSTSWSiOph1tvk3/uTuxHoAUrgSeaWlcyn1ZGZo65ZjArgkF5bzqFpu/w4oJ9/uj/Kxm6hV0if
EoQFdKd1u81wkUHUY+Da/eQ651GYMSwCfbqkTWbvBDbPoenq7SdsRxsM+sCG9ERcuH1l9Z53HXo1
G67WmGRG6Xf0Nv5BNGz0fmh1HuIF0fd582+kdNa7ZTKTJ60Ojfr7YiLGczKH2hmfRvSKpvPYiTn/
royD0wRZNzsagk5VVLwvtLj4UtX0XXwIQcuTPbS9cpjHJlveDbWmfqEB3DUnBenw/rLM4fzbS2t0
NpKw1Y2zPs7i2IMJLQ/j3MVJUOVYCMiys4aUExTj+GEeQ7/xcu+n5ozz9AlhPq896EZiatcyafMv
2tLiWdFCGh+OeutV/7VmnwNyrtu6O6RFqaNxZyfd30ol9BCVtJ6t5Io2/mxn7jz5tZ2ZZZB3gxjo
M5h1AubPwy1D7dMOAJJKm+ykFbW1+G7tmk+pN6fZDzTyDHVnb2xE23D7SLY5BWzA9fGem2FJe3nm
qGoph3FM60AxUoSwSmsJMAyz3x4oMZ4EOiFqdKsSguFUFFoj9FRrVJ1PFf4eD10N8GpQvZ2ztbXr
uQOhUGHkgbqB/PMXF1c3oPCC0mwUxJaZVWenL6PooGWR2571JC33EIgb4QQvn7RvkK6e9MxeDzcL
wA7kzsq1Bxh05nmMvlrz1Pop8s3H1DTNI5Xjcee4bX4jf6sUkwXbtD7Zwm5whFFh35fD2AYsXviE
hpb9AaLzG63cJd6AXJHCvRRNpFG3evBaZzLnsW3oSwBYGegI6RFFC6tJbFR7mtQ94oJdmYckV80H
6FaIsaWxY4jr268ycEey5Qrl+Obdh5peQJSgWljHY/QNtGx5MJfG/V4oeruzU58f0fVVxi6ldg5i
Fmzy6ouLpHGMDnXta0MgOH/pvbL6i36oU/t1npjxOc+XcT73eljmj0uipO+ijgaan/aZ/TNDj/+p
yGuvC4zcUsojomk23VsLRBMUJMVMPyWR7ZUH/LqcxFfivvkm8jJzD2PbqaiPdZlSHEp6I3+D3Ui/
E6qWyhkytvaAz1Ee+yMCJ49NFCZ/wDaTYvOetKoAlrnexxM1OUWzdQXVm+JblhnepZ5tJJjV6Y1+
hHJHSQ0OxkFqmydYnqhXBzTVPQQbODFZl6NuX3D3VnWys4xblSRKzbQaacxwG6xTs6quTa8pTJYx
Mad3ojKQxbCklrenMcVpaZr/1HDxT5Od/RyHOEGwSNu5ijYuWX4CVSRAuxtqMVpPIbP0FI4pagBX
xczy0a+SejkBFNLOWlZGb4d9cO1R4OexNyX6+vXUtoudjXmL8kgGvN0vwyE/mJ6SXHqFt/f+idwI
YSg9I1pEEVPWyVanRCyTkVq9oVwtDH+uqHvN19FrrB2g49YoJNYS0CVVVddFoaQUuMSMoXJtI3PG
pgVgvN6B4b3/LZt7RYLkEFKlpH6TE1aukrjTTAFfDRsn8KDEXsvJMD8MNpVvy5uW/+hZq7ZvDp79
ziisJT6CALM/3f8ZG08JgiouYnjc6NQwVk/J5I0F7kIJZf1siq8zLNPD0DfpidAU5Wdv6i+0Dffk
/rYGlVgl4Adgy2FjvN4ygs5UYUYjXe44QntdVcIHQ2tx8ETFE/OEUnzWe9HtVBg2InBUY9igXATS
1GN1BTStSOxpQtgkipP6u4Y46SnqBCDFxUiOk9IUjxNE9UM88XJq5Z8wMCTeBFMsEpzbqo2KRpXU
ZuNc0uR8X3Z1edS8+t/QpdIoSbdvPirUNQB3gEOHiXfT/kq1Tqt1vQ2v8eLoXx1jjiXddd45+zeZ
qWRBSAEXCXTmH3mUXlyrsy460dHVuHp1635qhqb+0Ht6e+zz3nkSheFAwqsBJYJfenOiwdCQSqSW
I8ECMf3robFLC1P8HPrrNMS96i92LP5qw2WZfae0wj2K/O1pldLhJN+0pGjX0pZ4PVw0u+YCyRY3
mIE4GlGCSslR4kyX6MPgTMI+ajWF0MNS1tkM37DOdT/Xx5KY2rLSdAfPsjHtJMgePUtOjxTqef1j
0rSz1SgtB769RFo2A7hfnCJm40cqevenq4rePEet4Yw0lSySift3xsbwVJTlA0N4xGu6uob7JTaG
kQ7/lbDFOFQdhSW/W+zWL7NkeNeWoDrrPHce9L748faRITrLzJK3/KZZ4eGYRJGlGXkAwgaNkjp/
VEtTTL5ZlONFWyL3sWlEfwRaHQb3h352S3kVoqH3BLaRgJsWEeHKagegUIYHiGeN13Rxhoes6czs
OJehftSHeLlMWqu8q9Pe+OXNmEoXImnPKS7ZvrDbRfYwGx81vPh/fVjuqf7c3KZSiIrnkH+BHLLX
LuCVATE6TvXh2uO+/t0tkcAq68W5wEFYvjZebHzrzXz8dn86bsIMim9Y01NQYEQqcKs9UAOuiaxW
7691XqvqCXnL/No6cfJh9CqlOUNWNPcs627eZVnvMxFPpWMj+fzrXY+eu55G9XD1SvJeS0/mk0oZ
/HT/wzZHATuEGAaPxQ1UrGsbswzDdrg2TW/9g95//YHygvEHo5Cj8QqBF5A9ktcnWJi5WzYJRYtm
dC3EmqcKSx5vr1Ow9S007B1M4iH/kXS/HqWdLbOeh3G4mp0yH+pmjnFOi3c1XuRVuzoZ9LOxrgLQ
pRHLr4apBZUKG62Bqzk67qXXq6g5lqGtfUwjYSXHGnC851MAsZ6WpKo+4vNZuUfUr7BVmOvc3Xv6
brYm7A1wJKiYE9DQUZDX14tHqXLg8DuaWKQ4Qab7RknVBQFytYp926t0hcb3NP9+466RY1Jek7qQ
YF5u6tF1FQ8tALCrQnj6sTe79qmow3Fn12x+GWRZmDC86zxIr78MC0rLQm91IYRBtrcysW9M+0R8
pn2rX7Qk9vao/Dc3Pf1wjhp9NYI0oqbVKY8mNLhZ9fm65GZ68oCzvXPKJv0yGXHtT1rkXHStEteo
S6K3dhDlyPQS+A9vDLXk159qJzSDQIGoV0UR9dksjOSTOdNLsD2l27tY5N/1av/KsXjPWD0Jil0n
h64BV7OrleUKtNk8NaE3v+saO/4yNmaxx3a8DSQYDNU7eEYEv0Qwco1f7M6JDiGyc1jjjLkifhij
Hj8Sj7rJuRibwfMHEw0yv2ut7n9j5JlP7uBNH9KUiuBODHFzN9CmkWpf3A3QuWjZvP4dbtTVA7Yn
y1UXevkRskZ3NpUUrei3HgwNWSMyfF3n3zBXXg8zFF1lpQ5blg0Wpn4kUL44eFo07eXeW9/zcqDV
65BpeqGI3FiuWqGYj2kziFOR5W9GXTFrL0Z5xp2+WD38RYkP03m5QjZu/bgclk+1mf4v1JfhiP78
tBNp3Tztcjj8syTnR7JK5Ue/GK5ZkHqMkYm4ooe1nCoMU4LENKfLmC7CL6UG0FhQFP6DJXsx6Gom
y3LWrMUclqtrTdoF5aHiIRKjvrP/bg+dRoGEcycLwmzC1dWSYa1j2gvnAI/r+WOsz+LUOSmuzFAd
doa63RoE7Eh0QMVERuZGDF1R0rhrzcG4lkoWH80YBI/Zt3vUt9sPkqPII03FGY7x6saSFUswh2j1
41QtDvqcj4fRmOovSU/1/f4K3b4DAFbYGDAIgI7epLKpqedhlqjGdYY67bu4Op/mpXVPXVEkxxE0
7o/7491uQ2mBSeAtORMwmvTX27Bjd+eQ3fEp8fLhgpmY+KuqUrR7ozpKTmmODbcPlFXdKcRszajs
E6AIyOpRX3o9bAVF2EEnwrwC5IyPIPWGQ67RLK8UQ93Z81szSi1GwimYVkpLr4cqyeSEik3ZVeSZ
COKuz75Fwl7eLbiX/OvNlGx37kV5iF6/OWDNCJp4DXh5buSWLcRzkzqG/TliifY32vCOeIDsDSHB
qIsKRWQ8CqxL3hR481HpD0pTr/53f1U3plf2c4mSCCeIdFcvUaiPbV4nJQJcIW66vedg/JiF2sl1
0zfrpNET4XSwaYkObxu78xzTpYqgxSNRGl8gxdnHhbk53f+gjUWEGsOhAKBKLX1dHoQCahUD1yjR
inBozVlIadRWf4Q4Wl/w1cDR9P6Aq4uFTiwPG9olxJggfyiAvN41DiiAkg5THlBZcd9ZIXLVnRnv
5Xcbo0CB5mUBQQLAeJ3t502PhWmb5/B1svIJC8rmuFTuHslzdcblt+hY51HG0eF53jTnHFNkWQ30
MzC1svfzPtNOiFr84wzaUvvmjPaMH4GE2JnB1TF4HhVADEkdNWS6PquItu86DZZFkwejlZRf8aVp
H4YQ01Z0h9PK86tMSBpxn4AaR3LH+Ji59NP+5DfAimZvSg7DGnqpGOY88ajmAerN7mfLIODC5crx
RRSmBztZmveK4gnfntPiZ2429bf7m2hr4sl1aOeRTJNvyj9/8cbXOa3foWqqgDYzCpfzaPwKHVv4
xGfdQVf08j3kMG69N49qQKlHPoA+PSo8q627jM3UerOoggWy2aeoU/WLsKf2e6tO7vu0zv5NwGD8
vD/mxkZmf9Gxd2hy3VZvtKrMu6UZysCrhPFBVIrwY0XNr/dH2dhSwA94gHVqNSDuV3UalJoAyAml
DFDedf9yRZpmp1GMWX0lskHtqtCjssLVKEptP6s85E3qNmyST/d/hZy/F/e73Njg2CjtE+nTxlq3
tsbO9XosnatAFhN+hubwv7mcLV9Jev3r/ZG2ZvUZdEiEyEW+fiVjrV5wKyyqQIRhd/byyDovxpRd
7o+y+T3ccc9PBaVlOesvdmncJnFjNksZtCmpJy3Ixq+M0CFTUd4Id3qeOpw9KClA9JFu2K+Hai2r
Sktc0ALHmfTvo5HDCO0Vzu57xIBlBKxXgx1EaZzWRwqRVvH2o0FphkoG+FyHcv3qTkInBiRt0tXB
0mfKse2HOcCTsT+NlVkc0e8m4pk6YyfW2VhFQEiOoVJFlzr+q/kd0yrCy2uogjFSjbMR9pXvTeOe
HePGKsKKoQci+/jg51afZiDMT64flkGs5aafJXV9qQ0dFTpFGU73N8yapyaXkbEoiJgk1XI5Xy9j
llO7VxVOeyviZroYTShaHyOc4mM+YkF3rgGev4vsZpiPA3o42Tsdxp5yamZHjLj0euWeWODWFKPN
g2k89Dj9Rt5xKuKoX7SZjx+m8n9CHzvI8PiF7uRsm8PwfoKwovB2o2vaT20miHeqIBNt8ykaMyfA
gFY53p/eVWXmeXb560Ekyj7IDdleJLneTJ4oA2vwMsMvKWbaR6PoU+3cRfH4YM4xStPpoKSXSkcC
cmd1Nz7SM0kHqIdDQWLDvl5cD3+3SGmXJqD1YXxVrGp80Lxe35nKrT2E/jIBuRSfoEy6GoZOw0he
UjRBpJjqN09pwg91ozoXpdHaQ52ZyqHGOe8wDEt3xrzRO+jZJL5aSpHtpJAbB4ceLYRpepYa6cjq
TkqmvtG7OGoCUCDl02Bb5Q/KRAIVxWjYuWm3phbMCdkqSAL+kT/lxU2b1skyaaktgp6e1mkoIc+x
h97YgpVgJYJxqQMF6YTIb3UTQHcOFTLlLFCdEvXWnJ3G14zewBnl+VTPlOLbj5Eejm/0FX4emUhH
YhMgAd+A5fOSUCgVEAOpV0afjQ7eN/TUfodIfTOLfB/gIR4QirHElasFC72mK10tS+GQOb1fQnv0
y1nsnfXbDSqHoVsA+9UgQV1v0CKPEiLUMAmiQXDG5wISgm81hVc/DVkxht/0uFvUh3HUW+M8qEMC
mL2wSuVEB2DJXB9BjlQP7l8Na7mW5xmWbVFJyCVBWcd2YV22uhO3aVDWszHxbqmEj7MZFfRGJzbc
SS3COaibanH82E29/xlEv6EPP0xNH8M4kY2sLst8tcGP059so/2lzZCTzpjJxV/bps5KBJGyZI+p
cnPImExUIMCgQxglxFitmdkPZYyPUxagAjM9pnaZBFOV406ZF97Oc7s5FMEFaGokRG7uL8WjSVx4
SxbARsquSxvr/lRlzjVZ8m/3V2NrJGlFT/ILCOmGbxsVFRC2qEs5aIXtd0bTBXk4GQgr5Mrp/lBr
U6/nhYfuShonC1Hcmq+vjgHF4ggDsSwg1tR/VyZ9MqhrhvdNgdE1Y3mcF38J1uCvNFWz9MGGdev6
WtSrvyC5NflBNL1p0NvOlP69VQ/Wpy7vLOXk5IlTHSbdLf9Rw9DU/KGdjO+Vixerr+cFaNMxMua9
r9mcuOfKPOii27tfFyD5abingTNiUAaGOPWF2ojDQGNlJ+LbuixI4RHrhvDNWV6FKjhcxiW45TQw
EwyAl35O3gHdis73l2drFJ5scG7So4yS0evVAZDbebnjpIGdeu4xjZE9qpLZPr59FE4+bzNAl1v3
ArxrF4r5fRJYxWwdsZszzvAO32jHIncaNzjYDwl2layd19+SwFeJK7wsgzHTo4+Tiyq3ZffF2y9x
RiGOBFAOSn/dZJ4VeyyNPmIUdW5O8JCyMzrxxk6UsbHR6INQAZOi7USsq2unUbyK6l/GXVCK2Tk5
UdaivDi5bunbNeY9O9vgJnJj6iSbRBJbiaHW73tWxEgwdksaAA+Zr/3glpBIclh5HjbBPyYtRhRc
TY2/1Tzdy6zkDnuVlMqhSbyt52vvRi2tjR1bFlTSoPIa49gYkVBgPmmLcZ3wr32vxdP4vQTq9h/q
xc5voVq/7+/NrfGlZLNFYg7De30C7NDKyrLxsmAoi2o+E/W5DezhvHcD28uyCPNA0Xxqgd/1J24s
zA6Mxc2qnQBLrud6FhCfBbSAoOBt6JwjEWrgvpIFsToUF2NquYhNoFufOy0tv8RZmugPwmz3Sswb
28ygVEv6QSTJLlttMwTRR9RvLWxJR8uYD6FbCstPqH6DvYXG8PYHjiSSi0aWlMjb1/Gd4YDGsMoy
qMSo6r6GM/Zn4Yro92TM9l5ItzGjrwbTX98GmRkKy2pCMvY+Kx4VN42O6PSrfpt+U1L1ZxVa1c4h
WpV65f2DPACtFpRwuVLXh6hPulF4tZkFForRg5/l6fi1LVEbxoE6UV2ppFRM7+/v3jWH+XlQmvuW
bPRTHFgjXasWOc8Bp/ugcMXyCZ33COmxab6idYeJtF2O5wHb5OOU2hq2mtVwAP/QnIgfm3/audyj
v2xNOg8juHRc1IBErepc7J5kanWXwMJK+WB16B8mz63f9VGcHkPyJuDiGS7H9ydh4xGTFyVhNSVb
VG5Xjxg6TllpK1UW4Im+fOoqAGBCVdx/7o+ytbx0YqAQSoEUex29I9GDo3pHILPErnIucaY+o0gg
vjSgDz5n2KTvPJpbZ5MzwrHkvHDUV8+Z3RGet57CXBrUm4dlqk5W1GNRYxd74vzbQxGXUwfl0Vk3
KdTJnjDOKLLAbnTLt8T0T21qy2H2rD2Dlc2lgvYCSJAO680VkLaJouSA9oO4T8t3qqOMDyG1tZ1y
68ZzJhVFiaIlq+xGWNlTm7Z3RhItTO2X4UMZttHkT16yiFOCKn+DC3Nk6EcvnITzUMZV/N/9rbLW
9pKnEt0ObgIEkYit1lnDYraO0y6E8lnpIuYIcly9RgpaA4GyNNn409ASJ/9RigpbZ5ei+ugnyoz6
vN95TvVtTlLbPKZ12rSHxUrN8lTipGmfvdrT9nzHNhaEX+pBDuANkLfX62sSnHFpxA1np23JarI8
KR4pbuwcna1B2Me0hellMsxqkCE0qf6Crg4S2vcXEpvMt5a53qmHbBxQmVuyicGvUytdPWYoCJWD
lAUNrLFxPmvhnHxorSn5e67d/JsgVt+zC9gaUGolUS947liu3jMHRKMSF0MUKFUljl2ClmY3RfN7
V1l+GTS/T/d31XNouQoSiNTpjYJ0lRn+qvJUh9h1jNUQB10hqk+GvcSmD5Uvto70vMsv2hgO1Xs3
VG24gnQ8r2O/DJT3zXF+sOdFt85Gn7npsZQtt7/TtDAKcAFpPB/trhgMX52zKDx0aTmZh37SNbDE
mhFHJ9tLjIyqtmtQh4Hjo/hlkWrKoWqiDAFdKcFzztWiOntOqjQPInSNzm+mPDWOReo0dK3BXzrn
Rpuq5O13JAVxAgreP/LL9YxUemm60FjRkJnN+TS6GChBtjGOYdfOO0NtLTZdVWJxjrUsUL0+KDl/
NFJehR8weXMQlnr5teuq/C+4i+ohyRT9T3YXtUyEQNCM4mFfbecQXoVZRJi6jlrvHKPKeIo0k3wT
J7aHZVH2pA+3zigNT2r9XF7Sler19y1FpvaAd/CQVdX2mBhWdKwx59m5mTdeGnDSSFHJDvVtd1pF
hzwSnq1cNb1ToXYJ7bEtmvYzgiDZl/vHZeuDXg4lF/RFzRKCGOrMLjJKLXZ1B1PJiotTIUb1B6PA
NKAoAGQCEaXXo9j2MsWDZMxEedP4GXXxC128PQ/QjQeNpiGgQ6TfJJN5dYHmSTzl+DhEQegYGIJk
mnKCDp6codXqD4XdxJfIzdVjlHPn3f++rW3vPaPyTDgbaIO+/r5e7XR4R5ywfpqTQ8uRv1RDrvle
xueOQ2Ed7o+3EUFSusQsUmqJ8Bytdr0HLYw81EGyzJyVT2arueeM8t95jnCYQ0Mlhzg77wECNweV
Zg90hfivdY2qo9map5YbB6Omh6dsXIZD38RWgCSNcxwqq7t61FR3otaNo4C8E2aY6MHBUfXk/n2x
P53WFqGitOjduKX2VGd2R7Lr9N+VwTPO9yd1cyh4VKBzeeY54q+HwrDRHtyc97dMEvfc22HuF0oR
Pbli+P0HI5HjASHnAbbWhKa09AqrqFFkcy0h+oOWYKBAg60qfhXYYu5hj9fAVRlnQfAhwOPs8Qbf
6AdMUVx3WRwHbdf370xXyc4OdveG77qR/aUdUfM7WcWyFAczbM2/zMoQ78RSFHvt2f/PD5HNLw4L
rcXVto1q4YgqR4080YRxjDWRXTD+6s+jXmNlOngKOaAYmAqtcg+oZnErhX1zuj/5G2dV3g68UbDn
SML018sMq6ccrQk99jbrkVJLnd+FobdIOmUWhRXb+YMNbND0o7ILkJ/K3uvh8mo09bCSVvKyvnes
pj6BntjF/3Tgo/eEKTduc3YTfS6qyBSs102NqVpwealq5ZoU43iAmdc8zJmqBvdncOugSPCiVGcF
F7x+BOdC2L2VQ/6d6qQdjhZ4reucQevyhy4xft0fbHO5yIPQ35FiZ+t2VzyqdlXpMA5j6FvWoewq
Vi7U6IKklXYcF/KCnRXbGhEKAoJbFLrMGyOt2nQm3hY47DAR0Ml3zaIHxpBG4VOu2HN3tPLCUXcu
9K2FozBCC1+CQm8gqKJWSNTyPgrSJOUYFqYHScDeG2XrBicsI66g8nBbxw7hFtHaIxRvSqUHiGFj
HnxpIKydUZnvHju6EPiOG7F1ub+GGxtGtprR14TxB9lpFRV6I8WluFTZllaqPcRxlZwyY3T8ENjA
zuKtfXzkZWdL4IJsRcFqtuXqvngwUP1eZi8dkmCIo0K96EXYiWNR5uFy6Ee9Ub6HoyXss1HoRXIt
bUsRh7BsQcboSwg0Rk1V94vqxvRRo8yorllfDN/yok3tc2qFlroTOGzNzMtfu7oRG2VO864t0BYB
OHI05wHxurHTfSw13+ht//8mBryYjlo7bk3rxC9vU/p39Kip/yzDV3VaqkNV0jo2lFZ8qPraPLZd
1++svFzZVTImSVJEkGCryfZXyR/Sy42oGmIGp/TST92ozb6taPGhx0n74Nq5ckQDw/zF8qjHofeK
T/c33sZRBpUjhRmoNcpn8PVmGKrY7sY0igNbL43yGDU5jVPX6gr9Ek0Yc/iz6vR7OdBGGEp6AAiK
QJesZJ3HFwiSAcTETcFT9ORR66v2bI1j5i9KrrGJKLFqWAACFYzfSL15XmKCM6Ikei4UyVefO0V1
mulgMAOlDu0PlaPWNPxi7aCnjbOzsFszC+kGzUMJxqMt8npmndkGq1fIXkgaypBeGNqlsDP9YtdU
LiNVLDsnZWtW4VKQFQE/gJSyGjDti9QAIZgGcTREP8Y2qwFcifTUWNrsPCRt71U+V6Z3JntXip3B
n//21T7GrZRAm5wPsOu6VGX1WkhXWzCzfZz2EEcVUxxzeBzxg4HoSXOK0mqg3zlE8dHoSHnpgsSq
7jeGW35Q4nb8FjUKsNgs0tvyA5TT/6PsOpbcxtntE7GKOWxBSuocbHdwb1C2202QRCIJEACf/h79
qzu2a1yz8WI8ZYkU8MUTlqLVfUKvqsya6ZHSwTw2S73cQpMXfqha13o/LnWh5F9uxB8SDeimoDEh
QsJG8dfD6Rc255AiZZezHv09TEaTnlhYUB3//eL96WMa7EzQn2Bh9NuUCbSnCQqEnF3KLQo3tYWo
ksyrv4mA/iF6QjoWkhk4gtBS/rWeLNdit6UrxaUuwHrpMjBQoIsdaSDkcoyF3/79mdI/HMEaGlwA
+GB5CgTVL2lsg8mTns7LEpqtdX+kq/YbAUIr/TyI3Nm2ZFr2BMfUpKeQBj0S6HM2YFivPvA3kRbj
fsRzDLwLY7DvGTTf9jb36cIvKlXhH/AiggK9bWq6ntTe+0cHaoa7z2PWu8+mLPupzSX8PFo70z66
gqLtjIy1WX6d91Y+gtm0z3/5If/wisHkg4gOoHcYsvx6XiCEImxlM4FqWYq9pfPmTlmfM31pR/z5
lzLoV6r2OYLBIxXgHzB+wEf99eN2Ls0Gdz+84mFL6hY6VzxprYgXQWTBe9uy1Ig3A/NEfRODOh6f
dB+NjpR9hQETcKVrTaJtSSzm8xl0Gd0u9Nz9+zn40ysBIw64ftT0EML4JcrKOBG734C3l2ON3z/W
9hj5sJKC8/+odfm/1wHSKGCf4JEB8f3LR5lcMQZHF34JodTkCDE084MKKlub7vLjvz8V1KPB9Thv
V7Ef+mdA78/bbQ0JmMvYqPoYpqzsDHRO2nKSX/79k/50jZCfAJDDeBaSur8MSxyd7LSvgl9iGvPG
xVAfGqhPkhiiKY9547YWVi5T5xI9/qWV+ENQ+p/7z9lBFiC4X4sRaoo+FgXeplJGH7IQqtsA8Nd/
39+eVWEwlYHQF1RDfokSfM25XJcVxwN2bRf7FOkD8/D7imzyN2X3c3X4S1bCR2EeicwEiNKvJd1g
YiqSeMQD1T27YsLJdinRkQ02JEhAEWtB8VdP//7z/eH4N0BA4IQAjvA73pmaswHKBurMEJYVYKiV
Xo8JDNtUNfwFRPKHg3LmGcJACTXG7zo7ZkibBdF4unQ+2vbLJoVc7xVDMNXtnHmwO/ZReX+3AWpa
fu77OqV/C0d/qHLO2xgEZSSY32EPJiwi7lUMAk+cDz9ohJk9vKTZ+CUpOZ/JWpXiC8S6MKmF9N9Y
foqCBtFmQcVbElvkw31q4OF92qDIcA2MF4xltev7nHAKeu3h33+XPxwGND1YTCIjghn861BpqPLN
jhO2aRol2UmkviQqnvYLVWR7ywXqezr47S9k7z/+RABpopvEfAlbhn9GjVorF9Nqmy5txbOvSaP4
U1DSoS/P2WlczXQj8H6R3uLi8t8f90/DJFQYuMVIx+iYf/1oTI+ChBnkdJlWgcHGW4CKTcBU2ceW
Q4p97pBpOIegiNKy3bYpyWBzV2egaG9z9Onfv8yf7gQoAGfoOIpDLCr/+RqMzNA7VwWH+mQ51wT9
ffo69Pl8tm6Jjf/LL/2HOAaWDEgymMWey5/zt/l/LS66bMGURgIC9K8CzWGFECP05br//kyodzGN
ONPXftMh6lGvYHBo8Sk8qR4Bos0Ii4M89MiLf3mgP10zFKMYaIOGfR6J/vOB4D44zZEpwWAr6HRa
haiGNvOsevGTYxn2BVY+/deHAwsXOCLgqVDMobL55ydCFBik/WYUlymHeDupc7gbQnpRm4KoHVbw
//5pfxhKoBLG9hOD5RLh7FdiiswxBowo4ki91VAVt2qElrQUxfQMU3F0MrlY67k1IAjqx0Y51hNK
G8DHw1JE4VQiEQfMh/uNHqQrR3Yo59zJwyxTQwlsKOb8P/8gUCyGNNO56gC57dfuLl2hayIh83kJ
OvlyGBpfXEFOBbbIdTrdm8bsf/m8Aq/7n4kMLGFsJ4HRAXXoNzMP4Ok05i5qvKSQDm5RdiztWMPW
QWZbdfGX3+Kcf3/9LFQfGJBiGAWaxy/5Gcph8EtLDL9EUAlrx+wGQfbyLEtNoCIRf1Fo279Svs7q
tFfLYNsAuoYn4KiOPbjSs57IbAQrr4FK91fc9807QEyLhRCsj8Fj6J3rO1BdS9dto0M2/sv3T3//
/liI/E9fEzBRLFP/eXSrHRq41QwA1VAlywPFuO27o6jrQPVM97JdaJH/ROPYgAUlGkSgqcrHz2Ka
RLgpJYdGMgOfZvhL0fP7DYZMDc43gDEYvP2mVY73aeE0d07VidJfkiEqSeaa5rCJLXnS1r/8+0v4
w8edJ/cIuKixftecH6LYOb4NHMw59CMMquV3dtwBaGpKDHXyffwba+b35Iqri6oYgID6D1iZMUeI
j6YC2J/BDJ8cAybbx3EAeT+vYQ0a7AXkzse/1D+/x3lgmiHIDlsiFKzYqf/zlwYbQIHDNm2Xeorn
w16v/KwzXf0lkZ6v2O9HCitTNLWocsCf+3XzVYqBxtvEm8u1XzJ2LMFi6e9kqIpDk4SIEeFgbt46
5quviXFqPbDCr1UH2YQtEFFH2ztMWGR6pqWVr8YX/b2mnIm7Yl7hpbYkYptvwCoxa+ukDwpr5oX1
gPSk/XqigULsbO6N3x5WJ3lJhh0+462fKIf7sI3FAsX7qvm2xDx6zedCPAhk2R5jvJS+1n3PdlJy
lFUdYIfRxw5ls9DJfVN3iejNtxA8FzfN7v2PItm2EdSIYpNtNoHX0eJRGCdQ3INmIABj6/P5CjPi
MRYtjrMpWGj3pgrTA5TK+JdYium1GlP1mvh9XE4s5eszqzHXPiTDvu+EL87BDcjSafoJiRimLi1m
QxGpG84c0QU8XT87Kg0MRMCNnPKTcyVWJ01kg/7WDxlmhCHMxacoVvX3wTVzcRhQh7tTCme2CTIK
k1lupgir0hsBulTf2cLz6dqKKMTXAI1n2feNN0NEIK7k9h+IaBPUtmaeAq6e7JK2QxP4rUjLCBlv
WXTywCWdP4siov0Gtohv4vfdz428iNLZZbdjprCbhRWwj1OE5iqSfLmEpzaAqe9pzWzZAoclPerd
rHjHZkGW12jgw2kK+7y29uyVc+ExcdoueL3xd0ZT+4qFMSoVATjDk40hwX3hOf4HApSlk91oQuoJ
FBYrGAcBc6/hhcfc3AJA1H/UUmd5C77juBMrBX9ToXcgd4veYWkx1/UnCBsnHIgwwV7mguoZFLOF
fzVQdOVtWq+oyQOSXQOMG4B7B5iPiJkAzZPsROwcUB2+yAaYKzDm32kP+bU2SQD2ABy/D30HnFrD
O4x7/TMNLLlDGWO+AkRk5IHpdVoOG+/dQhZ43VlSQu6ft3UDqd92Kfb1A3e86DbAKx7D2siBDMGU
N5G0NaB2FRaPQiVT0qITmdqR6tK2W8OGx2hdIPtbQE/ZEtD87fU01lzBbFMtz/088euxyOQpkkJ/
D1kpmlM6hUR3K3wzeNtAhPhxMKocSSTTzbc4/tMIm0QoupBlL6qfyZbR1x1OeVdq9IM/gFUDbzAZ
84x3JkaeuWHznIJcMun8imFerUis3XpthzEAuVv19DHZ4+G1QQrlkFUf+s9qouOXuJj3NxaN694W
A0tCO6a0/wEnJBaRId340E5gWfYkgg1Z6OhUyfpCJ8Y/Z+mcPTSaZ5YMqp+e/bQXT02fW9fucyjv
rACytGND7X6oPAopsZvC/HKpa8XA4LIZqP+rHiHgXYkh7pjagiWN2rcI/902h7G2C4XThBrvIdDa
J3iyoZrHzq6qmLssrEP4AdoervLaDAXrFPZ//CIyc34jsDK73ylrOgGGOpRMYDoZCGCH+d6aDfTf
TmG5J4iAdl8r+Oo+RVm5rF0wLr3P+4zjj0IundB7LVq/u4K1orHydZgW/gHb3Ay0YakT/LqhrwxO
oZQPc4CrfVuEwb6wnq99O/te7AT+J7gg2+INlKELOX+fCpheEYpgJroVDrX0aFhZPpfx6D7WsubP
mbSTP5hyM0XbrCV7KHRU9ifgyUEECnK2fcf4UlhAtDAI7FDwNwmqnJ6uxPVResrXSfTHTGGJRLZ+
XW79lMYTIp1wTzRNMfySOepmoqox+zHEQ88OYYFg1HGaQo3RDrYvX7NdjqyrMSqDXStE4J7WiFHb
iqEsXjDfW8xhjPpFEfAy948Ie94zjc3XO9mTKLzAeFsubdNH4mLJ0VS3bp4SiE1Al3XqSpyZhiSR
lg/guI2vAFgAA7atZvOkaWLz1vd0hnmSVPE3+EWYFw6sBSQM1nR640Uo50MPWb+SNM5A97Ea8Fnt
OAxnjgXYZgUZ6aA/3AAIUbcU5SgO2+arqp3rmN+noAM8JmAl+NZ4xgxM11j2DCY3ZpDxYGv9RE1c
GiDSNvltPwNMcB2TaDnsvYR1YlrBaTBPhIk7OL2Zpa0r5p81WDooTWFZW8DtScKieoK2JvRQ4GKQ
kH1JIZyJoS00fku579WhjlwFDE4VAb4AnCpEVHPoB16qmBb0tCp9ZvxV+YCXknpM/NtimtKolTpN
xGF0UfqM8YCaIfbqANCzSmXvq2iaW7CPQDesAjguZBbKSnhb8vCY+U3fFBNbK5L3C8BNSJHTfUiX
8JSraX9SfMZZhVBY+VFT1HEHtaOcRuyY0is/TtB85Utfz8fcw7aONNqaAFgl5EBJNIqc32Tzll8O
vWXfeoWwAHdExqY2jNv8tOYZm47jBpLLhjG/uoIUzz5j/ZOvl16vyTeYD46wx9D4FyzU3geEeRv3
B7lU7kNvewZJbRB7ME0WK8JgvKrmFiQH2nfBhuqUpHKd24wWpWyh+Wl+FpLyguw6Zuw4BlMJ3LK+
+QCJe4GFLKJJRHaFbNkKwAAZzFwHWIFiBy0+7FBuO2oLpjCLVjwPJAGswLRJv/ScJE4296xnEE2J
Q+HbwGFuRfJsHl83btlPpVO3dbQSdcBUOyof+yxWuP9FlEtsnHiBAgOqpgAoIbFOM35nklu53u91
atc2oGT+RCPQ4Y4rYv+lLT1tOi8oimONTJRiVhhsDTj1AOVbUPWQdcuSLi9prtIdIJx++rKEveEH
qQCAJXCTqu819Aa2rvIUZ1Klxq8XE9hqPzMZyYcpkjDUKUQuXNvXtZ5aNzab78J0jlrYYoRH36uh
vBjTcbiFVBXsK1bY9QHPUSzbwwQHiXAKCiT/I6JE/FDDEd6jKEjCQVmhmzu08OMj7C3Q+y75XIlO
FgFQtxCd4RLINwERee+5PsRDzA3RfYy0A8c2VkEQh8fDTRT1WhGzKK5bB7IF8uPmNa4oov1PuZvx
AXJp6P6TnMEzFq4ke3qxG+nfm8T2p7WURYP7YvwXVQZ1zUJmvsSxQBqE5D72D3JeZ0pUigjbwk9C
OCLyGMk/mibIpNQVcAfl4sqvvB5xw+J9ya7oKGqDJ8Dok9AFQblNuNPwz4vYpkifqvIWvdzgSQUB
W93lY2bjwz6pNG09mxEXl8wXRQeQDmBEHOoMKa5IU98DBARnjooyOpHIBSpx/Fh0s0KUQhA9rxv+
ctiae8Wxt0OeqeAqTF3j3Gkz2Blif8ZReI1wDfip08IOYOajiAWcUsColK8pzgoNdnqH/62nkEpm
yWchdP8UFbZ5rdYYSb7niOl2hM3TyTFGl+MCl0xIE5VpsmBCrSMFFxtfRjjwMsIKpZTqdWviTWNy
N9kL+L4yecH9kH0Ri+UZ+o9kyIheUmAaG7sk8hjPUQ5AdwGMRoetBsQPYyfpfV6fLZVZjk0xsEgF
pC7RYXGYdYaUuSPDqsZAgyyCDLQHvcySqCym7zaV+3IhcxZ9EiKGSNEKoPpTcgaItMUCATUyloCP
E6Aj0gspIo/9HRRgYT3mnf3cDHqO28nU29saJ/0Ng5dMaKcl4/MF+uRkbEGpQCaJ0OxMKA9Ffrfk
VGI3WLPkyoUocScB2N1KeO3sF8ikFPjWccFh9BXK+G3S43jlSuqmVlYQK23NrP3LDNCeISxZS0ca
UMV9y+yyGQIZGKrhOO4mdkgsCvG2kehsOhzVRLZYJS0/2JRvUCtqhmokyDJRfJtEAIJcozmoOEkh
m4ZWakvFp3kY1Eog/ZP+AO28QAnSSIhVV7MWBzdKHLIcRi2OQPBjfugBaVQEygP0e2YT87xrsfjO
o/iQeE/nTmARXizdFiaDwXntp4VQLC2Bvpnn4fM67s09CAvI/3sZFndcUSblZJyb/oeZM/oNa89E
tEU9x1tb0lzjYyEjfKewR3pf8gIVNovLTwKCgQuR0TLd9TrGAjbIwn+DoRCU4ZsEPOg2V3p1XUDl
9T0vkuXlrDAWHR3qkddoT+wHVPvEBA6prc9BWgRDJlQv3wTf8HjpGjZMl8EDuKPYx7hjGvHhB1o0
/8E1ZysWAhxHNBd6mdBNbLMjI8sRhKkv8IWdSyDawtFjiBUjJpqZWyAairydpOY/YB61/Mj7BlmD
5xB4IzNb96EzY5S/5ha9WZv7yr2ioUUgQ8ACTrJGeL6ZepEPbUiGjXUo8/T5/QhIipidh7fCl7Mm
sO9Bb1mke/YGoigqn2jYjO+mouEL+Eubeh3o4N4LKwDlGAVaJwJwSnSPir1A+2pnTk/bLBJHrDUe
PzMv5uEAo/kV5AXgLA2yog9fxQAROmKqJY5aJPjxisIMBdFmmcL3yPXDtUr9Oj7KBFAgFYnymYEo
Ph21Cw3ICEo32TUE0Afd1avoTzVdzNSh7tQAsCRh0yexQZ6B+CVkPepsqiRgJ6lF5yzyFNdaeN7G
tDwPjEWPNA5nluUnTHPribiwD+gBMfvjh3PSftuj3BtSAho0dYjR9M7P2fBRliYfu2KN+KctjQfZ
nQ/1tYKXCgr3uYznFryCFJYOY4VB22qAnnOoHj/XobRLuzrn4xaQkAjpL5rs+0R3cNKaaFcFQZPr
L+TYzAlBabU89XWofVuNUKAg0bJE3ziSxnfqS/U2Zf0O1WXeWMT+QhXoiEtUXUnukxrhT0dNO3K9
vgReFQNsdfxSHZH3w+cxVsM3wGTmR+gvibel3JPq5LdkNm0DMfierGXQyBhCWtWyXVQI/wJwYCLQ
4aA5nlj+zdrF3GUDPpcMcAR593oSHF337ih0BMYMqQa5umjj2bsHjr/7xIeoiU6lSMJXKkTziW5m
bDoaAXiFmzAvyMw5BvjkfxQhwgBruNxGurM24jYDHKzei7RzTg5PE2rfUyPq5s3tZY443sixQLyD
TD3RmjY/ofkzTwTF4LIcmoXm/AhdhHpss5ohoAbqxAuqxuTGQT/dklwXCdzYq2Rdjyqe62+ejuEt
d6m5KpKzRh2sW8M7wjXOSm0KfGAjrESUBGKwJwlGAO8mFPW9rfZ5byEeO3xHfdTkJNSRvAIpw1SY
UlggDjAPmOkl0zvmSOsc7+40Nm7EyD4ekT3KfakaNLSZOI3ozP3FAo+xCKT4IkoObOXrLXArIbSD
qQeFxDRjBCWjHr/+ONuFkzWVHOksC66+jrSLnyxb7D0o3yiG9lywGxTNaNcC470ESmLdYEi9pRjY
DXuUoS4E0o8TpqG/fxBF2j/G8A25kGmqPrl9XSOYWcB2htCk9qpzlFWa7PXmJAQi6npoGQu4HRaU
CozLtjQc6pzx7/uWNG9xZJYRvntNgoXsvDeWbHVIe6JrDMlba3X2JYs39TaaxsPkdKmdw/B51fEl
+kbrULG6ZWjhbhcnLcNguSdFDdnVPtfoN8ptZndx1PC5RUXHoiOIidh2gAdZfBpZmciOpxZauhkG
XIHkSQnBk7Hy6r3kG2z6+q3akeuben2eRk8/OZ9R2mHJkP5c8TR3U5OCT1glvH70g/H4jmI8s5HT
6o0CkiXINKIpIyvFUJvkS9N/M5Bz7FuhZo0M07N6Pmh07T/TzNWsM1oppBWzZTspdAZaqAKw+I5m
Ajl1xoBmPSZnht2V2eftPuKjYMADmuZBl4tFgI7iHYONaslMF2HaKg97oSIcBmy8ExKLPb1SVpU5
vjAtX6HlAjZbzTfxGOUJu4U9iC8x0fPqpQp2zdu4HPwXN6Y93lcfyqtoUVF1BfhxnWCxZHsPkdu+
Kq/gY+4/NLTZYPsA/NyHzgPGMn0eQ85aAI6CesVw+64LZxcSzJTeoDIL9iTOVD/SDJjxtF5qf7+g
jH2TTWmhU4Nl/FMDuziGhnwdFfQgbf0G3zr+ZYO3AlKFh0wqcJA1erFpV9tD06iRodNWaXLIxS5K
UKqq+DMWgtFyKQ16a9LQtLzjBc2uIDTcpKTeevvm+0J8RwWXfmQiYBfA4CMMczqdQchH02piqNj2
ZDlROcTX4JDqBcBqqnxXu15/GzIbaqzQmn6FiENTrgez98vzhllbiuK9n/QBtQBGi5XdBwhGCzZ/
8HiOV+yAqPixLT3CJ8fMtu5crSLcvN2Lh3VK2AcQOuix09luX/Zk9fchZ+4rzkf2qYQJ3XeGKedE
/Ap0KKQx6fwmoBdx2/eqT0/7tPXfAirGul3GgD1gU6EZI/uUqpfebfLrPiXx6yYT/XmBVtBrJNal
PDngB+/B16++DUNPNWQRwzR2MyZwstujxJ+ASwOqEEVm+nMHCvzrChGjVy698C2kjtC4olJN30XA
nL+DklSJM2dxSWydTRDOi5PpS5lTyOdNKQWoJEf+j0kDaeaGBMGbpS1i7/2pWTBhQdmizDMW1+nj
WDXqsy2Yuk7moZoujIhj1k3QBslbh2TiiWFZDBeUFD6JJLi8/0KjOfTYw6Xji2tYhLDpHSwclFqK
nzKqAsapWPm87oOF4ibjg84x2p5ifcDOx13p0vkKqIfKPCd9ymYEtT6rThIS0jXBuQTkGU8HqYFg
4xsEIoS3gSqKzatOtg9ACRFV4sDgH4nlkoqOeF/nbR+O+ZegK49+waDLucy0dwUJCntEopvJ1wSl
x/Y2gzUgCWgvNWZxI2pZwrEVkGTWQw5jE4MIQwQA2ANWJhYHK+tT/nPFgAHz7CQGGHNZM3nMgS1M
2tzAdL0LbAEdFzQRhMY54miJdw1VFVJgUBg6helpDygJ5w92mmFZzZwoFXKuapq2H+flyqWQd8NX
HLexEzAwv+WzaMoWZk3xM/VL+bFiffFZ9htqDDPhfFogfRfMCQuVIzytUQO/Pi5fUgOxcuKHanja
bLZlTzByyT/NgJJpeaw1lt4v2FmvP+2cRojxa23hjHpakeuKE/wA9O2UNhb9zCyWm2QAnuMCAnyb
OIRN0TeL2HGJytCL46iBoWh5adR7PtARuumU1wv0W0uMnmF116B1Vpt9mlfHMGVFzGanrTL2tjEG
XHC4wG8fbHbnjg0N4mMRJv0QhqSSUDpYMofifxS3Tifpw7T5eDjMIGgNpFZr+BhFmV0rVoUvhU6m
F4FTWkDpeHYPwWfLNzXO5bPEoh0TtKFEuymz0T5xwK3VTQXfnAUdEXdoK+cUxfMmkhEjoW0r0Esg
kA7zncZ0dUkuuKqzbcIQpghFhtF+HJSJgWaqUlFiWLCs/QFbAVmhyhkDKvcYwODpwJaEoudKsuFK
w/8P/1nCRo1EtU/ibkF8fRqjKXuoMTlFuQEozk8HEaAXO63R64LvkhAJDf+AvdCagJ6Ibv29MlmO
9Qpa5KwF4mC8Mphp6Y6t+jwHRJS5g7AsV2BhpW4+jBRfB1sNX16BGiHzY8xAEHrnCdjKJMfy20B1
jm6oZBoUlFDkQkeP4AAYmoGGGy0Helf4PPbtFkTzWbrZzxcppHrDaRNQeT0PF2J9kTo0cYciFX47
8Ez2LzICThbjiwUjHdgosrKNIfs6diyw3VzHZT/Sg8/2qumkLGtDhlVXrlOAYtQoS4z8BMZGGLGY
DzOg2JXDi5iaxX3GIEKt7djwuH5nMS+wFazZEl+tNtkLUiF7snbVGcozU1M+4TKhTD9hMQQzhNWi
cZhLPYtuFmIOmJ+CunHIEhmjARz6GGpcTQDA4wi7WJ88wA1nA3QTOe4lDbTG8F8WZ1VHnWciPpRi
9M9bZU3TuawyYDCXWGWRHOCL/R4/35y2psTGrTNbra+RtMXrtrjsohn5/GNCBmMXG5C507F2QYzH
cp6be7GtYupwWTBCGNNqZmgzyqk5qARsUTLYAgXigAG7Pp7TY3LZu0FVtyMahR+U5zCvm7fsqzIs
qG7kiZTEQ51FtQ0HVwWqc3vyUcgclQ3BOMyUp6TSqXkIxWD3Vww9/Hq7YwReHnKUMYxQ7vqfYPH1
4ZRgdSeuBSyP0BJYVolnBQ3S9JjMkMLoMBTM50tAi8f+uFULU3d50NST3u2VvHQYpy/oRHM4heNe
oAjGNHoIVyLL1+QVYQsdTaPBQhjI4BZbEj4gB9/5mA/FQ9RA+CQjURO8OYA8yr+gqqLlZeyFWu5V
egaITXUR0k7Ean9XA0aB3+yZvHkyOGgGVz7G4o4NcXLIEPLGw9CD79duBpbpiLpSJMe57i16U5wf
rFITBxG3AdLBBv+novkV1KhKc92ci+4n+IbU/sfII7viBiP4kAntI97XOqz+DtqrFqFNxeMCrV6e
ZbeV9+VwhW5XTC3oESMG6c4xKIdSZPzyhyoL3Zwwyhd9y+sV+xFW9M12wG6ieWahiYAFnPf0Rxby
1X/itFztQblpauCRvKFEXWdscluRqCE9OR1mdwuB2Sg5ReOApV4ENxV1RJybP3wWLTF8oSlkGwx2
oUe+J+5d9yPmIBMN3qF4aZKPDf/4doMR3DwdMwwxzVPFEINOYZdoHvF+knsVg33WajAUUOFChidr
E8iLmJs0ksOF1RsM9iDXY28SuCou70gstWuxeZLJQ0TnOmtZrZvoIUcBpyHWsNvtrqGuxooS9989
Jsou7haz6ip/TSAIUh1Wv+bYtKiQuqsx1M7c4g4kpkWXqaHTaXAhulyBJU+2bS3iHwn23EtXDxjN
X2aOc32JsS7UBYC/RxIx4COsiFtIFhdLYTTrinJw6ym1gBMRMFdC+oVjPLQSMbkYw50Yo/R2DsrL
W1mtyAUcfezauUUCoO6hXSMIhxI0JwBKxNdxso0YOg3ZEtpU541BawSB1KsGg7f3XQfsmIFNX80B
jSvNjv1MoQTYI15sN7KZcY6w4t59Z1D6qM/jmTyBXDVAFsdbb6NOwVJ6wte0dGwOwASUvqXKbG/p
tG9524AYvRMcOFNe9LwazXGd9hJdRAO/+kMqN2naJYd3bbfCoTAcKBTm0o6ZfA4vUy3SGMvK3JZf
ilUn1VWD3SqaROgatlkk8cXhfGeeltlTMFxgU63aDSRT367wdt67gW8bzG9NMMZfnXW9Q+f3fBgP
YNWkeKxyB5+GRYtTd42TxSf840iQCg/3vBq3Jt1ubAN5C+z139FJrXcQQerDBZZ87CWn53QEZ/E6
vomZj91RNw6VReFQb2JjF6HMY2Uv9NXYG+TFiUV72QEBsmP7bapMhxZj1Dm7godR/jlHewv03Wgg
cEcwrJwk2gZq92cV4lkQGC/WFOsFic2vaiylx3iLc/2ERcSKH2YbRX+NQQZQAOtgDGbM2G+VB+4Z
gIjAna1YZfc82Z4xhmf9cff0/yg7sx1JkWyL/lAjAQYYvDrgQ8xTZkbEC8oRjMmYjOnr7/J+uGrV
LXXpqqV+KVWlpzuYnbPP2vuQNopTIuiTjt0/cN5+OK0PrZHWvQ9eEV6QE4LuYHW2cm59tI8vZs58
xNICIIwZ6mhxgg1RizTnVR4bkiTkYVxvgmj80W06FDqnyYrjJPOgOZSKbvKm230ygdkK6LygzNJi
NPVAtt4UtSipzZCNn4Xn6D3Ry66yuAn2bmRVnvZUUrbwOx9d01D5CsZT5UGKuq3Pg1aj/RhVeCiP
zdyE9r1N3h0n+IxkwEyTOQlVD9YA4aeUEIT61NkSTCcexp017MOItacoa0ReB/LXehAZ+Pmzf03k
+FZNRVEwDJ6Z1qZdmdH3epDX/msXKHtOzEzA8K9yysKeYQHnaE19jn6DOGvzoPc2TdjJG5AsH3bX
KVViAb6KdPKXaDq3uTeaYwQfWLyaYR0oJ3DFtcfVIkm8q+dNnxe2Mb815FHfDqy4HhJXTTtTRTiP
RBSO395JUeruwi3XQBquColETSODwkGJme31QjXv6F1ZEKs+zArWwvjmT7NPgSIgoDbepcsHQplm
rCC/us4ZHxeGX+9429d/6yY2g4Bp2sQRqdhyWTOEPPDG4rZwY3WbJ/vE7UorI0uIknglBJmhF3SB
OLYt0YFvZNeArEt2Ef4uzbjuNy2H4JJaiwqhQDjyyMHvGNssvG7uC/yF1nbcVMjfv3W91OUJx2nV
xANzbJm4rQzmY+8xpsdWtlqm1we5lxXrv217nrv7nFjxmbhiJJo7mFc1H4NS95/TABuFRmUUymJk
t8RnEO2ZcSLmrGMf3R2Dfj3vwze6iWZ+HPyouMNVPOSnYthmcdSIxKgEc8Xcdox2pwWzaUXGAruq
YvP4MoXQPcGAKDj2ticPPq605rBaYrlXzOyjk1o4TGJnZGQY+83qbizXGujmjDUqc2yrvjtNwFZ5
LFhUVdy5DM2aJDM4hs8hAVlQuFtbbQmrlk0Xa3dz9mTKfW1iZgzc2FzzSjDX9owVb77M71fWDRGk
3i4hyl5UFQ8TCCckUWF8/mLK2dNAOZM4bVE7fJTtkD/MuJZhYRSf2yEQuDnu9FFfi6IPHjY+dxtH
WWjovnOlvy1r7X4nBKF68fy6+8wzp4G8mHdvf7qSN+G9I2ZEV9ilkRAbRO+OdX6h3g8LCbKfqvK7
4iCmsB6RQCxW0+VjEO2nfbXa347ixT7Waza1R/Yg+v6Jl3EKU7eQc30kOQJIatLb1p1cK6jWUwBR
MMajyqV/xBA0Zm+zoVlOBs+7XgjtZH/jP+YMdxMFq/OdnbORf9LactxEF8teHLswGKPjVrLM5MVk
s/rilR6vrtJD9lGF0YiCsXrik3EPHFdJbNjrtCEYpmu++J9DjoXk0NPgMSumaOGV52D6OqK5FXFW
DP2fhbW/TaKYDT2gCFZgNcEkn4gGGIAbQn8uj0zXV94kt8jsgy20gjfSxm4JC8wDlPHGbr8Ueo2+
lFvQ/YEa9up7b7MV8HKD88Gddd3EUhdobL6tOjxtPZ/sdfJ7XZxBt9htuM4o129GXocWVNrmOVj6
7YcDi9MQNhnSs4aW7n8xoCvVHUsRufCzIBi9W7FN4/i+wEvKY8ZeLu80FJwvN66FxHvK91GYpB/F
DDPjLg0W1IzGpkRSWi9GyemVaF4eUcsKus8GL9uPBfL62YpIco7bnJAZ3ki2SZ/LlbiApOhntox0
e2Z7VzpLsLUUJrY9Zd08v+zT3NBPDx2hMBMT+ihxw43ZUW7VE3JdodgV0HW0t8AcyzaeAZnMklhz
bz9hMUIt00U/kCtKv1scG9rB33oOV4ZTm2QYPeQ8ej+rdh3yg3DX3UXFnNf+AvTHl0Ah0R1GVoQ0
R1FMTpEE6+R90F+ADCCibc1Xo6eFG9zM3EksomWqfcAboslH7tyxSA0ibHlf6VJ9LZaqrpJeR46d
VtIM+l32WRvwowmmKIItudPZdiZvIVmosX9M2QK4A4zv7yBVy/xjnKydNIVemekMKcTKBOn7bFMP
F7bxJNKt/Eebenj5VbOH2DsYwXguXuwRB3HdWoWG8BoCdSy8kmzZiMw90vlE131dXJKuj8MysEGX
M6kSKf9fMzehhWuZ6zg8z2PfTAt+VLW/O0WZtScSfsk+A9vzpjTjQUX2hbT/Uta5Le/7IMthFfLJ
ydO1mNDQ7cgKbjbLdIhFhexrZjjDtUIlFNOPWQUHMJJjPEdcze0MIokBTHtpa1bCJHMb5msC+1YU
YCYdMtbc5RPbc7sQddDR0vq6tQ2dFF/Xh22FLNY1HTYyJvuMf5N1LhgTwVraQBCc0Cz6zPmVk93U
cjgrhuvf91Ehn0m045k6Lq8oNFTRv82ziubLWqzO72Asgiwd0L+fy30EMuKqLHBWdDK4jicbk2LL
DrCUrIWXME/033pwmiDF0pD9JosQNucaovO0B25TnqKsseUNx+dcJZTbwuWK6Ho6Yn+3YYjo54tj
TtkYnnx++D8231dPfTtJdaoBlevv40BS/oGSg5n0QcnWPTMWyG9wxlvmgqk0qq4czN7FQbPS37tI
kP2LDlDTD24bIvKNZeist5yb5RL7URem4dU7dpiYKDhnn+DW5kRjVOD2y6uivoFcrlagTH/EmC5R
2o484W117wCYNryBqBwphv3sph224b6Y+PmPe2DsV4Zn80sUiujTbV2m3sXI7WijT9s8PICK9h81
RFZ1mBhsFgmDIEccq2hluIEKX0OErQjhplfDi1w8e0nYmrNi6TRtFx4mwLkFcHlc3BTVvWLo5ygX
fhyNXt1W7DQZsMs5U84gH13rXbZCW3dKUAgkUc8YOPbsirg6t3Ct/RlmA+Vt6rMoSJba9u9rGLDi
ZdNkG5XssW5GE0OlqPt6Wp32UezLwJBv3IroJCylrkn6o/Ni48MknM9S7vrcRzrHPGx30+9VT+Vy
u6IB60dKku2aaRBm1MOtre0To1fKES+YevcJZUpPqUUn3XG6huU3PS6VdxCZ6w9vO/ov5VSVow1T
hK/WN6fvrfluqx2mczvmEv8B+auej2wT8L0vlq53kYB1rUjHgRLhtUtZ8G4ALRXJSGGrDtVSThZf
Uxc9lTRoyNcMRu0zQHP0IaC/y+NkPJ6bKKpXUEYhtp9mjjbuwKpn9JxD0vBQZVP+x+qGaH4BHWfw
6jFWHZ68ItygSBGLlqddmPkToLYaQFoh9w79vAfNyZuAodJ8iqyRVOdtHGO9yvlpN6U7U8hm+mOi
EMrxn2jrY+ssisXad3E1RaKZl7cQH8j0M0AUBiX3lglzjN679XVncYj9NCEYgUy4xvP6s1pmLqgc
Iu7ZlZvnoYP40bfWqe3vfTTIrwJS31z7vP6jyesyenWzEnjc3ZsyulvsLq+f1l1cFatQhf3JBbuF
8RXcVnHnMux93hXK0t0w9H1053SS+YI3zdWrj880eLAm45YnKqDMTd2KQQqbiqLZQueysoHONsjV
elf66FHpYoL5Z8RVO8dj0XUc1aO2WxbB9rT6meOMaP/kvz2WMInNIVCdAb9o6YSfNgQknZD11WYH
Ko2G3a3dXs8HsNiBdExW0qHdr9c0A/qumaql29l7PFCMXTfU7dkUy2HTSGHaNSLO+d6JrjL9oqku
grCLbQ7cawmLbzDRG7NvhH0YypuMVzCKN4WGGVd9E2rql65vY2KQ+YRh1NnDn30thVtc+WizpUPk
+m7sIIt/qGqplwMeUOGmRhbSux8Hze/ojYQ335NrAULdRW43vtVotPtxY0fJ9WmMEOVwZpR1vAdj
Wx89UJUNFJPupiTJAyaK+5pLcA78d6dDaIqpdJ3mVFljN9wuc6XenKFrxngey81KzAqly0RWwCx7
6NePOxs4rCPLzhuRtl2edzeL05fFrRd2M5WqmGE0+WqoP1u1bA8toQlEfPW1Jl11LXVJ0zm2I6V3
tN3gBynrdxzP8kxiqHnpRQE+tPZd933xZf2HWWT4xnYaJHHjZuD3LEC9d22/eqxxPj8trZ6GdGVS
AeFpNvelphBm5s24+8WbuYSYaRKBRG20DFOc1S74s23G+bi0o4jukCkdmZiwGD95G3quUiQARuPO
wlYHTRX60YTzjFliG8DhttwP/+Rr5OZpqcZqjQHjxu4cFb3401jgrWlQA1XQSLJzj+jcvuwC5tHV
+sNgAfi2jtwR15l2MB69va/sR2fjnI8ZY7jDRSiT7acKZP0DSgoThLs14ZvD5uPhsQPSm5CspLOg
s4SZfjThxiE9hjMxdvMa+t8LVZXyhNTBtEzno7oRcoswNZBgX5+51CfQU5nbqfTl0KQwrcBzIx7M
253KcoO0I2DwpnEi51lPoz5nrQZocvuMv9SmloxCRtveTSgbTlkx6PFjbizXPsqi5Hynb+eQ5UPS
JFWqDvrvDhfKl7UIxiEuiMcRqe0XIjw3igI/xQ3ldVQ5rU82VJZrie+lgywrg6X5udah+bZtVm9u
LGkvl2rKZ+8lnPZw8xgsq/2X3S3YerzWZRSwkCX2MUDn+7c7B1cCYF62uHK7Pjruxqf/Qrtdi+bo
WKujsDAs5qmwrPYXiR/0w5ttD59a1aU+gmrBK5fzjLSv20771Oet/Y3VaWPxhg9n+UKHgqduDbco
2XbuTagJYeOuGbiHN0r1H6w6XNbE0oaDjAXZ4Fm2CMGfG1rMhxLm8guhAozbvL7of0pYtekQVlF3
K4Vmi3aYGcScca/ULdIHzw+Jt+sYh4Xrf7I4vPy6qVDJw8jApDgMG5gH3mu1zwevLhQc1nV4eBey
e2ZNnWykrpSTAymO6RqUYxGWi4IybqR/TSRpvHl7kzO3gJP4KQ1u54uclx0ftb0Hw1G6gOJxZq+i
PwnKtOw6149UPDPISHuroPoiwV7/VLyIxc3UYltDTHTdOrEWwQFrLO0NXMyUtHdNw0gDkr+HLYEo
BKBvXRqCtB5Da0y7KF8fSE5agh873yQ5K1SM9m0nvQaXVGnc+VioyIg0WMRWnWu5ej3fl88ZUe/1
hONnLlaV0NaQX39YKSRHdp4wC0Gk7/Qn2VuYvvgphEqYjV6Bo86Oftgd5NUBcrxWD7s91n1qBSFs
FxWJ5/Hlei1nc9vPmTkOmGXGc2ghujPK3aFmh8lBYx5hX8eEjSI6grjZQHwV5TfGvZw1YimJ3i5o
SzE9VHLp7qWcxjyRxZTLu0Bszg+xkl3MZHVevBPC0rqdRhUt3fdqlKMbqxlG/uZKi3UJazHQQJD4
wjkJrByXF6VFGJ5HZynL+7139E+a4+2F86xSJ5w06t4aA9OdljVX/i2QePRGPJX62U5mI+QMytkD
C24H1n/pVhW0lER4Hxo5czVDVbWKrgTsNMZsgB2J8W2OyKRpE48kprHOr1eCqxkQz99Zqj1P3hPG
KkcdM3cq74hh3qd0pNStHkY6jGNrBLlbkdUPnJasQPzDEh+vvAE8nN8jL1MPHp3GmoAjTr/zwJbv
ncB29RBGy6DP+2BPz7JeRfVho0DsX/Z8XppzOG35xDOKiyRpZT9HlAiVHC9lLrlbOPycL6tD6m1c
ezWnHMU+xy43oCFXlK5pJI3Wab2TtRjPSvAqtC8I2OqPtmbrZwfGR19nmCaCDprmu9W0VIjSYXfB
mZlRoFK/qCvKp3ItUjarXkdeoVAASlSzdwOKQpv0Npgu3nZReWnlSMtHtd/lj3YtGN45M04hqpe+
2pO1xWWa1lLBE87EsIlzYEGQnEqzux/SQFQlDmB2fbIDmf0IFj7qYDJD4hHzuEdcI6BWZgWLuabh
wPJMTbtNFx/t+1gF29pDPPAsNRji2uFbUc6Wy5jnmkA4CH9ZTz3aZ8+h0ITf8RCLZ/AK9wen+hxc
WaoqPyI29sWrU9img+3njp6ei2rRTHCgTLO0bNZt4frxVXV23Nylzg42mksw91YnFvL4u+4Lz5zE
RqvFTCvXzX3hskQFb1+mzZNd+N2YzP0231Vz1cKbAkfSOgkmgfcYL7QNFqt2hv+N6Ngs6U3KrGfL
Qd4+oLA6Z7erAxvOa8Xdg2ljLBMCgdpbv2x775GdE8VwDKyrDDPOkXriA7WfcMZ8P4edORn12uYU
SApsWu5eRbYy9DD7PIH5EmmPK2bR23hTSh01aWRDqFX47WDxCSsPT5xx9ny2CgBW4Iho5HRELH8D
UN+on/3eze/zwbTTwxLtu8EHKXfoBRs7BKOLCc/LaLDan9D0M/nCh2rRb7HuZPGS2eJLphnsxp2j
aHdlUUQZMF7LYRwVIIObbbCdz+ADd5lr+fLYYnq4rSoe+mdpk5x0pk8H0KfHAqILesfK3utqNeih
rV7++IAI+4W2a1hPFmNecQMuT6EZtJU4grrXPEilqu6NdhboVBj5N9xT0F88p7p+ofiMfoI8VviG
ZW76GEuXS8dKQGjxFvRF/h3OSG7HjihPn06C3Xw4tjzpHvvm320nSXmC9w7N/ae7dMNygKct79GI
BnXDpodmJo+rGv+sboHKjRgE998TGsgD1Lf82orCfT/avun2G82rnCe1p9STypsSh4bkVf7K7dzi
BYAMyO8LaOnwBrBcicRU2FGBJRnjJtk29bdNLcosRsELv/WETlUnvINUMqapyu4iB6cqbhxXabZr
shgCgw4jJtIzWX2ONpsx946H2hu7b4uueMtctyTUkrg01iD4rT1NKWp3WD8C6pK2H6wb7pTN7fJH
Vsdpbt25XlOGAF6WNuWCxN1ZIvzCXnUNkdJvS3bPSwZicW3mXu3cc8y53kMql0yGHBGBj1EpwOwb
JqMzcvVHotPBnVkltgOJDMDh6yzyfqmC/V0NPrzciCgfxY3ImLpFlU1P45bz9tTw5/Ct4FRQvMAd
nUjlylbFNviAnwo2byxpI/AFpq3joVDoHF3vYAZIqzjIXa86geNU4dFVYeOdVothKZlc7XCyQwVe
24+bUGcvyJR3nFUhrvyYXz5O05JpGLcq6B73ZlDtM++vDi6ZYy3rBSMFcnHtmcdC4qSNdVfMAKN8
idTixFe5dueYexKC1vAm6ob2Id8wtF+ijdQR8Jdqp4dQWwj9kpV/dpyuw4XxJu0TklSk7KfG8sPu
QMRa5fG0lXudNFPh62RgjPpjbBjlp3K09BD3Eg2JEmvPn0d8Aev3fhLMyBQVW5VmwCHBqZuZdp27
eZBUjqxH+CO4IvF4SPYzJXbglu1pNt68PE2OrgLMffX2VS7k+PNHBE2IYUEMt6Fec/tkT3CvB7Pn
jCeIfOBgb3P8iuhQPTdPU4HCHNYqcPigWcncA3GuBle2reBXVMh8iHN3LVQcDlvvpA2R1pc14viM
oS2JOfV3Nxi4v9Zh/DLO+R4wp2K7kqZoorQecrN9GassfM4Z8TiUDiD9ie1N7PR2AJPgnXWB7bkl
vhlXR+2Py8HPZP+dUQhj+6iNBD2sV4Aa8uUoNAvqwuoMTO5UqSvkjlQTGE8xBcNUnBKfk8ujMyD+
XzZQGkSrFvyUEqyyR8RA8Lqkl4uy4rIaudsykh+9y7oDlJ/9tQl/MXPAjIUcVOapWPtVpLtuti+8
xYwTMWNuh9DZtHMSLVm0BCrM3lsPf6jvdLRs003e+/NXXvDrhr7Z5GkTaf1LTGL7A66rcJD11gYT
FlI8Bwbik0sjxP/UlejtdqQnJt6Y6qKTtY77EK95lu3pIAT9E4/7k4aR+sMQPUpgAK9eJJTp4X3f
5r3kwwXUwgvtBtaSOe8fGVL1lIcrzMuFyn0JqcuHITzobOfUExERDzHWm1anLPHw4V96TqNkLYiF
P1DUbt/myJ9eRe+MH2sjt3NNTJG66dGpbyVJaVcT64L5pmaRChyvJP8fTSsr73oYuHe3GMKW0lI7
HRg2BzePvOzXlEyrDEWTdSvyHC5WWCWbKLAGRQvJG0UI7HDqAP2IdLD6ECIhzNsnFoX1H8TdFi9q
q6wPx7QMdhrJbXJHNlYtUoTK2Y8B38M7Wa4YSdi44wFC2Sz1E5UEkGgydzlfh6CM9oDu0dUh7O5H
b+1+2Kw/XlKzegQREKiAZ1yGOg9OK/s7IhRBkKOXaQsiGjzungPNUvR1hMVT+GYyExAzlPlvPjRz
yYjGXd9ks/ffAq9i7ZRwdPF94tRb0xr9+UdvQXwdgIzz9UQqvf2dR4LkUNoUm75ILusjARPeNTFv
9z32iAxVlY6RGccn9rwMQNVid34G/d7SjTCHaxMtSdNO8l12r4r0H5H2ncmfFBFSv7jMZZBYpt5c
GmlHQNa2df2jZVK3gqD3kr5mXzwoO1Ex0hpmDU60C4r5vcOzChsbVv5ZujRncQF3j3jkksF8CAby
KWLXKZhoeGsekVGhiDOaGNCYU5XrOeOaX4J3NrEv+FtE4z/mMqcXcspIvM+ZdN2T0XJ9LlWd17cB
4MqfQM7qfbQ63uWGd+vfEuluEhLvGhkTjVR8lVqX87lXO34NmcvobEXCXR7wh7Hna45WA0/pKrHd
hAHUKcXjjBqiK3aYHqppDT62ZQUTWE00ZaeKsfStg2lPHTu2p9iURuNVNsYQ6Z12a9/uTD8t5uJi
wYuSoKJpxXG4RPKWKenY8BL2fArLaIRofJplxQyUTInEd6aye2jzjIgLnl77S8Vp0Z5Attj1ZIlq
G1+qwJRP1bjtPx3cDpfVwVV5nZOzkH6adZ+zNX7zd8xJIYJ1lAWRG3sdVcClDXrPBkWxyJzzVFHl
J59sBobyvqfzZPWoL08o8oXzuY7r8qa92RqPmBqD+33Km+EUEAnxoQydBfJq17wAdLbLYfH54ngM
SCqIuTFJ21iyYH/RtfG3A0LCBr07WOSw5U4AzWKsjZaHbn/LzzkaZeraKxP+UjWOR+Ey978mN6RJ
mEALpsO0BKtHt7Nnz41phHUUGAh+2nUtgou3uOK32Tu/QVoJ7KdsrxqQex2a9+sKaWARjP+UCl4b
+Tc7oCWr3kkNeWzJrgJlZphkbrZu9vcjZvP2KUQA59YggfT7goEe0Tz0x+9R0BTWxSCvvfb4E8oD
lmj1MEERl8yAOu/JQQrnKdsEswB30yq7x3+o8HlWQ/Q4OnW9nvBlsoTXvU5kIGj6V8uZEKbs1o2K
1J/qntfHGibzGC35mqfbUrNKbCT5XZ85nqi4osZhoS+PY83qoDWsap4nSZaIamFHipzpGCfRFIpT
53o+/M6/FaLm6gxF2+Caijf83be+XmeeuAaKicKpYBJDhosBDXSYWf2ohiJ6LLneSIfhIvkMsHcN
N6rIcje1Von+gCCxiFSSMaISrLfyxc12B+RddEXDuopBPk1Fzyk/Goo8q+lxxxKJA7eHcMFA7sA8
IRfJXmUd+prbyaPNXArGqS2EHxtmL+iPtq1fKNIo5BZtO1jdRo6p0+6L7bF2OEMP88YYbfFLdS2h
B/TmfQ5KlDGtilitcMCHOWOZ0q3o7Hq82lEoJX/Q00hJIojvPvI9c5f4vs3GMPz027NHHte3TPcj
4QuFgMPfFSfIkdSuabix6WBe8kVW2PD9ToEIYaiaD7oER79HdkAIy/Xofc3CKnua8j27t5nUZLee
DnYZk7lhLWkULU5z2Dcn2G673CM/bZ3s5g/bB7sPqzDZ1w14dL9UJHL9YfihWGjWgkAcUBVnUsH7
Am3MyaLmjnhoDl3hzcUP8owKeSJUjmWJ21ZvAe0PsQgXS3b9Y1b0Dgp8QOOV+gOjPn6GosXH5AeZ
OEsLiB4/frBDMw79wAxCh07itU0fVywb9M+MxRhVQMeUWeLtMgReg3Rm90ZVm/YFz4N52kozP4tG
jxzTAO0jNH6xfhu8a3+Cf2S+IYsBbCysGrnccsZl9itPI0aKYBPtDLLm+06aZ4glGEHh1w40ptfg
fXtabrNwhZX0LZ+0TIZ3TRyEuWPnh4oVS797JuxXZA2n8QHRfv4wTggBTp8yvBRTB7JPGs6thpLy
02xjBEduU44fLRO5+pX3xlkTkHGiX66ZGe5hB/nIjj66y0RggIi++ZlbfCWqXb9Wq+LFUV47nbdA
2zZjmMK7xaCTu4eSh4bof+qdMvUrQarEpuzopKNS3DGVnVq2cSNzP7amhslBqPbfpiicx0NnxMCL
AP6TISfk3Jge5eP4sGeqjw45YVV+PDrt1cWdU9ekVu6U78FY9vuxZ9Binvio68vA5UQwv9VHKKiB
L6Z0x24AT8ndFfB1+Uw4G28fvxL5xPSnrsPu5xjNcjg4eRByVdQG5wYQB8yIN0yQgPl1OUJciqxR
p8FeIX0IxWF1B2qQGB/cPVJvSP2B/8CDWJMZ6gYmS53e505D/Gd0nhtoa0RLv89Tu1pIhOFfnfuU
+GNyC0q5E4WHn5GQf75bPFfIRwivRDvIMhnmZSqPI5G2BQ1WMT+47mxfQwTC4n7fhRW+5pm3vTXX
lxF5oqTL7XQUvNkQIMQb+F11mw9hLUjYicb3maHnemrw2D80XAisU2tZC5szdtJcDWb5nIiG/k1i
gnfnWY1HtJEMszDOPSDqG5xsNgnOnV4vpBP5N8PAysUDxhaoiJ3KiueVPt//dBBEvzkQmpRNMEcI
mtg35Wvg1qJL52EOSLrhQo5HTEYXgijm/sQ/K6rDuKyYb2o36OxE4CxqjqFnts9aLijb+1xEeeLS
ATefiLJhisX3KumIgbqZ9s4SZ4BCczOLGR3JCnufukT60XemZ26NCd8prvcD6dD4JepFvJHEZr+u
o1v/tHhOPsZm1feFl29X20jGCepnW/sTo759dSg7yGURIXa/i8ZimR3zl2A9bNxftxFP+nZbe039
ZFVl5cc7XHB58CWowTvJGDluN/YQ404jnhndfqdT5J5h2JxMa7e8rGW5Ty+acR2+qWiYvjZokqCh
BNG/Q1gs4Ql8TPRQQC0nJUshpX/oexrP82Jra/xkMG63sbuovrtD19A3mvpqPw1gMW5a2LmFpQGE
i5CeZi2eqUPcTyfPqD7bHWwEZnuCgdvtsp+I02Hzw6FnrqSRlUVXnvY92nCUtTXFcxfYEc9c0XqU
yRyA67GhheMU0KPTPYK5Vg+YaYbybulqHxTIboCuqly00MKll6c+WnJHCTlf56A9KYzPpKBhXfcd
FbYXKJlAxHBZ2XcSuPLyqTP+UB5ZheG26eBGC1Bm6PYPLHDu+4OjbD41RhvXvXFD8G8o7bA+1U5T
FzcIpJq6jfVEM1TWuNnvU9hZv+jGW77dRcvnLWg80MutHIIDsZFGvfagX0eRr5tJa3el49/deQSA
FZk+QtWVTw5JR0RFad3tD6rvBWtnsdqwAA76Nm8e/gUZGFiTmpZLEM7FDfGcnbyfXZVFh11uq5P8
y83E4AHFNpc9m9mU5TRt1xK547V1upAKvB6h0G3Nf2oHStBlt527YWtlWhturM3ww2GcqJZ/SPf8
myDRgAKHeE3SXelRrv/8P6JxGX5uDHo6cyEw2o4dXwu4EPhdlz7zn8Khr0GbfwkSJSQEjTUgipL/
/SVItLymheLoMRdDTEKSEXqUqsANHzbCYWIUIvlpZTv9REQdyEwb9kxTjWMELMU/pG/+XVCkFKyO
ZywkWcv0l0hQi0caucw2l1Hu09GQh0lMtppP/z10828yMANJOFzoiutWB/GXOEorR8bdaEMuJhte
+QHzbwLC/DpbtC7oBzRRfY0h+7//oc7ffssE4DvwzCwP+utOkxYL5JIhOl6WeXaewBjCk+c6Vuwx
kDlSdZFcBF+TNmOwJ91S9QeWm0Zxt+h/Wsr7d48WsV3/+0GumaT/8WiRtjTIIeBLnpuG9D0wqzB0
1C120fkfVrT+7c8JrsFCqGuw+/9JeA3WoJbeYC4B8+OTCIX/EBAb9w+Z1X/7p0hP8m0JAdj2l59z
hk8xDoToxWU7K+qU55/1Mvjpf//9/vah+Y8/5S/J2GLKAyis1Vw6TNEXNlTkach06BtJXO1NOQBS
UvPN//A+/M1PxcofmyWmji3ZK/yXvxoL5COERs9cJHmIqd9t04OplozwNmx///3v9zffIiwoVE0A
rkRa/V8C0A1hS/AgpbmwqM7FPzsF4RFUkuH5//fPcXkabMH2G4co2r8eNkXLcQ7EwtNXjuJB7y6o
6L7m//BM/N9cXf4UykjxP6Sdx47cShNmn4gAmfTbcl1sI7Vcy2yIVuuK3ift08+hZjEqFlGE/lld
ARfoLJJpIiO+OJ9h0yN5RZwF1ogu3GTm+eAWT05RiS++OyjD/RTFwiMP6IsNa/b5+19uovhRYSnJ
3mUDkF/OdYHViQ2PqPEIEdqX0OSaocRpchxyKwCpPLP+E6uA/uYLsQG+/WPUsRjbxjTBtWCO47dq
z9/27xVN1YVGsGjyZKdYmpcg9AW9ZCguF+AyF4XX2egOvbolHjtTFbAqrimaed+2dCecEtWtuFf5
9BRTo4fbYqb2mO1pifDNc047LSKCDA4olVbHDe4z26QKXyLv3qW05GdH7KBQyGYwT1AKppPx2a4n
vdzYPq+nJ5RrDgYDxYyBd83CfVBz0yKKIjF6oZNYnwFFoWOYQvXD7cl5vd7mUeb5wg6NOdJivdWJ
khjUNEZKVWAGQqWXNBeGwuvLqbm7PdTqA7mW67gGCEWwTJffTKVVdXICm6Hwyz4mBpnZWTq4sarX
HgiTCxzkdMuwSLRfjgJAyq1r18BkEDHRfmxM0AcTlzp6FrbcBlcWAJlNldwqtx6bqtzlUGibc/oW
ncELuCAVuzTr4UO1/Yw0AmAowkcwq+Fr77bIbkWqjOHGxjL//cUicBheM2xaVqkLLDYwsqlx1hrV
4JEuUUghZtRrix6ZHhmHh6pS44OlF1sm5Cvv1yEDaOJUxjaDc/PlQ5d+GcW2rEcvViIsPaw+Pdp1
2x91sDf//ikZavZJMHDwwEjycqjAioHIJ8zN2Bi+GWJo6e6i1mvpRrYx0uqb/GukxaSRlQJCps1G
TxKEfkS7Zb3L3WKkNUZ0XgXlhJqsY51ur4fVQV2qiTpGOioRx+Xj0Q/HBdqhoaNBvPGTFRO8ZSWX
FycX2lOmteJ1pPL68/aga5/P4MwzeKmGoy554bStBRR1kt4L6HG5rzJ6rBSDjgdS1PXGS10byrGE
gRbP1QREwsvngz3NFbUvB683gIL3RkXzUdT91w69u3ESrbxJxBOqSdmDswAPqsuRqtEo8k6zei9u
OvkMRVQ/jZiHfKG0Wz06foB8MVLfbr/I1TGxCqLnjDMQZeblmNFIRlGby6MdsuCMqm+TPqQg5g/R
ADgJRoAK/mdETW6cbw98fdDrmsZ5gB+tas0GH5cDo4XLE7hIFYeeGdI+TbE9xQPjV5G1xX86kJJg
4zte79sMaKgm5yxGH9bSNKtm4fWhaCpY9krDnRGWXJZEzcY3XB+FkJbgWbB3L2aL1uTQHQdZeVkx
IB9xke1/cGNLbDzM9aTkYfCidThaxfVn00idGp0va6/u4Zmh3mmmO4t8Yn8IoRf/vv2pVgaz5tMb
Vy6Qvqaz+FRUt0a7ikLpAdxRHiT2g6dw8LN3o1puGS7NU/zyLNBBcBINWdpsqrB05nJ706Sg4Dde
WTaV/AWvmVuUaMf0HYBCVNMdxcfuniYf/xkHo5SbrsZRf/txVz4hECSWH2c7ZnDLawkEyMlPSKl6
ph+2j6pskbvQb/Rye5S1l0q04nKbwz/IXJ56TjQV2EsVrRdmIjz5U/ZK5252tA3UxrdHWllp89rG
7Nvm8iqWz0NxoQ+1wa49K57Uu3ZwgpgcNjBoas5dewdyVf675TR3Qox8Va5AHH3LM6EsMFPQQRN4
aq0Mz5wGUIWsyX0QNOaebj/dnwByMWU4wDl3WNKzfnXe4f6Koen0C9HBAEUy6P3M7mfDupqKOe05
O7oqjPvGrIv/aI3tXzEjEEf2QfWzAPO9sZ+tfE8mjBBYkOjEbcsTCWXzICox6xbQ9H6GXUuZ0oka
5TxmyOtvP/PKF3V1gMNsZ7gicQxePrJtZ6nVRlHrRai7HpS+NL/4VZvR8NeQKAIDiUfM4V+HNBCQ
s3UaCFQwElrsASh18jyN4sbDYgKSg2kdqb02BxXs+T7v6Vi/Pdz1GmQ4TBgxV1EpI9qLSGbqSXeF
0qm9UAtbD+BFcafwrBujXH8zRiHsnQ3LVHJ1i/eYois2/N6vvUi60ztwO85dGriIq2fUy+0HWg7F
l1Jti1wdJ4+Fa9biXFAqA3J/q1BAr7vqvin0BqWqXZwCM/rXgOXPUCx23YE56F5ZNlKAQUVWp6qH
k0h+Jmj5RuNgP3dlBRvvb/mVliPN8/SvpacBcEgSWWBQEZb9qW9962Ao4Dtuv7rlmTCPQguNyjVd
49a1vJ908ahxUrSapxGNQFw1rRddd22PmN0+dlKLj1Ah3Sc8U5rjAONwY7GtPCROXTprWyNO4Sp2
+ZAJVsl4F4GMFIgu7nPFac/R3Gxw+yGXS5qHJByyEbzQ6OiQyLkcBZiXZUTsLF6emPSmZ/ShRmA8
8ZGJUHVjB/OPzj7zeP83RhHMSdpwLsdrJ4VoyFdUj8Kg2u2zKYm/1bUNj+72c63Me94ccZCDSka9
Ogk61D6jkluC7hU8XOmajicYS5JELj028A02hlv5WChPeYGkw1zawRaHgVlU6MbpP+DabNKEVMXx
Ix/X9m4/lD6/nb/PHN4eGz3XDqHaGOEtNw4hrZjLLCo8VnzjvkRFHpLgMIrmc1UqaMAc3N0icipB
eMqNZsT9ohKC43aCkol+tRN7JYg0gCdOa0enwFXrM3Nba/a146JwrqZwxAWBbZW2dOp5H4o6l8oB
oI71PKHVIXWTKrpxsvokcr8DZh6hoZSiQ39NP4GgKIbRyf3gq0m7hyCTh3tcelS04yg+x43zd+0D
Ozi1aSo1D5uExeVEGgIBdwZqqReqTuxN9BvuYiUtSCbQbHb7ta+sEdKmvHas3FdSSXEMyAKe/AQ2
K+y+2jjYeLSj9YfWaMv/hrHbcFuez5jFR9YpHegslDk/srwwOHXf5pPKcNj0wRWaguw3RpPOlwCn
ij3wW/EetgfOzxl+Jbcf9E/wdzW0yVWFGwtp0OVpm6VB3FQVcityu4H5UOZG9A09hPuxUxxz9lp1
YNqFbfB+apXqm8ja6oSu3/pc+YX42kNCeN+RMjze/lUrX/pP/heFOi/lKl2fDZoWRImBDSoN2ueg
ls093I/iCwq6eOMFrA9FaYvqqzXn9S4nlWtMoAwUiy8tVZiRRY1ax4zyp0JBYPI/PNWcpRckgdjf
Fwdz1okKX3VOS0Am9C4ByZaHVAnDj3Scy+fbY61MYH2+P1mkuA2MphePVY2EIHHjTB76gCl5CYjt
vgyICZ7aFCjQmxCjsnF4rY5IJ+OcedL5z2LEUMmiQEvyydP60qbHHqQkqjecXtqAPGwabDlTL9MJ
bIyck7pJlYCo7er+1nRKaVeJHL0kDMRhEHQ9diVKKuQZGUrR4E11desfI+8/YzIn2YiJeCg/LiZL
iI4zC0w24NwuPiIOoZ8TCfBd0afR/+dQ8/HzV8AjC+rXQeeM3iScODrmmA98yBK0QTslVcW4MTVX
X6aJtaxt6XgaLmMCUMGWEyID8dym1x56AP93rZGmv2fx/DmYyvIFLm65MUfXlp6gi8ughk1ZaXm0
zaK8sm/JVpo0Hb0bAAzeybKOwCHRw317OaxtsKTtHQYzHMtervK4qenzzt2BNn1BkSIoqjNtihrt
kgnkr57oB1ssXEoR4G5kabZGnpfN398R+GmsjDkPiTJxX2U26id3BCo65O7ZGLT2Vxc2aApqq8g3
htbWxp5ruCw2rG2d5bFSmWVHAT7hq3Z1XXCSS79D0ThG3QFMcOzssRoJh0POtajfW0iMvZG+1hgE
v+/ew9FytJ1KA0C4d3IjAHFNdzR0tXHwnV1tVg1mRZPo6Yvu4f4cb3+wtblBFojgh7qEcRWJZ2Hm
ayO4M69KnfTUu4p9AB2QEj2qzsbcX9u4CChUQRzHvrW8L6kdiGejnyavq6vxFBRhc8YupziowTg9
hmEx3t1+tLW1BiqQMiBBvkmq93JGIAfWgwD4q9e5vitORqu3T2hb/OC50wvheJk/UyW0pJEfbw/8
p160POtRjNB+wFFPpLwY2Qo451QAF16hDKKELREZr7WLC4wn7cqp7wx0EM4Jp64kOvZ1EkI3qGh/
QWc5mN96sAn5e7pOEgFaPqKdyS+M3jmUYwQq3gEvkJwaer/Vc1F18ZcMEtrMyvHLlgaOsA7u0eBP
X+KqU9EojaaFhBT1mvFDBrRj7+lJkm+TnCZ4EQ4SoQPdM9XnsY9tFM1ONaDKbyHePUDN0fENuv1i
VmYA2VoYYS6nCVH2Ylsf4ryx6NkdCOXbGWNWaqnyECdh/wO5bZyemraNqtO/j6nZpMjI85PyX8Zd
JZ4SYScVMvAFvfWHqsxHph07wxHBq6/RrNqR9PhfxqQCbZiuTkp3EYDUAdnhoWbM0bB9PoKGoFmy
N5xMZRg+daq7MeHmM2ox3xBccFSqOul36hqXMx1Aod75QOi9IMO7YedLbGz2JuDuLeHMypIyyE2b
XJEsi7hg8QFdCLE0nmWDZ0B7CCFMqJoC2yfDrRRWawLmP5ymx7gZ49fbb3RlmzIMEMvEz/yHovDl
E0593FiqSW1PgBnHHsKKRveIZY/eHTthio3y5do8ZY5qpqGBuyEfdzmakQ0wa2mk8io5tbCNJCBQ
I1LEcLDlBK/EAmC+sQ+vHCGUMEymKJdXkjyLKeMUYSD1sJpQJEHVfJLJ3B5shYmF5DF7tRTlyc5t
fdjnjvQ3zux5dixnD+XSOfzXTDyBF0NDQ8vVhuupx55Sndn802MmEejVjhF7OMoaZwvbqkNex8q0
K7uq3njba9/WcrlcY1Sgk7tbzF5SwBnBucauIPMPDlZCHoYHPydcWO5uTyJtbSQbhvic+3GJv+b/
/1eMkGhQtfKg4rsSJon3YWySVKXxQMkPUHqoiOzcKSufdLulNxjPl/xH1VT5GZGW86JmuY4Kkc7G
n6yCyrqP0K1ID7QyeaTbv3NlOXNc4RpiCKIo0mOXPxONirTdbJg8I6R3U7QSEnhDF/LGKPNiXXx3
+mXorievSJZ7GbUoQsNBECykp3Hqp3d+l7XlA7Lr4L7FH4hG5a6vdfpqtPjBxogT2lOQT9/J4xa4
kw4JrS0I6PM71Y4Q/ds0FP9qVJTdkJSFjsnJJGy5hygGzQ9eDy0mXDGx+vKzkXaP2HVj+6elNEBt
QUKr4oH7YTqenabCdNky7KQHZJrZUIJLOfKRoqQEwC/ZrB+7cYx/DkZYfjCiIPgtSiuTB7/XArp3
fQzY9piVYlQDKb++16HSBYdMscYch5xe3Otqk+Xfb7/JKzkh1xWL7L023wSpRS4vgSnAWGAJgck1
uo3EG1FB2f/XAvv5Sn912DyrRmNw5406q3+o2gFiaM6HCfck0sbfNiLxbOMAWpnoZPRZSuTnCEqX
1QRHA3CZVprh6QWq911gal+45RvPeA8On24//MpeyZ2QepfDfZRHnze2v9aU6tZ5X5Qm3poKewso
N1mB0oltPIYDSd/oR8oM4b9faEijkINERsOQy80ymCIRgf7XoUFklnUmbHCjUy/woPk2Gpq9VW2b
19tioTiogkwAevNNfxlChM1IcXHSdC/T6eHW6Vq4qy0sACCvZ1+Rb/enTC0/3H6tK+cB84nksWVQ
y9CWYiGujnYn89Cgqm2jPwV0JLAWd7L+ua5coueqI00VTMkDLdDBluB5ZQPCkB6xI9IdtmR38U37
bKLnHr9FVKkQuml1Ap8FUv3ftzkOcpSBVEppJFkq5foI75RkzC0vac0eb0obm+1Q2/K7X1kKzqwI
miWblPCXWfFYmq5vEJB5A/j7gwvLC6s1qRz1gsrh7W92VbdkH+AOaIKqcl2Ntze/17/WAjp8Onex
aPbqzqa73MrMR8OR0TFSzOlsj/ZIpjiT34y20w+h4sSHCd+Tjbe6sh5nxQlfjsQtv2TxGyx6EGBK
xbZn0nb0NY1NCdRc80+F05tf8QkPtgrDa0+NqNiY83oCcawz/6K/ntppUquk2ceao90cQ3uTdpkp
p0XTNcsDtSR8+0bscZJ+gMIaRD3mjJO9seGtPrVDlE+IyI9ZLpdkVMchTFUbNKdrnBK6cve45cCr
QlJwKHQ73rryrywRVyVpLdjzZ/32QgNJ43tqxX5re/Q8xQ6AEDeBVGvkB+lgbWKXxmx77UQfET4A
jnLUBlt78v2jGde7jpTvAf68cxfBoHm5PQnXfhh5TwMfKQElRl0ED1oBgr5XFZO16xgfbULcndl2
wcbzr2yJvOn/N8pihzABJGGGHmF3kYB65dj7gS+9+Dr0xmsHAPi+6aW+Eab+KfQstmEOGirWVHZp
pHEXMxs0PSG7wylb1lmr7EpbaetTkQ8ldig4Au8kNi706aRAA97n8CzoVSoBDD2JGKbwY6LK7juw
1vGMy43ffY9SxcDvQeQAeEZIKUBCUGqBWKRdN9jXfZ989K0eN6NEdNae/OjcLa+kwws1HAUHxCBo
TNz5zMY+RChW7sJEwmDTsf6l4xCMP5Yxdaz5B5xJTP+j4w/okgp9zisGSPGDQ9PDdgCyaxpbJdzV
BamT6qMflQYH1RCXC9IGjgVHurFIhRWje4pjgre7urLV8KwleL7umtpwlZ02RvZZs9oRAINA/UpD
Vuhbd7en48r2O5d2mI20kCDGXqwTN2q12fXF8iYqDcfYCrBHiwXmXm6mbuwBK0cmQ5EZn6Xmc8Xw
8rETM6HNyBGcWkEU/krocYJbXOJPGNTjE41vw7mFQ3BPSd/cCqX5y8uZOasaSJ+xKVB8XYycgf6M
x8nymgn4W26Kbm8M0VatbO1VUgPllkiUhe3XYv6DXxyTyLFNr58GzBIDLWNni/WvgGq//PtHY2ej
pcFBLkUEefk8uGXgEaNnnMwufs9JEhWvSG71p0gip7g91NpGQq4YQ+k5WKUQeDmUkkMYLEvmRzbY
+n1gKtVnK8vEY8Sl+1EM4NZtq96IrdZepMvtivwMi4Mt8HLMIAa6FuNG6tl60NpHhSAs20dmVx7h
q8Qbl4P1wbgXoMYmaBWLxWjUbpVh32N6EW7m7AzFzC/X4jOIJ2NjAVwPxbVVJWCkIY/wWF9MwzGK
zMTo2JRdkU4PVT2Cq/bN6VM5hVu53PkVXc74+YasY0pBQpdQYzEUvIeETVWYnkmfPd3RHPIZ0MPT
7clhXS9pbd7G0OjOwrOr5J3bhX4o2lj3+sCs3LuBqoX4YLZFHz5g/Jyn2PK57cM8r37l2FRAL+ZY
BRbWJJ+xMFQ/uwa6wn2dxRXYKi0WlM3BtdlgX/FSw2uhkVp9iH3pvAy2Re+5For890Rvw6euRJ9/
8gvLIEM5+P6bldLLuFPMMPhCp1iRPTrQ0Jxd3JJ73NFkoWh7p/Ott7RNTP0uAhL4ZpuwFqBkK+Z/
OPXqbzXGfe/xVXV+Sui6xZ4rbDfSly5KjA8ru7kL3bK1P9NrRoormaaq+9gMaZw/JDg0fJhys09O
fldOv3BQrLOzXwDvP4w9kiBwmpX43NMdjwapQuW7R9mVaydycji/GGne67sATMBbmvhhdyzGWEIK
IWB+SkrFwkQvq6R6jw8jTEBNzdRda8849dTSW2vjGF+5LFN45wi35wsjGY7FgoikquKakOgeUTAO
jWCu3OCnWoWchhhUa8ZTV+o9OookxtAytNwUHqew+2eOLO3r5JRuvREx/QmJF5MZ4QzXSI3JrNnL
62Qnux5apEphIgs/Obgxg/mIAZLBsx7qJ2e05RF/Z9AXMaWrQjHcQ2iEMcghXafGpAAPIqv8+fbU
1+bXsPxRJMrpzOIuQQF2sQdPWQFWMi2EZ6Rjm4ANcZT8McrhcTDb3OCrPaFhOQ95BJGlAXwe7zNX
nZR7enNkep+V2RCfjCjDo3Ljh8078vKHUVQm0EfkTapy8cMof6EzHQtwVWFRdFDJ/DI+pmNfuU+j
q7avk+Im465rEqfYg3NU8QOgkIXXioGP2IvI5KCeFVhP+kHHKbcECyHlK+X58X0Zad2v2792ZZ8S
6HqcWVVN9LG8DZmYe2KJWusUyzP1U4Jj6bAfdUCOG2/FvX4pJOBRFiP9ZTRrcYx1LY1YTqjqntrn
7ve0CzBwQMT5XidUhW2DXU0G4rkHQDQ0KdCjCisFbUMYcH2Ucrqg+gc+QvoQrSC/8a97mELvN5ig
ij2Zf3zikzrQYjMBbgRifADadnTPKbLIjavA2ivmIKCqgzheQ/98OWxUQnFq5ETya+oEFrxZfM/F
QWws0pWzTRg6cgAMtnTq2IsX7Kd08tOTYnhUAbCJh5rivrVuGXwwUEjHp3+eNVw0CCVJSNN7ttyi
iOq7IQeK7RVlZnojhiAfJhkHG3nvlRfH5dEmx0vtFbHD4pGq3sljCLq6R1gZ3PsqiBuauap3t59l
/iuL5YpyA7WecEn1ciO4/Dz5JG1f76veyyPfd3+7vbCSA30FBvTLhgX4lFOz3hhzZSYa9DLQaExw
cF0PzydrcOyC9i+t0psfvTqrU8CN7GwwO4cSduDjWODkd/tB9flJFk+KUYFJ8oP+ExJ28xr9a/43
OrbV0aB3XpdgafKUiQqtHGh+aifImepnXg9OVliNyhkgG1DjhvhlHgOzCcsZEk9vTl+GOIdEWRZr
hwCiYvB+oLv4Sx9N1LlmocaTnVY5vgVJWGqfw4CQZ4cYf/ZcTthwX3XMVZLvJUfVqyJDrTgnbBgN
Qi4R2ac+TQDFZkTXwcfU6TJrFxbbzZlr7545hS6T9I/Kl798C3bo6rZRSenFsT5+8jF0wSgEsCBy
FilOA/lrrFG0qv94++2vTLO5NIdan/ocfbfz+v3r5Yd5BcDNQL+u0UT1nAbQz+EC2XtaXp0PbFZy
Y8Odd5XlxyZHSS2SC+7cJHo5HimwlgAaITm2quaHPteaN8Bd4R5qAuDRWk5vCG2qPfSnfGOerSxb
7pbsQSZXB970YpqZpWhKv6YG2hoNGDQgY3dmYA53t9+ntvJCGYFVNO8OMMMWEXY1OXFflRY9alEL
skSavtqcrVgTnlX2VsCELZJph1mRohxSMETTg9kwJz61mJAmOxyVffmrDjAIOLHRdcDNRC3Q/RRK
/0VgR21s/N6VacduSV1t7l26bijCXgTv4jqmiAfugfKwVT6PaQp8v5N60u6i2k+9YpCpe7j9ntbG
ZYtGT4DkWYilqKSMdcAxQP49pbDLc9rK6INRF3gCd4n2nmOyAchaRy+3B135Nn9y42T+5vbIZX2/
6waI6nP/oO5MJYREFXcnp3OOQ1u8+HhMebeHW5lx+PxRnOV8ValKL5Z0nSeq0WFd6TVNC/rD7lxs
GIwy3ZJnrIXm1GDnaJMmA5eN4nJRTWZFORATS89ECz0d+kCPXnMyTDPaNx+xRQ5rw9Pg93ZINZLo
kwpvXdx1RmVifC6M8fX2c698W5uQRuczEbwhPrz8OYOfK/Bk1caLsNjEzjuN7A8l8/hOtqJ4SMCM
iaOWhsW/J1rmSJFloc/f9qreMyWJGlGSoKOwAwTu+7gnpknQnDvCguPtR1yJG0Evk//gbkuiZXn1
GN2Ru2pUNl4xhdreDCxtV9Wqu1fjSJ4GvfTvNF+Vp4i1dAox0/t8e/iVVKHGpKKaxF5KjmIp6Ign
tO2RKKUHOmPyD8JuQRLl2BQ8R8Cq6VK3AWGhVGK2H/UoNciyxlrwVQ0h/27s6CsRnk0MSQRLvyBq
hMW+OnDLBvVI586QtOPBQqNj7QxlaOtD0xX1Vo19ZQmzg9PBwLpCirY8JrnvIt2SDb1dfYFiT4bt
mWtWu3Px0DmAyM83rr1rT2ezQZLM4GsTKV/O5RBntlJ3Y+kBaqZpu6p1vISGfAy+48nRiPe3v+vK
6UhRlusZBxVTazkaBf0SimIt6SZr5b5VNKD8plZ4bawpJ3uAEDxotvmhgga1sR+bgge5PJhJt8xh
M48512gXnxF5S+wXKQ1EdPglLNWOUB2jhzabdqQxVEpgtI68m1Kn/+TGIUaKheGMX4F/K/0BDZ9P
lt1xfOsYTJPjQIIuVSyjHL8HoNfLBpOHqRqi3YiHgnaABlXWx6ZPgdc1AWKZOycphpmiPkEEDXRf
+525eM/AdAxGe2f7pf1JKxsl3U2wzN75rWb+TmxNCU/mQNXA08mZfC4CHxJwV+ctQo+m/eT2AChO
Lo0aYAClqeh8vBFzys7u3Q7qn5Ug5sWM7GDSlQhdJ/T730UI4M6jaU/ae3xfzPxQw5r095oV4RS3
MzOgy/ugCi1zY5pdf3iWMlpO0mUad7KlwsWKRxr9QLF5sLNL49MMYnB/Y6/Vhnfw0VGThFlNr0nM
fuvvCNnElvRt/QcQF5G2ULUriV8VhFi62QrnsWXI+OPUoK2BUtxUTwHR3B01o/gd4o7m/UhH6bfb
s/56TRMvzSUP4g82tWVNLmqotU2JPsFc5kxQbTijKkZyux6IymnsCYtuj3e9pgk4CAJ51Vx3oM1c
ruk0scMKtx/6DIwmP0YQzI9mrf4nu7bf3x7p+iS8HGledH9F14MQeYRrhepJjNCPcnBbDJg6IPic
iScRYgFkDmN1d3vQ67CDQVnFjkY8TypqEYHKeKQfPeTxhE8StY90574bknojuKFEfL1jEEX/yVlT
v73a+PNs7CX5k7lqHuf9i96Bu/3hVkWiv5Y2TRUPqhGK/o5uM8zUZVTDF/fhXIOJT2EsHo1GuJVH
qJKQkkK8Fu9Ka5TTATNegeVvkU3mTtdkWe1SjMFmgF5Zxg+xm5IUD6ykbOHvoK09sNG0ldeURto9
E1tMAv6/0/0qDZ/O2DCqJOzp0J8U8P8a9phVMtjdoQob9lat0STk79THYzjAza6ji2bU22cltIlC
EXWHw2ckQcoXK4phYwZp0AYPZudgKofJfPDbt+zEPhgltNpD1UZUHg0rbHZTD3lwP2F+Hd+R9y/f
UdGO0uOcXZrAtkTWe4NaSQh2ROZvBUHiyTB97YOD+P255sc/iN7FuTQIAxW3SkzCmsM0kYqAxx3H
1SMNzSaJZ5jvL5rUnGQf4kE28HhSvOulNsXfmgl7uh2ZcUmm3ScW4HjM6vKHE7dO/VOmBUlRkF9u
+GBCDhzfTaoSv8hxDP1DVTV9cQJ56t51ItflG6Y40SfAoVlyZ1nQoc8Oxl3Fs1qwZN5ycgI1z6uU
AbaMVoOSS07iEyx/WF5N38bpsRzKtniOK1rT9upgOtGraEiP3jdOzdGi8GL0vZbVAqqhmXfuGfC/
H3ksXughE3YbdJGXEvh8UmvjPRaxjrPPQ1rw3qcSWRa66BwTCQfPD/+7VcbWvZQCHy+S46T3ddK9
3xSzbjpS4loyfE6nUrgHh+4X/b0fxUZ5pOshS/Y2/GbnpQ8QED5OFSrCFwsGd/EaJImi7YRdy7Ne
w18j3a/aw86IoYQ+KtIP+t0wtERXEyVr46GeIiM+B1lRc59qUJLvgAIrGk7YoxXhuT1VzQlgIqde
6tTUANTY1MuvXRPZ/dfGVBqxSyshXoNKD5uHIsrx/giaEKDRwP6rnkfcQgfcROZwzpV68d40LbZJ
mi9t9YQlhQrQ0QLQO2SIfA98iLw+SDLxEQBaSzPio6zxSUeNN6X3aoH38X4qTfEDaz0fqi4Geqhl
Uzl+wEYLbz0nwJTKBdus809reCqyZKxAa+Zhu08QWPz0/doiN5RkcfmQO+7wy23siDOqL/nsJKoG
LNFD21Q8W9KqsEvxaI1wGSXGOab4Qlg7bhDY8XE0i3TfdI7UMNR29J+1iQ7iSOWHCj/+oTCXslA2
2SEQtRod8kGJsrOWtVqGXM0H1x+VbvxSYF78YOHnRlHc8dMPqikt8+jEaNXv6evpxvvS1aLmZE+2
77EHJ/17bhLRE14janGX9pas99h2s7DscKS4OIRjFjyqmuz1c5qq/acU8tIbze+46hopANL9ZFpt
eOj7LsA8p1RiqI9W3SZ7vwESeoffwPQ01k71wFvjpVPBppRVUYLKdqOj5tpxil1MHhGjWO3LoMra
/kW7R4sFbdNi98W54GNWXQvO3tHMZ9M8JCG0cXFk/cpx99DeBqF2L0Mk82ctFdoXkzaZ4C4K08jr
hybTDmOBtRm6xaqu7/gTutc53Lx2RW1SsgEUtBW8rtRjyFXOFcz5fu1epV+dpDSjOI0cz5dRUBHN
hc7JyITxagCQ+5QYo/6jNM30qS71+imKAufUBMLqd3Zthj+CLh/8I46gMOqxGdA27qQrMQbIIAAD
NP2L61K/YkXCGVqFVnXfr/ZM+/I0uO7wkKv1+KB2ufnvJz8AQBYe2W800mL+PX+d/DLA0E6WvIuY
e+GHGh+NYccplp595nK4yyPL/TwWfvvyz2c/+lGNC6lJLvGqLI/HEIjcZLQ9FyjFgUtq9+hTtzvd
HuX69ssrJHmH7p08l7YsHbSIk6Xra7anpLqb7rgU+thJx73+Lsdn/qWuwvzBMMvuEU/B/uNUT9Xb
7R+wEsEBuLJIeAh6Q/RlCh6GXyxkzdvFPEYeGh0dYhkgkR1wxzrfHmpt4uhoEAmN5/vtUnSg0pKq
Dq3gWUmO7XwMu7mScSiAmXffabRAbV3ErqOqOQFvkTwEQHAVvYm4abAt0G1PE+GrEVjV/ZS61sfU
n9SNJ1uJE12WKqVc1Clkp+YrwV9TlBK5SNhO0N4FIZejtNfemV0/frz9/q5DYHAR1C/w6qStCjLM
5Sj+aImq0wbHMxtFfYjjQMFnNLR5ibI8UxEo9r1g9twe9Hp+0C4+a+Tnxoi5NeNyUGvC+DzpSOgJ
XJMAMmLqQAHZRJTeacf/ZShqtswQanjLtYBpR+WrfU2aa8StHhakvgsNc7zLYj/cWHbXH4yUE1Il
aqKs7SvhLaZeUUhg53hViMB+FqQ/EfVWGzmI6wnPKJQCwNMg1iPLcvnuphRxTdwbtsdO7qtHRJtB
utMD08YOSsFwHZgltO5/f4kuCnyypWSjOUUux1TjhtWAhRtAUzHHVKwCbc9BrOwtWfUbd+3r3QvZ
sgVfFDwQ2MhlSbJpmlDiomN67WxZsAMHE4TnHoN2pK89cubDMOgO/uJEdrjrogI8UPEb6o11/ieh
ski4/FHIcF4yTym3XT5zZtsFMC/H8vrKCZQ9Vk7mO+q0prGnNuF+piEh/k1LoIk7I8rxcjc3bdT7
pu5zC6cPpIo7ygl2eYIBqxR3lt/12qErgzg5dU6LyQOGzrVzCFyrrJ/7TIqWC8UY5J8ChRaOp3Ga
wLPQXzibb5FRxe0AKk6/R57geN1Uj5SA4kR/Q8zSio3d+3oek+eAtsWW49LBspTdVUU3jXCwbE9W
eXwOcfN8mNS83XjB158Z8gjtdeRVaFq8er+uG3Wlq7CRFvCfP7ZjnXzHlrMod7qQmo6dph3e5xme
CDtRV8UdPnHV19uz+g/O6/IT6+hT2MypgJNQWEou1CaKax+qn6f3di4O6E6s/FOflHX74OSkSPdI
q91sn3JF+txhZ9pgG6ViD03nfiS/hzBl+4NUsKQ609CGX5gKv7V6qOLe1o+j0mNSpOEnudUWff15
+CYUnslDznXg5fpIJ1spmTQGSQttOkaxluEkhoHG7ZezskXPsxnoE3kvlv38K/46fXocP906ck0v
nx2XZUKRYFdGzPCpSsUWt2heS4sPocPoY9ckbTy3FVwOFuO/IgOVxgiFO/G+dYfxWzf1dozZSjg+
GwSp1b4NbfUx0uUm1mLlfeo8IYUZlWwJr/RycF3tAj2x0NlXNmm7YLSSvRzNrcNhpXkZbSfINPpl
AT6gbr8cBiZKY9dV63jQauUT/Xg83ohh+odGKDDpuJeMCok1VYqKWzqLgu6XhFtBkit6T6O/GmiY
21vTK01cCNvIvAaskiLWih2ABZnhozPl2IeQ00+PThLX96VE2r3HNDV6qqilI0RO2vq71RFx4C0V
Om13sDn91SPNeO6bo0loW3jj6v+HszPrbRvJ2vAvIsB9uSVFyZIdO7GdznJDJOmE+04Wl1//PczF
hzZFiPDMoDGN9KBLJKtOneVdHp2cKp/yT5VKD/0enLi1uUDpFtMI592xZpHCXxqaANBpia2jrMgD
/jCxz3bfZj7m1dqdBgzn/fcX4o/MQLhY6J6qqySndOTADEeqixhevjd2VorTQIGvUj3t3V5buwlG
E6Ji8l99j1XzUqgZtyiuluSHrXygB24cIpL1ne7e1un87yqrB6Khl9S6nvLa1HgGtVPlx3AMxGuC
odDOUhsJIlkoshoLDJvMY/WFgiHOqjSM7HMvKwPWyxMGk8RuXC7pDT04NcN6qPLWToa4keXAYOI4
LhB3W12TmIK5w35MoXmpR5jQGNk8HOUBr0gGCqPf4KT08Xa42/psjHUsbMTYX1ewwFxuRqEPg3VO
eZePM+7aHuAzeye12XqXywiOyErqxj5+GwOcDMRQLBBkowPpfCsx+Haw7KSvgufZpWoH6YyBlNjT
Fd/YLFDs9IVqR1J6dWHYtPiyhkzinI1YfcSVFJ4xecMrzonsnWx747MRvRnEUeRCP1tXE0R3cHqF
7KA2FRXUnKmh/pI0aXxkypN9gFKZ74DzNiatgOSQAAa3z83B0PftKx0xdwjxIQzOdH/DD+hrWf8C
lNS+0J9yXkfwj4ci7QiIc+ocUjU3P9VJGYw7mf91LgP4B0lulD5MQBPr+4tktkQRrgwvpUlrHc/3
ZLifk2lEpwSNgn8iEioHz6oojTxHLUKSdKWo4p0gt/HuF/UbfKTI3lC7XL0JK8qhUgPCPneKPE+u
I0v5BApUmv4Uc0BIjcyo3IneG/c2LRsV3S8ABch+rfazbiAgGo2OhIfOHJ9H8BsfS7zyPBFPzV0c
1aNbONHsCiqK07vPK7z2BZUJ/UW7+uxDmBuVM9O8NKzO+jiY+Kg5hZPtnNe/wW2VmCDUhmAS1eqS
Ja4u7QQiaTg7tYTjwSgrOK2jSCUU3D7ddABj4ALnln/LkpV+TOBFY2rlTPGTjNnoD1WZjfk1j9Ik
cE2Sw4iqyZjHxzLOy9wFYo60bKXUpuI5kuhwZgmlWDl2nWIF+DUlMv5BfejQ6MRcfvYFZNaHFm4l
eiV9pgwQnDL8wSJzsjFTn+IhfRAZcwZXgFs37qowVF5hMjjDnQK6mtlGKLTndmiDL+j0xM9dU2Tq
IcWau/UZpUTdaYIH+2lG/wqDpWFxAO+o3UGqT7WO7Wy6OAyLWB9fzBT+vpciwTdim94rTzhOmNiV
GXn2LIooNw+4phavgmwNh0e7ItPoAgnHKiMGVuo1Y94Ax6w7qz3kwqlyr8OGznS7UMFtzmA+9Mw1
I0D3I7nSu1E/1sxyyrH4ZJQRjk14MWAebhfZqH4sEiSHgIxrGKYmqT1dCorRP7nRqX/6EIB3NfGO
/SHs8++IUqaOO9LObj2ZwfVPuMbaa5PH+U9GmsG3vgmbX3aG98Il6ZP5M9wqTPFsHrVBeqO3H6DS
QuRKLCk7YhdGzRfQH8IWE1GpDGpbYuufc8kyo527dyNyL9k3ACwGzwsN/G1wm3q71ZS+l+Cbx1+m
UTWZDjSK7et6Ee9cgFtLoSONSAZ5OFnSKqOoMTjmZ5CoyEUxfkJ+pfxY4LJ1ifF33bkkNu7aBdKo
0vyBHHB11zLgSwJM5Oxzx8TkLsXk83FKMMy6HSE2wqG9sCGMBeVHJbt6dybGUhjXW/YZxxLpKx+w
vo9iR45hqmg2JVNpl+Jwe8mtBwOHAvIHVJVM8rL6XEkbJgz4KNAnZDckS4gPmQp39fYqW1+K3I/3
Rntw6Wq9XcWOBqWOwYufh1aZD6nIx4PeD7+Ak6U722/zeYiwcNYXTq62XHv/qQF1U8pMM+J5LOyo
7/CfxOC0Cvbm4dvP8/+r6KvnkSCCFlkBEI1mZ+alqF+cGBzFXgcH9u72q9t6IO4r2v6L2A0yB28f
CH97O8XMjz6Wgkt9S7vr31aykp/vXoX7d7HDW8hpV/0T/I/tTGoi5xy2Ive1vpyOSlkW7z9FcAhl
LiUwdaSUq9eWIP+QY3Ln4AoQ2woV2hA4d7hKD93OS9v4PlRMNJkWydJFjuLtS+vkOcjztmFmUfX9
azokAAVUDfU0puh1uJPEbC2ms9PAV4HpuuIjqIGg/dJR2EDGCA6w7EHhtmJ0cRXb84TbSF4coMD4
ozGisKh03z5XaBZkLiqzmIz2h+Th78l8PEjtRHOnUqo6AAHC/llEuOEp1N2fbm+SjfCEQjKfjhKH
1GkdKyINBat8pu+OeXXuSpOEI+gQVTos22p6Rdck3PmMW48LGhEaLiMh/rva+3NGrzUBnHFGECL9
Be4Xw1vRBvOBcV/2KGVgMGFkyI+taNDHu/2wW18VmgQDUoSm6Piv10adLO6X6gp473zpTGGQ6hiN
9QH4h67uxMeNQw69S8PrhIoATa3VYi0BJJit0gKVF5p+ozn5o52r2c4q14+EKgVTEwYYS490/TqF
1mOu2LbB2QHucAeyoXX7NiqfRmvX/2ODs4aiMfpjBiwdh8b46okAmCpMqaPgXNQ0eg5U6VN0WNpG
MW0Mzf5MSdEMHsax5nBou7wdvTLH9dzVK73AFlfXyQ99a2zNPZjt9Z5afhhNYrgYcNbWIiAyCkNm
W8RLfjKH4ZG+Z/oTgVH9iAOxUiGz13a6p05hE7tZiS2qf3tbbS6/AKmYTBBs12dotEsMN2QlOMd9
b+QehtmTQN4I9KcrhW15LwZZ+wIuMov9bkDZ7N0Zhi6T5tEYQbObcLUKIGWDKSZeGwHC4LB+dMlx
DoVcCb8IHO05D9O9Ud1GrcuFQl1tox5Dvbsut5qmrpmslsFZ1vBPF3oHoxS1A/M09Xid9kon+4aS
4AJS2cNH/Iuxl9SH6vn2S9/a+BRcIEhomFpX8yecFkTbOo10jsZB8yZnhDybdYWvFpaxc8auT/Jy
gdIyJWYsVPbVC7bS1gzLoZTO6ohFhZ5QT1tqrv0Pu4gZNTppXDyLVPnbe8Cau74qCnt5q8l0lJUM
G8euSPwxRUqqxzrlkKWDdogtRBxvv8rl3/y2uuT+xiViEdMEMbVuckU9xLxg1oMzur+mV5ua/iHs
68KzZal4kphA7N2uG2rZOszv5ayy5vW0F+c3HaOvzjnPwEOWui1P1e8ohIX1syFmMz8WeV98sbpO
+9yKQs88C0d7yysCOy7xpy6bPwLq3ietbOnu3H4ZW1EOPCSg6kXXAiT3ctr/k20aqT1nclMByciM
ND+KIU1fZDNREWtFne/LMMlKdYQ+XnyXJSfUXaTxi09abKnNYeitZPZqqVLSnS143dkBgko6wqkz
lj7T6ke16aKG0ljWOYnl56nPH0pkyE+x0xqXKVQyn/TgXzy250OY1dnX22/kulvIe+A/1DAIRlz5
AZqFGmlmTrcwVMwPfZEe0qjxACJlj1kZAXtDbfPu9oobZxt0EL63XJs20xDt7ScIQ5FKWl07ZyeI
AIA7svCjTJH/rZTp/egGOrsklVxnqBpzg7xdqq8m+F5MTs+xlaueJjX9AcpXt/P5Nh8IpskyaUR3
a514pLFGkkoL5gxMDzNTCj8qDKiGL/OgUWy8/+0Z0Nz51zApJC1/+0hoUKl6MFJChyagQrCnxQFJ
HAOf52CvBly23SpyAMYmYHHvMcBcj03kEta6LfXOOTeMPr7rBBQyNxixxnAxnRpLTzZjkOiqsMMX
GcvHvcO6EblYnzSLmoD/WQN86H3YpFjEEdmW5oMNMcCfta4+lJbIPEhre/reGzcBQHAe2GJgC51l
FaPhn6rKtBTzfWsMHyiGdFT1472Z59ZT0WyBpEVCzgW3um8mITEHoDA5h5NjxhcjVMqXPNYIw3Jl
Bb2P2ND7se5EYZthLpIEG8iKAUvJVg2p4qxB+63KbfNQ5XPwgU5ctkft3DoL6MuiCEPjBUOT1Tuc
pLx3BvboeazkAXlX9I4bepKejLjxTnd2Yymmg6h2M95fdEFXS8kzCBhtMrVzZIGi9+eByQctM0P6
U0Vtmvu3z93WzUFrFprVErhQ11gtl9bKPMwoF51BdtZ/hlxDDAzcsZy6SUaNfJrmshyftWaYUdsP
GwRihAN7+pCmakMXtoXN6o9yJWc79/vGrrUBxtCCYi/RrVnFOARQ6jQPofBnutR8meXwy2gU0vPt
p99YxFnKOso3xKmuJmVyFGgKfs3mWanU0FPoFJ6lCXT/7VWuj8bS0AKNA46d+3mderZBrfT6Alzs
7bL6JJm9M+HZFZuAX+bkRzyF+k4wvY5wLLhoqNJIMdC+WJ3FFKVLq1XQ24PHF3zqTD0/jrFTvZRA
g9x5isRXuEaF5yRGu9P033zU5cKnhwc0ex3GWyXotEQWFiD3cTqBGqsYJmmmp0K4ZRKpvV8VAfV2
gyEn9waD8KuokzomE/4aWG4gxlM5BspdIwbr3Vc7cj9LM0pFkJgccLUXexWhTXpE1hnyMjwvWQsf
imb+6aiifP/7Q7WURtGy65m4r65B3epFqg4gMlHNVh/V3gEW3bXozjaScpzl2NjpUl6nSUwaIdKg
m8fEGMXdt9duY4kkMmFeASFA/Dwx48YfUZrwhBSMFynRJw/hnve6luvghhZWtsltxDW8nvgBzHDU
ua2YqTaOeYhL7EHYUJW/KMB/vn30rg84qEXgC8uEzaFOWXVhAfv0rD8Gd6MZR59EOzRnu1KGPVut
65i9LMMVi+IaL3HNCp60Do1LuH13pa1LlScpSnmAkogHr6ymeyOAzcXoewGhXU74WiMZiWSd0JgH
d5NsZqe2r/BjMuvgLlLqPaT337nnm1wJ2UrG+uQkNMuNK/qagtmZnZtNdJEmG1xmhDyH5ct9igxS
M+ndrymvhvFQorxuunKToUXUG13xo5idpPBDyyhQ8B/H+kthlPnvoaDpdOznfirpNGTlz4h14YrV
Qx14utFbmZfMNXjnUbMl60kL+WaqG4b41brZnOgWQkdxn3llUaKwm6uoox3mPg2DA5fp9EWrg/r3
MKUJeEKAXT0KUgA6iOwT2sYLo9Uj1lvYJaYTm63orU541RDUT4Y00+LK5zDCq3LW8i9zMSCSNTeF
+DMnYXMHrshQDlHhKDi1D30G4UOe0+dxtqHBvHPDLi98MdFhMkuncV0zwUDMiwAHpEswtuGBUU9x
LlQADrdXudpCgGw5gZxBKi7AoqswI0cSEgXdKJ1bMGGfdbnSDtms9I9RwJ1+e6mrE/h3qb9qEax0
BVe2I2QgDAN0htW0sa+JRr2fi3wPRLC5CvcA/aSlLbDO6ees7030PWimDZlzQkVS8gv4azvPcnW7
IdeCfMmi8wnR4qrrXc1OkwjbCM4MF1U/sLrMUyQ1/ho4fXLRmzHe8zbY+E50udHNXYBvXOiri4dR
WGvOeBRfMPZGsraVrVMAFs+NIrFXFV0DOnk4rOaZUjDFXLTv314FpTKpNbBM6TxHQf2ZylLrDksz
7UHpklm4NDeEOMRZnw1QHeeBoxKZ3QXLwPA5UZPxWS1G+WU0tC7CkW6Uercs1cT2ObjFT0bPzd7o
a+OTE5XQWVniLZ9j9W6U2UzGDirb2cqL5JPc9PF3yJXyjmyQtvUJWIJpB2NQ4DmrG1IJUymrTQdi
lS3FDOGjcHC4kzVKjKmBK3eXitGe3TaIkWidcL2S7kKG9niEK539I48dLfqkFaEkUHwXxlecgGBM
RUhFaXdpkTaTy/yxs/xBJnjeCxR7Us+IjCb6pARjaiAWk5sJMrJqZ5ykOJZaD9ZB+qMYdTF5rTDA
K6KMWRDhUBjUfMPq6/oYaUZQ0uqWwVqAM5r/0AWu4b4FgbrnEL31FUg1Vf6iLkJp+u2ukYxEMXAv
oI+b6BHBtp4uWlBDKL0dRba+wgKrRj0IsfOrKCJadTCKvgjOtS4Vv3pDiz5USjbqromA/bsxX5wE
AGbL1YoWp7MuiRSByAft+eCcJSKFdjirrqFm+QNIOuHffq6rTH1ZCioMnSp6hldTb4TU+0ALmE5M
8ah7g4nuQ55mtj/Js3hoaWydpAIrnXo0zd+3V75qzrHyIkBHcKGBe9UfFhFilZI9OOfaAaLoVlNq
3MU5bQG0G2tPspFkVM0MeF1uzD4o/HIn89zaOKAlKNwRhSLkrDbOoMwy12nrnI0iiC5DZM4eagD5
8fZTbr1fEAwyTVukB2DIvd2e6GXOwggk56xbDRJ3+NGIU2ZE2beFy3cnScOPZrBaD1DeuzsGvF8m
Tst1xJSD3PDtylIJeAun7eBsDLN2qhpNPo2gnEAXV8V7Owbk75xlTgazNHovy6v+T/O31QUKf8t+
DewmfShUubgv6t46NpXYqyw3vhpbFUTIImZ83aablhYdmivhBUXx9p9aCxfGZy525Ps2vhq0qqUu
YbxMrbB6d2YJm2PUEaDThJ3+CVUxnAoBw9avmsH5Piu5RlwziuiUp1Wws2O2nnAh6vyF6y6Torcv
00ol2+6Ygl2qsjdO8O+14SDrMK4Ot3fm8gxvM2uAzvQCKNCZSdGrfruO081pwdggvMyw+3xw5ndz
Lnwn7sY7PE32fLU33uhCVYMmSquD3bx6o5M2xboahfEl0qrazzLLOVb9ZGKqYyaftVqtz6qdN187
OEI7m/Oqwlx4SDBUOH6EOYZ+b59zTEsHEcomvmQmGL9REcapy7L0Fcasdp/NzR/48cFOw+VvhF69
XMCcCHBhUsFgah3Bp9wEZmhl2QVqQhX49JYlJITsMmxda7D70e/aMk+OXZyU2l0wKq245CDagK2J
KPyS4ec7uhMqcb9g8quGK/S4qHza/jiHqE5vuFlbtp2rCbap2+pSeFKk0dTcxmkMmzBmyE9jpCnZ
pRFmV13aqAk6t7Q6TNNj1C//tfMJLoHkxGdR9Y3qVqUTP4KtDb+a+O5+DUJ5+BOHMjZdYQ3Wy406
R/0F3iL7VmBWEPomYkDRo2Hgx9ulhv7MgHZ+tNiwkPVn2Zw8tJbr19v7dfM7cu6pb0GsXvV3a6dQ
+iFDs4AeOXOvfFY6xc1VZzDcNg8r8zRMmLd5I5xgbedIblxVFNUsjG8qPYq/7JD/xDf0WmKkzPPo
klh91p0ykYbgGNtQN57LtG0+sOGHnxJ46SfS4l59QNuVudbtx7/uk7KP/+6pJR8nOK3uq1jRsn7Q
4vgyJWmXfsoMrm3wjEzsIZIQltweRdXZk3BP/glDffw44lckH+D4tpGn1JZ4mYWWSDsVyfVYm5+F
uiG4e6T/oMiswpU5DkHYdoTKsmhb4bNQW3mirmC2jAwhFdfJldg4KYqoOq+daiNzjdbUC9fOdGWn
qtz6TkCKEZTSmORcIVX0HsAE7YDwosLCOyxjTj+ppuAxy8BYBbmJP6tUFId4hHCYMjT+dfsTLY+6
PvQAFpn7ofd4XcAEkyiHxsnDS6E3tWtLk/EQkFTvnIONTBSBcYxMQKmxKddz9cmmAoRoxSohlSaw
JzRRWOU41PNe6NxeahmeMtoFrb1KXihDWytwUq6IVHX8rh/1T1qiDAc0LOqdPHR7KZrtPBYc3HX9
XIU9WUwShpckHzqcrWT9kBfz7Pai35sKb25Zylkct7DAXMBGb2+EZsiiosT+8JwVqXmP7kzhS4Fm
vGpS0T6OcYlCmFxknoxC6LEbFZheWpD9c3uvbB5nEP8LhXJhBK6r3RpnsThSSGR6ZbK+MeaMyYHr
pnpq5SxByQTL2Pw0pnoEpjslvH3AT6OcD2WoDd9KXZEcVzULbc+QeivIsoMXYwqclq7gqXKazxZR
JLxwt4mfSLGPQNmzUP5sBV17j6QmjFp1wAju9tv4259cHR1Eo6hEyMfxIte1t58Ez0nBBFGKL0xd
0KCvMU75WYJL/1GOk/ytUPv6WUxWVjyriShRLqnlXnZh+yXo62QNRanTddYzCjjJ5xkZ3czNrVn6
gTegKLxi7pVXrXKmyI2LuhaurA2S7qFio/QH24wmugpS1RxFqatwvh0u1nqoWth4fWK94ImQGRcN
7h9WU1GDb200R+13xhdFdp9jevgvlr+Cyj+zKh9HuL9QdWRuPBSAImDrU5Y8J1Nd/yslcTl4JTwA
APLonaCNlEeJ5qdFGbRExqn80dpKqbgI2NfosiVa/pHSUCq/trZR3gMQbbWXcB5TP9fbub2v2zH5
VUeZ8TsOo+HfnQ9yHcrefI/VEanCyZ5Sjd05GOkPVcSWPzVW7RV6Ot+9eyVI90DWYXEy4FzHmH6i
cBrIgy6TDujNEPh2FYOwDkU8Gh9vL7X86NUmW+Yai1cm4yFrXaYUbY0As9TFF1E65X03o4xglk15
uL3KRiRD/ZNaiLkXAtbrC9ECBIvlwJhcaIn3X/QgjR8LJ4iPBe45O2nmtTYpQEmSTJAtgAn4u1WA
pjuLnq8RJpdBcuof7SDP3yeYhf/IaL+89FU3PA1Nlf9QahFXd7EcDfgsDVpf+YNuB99vP/dG6ODe
5c1S1iOtsZ4cRQYIY1GTn4B9ax7tbkaDCGuWIxNfyzfKRP3qGJm580k3ihjbph1D1ACheiXo0TiZ
VNSlEl1qtLZ8yAiQOxBAfgz7pvPwMAk//w8PuQziaFNucMUQ5urnkKe8JHFMj2lRK38JlcLib7M4
+Mb0f5xdnS6UthMht/aujXwlMxBAI1eIG2Ih0k7MbC8R5W7saoU9Y0cd2c+3n+8aY8aOol5ZcOkG
5jPre3jCl7yz1Cm6NFEARRmAoHiV9QzR7i7QkT2rwuyjBAfzV10E47kVVYbUWos7qz/kQ+11nZwo
x3oW9c6H3jpVCzcRIgOb/WpOGKpQJZo+IvtXlfRxkKzhNAS285DO6d4sbeNVL4J7FIvkIUt36u1d
lEXCLMqqji5qJOTvVqNqx26GBXn7TW8cFweBWXgMBAs8w1ZHFxPr2pkdPbzUKhfOqM2HuA+8SU4m
L0ihXPUoWLw/MgHn4Jql5UeLfR1qh7FAdbPDyrQwsuygm6F8MhUG8iZCLjtRfeNcgq1FeB7PBVZc
NxcQE0skORviSzW10r1I7P5xjhNp8jKy/u5YSKXa75yQjQ4DReEiULygfxgqv/1sFYheJVQ4IbKW
NR9qMu+X1rKne2RF5UsUR/29Yba2xIQvkXr/9sfc2J3LoWGetRydq/m8UGfTymWTNmKl5Sfdir+J
Wio/qnX9+/ZCW3sTVwm4KaDXgQKs9uaUgjISy/Es0Rp+Ai70QwZusFNGbS1C0g9aGXEPuoirNxng
iqjNNCIuSovPzoiCaORHmt7s0UC3jgCXwQKAAYV2tUkkQyniqONh+k681LShT8yuraPeZXEDkVGu
vLiBW72zT7a+FbUqSDHmjtc4bLNAiQWnPiKJpAcfm2rIPVvBF8Yspz0T57/RcpVxLPx3WnnQsAis
q5odxobWhmaVXSDxjsFR7ds6eUImv//T6AbKj9BHUGgbu1A/aPQbLZcZRvexQm0C8OwcfUsSgZqk
FQfVjxao0C85DPuXIuvQXMwLo6rdwamsvWT8+vMbzGWWbAK5YmAZ6tuDxBHS2ymfskul2VgR9YHi
ozVc7TQOtlZZ5mby0iG7ntvYTk+ya4V0yIYiPiToovhTnVbvPphsY42uDZ8aIvdVUOijMeq6GknG
2cyObPjs1DRKdU4b2BbvPZoMa6CTLENghjZXBV1jJ2o7DMnFksDSV1lb+U2Z7wlIXZ8ZuFN0gDgu
Cs329TQwn7o+D7skucgd+q+u2tVz56GPYT0FHZNZV61GpfEFkJM9KMbfGuztZmYiRVqwzIkgSa5n
wSbFFMqScX4BH6QtiUir2p5Q+2Y8VNiCRG6izLozUGSFZXuiH2uariSP8o8qU/vPBfKg4jAkPZRK
blOTYZNo81913imYSNUhmoYRmIDwwSnjCPArMPHftCHHJwP9VNODFKE/6U4UP9eKiV5KrToNSIoy
18bD3CkZtn9dZ5s+WqUakPIoVKcT36uYvDibUW43AmFnMJhbvYGhreSdZzeLNEvW5nrslZWs/zNr
JXRp4RiEnKScKAD1rLEREzL449t75ToG8SoN8nZ6ZygZrucLwOLBU2oq12PRJacMm29fLavUK63U
2QnmWxtm4drD/wWrcyWQUwVTNEjaGF9GBE5dEKvmTz1twPlaonmBk4JD29i+G4vLJcg8lhhLFw4l
6FUIEX2naHVKmgxyRLlrJwgvculgCTeq0gE4Z71z9q4bf8BVKOhMijswzVcdnbbpUDoqkotil0Z2
iNNI/5U0ZqAsZMAUpVhuoKM1OcXgg3ixfqlhjUz57W96nX8sZhukOximbQlvJVEqtYEg/6iSIvBE
MIWv9KKz+3Ya8gezk+uzrjY9sjL8/p21t/YT5SZjDl77NaK8AYg1qQNrF1nmeAv+cdFQ1lHFzfYa
vltxe3E6M6lD6MSvX3Uq1ZQ4OfspQETYH+2iuiudvNuJ29f5I/LaJFOontARQtnp7R2UTdrMuTXT
iyrlXpnl+Smg/+7KNdIuwC52cnFl4/3hObQUrTzStRRGmGSpZJRgaEK1V1EGmELzLgH99mpHRRv4
SzQYD0bYwju2Bd0ct6lT6UHkoIqaOM68QsK68M4ckA3zAojq94kc7oml/IXVreIvneVlggUElItz
9U7GkIiHrhl3WYgzwGkG/gIShokAtkwd8uAPCuqCsl/3Vf8UBqPeeeC8ROnHfZW9ylgw/sEKOJ/v
TTkuz4Yqd4usdaNjUhwnlm9CsUsOsohtCIiZXJXnjP6XdMEnJxOebS9+UAFCLKOfB2abgs1MRLuz
jTf2FkAjFEGspfREn/LtVzfpZMRTz2dQUAN51XPdcTV0pHc0GK1FxWn9IhmvYtYJ0wHE5OpFzlpc
cY8DNHLsZpwuMXrxiluazMeA5klFcw+gE83tPq4N5ZNRlbrkaSnjC7c1FiqbCiwvR81rGgIvseTi
JQhnHVEPGOmjO/ZyR0u31XuEDYVduiq2B/nR6QEneklYZI0XjpP9gXoECONkVvLs9XIa/0o7vWcU
OZs/837Wno1yGjRXASIXu3IbxYmfqqNtHsJeMtpDm0Hp8pW+NtXDIBjv0mWxxn/KRst1TwxTeFeW
xtC5eazI3+sqDn7nVWA+KuaEi4MFKPY1HjLtJxR6JBK7wqmc+6BAvNmtaHwGxymdxbdmjnLJJYij
tJCFUjL4eQ+h9sEK6Q665TBIzcHBSvkzGZaUHmeMxs5Tmsn/2kFhDa6kN93PvBYT5xfsZogWCqro
Lp2NWPmQ6PX4j9LgvH60IcAb5AWTtlfubnTHqGKAaPEUNNmvbtnJjHAiQgv83LQj0sz0Sg+J3oRe
KOfj09InfHTapGRi1hUfcqnrDx0zFM+yenUnmv2trNc7DrTTUlCB47oG4IeqlqfDZJ8RLdF03wlF
VB3qpK2bx9kZa06WGsXhfeo4Q3LKO7IDFO6lNL5rk7Ex3K5zBucETCuYjpo2oEGfW0irpOggG65B
a95+YGwy9b9lpYk7D6Ek2t452+Wz3BtthgPsHCEZHzbwe0ZJyOVz1duiOpZdOvzMMwt7AHTPlfKD
bc/OB3OeTP3QRGbzMTGk5KtdYfAKGUNPc/5vY8sv7/Jp8qTWGhJXQk3gW1zOcnrMLbkDLj7FFCZz
pOfDM6RyDsyEMHpxEVNfXoY27rEVJsCMh8yZlCdZm7GLsxz22U4w2Uh8KC4WaA/HnMRguWL+M7QV
NeI581g6Z1XGJbdW89pxO2qsw6CwB6S0rQ8Rme7OqlubjmURqIBbzoBpPZ4LygWw20j2OUKewE1M
0BtDmpeHuOqZZvVl5tl5G3hdSzoqq9Vwj+pWc9LaaQ9iu5GPcD1TjvBbYPpe4UjQWE8YffBDoJYd
hjqdHyV17HxmUcZj18sjqva5dTSMvUbwxmWqLtoWiEHKiwrpKopb4AYcrVo2u+wUx6BNZC+pHf24
SDWebudcG+1KLipmhnRC+NRXrYqxYNSq4wNwttOx+4SwDra/iQ0G2221mRmwmafzpyQWSO5btcwk
E0JYH7/2gzR/11TEE2rEGWE7uWEcyMW7EWbg/sliFoYklfRVs2bEcmVYpERsqcn8NM7nizYO+c4q
W/t8mZwR3yCJXOG8+Ad5PkGyx9swkRhuAZx9nVKnWW6P3rmMfWrhyGxE8V4mqGxk3QuzgVm7Afr1
CkEHMn+wujqSzmGQtaOvNeEimpg7BtgV/pEOQr+r0IU2xPRzNOLxN7Goe2bfMFwt0knBtDfSOsc3
lcCo78g2U/UQWJX4MgE0Y5hnJdLRHhvm9wk16fPO1tn89Us1S7oNpHo9p6GdPChqCD+9molU4EiZ
aRtJ1gISUHL9YdKwsYD8GR6rUpHvxyBUG5e62PDgg+mPA14pXisJ6cnRRuk42738Ek7tcAcWRfqq
6e14ijJpT9NnIy1GMI8bjdoZGOq6+u+d2WqdCMgxcSQ7J3MenYZKz38n45i+xrmk7LykjaMMQWZR
YqJ7ct1ujNIaTknHetCnsl8ZDJPaK0XffAy59PeYB5uL0RC38MFGkWHdnu4Q78e4zpTO09gnB1pQ
uLSg03yHFJtxvP3xNxJNuOqExgWhdS3lWKL/hkgMz8UgefSUGf3mcjK0nap062stGGd2NI/Dd3t7
A/GEpFNRQY2QAT2p6jnzdVpEp5BE6BCV6h7GbusFctvRBYeSttFPhYrSYA8SnMfc7A8GmZUv4aPu
oqbx/iYqkX0RAWMao2DFvWps6kFgjVm4PFo8dQ8wU2Wkl21MvzIR78S3zacCqEv7buGJXUEDuoEx
a59KZ70S8YdecsYzXcv2e65Elnt7W+wttfpgmM0o0RgmHC9EWY6WbNNag0v8OQzidyvb01nnWjD5
i2kp2Ia3e8MCAzhA8w3OCZY8kdtPWuNh9jLcjRZB5PZjbdwQtEVQQlgKauZnSyT8TyYkNZ2agCmB
b572od/qc/IY5SI5WMb8ve6j33qrDDsX88ab/O+S9ioHGIrZSEdjds6KGUMPw91ufCnRThUkp+0e
hGDr+WgXgFn5i3Zep1z1ArGR8fs4V7ZZPEo41NyndavfF2aL+uwQDlyCs7XTV9t6wsUeY+m60Fdb
A1r5w7lr+8DGY1VOL2bU03stZ/UYGkO5sy034ghemIuwFsMtdG5X23LCv1VpO1LKUkjdYUaW8TBo
HcZ5ehx7lOqmf3u/bK23iLIuGDaMA9YzYNjBQS8K1B3SXiTHuBvmf4fW+KZ3nXqJTeHs1OMbb5Lq
jE4PY1DS1TXfPFbiQsqaBWsSRWgSG7hW5BjvnJCW3PMb2VyKb/X3/rzm0Y5lDG8RtsGF4Ds8aIUx
PdL1MT/2Nlyj2y9xA+BloIOGYBdKHIzU1/MAw8xwPTODRX3UUY7jlEteNRb6YQSXcZIUa6IQmSHW
QlB7bLSq+ycf0sJTlUq6D0M63rd/ztaTM/Y1wS2wl64mUVrN+qWjQq5C9dSfIMDdkdNJfkindgeV
snEc0Z9h5yzXHtef+jbciEYEgyXg9uGFNj1Ubfl/nJ3HkpzY2q6viAi8mQJpijLy3dKeEDJ74z0s
zNX/DzqDoyKJJEqT7o6Qoley7GdeE12VRJLP7RLlp7Yz3k9SlR6AT9YjsEmwQQXwDtGup376u+Tz
xxUnd0WOsP0sPaRdGZ2cucw+0ItoD/SKdyfxj1E2X1bLRWXi/yA9CDNNyMextXRTp0lcdKEBL91f
sb1MEnw+3FdWa3Xz3jwRQ5gveo/92wM0D+s7pujGw4gUhS9CGAKEoo72vsGx7bEPJ+cfpcl0y0sW
DShZE76Z5U52AeFi7VaQZtzk0lpL8p5qhGb1LOdBb1p54ETOkanE7vQicbfK10Dd32askpxaUVrU
UdBpxhTYOSAa24j7F8cp/qJZx5xCCSBMWvnSm7kdQRSmTQOI1p5iIJiqU15zUXy6v4K7B2FVfaP8
QGF++0QgROC0dgg0OsSFw52tGTcQM8NpMEUGV+RJ5w1ZfGDFtTeHvy9u4Ds8T1udEMBJymQhkBvo
c9RRG1QrzGGZzSyENHz/83aHWkUluN/41zYZqbg+c/TL0I+GgefNc4bZRicXDyHybQfx+roc2+MN
qAORbggkt8BuOmhtJTfkagi05pdhsGUkV4bsjIhq6hfDmH4jATO+9NH0FyVpwIkmwSdIlpXN8foy
GycEdBCL5haPa+dSIbnlW8kwHzQg9q4vEizKJYTTa+/s9Sgo9CujYXPUAR6jBdJK8kOmqtnBG6Ds
bUgSx1WJALctWH+vh7EGhXarg2SZ1BpL5CJR1YCi7cWsuCYWVe01tBbtvzTIaKS2izLVftvNor0U
+WKsdatJ1C6dgN7xLccCTrvujdit8qX4JZdL250ob6pHraC9bbaKKJPXUEkhhH39o1V1iScM2aSH
UshzsNht/tMpVe1kWpPyFwfWArpPFw9Rwhs0ITpZ7SjXOQWNqrD9FUblJqY8XOq+FOcsm0u3qKr0
gGu2tyi/nf3QbqNKb292GMhGJ25l4GZSOAq0HxUsMDGCOGWG9MG0Z+gKULL+4uiuZHiT9JQi3bYy
5ajwaFQ8ywNLifRPWdUmHkrc7c/ZWr7dvyR2Tq7zu+jNKGSl251dpItSdykwN6lEKYl2gt4+akmk
vOB952AvaUTFJ7PX6+UCtPQo8dk5VuSmXPBUIqn0bG8oK8XfCgfYKDAmwLeu0spgNlHAlQ+mc3cc
amBUwlacybZyoVehGTedAUu+zerRFcZonUds23+8fS5XB0iwezLx1XYu4wIliUUXFDFRSgpoNiNq
NQMGpd8bBsjO954TQRPE8uMo3d/7QEqLxLMOOLeb0oxKs8vsQsqs7VCIjzS0Gugm7dGjvBfxkA+j
X44AjcUZ3FyDIb4o1txAWY3jVZJ1SZrO9iErrBq79bxQxhzL2joVqVOELtSUcaJ6G480SxZtsDyt
LbX6IJjd+/KVSAuGAbTmTTG7sqfISCvY94Uuzy8d1QcYAdNRdL775SR4JAsrGJTvf33JGTkCiTVk
lQfYEcp1ojIdYItW+ZEJxUPLJRU8aBG9gL6ZXCcexIPcO40/jHZzUG3Z/SVr7x3bBCCGNzS70Rgk
waG1H3IJJRO/iIEwwAs3ksYvzdkyr0gQDYg4yg2O0yqJyqlGpKU9a0ANbDeTzDE9+Ek7D4ADmh7o
ypqL3iiSGEAr29nIwodsTvJzC0rnSUsn5byCB/9itcGkrWoXAPhvdIGLpQoRF0vY55Ycn4y+SU/S
1BwRkHbya6QT0VMmnEDYcPuiTXMZal2DL4WZgaCKmzq6ClnJgAC1oV8v6c/718be/IF8Y+pUqvU3
DD2HZLrKq9WZ14TiL7dIQ9SlwEFGZPnb37LVqnGFGa3k4m3lgPpEgzZVJCFiloSXTutSydXNtn4S
3WJoRKKxormZES//3P/EnTeUMJtbkdAEpaUtzrJCTL3HIJdUCR+GSztIbWBbc/QYpjbWF0gQBFOn
HQUm2g6OwIFQwsXAlU+6tXm54xp6O0aixPe1VOqnpEZ8yUtitFjof5SkYxA5h2DA01tzUy1ufw6t
jVWX1QCSg4oZ8tDLmS75kFCs+dpD1cjcARZ05TVtOw8nO87HD/PiSGBP2gykqJIMU+pixZF+p7w4
0VkvliI598gffcV9M4s8+L7tN7mHefK+c4TAZQ4Q1DWtW9vyBFdYdBBS7j3vXFnoziJmCQJpc29Z
UlwnTV1TcpbiClH5ycqemrl2zo2VUnku4q56iJ3Mof9TJ5f7i753NQOht+Hncz3fKKzmBiTyUmkQ
8VbV5DQ0Wn8pkvAIRbB3WB2NWgjYqnWodev9UVmoCvrr8sjTJzVpfjXkVganiulzWBtYnFRadlBX
/I2u3uQ6PLL/f8DNrmprXBMhHqB6alUm9fWu8FaB7nfRBECQ/3JcfcYYKQfw5qohOl9WQqfk/tTu
fjQlQG4p6o0kr68/GmdxdFTgpXFl1M27SXLac7JEqic1muFGTnXUKb29ouDv0EwgHrWRDPzdafxj
kqWmS0WMZgz+JQIDaaGj/AMr4WSG+VESdHtVvBpK3XxalQIwctJVttm2yh9LsYyeg5qSR+9Oe+no
UzPHxZFU0Fphf72mfNQq3UzLbrWw2KxpQ4RNd5M1nVKV+Qwd8JCAUE52EubCzc2u+pBFVP8cqcOA
Kjff7Hu8MoZBlCocUcjj28Qv6wx7mdQhDjStiN/F01I+2UNTLw8p4NbwYAfvLSbnBPkD9GVvpbA6
0Y2qhJN9kEVR/qKFXY+bSji9z6s+PXiv94YiK0Sx9zf5YltqnPRo1tM2B9xqOrXfpzYmQ0gVnLoM
9ev7R2JvKOpfWJXZMM5u6G1yW9Zy1MOMTeZEepwVKf/VaaL3rVmbPt8f6vb0UQOj1kAItgrfbetG
+VBIM88OEGtyT6njtTC0MTpn4Zj5FEmW0/3hdkI+xlvt11YTNGK/9ff8cfraLp2TaEQzF6lE+7No
y9CdlhA0slQoJzEMMwg0UzvjyDD7GF1lTzU2Vt6UKdpBGeT2NaHUAvOASggAc9xRXv8QMx9jUQt+
SDj26XunMhxPM8lNkS2wPH2aDTdpJLDfpTAODD12qvWvh14fmz/mAJGj3BDDnAXNIssdSJ2u7o2T
bGTZ82Kj0efW7ZIIl9IzBOJCabVgwFSgDoY8lM8dD3PP7DXa0cWx8xpgRYPmBeKHHOEbSYNpoIkl
yM8DtcQ2oiw789JLS3JOxUS6V+T1oya61O+FsFm0Nr6k1Sj/xdZf1RdxyCPHvcnhO13BroI9EmS9
YXlh2crflGHoPRN3s4N12Nv61HpWd2zKsjeQEiFHDSUkiFRZvfyLlEIpezZqNL7U1dankkrCwQWy
O78EMASryE7j8bp5DrRYR6vCkOIgTIf8rMYKFa5kLjR3UELTr7RQPxkt91alKvE7o6FmiwVRe1A/
2PtqIpkV00v8So79evOhU2+XXQRbTmlS+z9y25vvxJyVZ2Q1ukedCO5IYGx3QOYXg07wQTdUDktJ
0zB3uDcVm61lFHL+cZbS4tEapfhDjjb0Qai29+iS6CC3gMIDN+jmhqniIdNqjG6DYkCpwhpHXAbL
CaO6ckhnUlsR+m2qax/vX2y7Xwm6Y8V//i7zv57WOCLyTwWaQ60jpm9THfduKcXpy2iENGuj5KhK
vffK06r5zY2B2rR9ZdWmLeS+tOPAakzc90akYpRCfJvN0ECTv1gwDowzbyZbdst8/nX/Y/d2MipO
SMrDLOE+39b0DFFRpnewsQzpU+EuGCmIXCoKakMXqTeXc4FtVqC2qnXGKGB8plymfSzFElsH6fp6
U25iHYV6LOw6RMEQf96stdkYU5xPQxTk9LPdHIGFT/UoyQdBxu4oZJnAuDUOzRa9ZTPDdm7TK5qT
RvtFZe5LgyThvwdzuvMgkafjnEWbnzridt9q1D2aYbXIkUtpMVzKRJQRkyXpnwe5xsd5pkIQyHZs
feXk5hnYV0RT3VKALnXzAcyvK8Xh0rqzw2Z0sQ0dIm8x8RzHDaIxen8oxeotWWWZdPSor2/ldhnW
Uh2X6J7xV06c7SSFQipu6o3jSWO8PKVT3NmXZEh0+ZoS41SEnmr/NSpkYfiWPcmPSpjV36N+CJ/M
KrcLn1igerP9wGp/ThSF4DvAspsy5ggPIy8NCVCZFI3nqem1cwyW/peaV/KHqVyOhPD2tgqRCwVF
dBJWXvfra4CtYkkCkedAhZceGGqI+NAAh/b9/c2yw49Dm58ACpQS2eJNPwy9HymmChYFRZ7mtgtJ
Lv4eh6b+pVvUhp1QhKgZQk2KvquDpUzP0qwVVzSLWuEtsF+7F22uMuukFmtOAr1z+hZbJgiB2lYl
+2oZud0iKiTmr6D8rR+tSHv5okyceN+00wbhg6UoPlV2iKGoS0/H7q8jimLOqRoq/N4MaKi2u2A+
MZ7HCYmG69zb8+LOelU9gu5zIncUSvapnGvVfJbjdKgpww5Re1HBSvzH4n+S/a+P4acDrW0j69TV
hEgn+DJN9OlgJne2LvGvihcjsLmbm8xSl6xa5h6GrjxrAeht82XsuvJ6f5SdN4m+IRcmtxXFse09
JZykQgCAvkudVvJjW4/No1kmXZAvWfEC+/CLU4XK1/tj7iQRpEVcJeBCaCduO9y9qDu1qNj66CzU
3lToxUNDD9iHQZIcXAA7jx/QAUjH9NKRDN5eXTz6ad4sgIbmpvpZO7ZgTbP5E2YfzrswcsrhIEjc
GQ/eDjWD9QGk6b1epX8E0HNoR4BKCiACoTZDoFwhA+cmlyhYRZLWTh50Szn9cn8+9walKbGGTCSc
N71BXHrzZh5E+NAnknJaRvWHFS+da8410oz1cmQJsbN88DeYS5ijXKzbKn1jJR0EJfoTQ1uNxNvR
envztw3dqxItPVjBnXsLMCeVW97J37Hh6xmNdK2O5GbFf1QNChEypnhgBrWDh3RnCpHsBAeLusgK
5t4GwDok7NqkvdrKNFHOjUp14pM5OjEQaKddqlPdVpHp31+3nYn8jRAi16RcCzbi9adhGGt0qAlK
D82oN2geLtI5q1PagyS7B7O4MxR9FaAQKxeCBsvm+/JuTmNEywCsNKI6W6Svz6LW4sJr8sOLS91Z
sjXMJXlZxcVu6t9QQE1JXbQ8sNBdLk8iVKBjmotsCNcwRGu6CWnkz3awkv8kRTEUrq6IKYOmlev/
zbK0eebGrRdfa2Eun+pMReN5imL7rM+28g9cHtv0YqdWHYhXAxwhaey7H4pQ5V+aHZkYplTp+MnG
TevInXzvuwiyVCr7lHRuSq36NFAhmKQsqBOnRex+rv0QK5GDG3lvlN+1FaoeWK9uj5fOS2RMETm4
oS/5tR6RuHG0+agWtjcKqEZYYQSohB/ru/DnRRUpUWJrIg9AAvZPCbwsr6v6I3PFo1E21+HQMMyo
dnmQGEAJtMmMz6rZyH+xudfraOUdEOJs3xPg+TDZIZcEdSFL3qhRL6L/Vp11wKkH98T6g1/Hk2AF
uCQQw/1/4lavpw3UyNR1S5oFShglrUc20Z5Cs7A/CsUsIl8bDeuM8u9Vs7L4IEm/PcJE+ZRNf1cu
sVvZHGGHuNCUJz0LllIvMXZKZFfTxRzE0jAfJC97XwlqkQaWtQJtt7iwGPG5kqw7D7QYktsl7tJu
OLfWZEdeXkKg/6laAr0CvdDCoJ9mCLj3L8bd8ekzQ3omkoS89nqWkzYb6UQzy31tlI/6MkYv1E9l
1+6M+FrEU/oCjU0+wyjrDkbenWRErcD0kzTc8Lp71eoTcOKMvMjK4uERb/8wYHxGrq3WR/v29nSg
CsTxw2CGIW/ioHKs86FDyT9IIGPjMT/HTzDzhsv9ybyN8GAMAEHi3oLff+MdkmrlSJ+3hDCNpF6J
et9kFD46BF3lirDhbm3iPnw2KbwcNY12SqorWQE9ENTrCC63+6iVo3LotKwIKiQovoRVOz3neWrK
pwK1sJ9xb4gPfVdaPgr7w2OmSVHmZWVe5a5p4yr2F0tL2Q5WNRiaWzJ9BKI6RVMjp7ZZf27iwnqI
jVj1YR3Hn98+44AlVpToGgduZZ9AGav9YMZFADI9R1vYkT/MUNZdJ6+7z60zlGcLFORB03mn8oHA
DspPayMAGcHt/dCJhtptERVBKar6PJsRGhOKMb0fqTT7g6X+mpvBuWRtjyhj3pUnah5HveC9Dc1K
s9Oom6x5y+bcSmOIXoGVBS0F8svQ2JqXgus9uO53vxRUAlBSkCi3HWdJtyNFDo0smJw2/4DRqXBc
WZ2c1M2VOl5R5uP8VPVRfLLNpKjcsjbHLwsOhkfg5NuocQW0rjb2AK7tm9siVEfo6tjcBXiqZItb
a9b4o86gfSKdOUWnUsn+5jDTPeNSVoBC39CA2gEt4YG4YKUQ455j87g+jh1Nfy8bQ7NxhywRmdeq
ojUOjs/e2v458vrnfwQMlL/xNerSPLAraXnRx8YMMC9uDyrfu6OQ7VKioE8H+vn1KBMF0qhoQpa2
c4wygAQYonOaRIPj3z+ju0sH6ASRJ8B/N6K+sTySbTg8caGuNmdD+4US1Q+MvlSvdJBuvj/YzhXM
bcA9SA12TQ3V11819PIUWZmWBtmoquln+iTZvyqOGeq7zLTCC0YI1YMsD9P1/rA73wi1j5YW9wK8
4G3Jp9dnnS61geZ7N4CAFgvZgRemlMASNese1XIQB9Wf29ov4qUIQ6Jgi3bgjeA7sE5RJy21ZrMc
qa67YzOqzZMt9RKoWLsSHxdZFdq5KZM8/l+HIlV/Lsao1z+//cMBy67ChZT3bxYXRSU1Y+gksAFE
P0NprfxabQUwuSp6iq3hSBRqp2/GdwOkR48avvsNV0hwIdIaQXnG1gZMsuKw9kUy60+tvfSX1jKx
DokzJJdmtfPwymk9rHAfMylSvhHWiYNl39tt67sLumoFb21fXUTaB12nsBNUcUZFMx90qTgbnTP/
07R24otB7x6cWoneLj0I3hm+FPiFFWi1rX1EqLiFWUHXKorCwteXMvdb+6wUwP0T8SR6572WWuXB
s7dzYRCkYkiz1gZuG9IAhUAwCIdWmRwi31L31ouzVEdcsJ2wkFFQAVwlFFbVvNcHOHbUwiFRQvDU
kBIPckZ7XpQ59OcCz9r7e3dvKIh66y5ascnbkn4JoKWyFkScnGWE/9T0La5PWe+EqDkLHCTvj7Z3
RUBRgmBDgX9FtL/+sEaCZdzFUhoU8oRTWwK6pQdAcHWW5McCrurtty75GeUxwEhUB7YxSpQulZ60
ahqoXdE80Oa2/XLUugdSxOyUhkZ3EPvuTSZFuLUcTcZ+g4grEREZVInxxNjFQTyGy6lHVcevkBc6
3Z/J3aFWZCYd+x3KSa5Ms5Qgkx5IBUFJvZTqKZs65d8eH6aDWbzd8xDK1LW2jsont9xmN3Zd5Dhp
PWUBqvTEl2SeJ7WHDnn/g3bCLIbRsZfhBdmpGQHBN9n4KsMgMOxhM5td1nTmVDuRDa1fs98jH9Zc
LCRNXUmZdN/U2/bg5bx9UNbfYOH4RWaP6t4mopzSHimhmYjSMAY2DLf4dRLS/JSy3t5YO5Phcp9X
Lq5faOvM6REXev3/v873GR+tQdRp2bE35XG5j0wUBm3iEbVrU9c028fM7tpTRH/PG0D+uKJe5g+9
lSUHJ3N3kTmYlNDwbmc/vj6ZvdINyKwXzH4R96cF2fRLV+ram3ft78I43dIVaALb4/UowEnLpMkQ
sppiKfQq/pY3torlR10rHVxse1OpIHFJP5TI9QbcvfLoJaevGSrsq+toWf25N6bateTFgTc1yWdQ
lOPZ6DvjiKO1I5DCZ5Jnq2RlMH62GVnX6L0iUcYIGlFaH6ZKT38WwgD9u3YixIXSJOYceSwlz3Te
6ubq9FZy4iEYfHPqks/dEoM1QdzxzSUdfhZtFwBHhNY3OI9IE6KUNIO4MDKbGeRWGn5ckIXsfKlt
AQ3fP9B7OwpWAfBxdBggGG521BTVuYVddBqEiGdrLvpY9ufG7ru3SwDyVRxWALEryWq7pxKLxvuS
VClZ/9CKc4qk4xcbcWCBXoc9PVZ9QW4POTmPUCTUwoMMQlV2jizKQ+jNAtm8ldK3dJHXvVOkwbIs
TfZRLfoJzTItWiJfWZUH/y2mWiDlVCoJ2mJjOqqzr4Fk01xVQfzNTWy9jvFFSMvKlRKQgf5kdHZ3
zZel+9pPag0lY6gFeo5zaJ7rYp6SqywLLXSXWY+1gwvw9llBmW3lXJAOsXe3tU0D1duiKrM0aGW1
CIpsmvzeNvJrv2hH+2P3wgc7zjFBSYcS2OayVUNHaToh0iAGTPWuErqGUhkqVacZfbZT0iTTs22M
yDlBcPuv3ccg8hRsk96+S9EwQpIOjh59ps2NlPbJEBkGArLgDPuXaRGSZxWFdXDv7Z0FYlS86OjC
EzduiqlIEsdlbwNbKLJGPBhWK13RDLOPCgR7q8cYCGGyeOhxbGZ0EbaokJuju9oqph/Liel1PYxN
J4+sA1b2bSRHAQJkHDpfwNBvFLe4tEeIKSNRzlL3zwoC8Vi2U7KchCL8RbNn//467e4WsJJ0zahz
UcXZTOGQTWgvrk5M+aLJP1ADmsWpt0qhP+aKVSp+SzG8cXPUBXPXKbPKep8Mpf1OznooTPd/y940
o8m7ljkJiG4yD2q2kWTPSLrHkIR8W2/DIE4d65ziUHfw2btDkcPT4+Wc3Kgm6qBIIIMC663ACgpf
yeVOeR7R+fIwb6Hve//D9haVvJLSKQt6CxKJsUaRLSkjpeqN0puAND1GKdgDJwn1n4Awj+C9u4sK
PgSmEfkOktSbN0KtUVSn5IbzTTiquYvGYf6o9bpeX9E5XjJvrKgeoE4VfZ7LOG1OddhG12yqtaP6
zM48I668Fv/RM9OJv14HJh2zMmrodVEyWSavUBYcZYBbpVdRjs3Bk7E7Fpcr+QGtWBgOr8dS84Gl
xosmAN6sXk0nbU+OBZ8uUyCh3F/QnXuHVi/1Jkahhb6d32hs9RgaMdsHrcBLUXT1OZTDIz7K3htI
rIOxKNUYnsLfy/xHsU6bJ2i7ECgCE7VW3UWQcvqJr5TyH4BN9oumlBVWHWOolo9DJWoeQ7wHp+9o
rafOCbX2+kvvzPJw0pHvv1ZtH8n+WKdjpriaMmOLquioVnspmXfrYm6SrQAe2zrpc507bz/aQGBI
hsm90UXZRm54jtNhRr04kEwNS97GVty8iLJrZubGwdHeOWwMxdXJswMGdZtrFCLRhDomeVChL/6s
SENvey10pG/JIE1nTQ9n5eB47208KC6QhgiJwXyvu+WPZYr7BbWOgugbl4r5eeh0+9JIUY9o4uAc
pBM70TcuHoBOiX/BZG4/rp6rRUDrowtkR8l7qXTSh6XNzOrC5OvPUOasgL5mgx0lPMODNdzb9CQx
xDGgjIj914n/4zPRkgK6UTB2go7HaQaMeeqNpD/4wr3JXJWxeNK5LnlvX49SaUIJ+7Wb5jRFY7rA
mgw02qX0f+aipwd1hb2tAo4UbDs50y3pCk3NFJn7PsenzUxPiRrXj5MUfaxVUfmlZY8H2kB7wwGj
WEN3SAHsmNefNiI+VI/A6YKyKnS/47X5JxqgN0u6yC6FZhw1sPamkpIxMRiaUTTWN2GLkWRWq+tF
Hizo0vuZOoY+W7L0S016e8sInwDKQZQO4fjfYGDIV9BSAaUVyKEIH5VaNKc0Ko4ayrsfhNgDTRNA
Ujcqh8Crh0G3KXP1c2R5E7XZl6p2dHdBn/fL/Rv+tvrKB0HFgcBNzf2mVJiJCnRUnWeB3fbLWeJe
pAcW2++AzhaXruuyh7wJ5TdXQRkUOQviZe7JG4RuCYKvaaKMi6QhVDYiRfCW1b/uf9neLoSUQl2S
SIu21/rlfx7jAst0FcpsoIHihYLeupXTzOdoFo0vKeXBPB6NttmDelN2PAuoYIsqMZ7qvPieNln2
vufoeXU3Z6f7H7e3QwCzEatT5kFrfTOco87wKsooC2YBz2AAcuBJMezTqOIE3B9q98sAJQPVQyH2
JoTEh3dB0JjNqEuSc040Nb+qXdR7SZrIpzaexPn+eHvXL/seNjso41vanaYujlXaFF6cTMnPhPJ1
EK6qyvdH2ZtAYifELXimb3tctY6VrzNUiMDZwjkZ0HBPM5XKazSo7V+sFR0GMlTaLQSJm7WyKRnn
o8l1GKVqcq7CJNZ8aVqmE+LPojgYbG+1LCR1aexQJbsptlbRYrWRxl0oxTIkRSUevcRCyFle6NdZ
VXeEQNm7P0DdgEyFNAiAbv09f5wyUCcwT0qesdkpyi9t0XcuArrJOak7+Qv6MstJTaQj2OrOoASJ
vDBkwqzeNspiHxZtttbJmYAuqHJUk928N3tvNvvIM6UCM+Oh7b7e3zK7o3JHrspQPNxblSbJUuGY
WksadCVWhwkZ9CWnRXTO29h6RKanPC9Lpbx9n66CnfQmDWWt1W8ynFo4i6jTlkHnLnsZyiX+mCpJ
5hfqpB+AxXaOBHk/xTD4ReQW26VUrVh3RIgv4WTFin0Ozbx5F2UgJx8qk9TmILXY2ajcJyv2A1bk
qqLxeuNMuHnkWhySj2e59Z8mbsKLGJruYiSj1Ln0WseDR2dv+WhCkKKt8to3sGMmcSmFwOIRWpzk
JQleIqoeR1ctVsW5BB7v6TJW2Pf3zHq2NwX5NR1Y27q/A6LN8qmNPQgTm/agKZX6vaVML6Sx5jmx
8OW04ia5zFE5XSbMuj7fH3hvMRmT9ADpu9u6lFK2QwbwhEIcwl6ph18P0r/FCItJmGb4F2u5gtYp
+3Nv35SnZpWQAXX4JNDMKu49NPLrzqu1OqYYVkGpem+XPPQH79LOO8EDyLuOYjtohW3Uh+dssUa8
0OHWXovplPmzjQfXwQLujYKOGAkWER93+GYBU7OBFtVT824Ko/azeS031qI8uLV3oGecN1p+FsQf
Eqvtx6RRPtZIZwPkUwgiPEHe99Vpaul9yzFMvQzVitLtyqasXQUmkB9FuhH7SwLQRLa0/qDCsP9z
VnDqSpperdBeH07ICVUBgpHwQgPrEYmq8Er8M56UpTT/xSW8/lqiU453lFRcc/pu/pA1/XM0oRp5
fxvv/xIqq6ua2w5lLHamnJOrkFDnmdF686QnT0YqJWxpM3eCLoz6l1Zp9fNcGfM7lJvl57jFUx4X
nf7tPFdAGrLDdqD/jObRZlawBjaXsqLW22bxzxzNGbK2tHMRXVUvYyo1f7H1iLq4+bn2b3HCUd4B
QTFMQkolXT4aVpO9i4EqHJzdnYtCI/JXcHVYxfK2BWzEN8w5Qjc9AHw2njrN/jl3cX8mVK4P3ped
uxDGP5cEx2jlba9H7c9QQYT2ZJUyZPy2qr/rcZVOD4Xd5S8y7IXa7eKiBPPSYHox2JMpXe7vpL3R
Kfwi74pWE4D1TaASLXbd5ZQrAonaKw1g4DZp01VnpZ3ia9bo5qXFd+CkcpEdrOPeDFOGpKfPRczb
uv6yP757iCJlnvOCUreczafUkmw/tsLsQqWqOrhHdvrPgAeAR0DF50rc7lCUXLiFuzEKsqXrA1nu
W2xEisIrumj6bKHh75bYpV2sGK9Ilybr21mCJODrI8CLw8W8bfVjGzFi3s0SzyI7wVBZzku/wLPp
u8RnZQ8mdudF58bkZ0I9oMy7RYPgeV6hwdiGD2XqoMYkGeLJtuLZa+V29jP6tqd4lKPP9/fRDmNw
ZUCi6Qx6gLRyW6zsiLyrKOdFkHENmU5LZNEVNhezKE5LU+HwIkCLoV6tZZUCb3g0P6ZGH0PBN8xQ
eJNVK/8qSoRtgW2P/5PHOG98NcOKwWubQnrK6jDK4VmrCNS2uF9ZF7FM0YdEmXodN6G+fgyrbJFd
ZDmi9Ny3XfVVbytlvpBLZblLE77/Truoic80u9p/sKhNdBYdxVR/zp3EvpaGOSd+oUTV+xJ64OAP
SEPmPymPk9yh5bCcln7Qo+vUVJHyr6r282f8Z7sjpMTOcUQxFmoK7V0mc9t1zZBMhOCYxIGRh82l
wKnhLAZ08HKpTv+b1jRk5rCMIeMk8vX+Au7sGugIFHBQrCPy3LYN41Bp2nKkyaXWcRXgKwl7c4qH
D1Q90McQUYsganaEnd85mMTv8OixFQHtvI2tmxzLnMGBHVkMUX1yllz2M+Sy/21ULUelJ68vU1QK
r7PAn4mpGr7d/+adKIZqwWpaCIxpBU+8voIqS6QZtFACNITIH7rESs5yvrQHSiB7o1BpAcRHHINT
w+aCrws8spw5W1tsoopcfHyFX+XldFBe3B+GdsRajoBxug3JuoXnIQa9aIxLWbjFHBXfy7g6crbY
SVDQNuLC5kL7HWG+nrNo1alh52P3GDvGc23jR5R0mup2CCb41bgc9bN3P4tgFv0YSDtsktfjaSNO
UU5JEF32Uh2kdp9/mnJx1GvZH8WhD+rwFvOP16Mg7G8MEU899T5U/v1olg0vyvJEfXtYgd8xsE7e
O6LwLXrDSqGxg0RCvGjU+8gVSkW+VVkdtOVRAuT+9v3NSFSLoFXJgFNef1VcKWpaNGDm8hL7s7YG
kR23h0KDe3cWLBtYwIRloFI2o5j9MNQNCKRAjzTpheNk+Snibk+LnXUoW06Wz41SeooyvV1k+7c1
FbwbFSWOmxLSIjlwxTJgo8pCA3OuZGzpFmn4AGvw6/2Z3AlW6JCvqGA4GbQyN7twjG1taosiCSKz
Ft8qo2z4sqT7PAGUPli0vQO2Ku1DBaapdONsnjpCs5MeT2f8P+lDtE7Qq3numeXyTx/3/97/rt3B
WDPqweu238YKEO5tSct0zL6HqH92jCR2i0G2zzXu3KeJuTjole2cs/WzEBeghE+Re7NXkkVX81Gr
kKgp0vlMIDE/LHBJ/ftftbNajEI8S+wG3W4bWiZ9Pk6zMmHGrSbLu6nDDcekG/g0dOMRinNn85tg
bIgsOWG3wZYp4x2EAUoc0Ghx9CCVszz1zWVor5UtOQbegmZ6admk/zjNYh5c+XvfCXQU0gY9JfLS
zftVahW+MfgMBdOYt5kfjoXyKUzHtPblWJ3P9yd1L+cETwAyhS4nRc3tGZDyKCzNxiyDHA3DkzJr
oZ/JU+6mVi+dhaWG10RxPpMo4oFslA6kZCX27SE7OIo7W3Z1Y8P/geeHVuH653/kDWjNN2GbiiLI
1Sp6KFHC8Saw6mejcAjSRHoUo+ys8EoiXC+4FWO0/WxVriS9SawyGLVJbpEWSeKv8iSpnW8p4Uzk
kpjvuixO/BlC4q/7c75zXAD5AR0Bq0J7bftcNPbIYx7qRdAVQPxY4NB4H8lWf6ShtBP8AU4j7gP4
j3HJlsOuFktvSLA0g3wUEcrEAmos7/Gp7AD5NUh6e13bFde/+DgqjmB+EDq9SXyjtEYPrVXKQA/l
7rHQ2+KhHdPmIL3e+zRyEliwlOHA+6zL+8d2AYeq15k0lwGdIeNnJxb1GipW9s2pKw02TYSUE9rD
2RFmfW/l1pYyhRED8PFWFxeYCvDFMC6pimfDKWutBNFNdTyAi+1cAHR6oBnQEULCYVsfCyl8Qz3K
q0DW6kp2gfFo39q0qwS2lNGhqdnOSaAgzcmjNq1gvLK5vJueCE1IISchNJ3haltj90y3RXztHCUu
fUsDOunhszso4C/nqTIu9zfMHgCYHwARitYlCcM2R9FDJWPX2HRxlglyyjLomeyCE2u/d7GTYsTX
GPVyFVwbsWtlUfFLw7X+nyXuph9Nr9opteU++j/OzqNJTqRbw7+ICGwCWyjfVl7qDSEzwnuX8Ovv
g+5GXUU0oW8mYnbTWUDmyWNeo3kKXOtg49Ze+RLc2BwhDZDXCuQK/3g0BAU/LURLVQ2d6WAbmXmi
8lE3XsNKACQFYQL+JyrdEMIUIPyCHlhGLldXO2suh3vMEXus0RbrdSjXG0Fo9bUTaQlCQD9uHckV
KwthF4P86N2ge2wTYT2T+9fOAbfVyTnEUlVm/ANlqu5aJJ/FxchE8wG1VVTc7V5J1POcp8YJDD5y
lm9vibXXTrWztAOhpWGw/fp0K1U0lppkR5SJlf9U4gluu4LERzBa5r/DvHnjywWw2AjeNH8V3ckk
+Qb6BEb82wpM995p+uFg0Hz49O8PxWwLGgotyMW66vVDSRhDQaxb2SWd0nI3qXFMdYXAXK5P9kY9
8qfEvZrEMClfwKYU4bcpNC6b1hTFdX7psiB5GYtmfteN2Rx4Y+qmZ210zaOgAyM8M8nR3nFKaz92
tG/++fi4BBZGbA4F8i1WJdEKxU1KI7/UhjaaPszCPt2BdVtAbZPebMmE3m4bl2Y9GcRS7i1kv9dv
uEz7wVEj0OX2EjbLdMo+T0J8R+jV+OdLjpWYUJKPQoS9aY4P3OpFgPj8RcdBy7PUYD7XZbaFv7m9
5FgFHSZULXHIvQmMtMlHY3BiBhPo735in6gnkrj0pwHezvbUSPT7QUVjfuOr3UYi4GC4OhH4wPXd
9IxS7uykTiSihLPIPqAErMNoLttHMZl1eByMWNMPbx+N22uVFSlm6cnDC7iBK9tlQ4FmmfFljEOc
tscu3ymVrW1E2LXXya6AZbHgIG7SLqMk2LWM6y9tnYWnpiy1/ZT3zmOMt9qBUqD7sMh5/vtRZGyP
UO6fwo//XGUqUUyhos1Us3FS6F4acPRmt498GoXThwZl298j09Kz1jfZARHC0KvgjBcbn3TtBRPl
ACIt0xySwtcno3LMkXfCMIdOen4MIje4I3nZaoPc9v0YGsKLpFMlQChfh23wHZOG9UNyqRRl6o9T
bLonhcv7Y6ij5XfQu0FV4b9H2XsAuHHvM0ltnv99J4EwpNOqs5OIO68fFNm+sMv1CO5AMIRnw1C0
3YhY7kbvb+2EcDTBbNK/ssiPXq/S85L7DoOai+6Esz/lsn9OGx099DD8kWSAXd5+qLW4RjAX9LAA
Dt8g5ApUXHDmgT6gagQ3pTEMXGki59whO7axUdbOCC6O2oKQW8qxq40y5LrB9rOBdkdZtetdC4g5
WqQwTGwRLSrLXXiai6n//PYTrpC06YpA3l04ylz71zVvPynVqJYU3KFVy8B3ANr4UgbqfQjk9beV
t03nw5nXjlaYTq5HrWgG+3qenSc8txTGO0Xo/Hz7N62dmeXjLgxcsuLrijRHAdFppiG6tGNs/EhD
p3g2h//B0HW5pulCAbEEQn1dCyqOAlOjYTTgWF1wsUdkWFx9mB5Eo25J5v8ZiL3OCviwSOARABlX
3eA5qYWRnHIJ7EkaZ5i5ouZwX+djPnmzUbdgNNIQm7TQRtbrkHCFfsRNMA9/NGEZwR7R2y+DqPon
tevyZteJejCOjs2Wp0XXzcKbo9LUPCQcDWYwElTswelca49jTtUelV6t9lXrmBnthDr+2hnuOPlG
OzAH0OQMesvV4tL2Z/C6hic1pR02ov/K51wku+iXokR1K5SK6DS5ngKCQpbuR63PxEOGMPtGWbpy
UlmEPYzPB7HwOgKGRqZ3aWfEF8hF3Q6/cGYC+lzfWcOobtyZKzEIcC6YkOVT3lZNepRWU71gXsxR
1dCUn8ensdOjB3ue9e+FKoeNyLC63jLrZJ+uCHkNdoFkvs0drWSIJMax+IoOZ3Ya6F4+oeDrbNyb
a58LXQ7qQmqpW5aEUrkD6hgROnWN2jOf0+Qehnq3scra9+J50CKm03bb5K7DWWtLmJcXOWXJndaL
alcquuZDDas2ivolcl4dvkUynARgkQ7nhnp9Z5ToMeJCAsAhaqzpZ4rWpN8zvz/JPuv9SnGSexun
qOcu2TStWnlIVBOpp5apPO18/fXKWqcxXDQQJ3NpA1kHdD3TxzhPmm9ZonQvbwfNlV0CSIk+Aowv
Xum1ypBojAlp5YVOoE7xARuHsvN7k5lxkbZK4zWFqW8UcCsbBWNeqirmLhDsrgNoahhzIeMqv8yR
UvpiKIzj4jmzf/u51t4hdALaE0vn+cahSCgWnMQ5zi9Na9LhDqP4glGv8AGlbUl1rC1FDgWMm/yC
XvnVRkH3qncxGs0v6HDN33EUDAOfgZz4GsPR+/X2Y61c9wjCALqxmJZy4V+tNRCczcTCMLXUx+xB
k+PU+EHe6h/iQI8LT+paiVpqmW3E4vVlaaJhFacx41m+6V/du35hJ1cTONrGkUXv9YSVyhuizNpH
0lQsv0G17DKpo7tlt7f2bpnCgPoER06WevW8E6fk/2lEo+zFLsZf8GNh4HyaS1V///arXVtqabrS
V1/YiNeZlJJaukxzm6ugKywUZxCY9+zKzPb5aAB3eHuxteDCfQMKF+zNrerEiEXylAv8ONTREl/a
TGro2xqtfRZZY52TuTJOGuyhh6RIzC1S8NqD0mKGnsVLNW3deP0xTZCzk9mRVVgOtJeyNue9Wsf1
IY6dcOOsr0WXv5e62jdZP2ZhJTWmxk6eHIrEaQ8jt8fv2YjxHKqj4N9HrSCgcRX80/xbyBWvn81Q
2rqKC1wIem38HZtDcJ+18RZYi3uGP3N1NywXHduF1hC9uKsIjRBKzJgB0FRQRZb5Mae8mUsPtrwC
L7fX1UM2x63tBYGedj5iOlbvRyj4Uy5DLMF6pShy39Z6ZTqK2hGVP4WW+g6XG+OL3eah7cGsSRr8
BHJp7VQza8XzNKfN7xSKUuI5TuN+DFOrKE6uQG7iaDi1Fu7bqChbT0Gg+5JpGq7ubp4Gqh8Vcvwt
1MLBgaV01K+aKFx9F4KSfDcMY/A+HcTc7sdcL6qd0CUC7m4SDveKdNvuULuJ8dUpFDnszLQPa7/I
jDnfZYxp3F1r1UPvYaKrKBiNzvOj1I1KnKuxB+s+KkDufRea60+rpbB8H9BpI2YEItWOetW00B+n
mT7tgOScP8VlmvldoNjSm6yOkfwMbBFPxCkv2kcIRzgN15mTVWQXpfyRIziIwjW9JZApRSg/y1Cm
n4hS9vzUujZzKQ+sf2b9QmxSIgXRatG3Nqnj8ZxXpnvMBzgjZ0Uf23BPNq8lvpGqTrYP1CwVezUP
TVwkzFA3iGuxofilkcSPM3iBbIfXU/sf0UOKOz2Tsb4PFaUBFzUmxfApmShydrNj5sXzXNbthyqp
xQPyemHuzWKUzfMkqqjyskbMXx0rdX+OYp4OrsTDyutjhH5OiiYa+1iodY7C4TgMj31a6OnD2I7D
6ME/DZ0ddeVIep9babib8wHuaOqO5nxS8cYLvVDl1tsj029nO23qzcavRoGzYUVvqj2l6qDlXphV
tblrOje+K6ax7TH+Tt2vaJCNjt/JwvpUu1ZbeDZgHedBV8bxYlXamKEsDOfXV7lo5GmIyqlG9sHJ
zRh7kzbXvM6FOQXRpxq7XQY+qj5raSTw3uKyqD1nCLtftYnMnxdkiqixq2Pi7Le4yKt3VTdbn3sl
iACAWUnhZ32BqKJImVF7Eyi38HmgmGy93BG18rmQjS78EHr1Rana+YORIHL/XGCzO3vkbMnApnSn
4Szjuvk0TK3VeWbVGV+qWp+1A0KrovyNJaWe+zpmGlsNpJW7krqQ/h+TPPKO68q4SmUI4w8ihtXn
xjNA3OCjW7vOz5za/EPdar8aWU0b18lNSF8IGEhAcUGS7NwopbepM9o1DALsdKbYbxesXRUryX5S
rB9vX1w3LSM6/Kg1U5KijclaVxeypK2vWqOdX0SrZ98c6ebvQqMTYI7cpPtaoc957NO25ORN8jN4
3aTav/0Dbh6VkRN1FO1H0lVGiVcRXiaynbOxRje6dst3MpITDo3BSNnWpIf/ZSm0M4B2c6VcoySS
oShCV4UIGIzwNfMinKEnVNZBV4Itm6rlV19fKGRzjA5RsLnlKMTRDNjRKZj31mP9a3Hr+qn1TMr+
/YEWbVxuyEUz6LqrGMZouwHmp3oyBo5tM8vE9R0nsb4v8rHzxqZcuyQpeDE+BXK3gItf38VmVxmT
W1BApTD1793YGI8DA2J5FIYkba3dWJ7NodD2parJrVO4tk1wvqYtxrQZEMpVx6+oAd/RIuIUtlhH
5p3ZqJ7OuudC6bp/V8MFRAMuAF1eoGs3cJpCxGoXzfRRdQ3Of6oTopxOHlvMSDbe6R/k6auNskAX
uSp5o/jW3tQ1ulBEiSQrA+0kS8bd0jC9mxq3/TGbhfOfiEzuKzV3Ut3Lm6Z4SEUTOQ+TWRnKrosU
JzsEMou/qUGhMrIdKWzf3mE333z5editwURgNnqzw7DsnEzsSvNLFDSFj6c690g7j8Yuq9zvQ2gb
e8eRmR8ExRaB6ibVZGUqBdDlC4QUmc7Xu63U4mgM6z6nDAnkXjGKfJ9V1XC0Unu+12Nr2uqv3Oyw
ZUEqvoW+S9VwHQmRHq6DOmLBAlfjSzmpkmNVvYeSkm00qf4EmuuPDouWwoRBJC3B5a3/VX7hejOB
0LWZROpzMHj6GILYlvpohTvT6BruxaB2So+MZWFV1kWNpO2UNC96mpTvVEycPupWbE67eYIRfxp6
xLK9Irba6GS4tf0pb1sxYgRRpS/ABbJvmR6AXZokj7cf9FKb92NtzD8LqSD2WQ0B4AYEV7UM67ym
0T+z5/vOS9pZDu+aiE7d3m4hlTJlg2HvkfYImmqg9L7VYWhJj3LAjn0cRhPX4yocOi8scX95JGyl
HxpkoAJPm5zxy9sb8ybA8rXgDdKzRgEPfqT++hUWRSRkVCBrH/OsezEH3ScrVtJ/xdUtq9AFY5wJ
A+cmEKh2gvuVmuUXNet04lysPDR5vaVqeQsBYxnmU8QvipDb6VCcJJnIwJReZjuIj1kWjHvyHXUn
46Tn+2uBH2W6+RTFXYzLnDW/RI1tPI3MrXdvv9WbXGf5IYwByfwgEcKCev1WxRiodLKY+8epOe0x
IyLYKy2zadWQu9RR2JMEx43jsBZjWI6jYOI/ekOt46S58wI8oQcSFv+FVj6cEyV0bI/60j4EZmm+
wA9LHgJEubcId2uHHj2fBdkN/oAM+PUDs7UqDllVXEQ/jXeNmg3gzQKs0QZ3S/53dSlEjmmpstqN
uk2iVJR7C3QJMWqHBqcSwlRBLECms7OR6Kx8RkdlwIoqK005+v2vn4oqIjQm9HouU+uWx8lMq0uV
2mKvMWrwqzoq71Q7KDYWXXk+Gkqow4CbZIJ0nYw0Ri3IzOf8gtR292LgSHmMm77rvVif7S1knbZy
PdAvQyqIdviK6SWNMyqIgU3TUDZ6zWBpZ9E0uVe2GeKE8aR6wPWTfZP2zu+RUeGuisHcpUJtTwkk
mqNSzNaZLli3qFXOXlCrW2pGK5k14166QQg1qWANry6wRTlIk5L7JLZs4FMIPOYES0TqDlg7lB8x
A2q/zuCHDzJFIwq1jWw6vX2aV9/RMiblyC4Tp6sYWTvAXRpK7cusp+JO7a1nDCpQ5hxzmFI4nGzk
MmvLMdehGczY8lbasBJ1MTNxyi+VoymfnLJFeMDKUR6thmw/21MnNxa8RdnQhoTegtkkGKXboWU7
VIWb5R2Y1UBUj+CIwn3eVRG6S1aafMObaDxkdVfZvlG408egS4YzXKdyI0da2/i03KHoU0Xd+oPq
Usma3ARkk4s2vsthP6HbO9Rep+TxRnxefcU4Z1GnkYsBHnt9sPNMnWsnHfOLk4lub4exe0QvJTu5
VWjfdXNjf3t7B609Gr19E2AciBSe8fV6eiSrcRQ9fNgwal9YyZp9lJfNT9YwNObG51x7OLYPh46J
E3qrVwemx2w6xMIqRWsJd+1US+ejVuv1sUSYxO9tGf0PD0eVjSMmLU127fLwf2VhmVakdjDjlFBx
Uo5zULwfXCn3MZaon//9Nf690vLkf60EqkQLZ9KhS8eQeQcsLKXvRd8N/9ithunaF6OewBppIURa
12deb3GBcTVKwqmtSq8Ex/eQtR2uUrDfPv0PT7VgRumGwm+7ThYmeK+Y8YKOStSiu8Q2h31XOsS3
ERs2ZaPUXXbaVcq8QLYNpgZ/9M6uXmFKq0ylS5Rc+ijs/dExpruocuaNVGTt7S3CmqTm1krhN7Yi
NjvgsOhUz8anZI7Sveys+VDN7VaLZ+2BKHAoN6isltng6z0xZC79pJpBXRtmqBLRTr4A3tlCsK3k
VmwEkleuAabd10MQDLhFImvcxiBsoouqtpFnOlN7tgYR7SOH9mxcD+2RhHArVK29SjJ0KBzgAG/5
5LnIQBVwqSHLlcTwNdTpRBcq9TOZloe3N+Lqq+SGAyXCwPaGutAKiclUJLIL6TVs56lDU3Owt8CN
q7cN2RSML2pi5oNX1yn62pFs7aXkCNx+n7TJTKNUjT5MxpwcSC6zxEMfqdsb6UynbuxbDIvtcoOb
cosa5s5bWCnQF7j4bjLWoEfPk+Inw0u808N9ogdC0ktPzMOQIEUAqMTJYQUrEO29snCb/liWOYrG
aYpjK9V2nntACfozOfdW02ttsxFz+GX0TG7B2s0QJkWgMwQogEvfjaJmiCFs5TmPyx9jINXvLmJt
LwMjh42bY20DEBooHqjTbum9euAIxXCr7CLVQTzY3Rh/QapkS5pqLavmlge8A18NI4+r748ZhV6k
VZ5f7NgOf+a9DL+6Sjd5moTkDoRIeq5Mt9zd144Rj7Ro8iyA0Osg25lY6Dgdck5WbqkPuTbllRe4
dmd6QLL0H28fpLUPuCjA4Qzi0O++RkiLpnVmNWcxfgyUWiMeqyN6EQH5cROZRzSBokdZq+OO7nS7
UWovAfwqwC9YZepLSO50fBbl6r/uyKjKQkQ5iYcMlMz3tab8SmXm/saKK6IG7odmY5S5smderXf1
NZso0Ad3GYF3mTZkXqF30w931pPd2690dRm40PBISGlucnDCP/TGyEjh75fKg1LDV2aIu5HJrIUm
BBgWJiXQD/NGK52vqTK3xMZsiPRhOCE0RCsJu3axE3EmtJ0iRKx5VtEL3Yuarik8XHbibJfjN/bP
42gEq5BvBeBL+clBubqpVTttCH7kjHWZvxhWiouw0wsf1Gn577c11iZYIBCTcQW5Hh2ogdkYSYfQ
ZN/n5eeudOhaFSXswGwS/0NmsHxEBC2XQcUNgHdguG/0GY04B52JD5WdWk9RUgU7Ww72Rtm21g5a
moKEGpoSnPyr1AAbkEIRLapqVmv2cE8mvf+dp1X5o1Hr6l4mWnDQsraGxI+H2h4K5XDWjaLXPLzs
jI39uxJ/2FG49YI8Q4XCdV8fy6ltKkfRSJJ1EYVf+mbSfGssm0uWhdP+7aPy9lIApV4vVWJzPMwu
MKloCmK/7Pt6h2hV/qgYFM5vL7USyuENoGRIH8Zd8Devl2oNzIDbJSGPUg3Mkg0/QUZJfHZllx5r
lNFPU7SFnbiNBCCXgAuyXynguMFfryn1uO6SoqGVLgMc2ILQ+kjdqG5pAt/GUZZhM9IAWvLy65LN
iELbml16icPgTPs4jI2HdlSKXaAU4j5u2y0hgbX1dKQNoQSzaenIvn4sPa1LY9Zo+8RRpXltpQUP
+hilj7oxCPBLGOe8/enWXiOMT4AaDGWXHvDr9Qoh3a6t4am2wWB/6BUtfexUrd5Y5XYvYhKF8QQj
SYOM5rqMik1qeYEowmUk9f+JZm5wSPtIPhhquiEUd3vnshIF6MLeprq5rgNSk3nWFAGfg1JS/Zxd
XJN8u1OtoxNIhgLolp4ti9lr7GAYuXEM1t4lay7UDyoefClev0twHLCNDUB1JbZK51ZK7T6W1RaS
dG2H/LWKfvXFzCCK8kkv2JFWpz6H+pQeqmiaDkLrvykAn49vb5C15fBXXMwLyAhvEJBJT2IOSx6p
46nq/GJU7MTDwCK8i0XfHlv+nw39srUvyFyUjFcDbnYzwRatoQUjrMRLo9XSE5ENxAYNBaT+ZPBB
AbtNU3JIvmHs7m7FsT+Wf6+zJnpO4KLYP0vRf1PfgefvKajyy5hMHdgQmwzK63AD1/yB+cjHqk41
oqgKEsUI+ksqe+Ue1D5GVphBfiGfE9+RWE0bz5F5kiNUFQwb+/uWWQApl2EqJ5aUcrEgeL3JHD21
RoYNEPzAgrwP0zI9jM0QfETDaLjHM3o+AfHCxDrDUqTOHdVDs9nww6F1HrLSjjYO9p89ff3GAPTw
iyiKicZXP8dSQUPF3QDbFkJ/4fUiDxo/SQ3zMuaj03h9ZBXxDvPDfDooY1mVO0eiAOrFmpE5PrAm
M/ecoBGOD5gX5+lQ66L4OUma1va7IcGPzM5nsFdx5NDhl12jqxuPsJzK6yfgTiYHISQAG10OwN+Z
cu1EZeyK/OJS++1NmkiHHoUhOKFO86AHqPu4GUJxUzUWaLA2W1q2K+fLwmATff4FIHtTkWDC6+KX
rhcXZ2iUp1EduoNmZdaxKSfXpye0Jfe4ktxymA3UFylM6KRfR0gOl1KEIQYvdeKq5wmfPr+2jC+m
dMvat6Z5xiapKkEgQNYeHuvayj/Dg5L/+tZB6HLKFpEeFDBu7tWyEPjEM8084yT7tW7M/Bn6u1jG
rtapqZr8yZgbUGDqnC14LOv8dlC7SViYTy0UYSi5i0b89XCFBxNYhUhxdhW4ICW4sSdmR8MDowd5
yHUsTmmebpGv/0SPVzsNwewFQMsFZUNFtK5qMum4s5OoiXt2TWQH7w1dQFJpx9RM70xLup+Rm3YQ
ecr62BONUz8PfaUKD9f6JNqlyHo90ctTlVPgTkwO5yANPxRs3kdVoIs6m+18R/agb9UfN/uTH40o
AWLLdHYR3VrC9V/Hg0a1lFmpOOehjr4kGMwdTTtMDy1Uf79rzXoja11ZjrxYQDgF/H7L6cEUsA0W
w9Qzao3yfWC3rc+EGP/vKVR+OHXz8V83AmRUwAk01RbhzuuN4NihOpj4v55LozAYaKVBf28M+lcl
C8znHNHKE0jQbuNKvcmGcOTAdxbPVzq3Jj3L169U5lU9UBu5Z8BG09kxa8c3J9QFxxFxw7ef7yYl
YSnadLDsGCYCNLoKbkNfyjBoJVtOoOO3c1CXC08mGJBfb69z+9mgKkATWsggvNBrRbjB4jTRq7LP
9Zg5u8TMlLPdA+8J5jg+dFWtbWyTm6CNPhWfDUElZsq0U692ZaePTp3rrXO2+rB556Zld6oBVJxC
qyovmnQHT7HL8tGRaJ1PRr7VPr+NH8h0UOygRUdf+wbcUpuZq86dZp9zQw2ekHbIvjG27FnVKqwX
hA25lF27Dndvv+XbjcOyyHFxWZAg3STrfdOhGg/H4hzZynxMwRf7yIu6B7TEk42Ns/JBIWiShNE8
YvRxvXHCPER10BgUjr36CYC2fh5j1T5gx13shkpmn99+spXlFvMP5HqAi3Pyr9II1ArzctFFPyei
GXMPulf7bXTS+FGWOUL84/TPeCjQETDn+IiM9ZeJ7uszOLUQ6OgEuGdnLJwPSl2pXoLm41dg50x3
tOb328+3smEWwcml9CessW9eL9fj90etqrnnYKnoRri2j1Paa0+GYtde42r9eVaN/vD2ojeZ9PKM
CBUw6VnY2tepIjQU4Clz45673HTDY4jTWeW5+QL7mEEZpWdEHJUXKyu072XedFtOxbexh+WBZyyq
bksYuvqmaLH2oxCE8oaHPkyOkZ4CHnKja7W2Cn8deVbucQ7jsrP+up+cxDD6oHPcc93U5pcaDdFL
GYf/3He02CwMfCxALXD7r9upedjK0FUgz9pxQRteafV9X6Vb2fTK+X61ytUbcxrTDOnzI6o2ue2+
ditww4GhenQdtq71ldcGTpg9yZ3A17kO2GHJtjdDFHXtbq53Wj/pZ6N3go2AtboKnwaot07/+5r7
JaPKHRUyeuaz+XzWZApWPpz/2beQj8O0ymaOA7GCC+H1FtBCTcvrBrFHIyk+z12QHfNGi/3aFuNG
1koFyt96ncORpy+YDLTviIvXkAE9r0ddxlgmt6NjP9llHX4d0K940mY1SrzeSJEYiovYlN5Y5ois
gQvRs8/FYEGpD4ZegISMInC95hifEPTAccGkKfkUKVnyO9VDOCAcaeC+C5MsfYgF6mG7KOnVn2oZ
id6DqqG/tzsbkGhBWw9nyWQwHyInzyYvN+k/eykpLSbOCv4eNqjb2He7eNAPmdbV+keS8lz1LDR4
hj3y4zaJZparya6scQn0MX5l1jXZpXgWc1qo1DyKne2V0eRmc3vN+WU6qVrBXgi5b9JGms/O1FMb
teHszl401vP0SJJr3Vltg2LkIB31eynd5HcUGfY7KL5hsBsV9OY9gfPJf2aTFe+zDMm5Y0H0f0Ij
KSh3o7DBX6q9khr+gOvLl0Qpypd26HPXHy0rd3bZUAUjDph29DF1YNbsOuh3eyNwxv4U9FI81IMi
u0vZx022U9rA+Jp0cDBo1RsLZidKlf3YGzL0BDqMyiHV4vo+l2Mb+2OqpC8xglXxqUD2S3p2qzXu
AV/sqPAdV6nBj8aIPcB/kciN9bpVP+FvptW7QHZ65ZtZXpvnuUXUCT2n5EuJLnyNA2MExUWJ5772
rLZzhCfSaFB2MMrs3k9K/vEcxaqeEC1W0l0dQBbeCdI2lY8kFDoQHRfw49SAgWJWNBl3dm7L5kHR
86l914aG+l9RzprhpzWqC95Q13P9rAdpekxEibtGSM9K8cC6ND8rvvPgj3MaJH7dFnBGTEeW72Zb
jrZnJW7dnBRdr3+jRJBF54Yl+RQ6ZBrPip3EfRZJpatPwyBozVCYtPfEWiQUQMJVoLHszP6OOUqU
QpIa8uR9AK+03NCquA0py5R/ISESkW8VMQIHTJSJiPKZi936NoRB95lbZfjXwAXvENAV3kqkzrdI
nSqaFYbguKXhDJQ+JghIvdix5W5ksTfPsqxC7CKTY8QDuP914MqHVAlsRaSXgdALUqbpL6B5stPb
acDNKoRHWgvM2gECMfW8SnVEXGsqdLz4MnXheKcZbbC3RNFslNRrd5fDRUyVSGp6w+uZuLckvi7o
wvRjvIMPNTO575NdE4xbJkNrS9ExoFWziLwxIH/92jA1RHk0zlCDnxX8k6jVgJXE6ZG6sd1gua8s
RVIK/Zve1spkQ9XbcrSSWjkHSWf4Sd3kh6oW4b3RDe4W1mj52ldXCzwl3AK4jfE6vb5aOkvgIwcI
HE8Ms9+LSU33Vmll35U8zO5HfBCbjRx/ZWNw+ZOjITi/zKSuktIMqrBeDkVwnu1W7nIcKnY1gWmr
Y7m6zDIVWhT8b8W7OtDVGXaxZGjknrus7l3fbXBvdxAH8cSomz+toUlPYsqNXS7C8m6opx8czmwX
zqI4jZXe+11TDhvHYiUlp2+NQh3VBiCE68SRmRIWNnPonFtRYV0QuhHI/lrdd7ZTvpiTsI5ksFvY
mpX9xKJgwhfb3FtmbEAInzOA2OeeLvMuQDvkMMwhsIBesTcC5e12oom9DEJIYhbx8uWz/JUYT7OD
rKBV6WctDLPei0IZxJ8bFer0WERt/L0cgy1NiNunYzsxlWdWwLiV3t7rJcMCLq5sB+0cy9HZNehm
7gMdvHtS1FsBGkD79XFhEYop/l0e8gY/UiHnPDk1M6XEHJx6j2O0OOhqGAi/ixBt8CZZ2b/TAjP2
Q5p1ieOpZm47B6MMqsRHzd/+pDPOC3c0/+JgJ8cQTilYIck9W9qllxp6W++iHhtznGhL/SmGXi/x
VS7J8JAHNtOD0o7Ws9tgOHzMiql7yYBs/6claf7ZcqdQP7p0592zGuImcG8Qskw/ZxjNhepK/Zfo
Gqs94KAxfrURB5xOFapA9j6gE/itwPwnhrectfOhM7LsMGvjwDSwKS37vLDGq4PmJpOzEwNiIHdK
35KqhIjtmDvLzGLXV5WxR6gCF5hgH5USqLBGdviSQxouccnI68TTIQ9Yu9hROt1rTLf50LYQnkk1
HOAMiPvZml8GPc0FZOENG/XvoYk80qoy8BRXTLpnZmGqfZN5KUpA8G0GUSU1kh9W3MSBTxaQ/gyZ
hpmHInbdr0rlwGFxwyK7azU3aI4NmU7pZ6Zoo0MP3/5HmmtBdugt2b3X0qpP8D2IS+kVkNIyrzR6
436c53G+Myo3Ch/cVHEGPwDP9dUaY0EeG9nIT+duOt9F6jRmOwc5l84f1AbvcrMPyl8dfrTY+ZVI
BO60OEgVeNpGde+4WTr4CMxMppfI0PhvzvL8Je064w5vlXLc61koW8+2k7A+JWmrnjDdVDuvd3Mw
IGOh/NIF0oeO1lgv0+gqp3TQsx9909ZfmwJ3BrgP79HOKfsgNk9ZYLgfptSYkn0bkp/ul2gIc1nk
SeFFczL8x0evHxKjn7VnRP6F2Dv60GfvcL/CxHSA/djsal2ZPg6xhG2UZ8NwVJIpNvZmkHfoMlSx
+4TMk1LDPx9jZihi7va5oyfRueiNoPRJeaqXLIMU7ZlxY3WH1p3V9GSLwPyvlJVb76gaFVBtEZnP
LutnGKwytYJDrYZV4eud2ce7ou1DtoCqyGbyRk227wNo/Iv3d2nU92pI4eB1RWvZu1ENjNTDbhDS
uZyV7iSGbHZPjCYQbpQYwD7VSmRyGsT4fi4D96EtTfXDFDHbPFVhl8VePojsEzO4bOJrmmGzrzvH
CY+tbbQv0FogdlXQGYfvoT6P2i53a43KI52s+hjFEAPyuG1Sb+7qMvIjzanGnVMN+UnGWtXsCML6
+06LrPnRVWT7rSmF+8PGj0C5ww1e7e6iKKS8UMK4vBsjETn7sEtG4D7SyDQPMkT31KRGBpcRGrly
nBQUteAXB+4nTNfk+AE5KV6lnrDDOZ8E+aeSFKL7gBho3L6b9aIN/T6jtr3wVXQg9XP3JUCpzDqa
xfx/nJ3XjtvI2q6viABzOCUpqSW73cFue8YnhL1sM+fMq/+f6g1suClCRA8WMFiY4FIVK3zhDdWX
qmzqxb8dDV49e8ScAk1Eqw74zVU0aOcodcMwo+Ffx94E3REx1l4/ZHEDN39pzcNQvps/I4bkNgFp
LGS61uQyq6Q3CIYBmH0+jscuxiajapvIpz7RnK3Fiv1BT+adVP0q6hCDgi4Ugp009tZBYlGVr6LU
kAKnNvjaq6n+RHK3p0F29eK9jiLseYFqUN5bvXiDosVYG4dQJqY692iGKh4U/Pq518s9wS8R1b4J
D1+HosAqNL9QeFq956Q71MGRUb7wrAyxO/YVZidNCnQRkYXA7fAFAttUZsdUi8N//sOmeW1Z0Ren
+rEau4wp47U9ECrMsyyvrTqL+ro+HTKrQ1RhilPJ4yGQv98edWNxwS7SoaRdQr1lDdzK8wi9jVGo
YFSx/THDJNutLSn5jgDqXkF/ayh6JHxA7Ij4mKvKG9TfrpjE4i6LnnrDjNK2ouWF32NJ8d6CJWVg
VFDRPyDmvG45aXbQ6lOGyYVaKA8xke+HBuGFnaD7KvgjOALOIw6dg9Tndc4HJrkQwm3orUHUCuVk
ONgGvZi4LnTXIZXfySWuF5ACsyykD+ikU41d5RKjHOE038HQDxN2RCfJ2geEVxcvhOm8s4AbcxO5
MotHaHutpmwNgQQjFn+7PKzzuzot0kOTdd2pLuXKQ5xkt297VfMTxXMuLjJokk3gym/DWtAVhtnF
Y3rRuzib/RptRwmnai17yqVkaX6rSkpsFGnqSFs2jebHYsL1aYhmRXHnOUH6xmBz3fWWcGm+fUSu
bzmucMhanE0hjLy+FAI9yodIx0pYyuwWIysleGqDvn/+L6OAkOcD03hb6/k4WkM5JLUpevZq5Uvo
bH8iYhl+3R7legtxMARuS0iF0XpaXTJGB9GN1wORhzYKcE0MQhdN7+hL10/NDux/ayj8EblIKekj
27UaKkjxK0ihTlyCTk3u5ykznoJ8GSe3S6cx3jka199I2KRS46HDDAB1DTCBBas54YjSqWqmsjdq
UXzUlGaPmrIxJd4foXrGS4Tu8KooMpvpUlLFT3DUlb6nbZH7k5SrZzRIx53dcD0SzqQCEUn7FaWF
dVF/6GujrwoU43SjXD4G9fwrs2YM22Pt3UbZYsfB8BXvN+2rdXdeT8alRaI0RaodEvFQUKGFyya5
alTtwWKuGspiKCZDMQ5E8hUepQPTJSMHzetaos8Y9o31rwPj9JihsvmtLE3zhSkP5yoOId9KwNB2
svVrIor4AQAWqdXR0MbC9+0lMwyWUZYVL9DcWfV0yovYdFytlp3qYFVBEbgafTrrqcFt8bfdVUrq
dw7dBqw9AyQKstRG06aLTMsNFcl4N6+bH0dvBbwOF8C1CQZiV47WGhQq9TBRLtVi6icK8tKpxOBz
50bbik8pj6g0ZRFhY0O/XQeUnWbCOj4Ezrtwe3Ml+2QWZuqOIxAQNwroApTtsgfJ2Pr8AEZBnoh+
6RW7uMMtALl1ZPPxSTcOyCxwk4+1edLIx08dXbkXNK8XLx2jkxLt2TZdP2iEdDiMUCIDZnx1iVva
iOdfRZxTS0b5gmea5IZIWbpBrqWpi3uOvFPV3Fpj0Mxwu4CfUP8Tq/FXaQjfQjmQOvgNk2EEX4co
lDwccwI37cb8vq+SRdQ9qp2A/PraYJb/f1ACureDQs7nikxiQiykyk8G+uAfxlowyetdZfSNGxfI
A/BIcfHCIV7tITDAdW/D7L0Mk0oxhNrugxyke4+I+FPWAbnw0hBinUJHU3zWv1ZRi3p40gETokGm
PmN0mx/bwSg8tLN0xS2n3Dwl0fiPpLR7fYON3YpOETgbXkkgslcJVQ2Ssp7n8FKn6vAzRPlqYbxG
oa+vgtd10Qxz6qeqsKz/aXMhNx+QME32gMEbi6zCTKE2Lsxnr8QtlEGroU4XIR7g5gxuMwqPulTu
8R43RoGKIoBFXEDKVVzZLeVEpEutP0Gh4IMzTpHhWUll7+3OzXEoI6Ib5AivgNWWAZExdSbadrCl
YwU73Sx8yGAE7pyBjS0D4BFTImr8pujJvN0yip2a6phL0lnt88KjR+tg660s1Ixq9ZNdJaoXoSn/
GIIce3/EQ3ZovjJugGKsH23ViOQhRtz4EocBUnWGFBxQZrf9PlyindtlYykpyXLYER/B2XUNOwm1
YVS5vLHMRbjgsRkt5QfkuGRnlI07jCoGP5GhXsnZb5dyieu4l/ogvJQ2fpIHpQ7V30ZqOqj9TFlj
HyGsVNO5DMl1dnKrjYvs/7Gx6HMBkVpjz7JiaEpbBaXRjVTLnCht/HheKn8qpOj87pCYONjmckFX
FvzQ6ooZlTbOwLEhI1/F2J2SPxRgFMP4iL+R+h+mxYMgmmrAvq7q6emQInUeWCFqhmGPs0oWmXcz
HFTaynEx7hl0bi0iTRfSKTDIkN7FJvrr8hwbw2mkuI0vac3jbqHP5I91YPh2LO01erb2o0hKwepZ
RKzrGo2tKp2dqQu5cBGE95QX55OkjX9uf6lrWDUO8ACZiVgA1dA8Wk2odBpjNInaLmRH1SHR0uYJ
xSis15tRO0xJV/v0enEhTSTzEMSjgTLn/G4gDL9BCCOg54b8Drfz20WNYqtP5IDIfJTz+pxptXLS
RtTU67Cdd3bL1qJyuoUWn8IDcLUzpdiRkwIx1TSLujt7SubTlNrxDqt0c1XhIYMeo5eFestqRhQU
6YDCILjIlaL6Ualax3LJF9eCBu/1cp/5I4JiXokIjdvMff5UB/q7yUtiVWGDALZHtu0KChnP85CF
chVDpS3LY0wBBMBlObqAXrKdVd06FeTx3J3w4QFer857hAt21bcNfu5TiF1YP1tuM03N97ndRThs
DgXLG8gcudVV9FJbWqQbcMwvkO6Tg4oqmq9NMTzoWHs3bBV1FUCWHA6KB3BTVvUTIS6mOZmSw7Hv
m88AZ6yvCJMgluCYkbmTnIoVWgVlAk7BcPTQ0dFYvbASp9vSCyRdpKwbjrIs9+4iKNhqk0gnuajs
n7fP/cYyMh7DvWLQro69LPVJqMpo5vTVkkeID6vdR4107BG4VrCzOzaePMRjxFACOH5F0B30aoSz
ICiPtMkT3yDW81FIcAqEE9Kcv6GnyQmBW+vz7TluRC3wU3gRwMNAXF3Xv2Sj1CrEY4nc1XI5NGoV
c7/J2YM2tDIat0lLY6qXH4osH98ftVDIRLwVwoqo1KzOw5TnEqfEQAKhGyffCKPIxxsxO0z5rj/w
1lXDHsUGUYgzkj2srprWnFHyynAVp8Or164Vm9OhUpXpmBSmCXtfU+tjb5bWRZUAXvnlVPfmh9rR
+m/vXm0RGlJypKB6/VxVkhGHmSphbxD0zX0kpa1H7Y1ebxr8TlXcfGWca/xpgmV2e+CNK52BTYgx
Qvf8aivjTK/NlUnWFOWqcw9VXL/vqiQ+3B5l48BQ/OZGR+OJp8MWm/yvh78Is5o3iuqtSmPmiyL3
41ENZ6GlsStyujmhv4Za3QV4hQ7WRPvx0k2V6TvKkvmW3O9VjjZOh3Am1snIhL7wK6fwrwmBcI2q
ViTT6TjmP6Dthi8q9J1TRcxx1pMiTmAQGgV9W7MvXm4v5sZt92bs1flQtXloZFLbi57mxQFZLov2
E8VTbg/FjVnbnS1yzaUXfH3KMxRnRGi/RqyVddLOrYSoFMDPMAJEEGbnpEvtbxSvcAEce+Ss3BbI
jy/PQcjMnUz7aITlco9qYL4HAtnaS0KygNI8GsQIpbzdS4m+8PWx5Lvw9KPVb9FVvTfBMlSuro39
l/evNRR3OO6aAWjo9f746ztTCJw0B1gDukLV94Ie2zFKEFaG5Bj7mTK9GynESqNUIt4Vrvqr/qWD
ghHo1JlqeOxUl0jXWy+xdMmPQtPYqT1u7WAyUqJGEmzryl5bjepgjDTcdLUGdAVw0SB6GqUSzfSo
B/IyWiEtjCY2g8kHaZS+fw8TfYiiK9fCdcwDHmGeDOQEL3K8mEB16t/yjNSNoVb9U2Il2c4W3tgz
CLJg58Ibyh20flKUUbPnDOTxZWiG7hHVKP1PHY71v9Ug9Xs36uZYgllKQdm8hpjZBt2g3kRIp7OM
6WMRmMZZAYp27g3olbd359ZQcD0IyA0aAFcvZRHI9B4UrtWoG6JPizQuRzPMhy+JVKun20NtXKvE
uNzc8FiomK/DubQYTbkM6NNkk5E8TgCD7wB8/IfvRFjKyqkwpza+U0DTubZl0XOqo3/ntqu9DsDO
/dC32s6E1I0DQIOP55Z0BkrM+mhLSMglASoPl9FeLAnwcmU1BzzRdec4AbGJPa3Jk96DawbOSi0s
82dQ6Aj8Jo0mf+8WjJlJTcoZvKahpF/afOI/ibrRxBxFGlp0fLOQ/98ZswGdcyQQtvLcRtSqRzsM
//o5GTwncqTYx22IDR+WufYbP+sxOcpGgAFB3Nkgd25/xY0NQ2NFxP6QoETb7e3dCZqrd6YcIgMy
qvUBRtd8cBCcfIja8fH2SFuri2EkcECUNEikxD//6+KU7DRoG+TM0V9RUTYGj3myJzM94dFQ4tGW
557WhxNefFjg3R5543kEJsxHpa8vOJCrOfZW1wS5WuIpNiT5IWE93DpNx1PShZ2bF/KwM9ONkwHC
lXa7zot0jTmh1z1j2gQGujf18FCWwfIPyHpnJxzf+nKvfHFRwN+ARahRtIBhjC/BAj8vGdTxWRoR
JkN4dy/y3xqK5jf+RSBIyfPXn446oRGGMgWFxiz9Og6bIxyRzE0h6+98KxH3rRI3uooCBQ/Pisdc
rO3fu2SGdC+rAe4seiKNJ7PT6n9UCRErzymD+JhPSf4EzbQK/8M5EFgC9MAI4K562/WoWEuY2Iwb
AQyELzX9mwfTpz6w6ufbu3FzMXl1gCURQVzVEejLAog1jPhiSWGC0lyoe6iN6t6slHtB9tbGF1uQ
WjYVi6tHrhtf2x9zjPbPnHsmXNkfWZDJnuGE80erpoBye2qvpkjrr4e2P4ERfGq2y+qk4SVmgu1E
AcgaI+Mfmg7qtxrk7JMMqvWbUeXRlymrMeeJrSYaUGIP1D8l2InPNsQa2ZN7S5o94h08Oq2hLs5o
EfSza7f45Y0YoHbHPrGGH4PR2hVtz3qC5jQZde43aml80JdC3zPS2+iwUDtgIugZ8Zd1eZK3YtBR
jEkuRW8PNLql/FdF3vuztJJm8PRFt6n/NOrkL3SIXrTRbpedR2nrLkEGSJSdBHN0fR5aw56sprZg
9i9G+U0zQZaVaTjtYGm2Th2oJ3rbfDmhAP321EES6gZDIDukZi4AKsbtaYrzF8eZ6jvAwo3nYJd8
d3uzbJ0Diq4CJ04H6yrRXsg820AHfDFY0k8oR8p9lSbRnZp1/U7BZOsY2IJPTAhG8WmdHywhBQoC
LtAxiyx9tyVd+aG1WRqia7aUH8e22NMa23rqHOA4r4BDGIKr5Ywc/DpMQzh2R031wJGYPSfGa6qS
bN2Vq7H7qrXSfMgy9u7tRb3+kBrFLIiWQP43QFGtBlGlLLmpO2fMDjgwj4Cm7elgYy3rTT1+lnVu
RDu753q6DEoeDx0SJbcrgN5SE8EkCZ6dUtAVd6qk/xzNVPeyJVQxOsqMhzYoDV/F+nKnLrSBlmBk
TqYQq6ZnsT4d9mxoTTxiKaKXVfoPDdfMcMd4WWAhYitwgJIM3zlpUsQHOkcauXcM52vQtuWnGk8n
1W0JYVWvHbJo7+q9Fuih7wUdQTAhtA1IFvrnqkpSSD5jJNZXsBwFOCZk1APfUIbiNwZjpQG7QEoe
2rkrfubhQkCkd6r2bwpodHHpHObZziN3fZnwm9C3gexLVklF7e0xV8qplLKeYFrO++5OG5A3NRs4
ibf34PXBpqwAegt5gi1xRqtIaH2XhFtOkBuXQUrtyKuyWFLdXnfyPVeZrc1HCgcij2KEUN16O6de
yWO7l7ii0yiWPuSZIbuOnE0Hkkn5lMvafOzDUv+gI++zE6pszpNkCnwywqVX5jnQTmA+9kCtwKRA
BxhATjc1z5ikoLl0e0m3Jin0tKE8gu67qrfUWpvkMCmJ9cIoP0cQQGKvCBxJ9+1MKnCDmwP7ax20
1YdkQbJ1Z9tc35+0XghXUPUTeJx1/BwmoZnofMFLrc2tN2dx+mSFVuQu5ZicdDWNdt48a+sWo6tK
dRtxFKHM8/abAnma47oUHtWDltzHajeWcICrooNo0SD/ji1j3vBxYVZ4S2lDTs3oWP6wUqe1D5bd
T+UZisbcPCPuBmNk0WzYs9EYj58Gbensb0M8St2BmlmS3y+WWnIr9qBsfPI7Q7przHQKTjgPx6nb
BrPi+JGO/d1xqp1WO+QDGFekXIOidSlV9BqkgqG+H80h6fCKCkxUv1Ql+JCnA1SD0l7Mb3Sj7dCV
o7oQdJlSvw+qPpI9cLFDBam/K58zK0ZVdJwkrTygv5THh2aBH+FaWUPNLORdxNFCzwYBQtLQGRto
/ElMOi4h3QCix3Krn7UJ3SZz+GmAulX90ZgsOpzNkHHIY3u2vKJdsJJVja6B59ZKxegvctvBypiG
1HSrxRhUP2sD0z6qfRwpblbJ+cT5jfTqIiW4wR97xPDrO+I47SUvKrm/z6F7VH49DfKjTIc/dvvA
HCJ/6UZFe759BDY2IWkB6p2iDMCeEHvmr8RgqvBIUSve1BRLMzen1+LN9ah/Svjdv8zQGr7cHm9j
D2KCYIgSp6Mix7ACR+VKuXRSHSeXrOxVydOdjzmKlpkbyKH2ayjk9jkf7GrnJd26UoQ0qRB0o1O9
3vg9AhY8z2AK5iTUfGpXWC8SA5/qset2IoXNoYQ3C5cmuk7rQ93Rka9jMwNT4Cz5kVu68RCVCT60
GKTfXsmNL4d4DEkIwgziZRCv0l9fzoChv+TxQPMWJQvN7RszeSbTMk/dZHc/jVreQ/GLP/BtFoLa
COVgCpmUcq4iy85aBoBRNUzn3CoMVwrCGttKifti51remhnccwrhgsR5JYolm71JrwTz8EVOGm+k
5+z3St25lB0HMph5Ty1t65vRf4PLQpGb2GJ1L06Bjli6jVWQJi/VCc+o2i/ToX3uaeAebn+0zaFQ
/CJ1xBeD0tDbjxbymg5yESUXU+6HDyEa6Bel0trDPJv6f9iJZAEkORpkWGXtGFHMQCmzZGIVi0I/
SG2qu3UYNYdIh7Lw/lmJShf9V1OUGFaz6kxz0qIKteg5n9AalMYpuUMrLQhIMlFzvz3Yxg0C5xaJ
PWpAr6pbb5cw1pUZVQ3h7KfZqactjt27wJZ7FxmK6tShkv2JOsYe+OM6ZaVnCBNJAzxL1rq+t6qs
RFZVJh7KJz3+SVuqPqS6UttuY0z4h9O9COjHmFCtoLk65kso9c5u8HtNygWTxX+OSjJdC/Qp307d
khveHd7PCywzi5JUUUufJGdEarWK6uwjYjN2/hxCWG4Q9wed72HjU73kspwTX8SI0ux8io2DCipe
mESJAi9N7Le/Z1JydTDjEpXwqUTtD4VJt0lK1TWiJj2YXbDHx9hokAlbCGjlbDJqL/JqARxeJnB4
hEyRmqhuNzvTXd0vtptUkeWnRp3emVZZHfVwCQ/psiQUm/vgstgYot7ehBt3Ic71FD8B6wsi3OqH
KIMhx7nNs5lkWX9nBUb85OR6cLw9yuZ8KSPTPKJtjpri6mA1tDtRfsYgJbEF3sLOnSPG1ToO78jA
tINdnC2ngr9PHuQ1BvopYQuQR6fAfrr9SzbuLQBYlNXogPBT1vNFr68sLbQaLtM8hT5yhlwmRrp4
uIjvVbs2Jw1kheWlCyJ6vm93Vd7GQZxDs7voQa0Nrly2tgHTVW1+ESNWDzAok5cy7o07I5o/jijj
k+oV6rmN2j2Z/42rRrQJmTZ3NcD19f5WTYKTpWLWRivBrY2y4QPdrf7R7OP+RDLefKXqMO3d3BvD
ImAAt4znCE7nujwWdh0VOiqqZ6WYMCQsFztSPA0V02MDXanwYLIjH9RWNvKNtz/zxsjw5+gWitoY
f9YKpVFZYWsOXeqcdaOzjmpVFGdntKaTpEPRTdD6wVym2NPl2jhLQGaF7YpghlxVAzX0RqyoYNAY
H4cjGJnsYA7UOG5PbWMH4/ZFS4bqBLXHNcsKgLpNnxDl6AToqi/VSeg3unZsoVC//27ApY8yNHcR
xbF1OBEuSwRUkQuxAnXhTlqjPnZhou6MsoGoQRKY2QgwIgOtM3QsWI0OUxU0XjErG72xq6XnRLFb
IqYxjCV36StTv5dBzgtGVFUjPBu1ZfixprCTvD+s4dNxQzmIRbBpV/sGbdnACuQuvAQki8cS1YKX
MbUMN7KWPWnBjXkL1jGoZB4AEQiIpP6vuJeoNwPzBsrbLDBXLZxgmXnnFOVnq+ZL7SWKU3eHqlqC
z7HQhvCKpB0enK7Rft3eUNs/hGiRBwl2yVVf066HaOi5oS9oNASYSZWxh+utFrsUygIYjK1ybKNq
9tRYnf08nlRXDXTz9+1fcb2tWQ2UOl4Zm6gdicP192rUpVFhfC2de7lC35nfg1CUbSI6bOQ7J2hz
wmw0bgheYLac+nasqsz1aAgN6ZwKozJPC+tEc+NSwxU2Az1xh6yA2p3KSJYS1woGIzrmRthc0ECG
13h72huPBGBH5kthFOIfmqhvfwvDOWlnGCG9szYCtl1W5ucEnbdPeVgN/0skLcbBadGf56yZz32J
zPUBc1Bdc4slQqPr9q+5Dg7f/pj1wigyyfMCY0Qt5OI5MiwUvUZltj7WSTV62azYCA5BIXPs8LFC
F+z9VwGhEMBWTiD6iYgbvV2Muq20fkD57oKiNwoMOhH+KzL6J+YNhH5ZWjmf5qEMjmj5CYE7ybmw
FlKxcwtcX+QCak40BK3QEl5rb39GorMZQ7MPL6lhdXe5Yc6St2Rx2++Mcx128meTxgvcIq2V9bcv
O8uJpFGBTaJPkLmsBFymUfbHxTAjF1E06en25906Y8JPhNKyo/Mqr2oWEUppi+5M3G55JfntVE2n
Zhl6F6kRZ4d3sTWU4OUBnmF65Pdvl7Cwh7CwR+6UxJBiN6Sp54f2gkBfgTjHTvS+ORaYTJCCwr/l
VYzxr6vDSowiL4o0vHRJ1EIGBhRptPIEtszYa7dtDiXoATYZKU2U1S1VpAAIpshE7zaToyfEZPSX
3ByHT5h9Of/c/lhbm1DgoS2B1zEpx79dwTaQcF83E9hb+jAe9CqQjlaa5TuRub01jGDHACUlmKAm
8nYYLQ+NMhjn4OzE/RQfrViXu/sZUnr42BlK/y1u0kzxcmuh+zxUdfcjhrmTnFDUK1IvKp3S8Hgg
5hgMn5N8yeepTY7hQK3YrbtZ/jU1PJ1uFUxlizhQE6f4vnSZfmqILBZ/WGYql21khn9iPWkql7cI
F5pIi6fEK5vMGvyuleA4LpYRR55KseVPAdGe1MAwpkfsiabApUKUTQ91ULKdZfQwO2901IKcMWks
6y605Vr3higyC57UTDuiuZHXSNv1ZuMP3TQ5B3L+dMCLASzRvawu9kuipFP+ERvfDqFqFDEPs55g
s9jikXWXWUUOPsSqouRuSU3tu5lhBuAGRR8Gh3Qa8uVkZaPUHpSuRLGzkqvM/ki4P9+FIVqdrtB+
+aRJJZjoeZT6r42d5cE50prmF+mtEx0kuUrv1bqrUVkac4RzoEN2/aEDQ47uUxCjDtkgaVC6rdyG
n0mY0J+IQjxn3VbF6s0tCmVGPKptqJvFkl7+oPYfJzsPxcY5AA0kmqayYlABXcUuQUw7WEX/5pzo
Y/aBdx033ywE8rFQbY52zvd1d4NcWBjD8FQju+GIH/PX+Q6aptTCookvjhnGB/oJk4te+OLni9wd
UBjwizxDS9CK9ga+ziJAzlCBELU0AwLl6h3o1bLXGsuOLrqcpl8TnBe+jcqYoMOu2t0ZV2He4q4K
zZ35brzCuLEZFGmEHjtUnbfztbUo6OtUp8oble2DzaLcoTr/MOr28iFx9P/R1pROzTRQiC/7eufi
3uiZUs6jvAwxCFgBuiBvR3eMRdHzro8vyIgWDvpaQ3XCl4m6VN/BQWwbfSgvqEOqrYsgSf4dnFH/
2GsOySRyrak7KY12iqN+vLt9H25sOSoVotFk835dAaitPMyXuJFBTZW4aPJ0kj8m/eRPNMV2dvfW
d8fVkEuXLIBnZbXhYuTX1CVpIpSIYhNK6dJ7mZP/lrWwdJPecQ70jPc681vT4wrWFRgpAt60ejCj
ZM6z0YaoCHNfPXKBKOcAUbKPiaTsCX5vDYWcKEkk2bnQTHj7hdMO+BkBFttaod1q0Pvxh0YZsMQu
5tPtj7YR4ZAP00kW8qXC+uXtUMHo2IBTdB6xZA40t8yc8OPYl0NH2z3pTjHUMHnn9GwMSTtS9COF
LyUF47dDhri04Lhnh7iMVdEBjwHjC/2n8OhEiKKlxiTtHJiNzSKavDQvIGRdl7bKRBupYCCRHTsq
T3Q/fS6arPwOLtv0Fq5J1xjn+T/cTICTWVlBloJmurqZMuDgljk55I5x3XvNoJoP0lyQPE9t5qG7
3HlTVb3bvJGvqJjUqtGwQineXA1qImFoDyYx3WSUCCWGlCQtL+BAWP/hE4pohBiVnBQY3NtPqIRt
idLbIp01TKldGhqRpyWl7QsduVMZZ9Lh9i7diIEoikPpEUhi6sCr8YI0yBOrm6RzkzbVd8sues9O
jb2NIv6Ut20nwUSm8k43jarY+thJ8bAkVmpL56wt1NM494VXLoXttWVjvP/Y0SGEn2OyKUnpVyd8
nmanzxyG0tWwvB8lCB+55vyTJLV9wNtzT9Vp68j9NdyaUJqAYTbpD5O7R07sRpGhnGat6HwjytQD
6LS9cv3WSgJG43E0KP5ba52xTova2Qom5zzry+giTFde0C3VvX6Quh2s7tZQgn0M2Vno4K+LU3MF
jUNB+PLczqmYS1nd6dXEKvawyW/vwtdG1mqDsEMEAI3+7nUdpm04W6kV4QlXqMWdidR4D6ggGc82
zfv7SQ6I68a0cdIDNtbJr0bvm9EdKT0DVOpnTqSuzfZy1xUaat4ZybP5WY6dpfuCbq/eHXR8ZGQP
afqg9vNykY1HTNPUk12kxrdE78rRM8DmfIiywvxslYvxDTVUYnfTXDLtE0U5KzjyzJe/qkzLEdUc
7O4+IBcKf9oEnrML7wNnr3gCWOZNqhLFvgWGXXZHKbAdt9KByLvI/Hf2z3YZOvkAizX8HmNWMruZ
Mcr62W4KefSCWB7+SdVk7E8I4RhfqcfxSJGhoJKvRYjX6ZISpu5gtTPYg9lK/uSUzukc3f4YGzEn
ZQj+J/JXHhKxL/6KORfTTMy4QtE5UlPzQzamgT8rKK2LBhHJB0mzBEjkdwbFd+fsbuw4iq4whyDY
IzWzviZahQBKxokXPwyjPI78G34WtdR7ZmN6vj3JrUKYgBEQ4qKkyXjibftrll0ldeDMNOksYd53
N5PbQhGT0pn4mh0oZbPk8niNXhOZ+oNeaD/Qvqmfbv+I6/li5gI+nfaETlNmXfjLcULsjQJIYt5V
jmcC4/WCxlq+aF267DzV1/e8EO8RTT7ElSFLra7FPNcLKzRpVY80hu6IbqW7LK37P7cntDWKjTiT
zRAbVRZjAcNTFYTvmDoqH8t51M+o2Kp7mC/l+tZFbgllHsAnpgDIrgKdbqrRIgJnBVrP7p8UIC4/
0mFaTA8ZuWzwgFhTQkcZo3sgm+1ecBdYTnMMLTZeFPMH5NX4f8nYOICV5ejLjI3A3ch2frm9GK/o
jbeXGmVWWk6o8BHcXtU3Kddkql2M0QUB6/ZSUquZXbmP8j+DZId3pBUIDapQAz/ORTiQ9+bLl3xJ
x0OVSJZvDJZ8HKzefBgicznf/mkbG49uDdIctGvocRir3RD1SzzhC4OQut0OJxwGmzsjwN6mMJXM
f/9QsAaA/KrkywiVvT1ntmTTBsuQVemkXvblrMdzoaiDQ6aluzJyG9sPODpMDJ4RsJzrBn9BWAAi
jng0hPT9Y6CEmrslZcb0FGj9+MNEf7HyepLX0K2NoH8A/jIMLmif7odJWaP72IVIX0x6O+hAwqj2
+NPiqD8rIF64L9uQZVxkWJfpGIVyR2lPKuvUrQet/YJ7Y/zNbvIxcjXavHezOiWZn4SBIkov5fTd
MQDj+rLR94+VwGL7mrkgqt5KCqqoeT6hU6aERmVAnpK1Hx09GMq/WWk07sAb8mcay8h2O4T1TRoS
c1J7Kt4hAdXoMv5cR4uzh9/Z2CECUkmGTTWalpD4539djxIdr7SN0FXJ7Xjw1GkpDiqw7adJK/eg
O2KzrY6JaMLjikDHAWuQ1WbsnczQAof0bymS70qvRadFMjrPzrXGV+1WfnRgQ/i40ctuXHTzzv68
zmHgA1JwoN2HGA8NzLcTVUAc2H1GYbjRUtnPG6fzoSHXXug4GAvDCwHWWO9J82xNWSPCF+6tCB+u
D0U4WnkqIQ9+meTEPjT0X86d2QosXT8Gz0UQzIBSgjw4RVVJXaHuGyDCt8/l1h0qSEsiTqbfQA30
7cSRyhlnJ1ADVK+7lH3nZPmZNlDg/JlxblD+51Bo6t2Bxse5AzUZ32HuxKO40EaXDk2hq49jmthf
1aUw/uhjOSKnaA0U75dR2kMubC0XzQig+9SGNuoytQ6Ky2qCc24udg1yAjwZItUxMWBF8cp0uzhW
Lbg7y9TcVWYYyS9K3Or2zpJtXC9gqdmpwGXAVcurkKGIZTKjtCE80ZzZG1Uze9SLrno3JYMEie0I
Y0AwVdcZWZemVoteu3Seq1gefUNyoucpRBHUK+eyUY/oa1dfbu+FjeeUzW9BToJMc10VCTNizLTt
grOW4vrpN1Jlntp8mJ0DOB3ns01z/+X2iBvXC3BV9r9A30CLWm2+VgmAnrdhcG64EGuC6kOnUS+Y
sjTfqZ291mNX1wuxPIpiyJiKZtPqATLSOkjjuZPO42RK93rkZJZLMrrIXlxN00823IJxAFgkEMhV
kc/nNFHinyO1m8KXiqr5gUa/Vruw7ZzfgYl+tKtLpnJvpKPxiD/INLqtUieKtyjyhPBlLsntsRmk
wrjMakXVzGqpoP9WWvRcPDUcJ2KAoAod3Aym5rkfY7xM1XkKgL2lavVixC1FVZKkKMdMhVTyMAz1
AAQh6LuftFuQSlInSf8yKAvNpaZyikeJTunZoZ5FwtJJuvNMVCJ/wLxMUXx90M3ynut76p7oVIGy
tvskX/xAycB9D3q9POmE3JJnF04KDTcvpOYuTgt07O2iViJfUhsdezVcFU8OdNTsidAfQI9azmhF
NLYzGR4eAVbnxb0q97hfV/1DLXdNTvXUonkaZfJLD5fkc4+sU+NKkTTcx1ldhYjOcCV7ywS6scwd
+7OmkVAB3B6sTxpYsK+20pY2wBlEp/24tGr9GNE1Bee+JNPiF8sy1W7eDDS7MLcMG69jXQZ3CXFk
cusiiGzfjkyb+ygPst7HjibpfdgQcoYgy+JAMJnKDN6JGkqya6VV8S9MCXyZkFRNvt7e7NdPDJ6f
UNxtmG7Ip65z9qHpDJven3GWKSYfOkmN/8lQZz7K+YCi5GRMR+wJ9uKu/+PsPJrjRs4w/ItQhRyu
AGZIMInK4YKipBVy7G6kX+8HOi1npji1tst7sc0edPzCGy4kOLvTKLuePA5O8ekbk0uSGccZ3WRF
XQyVJHuw0bmyu9WhJwnAP3StMfunHi28zqhO+iyJmY9rfQ9hqRJXpuD8vL/+MfvV+q9wAhkiFkfz
YPdXTRa32BEeOncwD4t+1VHvwmyDcYauTV2LFvMp0dJzGw7WbNqJwc0ZAe/X75TT5Q3ulVtw3Dgo
j9JCXeztNb7wgeBKCWK4ZPaGyX7F/usDYebJQjWTlUxcmzepqw8x0gZwM+ZrSvMXRiIxByrAv/jK
U/nXQrqolJdYyCiw2/EgnfKD1HP9flBO/u3tjzp7F/6q6gHUcXYYG+/DyUfNWtFPZhYkval92JjW
O2MWnwJRoCG4Wdm1R+HScCaNNR4EvvCs7Wu0dgcsqcTiFI+aw5ZLOyKYMKKgTK3IbrZr9ptnM7l3
1vbMhLgTROSpyCtOIbmT6hsYvdRrPqeTTMFXaVic9u2mXZOfOIth9sEo2CGJwGt0VmjFIDBzamQF
E6cqivS2BUfkRHVrNofBdIWKtnXAb2/CnSPjlszrd0Jt7RWxuEsTTLz3lwXp8PCerOdm0o7A1tRL
fNrWj9lqe/XNBNp0ILav2/ueK/RKZPFX2+fV68tnE85YaOyTcZ6lZDa3dwOwJ0jyynfF7WCIeost
emgQg6EpTICq8AxpjcKBAxeo1ooNOaW/RTubifQU5OXcr7LPfZHP4Bt6UQmo9bW8VvM6C+34mRRg
aOuCkKXWf3J8NX/j+dEwgh2AMX4yUW3+x5us/6xAvo+C9CFUMaCfRN2vz1NgwlbDZwO/13ZYfvTN
6oKxWunxZygkfX777F76op0mBqSP8sPZYeqsYE43+hkJaifLgZhY3Rd9YcZvj3LpCCF0EsC32WWG
To8Q0V3TkKywq8u5iiq8cG6or/ZhGlBTfXuoSweIpB5cCLQVXtKTOM6dBY6LANgTYbR6FnrOZH3r
ebffK9WkX2tQCTl2R9lI6JouIPhc2ibrlQzg0gECqIfy2E7j56NfL6CBqRVGWaufrOADdztQygaQ
wcRUUshtNT3BjPTad19YSEppnFpSAntX/H495oqoOaG56SakNH7cts1wayH6n7w9u38hlycHlQyL
OIXLiQvxtK1mj4avlTpmbxkEq17E3Sbm8UB8UX5sEBSQh5JE1o8NMQiJdZSLhCeeW/X4jIIpEJqt
cLohwgFFc36MGCM9qxQjlBCIeJZFurHJ9SlAFid/Sr28+yY7R2r3m0IYK1oDL/s92XZDjK212xG5
3UBEuoM9mJ1qmGwp/CswuxKGVSf93KVfZOuVv31VVR9xwbb8GGWf1b81bXyConkcph+6t4IxWex5
/jVLu7uGbr+w6XcBZKAfu6ADNYPXK6LPk+9VM8Zlnj+ON4aeiWM7Wdqxk1V7fHtZzoIZ6iG05njl
UTXkYTwZqq3XfHQ1TLhXYu0IMEgQCjsvY0gh241jNqRMyIgd3h70vHC5j0rFkl4n/fgzFAYl3Kp3
kE1MkOjRjuTlLekA/ZuPnWEYdwWhZBa19PQel2lw3m2iah41ChrvpFuViTsFcEikbbo/AuR48yv5
3IXj4DDr6NVA4+fXnVwDPFzOVvbUAkzN7X6lmrO9X7Nl+H/mnXQCjopJQnwaPJeW8GQx+EGidWjU
lQgEdVFa5/b44EFoUEmpie7XUFYIir899xduOUKR/YEgIdjJ06/31mjWYz+WU5oATKbVE8gg3pYg
jVa3bA9z2el3cqmDgzSy5QNGvf8ZBcvKU34guGSD22f7DV/etUJZPyC4dFTSy6CItLJubutR9ahZ
GfXDGDTqINRsHvvaMa90KS59PYA8+jEBIRmEyNdfvxpuWRtDQQTo++OXXc7hnWN1OlPvodZniDYe
jFqEJJBztHj6VXT0hfsdS0ies10Uhl+wn/x/RfF87+qnbZ0m9s7eRS5PtM+lX5dGLNVmPi+bqbVk
iOPwT7nNORuv8r4PTm7fg+iYDUSTN2u5lTQyf6SpTZDS2kX2vMCO7q9sk0tXUADnfOf1/xUFev1D
17HC4HoidG2LcfixmKUHWKBcycNnK5uvPPIXjhxYN8jtdB33HPbkyHnZsmhjRhpggmqlUyqdP+6i
q+9v7/wLc0/+BEAAmC7FmtO5b3Oj1jWt4wGqNvcW5S3jc75KedRTW9MjOfxn+hfEXvphO6IDxd2z
6L+y5NjPYx4kc9WmNwIh8fLgNWpsrmSG53IXDATG1DIBb9Ga+GvT+a9NtZlIcaQlgUtrSFwzamN1
fWoQyvqBp5bWfQzSdfopTBtxXB4C+WLWhY2DS2BTe/baor8rvb6Y/vsGevWjzNcbCF9PD6fLwccs
c1yPaMWn700Mgw+Dnm5XArfzSsQ+AaAVeMlAQxFcvB5rsFpv7HrdTxY7VTdzDu6pgJwbel3Q3zbc
NhFECyvkyBQ4ky4UqVRbV1c28YUTw8VmU+XfqyI8bK9/RF8OW6X1ggif5/bRdjX4aGOX3qHae83N
79JQO9uMDiU6xGdhfqu2cXUadlZny+yPkJM6YFUuv3hu9+ntM3PhZLJxwervBHJu7JPwwHCopBVg
5xLhCPvQpFn3YRO5d0VL5sLJZIwdEAl2+bw8vPk0Lp2RqBcpqu2Lnsvydsav6blgqrOoCpT78+3P
uvAM7BSknefPU0hJ+vVaybKRXqa3ftIJYMqhNw/Fj3rxyuVbbjRAruwuyF+2sVYflhqKbjShoXrt
gFzatTspFkcfhADQ5Tv5EYg2e2JoZy9B+XP+QW8uvRkxJxahP1ltGaakAHkIma/daEiM4z0Yge1u
9bE6uXJ+zvAYJBp7aYn3eO9SnV6/65aifaV0Jwlyyp+Z8q3QcObqUBqoHDd9Ld+vatMiBymhK8/x
3/f2JCmALcGZ3fVNUAg8OTQeljvenA1u4nu9tx3sRdjHAY9UPzQn05oeELnsx9BCDOK2C6z0Uy69
9FMZeNvTKqr02hG+EAzjVbMjkrlEdnLj622RkmLldZ06idmMAqMj1iecIT7ELrIoR6Mf+4PfjNvL
25vxwhlDItFDSRBg8DlBmgsdkPzQuEmj3B/DNrT3cBHyK5WZC1cGitJgnuFEYzl02gMlrawhePNp
ssDivtGXAd3wVa0/8atzh8PbX3RxMEAadF8AeGO0cjKPZbY7bK/Uo8umS1qkW+52g9g4ELP936N1
KtDgNGlp7/2ekyUb9cZNa3dxEqo4oDOaXh5X3amunJCL+5SgFTY5zyIihSdR86I31pyupZNs9jJU
B19vG5R/mrr8kA5GKaNhM8oHVXRlFeEImT+pHmhT2C4zjsit3qDI/N9nGLr37jdK9/yspR14nRD1
WrFTzS6/nygsdeEM766K9cm31ZWn7dIOhb0CvALA23lpkVqlvWy+cBON9l4k6SVF+ADXV1KiS7sG
0i2AW4jFPKUnS2njMjS1HaPQxoesZzlzVNnDegR9o/6P6YOgznu246KQuny9QZEy7J2+ZSj4AFVY
B/OSBOUSxGk2GleGujR3bE1u0L+g6dOoMy9GbeshiCa6pzV3E+OBdFyuWbZdeEzQW9mLf/QHcGg8
LRkElEp8+OAcuaIJfkustNMo3aScw81dkTo2gKb+JkZy0Thqthqz7q6tYsueKWq9vTXPH3N+yQ7u
22VkibZP5lZkdMz9wnASDxDV41RVE8hK6WYTJtFe82Cu0ryWP1wacoc/7Sdhry+d7BwXxGqRESIm
Jky1W3hLuyIMlKtjhgXY3WKpa9Xc861KeQBYOov615bh5OmmiD41ll94CQSCKS6bMTtST3IO7Qii
8O3pvDgUBQmE4/bi8Wl32Vp0C4Sk4ya15jawpnU825AsPQ6i1K9QRPdpev0Y81X0fIimPWLYUyEJ
IjAazRiqJVY/egc9XabjKqcXo1jsQ1V6lERzP0U6a8CgYS2vg+52OtzZ+OR/O7/fdUFzvz6Vemlp
OfAfL1lwJgIDkY0fccwy7vUpxQt4MOabzRo7FVY4LxWh1ebzE7I117AKlyacu45qGJCV8zRxgipX
OnbmJbowmqMJuSKyrbW+NUz69W+v7YU62A4uZHV5W3aO6v5b/p25dSCM4Xy7CaBrBFQRADN/1WW+
krT42qcaBMON5jTBx3Fc3GRZWuzuFTTNh63W5/vRt4YbVUzlB09Vy5+3f5rtmeerwfZGQAY5QYSH
T8+xXfp8OpjPJK2yYHoh/Ort97NTG1pkaZY3HO3NRcHMQ7TMfIDVI0FKr9q6hrvCmnFccgw8+7B1
BuS6igo0oPu+77VW9A9OZTvVMxG/KA5Dw58Pp3HpinDyquEPWDa/+2dtXZkdBwME64PU29J8GAK6
u5+cgowgVBi7+3dmN2XAhVa9277ndSDayBU2unGaE6zY6bhWVr4A+hnmeLJWZd1ontUYt9I3pBUF
feraEfreKv3jYbPVgDhYEGOL6GRn5aOY5hGJUujpSzyhGc9zZHfqpXbzsjqCyAfDlTcI00WZhr5I
1PqqkTHxLT0Jgbzu+i4vzYnCvRaIOhRjOdyptZjTsICTsITI+CNghxyS+ewXHR2UUQyIz1TVajSR
aRWC2BN4tA/SaJl+jk43uVFh5iqP9UHx/xyLNH9GOm9Qd1UxGOltlg66ecDFDty2yIJZfKmU1Zhu
7FEc9162eTSyY2sLLz30FsDuw+IXK9YQYGi3+ivwDL9/WMrCaO/n0lm741iTEvycu2bRI+Dt7hS1
i2l3h6JVCER1yH6O7/W612p0Rrf1xzg4rR3D9Kg/SlTotZ/4dndPWVdZegyrvnXmRGzC6GWo3Ey3
H+sVr5posK3lYedGgaaYpPPTU6aTPhuuoNqNwt3w1XGHqYqRFwY8ZsgcFBbMalMPUUpD9RfdEX3C
8Co1v0Drz/8xLBUQcZnL8tAMkDVv3J7t8wECbvNCi8MbQqr1VR4iD2N8W1NTE+8gay1GOBq4dD/Q
57GenMndZtSi7PK3Qr60/5Jndb3eUG+eH9CN6prnjSchPxSZY5ZhOVWrCKXjLneY5Ezpcd666QtS
MGYQr6Y2fzBSx7nX9Ur7Eqz8G83ideUNLrwmUmuefu9I65xQH9Nqime5bigiBEbrBaEqvHyLoJl0
Lw293Cyy7d56HilyTPcu8nsIGq58Y2g1ylqj3hqw3sq5Xz57cytfpPCVGQdNSedCB6+j7qt0bKyb
SissdVtMqv0HqlU/xy1m4T+bQFVDWAXOaIU96ehxk27xUiAb8qPx8LENXb1GQivT5uBzIXLdoO9V
GSrMJrW813qNWLAs+0KEgUNzLlSDWxhHG2BncETmEM8XjTQ8XtKUHms+eQY5XtG0icSjfL2trKZP
+ZF28Vji+Ppbzr4xxIbRL59Vtrp5jEOP/+yiH9dOsTsulvd+MdLGjqwiVc6R7jp0hdHuc0l2pgz9
qyUQ1kvq2s26+xFGRKpFoyu9NbagTQPsyx2QVm2/4xFH2yO/nkUepEhizA6Rn7Is7YNn9413T71N
fm4kfb4Xf61qDD2FSvNHYywN98tSrtUtwSpw+qLLBUjdoV5meb9UmZW+88yiGB9Lp/e6CIXJ4J5O
uSwPmRasj32gLz+ncqMGBnEA04HSGOz3fV5J/XlDpingKkQbhpu0tn8ZtECqCL5qsNxZvrCnGxqR
4mGhEOCGNU5aWdih+4KKJFBu+VyUC0jKdBpwRNwgiYSpZUwgz8ay/Trj1QjhwVbbDL2c2tyz6kX9
pKHrnt5OaV9NB0VFKWPTNauD/FvRfei71gB3vDJjg7MNH8VQdfMXI1dpfci4Xt5tSpYedBdN/+H2
/vAOQV1pI28pdANudydhtVKWWkPUrTcv9KX0nj2E0Wz4PiiTPRg9KhvvYfDJb9uocT6szB8fR5e9
fcx5DwCLjpUf6S48nQg18GGNXAv3rbhF1nD9iv1VtR4zCzjbfbcZBT4w2VJ0X3NNSOPGhqH+MVdr
6x1ZWz944rFfVYTb2fSuT7tsicAEzvNjv3pA0VCF8WRsFeNWIRWBAmBYF6toQnvQ8zryunoajnVl
utmxbwmneeIMVR8sE0F8AhKjOzoN7mZRkU2gv6bKdH4pe5FG2CqzRgCeLC6kkMfmXbENC7217j4s
IF9+Gpoq/vG80XquG7RjoDO25e9CjPNvvfLcMu6nTHjhDLNAj2e12h+plJcgU41NhyTD/vvKgyya
OFDd+j0whvTj5C7ivlva9c/iuwtd43pVnyfybu6JdpEyxP1w+DqbW41pbq1t47FujPazZ4n+e58a
xUdqyTmGN1XdH1C+NDDEKCb/h1NRM8bgti2quEW654/r0xe4S/V86hJDtV0ez1Ouv+t8rRoS9J2L
p035sxtVIMrTUE74zEUISuWfEd7uPZISdnVU6l7TJxL4ZxnT93bXB9m5ztccSFCKOYTy9BAR7+XP
7NOxQUkL4ygfMuHjiACyHTqjg8pw7TrZg123fRXCasnRaV/lGKeT4D5zKm+jFCylYMmAB75v6LfQ
5ZTZskVaWxa/tj7d7ANJBV5CtrTFjynrjP7rsvjNF3qLswYVqUOUp3VyblqclTQvUWufJz5OEx33
hhX8mKe1/2XjYmMfuIoa/fs6LYNzTMfUwKshX3X7IIe+fTK9Zvxuob7HIz+b8lFpo/mNeoLcIscS
agmtifwl7Ez+3k3frYUbD2IB9hLKeuv9Ow+utAU3TExjWI11gSwEsm+Imrtd+37essWh9N3UKkqF
niaEkt43l2SviiixpZ/8FiHbyF8HMT4TQpq8L3XRw9oNyqCLV03bfrXepDthpzBZiUcgCuSOnrta
d4s0/TKGq78ah0WrF/3GnJzxVhjSc2KtK6f8oTa97cM4dYN9g4ckexzY0/JlrMFTRkqanopyP6hq
VmQg4a5GoLlAkRzM8ogX+ieM3Lb11kE9lJw/S7fPMsv5ygBc7YemK2Yjst0Z7cRltRoth5Obbu7v
Voph/Pp22HteCgVrstfHkPnc9VlPktdp4jTYeWUkjdfYSaWVao6lXgFmtFZSoDDT0+xeIAn9UCrP
GK4kYBdSD2SiEMgiygShdprEwxbXa140IwnqYA/SsuIZNnAT9m55TZvkwlCAF6n1opBON+w01+NC
bmpNchcjXD3HGXFU5KWpuF1l/58Vf/ggBPEp6tgG1eXTDLaz9KzL58FJWmE5hxRt9WM2N9n7t1fu
Qg1gF1SjcGtSpTrr7HayUbrqZicBQ6xtIUSY/svCnfTRSufx6CId/OvtAS/NIMBW0jeI4hCqT7LV
yR67Zq4DAJnElQdjkubD3HooedXVNV3RC7tyF3SHz4F1AS5WJ/XUZYIoiO2gzdXTGcNhQ1P6kPZr
2t7KVBM3qPH5+BzJueVt7I38mhPH+dTu7Yl9R1IZQLvh5EubShRt1nUAQmVmHz29SO/NGmytHUx6
jJjeeqWmS/p7IffEBJlqIEoogOZOjmFDmL9NvmkiMZhrLz0ChyneDfyK0N1Gq47GUelVJNtpmiK3
8fUtrIQQD0Nq6eCyWlwAD2sG7RYXE8yh+d2l/2IKPJDCkh5HGdqZPg3xqPOm8lRYHVZEgx68rNa4
oc+2S1TFtVdlGNrapvxqZ5O2fJ3bwayi3m6db5Ne2VxUWlEBbN56F+HmlKBNR1W8xIG9gVGzjbIn
bpoQlSEZ6AvtUJmBTO/4K+l239v7TU9kb4xx3tOZqRDBnf13KbiT9YMYPL84aFPT+zfLUOfPY6+v
9o/RsBYLIysTnXQCSiOLegp+KMLkPHBZXPeB1oQ6BLX0xs3GmeQoNcSHIBDdri+9u2U9lY2hllug
FiYCH0W70GYZGs2NdF2mKrYLC0FNv9Q144Yy8lLFk5Y57rEIFqONCYJahVCLO3S3w+IRcmemWfZP
k2sg5AGbYSg/e+jMaaGPxmpxD2956A9eb/eIDmETjjWXBf3js00K/25bwNhHpSstFfWq3LYos1CQ
D10BvoGaz6o/L40/1Y/AuZ2PmxOUXZQHsFYPU54ZzcEIsg67b4TfAZXTHLBv+6nbXpZlM76kKPvw
FDd9nz1ohifakP4Wb4/ddA26KkVTjDfg+IZnFezQLRRJmoA4yVz2/yFKjAcTKxw4nhS783BNtc2n
C5j12kFOYyEjD8koahXKKUXU9oF4r1l+w8vAOyaPmhyYg6jqVutT27u1ysImcGcZykrVw1OTFsP4
p9zG9qurFy7pg2Ov/n1h+NkDMqLYRpJLVSoCuZPeDWOFzWvQaj4KlHrdiYdmNoVzu2ouiQtU7eZL
0NaDC43DdDgHgAC+TrNy7/p+MYMbsRol5OomW+9k7Yxd2BdOOt3MTWlssXT9+psqYP0hRDjZeVgv
lfVROX3wnTSn/LgEg3mf0YjUIpU7Tf3Q+6Bkw7FrteAWhrx6rO0VuuVcbV55i1y+SCNR0Sg4yrok
cGgAI3cxnpuqDzmqOnpLg+k/VTmaRoCSW7TExJC1feROTfdi27jlcQTr4JedNfnMudl6+0CwpdOP
zDLoKegSGFtkQoRxUE3spg9Kb+3qQa+RaIDHuKZf7abZGlT4/eIbMaJXR27tbJ8CyuJ/pm3Qt8OQ
1cunalt6daNBN5fIklv73yyXojpW4+R+yDa5MzZ0T1IIap32qZ/qoaPx6Vi/SQE27XGdA/VxblF2
DScozvqh9ouhgsazet5N6quCck+DNcWxA6vxj1a7/QrDBaBgOFmN1WAq4KwfkLwb2iinxmiGFjYG
TRL07XhTiCYIIokidxfpa5DpESF8094vBUA1dLf0gsVSEuLxFiirC3PNSg9F1adBqGvuUB3J6Cyy
O9ykWVTNOVpzruhuGOlyr8xJlRGNh6WBEdzT0vY6OX+aitGnxRmY4lM5dp4ZAytw3chwyL7oPNU4
N2Ma9S0TmW3eOEO2xGk59ciP0cXJI5kJPalGa5kOzThqKqpW0E3JYma4ERhTWj6Tc7s/GlPl45Un
4ryrgqgf3Hoq1UC5eCVeF05rA5Y5wixWsu0lFFrBIjanLLhWn93/zOuKNMMA2OLRo/Z+JgVjeC1J
yVDaCchYVYazI8S7oC3bkfM8t//QVW/fraJ1bqoccdEwcMve3TmkJtKJVvn97YDjPAoAPIuYqY7k
H6Hp6Tf7GwbTHjWQBIuj7iFIyU8101R31P2895T4SnQUAxX6dlPdvD3ypQAAyNxfxMmFzpysB2F6
QliJGE3//aIWgxxjbY628tun2Ui1Kz2zi1+6e0AD00JF9DS0snPUDed+sJI91Au7QHaxP1jFsU67
H2nQuN9IkRpqleN0fPtDz2M6pNMJ6HagOVSb0wBcKydIiZZrJm6dbUhgOSpezMqnqqWvV4Y6D3EY
ivIVAmjwNrArfL2DKW1UZelkVgLcYYvrRmSPksvsHeLc5bGyaHlOrudGb3/fhWOzW00SrVLXB7K/
T/y/+g2Tu4pObaWeSHsYkkClv5xVv2ZfcGG3QENh+rBhxH3ptI/bT3lXILCvJ4sh3SHy1dz8xGZX
PqL1HgwH4RfOFUbrhWVjt0Dd4T9giE4xrYWrEEDPrC1ZK25Q3ckLZJTa4qg0v7mCWDnvke3GzSA1
AuJgir0ny4b1ojl1jjISvEG2wza65s9dWuwGTpt9N6LIEJHfjYgPKLJ85FOv3EgX5haZKBf1C1Qf
wFecDF/kVe3VtGuSCRW4wzgB4a3cMiUs3cpIzfb/cSDApexh+F/BjVN8TlPRCWukviWTOepRv1Ud
MpDFlDjOVF8BgZ2L4wEeYHPu0BsmmGv99eYcHXduHeXqSZN2nGxd88TLLl8/hMacj7+CGq8chLGs
tg/LMtDKiJRvkTBFR+NJyaGC6ujpEzbJS9D+5+SSn0ZWiXDg3mI/nQZ7kMJVxF5IkxbOh9Gy1p/G
tJRVPPu9/as3KJxcOakXrgduenBRCJ/hcHLaGRxqWH6uV0HKAG2RTLpY4nWzMGR0enW3mx9GCtrq
27fD+TGisrmTyPY8z0Ep7/UCdEG7GM62WYmTdvJgzC09pZk2Q4Ao4H8fipFAFlNtwcn49IYHR+kW
ac2LYrROSndtVvUNajHueqgUQgFXJvP82uPKg/pGts7FBC/t9Yehq44RnOabyTaBp6d26D5u0nau
XA3nSwaKDQwqHDSAVoDZXo9SYso51EOmI2ukF4+jQ4xbmI374KzQiSdd76PVqo2Xt9fs0qdB+AND
iGkXWrMng6IjmXp2oesJBoHNvbCHKukCdU007tKncTrBKFJh2YFdrz/Nh0Zj2rhGJpCI/HcmMAea
bFI8V1VmfxqGQE/DNQepeiUOuDQslxwAHXaIh6XH62ElV0+xFUpPDKvX32tFiWBN7RTHiSaYHRkV
9ASig3Iarox7AU0DKYUJ5TAgTsameT0wG8m0J3hMCeVrb6fAjHRm69HfvqKoD6ZmmEcnjQUh6LEv
FmTBDNk0cdUK75qdy/mZ5JdAzqE/v3vRn743moR/YjQDEei6VceUgnZi6sI5GIO4hiG6MBRCJVTp
9sjg/GlrPSmLZm/P2EP/lBa+fKoMiWJJq5mH/7pp/z4pLggszAN5Wl5PL3Qz0QmMTBKTvsAQa6lD
P8zpGuPKiTw/HJBudwvZHdTCZXOybc0lr4sGY5fEWcruAax/G6+TqV+5yy5EqwQDECEhtYFgPf0a
apmt5vS2nrgLDwFsGug1x2UtS/Pol0M/RY5U5c+VChqtZNFW1w7nXzjlSZaCtc5eHTS5B872COQM
W2XuahDVUYYMBXLJsFeqlpyfzmPdk9Gusx4CSTc/IGBBmxyeqP0LjbjgW+D21i+9WuZvKbboWPPQ
a31SAyX7aMl3OfGZ7uWPyprN6cU0FPWkkfZ9qCtgtImFwME7i4Topcp953tvFvkQY7SuicgTnvox
OuV2b4lKamjXwfGI+5WKzZXDeiEkArS7P1i7kPGZ/Y1T+p2oAPslFsYG1NoWxMm1jL4vqXYEz0zd
vr15T48JlDB/bxDoLPoO/9r/+3/F0KKxzNZ3IeepKR9pnNGpt7W6j7Qm75MrQ5n8rX+v7F9+LdBg
AISg1Ll0Xo+FoFjjU5RcuIdKOn6Cgt5TrXmL+bRVAOmjYFzkPYoLmBVoWZF/Bz05qzu4Y6jpSVre
ZlTO3dh9K+109Z4GIMDRCBb5ZUkxg/89OnXwoM9S6EvoD7nrUiiaHQQMJ8eoYoQrnPydyBeHLvnY
qy5adk+tKKvdNINe7unftzXYcC9ENVQel1pHGdXsh3GJNeHWItJ2tlWIvxiUan0bh+xWLfry1dHM
HJRs4/JBsvH9LM7LuW+f53kWR2eR0/pkpw2FC4G0a3Brz0FhPQ9mVvKcZlOFxglBaZ9Q0iuym456
iHsLLmfFrc+nzPv57RU4fYFYAN4Bg14M7rTn9EgkVWqNc6CSwu99BB9QV7ux0lTV9xPd9umWKqP5
LejyJbvGBD57gxh6R6Lv1HYiJMBhr9cesxTT1jR3Six/zKrIz3tclPK5y37oXeVNUY5jiHbnShSl
E0NqxhdOJ4rmTb2Bjv/Ps0CgxtHSaeUAZd2P4L+2vKdKUPBU2xMh0inukFAIS6N0fwU2CAa3b/rI
9kR25fL++4Enm592Dsg4MHJgu0+RsxgFUOjrO5XM4OImUnI3eGc01OEQeZsRNSvthepvvqad/tgs
GcSJIRukG2tlL8DoGFl5TRbw9Oh76Ant7wn9LIIg/vl6HvK2KAvUKtfEbrvgXaa0MvH12Yq3QVRX
brXTp4uhmO19A5ABmGd43hrWKMnuvNHyUeWtLZv6rgdud/P2wl4aBb0YYO3ocyH/fVIPaKpgSzVz
0pOtVk2cbxVs47G+xi+5sJUt6lZ/vXiYvDOQvoPI0+xXXNEFBui7sriOLqAvDt6gjNisdmt66DVd
MdwH2uA+GW07X7m0z88xv4CaGdVC9DHo8L5euW4W4HTsVU/UXKe3IOyK2wEC7rHwUi+prHGNOjfb
rgQGZxntvojUWTjBqJ2SPp7EOdaEwF09I66IjSV4HDP1sKXV4DTnR9UuejL11WDTo6C8a5irQIrP
1od78HW5ROWPXkzuZZoHLhKdlCu/7YyO//e3oawAqYG35ewZq7MArY5cbklt1OZ9V87u3jzyh5/e
hksNIJapWVCHo1ETi71JAQYo2NpEn0Y7j4BYZ20EChRJqLWf2yKEy9SYt6Mkuog0iVVm6CLyNUaW
JC+J0nx2v1qWcJdw7JGeiZU5iGeXpHqJdEAb3/EUFj262sNEw4RK/svM6X+3NHk5hukevoSjHJo2
1DN9/oONRUHtU3plETqS9kBYg6t/tlGx/64r2V8zrjoN8PapgieAYgzLdC4Gart9WgRSbMnoGOmT
7rTeQ1NmuGjYWxX8bkHh/cHDWI1HrxvdT2+f0Au3IGVnajDIAVB6PYuVYZCZgvOzJYB1i+7grabz
p8rQpgjtqvGWHVyVvhtKVdaR4HJs4z1o+FrLBe8Gw5ZUx9/+QXuu/PpWtkwUKqjN7gEQudnrk6RB
JLADKfWkb7quOA6oOUzIYeHHZlgIR4cyr+gFGSC8mni1rQK0LpvoStZ74SJGf56Am8uLuvzp07DY
Wpul6zgnfTeWQBj09aBrVfqRwK+/ckVeuDlQ/CT++h97Z7IcN5Ju6Vcpyz3yYh7abtUCQ0RwniVS
GxjFATPgABzj0/cHVVbdZChb7Op1m+VGSYkIINwd7v9/znco5rM5PrZ1mn0cs7lf55OVnsxVKwta
y1UrgikR6mnNyh9WRV7+8yH/18v8v5K35vqfz7P/x3/z55dGLF3GTDv64z8ushdkMM27/O/tn/37
r338R/+4Gt86OXRvf7t4Fv3fWDZen2XW1Mf/5sOv4Ep/fJLwWT5/+ENUy0wuN8Nbt9y+9UMpf1yO
z7z9zf/bH/7t7cdvuV/E299/e2mGWm6/LeFj/fbHj05e//7bpmL4rz//+j9+dvlc8c+ChrDU79nb
8b94e+7l339TbPt3l2Mdi5eDpASIBG+26e3Hj1ztd5xR2LSMDZ5BFYsf1U0n07//plm/w0hj4Gwn
XAavyo8oeG8/UszfsZ/yI2Jwwa7wKrR/+9eH+/B9/c/397d6qK4bujk9N/NxhP5AZ2ErokCLcIKZ
Yh5F/5Dn3S1e2lS7PjLlefWluZXn1mNyq+3WXbynmBesu+JSy/z5vDtx9+JkDcVuuGy/dbdYD8f3
4r7V/So4HSPk69ESPkzh3bkI0PXuVV/4qd+fZEEWxv7sq41frTsW4l3x+qdH/sdd/fkufvQD/mey
/+suNoL1dhc/hXVM5F05DTrwHc3iSITdSb+HEjurvn6tD8H8xd6haw3Tk+rMvP3k0h+PdX9cGqkY
VpDtVH189AEBtiQaDvWdvl9381NuBOWje1FB7dsXZ0VQ0flD2Bau9WX9iQrrL66M9pbrst/FWXes
V8pcXHvu0Fc7FsBd7Rbn0+zstXS+LEftk7v86VJgD+AdgAknK4RRebShjHvDoDtORctxC+J5Fd9D
Wqvmh6Zzo18/T0b2n5ZtHufRlY628PakZubabbUz43Yy78r54de/X/u4Tm4X4LwCARy6+saR+UGD
/dMZgfZoJukCFzuzydP269Jz+tzJmtHz1S2Uqr3EYd5YO0tZ4/YdZcts39l0bcRJ0Zf9/EWwpbcd
nyispT8TlQLiuJkHxwnMRZrjl8qrDSMyxy4e/qMQgh+fmxWEqjCrAau8c7QFVudGEdZS5btsfFiq
axvUfy0+Ocr8/PCZP5vOzsbuzcA6qj+XqMirsecaw8issU6t5jOqy9EW+8dtsA7a9E/oim9SsY+v
5cGRORDOONvFlnwVWh0ZWu4Xm+AoHh94kfuYS/zWjJEqfDKGP24I/nXljafClelLbzf/py9e7Wwn
GVWubF8kt8tFfC1Ps+t5P339ZID9PFe2TjCGTZZ1KJfH09Lq+5rYaI+cUv9b64tzw1eDKeA4GnjR
uk/uvX0X1J80DjT9p2nDRUHWsBTQFcE7/fHmas+JUQyXqLr25UlzaR3kId6tp/mlfVBOtJNf3+IP
UMeH5ZbgFyp4YB04MbimdXRKUZTCqhFsZrspsPfmqXLVXHYnZjD7bzKadmM0RmswR7FvBJ2fRp91
SYzt1/98eXAPwIEwHB57qR2qy7Ge6dkuPUHQxc3OZ/EJHtlQHsYDArYL59a6tdjQQZ30EVC7Qf6W
vymvxrV7aV86J95JEnqheuacWJ88mR/P+Rcf7fh1ChZGndaeJzMnUZpGCeO7p+q+d8tAoLjv/Koh
Jg6NoF/dObnff5bJZnz0Jv5zlGOMpOYPHIAy4zZQ/jTKnbqZc5Sk2a7yk4Ox80JlhwMtmA5uVFwq
j8pjdiaR7+EM8M3r+Mrc6WfKCfqo8+a+ue5OzcPif2Zi/nlVITxlW7Y2tCTN4OMpLxrhEF2e7qim
1+kFbcSObF8gFp+gA36+Du9A4ibpCWwiVPVoDjRKGWO+Klghm2Euw6XUKc6x3mXzJ++o7Rd9/JJZ
iCxoGLx5dXTYRzc09YgRp6nlQon5YleDG4zMlWBYV+eTef3TWkKlmJYSdT0Mrx7Iv4/fJqU+pXbF
okRJq+wRlES6d4q1ITDqz97w+k8DZ7sUqCvanewHkRJ9vBQ8kT6W/aBEAIFvl0t5pXyXd9ZZd1Wc
epF7VVzXUXu1PsyzX39Tv7uf3OiRw5Rx62ytiS38Gf21zp7m4+XxG3mKPpHqJHfipDuJT9MAVxXb
JzpXl1Uogtdfr2HHgwX/uc5/4BjY2WzkmI/X0+wMR+A2T+BGwZ0PSC4Kf32F4++OKxiGRTvT23qt
1Fc+XgEbpF4P6ZLtqNkE7nV5aD6pFf10C8jUsZWhPDZVjvvHjyzRHaN1FqWIkhmSd2qtnm/KSXwy
2I+vQiN6ay2yt9XY4P7UUlUKG7zMUmlYL1YCzds2PSswwvyH90LVmm+ecwivTpNzzVERGXA3+kej
KCO9VcRF7mjxLUmSn8Xq/HQvm/SGtxY4P3rRCAg+fiVeOYHRWZoq8npQ5wPs9aB1u8/kCX91FUoP
cK7pUtKbPRpaol3HuZN1Fc0xEN2w65nfgS5hEHwyaY7XId7zoEZpG7pbUiNf08fbkZPnJbHeVVE9
No4PvbYOVrOagmzrOv96MNNOOL7a1rhiorAxhO3MZD3agDrFmPWlh68Ki2R5SRgnsuMruyeIws3C
thKQzimt4hnthcl4tIpk7cPZggNPCSyf7ssVnhkCsk5Vd4Wl4rQD3tmPNHqMBNOXM9nvuHKNK7ao
9O/rUqr7BCbvdyNtnDRSl0S9zm1DNCHFxsoNFxoNO1d1VunnZDElvtlylPXLxmySQA46wPMsNQZJ
4X207u0uxQuad652IEKSuFJEspijPYlFO7IJzqrYhA59jGk0U9czp6KcFdYpgJhQL9V2/pIjf7OD
ipDk+c6gBIuGIMViKIPc2IT6LsEu5C6QXzLwQYrxpkdoqYcrYvPrsqB8uNdIXcaJmE33brHwQQW9
hMpPZ5OPOI9d+dwOCfad3i07JPtYXG4Jn7Yu2liVfVTi8nGCUTga9tKh7LU9DxOSd2aX8RXYV+S8
fHu1CME/aSKUyrgMdFPF+GokwnB8T52cS1sMIxT9ycxJNK8z+2YU+QpZOl/Vamel2ljSBBuby5oP
JQKQiPpXEI8d+v80gbdE+6LN/KyTYtplc4dEPSUhywk0CYY7WJ1sqsMR+O15s67WNW2oCe3wItfW
X5mLKKNNHdI+dNNanC4limUA9kmCo2FQhUF3xq6x7HqT+NYSXZbpB21x1A4jU+m862hUROAgCGz8
wRmkGox5jxmC2jBGLJxQyhIUeadgHs+U+LpYZSyjlJyMLDshP9hL8n2HTvM515cKHj8JAVnkYHNt
g0U38LJq6zJf4D9w+3BqqaD6g4tgPxxyq3EiUgs8JfS6cX5Ki7VW/Bx0fhfmnsEWzs0btF7G0MxR
Kgo887pKnEko6kkuQZ7VS+zrVdU9JGLMBA6AwVjPR5KEex9Hv8gOBDjGbmRN41xGac0I9Nu2EDtL
a/T9UtWTi9+C2gNJbijU0VbXSctsWo2vDs2HL7TUylfdraxnp1EdEWJlrYxAWg1nKoe15zAZmXbH
nF6tQ2cbuRbl/O3nirzcLlCQ6bwMGYgeH/Pm+M7YWmG11zEm0LXxSHOuCjmRzKP3Kq5p2qvOiaxN
t8TLagCNy2fyUH20fPkSLk6v8bwmtX3yrGZmeGMRVirMdL37gOqf6dVKq0qCVhRqfdCBtQFoHFjd
cIhD0QpTFBZnoowX7Hb2SH7CQuDEemGMtbjK0W66Pv3fct4nxD+mJzTRNnIgJ5SXPq+yJFLbUrlT
qeFTb4Kqp+DGdyxK+2seEzi3pq4RtDZatUB6eVnuMyMvRBA3xPn5WCi0LMpzV32ijafrPJfZedCn
bHwSVi6SMFFMNVLAuo5BlRjlvlbK4dJ1oDcxWSvr3KqsfAjg+MqHwdDHW5cGpMZztNE4twCs+n1r
5vKsV0S5+gg11Td9HsB2TkgPLnPBYT804C8MWNeRvd+l86AkdqjFdLVP2lR3syBfsvy9YNurEnxs
TnHIeOOt1ereuIRYp6susgZr0cNmTipAARleOX/pGjMPPXVoRRhX0GWkPt9Ztabc6FAjqnDMyF+I
xkax3hKlJtxQkDbcHVxP2gZehj6TaME0s45KqZdzaNf4unz8+TplPShSl3qfiTTwaq8e/bnuyXsq
jLbeTD6z6H16hrUVDmXHSCf7L+5A3HTtGrmNqJI9FbNED2VOul3Qk6ZT+x1xx0pkpiIfTpw0BkOZ
iALYKCjGJTBSL/uG44nQQ89U1uoycYrqrmRGFTSa2wWP+tQNU4DASrKYNhhnAncUGqvS2s9JkMMn
eU6GwbSiuTJL4wyqQaMfzJYY9yAVqfs2Ia9nquV9N4QEZNo5BtRuQBFjtCBzxsxev3q98DS0Al6b
BqRkiHP4tDpM5sotubJblmR64CWYLibaPkXUzpoAr5W4GhaNahiVcHANgfys8LKeW9fNxwTXtRUY
05C9t7mS2hEzPUbDDdK2oHM7ojjI3Y6lfVoHEBYkusKGXJBYvgkQ+avfKmuj+Kj2cGWnuQK9KDaZ
kUgMM9vP2d2+Dlt2ccBZZuywcWAvD+00cXUQIi5La50NCa89DCQrk9nBAaMvqpL6TV8KGn2qh6UE
q0fzZDu5NPzU0OYRn1FCN0sZLF34I27aMxaUkYEhKuAIvuIWWov/Juu88QnT8dxEOcoQXgRWLodQ
xK1dbFmn2SOIaBaeeEqa13hYk5rXWiW003S2XawuqEicAy1SPceCXJo3DQWp+9XbGIgrB8DX3KuH
M88lIsini17hrbINRedNUE1XoyuqNBD6ZLyuoljFHmWQ2gZ5vHhjqGVdnPpzNWT37ai2ua8gksWo
bvQTvuwpMZ8r2mZvi+PFM5dOB4ftTIKdzRs7NhBOOhM+227/eyJLA7n46iIsUbdtSY8ZTMPbTagr
kGKxMLSqXtOismHqHuZ65TsODHtUnqSjrbEveq0wdimWmm9K45DorqPZFgEjLn+UJr44DNMtew4T
nda3cYYTGrQtGEJwLzQ0Rhv3FBFTqkTVV5pkkbUYf35YxNV3e9T71ncms9ODniIoYA51lU/ANaoh
VBSkQT4H6OFLqRN/F1QuJJHQyrXuLudFq0W2mo938Tx4ahSbENUCe2WdczgjP5tZvE0OgplMJgPw
gddcnSHd9CTW46b2XAzul102zu6et2/T7wbqNM8dDNs1MJhSJ0OXD1bAwmp9LQszI1RbyvSilRVc
Bafz1tvFSWpQBpO2GafT6SWzJr0LrEJ2dSBzK75tyjlmfMeTc5/Z1hKqCYSrXUZ+mdyZOED1wxqT
koUGJaPWC48nHb6NLQ/kph5U532lIpBGvWFXelhOSLP3/TjiiWniyej3K2uFETWTYZ57bct+EDm5
VW08jmyNVMoKDx6AlXVvYDh8LAbJcVht+jTd0VGNLbgxJS1gI1kB7oOxma/L0XTroIBF9ZIs/SpD
ocyiDC2YOu8tYiDGYoeeOcI1TsKdmufj+aBZOVmpS0X9dSotlrjW8ORZyYXPGOwjKfd23tKDX4Vn
7KakkF5klUb+Hruis3fpUMdRk0mx7EqTzRBQKjYxi7ZUX3DrDNp1tuQK9LF4mbr2XbaZsjxQxTaW
PGBjRESM13hEvSmt2+8yQ1jF7WrIcQpXNv/TXtHtdTi0zdzbT5xzhH2Zxq2YLsZadcWlUSVxcTPK
wZaHPpX6tC9IajL8vo2nxzSjJI+rguQjXzYdMeMtZCgZ5gUzMMjLlv57OuUz6QlZ4WQ3rtKxdwSJ
o6q0G7TF83MYTFWoG0n6QinXfcNFyZspmZsU4nRbFeYX6dRwXirHVJ9MPm4Cabhe1Quj5bx3Svk+
M3sw+1ggN9CuzggYZNzO51lczJ4VVLy0z1cKS2zMy7waSf0aM8W0w1yzCq1jZSWBMCrsbPk+6rNn
RCsw7G+yS8wvBuV0AblG0mQGStEqF3nOenvw5BTDeFsHSwOCovG2nwEUSJ0iSwZTY29ukJNzIRZt
OsGKJdhNTsma3/GGVSheweRN9rpYq+QKC7ExHRRzZc1mp+9UUTdY9ooSLRunU4hn7egXSd3Wpya4
gXrviDhhCTJjr2Rtjb176RJ2+Vgn9fKoGBQW9jE28PV0Jq3hxVvyjBCpXJ2mgx2PZhL0WDFHgkZI
27X2+Zqo2UlL6wZBSLVqTdRD7tNuqHoRUoVFuPWiUVdYS1TZgWx23DEpQ6cuNfM2r1TR+GMfQyrw
PWBUb3pS1DMIWXY7pzW5e+UpTk8AHnXNK/rKJKhU32Of1K271nK6y9kqZ/dGgZtjAuZUiBvzRVGA
lHTZJ9pPGRRNtlsTXXE/ZksqL3p1YCFujQGsUzfNAyHEs6IS2wUnRI+oDnibGaVu7V2p12ZyjVA0
3WBX6zBFZa5io4JoNBeROtWkJOegzpOoHhojCSiLL8woo2/KAPl+1/NkIRJw+hN1HHT5shDfxqNK
vhkITz1fJz+sv11dc63PLVdm7qnarZUW2JXSmKFt1M5dzf+5Hb3BvZ6H3mj2yA27F6ty1uEU7URR
3mzZ8l/bZPCUPYuEh0HV65oSzE8ltYtBbUY1ap0ZHoyCxGR60qfFTA7FqDdTVFcDGTqJGWvarSyy
+lvV6JkG+IJoQy1bRYlBg2PTZa/y3YUO36966hRYAXZT1yXa1eh0BY6aqgNzy/zuUQTTGoQNEyoi
5WFJadUSG/vgNuHETm3GFJqU71qZKc1pK2Kcoz4gHzHBvVEyJQTjINggqiNv32ShRnJpG50sweb2
jD7ZpEmCm8NNraumRBZ31ufpOkO4oQZLHmSG+5jaebPtfNRYg4SWrdUQnxp66ZpfGlPljVmKePxu
xjZ7EyRcX2KFPLEwa+3xAS26M94peVPjd1pIbQasNpSkYLX9i664ONLTellPsckqxR6F7nrXiFG0
gZmnyZtUzakLMcyXxmvVN2P8pZvy6nFpUxKu1zUTF1626hDhETzSzeomDjAmVYVXd5FzflKpdfau
9yvpcnUqrOZRb1RjCC03ceqzpuqUJ4UtlncChxLPkLWKauSIkg32WT3MCVNcG4oHs5aeGxSTPnXX
FIQA1Fhw9061wimLEwg7ueJXmOG/tmg9vo4iluOOk2uL0MVS2zhEKgNybkTUqnCmNufJt8eJ/aht
CwSv25JVXcnR5tWrQ4NH/IZni3PdrM/nZcV64qc56aRw1ITHvfXFiKi3brSHtGKJCBR++V2hJmwB
0sLq5YWpzXZ9N/eyzq5Vr6v1U7zzsj8fFc4ogJLt1kvOhWI23zHnORRZpBjtqKo5SYRJJdbGR9m9
1rtGt9ObimOE9GsHs/rOzNbcCqiJV3kwWh0JnG07uS2VIAyRfg/YRb/Ab7FoZ1nCGfaFbVvhHZYW
/S44FjHK8wW39/VQpu4YELVuc8AD8mMW/rB09UvfJfa1beskjuZyhsTldLr2TjkGLTlvRNntTTdP
Uz9HD6CG6+BZrCi8fSUrgVGXvtjSG4OqNeb0Au7dKKLUiFvlINmJYl632cb4yTKNeeg68caA4EB6
vWANW8/LIVVRQY0K/vonJ03E/ZJCqjoAD+TMRcp9YfnLYqn9qZPIePIXRSSTX+oL9nw28eT3klzH
HJz1WLShkyd45rfO9bdeuhjSOoXthj8Xg/FlSvP1yS51/XHCN57AtM41MEXqwgRTCL2YDnmSJlkA
fmwtr5e5NpkBkH/C0VpNuP0mOcyouvLEC3joSxnGsNNWgn8mFJoJhyvDn2XrvoBiZP4mbZVc6NkA
O6KPa22JhlYHnL6MhXUdd4rzLV7T+BZzYByfmalS4N2mt7JfiSumRzUUzLzCKFzX54jT1/uOI/0p
OsZZniLYT68zVIqFb431epomnlDC1K75gjh7cIoWPGsTqXFPlW8e1u4eUFnD1qyt1ZTtdd9/S+re
ujNHZ70jnmvlg2uz2we6RwQ758FpfBammL8b0B0gYFC6HMEBZf0J/FGzJOmSSRRpcdM+CEdRn4yY
7y7qdQuZrQCuxF92sPD72TJKe9dBCh7P3a7sJx8FIYpB3V20a8OpWxcxcMtrsgdFcTe1jXvTJWl1
NdeU9v0OsM+jtxio33vIVvBA+rRHqo6j6loYeU0mpuEkt13rOHlIyvPyWpc2PMd6SuyLYlA5BDjY
5czAqW37MivJt97jTEqVXZ8PCoCDCsFF4Nlddz1ZIy93mNu0JtdZec+SiiOWmxqJEhEipeshuP8y
9bUCEb2fuzQ4TuIO9kxEojTERy2lbsApKaFg0wtNzAHHK286Zfqg1eSXs7L0telkATUo89waeicJ
CxCNaDq7BYK6a2fABrraSzletEnu7nW2ETnLlJeiz0inb6A2tTRo6yY5mCuGvwCvt3nXxLbzbRhR
AYWAx/hyXXtq31Glsujl9VrLsNJjahG6lMlbPpr9i9e1YNKrIc3ebaNZKF5rU/UAcmB+alO1uvJA
5YmdMlnyatbrMd3eT/0bjjLlaRwmWApFky8lNWzbumloBTxYQkLDh3aBJbrTh1XwplYGlgd7sjC1
lFO6nNnxQuYThVg1zLRSPc2KuIXaX8Ycx/U4dl9arLEUWbNsPbPbFrGNlwnvtDR6S0HYum2hZL0u
ZsQLm93Hagw4Y5yGgq4LwfPbxhXdjrS1NrM/2YKSzGIotKBMuualX4p6CdiMaawUGCsWn6SqBTCq
bbca3+UC4NKZxxqfMKYR2LdjHtguy3UAzK6Mo3Wp65slU6uO2d2wd+44gGfhmExsqtnuDGkwQZtL
T71mrO50h7LGkNu88GHTOfd5Yk73w6BXi98luRUNbDY1UsWBLnFmrjyF+nI5vqaQe0OldYA+8g0/
4x2gRMiuL7/TqljHrtyapzYRLDuyNNLBz0YaR37SeLFBYKo9fXXY0sWcfPP8CsuG90SSYfUu4qk/
6LpiDBEFZ4n7Q3UUXLnE+urpLrHtwQ4MT0xXDQe1+zXFMkz5LT6X1lJbPsmt4zdchWu/g/tanQIw
c14tNStBD2em0ZyZuWCRWZt8ve9cqZ4ltatdKJMqZKAo5fqqgHwvfCq3/WOyzsNTM0wuNTMlX569
Yl7QW3cOTZLMtPJzTvklKisKz/A9DBzbQe6t/TOGTpNJ6xjz+xbfzW/Lh/kBn7GBYIaO1xCoq+p9
N+XIxGPedWiUWSLXcBV9881UsnINtCnexOvsWYD8tZNzZwycbXmrieECWNlKnk/JZsJXR8cu2Vy7
ZkctqmlPSmB07K3Hrnp11db5Qsqeh0oAtMF9pvb1gy4pc6Dhnas+dJbZQZSdgZUNZsgPaVibUqVL
UmTxpVy63vLh7GxQkLL2vnlpWjsUjWLKHMaqtbeGk4rvCfsnWKtdvlUvlLx+g6Y8PziL1z1a01wz
M830jfIlSxySa6Bwo0ccVa6u9UtFW7f2cejFs2/WMIFzbczbyGvr7CFPe2iuaqM7t2aSczzO1lg2
DD6kbWGiuqW2sxxl82Xbk+P4tTsZIhItrHkqZewRgkGY5uuS6HDwHOFVrytVEObq5Kx6UIg84W3u
pjX0ki41mEpx0b9gH551Pt/YXEBU0dAjUt1XCERdE5Alugbrso0zZDsKjNcuyk2vZodT8C5X7Fxn
ztn6eD21GruiQmoas7+rvBviYqqHVRWt6TOJ4u/zQLvRd9kID3S7HPBEyBTVKzKTrSdT3zZlvM4G
G7WJNln+RPu112cw/MjZmhk3UuByamu31lma+JibmbOGSYkv0rQhXqNJh+0WziQ0q35DeYF7jjOr
CkseIpzGeoA87RW9bsB5jUcb2tGycQxHkWYRrch4OEgwvT0gUY4jF6z+9mcR7vpxb3LTdzq0wlFA
efDOj93FCU0vC/dpGQnHjeZiD7HiZG2vgGue9uaDreV7cO472v1RY7ohifaBYvXRoJ1Rp7vUdNK0
zEuDaiDt6dBKhp01noyUPDtzPqnci1X5LKfhr1rEHo11Q9tI8GRJfezcjmVJBUShEZ3qVvug0AG7
LGtIHr9u2v58FRAQtGpBzW3WLPNIp9K6ctS8QZbR2rTx4waIvzQdRdn9+irHOgfMPySGYjNC9q9T
Wdm+mz8pjvIeo662WnlkgX+8V6duvKA6QbQqG8zILazpP5T5/LgeJ20XlaKKpv64Dy2p27DPyiNh
dBQNlpytK4I4///hrtBb8i+RxCC3/nhXA/1eFEBmjtZc3ZhoijiYFttWkyrNQaCHDX99vWNZKn18
IgNtqPLYtTT4Gx+vtxAwYzkFJORqW9dm07xUJ5sNPAcHDt3KFYEvySe3eDxpuCRARe7OZRkysUh8
vGSe6WU60NcL8UfEh0apqG/L3goNtf4MIP/zpRiH6G5xolqubdpHkgilXxfbngconLpXB+ZmNu7g
btP4Lj/74o4HvavqpMEhVSFkFz/a8aVYvOxFcru4tVOKcWnn2mHXahySfv2F/dV14DTAttkGJJlQ
H58euOEm8eLMDIvJMA5kwcmgmR39E13Mz8NiC8gl74jVGz3RMWtELD19cXRGIY0H45Zl3WHzpujV
rkjT4ttQ1nRLDOyqnwyNn28OCAUdHvwJGmGmP9Raf57TpavF00KNqrYbsaNGAyjZEuknK8dfXQW0
EFpmFYmRZx89wiznVeNgEA5TtxtPrcxEGDl1/+l68UPQti2B4Fporx6H/FhzkeolJrJwRLPDeV4d
gzLv5v2vh8PxKshVNk4pyBVGOCJc4+NwyCRHJyxdRmh360zDJNbAES61T7XaCis1a69/fb2/eHYY
HUx8GwA8dMynH69nTa01UfkkJbrUhl2neOOt08zz26+v8vPww3yyqQHJl9jesNun+NM4WBvE4FQ4
DWq5tn6V4QDfD1bb38e1o1yvBR2olExU+5PR9/NqsSlXWSocJNQs8EfP0htWLxnL1GAtxOnvJVRn
YxN4eT2KP9zL/9/A9CcD02aD/j8bmPbD8lwzLP7phdoMT9vf/8O+ZGm/bzlKOGoYZcjzTAbAH/Yl
y/zdVvGM4vu28Jxhbfq3fcn63UHoxYSGBEJOGNla/7Yv6b8jHmN+8P2ib/qRxv0fuJd062ja2WgG
EUGyY+UiEG6PFX2t1PSCMACOMUk8AlBVVl0Gi+kKSOwUKU1/oYFHPae05pKonXZ6MrrUJHtRFrDa
YvjMrNpQwEN0SsSrikYlLysxkmQP5Fgzd3BXil2WS1lF0lqnQyP1liZWt7ienxW2MgUCpMUz9UaK
ULJLk6uuV7Absryi1EmEhDYY6yKFy6ytK35S0hNOmqnr3z23r76MogKWmMdCWofVic054JTVtBFo
xljdmwuiEQpew0rTPE7j+Q6inX2KiLFnibG97gmTXCoDLXftG3pyxo2dYIc9VEuTvxbK0t4W9Drg
rScjh+QxBZCoS6oT/TzmyqVTT/NhUuk3+xhhlreKqjSaN7dxXoZGTx/pbbm3nEErsvUazjjn9BEU
I+CAtcZBg9f2AQ4m3H8T+jQtk0mpXjU9tqsvagK18wvx9kQkxLTP0ggRhHFPDMFsBQm6JAlmwSLr
KK7GUgukPWcQ+KGFUv7BpUzBuEqISyi8oqLKWRkD32I60oN3KVe1F0WfIuKStCa6/VB3GdynNGlP
ESy2r1vvLgvUxcjbXecsLvzDvDTgNsWdvkTCW5vLaiDt0ifUsB9O6V8B5hoQ5lSnGW+8DduLNAfc
A6mY+9iziqtajD1fp25XApEjbPKA7Ef5mnqz3p0PRaKQv1wZ3SPKCfe51ifz1U5riIfsGpYvZq4k
X4nAybkbl7zySBemPWzFUTQSBokWdObF1KNtE0RVXZhOa75tLbzqqmh7U9ulmQLngIrjnD/I3ujN
UM61VYLw2Aqr+sCz9Ws7Ky60lFRkHy2XCYK1FIN96zgUATbepnoCMiLRwnp2sEiTKyA4uTltkt53
Te6yQ8q0ZZr9VjDPqKgP4rEjCM70ky6ZvxPa5qJZGWc0K3G2dI8VupZwbjuEGF1luzdNmjXKzhjx
8t5oUlDap388KSdmaU7vnYy9jLYrBfNnrJfSZRLEhnNW9SqpNdVCCmyIZLTPfWL47HhXV7Sd/a7H
bk4vdua9wpEiH3ytTCWBE/R2CbDrWxgm1J7R9K1Jkz2qJLC/tbXjFEFtO0Jjt6xaHOINY6r4rozm
MFtJfSNXDnM7A6g/o6lgvIeZY279+MY03UjMtUujiHpvGiqUE97pkAvBKJEKySC5q/fnNjKlZ0fr
WygjptHdse2j05kaHZoNuCrsw+qBpNqLIW3kHOnkhWihkqiINMdmg1+SHITpg1iFnaYLNTvMxCLs
Z9I3qCuX6njz44wm0qTbiDDSvazUPu5CVj55X3ZVSnaCbhT3hA9TS6L77HxNKtW7FbAYr9VF6S5y
Ipcp9NlDQ6OKjX2ID7uhVlxVpBugWGnQqPVQTlkhs69oHOfnGAate+J6/5u9M1mOG9my7a88q/FD
GloHYFb1BghEBNiTEtVOYBJFoXFH3+Pr3wrmvTepKAWjbo5rmMpUAgE4vDln77WHRG2YqRtKoHMG
YYCAnPJu8tBlIUugcB8kZT7dI9k0rAAuc2xvikVK9moUXs0NAFc/ZohOnhF6psQon+WlG1EwkQvV
CBAvlyoe5jH0UDwy6kePAykKEcpEL8vW/y7lr5dmFtnTS/mFeu7wV6tqyMrn7pclnb/3zyXd/QO4
BL5hzmL2Ydn+a0kXxh9AmTgUWtQMMB8f+HP/cCRr7AQ4oEITgSXEfoD1+19ruuaYf8BM47jA/oDW
I/mg/44l+cWB+Ze9RjPZcBy2HMeQjzYbVDwWUkVydu7mFPEHDSjMw05m7ea+tb7qndQ+uFSjP0MT
lpsqW6cdojGxWeJ5QY204DleQVHj8jM+yhYAy6unef/nLfxiM+b3vzL+/HVnh23yq21wquX62Hm2
jJSVFlemvdTXcm7RlEH1ukH+EG/01ne2TeLqgTEuxEtZ64dRI12MFLCGZn0M99pGyxHqgKB3mNea
0IIstncrb96SHm+9O3OnhwP1757hYb/06k71ahDMlVJGQ0zT3GqHlnAvuiuVK9Mnnc7dlbAR5Y0r
gM7AiW02Pk13Ni331NWPDiVk/8Q+sCkZ6Wh+d8zGU6iRQbX1GtaWNu2LqKtqhcpnqsPamEZ6HHF2
5lx+KP/87pcfHVWqEkI12b0yWsuEtbAWY/aQIPy8oNKH4Gzy9Xf01FER9S4JgW8/7l8PLH+Ni6OD
yuizY0Lmn0ew0IvdRC5uUHmluqli/cfbVzhyuP91CfPXF+oBQyv0dZLRaCTp1Vo3KfXNsnqk0k2b
do1TisYoA/1k0alKF2VUrGO/85L1Vqop9B1tDn27RN0uu+9IXuxdleGINzQjPuMdNg8Wnd89+CPr
Di2OioTSKY9Mmc+b8pAeT9uo2ymcgJG16uUl2T/ykqJrQXSHSB8hiOHGN9AMVQOx2ShKO9TKyt1b
ck4v9ckwb+t1mK+spl4u9A69gWzcLijmpT/Dizr13o7KUUU3Zb0izBul4AyfyYclRl7RuEdW9f7t
9/ZibvzvTwWH2a/vbUhlomygZpEiagk+jtUgMPG0yFH1fDWyjaLrk1V7raN/sZZLizCS3tJY0JzT
58F4QPi7bNP2oIWh6RRo6Sg/9WViRwnSm8jNl34zmkZJdmrS7FEgaNt5rsY9No50Y3SDsZUIpxFD
zIShx+Zu7Nfyyh6H5mKu2QbWDj+5pcd9ZSdU/jtJSAEwvucOKMWNSbI2usLWOgPO/f3TFv5RwZZ8
5RW5hKiiMl71zSFXLlzEitqxXtzd24/7yF7+z8+Ec+evj7tpaSr4y8zjdnN0i4gJQ1A7BdEbw22d
FJ9Q4X2x+7QMJxIhA6+wljMv2jh8iL970UczLsFyg2u3dhVJ8M5YDpzcFpvJNmzOQen4XIyeS28m
V65A8rFImzaSQeiB33M+bMTs6NEKlfMcAezk7RxNwfVM/N9aOTzsurCup5V+It2frIiQjoAoL+3L
0kvUtsFWzQECkZhmSJKXuoY4C7voz0yMR1Sgv97H0Ww8lg6fu25UUeInGRA+AGhyJN63TeIPjQWK
LDschxa9Zws9NR6Aat/be946nFkNfq0P/HX9o5kZlpStcchVkTehVDI4nIVJpZorZGyKbao4xxI/
NbaPpud48fiyRk9FYPYKoiwQIS6xD/nNaB7fHtq/luL++iVH02urfNhntS8j/Gl5GJsGzhup+bxB
Y4DJ/uLpWYxPb1/s1HfkHs2MA4kXa0FMI3r1ztotUsgHmsIaCw+zjjQE8QVEUV9odv0TsWYbEt1W
nvmSXoyEv/mSjukTLuf1ZWl6bZ9laXnZ1RQb9Mpbvywkld/UBqwIx+IIv9FSh2CU2iTlQTdGYFuc
zp3ves+OLOh58EloTZl/i/cqtsLWWciSdKZip9kljvgiMw69cb/+joSl+Gxnab33B50qClV1tmpN
2cxtmNnLzFllqhdISqSo7t9+vH/a8H/zG/2j58tBfoCc4JWRJ/TlB8VkooLQ7SyXwsGQuEOnhIpG
gqV0g6FV6krRmM7DfkCNHyAeVoderZjRINctKeedvMnFxODLejroavTkzaxaITm4LvqTY/bxN3Jr
jSHU8Sh+IQV0+IL6MgmLtCcKcEBqSrRsStio47BWBRPyaRTXZerLvYgz9173kOtvUFcY4PE9d0SG
Nps3Ha3/WyvGXr8Fx+dfqKXz2N5lhrZuVRGjQNDBmWIZYge8F6VJ2SuzrOFeM4FuBpNbuneJ4yEE
Ifcjv8oQ2xqbWRRILcrO1D4tdiupjmnFvO3RthTXmF2SLw7btisE/bN3O/qlsXXEbFubHE8ZWnkO
4YSR5lMuNn6KjhUvXolXea6Sfm+mlXi0hpzc3qWs1p8aAXtPU56h/Yg1z4mapbQeGo9aQoBlzb5u
c+E/Lh1Nuq1hx1nNRZeS5M2xMLHhVQMiBD8mb89P+XlB1/hru8VB0TrXy4pURuv5Q8om0WCpS6Wv
WB7LOTt07kUDDNMwh/xbTtnp0coKeSepdVw0eF33TmJSF+tBneKLHa3aw11TpwvVDHvKom7p0M+W
po83lLOzs19laXwWOprwYMJ3KJHeCHknctfXLtPe6Z7JJ1Q/p7z2r9CF1YgN0M5t2YNVW1DuI9BT
jJwNMipyODexM5C+Z7Sz91h4K2/ZkJN6VxZlWQRObXq0ITPCLLQ1o2XXdjYKbCwJEo0D3rPPEwFN
1IhWHCFbu0bxHKRmohWRP6fWZ5KZx8jyZPshL/P8myGFeCpsDSXWkFRL+aHpdfCczrhqu4NWAjcA
tY3kQWRW2WyMWoNDKKlS0UfBnPcO4F7xMTGrMiFCxJR6BIodxJll9PouVrK0L5qxMy8kWN1hR/jv
SiG1EyVbxyq77pzFR6KgjbINsjob41AQ30E1LtWHB7vnuw8wiGDM87LOfD/YmpmEWU+LMTCWUoVT
7YiwQJcWiNb3rwgqwipmrTEiiZjcJK/FIu/lHE4DHFLrF39xmoYoqFWUGzOe+/dN7ZRIU+xFy3f6
gDZo8ux0jxB3QGSc+v1DYjCuN0PsMdhVn/x0UvJfAxvJC1VTA8lUW8HTC9xhbSLNJ/J77po6vyP7
UrzvcQ1+bnWSnbaaqBiHDJ0kxGXCZkjoVo4dOX2J/BH+94pvDXOQat338VCXPzVwh09eMhpkRWOV
fm4IFsk2RjMgvxmRsH4A00uK8KE99L0fuz4lZ8gqn6vEzj/g8EGcl1BwHUJlz7MdGJZ9APgQtfmt
0ZPhdqAz92mZh2Fnau2ADzvDHdjFiXXRe1Vcb2NHi0lpSc1brKKQDIhIDuoB7Rgez/pgHnOQHzr1
Jfmu82NvFFQY57xovrkMJ6wxhd42kVmBLJJTaqlQVZ71ZeyGOd0SBXc5FTomyj5uKTPnRlNH3qwq
4IxLPkc9LnWT1Fpj/S79tu6jpcuXdQvAV7uOu3XqAiaF4l2MDpBZs6+/6Ia7FJd6Hes3qFnXi2ZI
ezewiM/9aINbnyl9Lt610ayy38qW3HFPm6iHJnF2a2CzCXmRTeQ00yyAVVdYn3y55hQ3kT9jeFZM
FP2SRbiD++KQDeE/OxURdttCTfpTkVC5pAuWOYi9/Xn43nAiKHdot5QRYAtPio2g7Hez+BWoSyXQ
MGFor3OklG7KYpkg15y02v6i+33xbVQkWAQKyc7BktHgTBZSMp67kRw45nDmzE3W+ES26WnqXPuz
zXf49hJ4YsN0jLFqJmugxtyyP+0XMMqllVwg3FuIp7P+PQ7Dv3ZM7tFZYB6KrmiAPkZUIFs6PYsV
JVgzznTmjzRHf/3vjzb8CP0rf3XNMpqLCphkKWnU+FSVBweMgS2r7j3KfOKpCSInJ9cHixRb4nJo
2Rr6VZbupAGS33MGNJd25VBBnlIi6vPsYz26+JjMHq2VgvuK7TkPeIWssqSXXTa2193qLWqXt1/E
qS36cXbATLE7zvpVRfkw5dd0ZJCN5fhAsKaOaOPIUO3w7PK1+d1FwzZ0rw5WKaMez1H2f19VQzj8
65nNZRtXSK/JImfJ9TtEufHNPNX5Z60hF3OZUBNmdOIibSjTgwPpXLDRiyjsN3sw9+hssBBrPKaD
nUUxVt8f2Gt6Z5cRlWWk7lRfE0gvnAARWNwEI5yfD71jd9/AeTTUIwfst3tRS4SURMmRgO6uM5wP
Y4KAoKPc5Q/Itf7IyZ/mCxmZI+monUoeNVUkHOxTVflbkY7ii9bPI6F3bsUabFsxEwgK/jNv9tRz
PTqTlHadV0yuaZQOs8muJz0UimrVb4d5Qn85N7HDOdWsExtXT1z+SLu8SsK3R9Wpz/votLISvId/
nPODX4rii0jmZUtzYg7zOq/PhCmdONp5R5WVds7cFitGzs7N3My5VuyL0mAjq2U/ZsiuZx7iiR/i
HRUtEnfNtARaATn0eEETWqa0Uth+T4JN5tvP6tQXeBzIUJar0JQ1q8hy1nTXTqm9UZl1MD1Whhu6
LD9A+PLlviz9lrGHKnvy1nyvJ2b8fOYWDmP+N9/CsRDRrbXeH6lQ8ZWRQlrHy7JHoZXeG7LPHhrE
0uh80/YDNsqB0obl3ORN4TysjQSdAfc+qmNVnDkcHabn393K4U28Kl2XbZIxMHsZaWybsdQRnFro
zhQAYNU2RlHlW9dfxr9Xk/KO5h6qYa7M+6SKcOUDsROJt6msSttabVy9e/vZnhpBR9NMvxiVO7fW
ochIwkaD6ZHNjhzRi6EDfvsSh7v93SM7+tJrYg1G0l8rqorzIaKxw4WOTvjf4oz+a6Hzjr5lL56o
BbiijJrGaTcoPR4r1MdXnZqWYFqI7nj7R5yYrryjI3E5TkRncbqP0rnGY93r061KtJukXtbrQnMo
pi183mLAhi3G+Jx02Dox3I6VdeVczLhVyioqYr35CNKKHyS0nJOJpuz1c2YJXCQkCCQceqckGwm0
jSsrgDyxthssXfK6V+1B5wzt4SeqiQoLIgfhoBNjq+3zapQNG7rDgVpbmIvXkliwK8tpqv1SF9N9
XczjZ3fGeUxoRalfmCa9ipCMpBRsIsyfeq/Dpz6kuzYoJjEKtQ8G1IkDdbztnc3cd+NDFg/yY7kU
dJ3ssqnOyYdPPBlxNPVhWaabpWQexZg/AgVCYVd3/XptKZxReSbzz1gikjOD7PA//c0QFoebePXV
CwOVfeVBwpHm+mxZ/QMqmY7jS05+yGjsO29SXwkgPRdbcGrOFUe7N13kS155tKiwLl0b3jA86BVh
IUBAsI2YGWzjLvV3ypff4tXVPiMB0YOB1fr+7cF+YlI4BulKI1ZQxnMZ2R2VLF2JIjSwZaMhUdmZ
hsypSxxNbS0tFw8bTxrRihsu4szUsbpk1RXXOhcccGqEHE1tq1fKogZTE/UWKIlkasYtc4S8rluj
xsU6Ar6ByfT09x7Z0SRXojDj5O4lEWdHTASTLi7QK/qbadbd7duXOLGlEEczXeqW84peQUYFBad7
Yz1kQ5f4FXsMkHuctOdGn31qtB/NdX7fODNYAwy3sSiv8E9Ym05UcWigQtmVmqXdDNisL3Gw3xl8
+PeuKIqta1T1x6E0jW/VVODPSY3nkiNGgP22CjAcPSZTXkZjILS4jlTaAOZK5Kc1y8TuJSeYQ3K5
mTRtDpYhkTut7fcAv6lI1YWzHdHmUvcY5R2+2KecEiwnXPB+uUOA8lgl0GvdtAGlygZoFmnxUPJ6
t7FsWY6BfV3JgZzfrjNFuIr4K1EVzc7lDHpmO3nqcz2O+iMUqkLJYHIK8A6wn7ys8mDpW7ERqhIh
AjRvn7amHrXaFO9GKFBfkq4ZNlah9OjtsXFirB/bDSqckv5qGUnUFW7y9WBKfr+aDTZpIAObUZMc
yyEtjc9vX+1FL/yb+fCY+Ok2OKT7BT6H6l39xhVdtbXicsVy0LYX02ym+150JqfGzgwRg4OAm6kJ
EvYJgycTMbSY6oOfaj7kHtLUB6fVd/Y0I1kk8/0rnkjv0CLMCU1SZsgxHHXSUlVnPqNTj+pobvVH
jHouUKHIneduS/yUjsC/XG6hx3zqM5k9rIoCx9sP6uTIOEx/rxaOZUlkXhy869hBysi2lm6vq375
7o7LeJWN2Xg5CtldpSpN30+yqNCC5V3YZGRTvH0HJzZfztE8mwNyyjS959ceRGJLhnALFNm5fM1T
nZhjxnLTgVAyE1oWifEPr1hUrVO7hTjUbfx5dq9qbTYRmq05eR8N/EccHmeOWIdn+LtBeDTl6gZI
g7FmG6M7CknDMJehLvMsJGmzPbPrOzHlOkdTLkWn3F4XLY3cZTE/WwTa3yB4e+q8tRw31E7O1ZuO
uO//2sU6R1Mu8CnkRMJNI4mDMGj8eXmwppVU5rbvwcTF5t5zlL6bFBrJlYj1h9KERJaJjC2fqHPa
GNT2kcxqy3ZMXOtycbCLda6I/96zPjZpITW2+sVjuVZtmT/EJuVgYzUVLRPH+Pj2SD3xOl9Wo1ef
SrZ41VAD3YjIPPH3SJIJ5cKzfWdDRDtzEjmxsB3HP3aT0mdIy1yiywEUTAY6HE36O9Mp/D2OTxyS
iTFs6RnVZ6546kcdTTZIYJu1xoAc8fr6jSD++pIh28HdqM9lKZ8Q3wj7cO1XDw5xcDLCEaJC5Wrp
IyXYYj/6rXmvWgy2S6JZ4dJU43uuS0h1l6URSY7Nxkm8FfVxSSa3bcit485ANn2I1HYphg1FhD5s
2/nc8enEh3RQ6L++x8Fv+onmUMbxyaGaO4GfWHJ32VWCLo+brc3+7UF06jpHe75YNJrpJszfrbE4
NNOL5QpKJBplymmQzqBAvH2dU+/1aO7xixKNWONkVG8HQp9ILwYg6GvbdlLFmbnnxMxtH809Fd1A
jCWIE8ZxwmPb+/ZN35TL9u/9gKMJxxAjGm1yICBuwuEjU9jZxiYrhLfQtf9blzgmqsumwrSs0C/l
4Jww+2Ls7Or1DhHvuTyyE2/hJZXr1cgHnTJ4LeytqE0J0q1lhcQMSMn9OBbn3sKJAfVyMH91CS3N
VoBgfhElTdx/jGMdt/UsjQuhQ69ECtpfvP2wTuxKrKOJgltv50FaeYTOkiiP+paERhEY4OJDMDlY
fsmofvtKpx7a4c9f/aJVsLBMSKMju6QfYJbkIOYubAVDT/0zlzil77GOPvc+MUsAdGMeEds6sKuf
40t9zjTYl6W5n6YOhfyhZWNSXthm0uiD1rDNy7bwXCDC3tl9+amXdzQbeKlDWaDkGJ1WDS6wCRRE
tzEcw/gaNxXKeXPJ24vRjAcfhcHwDWiS8RXaR00iw2BbT/2iTZc+KRIHjAyZbWmpOEZ4iUEB5e13
cZQf9691/9gZVGmZw/Eeza4FWlHCOH6/2AO9+3zema1st/1MuRXpIaJeUXmbzgJASB952PnJMIFC
cBwMg+4CL4XXCIOypNvrNp+GxPD2vWOmSN7jeYv2cg0LnCPb/BDjOMj0qp2662YEj1yBUAkGGFj6
n9TfRHwSUIf2UGTlDtjzFW+w2Y+95od2lpi3s96FRntujjixIh/02q8HowIwY9bQDyL6/yYchJlz
ip+ju9VbDour+VNba87ubeufmbjtQzrV77aNL9kUr8Y/Ss0UBHKaR9Pq47K0h8q7ypoCaLNiE7aG
sz4cfFVK+Jua+N4b8AfkzACsMdqtBUQ65PiIJMWjZdxuMlZaAyBJzYo65VAdWsfyL2m+jRvT0XYj
EBCqUSXPlkhZNX0tcOQSQVhp8b6XXndxoGnS+acG+yMd43aCOAHgxmm08Q5Zk/VegTO9Hxrh/EjB
1hphp49kwfZdJm4m2tBZgEcCpElumfEdeBIHzITmT+8SWqtjmNSiGnZa8kSXtKzwQ8TmbdkbGdqP
QtKDMDEUuZZZA+BdexhsjoVYCWQwCvWM9uG8BbgF+3HxXBUN60xXUHO1VYX+As9rS9ySjttJ84pn
QSEnnF1Hc8Nstrov7ahn37zeQ0ipNa1PPwLH08KtrfE33RgAOujFu16k06Wz0F/tDP+uTogd8dbF
BJHeplCkx0VodBY617yupgNdUempPQax39GP5/dlPwaljOs4T8DzCovEwBCRTLsTTZV+M922o68Z
50j1nKxQ6dYqbeOz0zfmpUrLZgvBpWv2elFSqjCIKICHNk2tAbIrbiJL4+dk01C5G4+lK70vmA2M
TRkPOVkxVjk/V2BTxncoJ5t3uZuPtMo9X8UHkYv/1MSdskhq8FWUQAaowhJgLvYUYGAaai24Ibcg
d9QP0NHOZ7VwCgWjQVYM5HA7/+hBds+CiVDfT1OWOuRGT2BwQgB13ocezw48sTWpv+fDwqeySrVW
qBWX8cIgUGUIdLrpGzQJjblDojMwpFdQmAdjGtQvBuT0eTGMKsFGNnofajPOfmpIn7I9XrBChi7h
GtEMHwjecVvSlrcXZBiBPVk5cgfPgVItkn4gvEcu0yMnjhIN05ARMcKJBDzvWhb2vJcTiF3LGi1z
C27EtjcgubObCeaJwUlt0h+mJCWCpBI4rTLTTz8klsF/ABgee4Rez7p1Ma4rbES5JKrcVhjQ/Ium
08rvWW+LZjMPvf91cv1d7FH33mCKWu5BvcAIksp396POsNwkmQ3vWHTjinNMddeTqhe5o6rVfFnG
LPnW6Wu200YFeUMfUvi9otP9y5F2WrVpPJdbn2iDXk6ZASLGotLxgAuu9iK2d3S+PIBgaju0NS+U
2dv+7ufp8EGDJDMHfBXuZW4a87yRZal3xA3o+Z2onOFzPDTjFS3HFmCrR5r3hm6S/z7JOsgdQ00/
lNa23+bvqDRX+zLXnKdRLHXIWAD8N8QF+MReNtkH2Knuj2qAKImErph5JH7XJduMfDBU0rD4m13v
12vCrB3XN8k0Z3Jnaap7SJxSXzYedQ9nQ9gmET+t1w4ER2N1APyZrpDJ9WGSjzC+EYNRvSk+IInW
bIhsqfedyDFOmlLYDfnyJJxyMXzmd6t3EPHDBBIqzN0+3iOWa9Ot5sfOumsoJt6qYpawhJhBMgyT
K5BRpx413CWqQ042KKJjFkurDYIBcA1sq9UDkqvHsOXiGbn3qLvXZKZLDw5x0f8AhOv4wWq4627J
fJ02jwHXG6c2SIrVhrMYmDmjwe9H6uSQjm9Gu/OygP+ftzGJWo3auMvNywH4lb3lpyMbrNNW/fD9
cRpCctuHXUfR8Qu8HphAE8wbnlAzjt6FBRPCCYrugEll+I5XEC0TWNiARe50HXhf4Lf9dFFYM/Rp
z8+cB756EFZW6jf5pmAkAytMvGlTreXQ7hOq+N8dZ7zxiuZjoousDQ1wUFczLM/ngr/PSEDMEwij
zO7swrWe4hS0PPkFNRCyXJjORYK83t1ZKfPU1oc9Di+b+K2Heu5ktqv0Q9WT2BU7EA0LapDWwxiz
1enpG3SlXELfPwCByE0xmoDqjP4Z3q6por4gBDWz3LuCoIbHrKLbuEo9rYLGrAVDMcdSG+gUf2K0
V6V9rei2MdDrKb4ndcCxSXipjS8AgIZq63RIjdBSNXddbPY3c7Z8QLB4kE34efmoyVXL0VWm3Q81
i2rZdAi7KjTfsviqfMXNVRlZa3Cx7faSCmMBIYohGy51pcGny7wDRb+XwzsUadO7NPfnr0lld8ve
60Ftb4V02n6jmmwi52BUAKFY0nXaU1WiRyWPIBh9VX7HUDg+rkA3b2tL9bhK9WStA3KTmyyctVgj
lpuBE8FQht5YyWpKNro7p8Mmy4bM2tcY0p5gh/tf2Bi0BE2iN66R2RF2iis1aUGBlo0sN7of+z2C
Cze+sIeSYh8d3eGavrYDIrsDWlAesJd2fp2NbV0Gs2N27/6vPzIw2DV4+7HMi0/odbi1VCvrT29v
QU/swI6REHnMLDmQ17onWwA0XmY82ZPq7nzmrgtAyTbNLVaaUQ7+3+v8HCNJmDrnMj1ckPWofpAI
gX9yzhUXxPI+vf2TTlUlX0xAr7Z4k253qe04/t4dqYqRdaiHVZHKnciM7nt/wO91/Uj+RdG1UdYV
IuxVNX8/c/ET+0vz6GStoxIVGlW8PRzBxwSc1mYZU8wsWHE3ZqKPoTk62VaDqAx2Q1MXqpn0q6mZ
8PfasgytTmk7qY/f3r6dE6/3YJZ8vcGeV5NA+XESe32qWHaSEcLjWna3fpZWe4SLagPgc9glbFLO
XPHEoeulTPXq4bNs9lKYEqOElsuPJj6h0CJQ/jJjwrpAtT//vXH0Ukp9dR2jggpgmpO7d3ryH1Jl
qhv2lmNYm5l8ePvhnTgqH6dwriquZQusa79CM7zpfXGn5gWJawxn7e9d4egwTi6IYWk0j/bC0z70
uWXd58ooEbEQrv72FU69jqOjODQARc8M2rKbNeZ2gudwVc2VscMVWu2NwZvPHGVPFDCMo7N23Fp2
V6eztify5zOH2AsNjGboFemPJquWCyl694wq5qVc+5vC/0vV4dWbF61qdUT5aRQT8LBpKpXcuyTf
3NFpEgH8XhFZ5DSgAc/LGzxo1qaCEw1EMZ1Di8Xjo6/8nwUInxAAvbwe49n4mBcT2RGTNYUmJ6Ot
l6BesCttCZMBqAaaaELtVCbuLXJDiLmn1yqoS6NYK92LSSOnpl/sYqvRhdw1xoJ83TfVHflL2d5y
a3kTu4Ie6rBMoIVrQnhcvbgolKQ9rCBrsISu2xJW81YiVQ/dAakEJ9EePWG3nBlopzpRL3/+6qE1
iQItmCtt34iyuzDYZ26rWaUhJsYutGNSWEpvwWgrpXYJHlV/l0ICC5UHpfbtgfiCZfrdazuaGKWZ
NGYbwywep863Qs9YFclcptUGLW6KvWuIxgzx3RNg0thd9200xyIUsxj2HpRrThALCPUpd5xbP6c+
fea2TkzX+tEEaaVJ19valEataow9yUz1A1pOM3z7R5+YQf5bkKw0NH+O+focXAKkdKc+p2wgfxyC
z8kcXhbO3zzX48izAYNvaqWrjKBJ+KTrqGVXJxTYfXi7T3GLPhfo54S3lmSbqoyTL4NAcUw+VB6Y
5rpcKuD2Qey1yX6dgEIUnR/fxMlAOKda8GQm/n1lK/Ug++qpdUiMffvJnGp5vQhfXw3ItIqJllH0
e9Z4JZAV2d6mGOW0+9OGvfbufWuJJ+jW1rVabCfyM1ozZqbbrNuef28Z/iFDOuXTI1DmvZ06TmB2
vnGG43di2jQPf/7q7rxkXu3V56GSV+E++GJAbEGtdGP6K/621rWjtx/DiWnzRb/96joy0QuZAOza
p/5yDzC62ku/A3EnnDjgJUIPwdXw9qVO/aSjlaDwxsFoKzPe6+08Xi/owjacFacd8Fp8h5g9/nx0
/xbq4q5+Lt/37fNzf/Ot/s/DX32q6qXNkrR/ISr99U9343PbD+0zaIi6+z+7ofzxrSfj/vjv/PK/
6P7fy78mRD781n/75R8gHmb98jA8t8u7525Qf17uH//l//Rf/oNp8UhSzX/9x1M1lPBf3j0n3NZr
bIWhU7U8zbt4QVexd/oLXfXyF/4JuhB/AKUkFcu0PYa4cWBH/YNddQBdAAk1XCqJJIW9Zld5f3Cw
Nv1DurEOSNA/uBC7aujT//oP4w/+gkmeIwHSBJYSvfnvYC6Ig/ylTApZkl2UAT7rgHwEzHPchnIg
FgkJWXqTzvi+ofdAAt9gxSZ8r51F7IMMztev42rYH7BfGgh+PD/PNs7apJg55n58P2XzjFqYHKGv
XeoBTmIVIEEuLbXHBZj5jwlavxl2SXlJYkL9jh43nplemyc4wBQirqzaQKORWGPyropt091o5Sof
hqF3rvG+uU3oz63zcZaEJgX1Skb6IeliAqJnLzboa2l03DDZIO+nRPcp+lMy/EzVp7+lHEHwQjfF
Rr9DIsEvOuBwP5MKFk+0Qa0DCgn51rfWHpIHkiIA3qYA4p+TLgWT3yI7ouY+y3bY5lPvQLRm0Wr1
FIbX0h6U9I4Ax7HXytK9aszYwdGIey4Ja1UIOh42F9saZgWRRkxG8qXvkuFm7BMlmYz9xQ7GpFge
Us7+9p5SaXdZ6J5GfaIYtTtixmy164gpJ1SK4i6hKi5VCFIKcamFJf6u+PBeCueiXnUzShIoF7fU
3eyVSWV2vxhOHxO3RElLC+NO+nhl8dpwsnfH3OHZTxg+UZNmFAIbOO773nf8qBYueSbW5LynWxW/
03I7AVHWWQMwZ9Ub77QiJU+lcT33xub+khCnpkNgHMkJH5IW0WiAWNW70EURE0/oNl7OORYtd6DZ
KRFaPEMOvarQ/O+inS3CsYTTfzdm1NaBJXF0RKZeOO+dPiP0z9PU+DhJYhMp/HSHBW8gRIKqPiWe
wbnMSgkReMpiLDuDX98A/qFToggKTDez5ho/PVRsRRBTfS2DoTG6jqetULnqk68dQE+m3eDFasUS
uiM+x021aJg/Bnv5QaxK9TyuQv85V6t+J9qF5nVcmhYkdR0yzKaeULdtJcVI6Am2RqBY0SzZ91RM
/QRyfV1wPnndSFhWXH8lCTsFLoErBx0u6Qm0eUDOB6sz3az6rGVbvSuR7ExejjXKXNv2az55ngjE
BC6uMsdsZ9iyt7fULMUl4X7Kp4Afu2uwJqlpb3EYUfYRZlW33xctVrfx6iusOqnbXQxZ4vIgR1XY
W+QijrN3zZHwP10MJlEXnXNl5KCStyCm6kdbLyxvU2YpxtHcFGS4EuhTcrRNUBrvqzYfH1qftIsL
YJD+siGhg4K5p63e97okf2DT2lRSiSczKnE7ayY1x4w9yR11JwIyceCpH73hde1V67vpdS3wGwS2
Ps/63oB9nG0h1RAWW6+8CyoqVf2Tyn36LE0Vf/7/7J1ZkuNGlrW30htAGebhFZyCEUkyIjMmxQss
R8zzjB30UmodtbH/A6UukSCbsOz/qc3arFSSTFLccLj79Tucew5w8uEreh1jEVfQ9T+SiPHIRSWq
2R+RJ4CRTN0AXTuxhfsM6SotDux8sPwYRg+vezZJxgNqfHKzhwma8iQxe/2hUUz/2oZMQS5JM1D1
iNsEkrVhEL4aNfx+yw7ewB9G6QoGjOpO+YzGi1FtFdyft/LKKv+S5LH0xBlTynGGJaPcWqVhQM8k
aBhS7i2BMj0DjK8m2TeKYTEH1y5yIITr2vBilHxSOasfKjWzpPtazNpu36h+Z1CpNZBadDpYPO/1
1OJzqHkBzi/WJAROarRLYyiGhkJ/hkI9VNADyBDM0ZaoqeLkoMlEuAJNp/ahFcU03GtZ6RurwitF
KPLRuut3Qeu56oEJRvGbEBiyaDuR55ibKBp0WLR8cUTl6QiKHXLNTJluUTIRLVXmTBPoMjINyRKh
r57SgQL7Qi0T31k6va5CZi4JHh1er0/FeyH3aQgXdazpjj34ulTLttrkvd7ZRkwEThVV8stV2dfi
izG0erHsAWEhS6MarbigBMr59jwF0gzZdPvi1dDEKvoZRhCz2FBEmu1aZ1+zhZmbZr8JCW3wEn2k
vplebD6WnEWUQmX++2XcydI3V0uFbzTP0CcoHPYKiUi/FSnFxtVzy7dBDhgpDmsd5KXRMaDv692y
7D1vr4lhe1/CF/LuI/pVw6dqBbsBBipp45gNHO00jQX6gm2afXcrd/iO4kZxSPMw+MhyoHGep0tv
Dhf6u0S7YVi0lQV/IE7HKJYM0xk/jLatXxTNTYEo+k1coahOD4phF0iD7UxEdxF6FMdEMCJUzTel
6az0QafARodwiAnl86ooVzAODjGvBC6nbqGasx09xdtYsqqgqNgPKQBRS0Q/j9FmSo9AI7/IeqL2
d22Zaa9p247KkV3dv8gZukOLJoxclPRyl2ac0rZoafoVdZh1GBcgtyll8AFzwMP5veS7HXny4ITe
WmrodNqh1xktw8N5/SoeJ+MFQ1UdW5NqBCGiwZSAVNBsevGNtjQXcMQzzVbBaIuIB0oxrh1YTvhp
sGLWgz/WV4LmDhwzP5U/oBmkG5riUKAejsKoWQexpX3orhYjsEGrg+RLz4q1UMMxkKRp96rJgQZd
gSPq38AqVM8KTM28oGoXoatGJsErzvzCdyMVLGjWrfKH6ffho5XXKQ5DbcDXFVqJCB2qe9FTn/hB
2m14ba1EfEjg1XutA9QrFqVb5cy10z7/FYJG+tWILrJWaibinWJ1zyAV/NmAYMuDljCOzmxTuqON
VL0nZk52ztB4+uyXWh7aA/OHQJxVSd4iMpUZd3DfkTMlZG6fokqhnFj4iVKtDBFs4JLkurpzHAM1
CYB66O16IHsSu/IU8YfedkO/pGcNHwx8KxD4KYEbbcWusZCXDGT52VRq9RkUsws2jkmEwG7FwKGZ
62bEXF1gPleI5OgLtE4Lhk2yhNwWIkNxpDls3i0xqZSxRRtChgsHuc+4tTbsadrA8VDWdbkFt2iq
jLdHwb5W3ajZx3FAsQgBXveFF0UMt4EVSq+GkcvtQulKZ+2Vo1YMAmmVuuw9U3ZXilEjtCR3CaRC
SVLoL5VCt20zEDm9F4aH5J6ieOEzaswZityt7y4aUaDC3blh9AmnDtmjpTY/YtgxfxDN9t8i2Bc+
TEQP8ELo7SHoyhAtv6XBVi+48wazl1mGAq6uO9WjbzjeC70V01m4NeGY3dI4FxeOEIbPbVA7Ib0V
Sf+jr4PhIXF9LV9rSmtZ95nBJLxdtE4lbUvfQU2HJqb0msdN+gieKY3v4B7r4Chl7Gep8HY8oP/e
essCoYiRjhziRhsxQ2MLz0oj25UUSPftMAQRheNAv4dWjBYJTQlmP9HfgbmTMxzyaMr0RZnyzpyN
qTT4xkEmPBhETXPXbkbPF3mSTnonRohRJUoJEpdmbpVvXqXT/SgdoPc2vJloq5WVRZcTECWiT5YD
jxayWo5sLJNisD73yL7QwDeN9hlVL+8tRbAkgwg0cQpYfWTvLRH69idKTpDMJSGhEzLXGuibECDM
Q6jG3lNNpxdK2rY1nuMsYHSAN97d+/QpxzmnDP1HK+kYIxOoxDJ/l3nWfjAkX1kFXLNEqYV3JREM
5S4QkOpYIGKS3AttiBpuo/XaNoRb7CWgf4aDLXp+QKqVzoFWNb8DOnq0z5oe0V+bQqBCAQWtq79I
2H4rKd7534u0TH9V0+T2LD3+X5wQj0N4/31C/KXGEX2Nf56lxON/8l8psfIPC9Z/xUA8ARpmaxx7
/Csl1sx/iIaEp+Dko+x+zHv/4n7UYX4UIYQ0aexA3ayN1eJ/p8Qm3DaM/kEZqUHWLf1ORkx7fpoR
6xrM/ZYKoQ90kqQz56UhV5YLPUAkAbaSUewvkwcDLjs5YAw9ihBXWZtSlNHxFx0wN0wzv8V60j1o
rtPKcJgFgXOnBpL7CgqJx7P0y2SwQ0Rt5IVE030Necj4l2OMvQpIdtZBg3odtWnaQkmRIxcda23w
EQgDMx0xIA9lYyLx0tiqgYw3qmRa/NAbpvxV7WryQo2ovLaVwUCHKJSL1FjSlZTlEdMwoiUDOC1G
ieXsACuEmC76jPbpiqes2CT1SAyR+qUbEPIDEFrSOWuAvQuxYSwis1C/EeRAhtKmAxySta6H2dYt
DSpljdhHxOCMDodPNHsH6AxdrY9Xpok8q62kAQKRVBzoC1MRNb6T0XividC2w1osqhhVKK+znlS3
c36pde2+OFpbvhRKynKYsFLeitr1Psud3EHhgZb8qlZkYqPmyAUrjLSwQQIsFAwLNNWMHsUeczDM
MJrbzDW6r+DLgjcmmfQP30+yetEEyDkvBAuJwSWS9D4C0JbcpMi5QVUrjaS11tDKj3QZnM/tSGmb
kq6MUz5h9EzMA+etWPr1M4/P+JDKirnPj/y4SmVa7/5Imos2eV4sYYuPN1kmSjCNjQS7Lk1i4p2R
drdATokQzUoEaenAFtPhmamG7+DmgLHXP7L3lpYLky90QsUX88jvC0Ys+eocWX/lYBzucKORDdiF
zOEXsq5wBOfdyBecs1ZzFRx5hEfnSkoLYTdMEEeu4X6kHYbweIQZN9AMMlAKL3HQtCBCYeWAr9hU
Mv+nOJIYR0c+4773Y94P3RWQqDpyHutH/mMnSlLUe8qRF3lQVLy4eORL5h7BnewgTO0skyOn8lAN
GtEv3DQmz7HEU5xIteDfU3jrfsWm2gnbTDBcIA7MWcRPbpRlQOn0yHrqj5zOBGpwlKtC8d5FFTOe
khqJwVZ3CudL1dTkY0u1Ezv5BXZzLf8Gd6EePPTy0HwhzEZ7MlE1BZybT/cdMCj9mLu8EJwvsAu5
1aIWqJ7YIqwrqe1HsDh/FnSSOyIggYhsQS8efnVPk91944Bptw1VcuG/KSMITBIS5uBTK7ftTkLA
qV6SZEG4TggI3EGuU2D2VuYO1aMDBw6yf1BfEdmKJbg4BgI6uIb11FPDhV8GQbKu8oDKAsoxUn3f
uBoU0aIAaMoO40RFrE/SXEKa0G0+ofNKOukIOUMZiYfM2grZ8zHl1CHj5hfUxScp9fIvgSWG3ioP
Va2CbrQrn/VjAlvFlfUjaZGKXBJ1CV9hXQkPli+S9qZEwwIfk2xYBeb20f6ZInduu6dWQOLcjTl0
dkynxRx+G0A2xiAQKYwpt9elpN+ZnGd/FPDK58wHl/ofjOuSquea1n+lZeu8I1Lh/mQQM/0FAKRW
7CzQEAGUj2l/WtHkpWE1lgPKsTIAL2VRPJiKE6JtpiDrGhyrCHJAQQElxVjf58dCQ3osOgBWNL9p
x1KE4hpmD+1nFAVbl+j2Kbd0piatADHpBahOChrxsbiRVoVsLgTQwc8Zws0Q26jKQ1i10rBsGiMc
RlQGpZJy8CPAQ8cSSj9WU6xjYQVUcbzXjuUWxjAovaCdTZxluaZR2Z5hOPEqV0Pjvg3rwgCEmDbC
Cue28I9FHWms7xB68O8ia4YOa38sAfUUg2CkoiwUlMBWEKgZi0UmWKBFPdaQwJGS2qVJJ5JsUdq3
o7He5CDXC6VaoFGGSo8lqc6MKU9Zx1JVH+R9vjGLAqAUDOv5m3wsa+nJ8CMZS11MzMIYXh4rYP2x
GiZ2qJwRQY5VsrrxqZhZx+oZlTnQ/ZFfSr+0VgOLWh9rbQ7b9VTBL/WBlGNPEqrcR0ZiLqw8pEzr
BXG/bvtOJ0plEu4Z3QyKenWpq1/kY6lPPJb9KpiCv6EwK8OvNdYF/WOJ0DmWC9GyRawRbjTu5nAs
KfZ+bm7lxpEonTIn+9ocy4/KsRRJE9/YEdtSoGyLmAxXUGTDdo4lTJhN4nfdYX1bCNUsCAT7ytvA
XDSWP4+l0OpYFmVmwnsW4FZ5axjBpyiUEAagNABc+kkNatEW4j777CbwQcChIHngiBodZfQ0jbOe
2RoQd392cv4vmDxploxMC/99LPmv/6y+VuV//PrXP3/865/Fv/5Z/scPOkhjfJ3wN/5ZjDn+pD9D
TElX/iGijGUqo/QSHQvatX9GmJJi/EOVlVErzJAhZNSBMfwVYEriP0TEjRja1jWTvxgRDv8OMNEY
UejH0KDjYUZx5HcizPNWoMkPsHQdvLpICobU1rQl6CsBmNcsCRk1hOHMrFZuOIZUY21ctl3r+eR7
EZX0bpqc0oWPXb+/u8Z/WYPKXCd0hsJ7qq81+L0k9EET7lKhuStqZaWKMwCdCwuGLEnI5CAmgYoc
Ifp5vNw1eZ4Bd1N3MEbIDGGheGDhFGaADRdfjcDeYk8Z30AHRpnOAjE6IjSg9qtdxiNhh7VGUZyb
vmnrjEdvSMdyoKTOUDNP0BR8PQOhBgyOsi6Shs84X1vlJz7EEFa5G+PeT5KT/MqYNEN11TK3RdL2
SwZb3K3mAa/oBxqjNhQO0E83ej3T1J3wkf71m3D8QDfrJkX2yVemntkKVqUUO8SszTXsupLtKIX0
LoSGewf3H/hQ/Pha9WEwGywK125MyILGZ7rMxUbadl0YrnoAuA+G5jCi4MvKKkHo986FAgRG3nQJ
D2+5TPLa3EixNuq/6irc6FLhfHYE6im2iqYEHWVT/0Tmoz/dPqbHU3J2TscvrWqqrisqF+MIBjpp
lEdm0AtuMpS73LOKNSLFb6mpK/TYqD3AoOmCQc+UpzplTgd2T4qznIiF2OTOwQkUbSnJMFUbcv/s
oAP/XuRq/4iUMoLYYE+BEDVzc1znTfZxO9AKsySNY29JpjilBIiTvq9jPMxOMjR904LpWXeSNY4P
tNZKK5R8Zv8vLxldXzAPuCZovLUpnZwWWbS8QtXfiZB8DahfumRmM1tw3goe13RuY/znJ1ugVHrb
Z5ri78pVvB/ILdflIlq6K2HBubClhbKSPxX36RIukpnVXX5NA8QUfhWNOf43JWHLUIgBkKH5O79a
G4P3yUeQFemjB3BDM5aOE1fn5wxTiq7gzkX81ZRXRmb6uAh72d9Va33jfw6erUPySb/nvEvvwScU
oDfJp+4gb4x1ti5f3J/WznraZ/t0Kx8qNLuZN/lF49o5+DNff7y/t36vyf0OczXx83Dwd0r7QC99
lQFJG0kyHLLmwDcgmUSF15sZ9744VSbdfcoc4AwonWjTsXR1EGhc1343Tp7+UsN+oznpHB7sYm+P
NgwFpS3GYazpCJjEvJ04dqx3OtKmgLsXWo37UR+7kNf935HBlZfu0llPLMnn5zeg6usAHux2ik2n
4l67C5bftQUQ+UM28xhdbBaWDKIFTecllw2ZUOH0prh9DGmOg6WAPrLitOuWerLUf22GN79sVlGg
2PkcHPLidh5taqhH6AoFMIuY5tSmGsFN2SQZIgpRQsEGFAEqs4a3M60vJdzFWj7zrM/ZG/f1xBsM
Ap0ZFG27nQfMXYzSXTMka1f6pVfOFon7nRzOGLx2GAnMVIngCELhKRpXlBujy/W02zHu0W1bBHYX
BopGMw7gYussHceN6KioMTJywdHvQp4ctQwt7I0GMQSK8LlvLi1YvlNEktzaXcBZuO2YWr99OC++
5tEskR8xn0xVcXI2kZZSyLPzfC9Y/pMohOsKzZHBKFe5nH7Ac2W71Ryp2JWVopsoKrhUqjriVNgy
NwTgM+NKc5iqEaPeoiQLt7exHhhvdOT4qdYgOLe2txd6cd0tOHh5lE1iJi7GVGch9pkHbDOdkVXV
WfZqv3KAfpJHBVny/bal44E4dZmySK2X+gHhJ0p/F2+imUaF6lHF26k74aDet/sQAvOFjC4kLJoL
aZOtkpUKhflYAZjZzmk0+qfp0aikkjNO+TK6VOllq9SU3UBtkWeT3pZl977K5KVqF1i8vdSr5nj8
xxK4ShIyCUMZXPKVDqaHnWuKAGkeTVnbQID3QF8klHPAabf86PQeHtd2YmwSBtC7Mw0f3nuMPZjC
h+R8/t2fj0ATOo4cEwQozGkoIxtZpfiiLuzy1qlXdTqgVtALcyPXozs8PxxIdxKw84dMI2FK0KlK
YAxk5oD2SW416yQvP1LaxndBj47Tb68HKwTgJI/4lWM/4cRRUn4V48Eb/D2sI/7OUxNz2cCnO3ME
pvcKr09TQkEaSx4T0Ok4hCvBba4JfXLwBEXfRJ6pPA9NJn3zqaVvcjH6uL2oqb/CHIBsS+ONI6WT
pxGZWlA2HyKrOASdtQR7cmjhWBN7adlDS95mEjWimet8ZYGkqcftGvPyMTM/fW+yHK2tAOb0g6LA
jl1J7Zbuv2jHLui6xpg5gxeng+URZ6IsrCBca03JaCiGJbQf6MpXuGNVgUsyUI17EAUz8OKLu8Rj
QyUBeCcipSA5x0WfnA0nzBLIVMvyUEcpHP4PqOVtbm/UnIWJa+irMAg7BwsA8xYA1mDFmzl5V76V
pcg4Hk6dZvG1zteQpQ3FYLcqDwbBmyDey6hZ+dny9jKO8yNn93X8Un9bmY7tx1I5OFaIFfUlOzAg
MbyF6UKgCvnkfwcvGv1snSXIjNtWL/zqxChNytPtMcDSp3GKUR+NTt8WpBViHV5ha3PvxZXrxN1F
KhnaAP5v+iqWlpCX5nje0i4jJ00fVYf5xgDRizYpVkLFfGbb/Li9uOn7zxW2DARwcddEHfJUPttz
pciB37E4UBmXc9vYwz5SUoB3baq4ZT3jBS8S+NEccn6WJCOPaoEbPv+W4ID6EAHngg3U7rJHF83k
tfIwPIQ7Bg824Va5hzjhQ/jR0lL9mb7dXuu1W3BqfOI81IJ5n6HBuBjT+0wfQyBWty1c20Ew2rQt
ZYs3/6L+5KQttDNY4D1ZelqyCmN1iay2j+cY9k6ffKSJP+OEr1wKaHNoKSKVaKmUvybnk4IeQDdF
aA/dOKszNI8ImX8qJRg6UhXlrZbSobouwo9ODFfABe221WwnmYnoLu+/RpOcqgxivqDEj0QbJz5M
KJIGxJo/gOZMUC53llW31ayZw3ptqbw4oN1NnfCAsuj58ckLs/P59P0BHCnzKgwJqWhDfTffuz1C
H9+aV/ifBfv2nl4+OazsxObk1JQSqs2wprAytDyKZOzNU/Wn8KE93jY0IcqBG5Ise8T6826TwR0V
rE8dTT6A2DEzaTjEOBoo3XI7NpfyD+MDYawkXpaflJdhjkf08k6c2xz39WTfHM2SwVr1w8FTpKXY
vaFjOfP9jnnuudM+NzF53hTJb7xIFYcDgr8L5SHfwXWxQsrFFh+ErbD0tzQyN31rMwTnb4tN/Mvb
WM9mMnM15xY6eQJRLnZJErrhYHn+vdzdGXo2k5oeA+yLhY4lEsTgiVjHiZDTbznIRlgDVBsOEJPC
krFJX70fTbEFrIW6c7uJvphf9tJKeBK/QwUiPAlPwb54DZ+ZXVjptvNQz4QVF6WO43kCwinSjWR4
Y9pDGKjCGrkWi4fwlaoDpblsxWhG/UURbOOPuZTu6t0Eq/Nva5NtDrMYxW5xtPar+aEpWy3fWOin
pDa0QrzNmmD3d8iNOzOJiHTN85zanWwstAdqPeIOD/Ev/7O2RqFiGW71R7AFX/xP6FDmtvg2x4l8
6ec50sjOstFs90VhV6RqDqceNsVfKrQUzV28jZQvPNbKnE+4DD7IGnDtfFbD0Exr4n3qXEt5tfT+
0L1Xa/+r8Tx8tx7Sz4hy+w/iS18syxgRZhu2PvO9vrvtkK5dGfpBEi0byiCKOtlR5G4sy++d/gB/
DLDLhYy4+20LV+KBcXl/m5hsnqFGmSEC1zyI95BYLbt1/yv7lHySN+V9sg226ia8Q8Re2SfBFumX
Ocm9uQWO23zi/PrWi+W48IZDNESAFDphndfR3FT3VSPWiGKjksQeTpZoRiasNkU9HASV69CGTNO8
3f6K124A1NL/tjBZhhA3uZBF+J2yeB388AE+oTu4rGZOw5V3kEqRJdOlJ0sxpzNgsFwMzDfjxmtr
b/Xrun0rkhVg7dtruXLekVcReQZJhzRaeOdbMpg5SOPeGfauq+57JiGCl8SrniDYR/FsddvWZew7
RksGtNEMBMAtNznfCFT0UmAl2l4OIFRrvJfO2or+g+VAjwK8taiSJYKJMwu84id1cIHELuyYQitr
slt5H1YFONV6n9fSXTYM294yoDESftXCtjeqVVzpqyhJoA371sjmUjVlMp1mfXvpl5tJC80YBwNl
WDbUo1M9Ofm6h2xbEYrdHkRc/yCjbkrtP0dJqXwuTZR1blu7jGwMiVNDZcpUlLEdNnkZMy8EQ9HJ
7sEhFbU7ZpVSwd1WUbI1I2fjUa/qneBDlL2t6X5umKXLrN8TPia4oqPDQI4+Fivo7Zvy+cFymoB2
qKtaewAi3EE1GycHcnethq4/0xC+uI+jKWCm5hjSkQ5Pdhg9uK71Cdb3cB9pK9BGrQ0u0LSDtAx/
9wiTaVNRYj6UprpJ8+98VVFXQdzhiv0B+Lct0gnqvJ9+9zJoyCTFQMWlg1fNMC5c3JrR5Jjns51j
h2ziz9QcyjuABP2hzKFtgtmzs1BNVJVHKiiLXq62fTkwRF7PnKHxo50FV2PVX4WWcaxsGZTIz1ea
+pkRdVZbHBo5lxe90MCiFTnDqvMArwaBuPc7XdrClZXOXJUrhxfLlB2OeF8Naupzy3S8cteM8hLL
4Sb1jTsNRTK0aD3GKL1vNHZWbiAyIr/k4G0ax0R2DwqK2zfoyur5pjwfFudGUsXpPpdFB8IsLw5Q
JYmAu2I1XEWlxQCZxFAKcE0Xd5VJj41UzFUlJmrZ480BhU0JDMCzSWpnTGxrDaqDYVQXh0IToA20
UALaINJuHTQjTXbMbfUPhuUND33RM/iIDKfdVghpsg6KFobVLdree0NLUFkOBTwcgtOo6CDqw9pn
tmQxFHW3hQCIgYssnmMAvnh7x199dHHKWNvg1J5vnTMkA6ReTnHwW6tetTHE4J2gWzM3QgJDND2b
OBTCNJEmA1YmXwhCsKFLIGE8BIFFmFRJ2UqH6i0MA+mhMVt/qQ7Dk5tEBfSQCjBcs8h/s0c77pGp
iSrwF7o4F0/ZgK6lhzpMedCbrN4ORZSs4QyMNrdP4eXVpyDKNUZxGYgBxezzz6laQBZMRykPJSC9
lWgO8dfWSayF3vftF0bv6gUIc2iuEe3bp7kafb5t/tol4B7CfobbGZsC5+YLtR2R3np5aAOVcegk
B6yaNlBv0YyTsjZYI+NKfU4V5vhSLoISLh2Fe5Mxd/58Uec2BafznLDV92FFB6e2lHwjl229cDj3
CwGN1LsCzsfbi72waWKQjzxOOtBBnn7rmK4WKm+uwq37Jgg7v3XQhmYgMXpt3XbGu1w8WBNbk2vS
tUks1Jkjg/iNF6GpPlhD+ZAac03+60saO43wCSjKVNAGsU9TqkNVPqiarf8EvwrYWdrVb7c/3PXF
/G1l/C1OQxurqSqmIuVDg1B4Cn0n+gqeO8wk1xdnkU+GsK4OPgQ4PyXUcyvkRqEjDqF8aGEbHe56
5b4ruPkrKX2susXtFV0EaxQtRfoDlPgIU3n9zm0JVR+JkdGxovdYX2jRqntFlPS2jYurPdpQjw3Z
cURm2qtERtcqKz7cwVMhyIMO4CVEndMEUzKo5cKRmD4te3kLWeXMu375vJ5bnsJLKA5BWmDlIvlR
TdU59e+IkxbC8L2I4T4UDWDWAOd1YVUNH8hfL/tAmRF0Gr/fWWgx/gampoP4kcDOTSMaXnczhEdX
OlhGtDYEd+VZb30brOr4qUJV5vaHvoz/R2ujlwYqSPw/zQcLglPD83MJGjGYjAx9kwXRqvRkmBKC
V7V7R6363Uu/aG22bAUmPuti26fRTFBz7UgRwOksF3YP0KznRyqJJSbRPVk6oOW9LMsPxMZto/wh
lsLM2b12rsBpEEHhsDSSlXNDwJ3NoCgK6aB8CZp1XXzk/kP6I3I+5+oBiM/tb3ttVUBlJfIZXmFa
k+fGGEzvyzCUlEPSmJ+NAUa9LtxVRfzOzOLMfbniZcBo/G1qcifh9ux8q5MVejUyTMvyuq66h65r
Z27HtaM5Ji2AlIlk+IbnK2J8oGZObMAzB8yEuIH17qCOYVdq/aqE7V3OJMrMN7wsyZCbEuUxYqdz
OsnCz01mcVLDxp5XB9GPzXd44yqbEarhXpG9fuHGcbHFHf5E89BYGaGartqkXjVe80nLmBliqGXn
w+y5HFI/3/XR4O2ysPyeSpG/8bWyebu94ZfFP3NMshQRd3+EJU52XAtbWXKqqOKVbJSFaiZ/5FaV
rdKqQYm6wCWrhKIPjWwJNsLIIsTyWbPq8wEqZuiqFzVsb3ZcxxBERJa8vv3LXe6dCU6RZ4JZf6IG
fYwaTx6iguehzWJoNMvGRMK9Cj4FhacuG60bVoouPJhOkK1umzwCYM9dGdU0enmgTclASZPObVqe
XLX+iHdtoTX5cM3a+wF3bfSlb9FAg9izaT+6WLGQGBri+I+UGWHdrgIhpCxM/+ZLl5v+3hTUBEp4
0KQFpNFO8BJGgQBZgQgbsCAZ4IKF3vI/FB/1MbvlkFi2yzThU+BVItBITx7u26DSntRMFkqmlSOY
8mHCY+BHtELn2VRDgR/cyUOy0HSt3CdCRjlTgmf8D6rnPSzcpmB8qIHcPjGFEUIDlNXttx71MXiv
4yB+Filrg9eN9OYV8Ej8DYKEorFh23APXUs7Y+ZGjN/s9JvSkgVQwQPMQCljPVMBTjFzS5Ajen7A
dS/dbjXSkytetZDaze3dm/qUqaHJZW8FESKdHEO1KS4rRq7N6GA53cxyxmDu1nImRyShzpM2CVY0
EQxt7q2YUp7xWtMvRoGA2h1vnA40nnB5Uu5hYlGqmINrDlEc7F0v3iI3HEDogR5tHFJdu/3Zpgui
1QrSkVtmGrAHUGE9P/MBA5NqFjXNwfeo7PRiVi5KZsJnrtbFQzaOIdO2BrkGvvpI0XV6mxtd7xpJ
8AFpeM2qKCGbbirjc5W369QY+WgG2pFmsuj98DdPBXkWhvUxLqG1epH6m63eVWkek1yqCFwxTmbk
vt2YM8sbP9LpqThaoTtPeYPPyfN5/hHJ5wCxKQlFDgFy2vpgShBpgOD53a1iLSdWplvlO2jN6ilp
agCre2w5b/Qe2vVtIxNuSd6D8YuNKSKWSKGmNeRaG1o4pgLyxMpZRoFxQHDUrqqf9HEX4ZCtAl29
y5g+bn0YvBy4wxVlJGpnphN+xpmrcHlsiH3oHtN+4/eiXXT+Xfs4Qo9QdbzHTogWiaXfh2m2HOCw
pFK2cDQVbvSnUp7TXLl4ehh+YehNNyi3UrFnFOns6VF7S+1pHfmPOo03a+1399qwcNVt/Hb7U19e
PZ42Sg8jKnws8E72U42LUpITwX+MpEpYi4zg2bEG8chtKxf1FTIs0h/5OJ90xByeL8fVI8OPXJmX
VGGQUQ2Z/E2Dtl83TPmJrSEueLdUyjvl17InY/HTbA5YN13oyPsyNj6I+EQqYFN5raT18zpJpOrQ
AL2GCCxuoXOJ05mgcs7KxDVLQgi+ORWrQ2e5By0G4I8wxFzP7ZoRTYVOkG9KzXhKvd0hzBl11HAP
CuwscMaJSfYiQFg0cwunb8D4xXgsmcCF9F7nUp7vmUHQY6b+8RIayTpv4bWPPaFYyp3pr/Myz2cc
2MWyCLFkkBpAqHFUdHXO7SmZGmiJIuUHl3nSpvqVay+3T+F4lk89JK8zBkArcxDwx9ObTGwOm0Oj
5YfIgOLfJ46hReS9/v8ZmbycHfrKMsoG+cFPIFzK39rhS27MCRle/1R/r2SyNQl8+K7oEwFI6UcL
jNJnhvb2MqZeb/qtlPPNiHNPzzpPyeG5WnRbBIZULmpAl9p2YHmda2bN7cy43pNAO3U6MwJklaNU
8IzyNJPODxQwZqKMqUudLmn8JU6MSJnSJ8G4/dl31jNsc/QwDDL0GTNzezNxAUxn1xUjSfmhb74p
AA79uRRh7mON6zxZh+Izvyp0an4wqeUL8aOhPUvmr9vbP2djchejSIj9AL60g4tUgmh+VeJXrZ6p
eM/ZGI/gyTr8VB+MoeGIBTGjZhLQrOgtmm1Hz2zHFHDaDmhEZhYraWA9U1XPhlpgZscvHOW5X5nC
96KSRWS5nB8MCSo9o2Us4dDK2UrJvt3elasnmPEAqHwZ+KCSeP7FxMrxAD9y7UktVia9Gq39MHpl
ZVifHW2mJXJ1d05sjf/8ZHdMn/FLmEBIZQprURufpOZFj73l7QXNGZnclUIQ/aiFI+cgNZkdKXdQ
oy6k/0n6x2zA359tcmGqNrSK8mgFBoJMy6EDgHlK9Bd18vtHGgAl7Q0KkTTLp/J/uiAXVimIOH89
W6gZSk5QsSXdjJUrvpliEmgiElqVdGkSkeZ1GThZUeYHxaJjTHJtZ9DOSNBd0VVFF2jmKbiySZgj
IgcTR1HiogWXKw79+Jbjnf8xULoKEStnDvb2Sbgoqh5T5xMr0/PWaVFEMSg/5DGCZXa6zx7Dp6C3
xQxuCTv/Puy8J3ku8by6NA0IBZEUHY3pNHJY+bIgezX7ZUVLx2l/6ihPqFEyU56+auak/jB5rg2T
CjmdCAKP4GsH1isS9mH94/YHvOKEzmockwdbRv210gRsBE60FtWnQnopK38zoIx229D1nTpZzeQ6
QVDXNlWJu0MKdiHTzrMHs9sVrfwOudJSSU26ePWGhvRnzcgWkRXcN4ayQV/6993u2Yonb5SRhpRV
29FDBdUyN+WlAqstqIeNmSUzpi4S0uPpPFnz5K2SzDCFTNVA/chbaMUycezqufxs3IUvToQA/JI+
WBov0rUTz3ztK8/X6SKtyV1HeCAK29GwBDdghThd0z/N7Of4IyZh8ZmJacRaJ5RMxuoYZAfWez3Y
0rcQFcuKmTPYrtawlt02OHNSrcltcCUp7S2gEAel05Zhv0PoBXgpTEnC/8hz/b1rU+ilj7SaYfhY
8uV8pfr3edispfD19nJmLrc1eZTjGHXN8rhDSXen1Q+KV27FYMY9Xnn5z/Zo4h0doUQxSmGPxLjd
SE0BV467ktEOFcJ9Ibmb20u6+sCcfLdxB0/efikrfEEbv1uDqFoXOmCA4URNl5b6gmrmQmZSuNbm
cpq5YzFxK83wX0bBseNWDl77YnZvQzkzbDF6hcvTTs+Mwe5xwnqyNovBvQTOeWKoJF2HGmRLRm7r
gJwNK1tTp9vXw9vtr3ndIlT+5NH8MT3vKX26PI4G3s/MWjpB8ClL4LBKBtBG5ufQshZ5NQc2ugCO
/+mv/rY5eQ0q17da3SOXTlRox5X3rjCWpgLrX4ueXArxgox2zEop75XZIdaLfWTaE2Sijm4BagcI
j54fHi819KiUhf/H3Jl0yY0j2fq/vD3rcCa4eBsOPruHxzxseEJSiBNIECBIAPz173pWdaXk0lOc
6t70siozA04Sg8Hs2v2CkxxePQq7QXTlMhBNoa3P/8MXezXS1UOCekd81ZXhSdjngttbb8QDNriq
yvpRDlGG8sLqzyNewVmgGLga8mqxeyZUoVNgSH+dubvxyQVCkcHVOYEXNYQkSbQp8y5FReYp2Jnw
DrzCZl9nn9Uzfqnw/fUzIOBBC41zyQFdnQoc6AQKgGh4qp/Gd/Ud/tHb8U7cl7fR3ZDT92k73bMz
BkcJLfu0/P3bD/zD4FfnhdFqKUIXg4dHhZQ5/EMc2A2n3pjO+zHrznpNHxm4dx+f2Yf8Oqsvb/+i
vYWwBiHntSyzhZ0ZGeMK3vMCNm5JXGUGeHsLyMy8kEmQucfwkyn2y757NeLVuW9TY7yWYURu4lu3
f3CWOtflnIniaYEn4J9n1y8nyc+DXZcb4Tld8Wq8zOcLsUnkBFAMHdufbO6fjXL1+ai1wMa3xSOx
cVU2AicImKHO1z8/yi973tWjXG0CCspkD+6YmKBVt3Ylw1Ur3nhC56KDWQ+/MILFJxfW305LKM4x
MWD6gtrpz/sO7NEF6mIFMKWkgKOqToM2s+iu+qzJ6/fv7+9xrraAmlIXYFsSnOCLntTeabDXLv/k
wvDZs1x+ww8HsGJ0cUYWYw9lD7QDeS8CtwgNVn3wyYb2a2D714f6+2kuv+SHkZbC9tiIetmpFYl9
G3+V94C01Ad3S79MX9ULzDMIeCKfRbWfvcOrs14FYEII1MFP/ZhXwGW3C0Db1uOf5+Bng1zdDzzu
lM0Q4CDyrTgnNSx4uw8QY/M/j/L/2ZT+foNXW4RlQ4YTgwtzGvt89m/g4Rm/k2+4+YTPlp2BvxUO
n6zgP88O177a/dkIBTeuAsGJs7UX72n0MKLhAKaWf36yz4a52igWM/gVLfGRgnJIXXiQK/PS68yN
xSev8Jdw86c5+Euty0YbVuMZfKihzuoywX50aQxfw7PEttKKpf+zx7raJyTs41lL8Pak/7UI/d3A
v+D2nyrhZX8e6NeLMlRMBPFeHIToG/qlM7vz+6gfRx2cNPr3mjnt7jQ8ypL6WzxnYXJP15910l22
np9i28uAl/599IOg0H3d7uUbyMgFasOn2MsNTFttrN0/P9Nv1hRGuNQJcQLDcvFqssP6H7BTCyPY
FUA9FOTnlWEw5QNS6LOj95OhrmMcqwtnOIRGwakLgdjmeeMKePl//x89z7XOgRBq1xwalpPtsqQd
RRaOQ9pFn83wz57l6jh0G+iavBnPEgGc4aPwYNfvbP6sQeb3Ew5CF5R0L42G1+msMF66XnI7ODn3
3al44hpOEbjN+1lgUIZIBE9cmBx/ptn7/cP9PerVPssWYzNPY1R2kSY9yOAl/MyG73dxN+bd32Nc
zbtLA9QSsSU4Qal2CMCZyfv76ASewj1dkWzM5u/Ne7D20m7lfrFlEr+yL2zz35kq//4J1ypXIMqQ
jOUmOBlnwv00znA1pezxz4P8fgX/PcjVnsscXrQg0QQnZT2Z6n2Rr//Z3w+wdAnuoJA8O9DBhJdv
+cNx3wLNBrdjPp3HZqEZmgU/LG1/1mf4S7/JZXO46A7hBQcZ4i9SFALBoENHZz63Vg8ze6IL640Q
Mb+0ZplefbfnTeaHk3huaId06FQB5ZN1RTdn7VTqpxocNZDmqKvewI0KdAoJRkmTAd2sz3AxB4Nd
I1ltkg4GW33SWaO00G3P5Scx7HXsf3kKKH1BHECpPYaPzM/vKp68ATQ5Ks+VS5eHuQeSphG8QyYz
qtLe6bYXG89P9tfL3/xxB/9rTBiH4LyI4dl3fbR7dOoYjz15xl4+fziqUSkUsACwKJhOBoO3vIIp
/ai9YPvnefGbZ40uZQsH+riL3uQqqG1iR6Lab6szDIFuVVX3q6prIG6eUFOAhVm1drvo4z8fEm8W
sxDujLjRXU11Q6GpVCCknQsC19GqmD8sLCrfsx+ACTsWE53/w4Mf7/byKf894NUm3AQw4uVepM6o
n1Q5QAwPcReqxDVoxxrBD/nz411HTxjtki6ANyhU4jYMj36ePQ4Zwqa0tTrHYDOkrRHNXVioJ0aj
4tsFafBJsPG74eBxBIU2xoOK4mqy4oBxQ1r26hxEcAbyzCSzEkZwacfaIrMYJ5/EoL+EvWijg5QO
SlWo2lAeupablUEATrRFvDONvtdeeRfAw7Md/E1rI3Yr3EwHZO+q7tjw4eA3nyXkf1knUNGh8AUX
EWhU4P18tY/FggRWg067s2eaN+2P5dbYsP1XvXyKBw98paGKkmb4zIXpl1YHPPVP414+ww/7pypC
RY328NSN86yNv6oCb68sFz2pAxhyMhkhxwXMawsQEmSw2kMzTv/JHnF9RgQX3xR0oUPNdPFQvdbJ
CEpsq16i8By0IL4yL+gTNZrPSmO/HQWTBilLH+HrX2/ihyd18HXFpU3tTK0C/ILOowjy0MPx51Xy
i7nfxVgXVT90g144qPZ1F05EmDcxUCNuNbABj25HSJMWqrBv4qXowdSGO/t734xobgBiu9JAs0ji
pEPUDw8lXDJvbVHrdWMkkCWsXQEPyndLYzX/PAr+I4f2PzJwL3/p3xDc/yU8W4JF8W9DwAtZ9192
7CdAe/7v/zm/i/dyejc/43vwn/wXvsf/B7RSf3uhX77cfxFt3X9AxQpP1Bi5ONgUX6K1f7mrW078
j4tx0qVT81//8N/26pYb/QOC4ovtBurj0FvDju0vejBwvud/HoJ4c3iRf//vHx3PL0v876MyRAuj
71+c8qCEuxgNXNi5Py5FgG8Iqn9lm3slve8dd0pC5AfToSijT/bW34+EExkK8kuv/eXw/GEp+HMb
OpbftDnIiuY0THZwVjBpBngdZYMfvsG/HvKzh0KZ4HJqwCUbfp4/D4WE7yRdiYeyK+dcURRYcdm6
4+I/O53++fJgRYSrIiogEd7hz+NgKXKsl7jJW+2ONB01eLEAezn7gcggCZqyff7zg/0cYPxrwADb
NWLOGDYoV+fT3JR+7Td1mwe9gCaeERBQG3HEAeKv2grNHUE1fmbG6vzTUfqnSXLp38A3g40vjGT/
Ak39+OmKbuRWPHpVjhREdLZmQz/6wRR53fbVxqsqcj/rQZ1Ma6Lck+OwqR1Cd3qYo1MRTUEWCI9m
wdB2zzFYlqumFArVbDs8L1VJUqhng0Nl0N8VAwWzccDnRY8U+viZg5LAOI6wx186EM+TjoHLPcyU
7OAK175SN+jyyK2Qd4A3FZrlRDvIzJ4F6scGXWUvxTJLmIy30etsF9268iwJ01E1Wjdk9snXwi78
Nx+fDj1fiwBASrS6TOQkzQFwEvkeMfqtamf0a3jRaR4jFCHceE750KLTf/Fkg/cRRahbBE7KO0/v
gRChGwCvQtR9a+vZ8StyCiKucqeb4aAdTrxO9Rjppx4YoHUNNPhNq4ib0CGstz68YDeB3b3bjLub
gl+ww3weyyc7ZM67mFrnHpE06iS2buWUdMZ8hV6egc+DBucVQsBpDfgcKdEUP8+ZFU4BetTrAS+Y
AglzEwCYKJOQa/pFopszLWTIDxUN0EwyTnabgSkiXmY6tncgCKmHqBqcLTENygEW2DnAH7lfwsWz
0qYGfGEExQ9t7EVtHeBmQTKrtgNw/Mj0tQyNlRRV4TxY3nDhxCOXXKdGds0hZKLdzB0ttqImdu4u
vAQ8Ph7Rleq1Nw0V5VlSXmydSMJP3cH/uZlwOYEbLpS6mWAmWLX1Rfxf4CqU1kgg74Z5lPemC3iY
dF2vHGD+umgnm6B6LR1Iv6CpAHdsmWFmg0KDXoGcC2e9yOvf3XIUyNjLxv0KSAqIOW03ThtVEDgb
VlKEoF4KsnHqGiBUPgqTg73lZH7H5rXN6pt6jBYQ45fpm8QWsOt0PHHAgtU4QEQvnDtpgwM/2fa4
b1Dn2oY2Xu4Cm5dVPYIFnoKVWl06dUC7GVxIEhoq+QsP53IbzrDDrt25yqfYqqLMm2YgV+e+T+au
XjLPzGoTayd4Ar6Znd0h5HlVIlYt2FA8E7k0oKU14Yvld/aOdFX7FNjzQhLO6RtsY6Ocs2hYNwv5
kA68VYBHiF4cFgI3GUrzUMddedfPQXhA1ih+BBPAVUkZkjVQO+UullV/tLH6NFxKHPvRWyr7Bte7
4oSeJfCr5dLr+6oIbBAfVPGtBvf+Rgd9ky4mavdxrdtbKxjHF+KB+3jrA8ZLL2aO/fjVqnz0qbgm
7pqN7JEIWal+lnYWgRMDAzhTiYLdiRZNQesSthd8Q3Sou9vZdhuAvSaL29/6mCq68uZ5Ktb9wkm/
LgKCNCga2hk7VvAd2bTeGKOJq0WvQFKilfjbCCpQtDK2Kk1e1gAqppywtjziSMH7XkrdkhRGLf7b
wq1QZujUiqJV33a4FaDt2Ve7EGYcYBqX5GzLbhM1aHVdgytRAmgeD74CWgJ2D5s+wI99J5GZHuqZ
+W0WgH4T5TCF9I+ELCMIq8bvFGosqmC7PjbzM7A5/ryG7Yh+72aE7pBbjlDccXfUXycbuLv1BJjo
k5pAFtq1USW/d8No7h3TVd5D0xYSKNQutOBD0LlLtRWW1fpZF3WD3lcNMKoZIgJ6J8qSJFZdPNZF
K9b24ANQ66PSXYzyEKCykAGnwhCHR0U2SVGs5hmcdECpB2DU1K4E3I+DwJs6vSmevLkWU9o1zXe/
MksKfjRNDI8HCtZkqPEvDiRKfIvJNS5UOwFiU9pOMZzvphD7Bd7H1pqtjyaI5gP3reEsgRNMbTqB
q8UCd8MsuM5i8t9Da5AxaaeqdNqNjfHWjgb0SFbxwziNNyIMN0XfkQFjEXvV8XE9lOHOhVl6Rvqp
T/rCd25c3zxBvZDCFWONEygnXOwjqfZhZW27IdpTDXcBxV8Cxuu1LszXgDvvHqo4jfTXjpgPSKg8
EruCmFOzNVjNGzsEMzYUIgBvqp4A7pUAqrsK4Phy2rKerRcXxm9zuDwheVMBJF2W2RAt77QWB9a2
R5ySaxmL7yNz1szzb3x/yDo63DNOb3sv7hNY0axV6K1rOEu8Tdgbkq66sN2icBvNIK62/eif5r74
XvnqoRYSKlpMkri/HdzpNESuyBm6uYUFkFUMrG5iZNGtynG8JQPm0bxsIpvvKwp6u+GX+n/1Vdtx
OkwGkJ2PaTBTwgNYeS70CTQwmdBgxpZJAX5qa5oUBeCAvD8EgX6tw2iDvpF0HnXqMey7rQOL/w5y
AvkuZvzixTlUrbnpfAEC9sjRROkg3hwW/Bt8NQqVR+hUkqPqEvRtn0oGSWbnTcdLT/W9j5wyhIhr
PuuHroSHWAjY9hFeHBvABzGP3A7aIWdlhhgkXmpeCxDt0iakO6UkpEuEQuCJOVwwy03VHDPgGi1/
PWnO0NBowVob6Df0M4p1wwhsGSJkfFGoSRmBLRrIBmtwxIF8N+IMxgt/dshM0sHzxc1UR2dv9qch
KbTHDnSZKkCmfbpCk/LOr+c4AwBWJhEoiXWA0NBu+2MorHLdwqBkWuqtvZB9MFbvlLXfLp2Jd5Vf
5gbueglyI7sGcL558JISrOD7uCN7OPF4N7ig9SkB6GaDAfDwTZ9HhckG4dmrSFrAO2vyDNu6D38A
1hr5+SkFzLbCdjrRdBkB5gilE926UTOcQLjrMkqZTmxbnIahk4mOrenWlkO8jVnwAt4ZXtlo9nHU
FKuQ2luAtO11OUh5N4upgB4GLYCdVWxiyAnfXUtXRx4t0W4yyE3V/cbYgIL7wl2OrRVsObHYplbL
VpSjznRkvXk46zfOBGJbRxzgE8LbXqt2I1zUh2MQ25GyIykY9idaxeNLhRsSik0UkvfRXZtC3fXd
2GZyql9kHI4roasXE2JEhQFSTfTtONdPzFF3QCruYzWidcUFvQMw7PWgXPfkRNZRgbGdViFAhkxW
99rYJ8ebt1433Mae2U31eJgdoXXSh0JncdWrNWfkCLj0khO7e6O83Ie+2DCt0O8R9CszuQc/ABPQ
ON/bWm0ij9/xqngCGPUOLhenshWHiFbnNp7m1bwATm1QaaD25KW10V9DcOjh9Z77LRSFUmxG1awX
7h8sLFdghc0KNlpHVpUn2rTNiqBjmc3OF0+j6Xyq17NsSFIbbEGORd4cn9+VxoHW3Y9uAOvM4ZO5
Al3uRoy0Te2og235Yh1Cu3+Qi/2lRx9m0tM5qyxdZ4wyVMEQsuxGz3QIBdW6JJBkG61BaaS9AJB1
Qscp3gvOpeXAtXNYGqz1UQjshQyovLoOvLuIy5ODfwigHyzfZAtmphbomh4Gb740N0dJPLiP1uhs
e0aG3BZLhOz0bLax8t3UEu43m+AjtmCbwwQPZNTW+jrAUXUVlFO4azwFA/RqfKTMv++ryUqjem4S
F6YuyYgkXJUIT9S3geBQGyFdnYBduwC23IC1R+avc8kKsKiG4xQqa1crK1+wtDFV4peR9m/oSMoi
pPvvF2Cuk8ETdtJGOJxGufDVoGJnJWf6HMjZ4E+qV9M5R+Tb0aQaOni3Qxekljs6G39Bk7HUY/MN
AI8vrqRrM1pwjGLvRU9Mrt3iBttUDhQHXLxLKldDCFAeDx1wbSpwUgUZQJQv53vAa3G4DOEWz49H
CftTUw8fVI97YhfoyQ21SW3u1eBnFnGCZvBqr2Mf8RvyfUnQjcj1u3TcF/Por5gEZHShSOgmMDjp
NyF0pGuQBho76+2hQcxa8szhHtC5zHx0yzRkYMpXF8J0jS1z6HOXcr6WBVzQMndqhsQZbf20IMe3
A1Uz+FrGZfuA9oHTODYmlUZ098sEi/xlsPpMVYV7AH0KFxFbhtOT3UcOCIeIj+1uVF964ZIydbvK
yTuoou9rVPLBuMKd77IWMetKoD+RY2Efjq6WgzXUwRMIoTFA99W8lsqDHjbsmiFDRzKwZ1UrIWOA
03dazrS6Az09fG9tqjfCB5/CK6qVskl7ooAefTQTYMbw7xrDN5hlWSkoqwGOB4TVqSyLFmlKHm97
Umk3qUbbbOvJQWG60S5ZL32PS1PpdO6hKnSzkyDdpvBt4llfywXJeojqQgg4TqJl8l7KMbjxorY7
wj/plS0eGOvS9j8K6jhFUtRQNl5kQGnZYo6yWLKDwC649iVrD4Now3uBnqzc9iaU43t4pTCX6lXB
Bc8GIG7Twg7mm772wyczwzg+9asJlygzjMdQzdF+rJ1xAl52LG5hN9hlrcMscHpqLKeZT8+1qdw9
esudWyQHBrSvV157dJeufrDKFuFvYduKp21QtCvM2Oir71gsH3CAPmvMwu9RNIl8bpT7RccePdho
PE6n0Az7qhOQLIugQWwRN9WInqJSdRDCYe3vWqXKtVvOMPD0C3kM4G2R09r+mEYerUo7lhl6iclD
o7V3w2OH36vFtYBbgKxXdM62CpYiaWcC22GnyEtsJLtxifGhtSuyyh6YAYJ6me5E0F2yGlGj+Rqi
Ft5nMBJ06l3tl5YqscAqRE3umdqYtwZOgq7nk+/9aDzCcnT+W8E5qlzAzY62z2tHZRwY5yaLOmnb
VCYmJMrLYXTZiJQi6d3lmkaUIeNlOcdRBIWPvmTiPEu/M34SgCwLWKfPyrvONweYyGBz7RRk0FWJ
vh63Zu1auhzIXhN4uGzVZeoXCibcUcjyEL8egWjlrSBLc1eOQ/lhIG6VA1AyonQ42zkzfMoBBTS5
w7tijY4DSA7jUG3myUZ4sqCb3zM8xd/ImBr6FdC6EVIwjZ+ieiEz5AnJAZ00BFiv4swVoiVHw9gY
tza9Zjj4l7SBuCABsPUYtMO8xqPqXeuTYY0r/72ZNZzJS0W2halDNKZCiiBVeWxG/eqT5SOsdZNA
vUKT2ZOwxbYqb1cNxdoXyx0BJLaF+cmuHDqVxgyYX11Cswh5V7DSWlT5PEzTTra1OA6SqPUEH9t9
ZXy6qxvuIML0vJciDr9qrOd1CXeLzLdRnGM0nPK6mEwOpN9D4SIINsG4muoGLg3SRSVk0DA2i2QR
7qULXmsQWPNRdNGwKoZebCULwgqAPRdn5aKtE+jboSLORf9sZdFg0HMeLF9iUWHmAcKcdmisXhmH
Y2EZdHykXRXeokyxF4EJc+ItB/yeIA1M7GYC84gnLGYsG4i9XWoWHbCUNQ7MCNaBrYMX31b+jRiG
k65ZvK1CW65KX8c7HivHJEhiNc8j62YvgeO32k6CfhnYGGYhlbC/J86cj2jHWGsDX2FUfqBxhdYw
q9X4XhuwqyrSs5TVxFpVRVlvKxjSwj5gugP1OswiUT7Ntg2FkVFtLrh50xJyjMGegQh2WbzBeoeG
V4dg3fIYp/Vsr1iHNMTcO96L6Xq+KuZKpBp5gkQR74RUpwEpnI4ZbpVdhivGtA9avUAO21oIiQBI
XqHcmjBEHGnnYGKWNgT1ghdI3ZVWscdF7d122+8i7Pdwv5CJQsvOqdGGHOu4uCEBxXVCuPOrF1vN
NjaVpgks877DDbfgCXem/jGYsQvSrrwd4CV6IFaPTW3x4tVsN9WG+IH96mBj3g6tLTLZ8+iILb5J
A07GDa4xNMdBADdzEtEUpkhubkQUbO0xmHLqOvplQXo1h3+KOSAP3gEUo0BgBNn6i4WGqVu44wYA
y8dB8xrIHjw74hRbGAy2+QjwMrBX0lcJUvjFdgJjfefaF6NaIe27eAgamhphcVgSWfYj4YBygecb
5jX8i+773vL2uIvDCUhE/Lm0SpU6FufHRvXxFkoAlNf8pUFisxkmXI6aeKjQBkeKkxVqBw7N/MlM
Lax5i9ZLZ/gfpIEnhsx1XeC/FH13awfnMLMw3zr+tPjeySkH+6ZkIxxwohhRWcT7RielpygE3HD4
fXIbi2b14pZrHQtrh0IzTRaLdkhCsMd2QJp9AbABZL0oLRrmI1i0oL0vfDdDxZAkTrC8YDoAziEW
MKdVAxOahsVO4s4IQSssjySYMVMgDzqMzlvnM7bxpIOkswcIO9bTGf4lUJmTjqymFvn6xqnaNEad
+Txz2p184Z0EODRobY6MnQH9HW4tBiU8dR4dAn362Fe4yDO0PMAP9QKQENglMCWIiO3Em1E1luET
twAb7/0BIcyyWnBLVG2/jScQtvTwGjVk0xQeiq7krdPzF4RSAULcZl5zRSSM5/Q3f1j8VeOPXV74
Ea4d4/ilKlUm28FseW3hksdtuXWECs5Yc+K4sFYeBI74DfQGYzbU1GwqDo+ecPDaVVlHln1uXdbu
jKqPQW2ePW7eLbgv48amzH2/2OOdr5Dg4LIsTUpFF8Koyb0Zpg5hpg8LzaRTjkr8Wu0nNMys+qCP
n4vR6OfAg+1k4hHryCYEz7T2k2jQMilJWKfU1/fhTJ7gVrAH8Z2uaNdmtA1wwokSJV7NX/vQ8Mwt
1HqY9Q6OcBsEDRkSugcDNMwbNzhH28rOcJ/azNF0r0SdS02yrl3uwoEOKTLwq6BBKqS22ZEss4vY
t8+8oJFpL+r6VokxQwI8E/iPWIC52Ex8q/p6G0FSGNXxSyzsfaOCdPDd9VI2u5L7Gzh6PmjfJisK
I0g4C28mhv0S9KPRmh7mangU/ZQKRjbIqa4q3eUT0iFxN+/Ksc5oFa5U4XxIFAhGJ8pMOJ57awne
XPgmCQVVuoPDdhng5setnJUiH5lZnpuo2yxzjxJOkNLZ5AMCdXSQ7wXH6u3jvRc5q66YVYqsw0pb
OsXMOEO/toqD7mnolqyqxaspVTIiG6MuV5ul3JUw9+qCYdXC1wJ+oPJ17kIwUNz7kI/JICBkQ1d2
vDNx+FgMwHXGbk79CbNoyeKWr0w7IKCtiiRC5j90cb5FUaqQfgcw91vnDfyku3jcKJdlODV2ylXD
i/K8HdAv62pWW7/CqV4XeluWQAUxP3F9KKSR3D1I1q9xMcVcLbxDL9UWCYNUV+h+wC9tS/Y6NCIr
mybF+ZF1/XBGNfQlsrANkhKHth0euqC/gzAUi9qWSK302LwLAFGZg6qAg48xpU0UHnQ0rqtwTpHz
OHve4ME7rkpphbqRJCsrbsEvtUCJDIoHKQWijK+eAjQGMmddt2df+XveTG020vEBCMuzIRWyyxp/
BNlnXHZiF15+ZXkoY9B+Rd3dFzY/UoPsF050T7rZwiHH0qE9QHvk3ZZokgX7/M10Vkqx+EocHsiP
WhvtNrnnLW4ahvrQChCUyYD9ghxhR7qnI89ogLVssW1f4No/YY3FGoW/ZFCTQFtZdzvQ8uDNzZsa
p7MpQbytXblzmyWtoHW9Q2LdIAygGSsmCUve8DhNcO2wrEsCE3rGns361kOjolUA0e4vsjnjwL+l
oTwKhJSL3SKB4CK1hqdvZ1gEBbHcwzfujtfozhbRvIftfl5NSMRSZa/rKl4NvrPX3dSno4r7FGmn
cx90B9/raBqW6m4OzH1FiyxqXJC+7DntvVHlkwcdm4yxmxbW0CcVVA0rWdubugIoBE6qO9xt87Dx
3zwCG3G7nV6ZPz0JH1unRfWStWO092HinpVUfLPVhNNl+q7BxxQKDAUWZ7qvX+cqukXF6NENeoLM
+/RGvXm/tCTeohbx4GPXGlAbRI3zKOPqi5nNrprjVdGEZxM3m5IU2C5R7HFqNM6IIl5FjrhTAZIK
roqBKK/1nvvONmi7dREHj2SxbmAkDh85aymTsfTvp7qHkaiQqV/So5q7j4Z5iebuGtyFmzis3uNx
tlLkXbaFj4vf5SrH8OjKYje4m2Se3e4DWu2LWN+1Ib+bAO9MqwCciGE84fx7YzX8x0OHPNKy0uvO
lYifAD8tURVMu6W/iUR7EO7UrgtreUYFO1Gd3nfxdEOrHvZQ6GU4kMWu750S93BravRpWVCVU4SV
iDRmd7pf6u6hbZROqwJpkta2SgPjL4Frl184W3gBx4ljt+agnItFd7yc0AkpN2TEusD6oNvR8Ghd
ap+cKPaQjeSR8wiDqGJrlxUy9KC8myRyZbyl8OeASLRHwoeIHoBuhLMvVmOaBZMuXvY19HBHNwhk
ChYa5SvGrSp3hLiEQCRcoZCMIjKn7QbWf9V9txTNl9ZzmzM1HFmfNjY88aCSQXtB7d7Npg7OXlTB
B8vUcbnpitb+mOcYmRjLgckxj4u6SctiGVbcrr7QCki8TVHDBTuBf/f0aimO3hJfMXV2+ATnJR2T
CYeV27ob/O0vEy3ctOh6cctRPdyw1o3u4UKyPIdWQG6GbibAnXKHXXSaIo/rcsnG2bfR2UH1GalD
7xVkcftNIZO8YYrCACqgxbAKIUZNG5ThaF6XMUeVR3arIqrVHceXyQ3Cm7wYRgRVLs6wfizr95jD
qa0alwlwNZj0oqruIR432H0amHcGk/ZWKCe4COyK+C4oKEWNecS9ES528BSQluutHGRJsLHP6ujP
wEMTE4T4Rr2rnmhf6LTAzX03B4q8Vx2oDpDa6YeynfyEEFgDKJ/qR3uSMEj3yo+yxSnAjKl5IhUO
ACe2h83o9tOOTLgTqXr81lTVWyQDeVNfbMsc1fKHqfPtKfHZOB9i3bItJLHtvQiQWB1UjaQM8qqw
WXecNGJBn7YopdgdMj8FNkoUJZFADaLlS4/aoEqqOFZbbY10PYwS+4+9RKuI8GHP4TKHBYStjZd2
5rP/x96ZLMeNpHn+Vdr63EgD4I7NbHoOCEQEGdyDi0heYKRIYt93vNE8x7zY/KDKrhFDaoapTnOY
srRKpUmiwx0O92/5L9plQc19M1J22zuoWp5FrbEFmHBDa0jsw2wmDq5q/rgKqscb7RwqC9H2t7EZ
Z3xxEupkTZvjR2Zw/xtBSkE9mvp1SwnVQw239XowXtcVVhQXfmEpl1MRFqZr9WNRukYEWy8s+vRK
nwZaZrkMzmQ9Dtwdg7/cJiAu3KEMusuoEWKFUEJ85ocyvlEL67mq9WpD/QeqWmKmW2InZ6VYBnAw
MOfUtYK2vVR7q4jYAQ3NJqzpkl1nJM6t0yYOuM6uaN5mzccKN+jqbIM6C8p4pZqRrpl56HWz3m37
AeA8T2uOpPiW3KKXXLeEBTHN9DpElshFKkte+PUod40dtDuZlCkSFdVsUugIS1jl2TjGJx0N0BrK
fOwT++u1vNNwrCo9YxTzio4hFYA2mJ0rGONK5paTMhExttPlmHR0tbSgfdQaLTtJ+ij0HGMIqei0
xkVEo46fqZiXpd9YHrBHqpTGlCHtHBe6+x9zDmKn7DRKCY4+hezlQNVhbAc+qUSR+tqjY8Zm+Ais
Ef1QJJ0KsmBzVMXpf7QQhLWKVuQ66AFY0d6wA43eWFupl2ZlNe32P5IsiRtTUKgoY4d+VhgxFh4R
eTdi9TuFD4GPWcbmB1boj9B2F9H3GtnKj/Z/fILW/cCH/RNo9z+v+ve67er3f7t4KZt/23T520sb
Ffnh3/n0I/5fQeeBkPoCnfe//1dddJ+xefyFv7F5pv2XCUzbXvwckJ/mrvgnNs/W/kJfH+trcP7A
zzUdMNt/YfPUv0Dl4WziIHYOOwR0Gb/ZFF0b/ue/K5r9lzBAni0g8AXTB+f4AIz3FTjvM3oUEUqg
nHTcsWux+KG/2PyFhk/GXsfBulJRaCwLY96aWuIfEcL5jAL+exTgh/T8ISUxpc8otpr+V1ElAf3G
utwrsb0tneglHK0LSfHTi5L+WhHFx0/v4TcIvQMg24+ZAb4Ft4rKMorFB7DDHHGRnO6v4qHPa6xV
xVf2iPT650Yzv4x9Ly7GXNePINcPAIg/xkQOk7ctNP53yLoa2iSYuC8UiuLRN80J213aLMabhjim
Kv67FaWWZ6qoGEk20QG+WSuQfQjsloL02ABWz1UF80s1vRwCMpMp97UToQ7thkJYeoSB8MscGU+X
tK9QZSDwO8STO3MsjESi09HHdk+fRLaQmApUK73ER6LnyIr+sj/5dgzQnGDzQZCDEPy8c4ymoruq
yXqNfTUJdNRwhGuk8F/vld+OwkgWcDaAj4dsjnayJryDzHrdpaN/Yefc7EqIMNifjYIbEwq9+MpA
fUZj/If25k/wVJGXopGRX69TEEjXTq8rG5xwjiHuD9/PMgoGZZBSJHEpXdTPK1ZqoWzyNGjWXTsT
N2bacFsI34Q+qfnbP56QxTCaVA2KZoA3Pw+VCIAGSgY1eCK7XzmBKIj0+2O0tcOXw4TwT18cABeR
S7Dnn0eppzHt7Khs1uVAqUMhqnOHaQ7+/OWAO1V1oMOITBnLifszADWtgdnqZdWsB+J6bOPByGUd
PZg/WzEOBs56jkBoSoIw8+BQmoxYIjQfj+uqItNDHWzUtn6rVPIfN/N/i7lePouf4LTYxi16vMvh
oKu4t5gHnB1eQt13OD2sLbUZ15k6Nic6BOinQNrUs+1E5tdfT+yAZoI/OOIWBvUybib2HEpdn9cv
zIq863tAl1ETF25aCXIeVFY3qHvGO2mWL4HMnO1MKLOeyCXPdJlG5xa4uCMzRw1s2RA/Tx5yDfuF
21GFBUJd+2CRG4laodVn/XoIELpdEb2gw6P0s0VpPc7KEnhciSyBJ4F66pshqZ3sYYna7Rv6y8FE
oj8E75Mqm3RH13lsLjAZG+ZHQ+esu6ZebGc7xONC6lYiqzneu2GwohX9x3qvjAnGR3ptDgFJj5zr
EyzJymucbZHizIeyPleLHlHLUYTjItVeJneLhEh2EpoN4J8oAF6yGqfIDj3KaJicxG1nWp5ahiEp
AtremtcMw/TW+HU8r/vWn+VjoFXNWLqhmeFTSWkxoVagAKNpcNo462JjQHyOjK1fUakbiPCncp4u
tYSCrnKmi6S1zy05JYYXBEp3XkTFrJBR5zbqe4Za3ENGi5pVpDblGv8+v1vHoMPP4hyelJcESXI3
RBbIzMEPpnO/FWr5lttZZrkkpnyyZhJZMbVGv1ZXc6ehZEFhoaF9nLaZ7rYjQnxrMXTWt8aqwaPp
elvbaxoDKo0YLaQYb4BKvE5kahYrq1bkmeSms11BKhZ7qtGCLFCaMFjlAZ4JXuZUQe6KSDc6twEJ
aHjQDeaRnGi09jiJ5vTTx+WnqMmIbIfCvD+UuabKosqIjk/f+M33uK2GeRVlYResDXUMnkOtcfYg
SsWzEg5W7mrx1PfuKDHqwmt6UIetikxy6UaxNgACKsvhqQnK8WOWOTdzJ4PHrpL1S6Sqhe9luAsJ
0GFBh3S6P5qPMp4AVFe+I5E8lI11btZLPYDqgnKlAoT8ngDLCk9iFfPOTWvWU7oqaGFUaz2Om11A
2kNSa5lsRr9gWwMAC5uNmIqICqEOlFsJLPWyrsz6ockNAfW2NwNwwXVUouUc+86W3o2JdKhe+pXn
c1MYbjn2UeL1LYogShJbz4gUlY9KNpnfBlGOaXZt92ZsFzeO6jfzRedoRdetW0vPt/hRDNoqCnVn
zyvTMeQ2BiVaJ4RFaGI4o/NgJtQt1lBByY+jgaLkma0Aa9nWlklLMKkTcANRa1f5Sk+MSvP8rqEr
OgSGdSUTn0JIWstIceU06fN5EAYxQK4aRT3/KVmUSoJgHDreTWC+zXpa3pXtCEa9mdtRdWExjktW
W/XPytAZyjovwaZNRTwDSqktKp4UG/LbcKCeA83RL6+KQkeprmw1+pA6GGiAqFrY31ldTCmitmPn
LgmH1DgdRZdchnUmsVrOpKg2aZpXyYUYbPmkzHhEuFo7auoZcOsxBmWEBdXaV1o0+rsZ7r4X5qFx
oWeZ9m5F5Wx7nbT83WDqerpCf22aNoZWt7SoHNrJdGZrswkuqljT0JCM5kUHztesYaMXNgzCSI8c
18xzjKzbUKHYoYKLOrMSzivascDP1k6o5EAMFSoqYJ9yGvJdrrQfg0QuegU0MwLngdIcVk4LVLbv
ab7u4IQVbMpBqUegH3XwNjl2NdRUwlR5YZRl+FpwlU1u3oJVcSdjNN472WcPoqbxu607XT5Ntgyf
wdZGD7PWiqd0HinR+UEJs2EKkA7wyjAYb1OnpwlU0cEDsLhAVSEIEFuoUYGKvYETsOFOliWf0kFM
r8NUFXvwNnFMzdJvK+SIR6sHUjFDCKiaPsXPttD9O4xDIv28UEj7VxhkOqiiSUv9Xki6j+suyPh4
Ur6KAcysYWSuGTXmBwlaCny3pmV34ssJrFBmIB53CipVnPSpRZjTZ2H1LYW0EYLjpMS5QoijeK+j
TqHYm9oaaGJHezIQz31ceB/OKibCKN1E0QHEdUE00PiQE1+jJRKJH2fZyy172cJK3qnGlxmPCg1m
BfUc6ghd35x1Qp32dp7YH05elZKjmCiAVkOEsxBYo/LV4Ax4U+JEaVwhFfNGr1oDORCZiAWHSF/a
7bmD1ghvN3Q4ij68djQdnwN/hJ3iFiDV8KzvRfjatY0CmsiOaK37ddcNa1icmAwWvpbc+uz5ADCo
rvTbqE4D3IJF0WVnpSaTq4RiHUBjYRY2QI+0S9d+WFcfWhiJ3jNkUAActSKgM2NU6dcqVns3woDZ
k+Zq9r0d+/I6Vmo7ocM32ZM7T3X9MuSQB92hi5W7YZynxzHs2nZV+TpbP9NL8RZwB02nqTrBG4n9
rOwp2mRwOSZZajV1f5XOjUYxsNklwQz91WrD+LpP8wTARNxpN+pM/9qFQadUG2zj22HB7JX7Ygxp
YelqaMiVn4/ph1MBt3fTppD5KrSV6bzpEIvY6CR9N3rbY+2i0++GIz2Yk3FiyrD8ZkcgENyx1rLR
rZQ2ekiLXKcbbBW0ucJJTB/UsIThdXlX1OcyB+pxopgpnqzlbAjHM2s1AkWLCWR11pC57O005NOe
atPaaeCJSxcEb36ltUkLw54SN0DSDghZ1qbCvKjSRZDIn9XYX42t1p9lwLpb3kvo34xccS1nbade
1CjYSrdK/OaeMycRKLskzmU8EHoB3OzN90rVMVVHyvbdFDNeNemUxtMWOGN324OEsdwwbUMg5k44
0oaASuG4AKWU51pm82OnWgCyJtk1e19EAM+rMTHWM330Z06LlLpqzz2Vm5oO4pyT7nkyJ3UpHMvW
Z0Fb+c3UC/37rPrFSUfrMF+Via4/FIBBIzwtI+UKsBVQOCsSIUBk3EMJA9RXSbepcjN+Nr1jne1A
H1Cqr1ojtesyaqt3YjtJEzkw2nuYs2nudrg6XuhB2dTr1rb92av6lnpjBejgRmt95U7JNJBfDi3I
86625nTVwbF5nTN7qLxOH/jIQK8mp37V2jGI45bAD4s/gD4tRU5iYq07zWGX+Ny2frInwYSBZsal
vKW1ZNYr35+LeT3U+D25tqlMQHAhVedeWUJpcrFrrAbXHJz4tKlDVUPJjvqGa4+AnFaWb9sQvDnh
VkRZZrmepZPcxZSBIa7BtnrNdG0BXPsNbMWhmpUFeEKDC02nmZJ5HEfAWJFdV715aJr7tsrsi1rS
xNhWSuWna5k1GhVx+OLNChVwvztRiBuiNa+qAUBO09j0/KTRBXeokoYEsmU+rmXvUABuQxs6QpA0
eFUZBbjINQyQzljXnQkUxMjBF7tOW8uKwEOxAeyGzeK6Z5WtDq7Sr8BCJnqS9W6BVGLggpAxnlob
/7x2Luh62UNMIAa3jw+A1VdeVbUEKaTgvnBPJdm5SVsNO6WxggbkYdPWX1tZAGTPoOyEfUGeFJt6
6uZ6XftRGm/ycAyLDRjCgH5glZQKGSetbXdwepr/0hyRr7W1+ntF25IzQ68yELrGpHCjDhbtVaV2
IjKs0sneKqvvFp6KlG8FvRZzVVW0St0CyB53sTlA7DMtpS9AP4CT3sgWjUdvmpuWxCKgaLtJqsra
E88h/ehXeXTfkx1U68JuBK3GDLsikOsT7aw5yb/XTV+fK0gBFR4UF5qceCiE7+Yw5ld9UTePKqJu
96xa9k5HFVtfit8zFBZIeK9zE9Z7YOq+ufLDkDg4SnPnmb4FUjvNVDcwTicslsl+1HYFDJZy/BDF
OqZJ04i6hy7HrPF80dI6jNUmv+/7Cecoi7objfPKevAzO30bYU6YILWD6tTp7UWDQLRGehoATOPY
TAfmEXE2XehdDdFPhol1W0KF0FATqcBu44ebgtWK/PxZq+UAYQ1KBdLd9GNsFxET5zVVQaeunHSB
5hRxN97zfakI1ir5+BGmPaFv4szNiynSwV4JsjeO2KRPcciohvhc1NbC7kjw/gUjGE8vZTfYPRiv
uHuC61U/WmGNP9Y869NbMKpluwpzSAS5lkAwEvp0Z8TlgFyQAQbmrG2V2FrnfWC/2UmV7QSmtOgv
Sb177owJS2PdD/xzpUlSZPsNcSedcrgKIW8C/bXi6jqkW9KuBCAr4mry0JNQGtkHvYURt8a+KXyA
ZsX4LSwcHyZfPgNZqAV4dLfsG/G9YyeQjUSI06PPpQcvUZAoV0qR9m/gBKFxtF1OQNtnkMm8JogN
fNAjuvf5UA93U95Zd328fJlZrIQfNunq7ah1abhrpqALCcUHXCobBxYjoo5FBmhKo+Po5sqU38RS
zXyA/8UYrMZgGOJVNoAczCs/f03sCYypbZrAJWOjALqYqPgYuxrUEbxRch+x1VCx8u9GAhF1pZu1
TcRktirtwy4gDjHgSL74VgFdkv6H8yiUCOANbIBJrkHZWrRqEl3yEqMSuMlgEUTEUTSfmXbeR67w
ffv7kNJgcqtUq8nXtVTdGSUQNw9OS/FopEM4ncUlul0ut2Snr5PeASxT95BwXLNs89gtsSu5L+fU
vImLeEqZR1MnXlEL5am0hubdAcFOMFgk3RU3ylhuOKizq7Cqp6e5cbJ7C3Q7CvDZGH34dVWX637M
2++ibYP3rh+ThmWY89azAyVKcH8eqo+JJQVr35sWME3f5MqsdXk7aKQ1qzovghM9E1q4sq2pf7ZM
J/zWqTKN3aAOqLI3uRNCcbNbU+fUobm8MbvGghIbO+K8zSVVC5Nwmx48Pn3AN4Rwhl1bauUIij2w
uB4igxjByU1KFnVbSMyWudynNfjCkFSsAHDFt9tZeM00OR4d9dT0t9Q5Y7hcmsL1PIx0rjxRlRDw
e78x+JDZDHBubLhVG2tsUuhqShA0HoZGarqCcGW1ZBi29W6R4dyoVjS+K0oZNyvwKQPiEmiJN+z5
ALyLDvZrdvsoq9JV1ZsSqGQ9x88ozFovMm4q4aJdpIFe0e3Y9FQCf7A5dMHTdSEQ8Fx1ZDA8ltWm
mSfiKpjK88hpxIWZlf69jP0hF3ctQk+mfm8F9GxR2emdGkJCN9ogw+fWiOobahDAmZ04B4pl8bvf
rGpWT8MkhH6nqHX1igAB7qOo9jfBeR8tAhl2llYG7GIQCyo4aMhJIcQCAD02pc2yLuS4kzF87bVp
tkrr5kGo8zVaY/zdhMmbcgED8lxFc5w7bhTm/L/TWyMEvmhULxRA2A84G+ABo5dT8aCOs7yNm8w2
Vq25fKjq6EffxiSsHeqCBWDRuB4/cG3U39o456LTp5QcSNpjA/inIdV3wzhOE+IZA7JJitQREpDg
+pxVZibDdSvC6xZbOGLuLKzBPQiMsALog+EWlpV8HDvFQCVhtFJo4wXV4lXAdQOJsZ5ClBkmmElU
bLo0Pw2s1Kwetbiz1XNnzo1oXYBa5wRs6F7BVNN4U66O37aJKmnpzJwdUlcjUGeNNXC0pCbG5+SE
yBSdZ3Hu0+KdMXmxT3tolLCEDDvz5RafxgXh2xhDqsNQCADbp9x6q6IQqMJUcWjvhnJw6rsxCrvi
MqaBb3sGdE2qmsBQmnbnoyna3dXhMAIgGsUIrQ37SStySwezUDhlKKKclSOUWSQHsr6OPCyF4U04
KZrH5Khlb6LLDXu3VB7qFpL3jWjLfHi2G9NML4NyaHt/M+i+sLYyhEfvoZijq7vSoqNbuWOeBLbC
FxA6U71Qo+boBlCBrW61tLWcTWcJjcSynRyHPhRGJCMXpCJLtcrOtXLua0g7JlaHWM9VDqhA1+xb
h8qG3lDQQrurmyzIMIZKXeH7iKVIAPcpIp7QXTXEM3Fjy7lE3b4T48LywV8y3DippSLLraYpImV2
c9HnQZNrZFwDxJwQTb15O3UF0eII6DbhShAUI41IWmTcTCCnQhNV0QTlti9IDe45A2NULJVZTi2E
hAQbQLGqSw5QjfVOjOzNHvrIotg5ga+iB1Fk7xkqy5wi1M5y4wz0tpOeqXoVw5FtAuy1T+KGNfge
WQ1M0FztIw3hI86W6ny0g2q4M4DbmlgmFdT9r7tc4oUsej014MJoyAQAEwCX0SXuoMg8uuWyapKH
FtIMglGhOYeezI0qvp8UGH9bX1R2dZbUhhHtR/DhrIQ54gAiYDXYZyNATDhtadc1GdQin9q/l+dq
oU8uJ3thCg+4VYFvQVVBnTwBBaCI04TWir4yMifTHzO/9ve0eAqhr8dGONi9BkYdJ+PppDWjNq9b
8BGBvYUqhPsMgLAoENSKEwGFkhoyWRL4caE2rYp022BywrpjWab1+WDVgpu4V4DGJrDVw66Z16aV
0YX+R1Pv/+MG/hbuOX37z3/XF1/v/x438PCev8/de/ryM3Tgx9/5L1kf5y9bNemr2EuHQ0e665/Q
AUv8JaQlcQ5fWom0xPitv6EDmvEXAqb8HIt2jErjnZbc38ABFS0gmnWAClT+EsVX3foT4MCCT/ip
y2KgtUlbzsQAUjd+GBgfdGbVHAk8Lhvfe7iiDOO+PUfudeReBe5l6F5ev2/vdx+Pb7vbnxbpN019
+bm38+uoS9f/px7qnPm+kfWD7z1X7sNN4d5RO3cf+Y/X93NQM8t/v2/XT99eLs8eLs9f7j9u78/e
bgb32HMcmfxB5xOa1qjMCZMvigdNfa3Dm6/n+cM9+P/2sH6d50EPS6f4oRvLPAv38eEmcwv3+eHx
4ez1HTiT+8g/z5k7u3evV/vTq+e708A93bvXp/v96fnlfn++ulyfb/en2/1+t/xqvdutz55vL89X
u9vd6un2cnV7e3Z1s9p9nN1e7m68s7OPI89vLO2+L57/sAttm4DClI7nv3i+eLzZnVw8Xz2fPT5u
t3dnF4+Buz7fn6+3u/P1fn+1v9pcLY+4u7m9ObtdX+6ONPedZa2+epaDZigtraRsQGGylq/LtmEt
X1/v3q8D965gNWd3/34XsZZAmvklur/ufvt+987y3o3Lbv7Gn/xWutdPofvx8nT58fb0chO6u5cb
dtfT9Qe76+b24+HjrXCh87ErPx6oO7mPN+fnTy9vZx+3oXvzdmR9xWd0yy/7wzxot8qk1dH+ZU7e
5sI7ufCWf29cd3262WxX7spdr/gP98Q78b7emD/UHr9aTPH5AyyDYkyB29PJ+rENb94+zl6v8CJ1
X/fvgbu/ZK1y9/xp9/By/XJ55E0uX9VXYy9IgZ8+/naQIDknJq2Y+LF/i9TnILkmAl6Y3W6hPnw9
1QPzhn+ssQnAwULBTBPoJ34eDtW+Lg2S2PfmsrqIhvOuESfU+iBQflRWth5E8jyPL5EiSPX3sv8m
Zcbv7ZT5ZUruB+Co3V0gosuvn+q35y5cLUMuMA+EXw92c5LOObWVcNnNd68I77n7yH19vX45v355
ur58u1Xdh7djn/OBLezfS/HToAdLMVPCh0/MoI1K/cD4ZlH3SYDfT7c2peoa89/cPsOz9eu5/nLF
mMICxIAWqLZcaYeN/EnRO3rS1ewVFbGdpUU0KexsCCg89PP3PxvLotMgF4k17khdkpl8ftl1P7R1
0SI0Fc5Wf9EMk3jp5aDv6zjKjmAlDqf1YyhTk9zPKgqgP86rn7ZxEYlIdUBPeWnVzrfGHLTxalLA
BZvpnN1/Pa3lsX/+ZJaxMNRjIR38mQkWPk/LKmgsSOr7Hkxu48ppDH9tm056ZFP+bhST7wTrakFg
oR4cCn2NGIbQVAs4bDdvfSqb29yaHe/rufyyC5fJAKS0pDRV0B3iYDKlESG0NukW1YbR3IRSCFxb
04CI3qBhGmW1jiOp38ZeldioioEM+R7nAHHdr5/jt7N1bGmDhIP2bx7M1upCQBYFHBBUkkwvBMiF
rufcrv5wFBtbIR3sKKUBBKCdg0inMcLayv2OfKCpoy3dbWo4Qxn+EYRrgVZJifL9AhcyAGdqBx92
QDY/hKZFDaJSVZSXcoQGQic48uZ+2fGMooEvX5BIC/DpIFwyG8jjBmmJh4CaswsrDadKCgeeRpZx
5OUsmpafd/zBWAeRk+Ok5Ik2Y4FQcUWY7DPbohncnnQdaq9Ws8Yy9Vthk+v31iqYyxP22VqpzI02
dicaZHVI5WtjnF+EKT3qp9A6+9EF9Hk/xn96ECyPKlSEFommERU6eFRV8wWoIR5V5HGxaW3xKOyQ
3D5GCeRPNxMjYUKkohELouBQGROQT5YKxN8p02fgxw2p0isQ1pEt+xl19o/NxGYlIWAuSFMuH87P
B5sPPX6s5OhFdm/BooqGTTr0+qVJi4/aKRzUr2f1y7tGm5QcR8VEixzE0OXBlxi1CnA+rZ487by+
Nq66h/yifnTeJIR1t/1Wn8UP0/V8iTz7R3Tt7Px17Q1HQpIDCXUyqYNHOJjzMFYpeDEeoXgQt+oe
mMpl8WFug524GYBFXdswtu/Vawwyq9PmRFxR7T9y+B6u+uETHJyKfShQ24C57wVV7NptflIHcqMb
w65AyOLrBV8m8/NtggSYEOir4tpjE3kcwheV2CjVtmkHT+vplmggbm7rIFcfj4zym2HApfORCnYq
J/3Bmgal8LXSmidPhtkpNJnBm3rt0QYt5IY09/OainWCdsM9pa7tiOBm59xbGcJKpY9frD27FlJX
TvU4D5vOiHD5PUvr4SSTaNcrFzqKYZoKK4NOiIhfnBAyVvPaDk+a9jRS+fTLU22atrP6pvMCVeWb
JVI3Mdu1BR0tid6KtnzmBt0YcFyPnF2/mbepqYg4E+/YyLwfHJNFLKkR+kw3K2bndUwC+Vxk6frI
6v76DomppDA4j4EjH3pzxZqJci0MH09Ombrp6/4GwZDxiC/Sb2bCINzXyMKaS7Xh80mALENNwa0Z
PLQG6AIu2troQcf/wlRYr4UowW7hF59HMZ3B8C09HtAKasQ56NRpJafOPnLKHKZabHpb03AJpt4h
hH7oFYzmk6mFVT94Y5J0bgsv7tYRcXsxos25LYII6fBp1P+IMcFlsAwK6oL1Yx053D5PzQ+yIkWd
b/D6xi52FiiYKtfRWppTBbUKVIESV0Nv1Ev9TvvzXcjQRN0OFzYSkQfvzhCZkmdJzqoaAr2zWvE9
6oT6kYPzdzuEs0RqKpNcEpnPExT2FKlzreAkgV3rJjbSbqdx6559vdm1w8NxWUe5lMPIltDvO9Sf
V1Kwv0WTDR5QX4HeWGmsqkkPrvthsneJP9HjSsZs05i5zh8R2roZiubJGdMT2WOpIOkjuphf3JWD
tY6kdn7k8Za1PDhQ6XiaxOdE6LpmLY//040Z6B2kMm5LTxNNAHezrfNXY9TKqzoqlrMo8fem2ecn
M/kpibUWNDfNCPWdGn4KjEiZ9fz714+0bKyDJ3IWD25w0xJz7EMKC0xnE2mQrvMg4KH1MAmq/FBW
N2k3HPt8fzeUoHzIEUGxEkLJ58mHmjMsvMDO6+irIJxVFCMd5EkUtMX8pj9yWCzB1OeJcQ5Zmo3n
0kKYOcybjdIOAKj1nddHNloePuCSNpqQCzZxIUZsJzqfhXoSjvq+VOk5/+GqaqpqL2raJv9aPqvP
U0XatLZRVa08J8vnYGXJlFuotvpU3w5hWmtH5vrLruer0lX0iqCOaQx6cIGq6EOLdFJRJIurq1Rp
H0sxjK5vTc8w/dUj58VyK31aWI2DytBVrH24U7A7/zw3hZ4eGntWQlvZatfqhIBR3s3dqdk2/b5B
IY/rbMBDKw7sI+HILyfzj5GX+IflXXgOn0dOFafr68ZJPHOyaAcr5XndlcEKNN8z6rgneZEfs7L+
5dRiRAJ2CzoZJySch88jRqIZqaubHIsViPZywu0GFFLqfb1bDl6fueTrwN1sPkHYf/JHzPnTqZAh
MEovby49tLEMcZ7ZUdrszYwuEqgK8ogtBgtJeeTGOfgaGdRakpGFoMeBTGHp89RyowxgqNZYZJdl
8z1Cw2mbccMVOAiH4uXrCR4s4zKWoVKYwJrMoupyWAHpSUJ8kSBb2LaRduPHpX8XzVl55KP73Sio
xQOSgyYH7+ognPLnqTVKVF49gUD7dtbC+KUWIvzTdWM/QOQhuoB3wpl58GnTQwzMYmbdaM+i+JOJ
Jv+GelKZbrq6ao7E+ofpBkUP+Jo4MmjsMpUpHWzACRp0WvW0nGFdCPvUKiWVENgP6ELYtZHKGxWN
AVrqeTXN5lU51PnTXNpK71ZGN8XrVMuREdEjVHCecXSqXxHYy+N3O1fqiwJ1hmEdoh44YM8e6RIM
IyqCzVk/642NUkriHKli//KCmIxtEd9bkk6SdhjkVKhZKDOUHE/MsbMqUuC7WVz4RyKNX74maIpc
ZXyXKjhWDBs+b2xzcqp+UurUc5xKR+ZQtiOSkCQw9ooeqPKscfsYfxb/8po0DQrSYkUhHM6Mg03R
KjbQUSPPPEpy1XqIgQ1Drz/mkKgt+e1PR++PYUxtMS9ifmT4B99sgmiE3zsIKlYj0mfIgwWXgx2j
ttpX804b7PK2SsEkBmEUbJpuDMG1NqOroZC6taomOAHOrH37w0+bmZs4GvLPQj2zD+K6zG5llMUo
rDlgJk4i6EcbAN3iTz/tZZTFtYw8hvtNXxbmpxMSBEeUZRWjxLUR3dphGF4PMepbfz4Xjo+lmIGJ
EmHD51GUBok2GAwpalc6UiCd0m2RI8v/hb1CRKDDm+MrIFr9PEoSFoaSlk5KlN0jsjsOumdY6Dz8
C3NhJhSaGMg4JJ/OWGpURJEp37SWfhSwg9dorh61Rj64kn/sSNxKJG+G+g/p5efJcG82CO4zDCh5
5QYqArJE0Yy2axu2W+pyyakVoVby9dx+ubrYDVxblAsI75jawQrOURsUwB1SD9R252nJqJ7IBE23
Oa6zu6+H+vXI4gAhhiTeYZbs8s/zSwyjMXRnDD2qqSRGWo4mOQ59Sel9Pc6vU2IvLMR8gmsJjffg
7kIGW6oYCwdejp7GYzmQBFRu00S6uXaMVhfvXw/362vTKd/D+8B2kLTvcFoAIs2G65rhCmRVak4J
2BPDhFBHiZz9NkGE8UTl1W7/dNjlO5ba0gtZZBCWo/unzzhGU1YoU4rwl4pTxdrUGqXaGtWiQ9TV
0JM0zqzYC7KsPlJ5PUgG2KbLlmE3IkZApelH+/qngeFj9FDCQoWTcvDPwsLKThMrQPx6nCZ4kuDe
lTRRLitNQDPE9uPIvH+9kqjwqAv/lxKJymX+ed6gOuoR4TV/ZakR9I7/w96ZLMeNbFv2V67VHGno
m0FNgAAigsFObEVOYBJJoe/hjuYj3k/Vj9WCbr53JUpXKlWNnllZ5iiVIhgIwP34OXuvrXtrWkX4
v3KSKCqDhnCru1L7zSP146PLRTHGkjvncRLWtmfgm8+MWb+pTKRnAbEVSoiaCS5Tns+/ucqPDy5X
4f7qGrQsnUfq+6t4OTYbOnX4TXq5Tud9VtOfw0qoNDsgtcDIfv0E/XA5qi4yJClXuRbju3fbTSJm
0xIQsAI04SrE2fyhJALvgPEp+9MFlOeE/CXC7HCH65r67jtTBiH6Po3dQB3TNHJRgoOyLqbf3L4f
XsTtKltIFmUDw7T33bkkaTp8ari65NTVNzou2ueOYuJJgwK1ebiQySPtse/+8C5yVXa4r0dT3oj3
d5GJpIc8THeDIp7rs9qGPz5IrfgwAbqKfn2pbeH6rmTh5vGi8/xxagNLtj2l3zyFdsZ/Ws0G85Pu
9FAb9Vl+sEWpZIufF4aaXHCiBe0z5mMCqdmQJL78acHOoWPrBtFY5ic5+rtHphzMnlkV5j5jYqtV
WqMG/w+66aHpXPNPDzrbtWBP0ePgH916t8AtwM2qxgXNnuaiPROF0lzoZva78+IPLwFX4X3GfK9R
SLAxfX9P8SPXlUIfEcu5WnShQo56FSZ0ddWAbHXndw3CHy+3veGIvnT2JSYv7wrqGdMF+X26CRPM
lidMjcDm6lm7ciqzCn/9tPz0Uluzhuk/7Tvn3WqSFNgaSvJxgooEnmUnrQ4jaaeAm+yErvymjNge
ve8fTT7XNxd792hqWYvDeFxMVOhyilq9nnwovNVv1v6ffSQa79QrDOZ57bY//+YFYBFe9EWXZgD4
FCVmPvbOTZI6kK971xr/L+4fgl/doWDhZP9VZvbNxdYMP60uuH8pxm4cRqUaqpmpnOuLvf7mc/2w
p33FtDC8wEVO5+l9y3+NFwDhOZfSHDF8SFfDRX5dqIRalAvRWnX1m9f4J98W3QqAHdBoyKp7D+wQ
nuyNrBlMENIjlpVKTQ6eUzW7Xz+AP72KbSI7IMKU1+vdCzxoXttMeWEGGal4V3Ve6sdK5PmfHoS3
e0e3n1E8PXGO998/E3M66o3nlDzmDvkoxQCIUJvW5TcPw0++IdMgeg+5PFNR6oDvr8KPXgf4CcC9
x8R55RtsQ2EDViy6gXmpXg/yNzfvJ486czyVyQwiHnrv7y5IwmOvMExAn6HUQx1g6HZMpBKd+rbZ
c8RvNugft07NRCihIs6GXE8H6/uPl2HKtuA/EL+M2hrMXAr9r5aTd5FMLXBe27uSk5r8piHDsX77
FN8tG67l0FhgT9EpJEkw/P66o8xXfS02O1zTjXetFnfTYTSy8Rw5jwGBt7WIbKj1QXky6qa8UCHu
0+lfWhcMwpo7UeHVIKWdZsxukhzLuI9DdUZshm4+EL3lToEwkuq2ANBgYBclzBInB3GHESXq2Aay
M9NbjLUNcZDj2JzcVimB6EGXw5Fg21hrhTLr93pnDU/VmK8ARBMcpYEYGz1KnDVGSTOa5ovJX74o
WhP+QGE4G8MFWgDK9qTF11wIZ5Rw2pvlDsinduzTTWHRWElzpoKmePMUj0iVyojHfdHF+TkA6IT+
oRF7SZAOVn6FlGWzfnRTeeiVqUhC2HX258akmeULQavYH4eiOR/avuuwHXUKqWm9o5OHlefJUxer
rdhZycBnGtTcOC22uhC5FAuXThjYmTZol7x5LFLyw7hHsbjjsFs8CQgpJR5g5ll+Qr7EjWjafIES
znaPCVfLgLq4w4o/2G6WSFvn4TXRlCb3rWko7jy3NJZjDdPgsVfW+gOKJvLLqkwx76TRYKIZyjE7
iRZvVpBDnMFZNjC8KJOVQBWIIBXA1hhLu48hVbmGO5bDaqGCC8a0cUXY2TAKAye35pGhNRk/Pi/L
dLEOdtXtHeI/sJeWxrT605yQLI7vYjoQrgWBwU1NYwoTO82eFs1On+COk5XQD7NuHRVYl3InUFu8
DWi/zqnzuWnLQIiVanVzT5jGmpxDaR+r0Mgd91OOYUzH8Z04VQDpwjQC0kydwh9JVP/stBPujCor
zEecI1jxl8G6AIJsP3fM0Z1TI9t08oV0uutCF5PuVx6OMh/L2XCTxARcBLoZkwOvD0s7h6vtQFxs
2m4lwWKRlRvKoTWOVramWFU4HTC5x6dKUEDBxQKjcI3jINrqc6HP5bVHHOGrSEvvEaxAPgcrDd5T
0vbVs9aawyNzO+U+6zTzhXRtrLWYqYkotqmjO+BhEk9WZlKI2Zk0lxAXOb5s1cDGEtSpxEvsreRy
DZah3bnjIi2/qb3xmkSn1gko8EC9wk0dOA6ndnkyeIC+pAAe492cKIPq28Tq8W0VRnIrWeHv5OIt
H0mHEzibB0H6CDk1Ew4l08WrnTqdHupLblURJ+MkjxpmsTAUZAp3nlbzFC2rMuw9fVE2rWnh1FSq
AsfpZJrrQ1XK7pRwUs5C4i/N18WRxNo42uwUB9uTHREbM7aVntrN5LwQL3iok967UVJvFWcqrbJH
OmWrFdXSUC46iCLPCvz88YhSoj6pmCfxddrG+CFz3dKMhnhMjsXagdhg8Li5swmPKiIFLZE8TjoV
RbQOa3kxONJ6K213vrG7erWxlMte93tuwYA9fOzVHVFI5Z3SuemDIk3zSp8GnZcSg1SCaKUa7WAs
M/d51ebussp5H/2FpAQvZELaWFEFQOFMGvPsBO2gLF6YGToLleF8Teaz4773wVnU+U6jUYLYkTqE
e2dJ6zO+oIn0qHydH9iEbGcvhgWS+qzhC440RbdWX8eQWUezW+TXgDldFZ+fZd0JjSSbXWssKbim
sReXw1oBcZBYb4qg1Z3EDApAG8Cseem1YALckoA/6zR153YjaX+EqryCb3Uhlpbp+CSGYbhejTb5
0JCZ8KzTZPhCAFLHqgHgjO6iVpU7HpwCt1yJ1TXIzLh+y7IO6E3frGV61amoYZk3LcttXhGciew5
T16A0VZfyKhyl91MUS4P2pLW8ImwjvG5R/mgjwJQkAV1xCcKJb8zu8H+tAVwZxGJaNMlWgPtSzxX
9RWMDyDg7rI0n6aOl9oXxWB89qD3zgfBiRp2yVSUz2T4TSpSGm9DLNNS2GVG11RnY5aJFyMmfxl2
hTJ/Rhk1q5HH/b6wyE+IuXUVT62NmjqyK4QBYTyDISKGVcHg7SreVOz1KpMf0jxWPjCVVT4t6jpd
buft56khR8ofMbs+1NKtBIPUTDDJwHxlAFKf6f2m1swUxFw7Zo0lySVnRl2JF4qp8W6aBQ/bZgS+
VYF+vaSpwY4A1YuAVq/Uuk+JLReWxjxmJ7GIVGJrriHHQo9P60CqsG4DzsfxA95Or1ZPa52xD+/H
sag+GCo5hxgZBwNSw1y2eVDkXnHdm8P4Ko06Ps7zOLzgHo/hRdR8cTxvPLwYPfXxjo3N/kzcEcCq
ftDAHkgjf2pLu+0jg52oDpwE57cy9/azV5KIBV237aVvCLPFEG0o8lkrMqi1s6LaIe8VuAr0DuV5
4ZCi4qfOpJER1Ew9dwd/ssuZoyjui9VlvfFGBehDjNgWHkXHyhfoKahzoNPORDg3v6lPxFGRQuwi
BItfd026MyzSHdmCOB9XbIkgKaLVTgBsuM6KA5QgRq7qZVJPI9Nu4eiyvlsPsbtay8FWhLgFQucB
ClfSBqQBer4VKT9IAJ8k+cSAtzDIZ8Pt+BS9mzZb7mXlDIEpZ69h0TXdx2GIXR6DJPV6nN+ginwT
jSyxPpmswJ1TjxCU03nifi5W53VgLtzvlAToI7dl8ObAyyf3pZxq/bHrZkjucsmf6br1Vwqczpd5
alqSYrWkD+i5AGZA8R5re/b9/KKrFbL+2rwtFB/ranoZmxB/WdVEtkQxLGAv0rMtz2wFMHdXMKFV
d7JXWsz+0KSxrJuNAlan1D/Dk2rEbij6fODGzy6LTmk+qqiKwSCPZbzs7QJMT2CBBkZAWRZz6qMK
02IXUiqvPJ92kmP2onuF6UDp7wolKmTTNE8e569sp7C/NDvypKxb0E+J569WkvKX4PQTHZJx7/cj
bIK3yVXJccpXV1kjRVTVR8pOHE0cEMp1P4wwN5AYMbYjqbrJ4sNMYCKvHQlQAxgHkRIlZ2Bh5Wl2
+5dcWqqImDECaWBbIuglrXIyQLOsUvIzSXfZ3BHx4UE2tllGHRoTQ2md0SQd+NBlruYnATccc3QN
SB+KaEYsAdQ12ACkE05j7Xycuyq5c4q5nwJaw32RkOHT28mR+Y2yPrhK39lXI/PE9djW3VqeOXWJ
6rTIBNVFkAEsLE8KGDklFILsxT15VUvxITVSEjVyYit2iaEq6hl0p0Q/syqrGF/NlCKTmOheKUoi
gSy1DEVTiSWoYQkt+wkqJXpDBoBeHCoYkZNdKltJGmeBS+UpWdc2ng8MkTqgT6YRL94ZYp9qOO81
kG8By4kpbkvqG3GaJVFS2IDZJ1U/Q9rTh/xsI4+WJpm8e4KGkLZNlnS9A4BXw7wxKHniYGL+mN82
bdJX9+6kFwuAMkctkkdHuADP4Cy56se8JgtQ5T0hOIXN0+LIwP9pucfB7IhjqaEAqRwJ0Cf5RVvB
OzPYR7XA1nGwwtyvKmJo2AysKHPYLvcQVabiDho1WHSxki915mRDL4kzHcHcL13myHsNuuB6jXnZ
1tpjAgcB+d+EJj8jVKl2UvnmxjFIJuIEpzrqDKUiBXCCVvbgEJReXnUbETEkAUpY685urVg94zC8
5SQJwk+ex5b5d0VNxLEF+LoJNplEq6R/aCb84mEiEB/cuYlBNjGkeEPZpz2J4RckmLYm/ulEKqwG
xA5/HAS2e6qEVCsiI157Kj3b2g5kEFi4De2ccGG+vuzYkjNOOeU5cYebl+piuGzVWrK4YvAgFUCS
grWexpgewhdP9ZYyxBZu6J/gsPXuRWNXo7xp3dIy9mOfkUkxJ0MnH/BSONv2P1Xl8rhoo4RP6Dgi
7q8IUWAcATAqb+BXlWnPkc/LmvFVLUieOoqRUT8dCSsFF49OMMAMXB4bmcn1qOeKpbNnaUO1kK3Z
1WWUpSDSzr0hzUj9mHJHXmvq3PT+aJviyZFYGa6MnqGAb/S9Kl4xclh16FpSPs65zhLtOpPZ7Uy3
hwKRlKt3wwBMq0ODlLVmY1iZaQhuYKr3oks1wpLM0eFE4ZlWr0ZgnmZs+2RWuGmY93HXUtKRBOd8
gT+vxZfzAKYxkstq3ONJz6agpqpfIkHSGiF1euUYuxGEo3Ki4Y7FQq0MYp+I5iRlZ+hyqd+NfIl1
BEe0AhZIQC2EJ6807YNDEpxBSvY4OkQjd3NTflgGwD3A6YaxuihyQKgXpE6gHlqI9YKRr0xre8uc
gsQgocA4Plmyzcf7yWzq3CYhiPObX8Ly0PYeIrXsmIiCdS4zJkOJxqlvv8TWPHzUnHWFxaj0wjlC
AUsqH/c+YVIymZIbz0vJ4k7Iw+qDTjWm8pQoXdEEWbvFUgh63meMmw0oO5XgGEUnTdGuIWssYFL0
mTNrC0+MJacm6m8nbKoj/gsf8ViOzcZUWBIiDlIvtykyLD3PyBWeF/l5Xorauy7QGMafs1WrU+J+
S8M9DSAnClgQNDWI51KX+jw1Bt26lPzi66Vi6tN0UTWDxenTK3uypahpzZJwRzSih1adef6HqTXt
67SyHLJicLsbDrXdmlQPJLko7fOad/NbNk8W2Up1zHVuXHVk5aoyuuIhOC31zHH7lYWLGshd7gXY
e6AniWoUySEbPXBVtlpWD5rkcQlnocbXZltzVs9EHYeizfFtcMPyLwmvlBdCZXGNKK3nFshbCi1p
x0d3T6Wau+OJFCaO76XhmWfkZUK6K2ZLnNtWb/EqQJmsw85KCS9GhqJ/GScNWRcNBnaGoWi7Fwua
DwexwZmvcwclHW9PCdSysQuImcVA/EzEz0NlpyuJ9ZEjbrPuVzGX9/CG0zWswB9Wgdt1Q+yb1mie
L3nSGGEjG33YD5vfyecAUor9oPDyIIhxSFbsZeF8Wft8T3JG0+7hZcnzRmwxDK1HRjd7czX5qzbh
6yeJsFP8uciLk1NnMCdE5hVTmOltF2qdVD8bQ1YTcp5v73mvQq/iiOZ4WcT0ddllWLbu+EboIlA2
xDcjOXkg7qxJ74O8W+SLPWn26+wkdQmAaF5v2rFa6LGpWnfh9ORKBEQyW49jn5Mu6FiI/7q50tZg
hEb5iQQ9uK9dJmd3z5mybi97RW3txM/UWYUjWGbLq+MMqGs3vhOBd4ptFZ+stbLOdS+GxerNhDKE
lprLWzoknRaaudbflsQZkjivr9kcTForHlbFKJH4TkiJdxMCuicAQmAk7Mns9YBo1qHzNaNVv3Rz
DTFo1phZBMukjushVzTarkqft298caXjk4ncyACrWfJMrp9CY8DsJziNpER/1DKYgwHhMWyeidfW
zw10XyNqpbKAq7Ol8jTVK+gkGIKFRgaxJXSQx0ZCFZJzSBTBABxD8+UsNW7xPJh0sOum/ewYeVOR
ShSnoSfm6m3Qs4EzbCM+alMqnCDjvM4vbCgU5ilHhnt8fFPhuwPN0N1AWEdKLWhnd2rWx6k/jibE
F32RX9KaBg9oSnJN9l6emK+9sUV2lTw7V0Y8o2C0qYzpXrojgCuakeK0mJb2qli5mMGeOeJOmxCW
zcViUF90tPsOpVCJt7VE1WogkqeUmKopaV7rsXAaDqt99rEe6SFtYFGUxEqurjVVvLk0RM148il2
C404ABgoFWohVM6uxMNR6s5pNXqjBVOXEJ4DdoPeGQvLyAG48pqnWdf6hkRSpWV4kpUJ5zNjBPxS
VJW97vpJYbHVZqpaAs4SV2ednSyamf0y9QEGqMyGmbPEr7PoWM9lbHoVq3qucBSyXOOaYohqtnRj
mEIUhwOctJkrA1pLqiBz2bcRxcFDQbOoJcWxMAGF+zCXczvs2zj7olRCJ7zQza2PcwEzeRdXAvKr
WYBB2YlGo0HcdbJPL6WMMwJzWNKmi8wtS1YfAGkwJ/tWp+4q2vacWhE+UQq8RgtAqq2PpgEHP3KW
XsggY9HjkDmKTuwA2QFJprvkvCUinkhiY03VD6Q8FsbJ7CFLEtnTDJ+gyoHkcmRLRvBojgRj1qMx
kHvHcI28RhWuZpDSaaEjY5nlbauWS3WpKKlbhHrqZc88jOUSuGy52s7mULQHoJaLo+wgFIUujf6a
hYMaAn2qlug7p2mrZA+vtl1DuFtxHwnI9xx3VKcGND3O7eDnRgeGlrY6Mc9u7dGyEHPfpFSwpOB4
faWrhLmCBfSxupczVBTNrENFIedp53gjyOIGaGp/UOLa9I4kgEOczQgOCivwgajP3CS5mSAI3npV
RaiX6NodPx5NI+E3AzZRry81cmatRd+pUqv6sNU9uex0MJwxaBxTxju3WG01lNaSfalkBxx3nlcj
PZbY+Ugo5bQi59se6qHYSMtb22gwnMvY5QQTIHlU3+ANlZzzKRdP7YZg3xsrgHHoo1SOu9HQ5c0o
HOOe14OoLohYFrlsjQaUVynFJbZW+hhKVUgGXArZugDmkp02Zbw+dL3uc5iYOs+Cqz7FuKOy0IOl
hHnTQHIFng1O1D7TZv72nNfkuVprTidcaxxrJionIy7CLWNau3RLlNs+r7KEzb1RX7Q423hBdGbS
4zqN5bzPmH64vi7r9mqu6QKQXk5DhBODWMAd6NI75YSVradqoiAPOPyq9aEdrSohrb1hrUrcwb2H
16Sw/VFPZbsVNeKY3DDYSKvrntPGZeZQ/e8c0gOJYV6alxYyN/z0sduQq916ZzGlArNeD4ZGby0r
z0E3amjKZnOz2lvpRzp6GJsL0dcHSJhWxobGTaantAxXsxAr6WcAy7fGRVqc+rHsYF+5NmWvNTtn
rJzrx87COeevSYtVmhpvkntaqsphBO2c+g05ojSulKlP/6n9+/8knG9IOFushoNU2diY/CqzVIcJ
2b8n4/yv/yjf/vH69o+gzNqW1KCm/haR89Mf9jcyBz/iX2jJ0TeZqAU0azNmT2/DuIXm8EdEP2EW
5TTO8XFTmv0nMkf9i2Gos0mxkEzjXWe+9zcyR1P/QhODmBFpDN7ojabzB1E7uCK+nxS+vw/vJ4Ue
p1eRCTMnYveUMn9wNLhVsNawyCnU/9pyWeBtx+1IRvZ63yWRWoc0uiA0uhxx47OyIbDQJ9JghJxW
HJyXwvZN9ejZN113bceXq7dv2XHKg7M+uuI8d14z2QQ1BKpsfOnMD5p5Hid3Mj6myS5xAq0INOtT
lt6SRq+IS6c96/TTYF837rkJH3k40RCXJ6KP1+xqmKnd6qCMTxpIZT2jhgP5tazBOl4i16Gj56vF
Z6c+xPHN5D1Y2VWjvBWgpYV5SX3vDzSjaxm15UWVX5vyaGuRjE8WseL13UwBTfexo1A46P0xnT7p
1FbsBYDNwc2Km4okR+MOrJ5SPGrrs0REml7Ew6EaOWKdkmnf83OmyG4Pebm3vHObSPu1fPBgABTB
CLG8uJrpqmWRaV2l3rk2hXl5GtrDnJ4Z08UirxcsdfEuTc9W+aQ0EcWvr8rIyK8dcJLGwZGHfv3I
/PGgzGfbv020mo/p/EEUGMNUX8lPVXVRW5e9edsNt3F5QZ6zYsH7DlM3zCC0dn6xMuHaL/ZZrxw2
s0px0WqR3u679J/QjD9aUu6ain//O6RrMaT/90vB7aeq+fSPTxUZW9nLp6x+G75dCjYJ83+++QRt
IQWHaKoCpPJIfPrXm+9of6mINzaLAWFQvMX/9eYz8CVoCwGmh5qJYBbMCP/16tPO+QsRwaaGRU5n
blr+P3n330kvHPBdX5cWa9NNobJ9pxHoRzwIpiWdW32FPJcwtWXEvIxhAfb8GNNPOn5zn67/qT74
Ry2q6wb95PA//4exCaO+ESVArcFkg+8RQ5a9GZW2P/9G+AM61uuqtZF3jrcYMTNypmt+r0E3XJlI
7tzJ1M8tavBIZb50aDwz2Q84t+qdxnZ4lscSWLTISAw3qM2PRmYsb3UrnsBIJhPrlmbe9OZSPjO6
KfZJrMGXpa+khAZ8y+OSy/wT+RgJfUWSqXapTY1pmWZ9Bos70uKHrT3p0Pte9bClrfv068/+TnXy
9aOjOrFMOkyQCL4m1Xzz0TU9rmLGiuNdgeOJyp1gELEYH9des36jb3mnONnQQJtYE+GOhQIVi9H3
N9kb1bI3oGre1U42XnIiIZqUFtgudkaHyUTSNidBBk3068+3PefvvttN4IJwEVUhfi3nnS3BSNNm
BlNd3fWdwRqSCWdXjuwTJrNK37J0iLRwVAN7TM9rZ36BjT7f/fpXeA9e+PrJbTTUm02UXC7vneJQ
Bb3YmyRW3FHE65dJB6FkdkfPh8N72Th85MSg+9DC6Y1Sdf2gwrAmf5wHUS2YbxZo6MOxUKa9XfbF
U2HSjFyg0R5zlNBntvfE2EmPhnRaz8GE/qFbAEkp4jsU0KqBFAp/zjtVUrIKwyhxHt3mKmT5JGiU
M7JGfvNovH/ht4tQgnABi4v98MJLGrzKxl2+tUlRsbO3sWr3rAL7OX/4+lX80XL/f5jB2L7Vt2P/
9jYSwvjfYG/YhLn/fm/w3/pKvH6/I2x/4+8dwTbBHW6ZZKge6drbG0br71qQP3LZDtzNQGQi6Nj+
6O9a0ND/QneNv9ParEv6183i71qQP0JnyG5B3wSSkckr8Qe1oP1u6bCQ+21qQrwkOD1tzD/fLx0d
7ESbDPs+mrXimFrFvkUPNyHONzkUUwLO1g0OwJ0slsvELQ4sZ3t+KYb/kkgY7SJ3in2jkNmwPMiV
Mm7oArizAYhjjk3DIcav5yrKWZvgejNezfEZdaE/d+KAReyxLfp7IeoopnnKZPCgYWWtJ5RITTS3
lClwm0lL9JN83Kdj+pjAzZhtYLoNvWUOdGDyfcU29jR7z4tjbniH3p4q37WnwEP25XP029SE+R3U
lo+xJ2/WlFzljBhnIr1tEogImBirgg4lB1ICqb55Cn6y87178X64se82PrSI0q7ioY/GrjlroYxP
9rUp8lB21m/WYfP7ZfiHK21//s0+03Ztkc4tX6GnXyv6k9R+wy4wf/woGxjBJkjSoQEMx+D7C3QO
ghXoFn3kJheZCkvdvV2LqNBi2gvA0+8SvQm8lrj6rrhs05PRVFGh27s8v8LmF/SbwKst/H5DtyvW
zpaPAjmiqj3MPDgpEPmBfA1ww34+NsH2s8ZuOae14dtj4jvGB4WqWKAtyjkYcyoPl7YJB2bWJFoh
MuKwrBRYrAvfqMnzss7wLQS//iq/Mte+KWK4w9wATDq8I5gSdH27Qd/cYQT8DjQU2UfMefmN2WNe
cooKTzyKRh4K+qfwfU2HjgZE4pqbUupxFPPr/fr3+On38M2v8W6br+C42UvC95AjYiGS1WcWSeOK
3qT1u739Xe3ywyfe3BPffOKmNaVHDBLLAnM3TCh+TAkm1d99oq8ehx/vrM329BXb9l4r66V9i8Gb
Ozvod2lrHXM19ktwNwrblJI+9tsZiva9ecZA8GZVLhuCvWlD6ghsVvQidasCWqO193lT5fz6br+z
Zv19C/71q73bnk18qnLIRR9hHac/7uyYvKE/3XQdSci2upc27iWZ3Pz6sj//kv912XcLsqegfWgl
X3Jnl8SUAAbVCfZoZVRyBv31pX5cOLbH+l+XerdEQTZn3ie41DLTNuWMnFTP/29XeLdypKJXC6/n
CtPy3Dt3g/jN0vTzmwWbzuJTGNDLvn9MsX/RynNYZIV2NS4vwuHpSCzfi19+/Tl++jqAlIAlBnbK
1N+9DpkzemSLcJ2uZLoh90x51PX219f4p433h5fBpY63Nk+gob17vwcrgS5R8cSR0sUKh/VjYafL
3KO+qruxQJzgxj7zZx+1XJTZp8FS6RQyoXCMh5mZA03DLzodj4zoObdv801wfS9R3ZEk1g/Mvvlf
XUbbRSwPSmmdV/N9XmBRLesI6QH60/RKKWFTiSKET7MnQjEZp0hluCy89XJ0XtTuVTH5+3RolFY9
05ghMAN0aZBYnKxMUtlXxKCvg3mvNSQiHUeL9rpZ7IirOkoOYLXD293x1ii47LM6SlYA8yDy/bU9
xvMcpJAbY/rq/frQKdqZIfMDKs/DOO3bls7zUF7q9Zt6lmnN56x3vlimfLCt9ZZRyc3o7Ef9csro
hZTOl1x4aA6QfREVFufqLXJsxozpaeTGDSnjnYZTSgruXXioQlUmB87Onq7JEPOV6bkvLGRSxt6a
rD2TAwIFiqBILuHUhzwi19VYXBIxdF50r4ISYj04H8bupYA3yd64fYSptqJYW8lvQef9qbZfkvVZ
mI994bE5fbLgeMYz065F7MzZ2xWEyKxtv8PeEY4eAQOAFKYhv1hn9yTmjctyP3VdxHieEwnCRNdn
iICHIb/IF8L2xuZ8e1yU7LXLqmhW871jpjd8PTtQ8aTIx/4WOZU01vmS6q+umCOiV2+RciPcUB2E
FFpxDhznogF2SUjjdGnIicSb6SCcYT93t3FK5NNyqvRh13ZZKPQp0FX7VCEyNRXGfvZBrSx/2rYH
Bis5wm6nwdKmW8RY9ShBFZ6Nz0qV75aUdVwJsu515n/KKhJN6mXnfh49JbQTRsQo97vRPDrJCQIE
87b0mOefDCOnOFMj7nnNsEOOF6b6z4qACMJcEQfcskHPqEHPEr9qjbBieDlKD3vAFdkKO+oQbxl2
A2XfKD5vs2z0AZ5+2YhoUq9VvIxrpwT5kN4gnYngwO3mttohBP3IiJLdjwwfFExrUe0aRNRA5iId
c2wsPNZj/cJL5a4r9chqysveMT8Vav6cmetVbTeXzTrdDJN7XlHKqiYDjeQMvy1ygHQ/ihdhej4p
GA+GUnJMv5cdtUvaBknzeVzeJjI4VawR5pwfgG9SCC3kOQ00beqQY2xQcshOr0VGpEj+qsWmb4zs
h5oGGYo0gZETd7I3J5v70O41RpJodi5nfOha0RCrEdgQ7XL0bGW6nrclISj6eKo6JDR6ezEn9XPL
TxO6HrrNVYO5DVNIrkH0S8arphi4D1PoYsuABxUh4gPt81BanB266iCUigfSior2GV/JNdDQMLWJ
Rp0wXiVtMI75heveEucUxqoVKIQbyDlGCKOHg0KGBMUkFj47KT/0lXWcJtR3y5Y5MIdZX0fEahAH
ET8YZn+wc3sHgDla4VnUKaKGLCTN7dxbHChDMSWa6ltt1aL/5bGshqPnrL6yVId1ox0hDdw+YeGO
t3Qk9lJ/llMS5vWthb+EL4cQwKGprxEBHtO6enZ75UM29mfzEGNXYw5Kn3dWzhUyF0jpINPzOafT
gd7Yt1iux6VnUjcFvGNj20QaF9LaNjKr6WjGZdQP5sGIxXHOPF5hGZnCw3uQ+EXjha56TaG5Mzqc
FjappApqgSo/JMoO6fg5ctQQZsM+LpxT2iePHguUUoznlf5FnfHqqNepx8RcpsgWCFRIsL4kHxxd
Xhrds6UnN72Yj1JetO6ww9sTIiX0F72OerI21PpYb8TastgbLHdTPl/iKXjo45pwovTU2/JKc6qL
tSgOwsIyRCKKTi5mNgBdlIdf74JfgQLfbYIcarc5DaHJJA7AXvx+SydtDn0Yw8/IypqzHBWXDZrV
QulAcBAqtzKqao6EOkyYhXA1AXNJ9ULTTU+FVC8gMzLAlNdK+lBMzm9+tR8Kwne/2bvt2QEeWFKQ
9QiLUPz38ZVKsJier741PCDxjLyhisb/Td15bMeNZGH6iTAHNgBsZpGepEiBJUOpNjgqGXhvA08/
H1hzppnInMSwd9PdtVKXIgPhrvlN+05OLXWB8++xCD0MwFi1hI50wNJ565pf2y4+mkDob3/21zrs
xWeHt8bFDIkEnuv5Zw/tBootUMuDoCmAAdjJUoi2u9brVNw2FXtH73GvDcPHOQCIMYGW2JvB5Hig
If0tYClSg851hXlQsrW7Bx10p0Vbd87RwwEfNfaV2ZlfzMogaQQOZ8mdwd9aqb+s0OLUiLtBfG3/
aqPPqHZsRuhaSaNt0MHrTwYpYQ/7zK+3FjohapHsNfNb6e8Nk+hkNpgvTeBn0FVC6wjU+olaqIf3
9sExfkdJ4IVK481nTmj9V3Bw3+BK7CAOeylALTR6H/0+P7jB8DUU2h5v3uem1P8eMrm1w08iAAIO
cvCQyelTo1BC7rtTLv2vchDfUprHE6mJqtdHhR44iK5Nacd/4BtAJUOoCCXQtkh2TUagwUNixBzo
cE2BZu4bvK3C/rtB/rNyrynWm1SNK9CvJQVgtuWTyp0Y1p9M5TCXcZzJ+dDzjaev3X3XFDTOPvnu
SmR8UT+CqvxvMQotF+ipc+T8ZvSmckYLqGB9ACVPV/FQ3oVPEQiCFlzt6xZ9V4Hxej8JN/qfRSnr
KAjb//n/VoM8/i6efoBd+v+g/Djbyv/fy4+ffqQFlvZv+1Hzv/Bv9ZFGL41oBD5owtCG/k/tUbOs
/2FpNKIRq0FWmj/7P6VHxaJNRRcaSjhVY82Ym+T/u/SoaJQlKTLwR9wTMMDQOX5H7XGxc5FkovhJ
rjN3thE21ZdKiHWejr60s8jLOlO/b0o1Owgw6RSORLCzGr+/1xp0dOhK+fvUnqx90kbjIYkLY5OJ
rjtS1nRXEsrXHOs/9+C/v8lBqpAbkCYdcz3fz1hyjq2JKL4Hw8H+5puFZmIGO6afjSL1fw8yRUsW
2PejZY60mpGiDp5R0Q3VDZhLYP45t9exBDH2GVu+HOMyM6qCjRzjkP53mg8rp+9VxWT5c2cggY52
p3Ep4W+AiBeJLiMvVVscugr4Gp/rvqgabN1sxXNkWDoUZ0u8D4EJ/TVKqwi2RiD+sfBHfgI5q3/p
S2f8DFV5wnC9SOvfKSW5ozIK/1nC7Pij+3300zLD6YsEf/oJBuRf2JgpX99s2ivV0vNSxL+ffXYR
Yo+66FIuxeu0EMYBKKrIE/oQ3zkBHnoEy9rh9ijnafzrKGxaaE2g4W3+tyhHwOJ3oqod2XBQKXa9
qUEwGqvqAW+FNfn3OUxZLIxLL9dEFJiOq2vPf/7mXuyTyC0dwYSUqPuT9qg/t+QLjQJUuXatL++f
F/pFKBkSOaHVv3i8h8rC0jM0Iy8sbeODmrbtPs9j51HLmnFFKfbKQrko5NGKxnAJsbfF+aDVG2UT
UGAvzsPoMMz830lWa+ozV0fhZqDljawcAqLnX09m2LOPQo29NMjiA/+Pej860CVuf7bLUWiZzhcQ
KkEIkuFDdbZGugZddpy02EOGFpIDOMYDnn367vYoizbpvOsA3dlUOPlrEEJdysu2oxnhkpewFYDx
7XI9A5PBnbbBJXFjBxkfsNJ1MCwOxGRc2TYGgikrGhVzkHi+G1G10mZNt1kVlALW+UxjCyM70QOj
GUL9D2j1+gjqj65KGCC/PUUAB2d7wBYmxMqJu/KJwVvRJrb4xMhWz3/+5hiAKvXRlnVir867YAdp
uiPVqcqVhbw8bCh40p2gj0oQAshhMUrr6Pwnij21wlrT6q0fusxflDTfVcG4IrRw7VPyYFLzpmFn
0HY/Hwu7lFA2Zhl7LcDNfd23WIjnVDkqpwx3mBFWHyYTCmKaiTUJkCtvkzU3BQGJcU2++qadfcw+
7BwIF03qOePfSdM/wv7YD5Q9nFgFyaV8jtN8qwcoXuX+DqDZPps+hRKt0dl1WkLsBtSVdL9u7+7L
BQZ7gKgGwQTaEzSYzz+H6KtQt4op9Fykk766MHf/ArhfH2+P8oqVON/AAugeiD0LofhLZT1MnXUH
rl88v2gJPF832Q6DaE+DC5C4CUP7ZI9K/F3UXbFHENI9AQJuDqVZrAkoXy4/TkyzuDDbbdb3WF61
mlk7fh/HHpbQyaksDbAzrTru00wNt76am+StU0TPtA63t7/B5SZnZASWmP2sBOksvjSMY5oiIxtv
xHETni+1HnhP/d7NXOsjPGB15Zufp7vztQWkgtgCJT4+OwL65yurayjWWgEzBbMTfZ6gF6F5MSpl
u8E401I2po5bCJLzVXan4F4d5n4wrUz52rITi87YRx577JAWr2gpwfuYLUg9u9TcB6MlYxPELJuy
a3TurCS/o8jYfoqx0KR8JsTW6SO5tQCFr8SFr2CM8w04G03wlBvWfH8uJWS6UsPrSWatF0Utj0VY
lLM/MODnbg9DCp5krGRptwVqHjwADt8L2TvVBgBvQeUCOmCzrTKl96gBwRcq/AyP5bxD8mJTBOjf
nBA6FGjuNUYEHaj1nQ+4yOvfcTgPAWkFrrNBGaD9Zvfm+FeGMS3kDb2Wv9Vxiv5Ujpt8HmC3I3aA
CsWfEp0H8e4LlpiYDTH/l8O+1EeM3DYwszBpvELp9W2TEmo2GiCB0JroQlaR8en2Xr8M1Hj6Qcsh
RT/bYOmL3pth9w6KBCN5e12VJ3SfLYJYkANxob6vez5vc4bi4kKzDPEy1vd8m2tdWeH4qjVexFN8
ryRgg+xYFe9+B+dYRp0fKdcgwl28g5VEXH98LUSoBntlLF8UM+n/m0GonNHTI+cglj6fCrztUCAI
Q80GmtYhnQJ9I90p2t1em8sbnzY4OsbWrODEfbQYRSpVCY+wpcQS6Oke9sg/SWisvejXBiFi0YjR
kW+8MAdxJDKtTRl1Xqp3zR7tmt+97OqVXT3Hd4szbRD3kYUSOJN7LGLZltfdbW3ZeTEkjLvAkrA4
XDW9I/0M9tNkZFu0WNYekGszm5Nr8DusEWqR54sk7AqlVWkwqArcIbH6DgoATum3F+nKASLmp5PI
CbJg9i12dZZrteWOde0lUS+3bhUrO4UPQJZqrVk6XUnj6b/O+FWSHcNg+53PyMgapzfg13pxIenv
YDK9RxZHO5Sd7T/6eut+0M1w3GLaU9H105GhDirjU1oV8V709vhFH1rjXVLGr4daECiRF4OtQ3R7
EaQJq8dMI8xbL5/AotuB/dtXHGN/+xtrVz4y+cPsi8sDpRuvnh9vgtu2NINUra3WS4o4+KrIOqEh
E5hAmJJ6OIYFvD5EjtAyN3sIigBtB5ltoZRZUMJoOcRAYZq2OUgnf0HTmY5Z5RZZvvIrr/1IaGNg
iOcFuvDywZSemgCQWa91Z6WsCW5WgMv61nQauXIzXNsJRAr/GWuxE2y71DPKB52noct1sCAbfjRD
hdogOid36miGh6LXrA+l5SofbRWFrIzyxDZN/PgUa8G4tafQXpn+AiH6uhVmow3d4TS8XvbnuzNv
ZehLzRq8ssCXIc5gXxp1aUPN9Pvhp9Aiix77lDfQPRE4FQfXzGuPClCpbpu+bZEtoWbc7KQT4ugQ
2iFtnxDQKVZ7btfCgBAprZtKdM0hRNpm2Fh5Si+dCknpiQIZo5WQaAGo/nc+xIDCdMjk5nfrfD5O
Po2Is7qdF1VGs0/COoa1bmgA5+BL2Rkya5mIf8c2xSe/afp7v71Hz6adNbHiVNR7mafBYaK5u6tL
zOcMqVM2SlOd0qve/xpyehuIJIJ4aZhpZFl/oC+bnmP2waGIYv1DjjLr3RAP7tFBmWk3hE1zp+jw
YlFAQhgTtMfKq3a5gbkuTZIMjER405bJXanaHemzOniq0ijbEIDxixB1AfDMeJ/84fxtUXLnm+Kp
QYpFQHD+baux600x2YOn1NI4hk36u4Lgdbp9bVw+AAxiUxt6/cdemmspRtXWXE2jR41t2BVKaG+p
7a1ZeM2R8fnbRqWLAihXE+gvKrnnU8GwHusuTYxeHze/o9a5j22aJYjdbfqWHsztKV1bohnjT3KG
EwT14fPB/MG0kqzwRxRk6nSDqoI8ZAn011Kp1lzDFkZK/64Rrw0Vz3k0w12MBbIz9qWVSK8OrHLr
Bk50V6HkftDpw+/6XKnuXZk0P7RI6O2W5RMPzuCAb7KaoqHlPmRuC1uxNlwKH0GmH1s7Gf7EBmzd
lY9yZZ0RqED0lHSRf32ZuwwNwFuVR9gzJCI6aueGW1FD4b396a+kSNQEyI2xBp4rO8uaZpXpip1p
fI9pissIsZ4EYR4tMYFzDaJGfbq21foEyR+xMbNptB/IRQTBAWozBKEOBsjKI3Bl41GPw7eWUhOP
77JAaAUB1OmonLxhirQfk4LLEIc69nK7bnbpCANp5QPMC77Y6WcDLnY6gFSlyioGbOH/fpSTmx6h
BETbNBXBvQShsBm60v+Wq1L91KapcejH8X1N2tdNSZBFjcucaT8Uos4PQBjYGItm4+RVtl4dJ0jL
8P+Vdpcbgbky3ytnjShrjlvJkLBnW+z/boK0HWXD5PkCwPXgVs7W6JAJNodmDQGp6dc+LUdMzB2R
uQ5wPi108GgDDdZEwckxjj3kRGQ4zeAhSWrnpIS9SfEBzmAYyW4/ucB9eqOOtrGllJ/9WotXtvpl
QQK5WGxa8M7SZ99H4/zXKGXt5DLpJk9yO2warbe+oIIUw6zJm3ukjhrMtFq55+v9rOteWQkpr313
CJsQsXBE4lTP+/5NsKd1idXGgG885AO/tQFAjTErvjZGvAYcf43Nlxv67UiLr45+KFyWAcGVTMj0
EVCZqx00vUE71tXa9uNkClS0Uj/t0M03Gs3rg1qnClFm4ji1DlgQgwLc56BFim8jVUvvQSzW7Y7C
vVsclFyvfzpRD6zOTtEI/MAJ1cVGU534Q14VCNZWZRhUK5fC5a39SlFCjB99ZO4Fa7FrAXONuWYp
hlc7SXVA3FE5zhI0XmiiLgcLrJTuzlVp8W6MUS+eXZqBLzIpVOxaK8dPwMlY09GOXOR6ElQ7eMkG
5VOi9NrX27fJ8tIG+4A3sIGYs8D7EGLA+SpHEWzsKS4aDyoZvEnNmFAPaN4n4T8TOmxKAbi5oElG
2/yVn/tmLw0iSww0tjrPFG10qg2ZH4Qj+++357K8iRmFDNOEeMJxMdDuPJ9L7pZ9OTT14I1DKz8E
5LObEkWIL0qU23cSqNqn2+O9dhHeblwQqwRNsycJfSiDS+N8wDLV8FJuUtVDINj+2SYE9ptKswMF
wGrfB9s0tin9F7OPwJa/Q29RcTIADkYE/78aI0E4vm6CGoHGPoxe7KprNBQ0cxd1G63RUvTjZqrG
nNdlW7sNxUcti1CtKCuBMAT/NurGhoLYssi75p+61oLHpitBSw0K1ttFaKkdom+A2Lci9ymsRVrd
oESGYJGJICUKmZtST2YR3trqaUkjcLsLBxNnRlwSwJu3AFWKHZJD5WOkOHWCIvBY/rz9CV+dls8/
oWPOjmQwgrCjJLM8/4Rdp6lJnjed50ZaSE0Tv5+Ti0Dek1khCGgoX6xkkt8nzBHvnByNJRXLgmJH
uyIutpkZu/dqMZW/cqSVIpi+4PF2WRzhG1snhfIie1trEO2z1ftwxhR9wGNuuov8uX0NkKX9Jwyd
Eslf0M4nlpeVyQY39NRa1J/DFMWcbZA6YttNdaJu4q4tjccuRrpg46Obep91LWQMGAoqhUiJA/MG
ZGdQ7TujN792XQC3Lmhi5ZglVuAgHJTmFdbM+vAYTpUB+BDlyq/g9YD7FzVFku0MEku2Td515WZw
OuuZBiCiXRYmqPfSapFQ031/2iMOkQOWcyWqXGZr19ODMqCOfq/3ZvtFT3Jwrn3XdM42qIHrPTiQ
ch6VYOqfi8KZ7E0aqH+zwzrkscJOgxue+viPS+iTAJfscMCKwkiK7mjpKEOy1YICrFxffI6SpEKI
Y0AsaZu5ZTLusyC3EE8yy2OWZzI8dRE9ADCufv1VN0lh4LCEWMlkk/HNFxriLtzNtXO8vYGW9xfR
Jhgul+If6RLIt8X91cgs0rtS7zwVLeu9hmvUHhdJ4/DuUSiY0ZdFqQCO2tIpqkwzS0c8lhjcdODd
GAlY0gSDrdujXDROmQzDCCY0owEh4JwfBr9os85XOglSC5K8Ktppn1B93MbGNBylPf6wCg35NWmA
De/ItHFgbFaStTmbXpzHGYY4dy5n4filUgKIWB/1Y7+jcappuxwAR9034YYCMRoESKKeKnT6oDb/
Xpn6/MZfjIu6EQGWAU97GXkVbW8bilPRMGiwJoV+ojQvGZ+h3QyK6/7J0R784xKEJNvYnsRTKTQ4
V9S6PKEo5hYhv69aPuSIGREb7qUm63bjDAEWPy0iNiu9kau/lYYU9xY5IPiK82Vq8h4wemf23tj3
dLRzXYU/G6d7/O3U01i6LbmX/T5PRaJR9oZDuX5+r2H/LvGKKAOOTpeK3uuQ2NoOakxWR/F2e3sd
liEno1BFhIcpIO7rBMLnU8u1orUrVRm8wVGik9pPALOdaOrBBBFOfW8RrcTuTlbhnxZFjWrrV75c
q/hc+bycMRqOgJGwFFjWP+K+S+tUKmTygzOdNLSFj4HUo2cr7+/ctPY/Z62tf74974tK3jxxAl1K
/PQq8KhZVPJw9RV+H2jSi1QXgki7IX57InH8rNPBl5W65e370afmDhS1V3Krp9oMgIzX4sYr9xm/
4xXjSE7JWThfgLaqW+7cgGxnbMc7J9TNB3QtzXs8I+1NYUiMSPUQubNSK5GeQxEkt6RNr0hBpbxD
ji7LdW0LTGe19jvHMosDSo7LxpvvJvLdxQdKsfvTioQf5vTdCOUh/OMoVFuqOCpOjc6tWFktINk+
SH6ksXAOU4EoVZsTut5eqSu7g1MAumNeKG7yxQdyCx++45xuB0OHIOOYdx8RcVV3qjVW28AosPBS
ZHl3e9BXkMNi9nNESahM5X8+IufLIqw0Lo1SkgyBBjr6ovcRPUma4zAp/h3wMDRkzOBTpaXd3sQQ
aFPHKR+DPgGsm9Z5Jr9C/zzPNVr3SYXIi4XwDGJMDwCLlEPdTfZdj9P9T+lGw50RIm47QjTa6b1m
3veq+RWVznDPhUzOwMpveI8VEMc+fJ9pgEiS5xllzhrNNNWmudIme1qJKR550ng0oz5fgUTNl8DF
x5i7whDsHUxnFrlNY9p+3Kfa5DWybvZOj8CFixvALswQeo51aa68SctMlLOJDSTNDaHB6X/Fbr7N
RKuWtnzS+Ww9vRu8RCAtjcx4u4/DujjeXugrx49AlGozMhZs9Ndr4k2iogSI3HVToqLZqYnTMIXm
sXeVtezw2ijUs2kr6wDLEDk5300oi2hxYfWq11gEs3re26de5RzdnstFNWP+boKHYwbD4tjzWkl7
M5l8MojYm1Dz/JT3FZTMHO8ZxNPPvciT78E49i+WG4btPWKP8IGCUcu2VWrZ1UFJTLXapkUNTeX2
r7o2d0rBM50fZIGz5FaXvh4BH3VVz3XRViK5RW+fu3ZllAvoEMpS9BwJYajLITWxLFAVyAEaEU+z
lyDAhtqnG8hdoGYRWq3ouX81ijh8oXgLJc0PgsqLe6MjO0siyADDhNYxzUMzOiG0mP8jnLB5MsYU
7piNHKe7NU2UzVeutcvPwu/FuHNOlUEpL+OuuHcpp0mL4oaKCJWPWOhOk3278rxfnlxK8SDyAK6/
WhEuNh4pvoOWeKF7tuDy6BA0Ic8y2g9Tk4aneJhQE7i92lcHpCY8v+RgSJbniacumGQz6YhkOeEO
ae1mA4BJ2w9kldsRk6zd7fFew6Dzu4kZvhlw/s5v9jzVAZxBO0P3ckNuAjuKd6iV3kem/YFicXTQ
hsI59Urr72N38A/YIphHSjVoInRF9ReVkHyHiYm8L5rqx5g48b6iU3GXi0k5jNbKYlxea/xUaK9g
9ShXYOp2/lNz04pBtvBTGwW9XJ5XVIYBS26R0EtWhrq6DG+GMs6Hcol4ppEGgeeaWbujVUBtKTW1
jRhkeICruBZGXtvNnG4ENkAaqBTGz8cLTImwoZ7pnhGZwV0QqcwKN4SVWV2GAq8nmxXAVVAVSyqG
X8piHBKdzWVVAueEyvZykcRbk5jkgPyyvQdB5r7c3mGXCZKrWpwejEyJUgGonU8tV7XezZzE8NrJ
EFuEGv+opeV8psctPjQqZjG0UqcffoSP0u2Br60hVlcoMsywQ+CM5wMbAvM6S4sNb7TK6MStLXe0
nqcnM0ODwZV691+M53AhcXbnMvSyMtiVltXpwWh4CrKN8F2V6NF263KbhaaEHJUVK1nVlePAdiHn
QMAHZPcSAkW1O5Jjl00eSQ5BXCz1o9MZvxHfTFZGurI76UeCTgagxHjLOqGPIPIQWfXkoYSqHvPQ
fgT7ugaguzIdAMAOK8UgNKoWy5Ubo+nM5lJeh2/8iZgs3E06vRm/qIOV+VzZGXRhwFmTNtCVNBan
zXUznBJKZWKlHP1jOxbGY5KI7JB2UjtSBUxXzt3V8WZxAFsngLEvpja7kc2OCV4cT+bBJmF7qdLu
b8Wwk6cJ04yVRsSVsohLEMMWRB1o1otcHDmJznNpRUL1RKlikDG49bMRZjhZ+D42N6oVHgKn0jZl
6vQHq63z+2ZIlJUM4Mpy8hsg7qBFiX/kxWWttZ3MeMI91OvLA+qOiAaJ2DgaFFhXPu+V7Unkhh0L
ScEsQ7N4wpCoaIUAbev1ke4/yBG+d4A/wMo9dtGhIEKa23fkgi4wAMKx8/sEu1sn6+eIQ9pO+RPT
Bh5kAxlfC7n4+0ZNwwe1DYZ7HYOZrWFC6xVDqxyMUujHQhTZXWpEv/Fw1U6DLPNDngzh7vaFd+0t
p94x869mbMJFmOzUsSMbNVM96XbQgu0h/GANcX+Kmuj7CIXrCBAsuk/T7EUP8vyDLdFwKEdKwHkZ
Wy+KBC3e1g4Qih5seDVYiAbkdb1r84Sq0kqgc21/sGpoHWK+TOdwkR47eYW1h26pnt06sCPLLvur
t805PffXqENXXiCDHiVlupn6gqzq+cLp6MCI1Ao0D9oL/W/aDo9jneZPrYgboMCuNvO1VF4Ivf11
e0WuTZIXAdUdC8V1bN/PRx4ivQnjftIgdqBgFEbT3401WKc01vr97ZEuuvzz7uSZnVsDOtBzdXGn
OX474eXS6N7klE8FTYCjFmTtPzwN+afUSMWGGlED5z3V/tbGQv9iNak8GXa0cvdcCTG450h1VWy1
uVwXMx7DKCqmute9QK/Ra5rMp3xwcICgUrKbYgfIUaB9uj311+tzEcLSVefJQCzN4imcf9ObELZE
zjEZfcvw0AyvZ55FmH4wR6hVGxqXaYLzQ3KPpjo8N6dIeh2Fk9qy0RxIc5yphEy8vLL+0Fmsw51O
P2XvStV9Ea4i/lEINJVDaAeIRzlRCRCqs5P8TxwP44DIVVMmW2SFMOiqFUTx946tYAzoVK7+Tesy
+SStcThOslXEo2k14b1dzWoobPMKbYEse/CTQdCMxXqipT9hlc0uKny8NEtl6B+gJPV0qqZGwkFT
wzTbSS2Yyo2lKZXcjqEmEMWna/ao2VIDwkCiVAB/RshwK6yuGbep9GddaLbK0bIFjnlKnv9ED1Ng
nUC49bHRBSA1tSpxHaFmWGyr1ileDGVQ9R3eJg6enmHZv5RTlKElZcS/fKsuyru2C6y52le75SYL
yll8yS3QFPH9YA1Ufm1TAxZCVmyunEAnXVy5Ez0onKIawwOZ89GeSu0Dho/TF5y2uz+mVIf7FuLi
zqbd9z1XfWUEBF82T9pUpKfbe+zKE0MiBMKM51uD2bM4XYOZKIruDwYl1jy4o4UI+9B2guO7R5mP
sI7WH7m4ri8estxudD9WfMNLq8g5+LpI9hCqf7xzkFmNE4VohKaR1KJ2e35aRqGjV9K2wovaodpX
pnB3UxStvckXNx+j2BiUzPQ5HTbKotPbaaE5qr5meyMGLhs83tDeJMk5Vba5dvVdXO/0sTj5MyeZ
sJsI8nxCw5CYqJskilfYsYE5Q/lXosp2kya5co+LWbtT3XDcOWaxhqy6MvAMCCTB4OqFlrqIWK14
mrQCTx1P0I1+tuty2KZV1u2jKfvlqIgWxMnU7tBaWtuN/5YBzq48kO8kweSKKh713Lfnc64AnmIi
EiXPTmOTpFLVCQ8N1ouPXaNE047+l0JvWKv7R9qA8clqrHJfRhO44wySqRmoFC4EvogfTQSFfmZF
bH+N0Mb/2KN6am5dvymKzxRWIqSNEpn7By0YRHMg/Cn2mGZmPsljWDWI6yFbbTfNWNxXQterjV0C
uNlxvdofE81uu43biaLaIhqFZ2uN6S3y1GVQIs8xjZ5ruUGEcGQaPQvF7Z/TjAO4lbhjelqVuU9o
6aQ/4kJLubgbFw2UFCdFL1FE8hKHUutRIxuG36KeugkBnEb/rdn+iMbKUGWbdnAfQhSLmkdu0Vg7
NlolX1prCAwMYIwsODSNNQsIxs2IzYZl/MrqQP1TQPslK40bxE5mMKmL9msE1zm0Qv1OWhHiq7BM
m99Jlt4p3Exc/4EPi8do2QwnJUkG3HJc81NrTZh1BFEqTtUwCQxPhLSnfediJ2xn4BM2TWjJcFe3
RverD0er3kZDj2hcrxv9AUW0vNlTM49OmpLqAXqWHcUUp6Jlb+dU0v0CXRYsNv/ujDR5yWZ5W9am
cJXXWcX3VPdMj0Jh/GI6VYPeix9aKD31YfOtNRtcZl3iLc/ppvhgumVwV2Hl+R3bJAPsZ9kZT6EF
4wVHzhRXkDHJm2AlYL8IEubdSxWCrhFrTF3gfPcOGOrZhAbRs9qEAVIeqrLXoqbYdWbZ7psSNaoS
f9aVgPOyuksHBEndOUrCvRzZ2/NRVaUyc9E5ybMS04izhqr8CmNQbitFKU+6HOKjgwfZEZMxa3Zh
1U8GzdwJp8gHuxHRe1NQeNCkLBRi6ODCAJ/vzzcxSyxYXjfxs2d+R7jHetjYxeNgbpoeFmwgfXfl
abnMCYmlLfqUNCEYE+7D+YBdmmIJhPvTsxYn3cawlekYJ/DMkyJrPk69Ix/UBA+Rpsy0Y4TN218a
Jh3f3/v0UK8wSe1ZB570Cy1mB5sWJ4/1Zzvwsf/GsvBB6JlcWej5vj+/G8WsaEG0MBO36U6cz1Tv
cMBBUdrEwjY5KuaIx1moa7u0gAga6uGTM1Uj6nduvx8kvmO3p3j57jE4zx0lVTgv+pL8y4Wm22DV
TM8y6+DRNnGRTnMEmnw0BW6PdPn6CMqQBAvAqF4X9XyaVojNpVonTLOBJxLSDZG5jI94KMH57fEg
q/TO4J4W7jup4rOwB2EHFaGZMk7GcT5wLkPQpVFjerXu1luh2M2PYKzMgzu48j4Rw7BD/6bY4y6n
rG3iOTZZLu2sY0ERigsEd8TzoRtdYlJcZZbnZ/KrTFrx2e5EDKjUCu+1WZmrqOQdd064E2bhPo1a
jOVEemyV8J/3f3yKGyR2XF/2RUdPlEKkbmdZHhok3UdrIp/elH2tn9RU+c7Hh4AKqSQjAkimL7eH
vra9KWvOdETKO0Bszr8Bb2ZcZpFhAQ2cpq3TRdmHyB6Du0ymw8eidh7iMoVtHHOzBmQptwe/co1Q
ToUpQy+OrjvgwfPRjTDHyHMkeuyjAnmQPCpPfYB3DUbmzt82Rkeb0GwwDOFnVc8AdtI9ptj1v8YR
qPQEvwvv3wV/6xlwUU9jB779EYtt4Pp21095KGiS9Op2xBLggEu8j44gYhPQ7KP97Vm/Pg3n+w7V
fAHREIY5wdgSSzLCJBiwWxVerWYKkLM4Tb4ZIs5+WDwUf1klkNVtqzppsG3L1vhGPKHhqtUmuCVF
upzNhkIfh/kAneT00A0N0oYCvOo3AgrgchhWiXZTgWAtcRptkhPhqwWIgowIrgROsd9wrNIVmGNJ
d0o1bWjw1BqUn2NNzHN7plceSaJousawHRkaoOb5+lbFSChWO8KTI+1xjOqVO7ep3ac487sDeGFY
TRIrUgALeBQl4gHFlm5TYtN1aLDIXetKXi40v4bIfq7TqpDpF7ut0YuhH4pKeADl6uc8d39zwIeT
HWbOw4DN5Ob27C+yPJ3h2NlU8HmayV/OJx+BEawiaxSepkXGB6vAszCM+vDu9igLATuQSQxDejTL
bdDVhbR+Pow147O5vGzPrBTrH8DwZPYyfNYi3f2oFyiMBkqrfDOk0nzuMUx7xKH1oY1d5Rd0MUJq
PQusfaBjTbdT9cz3XB+rNzU1kmiba71cwS7MZ2m59XUQHDMFlktnGTXZqRqVnSOFN9jBBBgyQIoR
sOIGJN2apPTli0ZFnmIZCiQzVmV5yhJRDiIqDdtLBiwpAzyajoMt3Ydg9A0MdhJ4+8Xg7ureUVcO
+GVAaluEo3NMBjf6omCeY2Q6xXYYPGtyGk+yV4K7Lg2auw5nh22gxtmexne+cpdeXuTUkAn/aC1z
l4OROd8GwZRjH+lY4TOiEOkDvm3VPRlfuYsq3dyM0zDhBD57EemDewfCf9rd3oaXZ2seHi0/nnCq
dSh1nUWghdlaulowfF/54kQzqaPVgm92p4B5Bim1RjO9Oh7BN9AU7ha6IefjJWpmBzJ1wue4q5qj
PaT1CbkobZukCvq1Xb7Wur88zDPaBiKM4Hm2wJwvxhO+oYHSiJ572iyUOEA15HhWrlwZl7gJshhq
nZB7ZnAKDMTzYTrQzLSjtehZR5/4k7SgBmyqEBvsx0Aq2IP7eVp+hjMJnDfRW1w+g77AczgEBwgF
KAhiZ2Pq/TBsDBNp4nYSxu8sHAJ1J2STfYwNNNBWfvKV14yfTPACYJCLiKbJ+U92NByIa6OMn0Np
K7s8Cnk+k0z/NqWhclRzJdiVraOdSq3m1zp+eZcYlQ3w3lA+kUY7ez+JjZNwEucUaZ29lx06J5pf
ds92k0f3rSHlHta2h/Bi4gLdN5p7u3Gak9CC8h6fZG0X5wg/Yuv4PrHv+WIl5Kd3iOMMiCSxvFiF
i/Bo4STxc0ZxoK0pPPVRZJJ2Y90p0Gy8fYAub0ZGM4D+In5MFPy6M96kcLUVTlbrBPGzlSIyC9Qq
3ulWg+g/NeWVwPfKXmYo0L6Izs358mKTpZTUMal1omfMD5KXQg2zbZA0zUpOenUUPpw787k4/PP9
/GZCfVIpQY0F+7MxVcERAoeya030j29/tiv3AHHjf0aZr8U3oyg4WE5WzCihgY95p6bAA133L0et
tANMmv/imiMNnLViaYzRHVx8OnUcetvp1fjZlhaeZ105bXspMVAPFfe+G8K12tzlUwIkHasCAx8+
yrjLlk9Yq46Z9hCPdcB+B3ik7a4oBbYiOmGghXT/TkaVeP9dTknNVgHCM0kqCuff1JZZ0MF1iJ9n
oswJAXVM+ADS7cMw+lkY8VoWcOXlIvUDXg3k3jTYCOfDhYGlhGY7JM+xpuQb28gf2lH5lFXmH703
nt0x/mBm1tNY5e8V/eCA094hpddnEyswh4uBqY5YWsqd7nfA2aPARlI2k/3K17wSoPEaz8KWJNZE
Bfpii7a53/ihSn0KGRM4HJCo2pcc7oy6GRKuLRz7FOsOD9IWg1hB1bODyYk99P9i78uWI0eSa39l
rJ+kB4ywL2Z39BARABK5kZlciqwXGFfs+46P0k/cH7sn2C1dEqQI9SySjWmGw6pmZSYBxOLu4X78
nB6kQhFkzsBHN6jiC6SRL8N5Hgpq+HMDZcQhnh0Qj88dAeVDspbf+mJfoa8DuxYt8Jyzc2HVR6h7
z76AlLAxZLy231ZupCeRm8yxTic0aa7s4y/MH4JC3nSPyiakgRbWAh2C6WT6MdJpdX8fIQ/uxU3/
glaYNY6nL8wSUOZoRef4IVySP/g7g1GNvpWVvZGdgiBCm3QRq7SVjXFl0r/YtyYvEHPOFaRttEW4
oGeTpBadmp3A8oPymijobEC7Gi10K7FzkDaxGiSl9ve28DOmgENegJPAiYCz0i0HMRtrBJtdkJ8G
qTYpwJSZY2VatTMBKnDrsBhO2agCX1+AmS1OLe2hBMM7w8lfQwcVcrp9JAwOxJvzY92Z1VGdVxOH
X0yziaCYV76QrUWr4MfRHzozCwJ9yk9x2iU7U5yRVxchHl+OZrsyBV9MNGYZiUEUqJCgXOI42hYE
TgY68U8ymJ1onQugck5Bmf39mH/qnoURQVslUAdwCG/hwscnEo1BAtNSUpzQv6QCJK5oWx9qcHdz
1b9taJRPUGfdz3HQu4h8CqdM5OoA9lGkOjStcsq5RUePAEXYsogcAKZyu/bT0YG8VeTpfXovxxoa
u+VyfgrQVUdTAS1n3z/DVyMFXAIqoqCaQwyyODoIA2eA7M0CsbQowQA3OmgvwrW+kjcE2cezH4J1
y8RZlbftAAH2caQCdPwB2GeVp7xVEyzHuI9ckOaD2k3oMiVlnVJGj2GCzmBWya1yO09BaZBBVf0H
lCOkUz/K440vB+VVPuv6o59PTeNYRh2fCk32n9BBJ+dIIHKUdR23EvTRTT9b2WJfDRXPfPOU8xst
4sdnmK1KqaIiKU+KWqTQN2ghOT83mXX//Yx87ofBqkI1kPMloykSR4+P1wksvRxHyCicFN8HmcJw
WwwooSQDKmANsvqNrXaSHVcg3Z61hnbj4DWDeCjm38dB/xYDI/2MYigqK8iRinw83llLBcwCmNA8
PumQaKIglxu9WFN6qsRW41rz8DrlhtP5bX2jjHm6gv74YhQQnuIQbwKPqINyeBEZSEklxujAy0+1
0htoGZXGWyWExAL6iHQ3hsJdQkoFIiiaWISHAayjdqn3pose1ZjqYa3ZuaoUK3ycX7hzmC/eJoge
KcCArIVnRHtcAHoh5CMNZQwe6iaBRLcC5Nb9pPdCRoRKLiCZMpkBmOrUaBdXtbKBOjPgDF0gib4d
4V2PqSHhXDRGMVpK2mp8hT4K+lXj3BdR3IMqz1oV4y1m+7j5oPyITAiK2qgogKnl40TGfjamaCbF
mbBR67NShfoNUhLIHAaoPoArCsSSBcOpw/Khh2dUHmakdME+HQl0iEB2TyvN7xKnyjv1sfBF6dDi
4Rw5H2vss1HoAcrRuxi9f74APbQGtpCn9ToZcP1JTi57QUVHjlEKzb0UZXgNbYHmAG7WHvLlkB25
MKdoMlmpVENpS2iDTlhrxdNB6xAeMiRnR/TzBCbaBRorz2nvl4LuKBUgufZgNlFAu1pJSzaLlYEs
GxBKnhB0obgV5rBxk9CQM4L4Ij/pUq0CI1zPNaRpAnAlAkUgMJz9aBsbR5AYzZflAGDGrM36UwFS
mIr4qlBfd63cJVQWodEs1oaaUCA+oRRTNkn+5Pt9cd+msw6dEsnMN60J8hXICfjQrhhRIk6pKvQ+
4EPjKEBMaEj0DsnXoqypBPsOcl7fANakynLt1CZaJSOxG0zPCXqOIIdtNaiaxmBN0kmSgnGSdE1j
vk5qiULs9zbH+mTb+FbjmDYkanWkrRYLWxFULUJfzHzSqwSwIdgDkENWRSlCrjAyUzQczwZiv262
clew0kG8iQFudXo5B+cf0CFSskMdcCxJU9TKizyO/rXWtyBUx/kloDW0ULA7wH0ImRVw9P4s+9lv
KTrnhh3a7EX0t2IKzlGH85zdBap8H5ltmJFprtEYrio1BP4madzJYzujCTesK1w6lRUuSidCQ1me
bwsxxcap+qpUmJ+K6aUEQi1UktopSW007KY+LSADVdrJWGaPkCXqZVbIZiuzATseohHWNKAtIzVx
qjP6UrkX22Ty1GoMuBBbZfauJRXKQGpVRaJiTFu5hlAE6K2MZgJ2q1B6S3PMruwlIqBLokWfOlc6
M8JctPNiyhjaVK2UKpWUkyrQwme/DIoIIMkgTGmWSnq4RT+fgNg/VsJXcW6DH2DyjK+ksIM2U1Xr
4AsseXeCqnCNQhRlLHvIZmDShjSZ0NKmZPMuQY90bsNBqvfgr/VhLLsgePCrAD33g4yG2XowQq4V
BUg5FYTKP4RJlhTHoE3kAQLImti75gSsmTPXRXH1/Rr7lJNFtY+DTGA9OKJHXEQaYeTHadS1zWmI
zZRqZWlsVbk+NWJQk14DI6mWDo/NqFgraWdu3T5YPyTJ0VCGWjWqLZwY+qP1m2LEYPE81acySRVa
dKBOLgIZpIu+Wrltv9ph9sVz8k51noAW0ca2xCs1cS6NpurjehCO71LkpzpfMQHwzXZdnbtYW5CU
lJXffaBFFIpnRKSJXBzgWIvhlfVAMme5b04h74LmhPB2qoOA//tJ/BTDo6BhcPgpMErIgCzjuGbO
sD3FrD9JlXEau/AhFVVrP6i1vLJavrgQQh/OjgKYNNYNf/1d8OG3IMEJ5K47FSDAZji0oC8TxQwn
qeq1MP6LSwHcDpplGEBI+y3rEoMEpALix/GUg2CYwibMNtopzR361pKVp/pc9ES2+v21FkfdWCmA
UerG8TQk4DFqK5QAgxnkYUoig+YCjtCFdoVxq2nwyGUY1wQ5/8L+fg4/23qocIBHEosUGRAQHH0c
WiPJgBkxjfEkg1+P6Y1ubfNpXuPm+oy4xKPiHMtDZSwVJBQ+Xkav46TSamE8jbJUuEKm97saulh2
rQ7TDsAHk1bBEJ/NFLChlJMPA4fWMaHSzN+bXsCNvHFoI8WE08fyRsYpBg9u1Q44j6s1GYdKswHq
KFgCUWH2/dB+oulEkQB+FGRr2Iv88RdjC8IXAHXSejw1muImafBzMM3ovqoqYvq+q3QhS5TAncbK
A7JhBwz1dYvVR0pDEQ5GPYloHNY339/TF8sbEwBcIyqfSHssjxNRp0Tm3FnjCZycqQuayOEiHgBo
rGWkkn6/eeCMVTgOQ4Ieab3F41tV2k8qsh6nWmsBREti8yoeDNBEKmCJ+v6xPtcekCrSUfSE7gV6
0IBdWawvQJ6EMFCl0wDALo59opGLjoqQKye9ZaGtLxriUqAQ00Skm3H+whtRkIR91Iwgw40xZDKZ
Da24rOAvBzJ1vroLEEbHnDYVnQytnyk2AH/644ye0Is0gs+l9Ti8jnORPMHZdFAqHITZQ6svPLIx
AoZ2mH0IMv7+9QtSCGScQezHyUUXphCwo14JJn06aUqhoDME8lYhEllnVBKqlVPXV2sFheRfUVXI
Wy72rNB3vTAlwnSypn5iedKnNMwgLRVM4SqBK8+wfvTLyMKhd4pXSpEtMxbzB8K3Qp51XEtrI4MW
bVWif18HrXkO1nJFCA9ohhFYgib6DeZjP8hWsTKw/AqLO4BaOiwUlhB4X5Y+JrUEbUTMPZ2aFAh/
EHyJCM0CsJoKM/4ThPD3qVjkKJvO2Zof/RyUAACC5nANDH6co3sRb6NYN2thl84nDccZyIJmoKPS
hwqHIsiLTaP0+/cl6sNobkYvOmC+S0I5yPvWvWFM4slCI48RydWNkimtNw7oOv9+W35h9tGlxdua
EHTh1Kks4pAO0rVzmabaaQb248a3AEKILeih0qpCFxfpQdfrFQKAExCvTsFHas3WKLOgTIBAqhrj
9vvb+ezrOAAeSV/ML9KBy87GHJS1dSFxRPBo3QM+p4I516xWLOznyURDEHBkyHDxhM1yJeeyFVWV
XGmnWg0TZ+hrPLKsxp7UQkcx6VtpJQ3xxUOZSIloPAoDSeAS3YAEPMg2glo9iWDuIUOO1FddWK3z
/dB98VTwlgCmWfDivNb+0b52ZVMjQ97op7zW8m2CtpdNFyihi9PDCGCDKP5eKBbMAU9cA/7OJ2rJ
o+03VTpP6qSfUEqRaIZo1u7EAYnpILU2bQWtv++f7/PuR5sPsFiozoDhEn9/fL4sD8D+IIXGSbIA
Q/LRf47Ol1bwggppNmmuGzrnpuHOQvj8/YXf5uej3YE3fsMegldWhQ38eGU9bEEYUmNkoYM1vKoq
QulASGtb64QbDHFzLlHvZ1FjAl8vpmi/KSFBipKuaoMOYTpKoZZSK1YeGwSHkDMM85MJ0mLHbw2V
RIaWryzvN2zU8n6BcgajBSwWiuILB9QkEPIaO8U4VamQ2zoag6jRNfG9X4CbTRzAEGn5Q8RwyJr2
RZOXOBMHkS21pcAaQy9JiH57mgxAFX0/kJ/3AeAfgGPwfAVKOksciN9jOLRgDM6+DNj7FLQyjUFK
ueYlPjsqNJvDIIFuBdeAosvH6QKeDIrDqF6fBeQjT1ZVCTh/j50F4pmyHR6K0VdPRoWkAZ1RTTGd
OACBEI0iSSrA71cPUNtNjOIihbdDzxU0th8hONXJWxOSSJs8Diw3jGNg30wfbdhkLCMIFE9BU81s
0qz2NFUatMP0HMdrImpxDe1XTctuwSU+73Q9rzOQ74UW+h4AOQc+WVRn2wjjZBNbVp/dA/U0g9Si
qyD6mxp6aiNVU/ywOnTt93WYnOGds2cjiNR2A+6p/KaqVQvwljKSz/5sGA4OM9mDWBVhDXIOf8yY
jod5AbZAnAms0HwvKwnEuZp2AquEMtTQri272rcHqZI8gFfi56iUYhGOLU0CamZqXYGnTi93TVfH
rxVCUtCYy8H8oypk/SKuuiwBcXyiHDMZ7IKuYUDhBsTfYx+Qru/Qi1b7ZZi66ZD3NA1THeuqQnoV
OK+xtWVIie+FACBtoM9VaPo2sZ5IK+uBx0AfdwOn4efkOwB5IW2mfFwO7QQyVCNto3PcgnPe0geZ
KZnR3jWqAPIWpW+3tSEodlGhyDWDNG4lRPtstnD5t2wd6lqoZC4ih2iG/ozqQ/YnT5S7bAzRphIm
OjWGSEfq1eguUS6Brm4PDtPvdxv/xR+eG2SqiJEAFMcRBmzLi+fWIyjSdEANnFHMqQ9jYfSsDnVp
GyMZ5mh+HBwQ8wsrW/xzOKEhMof3xtYDJgGn1Y+jLaTYl9hP8rntsmLva8ilDpkwsgw1d69C3LbT
isR3SgiOoUgAzWozSfI92nOrFff0Frgsnh+4CDD6AtcJkoRl6qOtZWnAvajnOdSBqBs7UxPsWNaG
i9GcpKMUh8j2+oVYKkRXgw6gpV67VxpoH6BZtOrBml8Xza7H6Whw+jxXj7U1gL4pz2ZxYCUCJTBL
lpDRoL3l584QBw2AwODnIWDX6wIbYFI1ZmqhWl6Ckw3C0hkU+0yS8hKcZMiJQ0AZIufINkUV+AkD
o4UH+34FfIoIMAkwhfgDmmAgylmcDvQ2rocacc7ZQp4W6DMro2iSnJ2yHnIbuh8R+/56n5Y6z6C9
5dFQXgVeg9/PuxxQAK5tKELGyrnR6+QAMSMFbce+md5UYnGd1KJ8XxWDdg/Vw2alMeGTZ+FXBsMg
r1PDQy+LT7UiNI0sTMp5qEcuNyykFKCbNf/1xeJGdQspEh6a8sz7YkAzKxsHuayUczQFxTayUohj
apDhzpLUgCubA/D9yfFRwuT+1KbkzmzVyAMz9Rqx26djHx4XOAX0cwCDo6BA+3Gg01Lt4ijolDP6
JaZrcciLjVWiyBe2QnD7/Zx+NbLvL7WIuhDbZaoKy3nOTCQnx1LIKCKkwf7+Kp9sNEBFgNwA+QsZ
B2Qq+V28WzmRIYlgWOr0czgpkpOIUeYB8a5Ai3PKN11ZSttAVqCpJXbzYUokacVUfk7zAdCEXDfw
B8D6YzwXIUOkDnD7uq+eS3U07djM3CiMU6K21Q5o3Ps+F4/N3HuFWl/0RrR2dT6GHy0VkDsI3XGo
1nSU1Rdj3A+GILZ5qJ3neZwPXSIpJ7Dohoc+aWdWR8CJos22fkkUMfsJTfabvIg4cW0drwWO3CUs
bgRxLm8SwzQg6b9wGY3VGbNRZ8JZrHGQIJIxoJINUpb2osZrl3oGOVhS5WOpUBPUdq9D0G1aGFm0
kQ7NROe2jCRISlvx4/fL49PGU3lmEp1dcCsycGfL+WmSAOBxQMNOcjcF7ihqezOYlI2hFkoBvZxs
2oK6t7nUEmBnqjgTkI9I8ocmUKK17bDcelzGmmfL4FZURJlLgJhk1FGoI9t8yku5ClkzCWViyyGC
eCupkpyiSQa1Cg38J/PeKgWAyMusAnFboFrtnYnP+mwEHfsE9FonKWxWzJQXwAY1susZjExEVBsd
ZhOJS9CJ5nO+9410MEhdJMKmTlXtqUITwR6VhaFGI2jU3JvwpR1B/0s5EHCU949qN6s/LLGM9lUh
orag4OBk0SJHux/Nap47i4NkvDWVqQVGOc52UArUQKoV5zJB9FbKrMZRRgB1STmPtJ3TPEaeBeVe
Io1ZtKZG9QkIxQ9UCBnQogl062f2HzFoc2koq+QqUJNa9sYZmBvShgGYHaPebGQCe5+89ImcXvuC
3CBzNyftldx2ygbxd/oYSbEKhDWSxUgbxlYQUhDwIoshQW3ndWUdcjvwfoPgXiEsAiQBGtyBV1oe
LdJZK5osxr2iKxdElomZtrTvK8nNFLFzVTksvFAqMleO6+Rq4oSVAF/0TBqShCL/ucakIi03LLRb
UHUB9IR3lMD/LaItMOtGU10J8pUA8RCQpG+QnLYl/WdoIqXR6A7ncCn0h0yKj9qMkSv6jTomvzPA
xk2ghQLaqmDHQa/IG0nHO+MNehWt03xZvEqLTqc6FDepOE+62yPy3maNWJGyDIefAzihwdy5EnN8
QiohwEX+0+J9cfDKsKAfXUfbtZpv6JlxNcuXUXpopIsCVVlT6Rj4KRnXUVNByRvHZ721INx2N6FR
TVFLGmiHDBFpbdpqLhFL/hHnsStm9Ypn++Ra3u4PYMnf7m+pgDaawygkUmpcARrrZrbp9bZJRjsk
p+/X5tKF8uuAnQKFDKxO5PMW46AO5Qi9IIxDQmQKKhTak4FhC62M9ydTvLzOIsiLFL/sBx3PI1KJ
NDRkYIFkdkyADfl1Xf3Lh2a/5k0k/qkowbISQLfv44//elG+5Fdt/fLSHh7K/8M/+h9v/dePP+KT
v/1m9tA+fPjBztuonU7dSz2dXxq4q38Xpufv/K+++IeXt99yPZUvf/rlqUBXCv9tQVTkv/z2kvf8
p184NdS/vP/1v712fMjwMVo8FX/4p93LSxrlwT//4Z/+77+lL80/Lz//8tC0f/rF0v8I8A8yXRYg
kThA8rr08PLbKyYAgMgaoNCB1hPMdF7UbfinXwRJ+iOq9fgMwCuA5/IGaJA7/fqS/EcsDnwAbFmo
riF198u/3+flrybu17H/T/owF8sNMHcZKj6cSx6wXCBYF5YHKgMxUrSK7Op9RrR+FwebqN6BUy3L
vLZmOsQFwD6UIy2vBuDa3YztRld2YAAjU66gTWabz6xKQeBIQIYFbaJ+3ogDVfRtbULQw9aRO1Np
U7KquepjVxFcwd/UgOMaVKv2mcxxZSzUwai2rXNPGfa+7g2h7XdUS5neutm4KyFfUDg+OLCm66wG
jOcQ7ozb5jp7Bjn86/gAYIx6nID6je8n1cv8NaAm3wjvfMWnEeIj+M4sgpMHchWhCmo+wW5+Ti/G
j+Jn9VPWqfZDfOlDYjxKJTMei5/Fz+4lD0mSkPlxBHLwCi0evtNNL1MEyAtMGSk6phWbId518ZOe
AIVeufF8aBQ6xc5UeG0CxicQsN6nwiuiYygzhGSML4dpZe+/seN980jm4txhpGWj+AEmfTDuyvpk
phvR3GnCTSmjJZkc51fhZN51++x6vk3uFVtISXKPU1jVU8gwWBUFtyX6Wsvz4JMJpFg1OouIgg++
21O/rdX3PcKrt7mIp/+HblNdWSDLuv7fwQJ5c2bfLZDFAeJ/n1X4Ys7BGoQohVf4cZ7hSbt3RiGT
QBOkZ7riRnllEjCDp1CsQLLd11kytWtNBmtXWxjpv/Bqy1CMWzwQheIsirwT6BGWoU6tzkWg9qAJ
7qjuThTapjRmMcOmp5YNE09nfGk0Yug6ZAHTVswTAvDPJvf9DSwj0SxN5tIH6aqruoMNHkPIAnUA
kJImBTkU0e4m2u6BkGxV2l+bD+OzD52YG5w2wNKPP4UWUECSbMsrtPtUaICc3RpH78dom40U0s+8
3HyTvQSnFuUunQZQ6L0RjopB2l10I6KN00BxheCosknF335QSzIaBOJKQww4FOliYthJQZBvTxo7
bknrU/062LevYcaEG+EQnwcIqaMMsQ0ug/v5oRzBjEPz48D6c6BSP6V7n3T7+lZPaZmSvVET/U66
bZ7Rr3Ax/Rh2AcvOFUH7Y3QGMQHKTaJGrhUHTChBReeUFhCSjekQOvM96p0hA8tq9Bri1dfyKX8q
n+qYDAH/v1IS/fgsHhW4Xa4SghumSnmDBD7woWniAjhcgxIJKiIQufgp7yLWmChtEp7QvGpdH83M
wCLsAJFeo1Rdn+aFff/HNP89TvOaNVlqif+1rcmifPKrMeOcmiCWlJFW5rb1naWu+lEywylV3VIO
XgZZBS1GFZHWaCC6BfIzKijq2kF67ZIL5/DXuOTyOPfrY6LlEXlHIDeBG/j4mIkmJ5Wl5KoLzD4d
WUOvfwBOeaTdSpJg9UKLcPjPvpD8ldODJA8OJcjVQYVlMYqRXISy2VRQo/B9nypmMZDcgAQaEB4b
ORpHpynHYGNY6JxSQHbpCEh5kVpPNFLXk2lzkk3oTEyZNylhuQ0hUUJVwNHBxxlWjj7B8tbHqkT1
WDdhkmM/yZmfXI+ymoK+rf29LftvE/T+cRYTlDeJHiEHrLqWQjMaDtBxoTNOTTOpQMEEheyeBjlL
IwZn1oO6joh3I8THqks4Dr8nSIoZ4yF/SDNiAJZL15zul9v0/f0t5jXIUhF6DLi/CZG9B+7B0vNT
MF/R+Kq+MO/0jbmR70qcDcyL4bE/jG59iFZKfWtTvuSl+jufcm3h3/67p5yvuEWQj9juPzbYEjRa
hFkuygLCvOqhAmMN+roemo4A/0e/P8etLa1lOeJvsbTWnlX9aB7/7GddYnbetjkXK5AB+OP/W1it
pg/TeAafqXt3J9KLi4C05P7+5upqJSvxNjnLyXt/nYU5Ccwc7IP8OtM2OLceYH5E3PpusGm9x9Kr
PTQO2jpFgOw1ZCSu4CrUJyVBbLcvjzl5eNgyW3DtrY5/RIn8WJIfKtFJTo5Q1SLWalAvL1LunwZm
aV/q0YwqdH67BZL8Z9g/Hw1kJ8sJL6XQTmhVUNGrZ5qDAulUbquLWqTQCjXQC3ZjeCsLcuVe3nK9
72ICUGT8ze5lbcG8+dt39/LnLpgv/fa7BfNGG/buOloYIBWZYcH0DnjW9G3z04OTKVzVAtOAPa4R
TKzN91vJ4931hrhqRJQfVbdl41M2MusivQYTgwbUTsjCiMHfAbHRGiTeKBG1lOukR/KQVgy9dymO
S2sgirUd8zYR727of3zHrM7YohLwl87YkjhuuUOXYOVG76w+ibBC8owWrohjMfU3qsqkV4WGCURN
mfAXr5KFufybr5LVQVjY1b/GIHyVQATiF0x9vEPP+tSxo8SJNA8AzrmM/SzIz9IZ3MNPECCzOydm
5CWwScMaZl7c01NjK2RzdXVE4Z5MbLOb6N2GbW5isvneRAI9/UV08O6m1EWOOO1aE3TUuCnRRdWa
wdFQ/aSR0QmvdbebSM/CHj8122LXbLGR7/QDCtmn4hWSflQvqbCZsPVbRyG3gvNcbZR7jXXU2vi0
2kA50TZvfBxOTr59ukVT/6VuQ4GKKBsPDZLUZLqHRBodNyaL3JYYFN92S9xLlEOdcRc6L+AAsmfa
sNJ+qXcqZACvL5GaEmzEzi/FwWfqZUteBOp6iWvYPQZQJ9S+b0mCX59Q89lkLym8nU1rsgXRoxM+
wlU/Bm7jQGMWbwaFLn261A4k21+azLA127PgoQxa4j50lhK7cVoiej018M8q3gFeBBq5/j7/EeGS
OtPOxpGnyyRX9H7Er+22c35AkW6L53lK6JPO9vcD+3E0yQ+kt+iPy3NGXWiO7nNSeCBghTN2f+Al
8OUTbbtFsRFvV7Ypz72JDhSKyfZ4dToBhUoAAyS6vWts/nUHhnCyex4vIGngdLRmjd2yXUefb2WY
/oyA0JvF9FnD50Agbtcs32ekd+52HTmkHnDNDA6CDfTusIu9mlU2skMX4X6X7/kvK1nthN6w7e8q
6C2QsiADnbbxPvY6AFUpKj+k28YU0mGXMtKH8X7aKhf8svwOferj+xZqwvhKyPPxXnP9C5M8bF47
cnsrnoBlHolISLUHaybGuLQbJt7Z94nX2jrp7cK7b1jHBjZvB8c4YJgFOhIvIO5EJrLJ6WbA863s
BB4afoq0/v/uXJIRlx1wh2hVVF2NNHaKJ8UDHByvcCNycRjZ7OT7wWaXhouW7e1949nSFrfoTI5N
2UrUt2Yplm1u/y2WYm18FrWCuq2qFowEfHz4ovIPxsVgH8B1itr1T4nNzCIZ3T5Me2orLvZATkQn
uNxvt1enleFZN1qLMP8fRusfRut/p9FaxI5/y025Zh8WCdi/pf0Eq+MXxhxlLYhVcd7UTyh+QW39
OQStDnxTzWomutw/Nnbv9E5nd/bszPg7ux2d0UHtifLXpm0FL9m+vY9XpPhrwEg6xUPuSY7kmNuZ
yVRimiPbIc3sxI7smAl2vzHO/abfCFRnCGiYhb8jRNQaCAqI3FGjdvLbjo1UJ/uO2b2tbXv7IWAW
M23uScG24w22cDXBiwJ65gz4V0gRMtRpcGZHxJAiqoE1PcYkJDcPCn0o8e/8iI+gwX3JqHlZwDue
E/fyrLIWgVFPzgXdyx1J9taxelLcme7haXOyv9z/uNeRFAjJJkX4cFsQi8xvXhtu+nl3qyFWQD7D
IIgAweFLTh155mPzym/o6hXuG68PeJ0HFc/Pz6iGbmlsJ07gpG6G4FUlk9M5pc2HBWjLm4pNju5k
rHR5UIC+Jpa63/ttzOfKXC9C+QgUYXlQF8j8Y/Y6jF5HTXzzmVfgyvlM7nrGK5x8GtXtYJde7plu
6Y1sshVHROlRRhKlRBQe2dD8cgI7dGL8lCO/ntnoKceEK8xwQkw//7fKhbQokhmxE9kNTfE63u0U
NLLnTeYmeHXcJAeceSF5JF5kBUIa0ZkRgoLkZz/dQXgY/1cvJLe2B6fxZntiiPR9WyayM9qA/iOa
LhGD4WHwJeGuItvHY+j4nmxEb8xAxF3ZHc12la1c6K7kiEgEpV7vlAySL4jANSx7EzNTOC2VNyWl
OfA0drgh1bXozUflVOwrT963Lg3tgAEIS9HggduRtvkmIgThuV25uZPZzuC1x/YoOiLLt/hNhxND
LxUNtxCjo9CGwBLmoSfEe2iKQBKBIY1ue/yc2gUb8Rt7VJOhmkUhmcFau8VQ7JB3QgAKtT3btHV8
G3ggBO188yAxsDH21j5yNhYwcfr1dNE5JPICj4L1yA3Xls+qqVgkrP5hKv5uTQW6yL43FcvDrt+p
QoK+eJ4ca2AoGhuoVxj80fFP42+OwcdekmEj+CvaHTglYB8kJtoTdqDvinQCSiJnsZO5An3qcWDF
orW9CMw3dw2OAx2b7YxFWM8GNmFKU3fL8kN7GDz9bsR6VomPPOy8nS4AO2DYFYGdO8CV8/MFdu9E
UfzHr1QvRHKU78JzS9Ot5bVu62LzOYoL9JUXHgsPRX1qvu0cWDv7e5MK1oqVcVpUNOo+RsfrUKuu
gpQA39EdxUn+MFDuHjtbe5qdnpVwi7Oj3aXeDKsEJU2mMG4n+ZcOsKlOOzdlwDfDYqp2yho3dkKM
W4D/Bj3QJrB9BnQ9/g7swg22kZ06jVu50iO3vQksaw77GrPCDa/45zKgU/h7o1ME5wtIHasO+Bxs
r/TIf4O0iZ0Knw8Z5sbOqM8EDHi/y1z+rl/f2bzwdxT4Ch3+Z7BNnWgrbSoXf+OKkV3Rxs1w3xHm
JXUgFI8/E9xZYmd26eCe8Iw5vADUIXAH3Or7LMRzZC6+D5nLn4dnLoJtzOZNwe/H4X/jPvEkBd7F
r/z2fcH9BP8cjO2x32QwudzsGgggDCQUInqZeBlihj30/RA/pMQ6advGS8/xWb0rPJhv+Nb22FxL
24GNDsj53O4tyBlxsufBDLoEmMQ6N8csqDSkCbxcZ8NjwH6Dvsgt3mx0wdrjbMO6U+5dZMxXsOHr
ccQciNglvl3SltZUZGBLO2tUQkEhYaEtXEZO4oR2aDNQRCM4EZgA985dVwWHUDu+PW1SN4BLm5yJ
ZXitdZBJ4AGFinvtHe6qQ5fnKUBWAyeAxtjzxCS6N53yVUNg4dPwANI8NhHtErXdbcCuCqB+XIhk
0tw1z7EbMbh5H37NpwhKJuwtG8QoVMNIoiRjIQtUUFC/uBq13Mpr9s3ecK8OFVxlDTd2GOBDZdx4
TRN2JzkaHrrBADV2iWXP9xc4BQF+ShyFBgBC7TY7yxvILX9CEwODW8bts023QT0XLrfDBsHdstru
WIHUVmkbJ7Ry4NqWTeD6ekIMZA1merPx4ecRl22QCvcaT9k2e8mV79Qn/alh01OAldmwZG/u+42H
c3VBZ37QBlQc4VdGdkjlsMPs3Dm9LRwwtYg8AxcotUthO7qpTV9B+UZfX1N6ekY5nV7dHB9icnMz
kGdEfT4mjHab+EY/sh2P9iQykzNPsTTk+v+x9yXLcSNblr/yrPdIgwNwwLHoRQMIIOYIRnASNzBR
FDHPMz6if6p/rI+HqiqDoF7AsiurM5+VTJkaKCrgcL9+h3OHw59S4DcZnqXDPcSUUDzw7e1RX5YW
YBCLi1mx6Jb60cMJM+xUAX96gGjxI6UWw7eXNvAmp1tmmwwHw3Uh3y0XR1NADgZUuSMvBK9ni8Ir
wHudLa/95Ronyd1xjO+C1HFhQrYcIuSaoQlnGeIAWnAo13FRwM80NSdbaQ7Bxslr9VkANJQ6eC1z
L1nUHLAxW9NfcnjPWOjOQl4kB+/wnqHqPXRcyH6KH6hrwytwRS3jqzqOULMwihsfI8xAFvRS/jKF
l64ikimko+RgJW37CnmSC1pXLKRLTMIvLPdQ+aVABuUSn/TPPPbgFzrbw/jY3hLUxTZay+6pTSzF
JFsCBdvsvY2GP9crcSEHhrdUTH53VXPH3VS6ze1XYjQP0GJWerh4qtBqXI/BY7VTO1o3TgF9B+/1
bnhonPKMKbG7yiEGtB2+D5rQIRsQji65Zg6hgTPYKq7r4PkC24x4lSB+IMzQMerxgHFXZ+kcbJsv
ZE930dZb0X37lDm9IeBf6QsOkQJZPeqIDbgu5HoYjFvWRcvCMkROhHurQhf++GwBf/K2ilEiYlLg
w0Jslp7NcMn4KXGAEb71hix603/sbHwX4NwW/6Y7tqa66jfQzE589hZ8jfUSgK0F4K5ewINNHzwr
ho8NXPqpeyqdxirgdwbQbxE+H1KwAL8c1EuISzzAaI+Qpq+lacKtLiGeOCecoO9UrzGCmtyS7hDH
4f7zECh0yApoKKQQcCn3bvFra/OTLgG1ctPJVTNH1/nvADPC5Bco5CkBxiI6hSDCZ3CCwwCMU8An
pg5anvEplx8LDF6FbuKwKnQXNsOHVBPg4w3cahEaVnc6hFv5+x61kLa25SCtdlFjHnx3/BXaSzL8
jHDD5p44CERgVTjQWi/6xYhYQUfMIRv8CvPrqkNh6whTPexIjD3HdMVj8gQ1t3LNBOEMzgqSkEC1
8YAXgScqRnkCo8bn83CnWYmGCQ2O66RdTNFlZ5YCPlL70m2ElY/LfPlhx+vWqU19le5FFEumj+2a
7nBcHHQ3/K/CHQz5wj2rSA5AlPauxVb4/yKKDOWqPwwqBl0/RVgCDyLonlky/ufGNXpwV8IJhnmT
PLTLfsMNM5wHm38CxlfhE7lTAafETq1gyYPBEZfoFZF3tarQ/hAYsEP4wU8jhNKW7K1ka4tvXJAD
OAWd4yMEhNOBLUi26Ac95M4ysFPTjL83AKoZTrdBIqTA+elWAFGuHXBqFIb5BjnGBvHdVk6+w6Wa
R8jFE99tWEUEO5D1e26GhHv+vfyrzKyW/Pd0FTrSiVtOHg36DsIoRIP4bhNiN+MQzsbY0+EEv2Ls
XzF2kxwx4LWu/uf/IHPhxASuRxMpulI7oHEhnF9uOCo4eV+5mpR2c0WZ88ELX81VAcCv4OVX8PIr
ePkVvPwKXv4ZiSdHQG+FLpPMDhGSxNO5+kapATDplaPBJ55pApx7xqRA6P/pGfNB2CRV8CsI+xWE
/QrC4Hf9CsL++iBs1oueJKr+U160NqOPpy0aolhEid4jU9KZyiXvka944jzdygeeWOWVY8g/GgAr
kN2llxxijthUA248WspCQh6DAmsagcNwfPsHaoQ6PWZ9+85x2cj8numG+PY0rgFvo19yQZ0OsAEY
LcweRY+Z5aH8jQMyHPP4gbNueHw8V/c1+6aTXMe/7pvOpr8umfSryOi/afoLwzR/5vBgJiIfUYWJ
jNMS8q5sMb+nrbnwA60DXscxt8fHt8fBfAWoinnrxiO+kFtA0zcoE+zws8yhdY73AYdajdbraTQO
Bb61MgGq3wvGAaUE6/SQHiqHHesn6Sjv5V1/p9znixyAdoHKEQ3pqgrQknE8Hr9hmplxBKoZG0dA
UeN6XIsr1KSuR6ewKKD+xs6Ajvo2MbPVgGLWAoNdMKgGwbVvG/jXrTGuv8SGdvf+fvaNM9IAWKtg
vQXW3TtyADLeIUJiDyQw5iMv2xTszeMGwPcW5MLm21toovYDmT+g/4+l9YjUBnBByl8YJZyoCmn4
r/xv+NvfPWIvLnuETwaHxOU7eFHB3dvtzOTPUfSrk5nE9nEQ6RGLGgW1yvzHBikf86Vb9FZmPGuG
fY9GnKfW8IxTb9xfetkdFC8bi62B+pctKmge0COzAAmMBcogg6ftWiRX7BTJq3ARIDGBdwmBuT6+
odRmuOzaO2pfwsX7HGnUpZz0k1N99SYTp7oHaTjtJeQD1Jf82f2OMmunW2vn4Kt6h7Fpd/0RlE6p
0fsWp5NXTVE3MLVcGA1tx85oDlTA1xHybpr+NfumIslnCajFDs3KRYeXicZB6U5dtJ3Rfrl9AvJk
hNWlewAFVf9xNyaOOjjSMInXxd3AoOQAedrvPAWamN8wXMiwPCPYgTDqIbETO15guvw5Ovs7cCgj
cxcgI8QxbV4ffHtNlwa7W3s5cetB8qPIUc5zK8hQKSYyUUiFyHa9Zajj4vk8FMQY1fJSa2LWaOMn
iwyVQOSps9eoXULHFDKbyAJWl6QMRn6bIZaKmhjkiDqkMOMdckbwmlKHfkGL6kzlMWYBzegb/vdX
ejnEdGktELB+ni1gWC9P0iJvsOMlPwNStjw7wPNDKQqXuoV34uVLLTJx7iNyP6hHqw+8Gq16iPEr
T2/zJLOL9DNPp/NyJp7+5kX2XN4DM0H23SnzhadY8p13X+qbQrEKDIwH8DwsQ5RfV8hgVlaw7YHS
fVUP42LJS36YmcPcI/GLU2RInFbI+7X2JZ0GEJqvOF71l7Ik3YpQv6YceL1Cu5DXIlyEFIni99zp
Nm9v7uL9/WH7PXFOxzQy0tTA/YOOCiz85OMOnt91q0KFGkfHOebN7T7/uQPyjbw1EgXNkv+ZZ4E4
Vo70IsD18pJPRsr2Pyle0qRFolHSwB1kiHxiiJcaBPTrLvn2dg/ysjB49iwwfDOAKoHiXa+hMc65
ORi5+SAaD4n18HDOrMS+vCF04t3bW4reO65Fb9+Dn3uIv9/NS4PmlRyJfRq0coOFFqf4oIBp0kKl
mdM6Ga8Cc0oc0riVnmYeOmctLx1iV0/9ZS3/f1nLWXmYlOz/KfIwp4ylCdj/192WObV7qQy8Etxf
avfvpXYnHtLfzKrPOUrSX+AozTmd0sRR+rs4nXNu/3SK79/X7dc4mvDJVcXwUz5RjMKPnmhHmhUe
ho7A1WN3Ly0qdw5Zv1wd0nO1I0sUeVvfUUmxiI3v0c6DJ4faA6t5QBm9GazhXiyTNWp7DBT7ILz7
1pvUqVBLhplVjmqPuwxITGigUK/dRZe6itTkXQb+gw7PO4hM/y53QLcU3pWFcRcj0kOz5owrO/t6
k/jsX+z1Lkwsn04Po+sJwUxpsKLxVoQri8GSKgkwwRbNsoOZ3jcokVGeNOuZu+a8Fra34Iyb5T3C
DwQg0TLaqJda0cJsdrwONLR5m0iL6TWglTHAcxrzuj3ePGCFBxRZ2clOR8jPS44aZMh5wSVKeUwZ
Z4pZ7g6IXo2MGJ3qUGLrzeK2Izf7chNv4V/q5eSfVn5fndzk3g1i5KUSJgs7gAmosbl7BK7x+Iw4
GrV3IlAQxzkqQFxa84JOHp3jXY52GWIiHpkJJ7jZuiVDkytSuJhkFFOs5GCv1ufbZzj7mhOb+V/4
mpTv6K33nNg/kOkFalMCqikWvJY02o8AaewA2uuVgy+vq71kfP2ydTz0jwbr1R6QDabT4G8Oryh2
xLdlJjA0DisMixfZqVaKnRylrbpUN2yZnD3QCyxv7x5f0a0VT6zj6OpaxnqsGLNt7Q0Avdsff2GC
vPX5kzC/BvlcJmnQHiW4n9EMNJjR4ytvJiNbxRTxa4oKTLrkFZq8Ej22yNImG142ziN43/atU4Wx
4e8luvKBWHRb2SRQDq4hm/FpXJQGitOMtlu4p9sLn9kXfRr/9qoo+CP2Jbn7gtaxu7kA++dW4/fL
OSVUyIver+UCD9jU6CIeURWKaVlmBmwPEKpg3HPJGBF7vwJXtVeGg062FF+g9it4Yozv+O/7EbNu
HkrjC9iwjNLAKtHQxhFCH1H4ujROsIVocDoDx3sHpxbK8t5nTlfmu3DjdKesY0I+CqHo4yWgVQYs
/lk3ngsAwBwtftnxr7QWuJmg33kT1PYLPzzBKQ3r9mHN3Tt9osb//vduyibyR+/dnPhOFG7zp4vv
ROn+a4rvRF3/V4nvjHWcshT+Ies4p4AvSNaV+/a3UcDSz3cFiSgNHEKc+Qa652rhaSSQiqqd4rz6
aE+qnAyDewA2PkHXmWe4KA/QdxZ6KXiSaqZzgYhcYXxWbL8/fJIgjcdaygS5R39tYhb7EB1FI3ph
h8XuMtnrkCzkZYpie17Or6OZqsewKdR5nikaoV435dkDyXZhgMSwQjBToKeLa3jM1JCXreV+QUm6
vd+LeA/Jeg/xFq3DNiLSv6GRoCsns2TzLOK3w6p3eKtRCMA+sMUliFcMD10kSNJwoDVcSMsI8U9i
h4sEJdb4S3R/SHCgJUu0JOsr96ML/MVtZYu5mzObM4kIhiLAFEoXJ2Np6KQe0EzDNf4mg+kZ4Fby
P4pQ/bsX8dJNw3tr0G2Mr2jG879nsXgXdo/ectnmNiIzeG/Ai45/WeDL3GvinTi8H5F/2kth4O9+
/PCP/HswPxhB4T1awFDEz8v8cyQzkDJcSEgOMgPdhmaP9i6eZcfILf5nlPujIwlt4Ro6BtpLgwUo
0vA3i9TQnR/V+2RNYKB6zKO5vWX/xD79Lk4T+5R4JGmyCOIkIkoqjFfPWBXm6R4EMNw1rIzUsvkX
uIwki3T18vI0WE+yicl1OZyer1/fMMEGNjw03u7e1wGkPjd9CENizZ3trOBzD/fq1v13Evyfjo1i
7PdTnBjVonTTNk9wihd3niMV/Ac/NO6+hfb96h49ROglQgP5xekPcL73r6+gYDbu3h8fMXrg+3eG
2U8R4mF3xT089NNu1+/v7+glPC/NdwHpWH64a8ng99k8o0UvQItOjj681EGDG8/XhuuzvxiMGZ03
+3YTi/6v9XbzSmti638prVmlNQkN/zKlNespTGLMP9VT+KmjrRORgNCGSPIFnLjSl66rBvHQwxbC
SoHiGVc6g4LHqLvRWH9VbbD6rmd09E9HzrKrR05eN5CEWg0lPNLXyFsvMkylYCUIWOpXxUf7aUta
JwlJaUVRktjpiBmpCsGoUSUywI313HUYtF8kaWUKYn5MWuk190HElA6lQ7WoMvSuFedW/FOH4fcV
KxNXLgmjiLoVFCcmkbTow0VJjm/mK9kYdsAHazT2LnOMAXn4yosS1nsP8/lnLPAF5f/k0F0tYeLQ
JaUGGnAFS0BgzVX0yVvwRjk+zi42+FgY3jfooU7oDt7V+T1GLcRtH0DiXtGtFUy8pqRvqsgvsIId
j47f7nZ8IOLBxky/mk+1eViHxt3MI+f2fep2/Pn7fplkfuutJ/5ElTd1Jwh4a2IX8ORQF1aYwL4A
dRQoKyicEfeFD0bAJB9OBrZHHx93DRPjLkU1QWChQGJY4ki490sB+wPlQJHS++Ptnfq5rrsSj4lp
71krCFKKZT7CWr9yDxNeGdxOQBrcpX22nNbEPKLcOPIhi98UDBbiYxudfcnjEN7YvVzec0+AL73j
eIyJRvTHx/fz++2VzgoyP/MrhfPnC/LskU4s6V90pHNqkrOeXW/UX68m527rRK8nXiR3UQ4ZTIzd
cTuD8858+LS2+Y99+IVo4sYtv9RHXAll2MtUdDuYJNyWCheYYEwJBpOY0S58qo0t74IPzHifoaSq
wcgxzNfAuK/c2GM4A694euMZhy+L2zdl7k5PK3//ujtNZpyI6RD5P8OJmLFGl827OrE/wRrNCslE
xyZjoGqg9YaQiCZGiXko5IW3BAtQmXz0LbcJgvHSW4j5HYoiugEASGS7e9QiOqhlPKM335zxTGbX
NNWmf4c1TfTrn3mZ/hDP5S74BjZ5DDn+SGo5YcP8X01Vl1/j4Gv6D6Mpv39t/pG9/+Ncf62Dqg6+
VdN/+4Eu8+/Bj8kVxT/nx/w//xt8mP/YfS3xhil+99b8Y5+Vb9cEmfwDfhBkEkX9DWzdcCwYY6pG
GIzQD4JMoii/4UtgtQF/JtiBKSTv3xgyJfE3SsGZLooEPJgqaDX/gyGTKL8RIkmgL5NBR6wqTPkj
BJkTtYPPVyl4xBkhoHsDVebE4BDwT2e9S/tjJJSyJQrkRYsK0MWkogYG7XQ0/RK5t6vNOv6wCdfE
h9zfu7IUeKYmqeCmZhIlVCVTpZxXTEtlkCkfx7Zp7UAExaZfgI/z9lOmjLb8MbLCYHUYOLB1/P/R
+JM8jLtEIu2xJH669cNkOfphb8WjIlmh0LeGX0neLuqiVZ+ysxrnnjOzgk+bK1FGOAszkTkl+CV1
dqVgM9Y2wzgO5ZFlNRiN80i3u5xSW9RbzL+saLROEhFgre+hOLlopZUQgXVNzvR4GZES84bVctg0
vhztSE28jdfm3qustv7MTk39SVGUOF+0JGsaZ0oF39/HnRJHXwlVoqTHUE59W01D+NmpJzhdmtDl
KI0tQsKxUsBiUOwDAbX54ph/Ib4fmokyvtUgzP2WSrW8D8WyWCdu3O98N9SXsaQ1NnjXZSf3WGiD
GDpfKmJz7NSheyYyiNgY1QccA2nNqBbTFzXszzNHMMlO4tUYwfZfaNnBgq5Ows40GYShlZX4SPVI
WRcp6U1tpMFW7LzK1MtYNBul7PYKSK8XfjqIdqqDneH2IriX+UHeMYkVY+8V8HBLkg7a24/bm1Vq
RxkNo2OX1tImjulTCKrzhdypjT1oB330kM5Wy7kRj58vAGU6tIcugphXkbRpWXQt6lWrpol37LTB
N0dGnmK/wdygkAqWG1b6Mqj9s+ZSpBy8qLKEshWM228+DXjRRaRD93HWLug5nSmTO5gSPUtDNdUP
YLaqHM0TUHBfjNrJS4NuwUAZ75DhrHjhoZIGJDVAv1oFpWuTRgL+Dz6VTSQXvs3aeLiLSrb0A3CW
pwKm0NXkuY4ls8agJG3UZ5qyPykoCtZL5JwkhXOnU3FifaNaycGGLemHMtC180C7dlEPhTvjnBJ+
rT7IBT6dydgfplACJuzJ5kh9lnmZxsZDECar3msEpycQUhQkGU1EQ5vUZf9VzpXXoMEUolEdjKRh
2owynsZIoqgSPJpp/Hxkzq32UTqFqPTTNhulQyq74p7m7VYc+/hLW+vo13Jz0FIWckS2ErizVCMU
21dKC9W3mlxjEJwiyr5QuvMrvcvMOhJRnsVoKa1SWlaGq4UK5uHWBbclSvkyNqX8/baETf1mvnym
ge9eIgyGTNQm3puXKSotI108+AndlkLgfalkyFYIMnrMlyJDi5rBRg934GvJdlqgaK7R96270loq
yrbiR5KhDD55oZ1a7VCr4WKgkzx4u9QVxzl7MAnAsFZJpkQTKdqIwEI/nYUm6X2UVGlbH+QwKU4S
pbXTFa4G3zcitiB4mI7bptomHfL+IclybGBCMiAgLYOqLcK2MiMlzUMjT8L6IGhyYftpqrc/Lu1/
gZ/3r8Z6TmT5Sro4q/oH2vMNCOpe4aRe+3GXf/LDkRMIFX8juqaJjEg6Y1dU52ht+o1K3JWS8LN2
oZT9N09O+U0FKozUNaPwriClv3tynAZdgQeHL2u6xrgz9EdcuQm3Cx6hcqZeUZTBqg4rPhUvCm4b
Ufbq9jgonbTwMjUyonZ4a+OgeyuKSFuRoqZWpoLtPBKVygoJXLuuUZWNVDRkRrtN9ApfjQqvFl05
IrQoQPGJdiN9ECe+O8LqxflolIK8JmISP/bUx+BJIS2XCUlR+BWQxM71sV7kPgmsgOhLYUxf5LBD
rWjFEqtIWHXfy3HptKVSrNROFnd17/bbtNXBICiU1tWR/8Q5nSiUH+vW4a2BUZPB+aaTELUP3brR
WiE8ijlmjqaik6Z1aMakEi1RV6K7rGy9FRtZva6lVj+mjGCknhTFDly7btNUXvmtSdrqMY/dPe3X
CSEzKm8yufmyQirCosKtoaBiu2TxrtzKNosVpY+wQhAniyclydv3wE0xDbNU6UKH+tmIbMQIdfSy
m6SpBAsWN7JV4htwGDCyraqKg5Io3V3qZdVeS8fMifQA7X8CCHVLMUntPmjjZcY88VDUjbfVexFz
LjsG0pdenyOgv7j7v5tBaFk4aJoM1wzNxQgHptUpQRNqZSTk5SGS1Q55ALGUMU69oQo8xgRT6gIf
7F3UH08VFVyyaWvxtUD64xBUJK/NoB1y8J16sQM+dQzKFap6T+uoBlNH1mDu5pgL35JQYJjdp+oQ
91hwhJ6mx1HzQWc/VBLGyzepdp/Ts9zqxpBVbFsUQe2Mo5KASbkuSW26owzMN4+zTT/IYmGwXI6f
VK2ABdSFdi+Ho/Q0hr1yHxeViungshDqRpX76YubuaNFpPo7zqvA3MdalKnR+Ezfw1+TUkuvg/xZ
qXtUL3qt26zjgJQz8vLRm6Ew7BqTVVVCDY0oy7qMyPQaBBUjWlReFWTnkQzESEeC4bksV2Z8pqn2
+fQYqNrrxyhyUlOW+dm5BlGpI4Sj78RjqfvgifZcQyFslxP/BRLom1noJY8wsOm9Ljf3cNGfb9/h
Cz35lUhhJIQiIbpm0MWqJCKqmaxF6/pQHtT8NCYjWTSy2u+zkaKJkmVs2xCSmFDipdP1vmDStiPv
g54J2wQqaxOV4wgiVqaslUJXTarxPQu71goGrT7EYc2zZoX81iPYcCSlWyZeh7tSqtWGJBFZqkqt
mB7oXKmRluMSxRTRky+2/c7rh/xQMtYbmh9mS5pXGAoad+SE/xPweofFoxdkbHl7KyZOJk6fiRR+
HeXhtkbopZDnSln0gyq7td+7p1xGzdEw7kLsQxXG5igCkO3UtZqDmbUG9tZlZ5C+z7iXlyj7w1HA
6WcysqIiUwB/TH3pXApqtVYi5eSOSrGmrqBhd7u1GquJUbhDvOxENzgHQtouukBF8yxKZAwq16GF
r5dmR6J4G0VDN8PF+ulS8GVpIpGAuogMQMtHCQlqKjVy1cunjAxPai1heGvgKzOBNTcVn94dhljG
syQZDsPHhwx+5LqBPMonL2BoCZY6o1ezElRS9czl++hY8kPmVPa6ImoSh3LI5EGSGLIKreDZaQwT
zxSyzMc44zICE0U69I9JJv2xkJY/EIpalBBWI7RFInpi3Eu/aJuYyPXJU6qF2A6HviJmnahvbRBZ
ZZBYALWSOcv8MV66PJQydnGVJIAq03rsMBcjptM2P/V6DGLh8uwPzBzLxkn66lULUZ+na4umAIwV
+u+SlMy473wTP54mEDc0MFFFhQOofJoFqiZK5Stdf+oE37PaVEVMGjSpqbV1d6hq6RVLktYKa9q5
OzwRViaCbRXRKLYZ7VNMmwJmStog4RbJ5UHp0nEv5kCLBJKtO01C7E7aITHiKhgXuZtl9hgl7pPi
exhJPUTFsmhY8xXmKDuGbiHN7AjhyMXVlkC1oBcIsgcvhGCV8kTPRm2Amw2P+KDW43DXsJauk6KT
zCSp3DM4/wy1ByN17UayHef6Rqt61EH13RuLEJYVWhosGzgttp9RDPoWtc5KRMhRQVWYhzwf7Rld
+BEMoojeJB2eKFYriwqVP4W6UhwC8ByFQ5phZK+cGkLbbAnd6TJmBKeZ7dWSjUy14cbjzBFOZIeJ
DNGeommg5gEsSS/51Cst7HppGpZdPRyGtDZYPahLqYLWjzsBY1NiQu2sGMOlXvQz6neigS7PBfpD
FGDJcAKmZcUkDiWm+P54kLsgsKoqqxaCVkWmprN6Znc5KHItC6B2hIMBZSApskwgDB+VXTN0pNYC
NToOsSjstU7YpqMgLCDYmATvgnh5UPovMwf68fUYQgzA6pQSWBig6/oUuEwQcgWDW44nUdNHQ04y
jD+OqjExBLkkSy0ek4XXeskKTRbaaqjUb65YenampWQtjiUx+k5obTcJmSOISRDOoV8fT/2yPHjo
QCWIRCgAh4mWpL0fprBfwylJ64eMROPCa8rAYWzQt00ro23Fw5hlsRH95zAYuq3rBdU+aBrU7QRx
t9HiIFuMvQJ6ni7HnGN1iIEaE1Yaflr5X5S2ilbSmJosDDTTDdR8n0jhuCsjpTDqXnlu2EjsSG76
tVy14Zw2/qiUfrwcwHuR2zf8NO0JDCoNFNFeO57iMFYBDQfNRu66aJGP/Yi5z74i2HFCqnXIXpsE
U338HEN69Ca5gxA9SINbgXU1GZtvt0Xi05bz+BeYI8RQ4ug/l9KriybToo0adyCnsI7kN8qadOmn
hWYWAF4WPsDrLyzJSpu44pyn82k/8GRuFpmkI++gTXWhqPVKRtOMnALAmnbpC2hdHHQyY+k/STx0
CHgBVcg6hSs/fT+39tSOFKw8QcW1TinTp6IqMO2cqHPY7cf7jPPFk/hmgkQM3q4mTYQXgDSqYOWs
PNE69J5pRsB/kuobiQSe0fWVEfh6k87cmIm3yB/KIFEK0BJZgu8ucoNzdXysyPsW1qA5hYglbFXw
paNapJWBSvz6HEL5LPxh6B4bScfA8qqtTeaPiDBUJbFkpfeWQdqBQiXUqjlN89HS/fvC+B1GTg5J
vMlujF2fylXuNidJVOCABBJ5CSSl2biuPK6yIXc3bhSjZkhLQX4m5ukapiUEdBBJVgqwwkcUZscK
9Rw6htI6rurXzGPflVSIzDod2hldfKmm+10Z/1iuhD3UFSZCTPTJNZBSnRJBzstTKXXoKiy6PjEy
VfQcrcCknTIv1rikiaNopWLrrOlPbcui0Oik0X9RfYGZ+MxqRcjob1258vaIsupXWtSJQ/XA3SRe
nn2X0iBZe2Urm1HhBRs9B0jQKjVaHnOqb32JpQulCfJ9mYkvYhQVj1AMpWIAFdP2cuzD3I1dufc7
Vz+1dc5sP0SdYkNotc4LpbB8OVXNoEnmsl0Tp+WyN1APDFlP6GaI2MRp8XpBTiLNL06aGN7rQ+Yu
3aEAPVrGyqWQ5fXBi31h2XbNkWbj+OQmTP/iDu1zxErUUlZ+vYhU6hkSLQdz0KNhPwiKv05rqp9Y
3uczV+Kja/9jtTpcPwkBvAZbwhXC1Y0ImzQBQ6uQn+JBqZf6EOemHEi5kfUxteqRjovbCvTztYdH
L1MdGwTvXr5US1w/r46p6lE3PyHUEJ+bAT0pOsAPZEIAxQy1utIB78+842elhlAMulrBcAAAodPW
vURjAGxKrzhlPVGNUgoky68B3+NKi9bt1/vJdmpEFOGkIMWjs0/ontC2qlLhUSxhmSGEobfPwqgz
Az9K13HjRn/4ebqqyDrUNfBEVAFIH49PS1Tfhx+SnVilC/dd3umm5/qg8xXzdkGEMN/dfr9P9g8+
uabrSC4gVGKIbj8+r6rqugzaAMhHV6rLkZSYjhf4ra0GlWrkqouBX3mSrUqxbWZczQuO9EHncKRB
uWQ5ERYiYvn46F5t1DxU8aqBLnRf+iLoX3OSj491SvdSQWUH0C1GWwaitBeKAFMyaU5XsV+Cl5AI
jSGkUmaxNm2eIwmjsXq1Auu10PWGHjgqPtbq+xeBwPC4rCqXqSILZqE05VMTt95Tow1GnOpgmhiy
wJaLOkVbRjtgiFlXN5tszLa3t/mTxPJ31QD4c2+DytN3zUt3SLoWYuT5cYU+LxfjQKFC4eTGw/L2
oz5dyMmj+IlfXUi3QVbUJVAALBd7U4ir5zwdA4QO+lPtF8/SUJMZmZ229MKNQTYSLoYEKEHRoIM+
PlJpSZipA4tPEFVx3StMAD1LrGfPalYQq2vA+iZrfrooO+lYlCN6t3QZlD1J5ptlmfiLJmGwhQIb
wRweDwshyVFLLdSlrYdjYOedrJ4y5Hk3hdynxkBdtJAJ9XceWizUVshEoy9HEGaN2RhuCjZaRc+y
dZ2kcy/6KUOOQB7wjw7MGZ/9ExhDGPIsY010EkakeKENt2ToB7MdRZCXJkJv6b1y9lu5RnNarIeG
0j/ePtxP6ogvQEGGCMuANZpiCnHXAp+PyujUC64PJFpQle9Jp4Adsw3rh6FLIuf2Ayd4IM4ST2QK
oj5EhbKGcPjj2YopkkCh78cnOSjUNWtdW0a0SzNY5rQj5dITMmWftqVn5cqoGkGhoOHc7+egsc+e
HtahXzJpyIIjLp8oqqbUNcAlXnwqwyFwGl33nUjRstBgrjsaTfVdcl10Mno9Btu1Far0AahWeYtj
ciN617ol+4pqnpnj+HytkclDGIuEFVAWxiab01RSWjGBpicSUPakaciWjJ0KclQ0ot7dPohJfuxy
EEDkERwiZgaGMgUjdCYCz0LMcMorKTIy5keeMSDTYni08uRFGyTeupGV1CYMN6zIBAl1Q1qzHjqf
rVNUN5lUEWSgCWkYOYR4lSHHmYudk4DE1eW40rjDZ6KSgC5dV8/8GaPNPd6P6p6guIqjcTrS2iqd
6CWFCCgO8IE5KixRjRQz+GxgnWxGFxG+5Z8ew2N7FLBAJU0LeKANKJO6Nju1gvc9aLVlF7CnrJBB
0xtQb9lQAQMx/MC9k4UAQxPchjgqJcNDBKDHjEWpnHntn10gBp2PWilkGT4PyXVHpMUCPc1OQoqw
O4lifRENUrgOcvVelcm4S4dDFVbCRivGeynpmuXcLNKp2gKQAzFVAedw/BVB4MSp8ATUxwh11t0R
YAeLph4bS4nE94Rq6ALWqtLxRI3ZctqC6xlwVpK0M+j5JBrCApisyCrEV0Z+V55Oc5JDL0JGTyxP
ed2CQHjswHlbhY9pKH71qlwwq9BXrFAtAM/KKO66fXMmgvfj4brCATxIBfC0iQaLaxqqal6dvD54
k4RB2QIQT+5vP+RSDH8ldwxwGZJm2GO8pEZxGz8+BUUl7ZijQusEeJU5stJ59ojMtIHjyEpjkCUC
T0rNNkTyMGQy8H1DCTrwWfu+e6/mY3SKsv/L3pcsx61kS/7Ks9pDFpgCiEW3WQPIgaSSpJiZmjYw
UhIDgSkCMwJ/1N/RP/Yc1K0qJpLFfKredJu9WpRZXdVVJGI8x4+7H396pKnMbks/HTe2mcVfNVP8
G2+I2DimnaytZOzWpa27td+27joB62kt4LUUzKDNth2QkBQlv4vjAdhp1zc3Y+JlG89MvvY0Lzb2
6LEV0Ul9SzPdIM8cjJVONbuZplHukrGCDTL30kM/enZAGitfJ1bDgrjqYaCcyO9VtZb6ptei2fSe
U33k6/fn8MXq7XQOHYItD3oTNgxwhEU2X/Rm1tijPT1UTPywtT+EFjPIdV4w4QaymKw5r/dhzSWs
YRNzrb7zpPmWdcCM6zwTT0oW7a5XtfrkJy06kSVJszZUArV46tMbVXZ+5BZyuHMTjXZ3vVtGrhV7
Q9BJbe3sPraipub5dqomcuHTzvYgJMDAcgEGoGcYSjuL3WEXhlcMfkIekDu0QZOOxqdSJPH9n08g
yizo5m6ifoukZTGBVJCBjXFtPnQgJcpRrLj2VgbAcprUa99s94lPt7OySuDay4YS9KHy3iw2Jf/M
m7uyLERg650/oCEiK1e83eZ1e8gEmrMNItQezG1tZAX28NnFi3/honxj9YHMwjHMZlDiMuIt8oFB
D3yirPUfOk8WkScz+Hj5EqG9Y43onWu3AqusGwjge+kmgYVSYVDzVO6cqnEC6gDd6bUPkWA6oFlo
P1xPif+jZ57auJ3LriuUtD/1BEUG3yD5z4zVyRqvEIx+rZ5HLndR6rQsiCFTll94u1/qaacbe47X
kEO6AFgsAPqnl4OZOkOeJKbxMGa2Xse2bFEe5vf51I/309SrXW0k7HNDdRvZQ4dWop52b4eqn0Kp
UR0WjlhXhGh4GEwWtwNcKWBAtiONMl/kF17QRUyDi4wSDw/1XKkBpPcCh7zKH7xMes3AOutBGoYJ
sFmyq1pNIswMy7iQqrw5FDBDZH8WQiiyfJf0MOUcPI8HkAVj5F8VGimCELHKsL0e3j8ay/jx92fh
u0CEx3/wCJ0uwei25jC1yn4A+aLbZg43o0Jz2Inb5Ab5b5DUUlzlfsY32mSfW6atLSNxFYGtPEWW
idNBUnkhfKQY83RboJZMEcyBbQ6bvGUJxJEMBbypth9EMjwjllaltelp/Cm3B+/Cqr45FB5hLCiA
IZS1Tj8/c0niueAhPIxmcTQY0UFWChpRg/DAk7y/vjDdczS3+DRqOQCdZ5jGRjX/dDzuSOz4qWQP
rLPlEzUYC03uZ1EpnD4PfDAfvo6D5cE8Oym3U+wbP32396GGLMcpCyhSjnul+coBneuLAZbl1SQE
GmkDAEXpTab6wgldJM3YHcA+UFkCJ3QuVC/xz6EfC2CKU7qf7KSMjMkaftimsrfgCaFPc251V3Up
3AtR0TI0nEelCA1RaGSI6lErPp2kXvUTM/ui2jedRa9SifJTUVK11oWh7+oWTJCyG+1HXMtoGyBZ
fTcVSbJywH77vVz/TeH8G3QUr3buGYVzVub8B4huEBoVj80pkRP/4l+KHOJ+mEm4wDggDQApBffU
X4oc/AnQHEg2UG0HgWdOyv7icRom+eBA3Y94k5m2A7Yn/r5Gdm3yP/42/9n8d5l4D142Af7GF0kU
/yXvf58iyJp+/Ku+Y+dmBqD++vh9eGMcFI3nkV5DPsyeeJYlDtqzq8a+tvKsHoLKKLwkUgoETsEq
UJTiQqCOlYIE7IAOYdYkeyx6e/hY1HhlA7MhT6mXqquE8vuRI11ivfXAcge9Evo2rW+rxGKHnsfT
j75ChwVXmShFlo4ur5y42cl+yH5Xrv5oT/6vPxOGYcZ+SKVrCEja/7n5JRsFdu5j/h8vy776Kc5U
aP8PKslA935vw97Krv+V57+M8DH/P//7pyzFr5NdO//bf+1az/ow0whAl6TIhNGI4h+71vU/zBsT
DCMUYpHa4U/+sWv9D0BVEYOhhDDzgmc8/++71rI+YM/OhBo81dA6oNq22KXv7dp5U75+IRxA90BO
QPgFqu6f1Qul77Xc4Sp+KNQTinCUfEkuoa7LW/1lCHwnfjHAMpPNj+KrUMaou1wnDrhstiCrVH1t
mcDt+WjyQ4uU5tUy/HUoX4vUzi7zeTCwWkDeAl0DlZfFIYwFG3DYEeMNkCiF+pZVq7Ha+GbggX7j
oCeG5V0Y8q3Psyx3VoRgeRG2nX4eSVtTOdIxHrpn+V0egTyiynRpkGXgMH8WA4OJogoyw7uLQVxE
075duuADpn7Qexzanzp0oDaZuPjz7wHtDQVRKAsBcC75WrHp2hz15fgB2q7QcI4q/0oVTD4YeEHC
vDDYMiPDdyFTAsMFtWrc0GQBR3n1KJWsWoGUqF/R+s6u5QXcYbnBf1PDkfMBc8F/LZmUQ5sl5Zho
vlcx+ehbt4S7kdENq/f33TLQWo6yiCGcyvJ7zSe+j9H62wio/SW+o+sepA+vvPBByymbh4IMBTJM
nNwZgj7db2bDu9hnPNkDV63DLFtXrpVdGONlVl5fCy+DzMIEoDWQUlHrdJAR8r8SJadkX4P1Fekx
1Gpdl1do33NlPSUwyJNhMgbWlwFmZnDRYOv3p3O53V+GRznDwSXnupY3z8GrK8NSNuj7lkz2fX7U
TrVPBrkFE+fHUKkLC3eGyi2HWlwYkD6nnjlUyR6KHJASvAeyLu6qtfVx3BUXjLreXLlXX7VYuabu
Xa8QGMqk/VWdTCDwXqrJLi8jfA1iJBfJBZ2Zay9071cTR2hndiyv8TXIKHzt3oAfu0p9dHs3TVBq
Ll1L54drXp+ZwoULEPyZBdLRNK6tAKrx/ZjAQZzhcoUlrh29vxneGgTnFsXtmUsJCsTpZuiSCaTS
GneETLJnw9pObnoEaHdhy58vDrBPCyUlTNysIFmMkvolCmuJlewrAJUHx0xgQe/Fxh/i7+DJYBgH
cSpeKIYkZ7EHyKhrW/lusveB8ugJWKvpyT/jD/q/B3GhG3jRhiPEPZ2xhuUpCuYct+pQr7r8NsnF
fZ+km/fX5Y0Zc6BpB1OFgFNEyeJNKqqJTq47iL2Zh2afmWHtGPrCqiyD6vlTTgZZfEpbFWpkwL32
0e7uYG8tJ2Bf+js7Ah6zfXq4n0INx0wZqWvnpoaX59660cGnf+M7EWkhOaTg5LyEHK/OVFZTmSRG
I/Y2N3gAW9ZbXrYXrqE35/LVGIv7NmlyMDVIhRVz8q2vRxRpL2ABl0awT/cEEGajTVol9kPr16vE
7aK2ri/RC98eBGgDyChzOXqxu4eml4NfdGJfZvU2FeEEWOHfWYx/jrB4aNsxlcWoe4yAC65BpSwp
L0zUQqj1cnqQMv5ziGVM4kF4OohR7Ou1Bb99upnQf+9QhH4kfsUKL4Q43v+YvUhvQQh5GkgQP/jh
JWHOmzNpQ/0DPgh0CEtKnZsMfVuTSey7rLviUwaJlPzD2OvlaP1ziJeX8dW+5hBqG4nQYs/ufF9s
mtJYv79WS4eC34cXaDsE05CyQE95uuecSnlpPNg4vE95BML/Vq3hBrzLdu5tfPBWP75do0Ua1pE+
5LtsbW3luoZtrg5+vv873pzLVz9jsSuTIm24yEyx9+kepHyEsW70/gjLsvDZly62ZQ7O3VBmntjr
MN7E1/pXg9Z2NJzagK+8cHbEKVf5Sm3yLsrKoEDH2Du+Ti9clm9+JxANIMcvkdviO6c2NcQ4uGLP
abUZuqp4NKwq/vX+p85/yWlkiAvZ8wBzAOUA42z+Ea92Tau6BHE8hfhH3sY2JJbGje7sUI7839me
rwZabB6zNCBO7zGlvhah7auguDjEmxsU4l/ioKKPqqi3uBTHpMwnGy/jfvdUXOdoX2B+4SM8DT30
OJ3QrKBAW8U8RPfAGw4Lo7mL6Kdhm1yTm+2/8cYgoEeJGkUj/JrFx3alQEwwFenegbYTOvPb0ZSr
9xfuhSR3unKoOptwoMGkgny/1DVR2YkphVHknpe996uZjH5vpmOLLi223UCrCZHMt75yp2c1DvlX
PbntY5PZ+VE5fbqj9mg9CJ6J6xo6ewhOtQElhkz7+Ic/VhVux0kWTgCJe7Xr4pQ8j9zUP3paEBFQ
lSe7gbiQE+jJtCcUlHAvAOvvDYgp0FUUAkxLZkGeG+UnWrpkZ9EY/9utJ5uFTTFK6E9y5WdBRSBH
AB+9AaGMCbO8jesR7UVbe3IepqpIdn5jUDOYRn+0V2PrwpfFz2uvDcBFiItAgFcrUHRPUGNl3ehC
5OLE0B2Aciq/ap/AXxNaVw92zYB+wWkZG//5/UU4wydgIjBDzBBOAjNwAM6fHh/tUVHF/cAOXcM4
i+AHKptdw2KoYZu86w+dzrSIqqSBYcDUIXcNu6rx0eRjqLMujHXcfX7/F51lDCj1AZwClRMHGnX5
xaVRlI4qhUj7veXGt1o9SMd9Zjl6yya3eJ0u8ODPbigT0gPUF+e6FqKDpQYa1YMsGUZOMBgJPLMN
jIuy2TlSOtnlEC7hHGGnI1dwHLKYYKIcixfSEQc/t7FjdJurb9Qf7J9Sx20T+k5JHqAzMfrAHSE3
CdDdxruu0yR9LkTG7ztWIciz2gwUFFQ58vrY8b5JQzE63ue4jZH7wo1D/ox9q7g3xlE9tx0lP61m
6r7rwhpQqI97G9Jmd2zGEM4fqlqRqSsV5Khu9kAr5laBKW1TB405wh3ItYpPfsbGo5/4dhJ6aSVK
ULfsEh1p49IqgzpT5Y7XZZsHUGZk7mYUSMzBGMoFuXDlLtTACH1wF6IUhk0KntmMMZ7uTs+oQJSu
enEwfKV3BHrjgJjQY3c8lzIQQ95+p15jXPuxJGEbc2gkS/6DDxVseBiVFxKMl0L56Voiu4DPClIl
uDFBDbT4OUqyrqpkdshIptZVYfJojGN/a4CHu5KzuZLlgeUMarq9r5Xygk7b8miTWbM9Oh260FZ+
f1u78XgdN4qEk8yNPcgcCdjzWQlgcPD2cZyvjUHLnR1b3ZqMlbnOtauvcUfKqBm6adfnHvqSDU4f
OGlrX7qV5yzp9Bs9GIUh3ET1EdUnutivQ0t4zVqTHJiXz9eSdNrn3u95FihpWjdCGs43eAVMV7ZZ
G0Mg89b5NNg67bc1acs7jvT7UPq6fuzopO+nrEw+46UzD41WNlq7cJOC7y4Hdd8WBd5pjSDF7kPV
S/Og06H6BP8JRJZe0WU7SmoTjuhVHMNfiUHoAL7d+BVWYrUXAJARv3qZcBVSP+lImBhVld8ZNOth
CkuMEQKKZuK/oGZkX4wsZfdJ08HKgqS9BW+Wwsu+Wr2ofmhQJofAVIp8BrmY7AcjbXdW1nXoZkUZ
HI7yzHMuQZrnIM9MjcddAC0zbjts79ONBCZirsYxZYcMxf11U1Vos9wRFBWNihm7rvacO0RKxk0B
NcMO5BcZqKZgX96/ac8uP5SmoOhBDQoAno078PRHTJkDJYrTZ4emg80WnisoAUrPu39/lLMSuwuX
E3ggWagfAMo4y8EIN4XhiqI8xLEygwpOIR/j1Ogjxck2w0eHBVuh5k43MUTeeLbb8W4oYhjUNzpG
Y+DBvW9w7tbv/6o3vh20Nw/EImhhZ9Dg9NtlyxO3sIfyUA6+v65b6a4mqPwv3F/n8RyqJvBmwe0F
aAVPzQItKLLGTKip5CEv6uYmoSS+9Q1Ot/6ctCud7VtZFR9N7jkrWErghTWEvSq4W8BPbMxWumtH
+CZBnDfmVhUMMSm2JjHsaCoySAFgOtFBkrOlNHa3XVMm297o1U3rVhXUfFkTTihNrBBpCDQ2t/ML
0f28R08uivnb8EqjjImq0VlxnPvcrbymkoeh4jxqqAfCnkMAMGfuJQ+y+V5dDoXJA6SHXTQT9k5X
C8xEp3eqSR58UABuWJzSlafmnu6pDVA7L0Gg7PPswMyYhQqVwKs/3Cz40pllDCE05D4oqpwOTykY
sZq26oDA1AhHOsa3JBHdBTGAdRYpYBiUN+ZoBIpIVOdOh1FKkEaxtjqoqUvCoU0Y7MWndlplcMra
WOiduHaQ+D3wIqZ41c1dbadm2JuOsbXyXF8XHSTcaszM67wdrWDKhPcsDKgZsqkagxJRdIIXuxCh
T7i1HlV5Sc5/Frohs8ZGh6gdCRl8RxYXimEUMFUDX+fAxm4KTbd2AgAJPHQbd9+qmZxltBcm7azO
8TIkzArmYX04lJzOWWLHCd7qqTpkhgsGlDDjrd9O9mowR8yRAdIUIlmku1luXtj+b32shyERCZBZ
GrdYrdZCJZxXU31gWWGCbt76cdBMU75y6hK8DOJ0e+lb6sKoZ/cWvheEcdSmwBtGVLl4OEhdONC2
2/UhbWQb6lHEIXzH3Av31vnRRjqN9BPEF5B0wH05nVWz4w44Ual54GOaRt6YPLXtHPkPWRy9f7TO
ZxEyVHwT6G84X5C0n47U8aZXNHHtAy9xtBhL4xXe92mjDXiIwJLGilzD5hc2zZINjq/CFoXsFNVv
MAvBzD0d1eJ+R+ggjUMqRrlyDPeq6QuY8MRNRNvhumX+jZl0h9pCz6MY7ZfG3n1oYwcddLJk9f4E
nC8osuvZu2s+Oogs50vhFXxR240jYCxjHJIWhS0z9Z5H0ckLszzvxdP7c2Z4Y8+4MA5jqNadDpLb
pGjaJOXH2qvYilqyC6TFRWRLv1j1aXzRsvT8KpudYrBPEd1A1r1kdvsaYh/itt6hEfQ7aPYbHtdZ
kDrJpzHeu0MWNECdyqEDsSszg8S11lB2Xjgq5x/tstmREOQ2UOlgkHb60YClkGba1DvYkLGGpaWn
a43wBFUBqTep9MiFV+LNVBqE+jnLAwkCbp2nAxYlni+8lv4hEUSbUTJZ1rcSXIr7xppStK1FSefB
0RPrgtwe3Sk0LDkk61jkzs8W7/4fw6kzyeiFn/Sb37fY5EWVj73nKnago2AB4YYRTrn5/P72Xdhu
IUODshuk4hl+QwUYb/PpR+ua1LmIneIoYtUjS+8L7Cs/bbeqnswpdPO+vQK53HQ2rdM5A0S+ns4C
yOglaqkihU6z8PsnosD+DWExMfLIdwaWhwqu+0gqfXVHcumukSFnX6fC82TgdgoYd2K63Ag4jf17
JGTlFwUF4BigNlKzaLDGJtLumN2nSETuYG5Qk6jNdYek1xD9ldWlcLbJs9j4jLTZKsNUNOybgA5m
CJjpKVhvuVQVkZFVxoNTT9ZRsqkAxsRKYgRNEpf4ZbHqeAT2p9usm1TYaKOWMXan4cA0hjiDBg0T
JR9yUpGf70/5G/sMknoQKMFZheknMrXTKU/snjZ91aojZ263rhhRIZtsIw9mPXzopPAnc+Ncbr00
vXZ7qMJ5qrJjFbeXynrzCTq9VmAGBVbQXKeEdcZMMnp9d8lKFR60memReDm/0ZSrACyOenPhe88y
UpQNkW1TuAeYs554ca6I2xCzzuL0OECGsK0E8W+4B98nz0wzoIRxto190axEZyQPZjd4ATZaE73/
I84vk5ngBzYNqEkg6C2F+zLOqTNJKo6E1WyHYvZ4HMaa3BaSHWw91pdo72+MB8wcCmooBPAwLENO
BRp2JqdRHEGJNSI4BfVwUJ5fIpeMa5cnl6px5wQLvMOzjg6BLqrBSI1O1xJpvTE2Ams5Qi2x1U3b
h13j8BXOPw2bsqoAlQ44fExSiGpZvpaxb0dG3MP4FH5t4eiJcj+MbXOVcJ5EKZKGC3Ww81Bv/oW4
x5FJIW9bTknpwGoPaFh69E0sgQtPuFBjeHh7jc62zaYxHPuuOpbiIiz/xj6fWZlgOiFZBnNuuQEr
t0qhSUuPgKkSKMfMeA008VLB/xzswhKAKQbit4mLFAn56RLQhIxO71OQCTxAV5S05hpVUr12Acpu
OOSya9V7dpBltP6o3S67dnnqRWVC7GgAc+PCjp8XfHG4gQuDvAH4H5wbb3HLVOZY1QacJ46iYHdj
pp/henegMf8GO97bRvZP7x+w85ATcaADPZwLfg/sjRZ3iQ8gxBNSZsdhctUNNbj7AOXvV8CW5oUP
O08mQX9E6jpbryIrX9rptDx2YSxllUd3Yt8zTtp7Nnj5bTq8OP02w8qM7eGqaE2w0H1BL8R7b3wn
MgZgAdAJs9nO+nSR/c6XIkOl8+hNHrkuasB+itBq5cGF6EIUb7+oF07XENI2GzA6qCrgC8wM5dcX
NFXgxE8sro8KR1RtSS/gauZXTgClSFOslGNkKpSlPXyfXDhSbmIDMGRQdal8LGWedjdenEMhNoje
KiI1qSILLCXdvelX/F6bxsRX1J6stU0llNqWGOrDYBly1RPYza8Mp8xvIT5y/MiqKXk0+8F5TnNg
Fb2pauea8i55HLO4VYEAl58C9AMaBl+/roxxlhERRLz2xTcmO91tYAXlHAdkxU++1TkohnTCuR87
7TyVHL6jocYBXRXUruuwzT1091YlG+ZAQz/EEMih6TdS/AdWpvYBGmyUflgeV8eGQ/NQ4jjCzxQ8
tmt4rkAJCtcTmIhUjtt3ge2qlob9kHv7RrrVzoNsaHYZaZI+GDsrtnewlimMwAUEsdUKyxDMZQUg
V0Dwrryus6450M2DrIz4GQnw7BIxdsQLEFz0XyezQ81pcrN81cmOTODPeWMRilLinxBQZoZAkZla
QGDfQTaZqQYVctkmXUj0gIBmanWCAFMO3oYZKDZhFVASSM1MT3c1z4xvld+SNiwdE1YNiVfZLECh
SfvRIFML1RXXrtwI9TbY6SJidNDo1BDZipax+jK5MbVWukeCGY5YN3pvVBI1EtVAERWUjHR9ADP+
rIwaO6FxlCU0H4O4r8svuKlbGXVQaHmB35tGu5LAovygHSp9E5ecPQmAuE9x7xQ7rXlC8BfVkq5c
g5dVQIZicqBEsWIRdY4rrgTrDNBMC0cc8UZYcHfNfWi8mdfbtwzBZRl4uURuio1RfsunDp3gJBBq
Mo7NCleAC38ZQxygqmhD7go0i53goROO8BWGbGQYb3H4iLqjTYbmd9CtOCV04l5Wh1NRiweGkt7e
IknaRiWd+DX0K8UOVCf9mAJCpaE1jYW/Td1uIkEDO+004J02141ZFr98t4jTYASmfqhZzLCMPk8+
tTh437os9r6pzq/ujVbnv7ouzz/WDhWgCUMmczOSymKRQRv+VLUN/4KSpUEjX5XkfgKpGf3PGnF0
Bgei7bySeVTboPKFyLuKz56Eo1BFdbKBEVLSBY4FrTewCSLQgbhR+rPUyOYxRdlEwzpxmixAIwF6
rZlGHWdEXPMlbRRsVDKLfK+amkGoOon6oaprrwnqBkF6MMW9u4PrbN2GqT8la+VQo1ylrbOqdZsd
teX0t8oUgwFDDt6qO2FOJtpBgFqGEeggvpeGT+/4VPInCI46nH2D2vk15JrzQrO7vvTp1xjV8Boh
j2EChDCm8TuqqMjZJx/2OAPldhrVeU4ZoCxTVlFsZD0N+Cj1z8pn7U0/ptbWbwZMg66SMGsydDzu
BfmYDYT+TGofGsJEdvYXYk/DHZYDO48DdHNXo9E3SQBXffsztOhDEzEimR+KnHaHaUSYf8iGyRzC
pmXTT5jtm3cdHJF/cgv2r0FOldoznnsHEjfTk+eODqps0IHAoanPN5p7fMUduwREW6npuXdp0BTG
bZ+yK0YKDQ1a3PykqFVETgEtvwU2wBfuZLQKsbEt9PWAwcTO4MhswB+P0Sgjc1qC9A6u5EHrm1oG
I4fVRGj5mjxbfRXfI1ob9jw29OfCrPQ1KxGtB8YQU4STwOcAIyWV/pX6DEYNvOocWNu7uPUV/D6N
cO6KgSWLc+EEXFYVCRC/pDxyJuw93HHC4gHuyfRT6WdzP4xUmhHWrvQD4bfOl9p0Y30BvjkPBCHU
Q6jAALu9KBJOX7U2bQ2zynR1jGkD66jGRUNo34cjNUMBPc0NFnVDr7cddy9F5S9ozOJBhZIbOTuq
ktR0lhSleqR2xnXeHTMk12kY49ndJk7JV1lnuUNE0IehADTb5lkwao0nTQ2pHkJYRakwL5vmrolJ
trOc1IL1qAuoiWTe9Ii3rrnSXuP1a5hncCcAtlrLTV647R3DNe1FmJAOtIKhFsecw+krtCzEn43p
CWh2YpYnm8QfqYH93eRZaI1AkeGXafJPHRxyLynnzwlpmHXA08iIQOhFArrIFRwnSy3WmfXRshSs
IlJNPw2t81gwu751WUVWspZlaFel2KT20EZ1UYzhUHj5CvEIzgH1WrAIWvujM/R4PnPY96rGYwF0
BNYtlDD9RoE4v4H1mbUanMm/akeuHoDb8GsH+PKFePA8IpuxGpBgwfyHLevSODzFKweHPbc+9hNm
M9MShsYJrGq6groXIKnzROL1UGdBLrMknPUNrz7qLuErNJhwIzZN7ELc98YH2TOSiKIbGoKAWXN6
PkbiJLokbnmMDfU49Ky7475fhbZhuM/vB+1vfA8IQlAxoMYHovJSH6lAi++4oPJYt6MXjIB3Azdz
8gsAwBujIIKdEyIEs7MN+en3iDj1K9pzdUxGPHFtDqOfjJp/KmOAoJhCjg03ill6ixN+OoomRowK
dV99zvBShLJzRKhakC7en7GXJO71DYIRMFnQvs7mi7PJ4+kwk2zdVltxjw7e36MqaIK5bamHDobP
yapEo+7/y+EWcweDCxGPFMOR0A2sEKFaKFbGCnc5xkpX1yQQ6/eHnBOY5QcC0AdRAo0bcE8vagcI
BMClcfjwmSp219qIzG2VPuVZ98to5AXIdbkz5sl8PdYiv0F3qLyxHKP/3BcfHfeHSA/vf8sL++m9
j7FPV8syB6CII6bvhqGRKwvaqFv10dWTE0KtHJjhQxJucLVF1joJsohc6qS+hASQvcElEmnibNkH
XdKSnwQpCPpsWPZ4zKqSmGGcSQ2YT/u+GarMaq7NTIFSpsq0JatMwtAPZDLtoUPDSHJnhZzBvctJ
M5UXktilc8HL78L9glgYhUp4Ai+yWFLDpcKQlT5CPjp+7cy2CzIXqaxnJNNVVzlxWEo7fvAkPL6g
tmqvWmnFAboqDLAuVnTdsbq+q6r+02A2+cdW122kK8IjGEFnD++v4WKPvPxUG5JzVJjM2YpseeCQ
XyKqo+ORTZ4RdejeDjoeUsv3R1nsehxlNNPDI4KkHmo/WOqcbpTG6W2j6DsPZluJ/0kUBoF/ZdOF
GTCfbUyHv/wc/0gG+1/rovj/XXedWR3yr5smwrj416m0Ff/3v3fWQf8cAEg+DCchoX/dI9EAB+8D
XvjZjgsMFBOH6kTcylxcSkC5sIImHoJ/iltN9gFgHGgrAFdQNAQi9ifi1gUtGyEr8kLATpCMI3aa
2cqn22Ryc4/nzFBHYsxgSp+QOlmNtn2dT8gGgnjyqtsWXViQjFsaUEzX0xQNICxzg1rAhNZmYkxB
byom/nGoGe+RHhTDTw3LMxokKV5IUg016Kyq2aExRPIETkv22xryv3fe38y5Lvqvd97nx7J7bLvT
zYd/4++6agL1NDAMOLTjugZN8B+6ako/wOAL9sczlIqSMx6Rf+iq7Q9A5UBBgr5r1hXOhdJ/6Krx
F85mfuDhoc4/l4j/ZOst/WpxKCDuQqgGxg6MVaCjPd166WB5mSr8et+7I/3ix0A7K4M4G0NDE9P6
AOESAefCpsmsK1F36U0N1+FHQHJWOAKYXRlGU+3c1JvuuMNUZHN7ukPw6W3ABoa/eDq1T69m9/73
K/taOr24Ul9+MLg24AWghmzTpcSYA68AZwT0cJCMpygfp2nVSwVxFdyn1iacf6P3x3vxVXn92M8z
BKoauvZh1uc6yGKGGhdW53gu971g5LNTsTtaTDoYC2NYdaP/Jcsd+EeWOSyHPQHdRIeCYwnfEsAe
nh8oo99lLW9C9AuNQ+qx7mOP7pCrus0rYHV+Awfc1Fs72vE2qeOyKzuxLpl8LjNjVANnIhYqJHAt
/+0t8RrvBZhI8f4X8Lh2geSwosONkaIrKLObfKWBYJK0bq6Mptu/P3VnJUkM/JJsoLwN2g9KJadT
Z4xpX0zl2O5BlIK3oGGJjcWVuCm6trtmLbr/DZ7RXaGFz7BV2jCiYvKbyPdrdiHDeuuXYHyUJUHV
wlOwTH5yeG+oOK+6vVu6zTbNpf0R5t79R4GEc6tdp7kH5Gau24bUV56bglLVZOgrJAGoXpiTNxYD
1arZRxfw8dxP5XROFAh8JinVtEdK2aFUlcM8Y+iGY4UdtPF0Ph7qsfECMRJoLhEV3eI0ZatCIImK
AdtcdaT3Pw3ZkH8Bf8Ta5U3Xf/aNPIdinNkXUqyz8t/8ZIJyZoNxj8vmbAHtwjPzHCTzvV8NYgdb
a/UjUWgC45ai2SU2rLPssaYbeOKXexjW1de0L7HF9FSaayKzcW1LOq3xx2JTgjRwZwhEQO9P6DKt
xU9E3fXFL2tu0LiUgBsdrxwO+H7viMbepErrYLIQX6YMzRffH+qt6YDBAY6Qh7sSPN35t7xi5aBA
kDBU46x9XznsP9k7j+S4la5N76Xn+APeTAFUFYtGFMWidMkJQqTuTXibSJgd9Tp6Y/1AX//dYlGh
ijvvoSIkoZDIPHnMa2qEiTI8RaFdwtaQVZmZUQ7Y7aRQ69ZDQ+j6F7o/s7fPxiUvd0Hb9zDSjcwc
0JUwxnnvic5xb7QsML4pC9enP//aLXK/j1vbL4RkjUcKmcU52GZwemeVqWE9lhijH3qVrPvUVu1B
x20UxbPcvOnKdTnSWa1jWoYXgXAfNjotMUrzn2NqB27+WY052mU7lnhrPlqGcp7LBXzkNTCQAaOo
2tYfgeUvVjjUc1EAk8OYKexKujGxl5cwdnJ9cF4qCB51LFsjOBpJ65ThrM3JE3673lugp+gPzoNz
A8zOGyI0ClUapq4/41iBetVb1rs2RKgUPOpuqPzxjsdbEHuCKR+OPQCRFmpNB2NnWgsDnYpZTWss
0Uhco6Gpqyoyk9k+qaBz2lAAaZXIyY3FDyYdwQ/PFEMSItIsisj3i+HkwYNcgakZ69/YzAHLFpNr
dnFrL34WApor9AMg9pU5eduWah/IFjFiOVXtQSiE9iIfNUgYXOaGwlxL0Ow7Q2097qXrcTxaRgNp
QrH2+Q3jZQ00RdJbZVgBHSvucgTGIT54g1XEWZIB1q6H9pS7PYYjwSiK2DZ6i4lxb5rJQckej+qu
WHPt2DpTfpx02Tf7zqzS+3aofRlN5uToUT1M5aVS6AO4nT0NHoSgh4DZFlTOAp+o7WHK89F7dKs5
2DEk1HGcdbO90lr7pYFf8lnveee1cZxH1M/SH3Na2heCxYfkAZ0aSmdSbDSKiRxnd7mBd1WVNtJ7
1PCWPZgrriE1s5lQibq5qjxzupA8fAhOPI+kD7uMIHCp08/qP6/N10Waqf+oaRly4WlZxE4jvD1N
9Us8xN+8GqrsoDJx1ECd7NzGiRiba860Bo99k8KDSB2xR1eYPGUwxb4ygWb8Obz85tW4xkgcyYtI
G8+l/MENjyKZ/eCxWBmard1P/97i71rHOPnPT/rdm9Hn82j1bSaD54TAzgYmllR68jgx0DkiWili
0WrJlQKaEU99Ml/Qv/jdTqUXtTVXSPgAlpz1Bqq20D1EeLVHuzSbq2LoN8HksmC+zSmtkYvfZ7h4
ht1cr7uu7OyroMjbCzvnvMfjc1yAKYIwpy3IjP4cRZUEhhr6RnMeF3gSJQpdgCqPRdfpfQyyzk9i
Z65sQlliM5MGxh9MkWQTIoNZe9bTKh1kCj1sQi9xiD+mUkA4kXza0LKUx0jwvL8ELavCzKNLgkcn
G90Iy85jmwT10ehc49GCXHzTqMwLAytRsa55TP2bZfqk3NS9sAE/Jubkc5vUAdueYoi6/v0PIfp1
bpP5xamUlfaW4EKJkUxg33epJX+MLMYSG4uEfdbl5fzdbAhzkT5maDmiOq0ZfwVDUHxNZSnD3HLE
1xyJZ5jyHjagdwU0rCfL5AWRHPQ81LB1nf6yvlQsc1valogyGAWXHGo+7nT2OApNkA/x1IKH8/6N
xr6VM+2h5FFLrTREANgKx9VlaJzW4x4a4KUz/LvnsW7scxgGOL6e5TOjVbp6tbrJY2D2V2WzCaHT
aFuzCj1Bf7ywo3/zvTZIINGQfYOT0Xkrna7pYKYooD/Wvl0+Nki03puJgNKQuG1Uj4s4pt2gwQ0w
+zjt5RRbM3WBNZpvA5H5TkiQnxhyqUNpOuVVkLsYpKYBXfkqQdUcd4TBP3qgxHdl263gDrPuL+BZ
l6Dpv1szthv7flPPI+V8/40qUgd9xAmcNE/UYeYmLypffwzKfAUmsftz5PsYY1kxC2wh8C8aAecy
pLlVm92EMe2jBZIrqivrJZ1ayJeO9fznB/3mUPMkGspsBYZETO/ev9WEtF61OIE4NWknX7qlWb9b
Dhq7YWPPkxYtnZNrUZ0nQ0ahrdQaCkO6L3iL4oxWAeRoLzBwfxOD+UEkCVuiQBFpnx1uu5ZGVrW1
OJVu7115WjN9lnC9o6kH7Knng9zJTi9vQXa0Oz9I/HvKkvbCRHnLBt5l0Kz9Bo8n5Sd3oVo7W5Q0
z/0BKd4Tc/vp2AIf2jnZ8m/lEOjkOKgGUVTQIQLidnbo66Ef3KKbAaIUMo1TErA4A3Zw4fT9Ztti
ErdRp6nkCJrW+3ep+gaXe5NRiBzWDrzz8Ai0i/57p2JjXP7+83b6yZN7v3LUnlyhdL02rdpz/sZS
u6aGEVR+4saOa6HXNCbnEfNigCy9cehT6XyyS8UIOylxyHsAE490ZI9M5OeJVqW+WwO5PJVmG3xW
vta8mnVrH90k6rzuYFUu7m6lCWY7gkvQX/35t2/n9+ynA7TkgP+cXUKPeL9QrqG0ABRHfhp07OVc
Zr/Q2Z5wxb7RnfLNxNU8/PMDPx5y5rHMl9lnoFg/XGNOnhZrOlj5afLnjKRCw/G7RHm/TVRwYRP8
7lH0HGk2w27Zyvr371bWjqis0SiwClqCMJ3x3MaVwwkXA+Onf/9Wm5HAJgfoQgI4C5O9mbuOM3A5
k//m8do14uBixH1MTUNdWMCfOlHnn4xn0BE0iMfW+fB0TkF8W7ZsToXdjQ++25t/idX3XvGiN55H
Y7F+WGrU7vI6bdAixZ4LsrAGTKUqUFuBOJBpT6ph2Yu8Z0g29aJ5K4rVLiKh5UAUUIfpTUZETkce
uE7yNmnxcY7Zkta6m4Zs+FwXTmNzjuwcKkEp+2dXa93Xvk9cqA/WrOpI9RKMWI6PUx5qujHda7Lz
jnm6VOWtcNV8qw8CdMgq3InKbuldK8bYyRJwGdMpqtbVxK4smM3lRmdq70Vcnv4D1AaggcpMarnv
cz1fQ9ttu2etsuGYm0mavujtbEFpyJu+3HWe2agQZSLUoydhcW114z7X6JiGqgncIdTGthRRtSzN
p15rB2hHsCZI7YVCvr1yC62LszwYbq1OaiuKBfP8qTC6J6klSb4rvWW5KWWrv/x5H1lbYDr7uAAE
4OLShyVvOFcYMq3S7gqjb0+VqNIsxGW8nPD4VvkMHsnxktjQ1xxxo8V3IdPMfvGauP2Cz2vZ9w+N
6icihtV531Zydua0tdT3IObzNFTJPBwZmVrHehHt11IoJ9IBknwq+rSBPj5a8pOCl1xu3j3qIXPz
4G1AFWKI8N2YQHnaXvF35+hZhttAafrRlEpj3nmTzP/KZqldKoN+0s/OVoJykrVgSkQL84NZGzQ4
CUKsP9mFGbw5teQa7iFpV6Gh2lbxK/AZQxwQFYTNAazVD642SRlaNPmDyDaqZl9hNyejMqhQlEBG
JHnTPEaRcdN3Jm48lv4s5xKxHLDA9R2vhHm33ZLDhzgrYUqH6wk9bFkKA/Osyqk/ST5AiFS+6x7/
/NU/BmEoadQ/mxgt4nDnxWU7NrmXjEF70mdT2xtBnVynhnqTmtXuUn/xbrwC4s2fn/kxONIax3CE
QS2tTgYi74Mjsje9DNTQnAy61nGHC9ferGxvp/fT8vjnR31MLKjqti4iXCwG0OfE5V4hdtIYeXcS
BsxB1xjGXTDP64UQvKVI7/cLT9nalca2iDzn/QvRQHakk3bdaUZKJh50/z4dtW4nEiBqqVy+1B1F
hqOKeffnt/tN6cpcyqJ+RsyKPvd5PF4Mu83gZA2ngbTju+6t+p3X6Ond4iFO0aya8bktZLlzCX5x
4Rb+J3qlwd/4RnlXWV8lFy703/4cjgyD2m2W9uFGl0qSPZauPAEInQ92Vp1MjMTCxBmn16VN2eO6
vzz4jVHve8ezDvO6qIcqKfRrs83qC4ntbz49tH/EnBA32vQPzrI9N4cHbM/6AD0ekgp+1mms1+oS
1us3sWIDLQE6YCMjVn9ea3XCh/KUqemEZo5xh5Pu8oYiIEkzIt1ytxmwoaekCURfGnu4rvityw5N
pjSLOn0cIYTrJReRqxcg9nxt7P0jbH5ZhWmSrW9jOQxj7LgQ4yJXdKkbr4uJf4yuLVXsg542YzNV
bXHVV73zlmTSiEypVUG0Ln1+icR6DjoBZIboCnQ3HUde2BvudoH80pQfDV/ZIlvmE3jW5GCqgVsT
Z5ju2KUr3jlBfcBcdbjlizyttcqfqtpsDw2MpzBlKravRL7Qsuia6zmp1R5ze+N6EkkTgweeLxQU
vxG9YAMhqkG7DBKmeU4+DRbDzaC8zyehe8vXsptVBGy0LMNsc3rqh1zDpEO/WnPgmgZ7Beu4WTsO
fttcd54I7s00kM9gyi/Za5/Hvm0Nt7PBkQVLh9/y+zVs1ZgOjlsvp65ORdh2mboZzc16YVzS/Z+j
w+8exX6E5wIQbLN3fv8ooWHQh2juchqzDlkG3emiyUqqw2il/YUAeH6LbG/F3APtQE7cJh3+/lG6
BLznQB45bTdjpLx0OC1T4kci79RdXRb+HcbG3YUc+7zQ2h4KCxORf0YeEGzOHmoE3Zi5nuKhnV2C
oJ+tsLdnbacE/Si9Sy+1mD+ENx64wVqo2lFFAo5yVqWiEVnKYZT6qRqCZW+RnMyRI7L0tlW9HZtF
0h30bZiwzg79EGU8qb4Zn1DdCe6mWvQXtvhv1nyjMG1q8Nuyn3PKxzbQOFu2fqJdWUQqw/23oecQ
TlNl7LvenHfOPC0X1vx3MWATrwc/CZYCnvUWdX+JAX5vW4XZ+uvJSTTtZg2cOizsrMPVSMjDALNs
h5RWc2r7utzra6GfMGl1YnpJ7c04yTuNcceN09v6w9hq8qjp7XpLpt/Enav9axEFEgl2PaNKBp70
W84AFygfMVr2mvXUp1n1NW9Gc8uugn2vhvbCUdu22q8JADuDLIPc2WJr0E4+2xmNMROA7dI42d64
HplSLMdyQePDKSG0iEXp1BjNvJuTQl7I385vORJ1RixIsyCGxejv/CWBkuj0noP15KpFv5a9uXxG
3Of7nyPJx9eDY07c8slxGCj9bCH98tEXJPUocUv9VLdFFSv++K3W7SoM7KbYW0M7X/ddpT5VQqoL
GY61faT3Kwvjl1p9yxaRizjXF1kwZwXiiKRVu9pLLH3N/lIBGIc5ghcSEpB2VvTxuq7693oQZM6y
Gecplgh4II6nV96OGaauR62vIF6tc9o+mUPqXM2M/vuowdkKH6s8+GR5DRT1tV7Wf2YTJlnUQn5E
HjQbH5GpeHactfzs9yAX9mwDAVMeMuU/9uo0NwFYkvVaZp6Y98lQZC+j0LJjn4FtiGxGjF/lgu8m
BLt2vi8DD4KKBWSlu5BS/2yWvFunzVsRJh/wOmwvKV3OzmWptkmcWzzlg97dQN3Sxzh3mvnWW7JS
IMaGouK9xtSigt9nVw+Vh8tf1CQVuiwWSk9jNK8V3px2B0A+TKRWY9tld9+1asy3oS3cMbRVMi2c
67qO81rNAX6NU9XcaFICm1hmkQOaqzr1ZUWWQuwDUzowmhIhQwNzxyyi3zNcMUlBgM2uu/z5z1v0
o9ITnH5jQwjiB0MX8VwFv9GqqZks2T15VpretG01XhlO3mRRLtxaEIGaJgurdOw+UdbkVwLpOtxY
RrdZIrvTtC5soJtgfLukVhFaa6muBEyjXam6IA3RtzCcGAIDLmwd2rihFxRNG/valL7azKXkzu+L
fK9WeidRUnv9fTEZ9Bgrd7Xl3tAN+0Kx/uFYcBRByW/eZVx8nP/3n5v5RasK4TdPSnX9Hs094gxf
Lr3G78I+sEuaXeX4w5UuUluGgBC7C3HnQx+b2IryOmxhOimbvcbZ7WsjQzyMfqaeAqeYroqm6naN
J4sryI5OvApnPGpTgbivb3IZl1YTTY2bP6RetRz+/OU/ismg/fOfARUQjA1+9X4tlD5niNE18xNe
zvLZMyYfxJxMnQIup5+XkWgd5kez2Zp/rfpKYSS8QtzXGH8plP1K+VBZyov0Yin/85H+P1Lzf1C4
//KRPtg3/V83nJf/9T/L7/WPv99hNrd/+9+AYc8F3vtTSWnD9sL/+H+gTee/fG4bNHkYO9IkJrv9
b9CmGYD0hCtEQWJsp2BDD/03aNMx/wvIF5fh1qVkukiT/1+Y4ZylfJv4A0kt+Q7/18+R/3YOf7n5
TFo3iwLd/1x6s4/ug1i+TWQBIP6xR9Vcaf7lDhJDa7cs1V2SZN4X5t3p90k6BAknKMYLYe59Tr/9
HoI7Igzc9MhhAKp//3uyNU0Y7mX2s1Ep/2bKsu4aB8Yymgvz0vj5fYjhURDXve1GcYBU8LyzEEM5
t3B/zvlLmxz86riiUe27DoUKShSkMviylNklSbvfPhMcE7pFbArAcO9fTzrBUiPVm78MEHOaAxid
KN+J+JIO+Vnw+j/v9stzzkojx1NqGsWSv8j9HNd7cS123fG7Hmrxpe78GZLt46POEuYOqHJpMct6
8UKka0IXrlES6nEWvXXx1RRaIaTrC0n6WZseUQNejTUE8WxupJVzMkRJ5Zn0eW6+jjSrAcTWvnkU
eW+3scu8yD14et+K2KuUs0uMVmsjxvuNiBXUvyAyBRdHhCKWWKPWaqA99gyFkkg5vZuSPFDPRMGg
F1YkzKkySXomALZ5im8UxudFcW95dUIRNDX+qy8nRrckiLMTWotR1fGaCe7avnXc56RS7hUiDKqm
Vx60azhDaToM2aqsaOQAdWGZmMUKQHoYzV05e8Zb2wwlkDVrkD+GJnPxfKB13+9mP08K5KwSxmCz
3iQIpZXLHA7El9O8uEaLTGO9YPa0ZoWPwLRbtaGFLnpwyBJrDaKqZdCAD/BI50Q0YxHAhgeHHRuy
zocbqzNaeruVkd8OgexFJDUby1pV6d0cQaBuHXr2GZizdcCvdsqDbVo956RGa5WYQwTqpC9jMcrq
ywIG5t9NNX9+7C1Cbgw9QqJ+Di0I0gAb3qpfX1NjlYfeqKmoxkW7cMueBx7qevIf2giU+cAKzpsJ
i8Xd3uqJ/tp6bRXBm8jCDE/SKOi74UIu++F0/nwWMc4HbgqI7WdN8EvQxSAv77OhNF71iRjIw1rw
hEoZNQCTQS8ZE7hd9ZjNaXZyZZD8XbaMjcIRCd+X0UsMe/fL3fX5P0n0rzj437y6y2zaJwyC7gSX
/j4oDX0vCMkLr14Ld480xbRPDNle9Yu3XpDYeR//Nv4LlyCfMQAKBSjqHIaQ+kkuzLGunomO5b7I
Bi0ac7+IliUTkc30J/LcGe4gdPhbmMzV07950+3x24OhQthcyiACzkI+TcNxMIzKekawqg7xTaN1
OeM+7qAoeqFiPqtbt0ehckweAYgOwP95XedPWALnNMmeu2y0Pk8MAfe+6i5hwEkEfq0efz5l27Jc
Xxsn7BzbMAjLXDzZus9NlyLZ7bn9nYlmd5Ss2XIToALx7c8L+OGtPMT6Kcj54dBKKJrfbxUMu7tF
rgtaZqU77WgB+LumNH78+SEfXurnQ/hUQMaBPP7Mh385HkXprn3Foj7PgFFj5VvJVePgdcPUETPz
Mb80ZTir/kmtuU0YCyIMBMsAxbP3L4WwlJQY7iTPazBAlrXh0skp0+/AI9R7BKC+pn627LV5zS8E
Asap59+PU/DTg5d8ji7fuZ2UbP2ywlXa+q6yvHitjNUXB81BkznMZK/qWyppYAOJ5o5+WEOFLnaI
0NRmJPysDcJ6Ta3uULldyeDQ8Kp+ryYPiAPlHkBUHzPbXePg63QcTbmSCeRJ/TojHVTEU0vjEu8C
Btq0cBYXYYe6F3c29k/HabBJhYTB/XMgK81/rLQoxii3RZcdaw+hvEO6OMaCcIuUL0mWW+LKd7hn
d/TwtDlcrWn+CkUi7w5ZkHpT6PZa8glPoaQ45F1a+PvV9srgVCnPvjORhAHMXAj0MNbanXJ0DSxt
asG1j8YPRLHqluSs8tSxtlQjw6WZ5T3KMm0RDf3ktIdJXxx9HyCIEsQbXPfrbLf+E7Ld/OV8NMsm
KiqGFpHAkwGc54q2MfmKMV85nsjyaPGTwL5rkoFyPxPCxTOsMb31bmT4kF9ZNTDZz2mLz+lVaVS6
i5iio+452KqMEtcoi6vO7tNraOMQuSEx5OkB7kDlEFEGgBC+kZZ6ZLV6n8Sz3k7OoQXvHYQBiv18
MrOsjc9BnW0yN+Ag+4M3tLRcNWsGyb2iycEMne+yAKqfJnocni/+GTaDcspznRzG7ox+F6TQNQib
rkGSojMG2jT49QkpXFNi9+0UCJWLiXhaJLb4urrC/1IUVQWEvzZ9AWYBmROay25wAn07fa0afSkj
KnznARWdvmLCE1Rl2EwO0jsy8exvakWmKLaGII+XnJMa6uWYd7EH5xXPkH7s9lan+vLBaIHlA3JN
vOFYpkGu4tUrazzdLXhDh9yt0q9jF3Tf+nUVb8USCOu6s/LuZmLImOyKcmj8nRon7Yea5000yqLh
udOzJnhaezP9Z66wMNglHXoZUTAPFttZa1OSlNxKv7YytY3QAVjsIfpkFp81z5YoLqDAth+rFLkg
ZgbuQVjD+tW1pcSIVo4NV5Axo4Xd6ma2H6WF9i1kKrQtm9R1h32hhlkdS37qw5QM5vXMVI5Gmtdg
Uq8RXNpoWCYmkjXo8x2qTkk0uHAHYK6sXX4qUzcwXkhM/exHQR7pf2L8nd6LsdaenGEwyAD0pZhu
a9PM81sdxw95kzkTFDB/gPQR1kug3witr9ElnM252FeBN6ndKpM2B2afTyfhlnq+C+Rs31WT7j+h
Nhs8twBP8LI03OKvpgecGRYWmLzQXBPtS5f7Damg1Mv7bDGMAQGZ2n/I4aT/jf1Z8I+VS+PbgMDQ
HDpOL8xjr638A2du3a3B5JdpXCD//GUtSnDFaMrbDwb/ZUXfsZ53Iy2LKbLKDvkffvzc7ZgbiSYM
Jru9d0Q/3NmzqAsWsBvJtcuy+4HC0OTsct8pT5o+BktoDcqFGAhowurHBKmppPIAafbmA2PG7Kvq
qvG0rFYD5cMT6os2+PlLKieHV0kDxN3RucNSkY8F3rP00bH09cSNHacwgJ2MnroDEgZvXNMmDXM6
VbBUY636PhTKHt7UhFZhGPhKd0O9cLzXtoBGFUJL1xDvH1ambUsyDP94npriThZLAu1MK+/o9cvH
DEXxFITvMn1ODDr1QCtKJATxmK8/p2OK0E6Re3yJujSGB6tZUtCYVpHNIWuJgFqtKfFjcQDcEBBr
L8BMeqQMEVLoHfu4tD53DnEtnrBS/0voBeU4nhqwLavCpddZ6HYZlehZLJ/gBhn0CjF9TEJQlsh1
g3I1r5yJLPo2qOaBhN808ilGGSyYrglZphWD/G76HfCGco6SLm/bnSrn0QnruXG/uTNwgJDRpnbf
kVJlu8qqxjbSinJFNymry+eiMO0nGu5YPg5aX2LZWRrLGuP0ETxLBGmHXTDgkBsNeYCmq5zckTa1
8IMuYsC1EhpxNLnv1k0lZRhmMTFoA7cfZp3AFGQu61TFCh+FORZGshDlqmFAomttPTrXeA0gxjSn
OqoJwO+uc2tp693UmvkTXMWq2SGjq/0ojYY8adCmSgLQqZD8WsU0so8aDAJi25RGz/q5GYCrxh2H
KF2Dqgn1qq6cSLnjaO2yttQRgZPd81xr0Dh9Z6mO07j0CyD6vjf3Zeq1/tFqKkXQhPAlAcoYbOqa
hooMQValzn5m9NXGifArVC/HPsjDXHMD6J1qcb+gnifeqhrUFyLjqbwx8zb7UhcAPAtHT5Fpy5L+
lhZR60TLOG4ZLXpiuGyRaM6h3Q+dwo+uGNB40vLkYVTOcG8VJW1iC2Gff2j9rDp+t4n3YhZIZ+zg
9KzfFSSjdT9VywzHU6gnf1YtSGqtX8a4NTtx72W2+6MmjRhCC/iOHzMaMR6KdHDfhjVZ/6kssex9
LSEGlm7XIRghfbeKTUDXyF+hInTSq0kYB9h2lLDOEChs7aalHXam2QOOFZ22IEWq/Jelyalsbb2Y
TmWGKuuOt6D9TBSh5u+Tcv1Mqma/CbjwSdih5VWHSzkNr/m4DPeyblBw1WBbpDtctZLXuZsXlsyZ
Oz2yvVrFdb10EhOIXvzQvFL+kBV/NyRRLP6hHlhuRJnbO9k81AyGyqjpEr/eQ0V2vg2T1nO/rl7u
HKTpzWW0Kg2VabAQ3p3DgDjdOaiwIZJHZLodfcjyobYyNiFG4HQYWoXjvjZ1sxhIWI0etBA36SDv
2gN7A3HRlwLs2NPE8KGIK28ZvgxoynSgzPRGxtyY6QvqasVz3g0uO7Jwq+8kS/lbBQiWwMV8CBkW
OeafnUXgHtt5ul/sGySKTZZfBd+MHEVKq5rndMetmNuoBVrzsUqH6Ra649fA6Zr7phbZV2hchh1O
jVz7PeMjb0UJyrJfurIuVNSJJkj3tT6NX5bax/J9JutMGKRoU83f84kEgnOShoYxzyiodb2UkZXn
2Z05OkHFYMuYql03F50gqBGmMiNDzgoQHZKOCir4tT105rJDiWCmbzW3udyxa2d5lWq6eVUt+Rix
E5M7WA0Y8nI05KPZ1aSRzuwQBTN7CkWS1uHKlORFNWrkkjaq2Y7bSs34YJXu/M3mnBaRZXYNLauZ
CGzmS34LA0aHiyQNPxYuiLcIwmAmwdOKRY/dWYruOu9FuU9gCIAOlGWV3OPmVX1v9cZFaHBWls/4
rvTNUF8TliCdkm5GoaYWdHGqyZybGkZdVo+HxLAqtTNHL7fIGLSW6K/G4Ftad81neD3yDlgpeH1m
SgNOOYWmzBchBmB22eC6t7WNMcWIAjQi37M5TSfApK0ZaU2D04fh97jV2OQXIf2c/GqLKyUpcQtg
0ZHNVB8SsCGnXHVbf6qAvXcYzY7woU+rO0Rl2ztTlKTGtO5B43iv9bKUn+VowQbMudqPWuYrIgng
lAd3xfrpWu+V/5QkjhTHpauGNh7XOrNvzA2TsexEm7dJHrfe2A0PGG0XQyha2xZ7TQMyeiiqhjhl
TG3ylhWQIiLaHNY9Ko0FQnOIBQxXpvSG+7IvTHm0TcImbEidRlTdIcMZGfZirrtF61Nw76s716Ep
l+EzjT6l7z0k0W76YTH+qpoqeNNbwkFkiEavdhAaiz4cdXKQSKAQtkZTWUFy9Owa6cshK9QdPi5c
C9AVUPMz3TW77wKvCLVkraf9zJyPTL3v2yV2GZ8OoVM12r2U+jrvu00JhJvEVz/8fIJkaiCEX2/a
mtp4hc3IFKKrhi9yDUAW6R96tnXYLnb9YvTIliZCb48ONZy771SXf/HFuCIetmaES0n98rmDO4EG
nlqsLPKCxfs7+GkgUNZ1/o3KL7knjSkgUJttf2XnNfiNsUf5rSRiEYeFpb8GjVgQFO2LLx1HDTQF
EtlwZnz3C5vCf3UL73bNNlDZF3tml4W57/pPVLHwzJOpV9MNl/H43azNsQwdEBD3fg/zP3STVMvi
si2bryYhLblbZFJkWWRjfgfzPJ0wczF1Kb6Kwcj6W9VWGVJlanux2S2H9LoaR/PeT1KvuVkcRyGT
hVvbs0bzEq8xKmSdZXDSa4F2ZRsTgJofY18R/PE3wWpMU1OGYhFDDUWXUgRJ2KeO+pbSaHg185mp
vkcNyyB4HJ3rLEuXb2wEjG4KK7PsgzIbLHsMenFxmm6Q7RShaUJZMSQPVYAXDbDoNokRNPZu8LND
5zCRffWwZjo8JPzDX3R7Qno1cUsNCEHNOZSi6L9SnKdftaatX5zOHrFQLaevKpFWH0J1127bsmib
z8ofFYBb0HB9R6/aHO8tw11PtlIV6EIPrQWSAudZLR6orSBJ3Z7PL+cs3NzRh1cxD/XbknhBcg2K
I9FvdM0EVifBuQBzDvLiL35E/63SlPuYz+38xRELgcjD0Oq2sDTsB2tvCVBfTV1GIF6yNA8VzlB8
lSr1+9jEKss9pl6WHqpGYMXjSnT2fWbSMziJdXmDrPeK17wUMDGs/Gakc09uUPtrPOZEk7D2M4qZ
RVqDHS7D6jz17UhvOmtEsJcGPEm0S700ANVgenXcplXLPm0WfQ3rYhLU+Kk1/DXQ8GJmMonGvnMz
rI8OaAqk8tb2hdfuirygjzjNwfwt96xRAwvhVzUCsK1XxsOyDtVNarqtu0MKyvF2/tirL97MrDlE
i28ajopJqflNrNAAQqvPBKqh/lS7O6Oo1T9ZrSx7n+tNne1TzctcZC2HNQd6YbvT0UnQpLITWtX4
MOjNk+0zV/ssWLQrR9Rtfwy244WrvB+8Tms/erD1p9HAjKSvr52mHY0rvW4wruDmVcU+7dx6hME8
Jy2Zkt96EUUzl59l5pOzb8zcyfbGav9vzs6suU2mi9Z/6FDFPNwCkjzbcRwn1g2lOAkzzUzDrz8P
+S5OJLmses/lOyQtoGm6917rWbK/iaWxZJupIb+eLY1UqxswBl6+X5SqaYOsNGcLymvcArl1G0m0
bqmVDaqOKMq/UoCozNd0tugxcEOc5Yrn4kzbQlmfeEQ0EN+3TE+e+t4g7UkSFagFUi3Hlxo1yw/O
R7L1CdAsXhNMbmzyVMCU26jmiONlbHyCsaTeGuYIre4LqZoRf2fXlDsnkbjCvXimBVOw61t3FkJ8
zZM++z4yrbJgsJ2MZhLML16FOhXdFeQuztlRO7Gx0prBbGAVp/O3CqYFOU2UZb5kSNsqH/BR810r
zCEOooJJcYuseD1fGnlp3epFVIMKyCvrh4t8dgqm0RIvZTGr1obuCM6h/0MHQ7dQVxhvg22L37WX
QkRL1dT4z1VOnUALSu7svyiknhIg2qk3U7vPq73n9NUON2J7q/BVDNpywZGbD/2Xz6uqZ6VbVmfc
4wjhaZvhCD2p8luNpg1AoLK9NyXLTuZYP9S8a/5TL4EK+9Eo5E0d11IdYU1zbBicwktF3OqCFdpO
+pbkDaW+YK4+vyA4NGCQUAShi0EoeTyUMvZsE5242oNi9thWFc3jbFXDy+e37bg5sl4Q+S4IjzBN
MgpakONRqFj0kVyKaq9Ct0C0jF3HBBE+UDi8oDH96Hr+Hemkti4lSZmeWlV7xY37a4MyU2h49Z/P
L+estr5qDpBz04NBK4m49PhyGupCKmLual9Mcb5thUugYqw3b3PTGQ+TuyjXn493qlNe7x+dWlxp
9Ftos1snTwnidYFhqen286ozi5W6KgPcW9ZXyNdFSPBAfVXJ+CUiUewJ55LcKq1BKiRSCfvLYve2
b0VT80OavXqhFfXBg10DMPhx+M9XaePxndDmuB1rXri9xXu+I5rU9AcMstdLPbx/fg8+eLAQDHnz
gKVyGLFPplBLmZ0FXjb7fmrLwBF6DgPdiC40Ez66HjJyeMMRLVFDXX/FP12ToidicjLLfp8Vnk65
ovy1FEoZJHSGL4x0Ihr5+07QJaBRwhwygcKcNkw4ZDhT3HX7QhmjTTkI/YpqcPXI9li7Uhqs1vBg
kvsOXvYr3inUI/1U3y9ap/+2xji+sA6chqauU4yD6CoIoJPDyqYfX7mszWVwq3naA0omry5yRrbZ
XpLZu4LPGbBjNuz6JtIbTCENdfPQ7rraw7Dmxk/TKMwfdtQ3IJ5NcJ/kC3kSDw2H1IgquzdfVzpG
iyC3K42Ut2KIr+rGKO8Vp4p/FUapPLrWVC/hQnztNwKihet7LcW9YCah+cvI8v+o5BE5RZ9PqbOW
1XrJq3GLKcx7/Dfp75+HXXv94EWTQ/ulxmhhU+cKBnYh2z5rljAhWfuH0cj+QNNl2X4+8tlkXptz
5JSsTx8j0OmqG5W5YAzbfUvLVLsTmdS+M1R+YZQPJrMLfIRoS96ZlfV6/Egd0SDTTbRhb3AU3rMf
a+5HWyu3ZmNdCt75YCg434Ao4IEAZ/w7u/65lVgsoFAsUb8vyOvEUcm+Du3o96xpqwsXddbsQ12w
TlEN1zQjnlkjFCvGvlst+6l1Notiuxt2anKTa9NvO0szskovxcCeXRuibeiuBr1UZGRnhpZ0AG4t
XKPfxz3HHKvQvrIPVOEPJd3Xz6fFRyPxCrrrxaGi+KvY+ecujq6uVEUTj3t3oAQSpfm0JTlDC1wd
X+XnQ50vP1zV2oN26EGzfrsnK50zU92KanfYm1GyYH8V0ZPWWTJAxL0EYhmTTd1g9UOZ+iY5iP1Q
imG4UtLECtVU2q8Xfo3BVPxHmEwyFQVHCJ7wNoB7ItI9nqpzUdaqktbjPuMo5I9oOa/k6IFm0ul1
cKZ2n6Nsjoj9au1nZ6zVDQdT67UtS5UKgbfL9E59+/wnffQsVp0M0XPr7lI9uT+K003UtY1xPwxq
egfkX90kg9XcUIK9NMFOI0XXqydCm68AaEo+DN7JV7Sy62mc9EHuFceeY59WNIkmVGTQGC+dMz/C
Q+SI4A66fHWBSBW+UVjerrUELWtgK9MDsHK5+J0+U/p2xgIFlup01R8z+Vty49R7Q/WJ41jLjfpp
c6x/1SZFeS2yRH35/Latt+XkQTKvHKgpKrxh9izHD1KXcM2K1JD7aakqKFsjmRduVF34Wp3yuf/e
MZ6NipyJg+HZKlDQS9Tmspr3lZa0G6Vx7IelXgj7NuryOcFSFTRl7/hJ2WgPTpa2T2TTcsdm2W/A
ksRbpy+HW0Ru5hWnFHn1+T1YJ+vpPcBVxmlEp/EA2er4Hmh6m/fpks17qVmDzw6p3CRN/NZEvGPJ
OIkLn7GPbjmCdt3lTqDv/+s9/GfV8Ci+r43veU+FnQ5dJLNNHctL5pUPLgp5DCUZvpgouU/X3dbo
IzXV62Wv2OpaJExRbc+p4Qt1Ue71Tvv/uKrVkoZ2nYWX78fJiqAPCpIIT8z7yVaVG0IY6S6Ttrb5
/FF9cO+ICsQwshpyALie7HrKOgYCHbcziJWFh1OMys9SiEtW8VOqK9PVxvuLVhUFAWO5p3s9S5/c
xsu0fZQ57c3Q4DjEhRFRhDRpfJTUmXZ9O5QrtIk+eWdGe0GdzwesUdylVtVQn2FfMlPeuTdcYIqK
m7LZ97TbIadBV01ZdWEKn98XNsEQSNgYQS1EMXg8he3SqqtI0bR9ncfptm5KkoQGM7nwGp+vsYzC
zTFX5goG3JMNSqu4xmATkbzPKi/aZaNahnMbNaHXT8aFCzqfvojmWGXN9TPDK7n+lH9ekkw1eo8k
JWvvWtSkcT7rGBBb+94zG3lDB9kIP59YZ9sU5ixDqTYvDEvBKeB0JpgWAY7q7blubUfYNu5NGBw2
8ZRLo1FGTucdNLD6x+fDntocuJkAqzlNoCvjYwKz5/g6ITFRfG17ZY+ASL9iVeiVh7oBtngrmN0P
Cn6QezHnNVwOZLId/dbE+hHpZZMFi614+86kfxsQVkLF8POfdj6l1l+2FmosToso849/WTLZniBU
Ltr3SCy+8mon30onzS+M8sF9x+pOMcPGb8Ln5+SFjvBvREqfKft8wm8E/K4J7VhraGMlbfOQ2mm6
I08+vrAEfzAqU4snyecbmeKp7lVrjIhELBoOnGCU65hQ49856StvWdEnO22orE3uFfkFa+f5lEYU
CcxF5eyCycY9uaHd3Cwenr7y0LL5vfYyiZa5aKkpdyLZZeo8vP7nB+itxhmIYYj9eZDHD7DRFRVG
iawOzDG2iHzX7lNEaBfWhPNpAvkMXSuTBIcWZq3jUWiQNXrb2/XBtpZf2Oa6UO3KSx+z04WH873N
IZeXE3Xkav88HoQ+i16j/LEOdeTcszDZt06yGH5iCWv3326aoeFY4fzApp5NNgCr45Eqg7NdzT71
UPZucwudwQxkHEePn49yynIDgPZ39nHQY5mjQnmyvDmagoxqYC4s6VSiIZw8HUKWPmbpXeMo1h2p
r9k91XRv9KeCpI+wdhF7EFg0Wq2vULNGid/rWzjBBhl5hVYZCEQSbyc9Lat3Vap2vZ9OSOdDRWjj
F29xvddWVTQ2mmVb6BzXYShfeKlO5/ffa2Je87YQrnou8B5zMXB85tZN2gZLsNhg3Wpu+sV8pJt+
CTdyOu9ORjvlmCMi9KLKY7Sh14rQ6PGnCSfKL1zT2cRbn9P6GWLPgSnvFI7AXqPXgJiUhybLlaAo
DPynHt68Yhp/fz4lzkdi57nqw1ePE7q5k4Uw6YZ4WUhUO8QFz25SbA50NcfyBbNB+J+HMrH5GYSv
sgXjcR3P8bJq0HAWMj1UqtRvCzHRc2nwdbK62xeW97NjKxtBPAw4V/iSs/SdLg9Txql7rMz8UEER
wSFi9qFA048cFtZRaJl4T9nN1KpvzlX0ezQqGRqtMd0lcwJtKaP/cWFjcT5vjn/QycUrMbS4zlHz
A1oUGlhaqVzFBRzFCxf+0TDYJ7FTIgYgzGX9Av2zf2k1txzb2sgPaRurYeuV6pNrTOLn509y3R38
e3Lh7tpQTll7180DZ9+TUUSKrGrqgcSMKtSCQh3uqIrIWyTx3ve+NDhjAiXZLHO9bIYoyS50V87f
eLbHFAFYKFXc+KdnDMdEVYqUTRzoFjl3QhcgudZ4ryHNBG37hN3T59f7wV09GvBktxTpSYNQzRWH
Ph/KnR0DpxrccbwwRc42ZdxWaqoYDrkm1jP75LZatkQHHon6kOR18kMA6ELJ1RC0OGvDpiZm/jrR
TFrQzNFhF9uEkkNr84SP+GEJFtZ8KmqWt/n82j+42Q6GINK6/7ojT2kEGVjtmGDU9mAiU74rFMd6
ddfsJwMvwv3Qx5dS1T4YD7s7xUh13ZmCpDieW3kxOClM1+6Abm95lGjan5rGkX7sVup9bYJc+Pz6
/vKUTiYzfRq6TXwVaZM7JwMadSMcA+HkIXJazdpmZWnpftqB3PH70U3eoWe5r96iKr/6HPBLisD4
Kuk6slBJXSwfWslMDRu+mdcW22N4XPbkqWGDT0v1B5FbJX9Z4WzbuiJx25Su88fukTBc+GJ8MEVp
/lAQ5O3HZXnaJjDJ1Sy0vusOXjFoaDbc7lZoUXThZp2PwtkUWZjOTgW/iHVSthnSiRZHsvQHq+zk
BjaBekWK5H8Mb1upwBwqeQkI6qFAdMrZSovJ7k3UZwd76YpAc/M8RJVr/NeXGoewjvPVpdNnrlk+
xxMNPDSOVyNfDiVHva2aLtEGiWd64fU5WyoN3mS+dyyY6ylv9ST/uyCv3oNWBS9xoH2jdJskMXFd
GEWmbYAZtPeZIdVrRGVTsUHZTuSs4xUXdspnLxS/AM0i7qh1f8QEP/4FhJ5wzjHU8dAnink7j9OM
YHdEFlRKJAirFvvzF+r4kMM3l/6QAbxK53DMlDydiVo1DB0BpwtNyPo7skRR+/awSLI8LeMK9kW2
SdI1Q+PzUf9iQ/7fa/y/YVkzKMPiKDyvpiHe6Ifa0pZ9PxviuXREDyxlGtGR5mRfasHiOOmN48Qk
WZhGMqrXNiZsdnAZsbQX3pLjPdXfn2IB9sGcvSIQoXkd33E9RQpVmdTA+sUtURdXS6ClFMJq6Q3/
qbH6dyiulWM8blaVhsbJUD3S0qJqbbwOeD52Am8G2pUkukIQeelgfrJQ/h2L0wGzmdMkjN9TOqwR
KWVBerK69+o0dgJrmfMnkUVoP9mWj+lm0uP2ZSTZoA7Z63kWwtgxNoI5L5o7UnkjM4StNFyhd8Nh
YcS1aoD7qJrHyvIi5cmLc0ibVqq8KBpNf79idr24ZtN9+3yiHL+Q/7sK1hVc+AZVQ5hHxw9nTu0W
pK3K9ATgB/Dc7bVHU+v6oAFw9LzISb3D5dH8LI1qvJ8zp7pwBvtgcqzSkLU+yupDv+14/HTulIKY
9WU/anYXdgqCrJTNEl4FIh0+v9QPhyK+QKNwyWM73duPsup7gKXq3kxxaw+uAk0oKlBHdXgZPh/K
5VefvH18RNfm8FrLtk/vqlHos1ER4bAvEUKGKbqg312U6wH4whaoE0WNvlG8m4Tg7f9U3vjf81xx
YR7lRxZY/WSBFXXmjAILxF4WTfue8eXY8H+baxU0uV6KLrvUkf/orlLVMNZjBQXus9aFqBKrgIa4
V3EEhphq3Btiqd0wsbT2wtt9vHSv17badvmou6AaaPuczpVRI4w5bYy9WbKkBrCxsq3hNc0PTOcY
fdKkSr5//hxP7NL/GxJyBoUVdvjc15MhcUX20Zgu6t7N2tHZjq5ZNxvcQcnz5HXTvpI1OuA0T/Mv
o2nUd6y51Z1jxVnQ8Dde+JKcTyoA98AbwGGxIeaFPX5VUB+O7PfWui8SjpRaBFCgFMpjEejEU2Mb
zIqXtJVIEataf//8RhzvdP7eh7VcxrdzpWScCZ4WRQD17Q1jTxLNSKBfVISqh4L281HO5xJKHRp6
FCJ5TYklPL5C4BtLghnP2+tK4waq9HQQ+uMhJnX9wlQ6HwnhDXOW1ZvtPF3E45F02U09a112oMur
hVpmllurVQaoQ2l/6Rxzfu/Y8qpk5CEUMVcf6PFYCV35ZvD6/FDHXvWWS1pqiAv1TRwjjm3HWNxr
uLQ2mE7NV2WyTZb9HtJRWSGDxIgROANS2VRpLu2EPrgHJoosqPS4uNdEm+PftShNDRTTKQ6Tm2Wh
16VDIOYu3ukpXdHPH+xHt4AOArHNxPmAM1v/+7/n8KaSiQW2G5CYLHfqUomNSEzt+vNRzrdakBL/
IsihqYGqOnlZ+6gDbkBw0AGKmnHXUuOhr6tOOEisFKm8dN6QOfTh54N+cGkOBzQOaUCNQZKsb+0/
l1b3eiHxqdTsm0Gh9qZZXc9V9t/3UBQ5QW2uuhSWo9Olz0lURco5azgDFBER3nD/VEXRt1UeZRc2
yH8brccfL7jMhOLQvmeTzNp3fEU2Qq6hXQYq1qoTYwvyevvdjZXk1ohy+chMb2i22xYp7JlmAVAo
EOGkPjxjxw4mN7GvOAbbOdaEQgEIMo0G7fZ6wSHJ7hc/SeUUmj8ZS/eiy6TNt2pmazdWqkJshvRM
3ouG24LIEOkwKykEq38qLAGuL2VhfZOUHGq/Ye3B17Seh/zeMTAdIJX9AXBteCtri9+IHGIIWs3x
XvDXj7+GgSR6vE9ZVYeeTtvhGnGo8nNRy9r0y7o2t6oKDC+gnDDiqiWt9L0VKpeZogEqfVTR0+IT
5qHfdg4Oa7oGUfbLGRsyiZTKkE/TVFE7E1ErZOh2GiZCYuwXuFhZaym3ZEDEalCKXE2wtqhxFGa4
b5VAz3v9PaY299zHifwjLMzA9F4i7ODSKZqDtbjY7dtedX9WBnjVAHm2uLcrV2p+2eclNXGnz6pw
LDI8mtVilJjQ5GLZgY6YH5cYqpB+U7or4QOLmvs6QlK8VMU8KS0iWuKryAZuDdxg18E7dTxb6hxC
QRX31S8XyOQQ/wHOvcVDurgvlQBhUlHrrq5F9jNPnzW8L5+/fCcSz/PRT05zWlXDsnKG6tdk+fcz
ntd38dW873/YX6woqLUgHXa1E/a7z4c93TSfXvPJO18Zbh2bCqMWBj2QxXrHW3ejKK1PjKCPnNue
zWDoxgvL2+n3/3TUk616bqO8j/qJa8Uh4jjc31ckzgW3vcdjGpkX1uzT3dbxcGdyagyaqppHXKQt
9bAoymBW/wBax8yVbD6/nR8cpVg4HT6ONPupC58eAgqpjywtVXsglUYQGYRa5zY35t8paShPtbda
uVNFXqXagJ5HJ12nicz6pTWtYQtHJQkbrc+382CJa5M9xPXSJe6mq6hbxWovbygiYEmtC/0a3oR5
YSPxwfJPS0Ilyg1+MzTUkwmY4LWUOnEgh2pqaw71LdQQW2gX7tAHn2rKQEj2SUZDIHPK6oBpOdmz
7IpDM2DuJf7PC+dlxA8Rz9b/x1DswghuWqMKkF4cv8+xaUy48g12BWSKX5V2bIda0XvXUKzmC2/v
B99r8G8raRERw/oNPR4qMjBJjlZRHpREx9FLe4wdSNxWt6OyNInf9pH33Ndyfv58un10M/+e2NFa
UVU7/WJDBwFp5UTVYbBIxCCel/zfKTKCJXWTCxva03cIzT6d3zWGBaYv39STK9SMKvOk7VUHYZB1
6CwYypIkya8mc4BVOrXZ9vNL+6DsQ8K3RskcARDi8lNUqUJY5WQWxcqrN7EaNXRU8oxgz04fKbyq
TvRdKYD1t2wsb6DfpxsTJcOFheN0deRoDcYK+ezKMYeaqx8/VmOYZUQtlMea4dXq6YreG1YfPZSK
lj5CFI62JT/Rx9ySb5rZkBc2ZGezitIPd4AjPhMYQcP6+P/ZkJlOFkNNKTW6MVr3g0n8WzNNAVI6
y65rJIFX3tSJC8/5/JLZL8GDo2XNGY2K8PGY1VJ5GXsp/RB3C5Bz7NSNX6sEA5DI2D3lxQQ/oBvK
e6dpu427dJc0y2erENfM/pMbz+irwu94/MkuEiwphn4wo7YPZ8uUd9liXTrJ/HUL/Lsz5JyE1JTG
KJMZT8rpmzPRaGEnUFoHqvmd5scVsav4OTvvVtRxMay0EKUITWSWP8wOWx9YlBh4jEqJRwSJyPuH
RHHtt94jpCUQxHdoYWnMQsdDNVrknkyT+gxrxb0dhDHcj1UUbXqsSmSVFJhuBR331T8V/XHmXLxH
FYkMtd2VWagx24yga+YsCcETaVcY0WubKNYRnlJsjMubok96gqM+wu0uQeq/G1B6kFwX+tIENkC5
b27UYrSJiJi8gn7mXmvz2Kk7zR4B+FRs6mJfhUw+ElsqNMu3MH01aM7w2m96M7HujDQeJx+lbf0o
RKmbfltV6oMyWPx6mUnjJrbM8l3mqQnFjokblFWCt3eB7dr7mLXGfYfrbodOCSRkJEtlvrQ0nG0f
dPgBLLPEl67n0NMUTxljqm6kNA9LG0UzGKexBOIqTJvNvGZfs5tFAKtNIn0CteyN15hlMdcSo244
Qd8mZRpC3U6/GIrivNY6dXx/ko75PBPQ8KBxT4abqvCUCy8WKnWm7tGcM/FAUTy2CM1U6dedfGAB
JWhTXmP2NXCSY3IesvGN9PbW8x0ItNCSKbHh+12BDrrReKTIRpr6kiyZOJiZLFyfpqyIQtuJI3NH
tE93R455/5PAIOWrNyhWeyMrHTKGZgxkSKVeK297RfZLUAk1dXbjMIJuKSI3e8cDby/+0GAp8qvV
Szn2k/7TLjAR+y2IkchfIkdGW1lMOSKqacTtDscHpJ/QK2hiHvglawtPO0sDrejqd1hGShvmgrRl
exrlvENGb2qbySNxKXCU2oIOrUa59xXSWzVTNnSBuEVkPX6FTyetIG0n8cixPb7PMBIMvtaJ5c2L
5Hyru2kZBUndxfdD3sNn8WYFk5Ha5ssX4t1zJYzzWrkaJhtyOuiZ7D5WBxmFCcx5ARkCnEqo5YP3
wxaD9jXtuyLfpP3s/ixisdyX2DD1LZAwpSN0aULB0Jrqo7T6+Y0aN1CFUbVY8Qgzdn6b+QA5jQU4
+lLlpTuiHxS5d9sXIt6LDjyVn5FWTKSaF3FOy5MJrIvRZr5t9u2zJcraC1QSRNF8FoP1nk9LE3Hz
hVVvsNQqoJmIBnkhvlSo92UPNSLMPF1mu9oj0y+cmkpoIdlsk/I6K0jTw0TV4ibMml7O90VDVl0A
Zn88yFrU8wO0ZSX7giU7yvZ2HVkKCsRmmPAJa6nSPRtqVLiQHLJYZFfDMsoReHU128X9lKgoa1D3
KvaVg9RACUQbi28Z1LjOrwkcMsMsztUO5QWVLZ+gpWGH6APCCGfKCPrSbNe/Hbvvv5OhzB/RrGSe
kBzp3UtkQH+yieoytksUdXeloiQqruRMX7HLSXNDQUDL/S4eIlCZ88gOo2x0L3uYSX4m+qLutGkn
+pyUCmfIhqvJ6GoCkvO2HjeR4iZrmKgy57elqxa/KVXZd7OZEe+VRLoF1mfS7Hsqse27aXRmE9BU
sm+BymVg6mTE8U7WUFZAIQEWQ+GUSnBGKsnqwzy4crcqh/k3iIKSDbk2xnJN57dSbwYzm5UNpT79
zulkYoal0kAANgc0xNewoJrnWI5KdV31hNjeEbrqpY/tZDg4SCiKXWtDJ27w61YNAHJlKd6TJHIe
3Mgl/as2iJbGQmXEra/VpXPPdRrLVpkr1qtotJsHqKvKn6Gv0fWTSWvAp5JlBG2iyKL7yQS+ciOF
FsdXSNG9Ky1hjxQw6YsuUHtD6GFuTIO+lZMkU8es7SINOi3qyq0mRlgQdLJhK2TCLR2CW5LBuELa
CIAtUmPsxsvEO4RLpAM0IfjhvnBl/e7ArUDfqtM93uo86B8eRmrStONiBHanp/HzqPZl4zcU2d+Q
JkTWRlNkPm/yJIque5Aqjg9Ip3gftQaLh54kixoSvsayNeV6tdE9fkdYe3F6a6X8PhhvWp76idMk
70aXWsZurUGQ6V7W9pc4h+J2A2FV3NKQgpbQujmOtjWY1+JrqcyAY83FWRdKvfjmRNRt/A5A18vC
Z/ZPM+Rt71MviBHwQwLyoLbN6T7qXLhu+Ka9Gof/ItOdO2jxd7m0SFP00e1s1qde0wMjKqghkT1n
3g8qBFS/bZfUDBvKXfWKQ0ssijqE0mztYaaP2gPSJWuwyzk9RLDHYood+vKCSMzDyRA1/etsivqP
21XGnrUcUpcwYvN7ns3Nz7oh6z60lTTjzhpOInZzWzsHHu5SB3XvSD56IslflDrVypD9xUDOEUj2
X2aRO1qYcJHs4ntN2xhpC07XTBNZ+1aSkr1HsakYfT4tWhpW40SZXgMuEZCHI1QC04Uy+87gFbB1
S1QK4TK5xk7EnMmCplWjb7qwu4r+m5J9w/NufZvtvhHUubqUuHVATW9UbmM31KWXP06y5EZYXqPd
tYbS38Gr079mVWUfnCjlT4FVGe5comriQBNK+pOFwyyDzoOw4Bsw7VniosV8APAP9yGaZxBX7CQp
0PVuDcgRnbxHFQyWEsWxSDhX9kxrKzQjNeObZ6iJAkPM7l1/GlJzmxc1p/RKsMj6c12qb2ZaeK/I
CsoEn2AzWGzAMueqJ9abr0Ot6X+SrLOLoFXz9F2QNldCV8iKW7MvlgE6lFDhvUgx6SHYLvnWdmMy
sY8WTbYV1ZzDas2hboH1GCCaVXlqfGFrB0atJorhx6KkxXCTo6iAtyGaWPfn1itMv16Usd6w0lAt
YovDi9VVCxw21UiGfVMp5XuTEut+BRBN3WVzCsgSi/58Y4xlakP4A2Pk62XRv1pm3O9rmC1P3qQl
zdVgDmbM58fRX8zKrZ+R19VPFWl/OZiCmh1hwbF7W0W6UH1gBvmj7SrvdmP0FZ2skhV1kspARnOR
jjztTLraRmqeAmdMaJ68pptB/E0FsPmWnYlKCTYd019ACku4Y5Te41006FUGzbE2jW+s3mYGs2zR
4W/QiuLw2RvVk0PfwwCxMC/mrptzmmZTMUwsF3Zq/K6IM9Mfi9iI7tNenWgumRI0YIct8RurOl8Z
2WUmKMU+155nt/RSNLCZ9Y3Kh+rcpq5b5TsNWkvh0xmN3K8VS+0UAGSZ5reJff/gGxJ+yG7oICRt
aQh0Az07+spklZl88qcZtsgEsLPfseHgbRJwXOYbL1vUaG9SxVyu80Srxc9KteEOqkuzDNvBje1D
6yrZ7NtySZ4Ns9FhNk0d4coDJ8DvdO+BVktcEsqNDar2NSEphIotmZ++msyjHZquFHsv1QrAbkDa
pg1YDx0XlnD5EwkHoYCeY1Z+kdqcTA9F1NbWH57foL7lEUo4wKKpqt40LDPxpvdavbhLWDQAf/e6
8Vw27VReKVZWtjdGIZN4OxEbZ7/WsH/vAODbL6lmDsYWAYn2BwzG3IY2WS952DMVu7Cc8Khtu8EY
8lAWwqxpRA7NgsvRGG4Runn6JuvZaoysynvwM/UQqlSk0hAXaC8wTAiTopqnNG+jtugSxaw6yntd
KxbnaTZJzduJRW9l6KTuFAcuL7Aa0vGUGQuXTnCJ0efT7yGbHSVAfyj2pRYp9fVctmwiWhv5r0+/
0MDmYpblu9HbM9+KucnzrTkXeXwHhyQlsZSKeKhFnOQgTMCg2jojtfkgGgTeMwri6hNi74mduut0
r2OfTM01xxgARlxx+auuVeehnkdF2SrgHWa/a3tnCsZKS/XAYiF6sizgmzvgfaOz6eLeNvw5b7vf
nJTVF3hF/YElWhFboWLK8cypjNGn2fp1rinmHIyku3xXImXpuOUcJrZtOqh3GYdVVow5IcLYHVun
8/kbuy9SzRrOHGWj1DvwPu2D3Taq3EqNE1tolPrc+eQQqdFtnWv1XYnGB9LFFBPOXk6kA2+0rCjv
ixIXh682tv5TJg1f79EByxREY6Nt4k7BCSHAvG/NeFFNvx/GtHpjB5ZtXNmJACsi4OrawgQEIwrU
WeDFDd80fZ755mbtEgfdiPrTT/S8C+OmFC1qG89oghGWHMcKO49zUsbLJQVISe1+h0lyandqp6s7
p4BwdFcLFp08bTX1Ll80/an0hsYKzDYmo3NYu+ScdlTFDgtSO/fSUuUPVZvzCpKtRAMu2s5rQ9Ep
DiFZ9ASiwBod1YGktQx3g80/+CKlK8lLZU7veaebfzx38Z5na9Ky60KxQQIqZFZzmiujH2ozLI9l
ppipP/WqdRhBcZoQbhVXbFluJaLerNT6B3IurfZBr+XybkWNaG/aeYIXH40r5RtMMOdxPjh/JqO1
x804e7Ua9OXKMdTd2fxaVDIj4IxpOm2mbp7B5VvzYvs6BGTvzoUrtoTj0ExTOJEA9lAMOKzhKEx8
+DQkbDJIK9JwrmynSn4obNh/OlG89AFwUxUKAjgv3npDodGc6WXyGyZwabz0khYUXrVuukd5PY9X
kUdnbEcpVP5pINyxMa2k9XNNPa1DAbrcCms79kDpr2SxzC+QS78UoN+SQNQ0OFm1yMng3nLi5GLT
9iCy3E04ruhpRQsrl788KPZQyzKCIDaDMpiPHBidmQMytQm+O6bzAkXBxQ+j6zFgJaqjfUDzGuiR
wKsDKFiJsgc4qI5yDTKjhDUJklO7abVyhr5rjBTcDSUZvqXTSqo07dLByh7l5dbI0C2sfT06dXhI
8e7FVtoGlgkm6ErRxsrY6BPtftzvJahKOILpU1e36z1oLe1VypT+Gx/E4SCTaX5AgzA9plk5R9cm
bIuGDVetPIDMjskbMsT4hnuMVNlESnFP9EwJdA5NP+ImaRjvY5J20Y23LKh3Z6ezr5rSaX4vEUTZ
jY71V/GHxUzK0CN/6QXgZHubGBSmfGHDRvMLAnm/gikecFX3/UwpU/HU7qqwss56BBjjQDidRMlZ
HE3K1ahLNr4oAsxbzIvQXyODuIagbGfYleagZvfzopkH2TrO6Ou5xqcTHFdiBnrCKdJ3pNVN/mCP
/duyCFgWwnFKjpJJ6t5KwDPR7f9l78yS40ayNb2Va/WObMyDWd9+QEwMkgGSolLTC0wSKcyjY15E
76PXcTfWH5R5qxhgGNGs566XtCyl6HSH+/Hj5/yDqunUPVoyKtkdQlN8nO1G/pxQ+b91tLIPd6LA
mmJrxJZ154e66cVROT1lQmr0DT+r+hWmifnUV6TNrsN6fUPAUaD6G1nqd6jIicqQ4RC7fpFqXyjj
BY9Jh9oVr/NI7dyOxF8guOeU94gJBDACMeNMePDiJ0HoQRZ+18jYhH7MOE46as7oblLQaH3iSMmF
TD4g8lsTWDzijdhKiINm1s2XeoijX2/XxV/Vvs6alLSoF/VRqe19tevyp0Hq7ij/0svSNqbdkZCi
AtXsVefj2wMuC7LL5tmiBl7mSJUL3GueyoQeOP26PLp/e4RlF2M5wqLkbORlICHQmT9RE3Fn/pr0
sx9WxnhVe5uXDTQOUFmAK6ADF8sWlQYNGiV/yo/ioG+tg3R8n8PG3w3cF0MsFmqYhNHYg5o/gSPf
1dlTqKwB1BY8gtdDLFYKCqGCjhKz4M1ChMxVFzPxT9W23k3XzkNwP23Cw9vfZtkO+P1tXkxq3h0v
WhAGbFmBKn3+FNotVr2HqqVedNCL/JAGV7n0GdbWSs/l4n57MeKi6aHWo6ithBFNaEQ+rmVirVm3
bGUt5zT/+Ys5UfcjllN1epIlea9L+tFEt9j3rxOxgj951cNajrSo+PqwfiOrHfMn2BRHEKGb0aq5
jdJtW5+QmN7IitjH+XOtrApGXQwTILRQtpkRxMZiv1NknUoaefmT9QiQ4zr7FF0X+BC4yUF/5DGd
bOMTcu2P4+3ortkmXdwyL4ZenAMK6qMZqXb+1Dnf2+FPcvegr7e29iQHHu72B1379vYevRg/Xgy4
OBUAm3NtrK38KePEOc0nSP0bGUHst0e5/DFfDLM4ChONOCtDvowQouw/3N8jFL1F0mhlmIvb/8Uo
i+0PRyPUWsocT5mF5wHZSBSttE/WtsZi+6ujLgGhZ7lKVF6bHY96Zdan2Ay4aa3xqy6G3RezWRwA
SU+wVVIYq7A31t74Zn1D5DdbWTLl1SjY7dLIY58rDuZi5uLLVFMR6Oo0KE+qOfT3gL6QVu3MAEJ7
PG3HcMbWVk1wopGkYbOUpxtyquRHjJb9th10MOuxyAY3c0x9WxdSt8FiVAcZWtorv+iCpUv8dhCb
wot9dsUmMs5udS8jj6a25awW6P8AMUrHmmfBkGwszK1CTECtKNo2lWb/yubnnlu2MZIXcBBw9ug0
YT0og6Mhu2pM+Y0z+tOPBGYAPfFe6xsXRE1TXtOhtzAUsR1Knq2EcXQ2t4/dTp1suL8aOra+Cs1t
5VzMx+usrTVfrTMqYBazmika55OyKjqR2Xx92/EV+uNG4ZrfxdfgT+eBot4xLDz8U9Zuwldf/CwL
eiVWlsVZEykaWVBmx6SY3yb/bmThSnqkwZpP2ioyaxFfwKEjlpQBH8q+R150nTzYR/Me7J7Fi/gW
47MAnefnbOXuuBjUXoDRFnvaVzph0N4nzxsfJ+dzWW4QVHv7y10M1C+GWOzGsRBxRg+QmxZknSsp
DxL7UGruk7r7qlPlzdvvTvjz95j/3+zyH3CxXiz/K7PL//rf6bP4j/uo+QlDNz93uuQv/rfTpar/
MYchoL/gEAG+8E36Z9H85z8kYPJ/oCcCcRyIlk6wY0f80+pS+4NAQPRDYFNFX2YG1IuibUL+nmr8
gcCXAqBx5hnQf3+P0+V8lv911g2UGSxgKNAxdAPkrrLUoTSdpiq7Np88YygkNAtbGrFBgJ9FlGwD
CeHXF0t0/9cPfumptoBkzuOBu4EnQUUOvQY4SuexpdazIVKcUPWkHAcnOdTTnRoVIYUh9J569Zus
pFTD/CY+SP59ln2RgorqB4r3K0Hut4bS2cRR+YQZRTUEkrtFTe38FymmDPVFURReqYX0r3hk+nmE
hG42hDeV+C6y3D9oEUX9Qg+tq7o2fgWif8zRQdki+214dM0f2sLJD5nWf7QKEaEHrSsfVN2/ahA6
3gegJ7ZVjYJwB2Rt2wQd4L+vqCyj2xz1xUpwAemy/JAQ9iGRA48GPwFIYwGzKQ3aC5g4qCeKLkG4
AY3Y4hPz0wBnHom9rl638pWeXuvJMWj2dXOVioeI1t69Ux7j1rWQzZI25nNxnSV0tg4A1YW9m9Rd
HbrcaMyXwqkrTsVpLG7jaG/nPE1d0I75LDi/NXbB0ay2oDECfLodlwIBZGgz36tPRuIm0h74xuT1
MRJoV+Fn5RtS6aOFJdS1Mp7Q7aGoWqQbVNHyTyYiSVrxM1euTcDa1nGu1OVbnM7ajVVSCNo63dYB
+5JB6z5o9T4Lt20LY3Br9dvB2KeIUWL3rG8QzOb2LT+090j3m7xzH8o/ra/aV0yd0WOz6IuAmcE+
ZZ+JzzyDMW0CiEHfVbrt9ubhR7CjtyRZrvK5eJA+O9R/6fWb+yHb+xJ6Yz9RHesoQISnSds0P+nf
Vhhl0iy+wbTkWyVfGQ6QCHc03CSjeecaique4pN1NLbWI/QRUM/+s7D2NkrhdP5ugh98NeNRMKv4
arQ2FWnBRyxCD/5BPyD9Qgf0FH2ekBDHA6Q6Yn7j3PWf9v7JuW1vfG+0XONjcdPs09vhi0Pd+5Tn
GwTHoY4GPyaspTbjdb03jv4HmkyUTJJwM5QncsNhOGj3nQS0xnWo7bvJnfOVOt/t9DX7kZ9s45CV
23jYBHt/ox76X7Hv+g/pbb9xbp1juJO3AlPlTfltPNr74VOwqTc4tGBratEMcUFJpiiP07sFVLAp
f8W/HJilvwCLxPKxszfGNa4c++Kmp8+KWMk9aibFlgX9mh/oahyrZksjpd0rm+QpORZfxvjgfLBv
p4Nz6naI4zx3Xuo5D+BbpHGTetN3ji1q3dhhd66BAvy9sssf8gc92TjtFnxJlGDVBq5xY+IK/zcT
/l2X4F35nD829fNzc/pe/s/5r/4EmIEaetj8r/N/FX/9e/BczJfK2b/s8oY++0P7XI8fnkWb8lf5
QX//l/+vf/gfz79/ysexfP7Pf/ws2ryZfxoA/PNbar5v/sfLn//33/O+Z/y9++9l0X4X0bP0T1fn
A94b//V/ns+uuvmH/HXVoe/zh05XR0GLC/YCwnX/fdMpuvwHUNP5qjPBdiK9+a+LTsbt2TBmZgz3
HUxybqJ/3XSK8seMBkO0dxYtk5Ehfc9VNydY/4r4tgXtBlAt3DR+IK+upVwVgvwQVVCevRWwdDEg
0BrpV67o6tWLZbpwxZ0nYb+HMQB44pvKlW9yq55fLJk/FRIIKvtWasr0T03mxaLXTeGhKpB/DmDM
fsbpQj2iryp/rjBQexfoex6e4oADuRINJBW9rEVui2tILYzcCE65jC2sktjZNhv6D2/P8fVSOtzi
DikIxEcEG+c1eFFwCWULkJQShCd0MP0NyAtMoWgDrSQL51faX1OxZpv52XCef86/xYtRMI8KfGeM
wpMMpsWV6IBh8ziBeLAzefv+CYE6lmeot4Ue7eL2TNqKbY2/yAmjm/anQ3t1jwwSuOj3D4MUCs9a
UIM8chYfp0GCeMThJjwNXdbsINDJ2JolzQowccEM/b1wswQ1YrpozgJznhf2xcJFnSjoXMjhCU02
4jxGe6BL5JS8Sn3uxYCAp0BlV2tbe9+jULLthqmgwGk679+LMJpn6TpkaWfQ9/nv0ZHE+hK0q1Mo
ECwN7czA/MZKV6pF5ynsX7Mls2aiRBJevfOfv5gtHSNe3ZoanqpEfurRIHMds3wwMBTE5WUw379T
0NFhnxCqyMKWmmm015Q6ckzuY0AVXNeacBHYqFbS0wtbH06dDFWarc9JXqwc4hYdNcw6PmnT4KPZ
lZJLZuNzLwMHe+eW1BHmQScA+O3sdbxkgGZJraRAFrJTA18PnDObh3afUFYixquPpLMRKC5DwzY4
ZUuHd7+xM6wVSiLGBFrXDLLkyQxKAFltZj9Qv11jub+KUIxnQ3vhAyG1oC/HGxVN9LUIoxOWv8k2
jLE9lTQ727138eC8oLSA0Ciqy3BVz7deBUClskEtnQbVUI5YbHY0PBNtZZTX53lWxmK/gaXlkjTM
RXQqZrx7bfkZkHI9d+tBl+nWVsNTlBfOPmwC9Q7GzYNmV+JX2dXFHf2kHCxfsYbTfr2oBjh+S525
3nP0WoSvyEjHQoHJftJDfUQ8WXrypWh47wGj4IQAIpoLSBIy4cX9mQq1aKuIA+aA6Nz5eQ242+Jx
8d4vdz7KYiq4avki1cbw1KgJJpKqjmxRj7nL26O8OsZcKfPhIu/geUaF8Hx/OCO6JbJSZKdMUnVc
03okfUOp3dHWslf6YZeHglHI229G0M9//iIKyoXd24UlZ6cxU8xHDd0U31WrvvmUzLy2lXtsDj9n
qZTOLUYE1JW5RgFL6nywqRZ4JFllcUIq8H4AGn6sBl3F82ncKHK3SSu0Ru28X5Pder3/GNZgHaH/
EkWWxQq8P4auCeic20oARymLfBekWPLuj8YoeBggokVAZLufT84O87gE21icwDDZ5aZTsdi6qUDG
0u1pmig4vr1HLqwlssgcYZj4lCOWVHcs7iZB9bo8wSxWbJx7sQ3CYbOlf29PthdYk/00Sq15Gkq0
tlY+5OuwTDJCzi1r0NKp+S4+ZFBbeqENVnUqGshQW0yRrcBFpib+Goap9g2bZpwj3p7vq41K5qOj
o8C1NosEU74626hqgiteFWTiFAAhcFG4psvpxIALfcVYEXB5tV8YigSE9wcwBu7TxewwLYgtsyya
k6HK6i+9jxSvlAWv/HfPiPyGkDX7FWG7sbgFwAYClcjT7jS1SneDsHy2z1oRHANk4b68PdSr70Xm
weuElI4zPvsVnS9e4SS1Dni3PdU2CLyUj3Td4zC5mWypudKVxl7J4C58LCpavL5IWBVU3uYVfhFV
AsQDjNAR7UlSmRD2IM02n/2h8Emzrt6e2qtzME8N+QWqVwBAeb6cD8XWqwc5adsT2ZDyHSs40OBB
l90OOG95+VTjz1o42B5bAHRObw+NYh0//CygzYMj38n5U+d7fLFTjFLSU1QM1buqg4zyMFiDpO+E
3Rv2A8IYwBzn1ylcsGpSplv8v1X9OqshkUMRgQOc7eOqzLoNFmKi3+H2KpsN8KDULuDW+/R9PFCS
ZKKa3svSEVGeWtsadYwrN66w4BmNtvM/SWYukR+Pmp5eJaVfqltILIU4ZAq0U9evykrQ3IqUYavL
PVwPxyli41sdT9m4Kf1s+pzmapTcIyPBa0yNSmHe5L6IaIYFAzZ6j0rUgtCS4RwYewTs2/g7No59
s9c6apZYL+MMfZfEhvhliFrpZqNOKbzFuKXUj2ru4LvVpkFZbXFDz3DprTDVvtLAqdF41lvxJcgm
y9rC1LCDW9tGyZzakpZRAxQaBaAwBdByC4y1vJXlIf3UNFat7WKeBtFHczSio4JDqPZ90IBwe1jz
ltFdCMx23EX5ZH8T5POfJYxl08PkJE24F2ZfBIcp6f32c5pUiXQLjS22joMNuRNR2REF8oe4V4yK
0hNCSHcTJov9Htsj6zuoJAxMwyy3qSrlALa3/tDa01VllYBVqhTfvS2+inD6Oqxnm2Onx1Hm5nUf
23tflYZHqZuhhKVcxV9qSCAhlqUW7skCxsVc2NPwewN+GX0vQ5lWUiUbebhpeEIfJSwP4QMKAdmm
BF4fu1niix9+r5ofmn7gRcb57aJbudGLWdpVp8bVIA62sYHsR5uoIUQf/NAfs+1kSqV+kvLO6PfJ
ZIHxdh3BwdyFZIjWXQagD5UsDD6sHygggbaWEqsNYgDxRmXvSmuCOVJITvEDTB32EaDZsEcFpNfu
dYEB1kNSR1ipU7qT1W8D76DwecIDW72SIsMuDqkv41QNxajEjyEww3Y/4U1v7C0jTuWjr1Iy2AsD
fs7GdhLMrl1eSclE0gP695qSvDCPSYOtq4Yusd1SmnNgq21zWqUAfBOgXFsx9dW4EQn+qzdmauG+
2GGY1H4bR6USe6fvtWgfJVgR7tB/KPtrAYpYCHfUjCG/wXmIUmYlGTMgsQPQfVOLPE1OBvbjyhMW
9VNeYqYeh+WpRbcDELqwO/gZtHHVY4M0YHQwYr+UvptdRp+zROev2xaqXKSHTkQOuMMgNR8o34RA
GCHLKPLM8QMPYtLXwIgiLYv6MLV+Ux6jhL/sjrEdpbupbvDeKxsIWdcOyYC5NeHOU47mmvJ3PWar
92aQ93gr9lSV7kRdNwmylqVqf8EEPsk6l3pPnX+alM70nyalyYMvo6GoPdIOKe4Q21yWs7A9llNi
4j0p2YMmvpdpZTQfEk77eCuVXCuHxMooODSl1jS+G4cYKdbbKeyLp25MqganyhBV4HxvDVFby+zF
Hld4F1qenHmohWvTQYSakX6eG93JxkCaOuyEW9U2NqQ3wyC0QzqyXsfazEYiNkW2vngs8QaWsLts
2uK+z2JnusIPUU8fdLM2nI1URYp0zdFCcs9M6ZNc1YBQjY1ZhzaWy6Pf5z+HKZ+G+7HOrVlcpoac
tInlKO+fsRUvul9JNKrdBycpgsaLY33ipUwmox3KGszqc6bK2YjLeGlM08cxn3wAmDIyv911hQ9J
/TMtBrm+l4ssj7YymyDeCbjqznU2tvSGsFRIP0hCg3CZ9pM2HpS4zTKM4xUVHjBpnbGHEhAUvzKo
Zq2yCQnPsQ3LiUy23ej9oN36gaX/VMADON99znWwMwXg4Z2Zw7xzC+yk6YwAi220q5im1bhNgOzC
KipDQ003A8ZdwH3twfzSpYAFbwl4lu/aYRwmW0kNEq8Qg1PvSCRtcHCicz5lYWYTo9F+fXIcBLdc
u5Gm4cbJBMDhAQNwulpDbxs7UodMvwqVzpHdxpggNDohEv5uo8ohDLtc1n/lDd5+bp8ZleK2WlKk
uz6No2/cAhrIJ8dAUrSU2vA6hGgBc6bSaLuoo51me5Qy5fsBAKizgRyqM9O2kPSPKAaGP6usTyYw
PQSi20pxciInQOtka/dNK3uNkSMpY+dRLrasSyFvR3vQy40lgvKJrp0P3DRrp9JFY4Ia1iABH73P
h2yqr2DuR0q+GaQqafY+gufjofYnJ7ythxC0uwtUVYOA3oDH3YWFlZnbTJ3RWvbA62wj15pGm7wz
a3x6mgqyl5ulgwM/No4VcMdtFRPz8NIwHiqgoFh0YwXwoXRIywjm4HnvQhwyB9QTDaF/aHM7qO/r
Ko05YhECSttY62lPEQlE4TnwATngNWyPrW5UZnUVKb3iH3oLVtG1VYed9JCByU3drJJLmkqGiZ0J
NVFQgr1w3DgY2miXkrp9Ay0mZ9dVilIEAGktbp7aUK5uwb12VgWPBSb5gfhixJumTZJutlqP2mbj
T76RH+gZNuam6EI4yElH1rLpukJWXWI2HGuCeV7OYFg/vJIQmgv3oDF7APaYEqGfI6rGlG8oY/Wj
60iUMfa1Zce/xk6NoyP/efQY6KL5JOpyqAHlDvP1E6IDl2xsuKc4ww4FCi5JZLBrDL3OpA+5VlXO
zsKb1nisAr+DJS0UkBMbYcIZvhnytHwy5tzkCGbWyhEAD2OKIkNQGv1W5Zj2h6pQtPGkyENQ7Msp
J2b5VFrbg5p1MccijyFzAThJsm3dQ189Oo0UfoqsrKY/VBTWI+T9yHYr5HIL2IC+8xRFCk7IolZ7
Pl7jUxauyyn4DhSqyq9G0sB8n8Yz008Lmrh+/+uCRJ9S6Sw2raEPeZ4Xa7lWwgEj1vR2wk6JpC9V
PDsk+WOwfzsNvpjso0g8G+jhcWIsqvrY5QWd1ljtySkzcPUaXkAC8zdM/pS1StLFoXhig3oA3oAo
xvmk0FceuhHa1WnCaZDsT5a/yL48XUdCz723Z7WAHLB0LBxNH9oxNugDXoPnYwnV7PoATPjJxoMx
wlnajr1JMpNr6JrBCW65ml8NM03BTaACwMILMvUZNYz8rsKH4wGb7HTNPujCw9TmCYd0MkpwFCgX
v1IpD5VMLQPV0h4OzOT3+rXeRf5KZeHSKOi7IDJFSwNowOJ7TtEkNVPDKFOX+q5UtcM+oZK4e3t9
LzxJac3Q56JDRy1haVoCt7RpR9XoT2pPtSSiinGQ6xialJJWX1oh4nc/SUnTYUkgIExDkJLy+efs
RyeEIyBPaFUY6ibmQ3EvSNUGOlC5fe/U2DQ6hSDsS5APXSrbjcLKiynV5VMs17w8MyFUBRo3Lamt
VPWWv0njAdDv24O+fgfPcvnUghC6A3ynLvZGYGV+pSqBc9LbwRmRTzBEdEB9FzXYSbP9cie6Ju/u
U7zkilM6i0iu/ALnULz5vFCoV+cGImUpqieLckYbqnKltJF0Mu3avu6tUrkbM4mHqFAQ6okFD+Rt
LPxIXxn39XblAU4XAsVWCnzWUv0asR+f6krhnyZ22Q4ZDTQJCq6dt5f39Sjo78xNqdnj1gZseb59
ZNUfB7Ow/ZOfNNN+1JFeseYM4+1RXsU39LBAZ1Homt2wzKXWUdpRIJGdzjq1RYpeJq2rDalOhRpa
qq6cv1cTWgy1KAnJIu3gaI3Wyepb5VTJuX1HmWgNn/l6FMjIbAca/PSkqMufL5sdlFml571zKmMJ
/QBE/OB5Os1KxHq9bBT8qUSyBelgq8sCbwcJWlfSOvBK6NSbEbEa3oJ6JQ2Qm5z409vf6MKU8AGi
LkiXCIDBcp9bnaXiEeHMGPZAru9yuvYY2LamvnKtvhpnri0RsRCSBmDH5jtfumlSEYQQChc4CfW+
0jXlW66F08o19/rUno+y2AZmFVVBiz/vSYPc3ur5AGMscq6wG/c/xnHac8vE/UqX8tWYNKReruD8
5y+qg5M5ZU4oZaHXoJTgdrm0U8SzZBXgyXxj2qNAtKZueGmD0IKiMo/FHCCTea1fjJgMCMbMDwgP
amTaIlPZZ9dI86jRVW+Mf0Nb/wLUXEByvPpwlCNp+3N+qewCF5x/mReDjWofS0kgh16UWZhOIuRn
keUPa97jF1YRwMwcJRCbmwXSzocR4RDZStSFXo4dihcXZcHjUcnvMH/CRVptxtHV237NU+HCSs4w
HZIvKCWkB4tRKfQldTG2oWflfn6sjTzaxRHcuKpAK/Ltg/YqQ5jXERArKQIf7ZUaPR0MRSmbKUTE
RkB2leTkNKLJD04P66JNrRbRChry0ocj7cG+HF0p7tFF4mMFOBoZhRp6Q6ZZXwLbUL4mjl7s3p7W
xVFom6NqB31AsRe7X66GthyQ5/Bgr1cCHn1p+nfOOMnhewMI6zfX4OG6zW6TS5mpztQ7GMJN5FWG
Vh1V3Lt32hjXh7enc2lDcDHi48dLA5/TxaKVjQglEOSRB4AouHLAhKBaEOcnK0Uw9+2hLm2I2UuR
8EGqQSPofMenEKB5p/WRZ8j1hyZ1eAfmM7xUb7/Sa//y9mAX58W+g9PwWx5ucXPFRWjVtjFGXi5S
/U4O+urnJIYaKo661i25tCPI24j3qJmRDs+/youAkad5WmhNyvNC0QKqKHXni0+SY4Xdx7fndHEg
nk+0YAkb9EvOB0r1KMo1NAs8388byo+4DH/S0ENpdu8fZwZucBnzILRnsN/LCaU8+/VcimMPheD2
szWaA+ZcU5m+05yUMARmjXyMY8Q/wAOejzNVSI9MLRsCGZ12G4QKQqKWHT6+dza0umepc/Ta5q+0
GEU04Ui5pEo8ux6G27Tq5NvMTNIV9NXr/UZ6ChoJHUJcfsDXn8+F9o3s1BRPPBGk8dcp6qq90RaA
kVJEIFYO0tpY81vixYaL7dRGvGRKvC5SpwfgiBh3CLnfUS8OVsLD6y2HXwuFZ5AfMggDZTFUS7/C
D2C7e02m+Z9SyVf2tOSs9z7uIH7NVQGexVyIrx4/mVlqeh1lsdclkbB2itk77YcaIFS3cZLJ1lby
zYuT4lOBCjWAMiyzWtlXAstoNWJe31Ogpn6NJmi7Zo4wR86z5qINRoiAwDmawUK/ZQRffCV1fl8Y
LWHBR4WM2iSog4rs2eiuatkublu7j29RLpY8pOgGgWJHZvsrV/CFjYJ8IXgo7BHIQ53F1zNEXBX6
WMWeJWj6UUGc/GjTFnHxWQlQod2+fdDmn/Zqwlghzq8srhN5kYvqgQ6/X6pjD/UYsacoR1HFRJVF
15P42ozb5ibIhXpVO1SY3h75wge10RHgCcl9PP/v/EAgOxQ5aRbGXjymcAUqJdq1vTqu7NJLo0Do
AwYF/MV8Bdkw7IF2SNXEXgRc7rMpx2gy8H9Gaya0r+9J9Fqpc8zLyKN8uXF8Ku++MbCOktZPj2aj
l48xWpEb0ydHLOlgOe+PJwjEkvTSCQejqi8iZGaN/RTgM+WVAqzmaEvdPhWYwTTUJ1eC8fwllnsE
1BxvSp570IIW6Uaew9mOdT/ykkC0e85EAOzwVHaq/Akhrm4bT91ageHSIfj9wbgDzBmIeL45evqJ
aYSqmmd0ir6H4JNfW9IgIRZmiZVoeekEUD2Z1WiJuhCNzoeqo4bH2EAcw9QhfTRDDDKqRsqu+yaX
t51ixIZb+6VzLRKr2719BC7OcmbPMlWq89biuTnQ2NOxaYq9QTHFN81pYsDmAjNN2qPwqlaOwsUt
iiM2LFjiCxHufKJhmFWjzRie3SIc65dauQ0nJEbzTslv8G7Sv749u4vb5sV4i22T4bybyLRhvKxH
yD620ueglRI3G+L4mtZ7dqskabbytL60opDxAJ6hTzvbyp/PUcvTsHdQD/GQ6B1v/Di0e7cL2/yr
H0LtW4mdv4lay4PxcrTF1qELQn8+VmNPqUWpbwdcqF3gC/593MbDIY/zEFQEfcmxsVs0hy0t/wzj
YC2zWChTkFdyV6mQJX4bO2JEs3gfOn44OX1kcRP3PeWxHHXMpyoJaW/gakEDsSsC3H1yE9gDTfii
f6gN1b9vozK4ykotPg61PO1CMzfKlRB/aQeoSMBzjRGo9KWpg22L3vRjGRVRpQ13SRH3Yp8rCf1K
6qZtcuhz6weXfbnypry4CZCwBgfFM8JeFtMphfp+2wLlaQ3hTUWufZpiX95VqSmtxI5LtwsvZbKs
GZkNKO98u1W2VPt2Q+zQhpnr7efx1hw7ef/2QboUoXiKAzz5nZosYbZNgVq1aMfYKyjUezICPY8I
dYtbFRGyD5PVOFiq6M2Vgkz7Cirv4kriuse3s3mgO4sjrNeJXIpcib3ESYydIxBXCdROu54d5lb2
yvyjlmeJAjb6g5DzdWeJv+UCayPS8MSbhvo5c9iqjaimZ1Fp6lcqFeMhDO3xa2EX2TOoDbECK7t4
hjTSH1hHYICN3xzUF4lfKgcVf+InXs2b4CBJmNdco/6MhZw6lPVjUkbNZyvDosyteuVpyIyvY97p
+9JutUe8uMGvhEY/rUTQSx8eAoPhmCp9IQzWzrdXMo41nUxSJLnQKPXUijLt/RKjULUfOwoLaf6N
Jrf4ICETtbIgF4emQ8Tdi78mioHnQ/da0jmFTPvNKvze2oQxevguUmBArupM7vOtBIR6cBU5sYot
UnROu3K0LsUOrMJUOkcaOMNl0iFpfshjQMSeOiXKXQU47E+oKfFJGaRgK+TQODhhp71PnuavUAr8
G9oDBY/5TJ9P26kwCpKNMvZSrCYD1yh0ZKeBlkh3HXW9o5Yra4otl44YzHGGZrXJPha3cjCGQwLA
IvZqDUekTZ/BVN6mA4p3rhWliFm9HUsuLauOmyBcFSqzZB7nE+wmX87s1OHKCmubcfrqh0gCkIdO
GIV7dOmcXyEvrU9vj3op9QDsPms4UsU01cUNBdGiRRqUi6BFn7xxpyBF20wFAnSYuXXtXmsV8efb
Q15aV16miD3yKELAcrGuQxMXYwx50GsHLb+zwmAYt2UddJB3fT15+DcGw1ALqC8NbJ5t56saBfbU
jHnD496o009GSzdyXwxR+gM1JaT93x7sdZec+57BsHI2Ie3hZng+2uDkonJsVlMUvGOkOOk3aHYG
OwBC08ZUEE5PdeUhkgX+PrEa4vFiUawOhFW4El5Z/0bgpmPCDQHuk2LDYkfNXQfMpbMEKFCbfPWz
pvGSIqSLRr5je1oyVHcYZ/mmi/JqeWvYlCxXfoPXpJt5QYhVgIG5qYjh5wuCK1VdGWg6eXUi9I2j
CHm4nTpjRKE9mu7Q2JeiDcC5+0Zp9FspshTUDJRZJLdHrfTtj3MpboLIoGrNk4yO4nwSXtwjXRCH
FarhiRfrob2nD4Fggj4F1U1b2uO+bUPnpz5k6aksCnNtX8zffXmFzoRSFBtU3J6XeaCo2zFI0dz3
8oxuuEvU0r80CL1+kRojrjfmKJDG69rQdqe+bLAjyKsBOe4KEu5KxnIpyvCaoooBeYCNutgTcZ+l
STK1iae0IwDlqKYavsGBA0TUNFKf3DdJ4P+SpFSeVnK/SyNDQ8ZKm2vzdRm0YV65RDzz0ElVEDwo
cznctQgVfkBuU8YNCPwkGgnNuNbbvRRvIKPODZrZDGjpTagPTjHqvcTNYRTprTJU/UaX8+pDp0bW
yrvj0hyh/7HFZn8e3FTO9xj2EahBI/LgwY7V9v6A9DNFLfMIzkC6EVn4Kc47eWVdL0/vX2MuMl1h
2ACbyzzxZCpjN/0YfADalt/4RZkd3z5Bl+4KqpZ02Cw6DvA2z2dXAFKuZMBvnl9UONT3ajJOhwr/
a6wH1BxJ+L6V6pVs5+KYswkzBRwAJMsA4jsajJaxTLw+Bx3m6s2EsRInHLJNojm7orPWrv1LcYKE
ck6ubHbMskaL4nxbJZqaeENkyDsfB8Foo+Z+daWqiXnTWxECpoJbcis59Vqr4OL+IaOirDJn29r8
5y9iVIiQbtCp7B8pqK8L2ffMeABEZrYPUuSL7Zit1TkuPpSRGvjniIsAnTuYNdpDnHi5CgNAJ/Xa
irLydwBY6mtLNKiBW/nXDC36g9p00yFCi30lJF16qiEdQ8MCKBeQ7UUuTc1WEWCFE0/NcuMQOXLp
2qbfrdRYLn5W00GZfO6hUnU8X9oU8+KpwkXYC3Mr2RvU9rEaMm30ebrwtgMis++acRZ8GmEPvH1u
Lp7QF0MvvqqJSCSStArNDHpZkutg5vRnZUdAf2VrpkG8PdrF5ZwJ6/Ohod25+KJBJLpaF2nqjRJ2
Na7ddWRWZdUPa9WNS9MCtw1czaGnijne+YoiP04/IJofZnapFG5sGkOzJ73NKCjUMqyet+d1cTiy
8ZkfZlKcXkSfUi3xtghsdqpJx8GN8rT6DIxf/JJMv03/jT3J225upM2dGm2RNqZDHEr5JBHq2rTc
ChhHm6kYwpU9eXFKNtGNXU/7ZMmvhtskisCJUq+hpyFvdCxP1IOWh81jLyxbrCRAl0IpqSAkajCT
uL4uklNJ0NNz2jr1MN9KHhsdN58aJ/YvKHro9kZQQvg3qkw82Oa+O0BD3qqLZMPPlRxRhCn1DEuy
yPGz8tA5DdD4FHLNpghH/b7yxXj17o3iQIvkMUMB3ubiON+XjYGLj5aTbOmT5qPbY2kpzUPg0uhb
C3XlfXEpw4UT+fsxbnPpv3JutGTfrNHbpzyRwzzrTHEd4X53rMZ8PJgBbo44AGXozVcsr1HL1VbS
hfUlVcT/5ey8duQ22jB9RQSYw2mnCdJwrGhLJ4Qtycw519XvU/MvdkWy0UT7yDYMTHUVK3zhDcXO
brryfT3aNuwkC/Yfechy3nYbKBk3aOYngzlVT30TAHAPchXqQhML43NXNO3320t95b1CqkaW50GR
sq1WZ7IpoFwNYiSmo876j1aGsO6aWD3nkFxegZgGFyg8SF/fHvXKDUfZUlIcOZsqgNnlRNuo8vB/
U/nAhZiVUxM5HSDrEZP08+2BrtWeuOGgv1LkkQotq9gK0LOjlEWT+1Mzm+lZazwacLZeZl9EV5Iu
Q0pKHpOhPiaDlZwJG/JTVIcQchHseAmytn60i0n54/avuvadZddMencSY64hnqLxEMCfk9wHqqGd
u3pAA07RyvoBKqD6BPi9+nZ7wGtBAjp5svhnkkhvwN96MHYDfgKZTwQUHLui846i0ucn9sUoeWHq
MaUB3EPig6ShsmKfVSUtdqZ9ba9xVRJ60o/hEVi9a/SXADN4HGvKquIzzid/u0o2Pyrm4HyqrNi+
sN32KPpyJ63yNg8JT+rk+I7DuF49cVOamcpI19l3sTH82IeqLd5VlO8bfI+x8EDb5k/4Xtj9dEWP
kzbCSIb4envxr31twkFK2eCYaeqv7tBqhBpnTZxq3EkwH67GwrROFunhL6cphu6dJ7DF3Xkpri01
zvGIUREpAd1ebfumMSI7Ne3Mb5Vs+KInQnnK1cR8ceahOnWZqjxGwI8vtyd6dVDK9ZSaaTwjvbM8
1dNkzUbThbnv6EN5hoKqPKhzDK8hU+tHTZ+6b2OKDOftQVcqpm9lRUqZnCIJwgSivg4+sy7IOsXK
fSwMyj8p9sbwl5zxayPK8UE18Ax34xlle0scFDMITzZiQEdaOtWTJrro7Dal+VBW0I93fpdc4vXO
s3Sp6UXITQln9QkCvJy4s+ELFi6MtkHpvBMgohFPDzABR0WDuRoY8ByHGDFkU29pgiIKB+I8OJY1
YnmaGiU77+q1nUhaQiZNCIGGyeonzclc4bFZ5z5tZmc8TAPQd1anlzTqWG14ZYa50HYW4toJlG0H
mU3zz3W9QsOjK7A9Hd7kXGkXCxHLJw/IzBO43PoyWdLHwVXs45BjSXuAfTzvbZBr29LiOaU5Tzix
ScmyeIyKgq6zb5voE5zGnj4dysMGrDboVSjpzZH1wubCj6zCoGWk8G1DHz9wqTTHRknr56Rt5n+j
CQws9uFu+TPowio+qPqY/by9aeReXe4ZTp3McKDp0GVdv8ZoyjRmEgBoQ0957I+Q97QvBo7YYuek
bsNWmAX8eYebkSLnugORJhMSHLK31tVU7Wb+0+IRrPryWcscCNd3zwquM2h2ue0YbLXtatF7sOds
oIeZaePsE5U1UvthXI93hxWsG2gKtExl8LjGbRhVkZuol9KFTyEZGEGZnyBz7amXyWdq9ZHwPwfV
Q9eQoGJTItKNltlSXqABXsbAv9zKPQEjiXskTY3oa64U0reuBaxyqFUvHf6+vZzbA8VrhlS2TG0I
j9f4DQRlLaBhceqDtELBEyKtOBf6oIZ/VUpTUYtEPOEH5j4xT0vXte15VErENG//iO2hkk/qGxFC
k4BF+SN/q3PUER2JWBlT34nn7IxFSTfShI/LlBOjzSCeapfDUmf6t9vjbq8wHjTABxLyyRlZh05O
GIcloQppXTPpAWKokQjPU+vmWLPmDH+KBrPaoy5cmywXBxtK6rih7ricbIGSYKVPfPHGzMRPyoHi
6AzW8GBmRv2exDz+q/YwBbh7pkB1adDRaJH6SatBFSW0q76n6Gmbo0edl/AdDmJWzB48VC+GmZup
7s5XvXIvyHiUSBG9ZSD/8v//9lWTKIvyFO9rX6gISpz6fHDSx6w2auPg5kr/+f4Z0tSQaEouPHNt
iV1TDSgDNye5tEcDsYNC1Q+YGylf3LbDxU1JO2XngrgyPzqQUqne4noF3LWcXwmUwq68IPM1vVPt
J9GpNV5ytF+qr/DLmrufW4eEClITxEDKresOvzCT3pp1o/CNTJQnFU6XP+QNbGlKWQ8mXYovd68n
2GSVfAKoHPVpuY1/+3qobKWF62aFHyR29ig6w0D7X59/FVhYTUfUUXeFHK8cDHATgIglugtz9VXE
h+uFlsSiL3xg4LpyqqbgNYAoeMgxoXy0ht5752XoTu/s0iuvJOUBLmAqEgB01r0YahUR4FlR+FxA
+hcF/vY/OBnNT7dX8+ooKCehHQnlayPEozWh2SfwyPxyKstzZLTD0VXGvTDxyn3G2kE0YP0kHG+1
IxH8LGqznkqgGeTDFzxKhXcYYyvRL0J3I/3S6jO2jrenth0U/CsEdSjBJCYg55cbBWN1HPRar/Cj
LrY+OpEwP+GBW/wSUWB9ysre3rMa2K4lfAoyPkCikrW0JlUkhZQwVY3S721bOfeV2V+CoVN2+ijX
piUFdiEpITRPMrCcVhGaZhLZLqPkDkR5PRsPVo6etdMixN0K3bjcXsars5IwDiAgMuBYfbtkDpzO
RefEt5XReIk6SJpGOe88A9sjxt835etDXgX0XF1OqlMUumxNWvtjViTPRSCycxAOA+9srgO3bePp
ryB0A21ni2xvSjkspRNEgqFwrnutFbaZ2WR4lY8E1PBqhYn2TGsc0Wzb9vAmv3shgRnBSzdAwwAM
WS1kjAB0oIdR7Tf28KOv8v5hDu/n1SI+yM6TJ82DML3eHTVKJbM3jI2f9HVhHCh913/NLZW/8+3J
XNmFhNYeKpXgTrcCXnNQmGFGQcvHoi8+DJUTPmuu/q+eVYU/KdUe1Hs7HDcwNXwdmC1gsvUFMpcm
skGpGP2oDL9NtescFbX9YFtIi3fZvEdZ2sa+b/f9WwxGXXhN4sy7ulBR55l8rIpt8GoBFtY4DXfp
mefbe18MeeShHFDn9XksvHGvDb89DFyWUIrp7fGwUtFZHga3ANpfpPXMCUczuHCbPztNfA3BUx1r
a3wtKrW+3Pk1edSAOkqcCwUGErPliL1lQLeoPeUlwmH01EzmWdFjJGkKl/dNaPdGDG+jORw7UA6s
7+oG09QWsnSlKS9xpquPJGgdXOm4E488+HZ1CLgfdkbcnHMKzgR8b4mgTrNptaLx1KtlVpNxIh0h
7BPuFwrujoHu/GzUaLJ2zsbmxmQ03m2ZNDE5YunlatKENUBRSPbMgLs1BhLKB7Of9wCH1+ZEbIBG
JgeLQy838W9x0DQ2ocEtEPvjJMZT6s7ayc1xClayYrw3SGBCkhbGeZda6utLJYuspEBeF8/Ncqqe
QfJk51nD1vT2JpQfYZFxMgrajDKfI/DZEOq47YPBQk3O7ymvfC4BjCL7GScUE7s8DIp/xiJO1Qwf
ilAL3/VGMJUHJ210b09J49rCEsfS7GL5kAVZLWykqEGYTmDqKTkG5bnX67I9oTpkDS+JZ+/Z+Fzb
LMAziWe5Rykryl/z22f02sHqHWsgmy8AWuuqWuIjVRZdt/P6XJsVL4IE0BGJ0ZJYjjM2cz6DswFQ
kzkJgq197P6MsdvETj1WzP80GNgRCnCkdmv8dNAFGowOBgMEOlA1wOrqDLe5+ShyvKZ2HvHtCnKJ
4MYFXFva62wQl2o45VFIwX2YK/Mcoy2FCL7w7u1ava0dTzdwQPkmrCKUMQ69zh4VeqB57cHospou
RhHJSH5ApI1fdTtP7j51fC2eO/pkVEC0deCVVyh4UR/LfboVkgc0OoVy6fISFcPbB2/zuDI1Gq3I
ghM0wDmWC/zbFhySIoishtplk3VDfVArLcclZLDL+eQMVYy9Sy3rHLcH3TxyDMoZ43uRqDLN1Smz
8ZvV4joP/bA0FT+WZo4KKoHo8jT5o6jabzracztR5pWJ0mvCnwnh5CttsoQWSRKD/PXNZMKnuKnM
b6VXjx95OZKTEqA0szPJ7aFjR0obChquIKDXavWVW3rTNNKgSCdqHyevdNofihrOnxtlRqzs9opu
Z0cvhA4MTA5iWnLG5WesS9WMbHBzfj4pSnnU9UatTmM1KzWScE6ENZCV13u2DdvPCNkaRIyEeZNn
rcWNEs/MbDvvcGcRFh6cYkLkMJvN7qNO+HjokilEzrGPtZ23YnvmTWQ2OO80+oiQ1uAndBh7RBJp
O3ijAJPqJcAzJ6e5OyyCnQmzl1xLdlbXalx2ARxPOHQwU0f8wts4/jcriv6ri100YFRa6J9uf8HV
dqFHTEqHKbBEASONsj7xAjRkq+jl9MKdGhw12b9zEfrD59HZE2ZeLaAcih2p074C9urAsFluFhXw
lFq59vxSIOj9qYlLm4qqiHfirmuj0IjBfoVfTLltdcg7gWxh0c3Ti2q21Et4f86JaWQ7G38t6Csn
Iw80VWKwKZBBV2+oFYxTU0YW9lIEuenR0JJaPxdegxhtXHNWTt7QOtPRqZ3537DTq/IA1MV+H5Ic
Gv6Isuw3LSydj6Xa1dO5LXJDP8RGFqBQGLe4TDIHVcH5CmmGQ4tlYf80qihePptlonQv7cAJOZZj
XmcXus/m+KDPRhld1CzI7VdlMmb75Am1egpx847OdTCS+h1m0wnD94nttNFLWrltcfbwFxqPodqo
rJRJ8vaoAruZnwqvzr+kaeRgWtZUxnTfHn9bO6D8RP1UuDhSq08kdK1CM9BVX+q+aJ+CrPLOWp4l
F2S6pQ9yrd9HCJLjUTQH3kNLhlx/XZXR8lQxlXzUXoyxNo+aUVlnCW7E7NxI9vYFe/i3gPJ/Q+mE
O7za0lpvtcfpTAw2Vpvai5p23aEPQT2INtx7PeUCrUcBNE63kS2ImNVqAU0nypCvmowXXC8UNGKb
KbiMTqudQy1Vjvrc/9slml1e5gEK3e374srxYiFlgOUAXtq0/Q1lHPJ4yqaX2iryU6EU4QdVz5yd
HbK64llGyppgrijc0QyhFLm8KjgIqj0h0/DimeNnO0bTcXLVQ11Ev0JEMA5zsJfZbKdl6pw8WoQS
QEELdzmgUvSj3RSK9pLYRfXYJsWX2az2KHFXB3lTnqJIIsO65SBe2fZdYmOhF3ZA+PtQiy7cF+J0
+wttb3Rq4ziXowSFlJax1svrsqozFHrnL4AggvIyVKK1DoCrqY+jp73LJrzyqSiiQYpH7Qxg7npS
jtPVwRwM5ssUedq3HiHdJwNa/DOIhfClhpp/mdI52XmLr8wRPCzDvtlV05dcrqRiae2Mbqz5QlKs
/DTdJvgixhiCF5Yb9X1ROHsRUDenzZRGL3SqVu0ia5y1uElc8wVJI7QUFSs9mVUEuwxF2lNAU27n
hK1iqv+NJxtwUkuBuojcRb+Fxmluj2FAQeYlCVI8BwMrPzpTi6RxOfQHlI6nD7f3y/YDyoj4zSIC
vX8aj8vx4jKGOIhWxguxsDMcg9mouicH2+rmSfNap37XwtMBrJ/lqbUTq27vMQuxZ54Bgkgg7GvY
ZacS4o1Cs17iei6PwaQG/wCEBiwFTuphasL5owmb8Thpw57k0ZVFlqhSoLlUAGCJGstJJ3S0w9lF
1I5+6ogRYNChbzwHB9Cm7qEoJvvuj0rVhJvaohEhX4fVJkInsK4gwlLtcsIC68Y8fUhFHB2NOEsH
LAXn4d/bX3V71zAeGoskwgBoSQWWE5w9gfVp3CkvrL556DoMGye33ms/rCGebFaGgUIlJ0bfYyOo
NwkzdVJbebEULEvNVJzaofp7tNR/rc4ID27cfYojtz056vw6atajm0zTziZa1XD+9xOgrnBImS33
3nKm4MYBfBLZ+L1p99HJngJ7/JSWJAMoGXtuhykougI4X3ppFPzqNQ0RY0dF23fn3t2eI0CQNGLI
uUhr6aIvf4cw9TpK4zT0vTrwDnPTVxp9eoxO7QoCbpXAXDSjCdvJ2x96O31pkkfyRaWSpGgt5zk4
3kSjNI/90p7tR8gB7Xw2q7xSD22k2zNiy6r9t6HPlnWohNF9KbTa/HX7J2z3Gq0MCquGbETxWK9u
Y8dpVCcegadFaMG9tKmW4Klajzs7entkqSXJ0j/OPGy4NcYqmZwgzcAL+4Wiq4cxGZ/pHeGsOijP
4Aj2agVX5sSVSCWVeMAkl1gdWC6rrk7CLvdxXym+pUZhnl0vGR9vr9xbNrKM5JgU+Elk3jTkKNd1
9wg3BFPoSunHiSts/VCzetIgl8LoQ99r8a+yMFVx8oqxQg1bwdZhfA5RxBhPboG2nl2pg3O0c0x2
PiFK5f0M6ZJoB80DfnxMWrUuT7PmhcYTN46T7HA3ri0R1WZeX9oGsnWw3PB50jtl0Xu5n2i9faT5
rxydEsH520u0feoBOEnzPQhH4I03xcoJ2cnZCwrfweIKK0jXPo1BZh8rYNCX20NtJkRRD/SW1E1m
e20YmX0g7KpwgtLvNC8+jkOkHF10y3eaqZt7glE4K+wpciD6f6v7qgySvtCyseLA5vEFB2dCiWa2
lUMQoKB5AAw/XHpbv1OXVgpEST0LIFzQtZnmakMbxpjZKJnUfmd34tgqPaxbU5vOdy8h+RX5MJaq
VC3XJcsM9+10xsbFH/GjP3ZtF5J2VvHp9iibPcFc5C1LJ5D3FJ3m5c7Dn8KK63hkLijSP4rZTl4y
QpsTlZ+9puN2KASS3mJNeLrQ3lbLNgmkpwdPVJiHt/ZD25sOrsc2tEUluvsBIQCCegI9g+qdRMAt
Z0UlJsUQPKn9Xpv0P/k2KSoouNWdk3qe4kM99gGyN0K/N76Vw2L5hAXgG5JwNUO1Swo9qpraT3QD
Ql03J+dhDMS3II3yi5dnyp1sJXYiAwJaIJQm19oUz+OulpWIovZVN6seXVDaD1Gaduc+de5s+70N
xWJK7CcdY6qGyyWdLK03s0ZjqFirHtUEYcE2NvtzSm3oXYLw5IfbG3N7g6CpQjBE5Y4MD7np5Xim
UyWeEhi1DzzZPpe5VVxyTbkTZPq/WVEh5AgA+aeEshzFqnszzgav9hFMVE+hq+WHbLTFxdLnaidu
vTohypC0yXA+hcy2HMrRUnvshFv7wtKCv0FajX+03Sx27vjtlciy/TbK6jPR8goDBeklTOBBC8e2
001HI9HxhiemC38q1vijt4fky3/4WJikyLuKT7ZO7GqnsDSI3Y0vQjd8HqUBiIElz/0ryHYHxEIe
icbC2vnXMrtAiRq78XuESDnKCYZQUTzffSMSkUhos5Qeg3a4eosDvGHqxmWjt0GSHk3ELn23Dqdn
R+uNP24v25UbEfNpGmiSd8wTsdrjABdDiGui9sPBCz9ljVCfZi16F87xsBMdXR2JmgJwWIm9XZdy
Y8p2VtE5NWLMan9yWzc+aFGC2XxMf+H2pK7sc6nBz70LWkbCt5f7nDCmM4Y8afxuCpVjXunFRQ+N
j/9hECqRsppA93Udweaq3dttVDS+JjP7LhfjoZu1vcO0iZPfdgKhr2SLUIRc3efNgO1L1Q9sOE7q
U11hO1PPmDARrNVPYV7sGRZf+0q6BMrIKBbTU3m4f6tXODFVLa+fmVUcTAlx4Nwrl0KJu9d+sMp+
Z09c+1AgB0GjSRERCnbL0QyopkE+iwb6t1E9xKGKX62Fe9ntL3V9Tv9vlDU2LPCgpqGx2vhtHDcn
yvzFsU5w1yqj8Nftka7Nhw4CQQyBmQEGYDkfOIidoDDZ+I0SD0/JKMxj2E7B+T+MQobIR2L7bSDP
oV6UCBF6jV8hbXdqtPmHlmNy9B8GkWI5dEOI2NeRetzUoxKOaesHeoQZ7diND9Fs3R+kEzzz8vFx
QAhusL8oD7pe75atD2DC/a4Zg+U9mXg76g//YTYQYCXHjbd8ndRiptfZIshblGIbIQ5eOqn2oSmK
ek869eoOAFb7ximjGSL34m/np/OsDkJXzLLl83wiNXAOWCzenc9yZ0vIAiB7xLF485ajZL01xYOJ
tBxufcY5qFrs7xygGHcvGjmaFNVBigoeg74aZQAbbTU2AnbZoB2TJFZORtXff8MRjIAnkW4e8p+r
UcIhsbEssmAN4Iz0hx7H6g+YcMaHUHTp08Ql9PftWcl4apGkU1ZiPvT5KHdRVV89rm4xlM7kAsYW
TqX2j2XU1cqnMZp78RKMc1m/FFMQ2JfYweD5kUZ0F94dolM5pBKMwz0pCNDp5bKOOUs+mUPlp01L
iTYKQ+1XleFic4QdpvyFwFC/dwNuXxGyHkaUesnsmXVAYXoJbn+zyTEjgumPRaGY+QUcg3jAnQ/a
sqPn+V45eDum1L2SoG0qN0RKq5Og9hBFE2ByfjirY3Ty1Ky2/8yEMYRfFLNRjL+rNAl3ihjyby6/
7XJM+Zt+O31hOw4TNd/O73pVf59SHDvZUd79NafEoLe30fagy+uEq56Ou3TzXX1F1xWtqaDx6MPY
Uk5TA4o6q8Nq54G8tohsVUxHqJVR81lNKB60blDbuvdnI/2am21/EEnyvhf6U5+Ue8HttdWT7lr0
uKEfI+e5XL2y1ERKSbf3scpsnxEU+wdk8/zgCrysby/eZiR5e7Gj4SDQ1uKJWY6kGFT+qm7qfLes
lFOCWiiEJKM9xGJudobafCfuLV5k0NLSKX7DvcjnuoxtrIH9oED1K028/pR01d4BuzIhokAA4MCs
JHp6dSG39TRosV4MKJ/EtX4Iu/jnlAY5HtkWjtV3Lx7VcRvAAmeZRudqT5iYLNejqw+AkOwSlnoF
VxVHPk+rjjXeu3tT29yXb4h60HFkI/L+WO0K4iaraXNz9HV35BnogRoWR7T97eYRc0yLtvHcYutI
q274WpPy9TuByHZpCUSlGifvEMWuDXZ0xmuAT6z6dpbF54FSy7HVgv5hFNae3sImc6VCzMaEqMfZ
pu+6CrYBN4moHnMDlC82yRpxFtmJm1ywgjN9PWucfzIjiO/tftIw427mTZLSz6TOy7PghlNNJ7dx
/N6FG/FAByi0HtBk17ANG5R5T3lpex6ouiK/zN6hW0YPdDncNPZDGnalC7l5UI9dpNkHVd+9Hbcf
TVo00ISHI8fZW6ctioG+mWckws8iqOWnxu3YnU7XugXetQiH7RxyebwW9z7CsPStaMZBKZBk3eWk
Ki2Rfjuz4WN9aJ6iEsiTPbvNRbcmFRe7Wj+2fUw/mSLwY1vre2/BZt8gOvimn00zkFtmLW9jR2A4
8t4RPiJvTXhxx4YhWqPtsne0uRoLa2Q8dTHOxR3jcvsy2JxOhgY0AjaF2jNplLGcualFOAQHpYZK
uVtVl2QwIu3iVVGknzmpw3Ti2bXcoxVNmThXSmveKbYjEVMg6Vh9cNfSwmyVMNY2UVSpDaafCMxQ
rdRz/9AiYqlobLVPuEnvNVk2nxrYmQY5yiXqpU+4vmm7PvdiIWwLjpTSPOpKkNpPVmlltCl5I89p
EeMjO9YO0Aiz0zHiNMmUjfPtVd8cIvkjpImhZGs5hMbLVVdASeRzlloUGBDe4UrKnkVh6Tu9hc0h
ggKAfDT5CjVWHVjmcpS8rYQ7uIijjZFWPo+zk54q6v6n3tq1vbw6lGy3Ap3nkvVWB4hOCUmL5ga+
5XXmfOkwO8uPIU644mj26MEe7l0/aRoEZJhX7I2HvpyZY9ROPg2d409eFR7sEKnlOo6rnaRvEzxJ
cTuSPZClVFE20tiV7tFsSl3HH6jTvTpuo/9wALI8VSNeiF5eqN9vz2q7iGwKsmVwlywkH245q2xQ
DNH1rudHs5tCQ0EO4UhDN/tgI7t2743H60TRXXbrJZd/7UXS6FaG63Qb+HDpC1TWlbk5KVVTndXW
tHCvxqQcqKTi5vpZUyI7Q/zeFDvre2W+NJ/oeErZd9m8Wc43qSyXfgqbpkTz/bHU+v4U56V7Hpx+
3inFv3HHFze8QfRLzZrXmbYzmOjlWLaRSbbFmL42gVZ3hwgH9+oh4cMbr6la983ZjrlwT7j74pnS
ECl0F7VpGvOhGuZZeeRGzMgFrLCFiTFKu+rEiJL5CxovRXNRkngMDnrR2em7RhjNAG7Ts/5t2toq
D6U1aPMIjTwfhoNdV4hQR6ln9F+bOTYZBUH05pT0Wd+d5iwpEWiaOU3mIQ0baJWwvIrgc2qawfio
pqUbHhouFOUwanb7MFOgDo7ICpnGQ2p206uWd/b4IfDsIHhKeuBy77VRqZsXLayb5tR6FXoaUxGb
xlOhW2WC6bXZ5QDoMjP/E37bLC6N2QTTcU7ElH/uHci5D02ohuE50btWnFSLvOjgZvb0N/ouRXJU
DQ7EOc5zBAKrBOLu2c3DyT2MrjDqD2mrDxjVN7alPKIqHAxHztkYXlhX1TyLFLmeD31B6649aPM8
ehcVQ9fmzwj/dzc5ZGRjBhIidd2Zr40y1hgNqtrwJRkaN/8+6X2f/6HEDXXgsArT4PNU4+c0HPGK
j4Jn14iL/o9g0tX5o2eU7QwmJdbCJzE2WnWokKeqHgA4WcS/RJ72B4Czbvl4+zxvb/n/a8RIYEZ1
cu1nNTgxF0xpVK8RovDnFtOrQ6WH7fneUWDaw9ajFoCmAKHZcmfnVptXWZ+NryTi/YcqN4dzEul7
XaZtiEJ3iZzLgCIrNSFWowSG2c6DIi94O9NPWBmVnxsV9d1z0Sv46pht4VkUlZPhr3tnR22ctUNS
i71hrIlzaEDEDUZHyatSJ+N0TObRPERubRc7WcL2rqezgFwrEvV06mjxLlexLlNT7Xm1Xse045AN
pZ79m0EI/sruB0fUZJpV7Xw4+SeXVxJDMiOmR+kSdPpySCPSsRqtjfRVSUWpX/S2DrJzASV4eI8u
hHDv3o2kOUhCskne8Lqr1yUuKdK4KuIIOfLV52yYtUuQ38t5J5yjzw9KRoaU/Iu3ijmKaQwFbMfA
Tw2ze6jARn4sezE8qmjenfGDBs937wZhQD6YVAyRnYBV/KibiZngChP40Ob0By/BvwI3qDst4+S0
oFOC0uC1epPeWn6rnBJUYdtx8uqNpvlqiMg+Okro7Hyi7SakGUTxH6IHSAaSn+UogNVbjBDz9JX8
1Pg+1rX4Ghm4shiVm18UtSp2Ukd3swMpd9ERZ1/QzEU0eDleMWkC5bahei3HzHqnEeIPpwA/hD/p
VkXPzFR94VIYfrWTNu1U2q4NLVsQ7BWJWV9XcNIszKdmMOvXAjbu8FgVGYK6CJIIDItmwykfZkRL
uudRg0j3IOiU7bAAtnczfVEkmXCEAnoA3XM59SzUBVUDe3w19WJ+Rus6OOQUZnY+6LVRELeX6ZUc
ZA1pDVKK+LaVTa9v8M46V+JfU1WJPamk7U1CzYGrhJCRI4Bc+XIyBZAxGEHD9Jo0xbsoUJxj2oUJ
1jmQam6ftjeb4uWlJaHdZOSkLqCD19UcEZu10RjJ/IrnpChA4ofRx9qe++7oZEIvToM+CvePqg0b
9Uz8YdV/TKndaYcRqsr4d5gr1M/qURThIbF6xT1bgTO+t8ZQsX56EWYwd9+xKPPB6rGlgQK/d3Xp
KU4WakQ98ysBkKxEZurjpHX9q+sQzdxemu3hRf+P+JKzxK6mEbH8CKGhDr2AVvdKRDs0hxbe8GMR
jcPPkvbrZ8Uem/Zye8Qrn53jh6wo/GuJ2l6Vm4wgbcbUSsTrkPbDM3TF/DhTXzy5wtF21vHKRvbI
IiU3H5kdEDTLyQVNqoRml+av6qxqj10ooiOE13RnCbdBBgEGVyzK91RCSb2WozixaggFMu1rXw/9
o56Y1VcYk9ZZoS548FCzPGV9P++0U65NDQi2lExHrmiTukpF+HDyOgatIOJXcZEfdWqkewfnysfi
xqGihXAKb/06kAmboU+UpChe44pygkcj4wEsUnEcVSP9w5xF9b1HCCA/QBobH4JmfJ5Uc/xuJmH2
nOHT+I7ueXMOS2ButpnvqVts1oBipRRXlpgRyHhv8q6/9z28eNZnp9deh7ygSGC57UFVHP3p9n7d
jiJL6EBDQfdQs1yfELpyEMxCHOOjGcyuiFPt7IK739mqa6VKjp70EgPQTzFJIlFXuygh5y1Tvev9
TM9n++CZBK6/kHjo2/ehsGr1pehJaR9pSc9Q8oTjVg+Z4gr3uQ6LUD8GfZJ0Z3yjxXSY7HGgfCLm
fE/YbbMdpKoSzyi7nKIj6M/lVrc1moR90/S+ruj1IYkNcHaI+hwUPdV3tt522SXNgBIb2H9qxeta
KigCEjB43D6dlOY4OFH5YCSpd7r348ojywhyEClms5xQhtgwLsv14E9mC8bE06MHqqf5vdGeZBhL
XA5IY8qFb8/TbxtVNdNWA0uv+kKxtedySPOT2s/KzhbaXOVvo8AGoU6IO+Uay1zDaQMn3zAKOc6h
T6x/ekM8ljXGM3YQ7hm2brcCRSw2Av0J2aRbl+msMSH5zAyNWrcXxAcjhQ5itXVIpTsz/rz9la6O
JXvl0pcKW5PV2SiDFgoncpe+UiSoizeReSwV3g3PpuB7e6jttmNa0lIH1TJgrGvqOX55WY8Ig+aP
XWgfNTUMTrGo97rEmyeDTwX2FwIxCiRc4qtXV6TZ2OmCxcNTrjyNfTFTn+mVT50Bdacxyuqi2fEe
Cezq1KjcqjJR3CbDk+1GLaVDzRfz3F6MgppglPZ7JbqroxBSwCEB38w7vzxRWt+FbVSamh8Zdn7s
26J+Z/ThnrHF9VGA0CBOLkkbq86j3U3zVIPnxNeqs45BktRPitLuMayujgLPm1sIAsUGXZlaERKd
s8u+axz0+xPu5bpT9qAgVzcD/C1JfSGjXoMR8zkt7IFkw8dFShz1PH611eAzLumfk7J6GYrgPqtO
Xho23/8fb13Gj9TEwh+HL5RU3fcixOqk98LqZBX9Hhp807WQI4EToOdNYrix5mmRT+7NWdF8Y8SM
c9DdxzgsHp0IIRCjFl9qUX4P+uADfg93Kki8zZHVhAlL+YCupvyyv924bdZYXRKzPxBCCB70fpjB
GHvFY0bKeG88yyQlvApwDekFBfDlUGnHthCCTRL1nn7EKNs9lJ5BNXLs9vKYa/uRCxcgOM8IEcnq
HlQpOLe0a3VsPT1cCb1cebZhUT/cvgKv3bY2mbWEwZHNr6FJ8WT21owSs98EjnvGhudXADzi5Ibp
XpN9bajGZwIRRGGbvi6QEpoWy7WDzNFWQV8KvzDSCP3SCezRXOnHrHSKhxE7i9deRNNLP2jDpdK6
4EK9s3osunCkDOrsKSltlxeQOHEkchxEY5C0lr8mL4zZMoUp/MkK52OReYhti8K4O7AhEQWDJTE7
9G/XJkD0fpoQmVHdL1jWU9gN362p3pMn2E6Fa5H9iOgODYSNCiYt35SijDH7oVIpFy0c8EFzO3Nn
p2wiDqRLwGLQ7paEcx7n5YIFQdRrkRc5flzb72fXehmgch4i5LtoP+9tls2ULLotyFLDkAQTBCRj
OZg3ISc6JK3lI6llnsbcxPYmN/YkN6+NAq1SQgzp7vCNlqMA/B0Sbxos32qs+mDrg3cx036PH311
FIq28FaBI4DwWI7iug1gHHgCPjT3GNKwYuBwHwafbh/kK6NIbQr5SCILQMNsOUoF7MIUkET90CjF
CSN47Tx0ynS6PcrmuqAlBxcGmV6J196E0NPsde2kJC4KWW33qc7oGsVG2v1AF6XfOTrXhkLbCYIm
n0dCNJcTcmMEnRt+iJ/3Q3EohT48OCZNxthLmnu70MwKQJN0QCUmIvtdDkXZNENJKqfTqKTRCf9V
tEdU9MnbXOzBwq58JgyPJCuU/jrbbjVUXJZdrrQ0NUMVw9c+0PoXze3me199OSHYQ/ACSHTo1C4n
1ETU+2IjZkKe+S3GFvrJ6D1kB9zp3uqhFG4AmYSFHLEmAgfLgYoOHZc4zMNXA7Whs1vpP0pE6e7N
qAgoeP94PqQo1Sb17+swpm6hUXMei48YKUZfFETtPt7e2ZsPwwGhPqWRuzl0qNbdZjo7fTykongd
VJo4TYuIsaMr486mhlPIiiyqkyQ19BxIQylNbslk/4e980hyXNuy7FS+vT5eQou0/L8BgKRr0j10
dGAhPKC1uAAGUZOqidWCv5f5g6AbWV7t6oSFm4tLXFxxzj777C0XhIWq2dsPommm0q9UOzzUWO6N
Xk/ZT4exrZbWngmpMz+aUhF+jKdytB8t7C7VmxD9LPEpi+W02ExFjU6cSSRcedRL1YeqSYfgkyJE
NbuR1lHLLRVpMFw1GUztujIku3HxPKDrxu3MdsT7GfnkYoeHa9r6uTNNmVvacij5KnY/o5eaBPfb
oMta01XUROibUh6Fts0d0dVbR2lFvgsxehxv+sE2651jBfk2RhnNmlwqRaP6NOXlLD7D26NWbNaj
fROmkV5foSfrRNfCSctfGcfJM7G4pmxnkdjhnVNEerxdtPL7zh31WY59UUHNeRpHUpDHINWjaDcJ
pQFukuKpuVOFbeDcAMCM461SZKOrtYHztcx79i6xtiOjXoCZhRuXRf7OjOCyemOlq6lbontc3BGV
jM221pP5Sc5a60uqiKzk02ZV5I+zpH+1dXCQjT0Vs/rOHDSju4rx9lU9utgk1UXookan2QoqU92Y
kDGqn23ep4+QXhQFRROiyG3RGbj+5g1mYPtEQbLtZmoqIXZji3PUNk3ocL8KSHTRskDjbXgUsTJ8
kQCsof1wrRuZ50RSoD+DpIayZ85jNv3Cc85SvQRXlc4rxrxqvcxMAutpJlp0tvWgV4NX5MM87Ayl
MJKrzrRGlAXychLSPbc7rZl6o4eHkimKvzuWCNKNDAAYbWs71T5HRqFrHn2KWbVxRJpbj3I6ZTSu
D0H0FArJybzKbCsJBSm5rv3BSoTMwugH1RdjFGGLShu6fpumQ6rc5CKYYnLeyUkOHQ3X05XeFOns
8jIkGAWtVdtejlbB5MFbSKJf8xR2tueETf4jCNviyQwxUHMNwsbWq0KRPPWTNsrvs7nX7id5zDBx
ZqUpDtJqppx4U2FIpY8zbDlfd52cdzgwgPU8GrOeJX4X6VK8V/RMSnYJaXK4g/BiRptZKm11M0Vd
D8FkeQ2f6kpp1S1Yh2p4cpKIajuWSSXvoLv0qqekVlS71O6dcUd5KJncKM7mr+gRmsPiXsJ+cvU6
0DM/RjLn66BgvOS30DsqF/2BUfVtrVYMv8Ld3tg0XSubz4pS57IXaY2aQjVx1EOtybF5UOSyLVOX
5rL2c8q+VTzTSEMVIlymdNuy1eUf54/Ck5vXBFFaVPFpVYYrugYsFCELkUllsw+BsLadU8VXRiyp
H5sOSd/zQ71y6i4MJnihaMbjlL2K83AeMSK1bZu9UXXmVTSI3NMGRfPPj3ISui4h0VLjos+bY3dd
SSs6yl4YYDf7mjzoBkZ7Q8chWQ7U8y3C5z/Pj3b6TJCWwDCZOeJxIr7jO7GWnEDORNLvnVJM6JGZ
pSuHcr05P8ophrygO2hs0m24CD6sWYk0kVl9yKvaT1JeCFeRCkyD6iqkuTZIFLV3U1uzo02b5n3+
U3GmRbsylQJoRKko27siS8txm9U0y96nVmb0Li7WwZsrF9A+qErTTUrSvLBXj+cCwYWAQszQ7VNn
sA0/F0K+NUZnfKPhOr1b9KBTH+AOpz4NWH08jtpq41TRYYc8J02kVRoNuQs1NPlABUffjPCgtqHZ
F+GFhXVSIkZ1FGq/BlFzMVFa97lkcTQGnSAnqq0huLas74ki8G4LW1qP0wKqRNSZrtr00pu7o2Bm
0gQPqwCJaFSQVs8byohVzZVpPhSVMu70xawOxad355fY6dMRDwMJvCRHBvzM40lttFnLF620B80O
pK0p6dptQhXUNypb32apepvFSOY4rdDeHFUSiZOUo/dJPEOEeTyw1tdchFrnPIia+Qvhut22WNFd
iPpPTgV06IA+yJUW870Tj0Wyv7oWpuQ8NH2QPDqplWwVvZI+dREEKNQZ5g/np/P0WGXDAqNznSzM
iXWPplKxyaLAEXtOX5mrvkn8hPjRjfrxkm/sK0OR4FFdIvrnHFqXXcOQeYtGud/nxjT46NKlH1DN
1G6rUuov1CZfHQqEGdYiFUNa/Y/flRTVkyMivd83cThaHtsNSMcIw54AS25qc3t+Etc2jtwU4OgU
5xajGJIPffk8v4F9U5V1sjpZYt9xouV7Wjcl7LHmzEAR0sbazWt7fu26MBpLdUttkOsPto5nL+zG
KrGQ/1bi8ApHdComQoniS1jMSXjPx4O0zWnEkbzYzR5/PFtIXQcvf9hbkhJ7mkgI9iij3cWqQ8nJ
qGnPHKVLFYZXbhwASbqAaDkHWFOXD/XbnEQaKh8Thdc9x1QfuTjeGIeAObkw96evernXWFFLG+Np
Rj5l6G6m+Tzu1Z6SsKdJ5bzHhtWJ/X6a9fBCaPDKaH91vVgL3fgELpzyeFbAzuY9DZLTVRz3kFiD
OL6jF+j7+TV1+s6WTklg1iVbRpRqdc45Jca2+RSMe25u6RGtxtC4BjNX/SK3tXyLHEw9eVkqmsh7
88AU20GRucZf9GyP31tmhVBOYKrugR8qH0hdciNFEn4vO+VeqevsSixB8PlBT449JMAJh1Cp5ALh
3+X7vy0Wa0aUuxzCaV9kk/MUD3N4W0iGg1xfPNy1eYqi/PkBX3mRgJNktRwR+Lyu1VMVvW9JpwoG
ZPLvQytB0wRN8A9B0MW780OdbgSuDXBKXiRYv7OuU5pFoGizlU/7VrajWzVJUSHM40tOCa/NIPcS
/cKomZ5CbaWuhQopzbTXg2j6aBlx64eKke3kPgn8HoXsC0SwVyYQ+0g0xFR2Ait1dR12s9kiI1HI
eyVzTDxZq56oFTO7pBkvGee8MoEMhczNoqe+MAqPFwdWPEMZt7W810IRbJA01690LXkzIgr6wW4D
qqRmyFm5eiAtz7KoQPB6b4hOv06FM90DgFzSeXjlWdD4A2/lIIYZtK7uiqJtKU83yr61YEukWTfS
WTrm/vkl9+KEdgTo8DALuosALAc/xcPjKRNWHEq2Fcj7gZqh5geVBnmuBK1ARLAc5e/SaENp7yAl
P05NVDtbqP9tGAK1VJJzNTWymnpq4IwfJ2uc5m+qKDJrU8hWb3jYgwp736iFnHmyCWX6Jg2a5ocV
xGZ3U9bxYH8AMKtktMViKpWaEUXJdooG6Y328Fy6VC8Wm2bYdEznmjnRoc6WDUWt7PU8th7IbdD1
T6t4YSUqyqfzE/rK7lqaHdnC5IVAYavFMTY5h0giK/uslOnbVgxIsy69ddoBoLhpN02WqOaFUPB0
qXAnUlgGQlo86NZVUrtDvmwcC3xjpFTdqXYMj2nW2wtLZfnkxysFNJs2aqZxaddVV0+WqspQpIg0
7B2zHL5nRjtsWbjaUzEDBk1jY37S8fW+ViZZv0BlPT1ByI8gkpJoo0PBOXK8RvtAgzIUsUYR0aju
smZSPvYphF0xgfydf32vTCVDUQcGSKX9aU1n5MLppLZkqEDLxL3GUrmJ1d66Pj/K6ZVNRLDwJgk4
SS7XulVWh2Y1NvDaHrS08QtDGNt8LOz7UW3Cd2lsZj8dvOO35wc9fTQUuVFVg8NK5yetDMeziNJy
1pSFqu2pwjie2aTxR9uJjDcH1AsTireEJDxl9LVD2lQl+lRiHbXH1DG+w5mXrW4L896srUvc39Nl
AewC6ZRDkqCa/x8/UD5aTiVRBN07cvS9mZ3uWu6raSui9lI975VTEjU6GkCoTyFXyIF5PFRkgsrq
tWbsYa+nEp7GNPglmzRB+Ola0fF79GNdVHQfYaqk3JjRPLd+bdblXnZqu9mo8VhNn+J4dFAqHfSl
wjXqcnIVWkN8qKc0nPypkeqfeD6H8aMFTyS8UpHYyDdmIccRLUo2hs9Kn8eOC2elDmh/ytrpUqiz
TNjxDmeD04eHRhxrALDp+CnRZy8CYZfavmnjX2VXa56l99dVQAOQGrffpiG6ntIGTzPpQgj7ytJc
SPmksoQkCyHseGAza2cBVKzuNac072Zdkr5lRqNc2AAvPLzV81Fp5xJAk4Vx1nDdgCJLM9uNsacl
yvYAzY2HzDZ7P0y67lGx2nYvo+K7m4y+9MZJVAdsB2K/NLtLPnGnK3exLeZOJ6ikHKks58NvQSxJ
XB8jQ2DvLWwnXNBKyWvGugTyntPNW3f90vm3bEYuwEVt63iozizDPKCWttclO95omFtQSqCecH6U
Vx4ISjE5IwAWhh1r7u00p1Ul2ZlBSARwnBtxuBvUGUfsiLVzfqjTa8haqvgErgsud1KPRtwtdfqq
NfZKaEn+FPbdB1NJBy9sbFBAxY7oCByVKfFHLasutHOcrlPGppLHwc1qBZY9nkyRyVUsq4ydxLHj
zzhIkOyosX/+CV+dTPwMaLylbodW9fEo1pDhWNMOxj6eq34XYtp7F5GIbTGjv5QLnO54HshaiOCL
VQPMseOh6kYasVSVjf0EJRPtUO6IJyfO208Ry9ZPNS3/mTVJ/zkAaQvdMDSdSwqmrz3sYtDLqqE2
enJf6LEeDawdY1/R6fBulKLhHq3F8JOZG5cQs1f2P1cuYn0sUJjYJ14lZaMjVRGo5h5Bn8G6CuZB
sty0Nh26I60ksbzSicTHso2bnOB1zIad7LRxfW82Co5TNYSs4kLG99r8EzBzi5HBL+DQ8fzr6WSh
ANqYez1sJ3D2LKdWOb2v2nqjl6bhtoHyvXXCrVJmbxb6hStPGxS0EQUYCmb+8dAzlidicajZEzrb
3hDLAYz0sNnFTddfeMrX3vGiu8IdyvTTBXA8VEvhBJAysvZDMaounCZMUzoTjZI00J/O751TmhaP
hXANC4oIBLRnNVYn8GSvQ2GxnrpB8umME89JVqPSmEv5/CiUdppca+6z/STSePTpsg3SbVd2/VOb
5Oa401I1uoSULIMeXzxLSk/gBYoAhLjmUQ1F2LV1Gdl7ITf6Qznkw/0Im+z9+Wd/ZRRyHAQc0UNd
LKJWb9SMw4oekt7ZW6If4ZwUbfl1MMzpwgH8yttc+hhohCLL5mWtaEdmGVn9LOU2N0qeQjuapidh
KGKrRKZ+4YmWgGM1bxyDy5QRIyOkvLonrUSfrX6Q7X1md8OHwYiCW+h11DytTHZlPeg/vnkGEbKB
Dkz7CJQMfXXyFlJZq2Ba9t60gsytuoxGPbu7ZIj+2gS+FPOA0pd7eTWB/dBqoWOnzj7Ni34T2H3v
KaWVI8grX7K3emVJvHSsQQpapMXWmquGEVqhVWfOvh3ryRddVXko3l2SGXhtlMVtAR4fs4YW1vH+
jppmHHvQn73R4X3SIa7nJ8A8V29+OdQ7kLteOLLUIVZn5ahEBZXLNDxwKxq7ohS9K2vBpeaWV54F
MhWrgPXG+bEOzUz0hJHZQBKqElrm9bGVXqeckJcwsZMohn36IvJL2ZjgbG2QaidCsXIsdQ96bvez
P3FozR+UtC3AxbpRsrGSwvvMp1+7Ury6VWV6e80OZnc22nr7iIq5Oj5hmgljAWCgyTyCc9y3F5kJ
KXENjrkvsYzoilvjYev42D05/D/tC+kqCwCr7m1blLAgZKugrhIbRv6hQcjk0HG2xBjump3sOr1A
hgt1hSn7XuLY2dyXFpIKrhKG2dM8xgZeQdLQVYlLHSrAealGYOa2agKINFooxSgs4OfpuKlqJD9E
ir/oU5wYXXnVqKVqbHSUjcTtiKaV5coKSPEX0cjxjGaVMpm3kh4r1j52srK+jjFSCGhDEShLFerk
ULqb23lyccMYKldCojRt/BC+oP5d6fDieX7jwiM0ouGQEilFRDohVmnRoDUwscnP9qqad9uupdki
D2FNv3EUCwLzC4zP0Xqq4jUQaKBJMtn7njDDN7U89Lscsfrzo5ycqMsotA/Rh7eEQeuAr5UkRaXx
yt7bZZ8cTEyR3HwI9dtMG8dNILL28/nxTrbTouxvUOcFvmES15eFo9dOyXeVfdLH5bZWEcaNGt14
81MtXY2EsqAbAOjm6gAyaA2RkbdQ901oNX5pJdWWvjfp1qhG6dpQ60taDaezSKa6aELAwVa42pfd
/Xv+lshSbzattsflST/gsudEbgQj/GMYaFLoyj220efncXmCo5sQ0A1q9KKdsNB91xDY1DpdlWoD
gWKT55ZvWFX9rIspqnZmwSG/qw1pNLZYO4zmBUDnRVRwNTTNP/BmYU8vAP7qUoTotzjfOc4+b8d+
eqhGJ/uRWkX6ubFEGm6tVO2/YmpEvTBLx3BER9JBw6V3gv656vJWunYyDKpczcwkx2dN2lD6NPge
HyLTbtUdaWkz+3GsW7Rq1mNXfdGsPESurk8mw6vSpo83JZhS4/exUXbvnMA0fwXqYH2ihVUb3HhC
B9GVIQl+G1oKxNvzE/9yG68eH7oidTW6Qkj61nrLiqRMvYn0yB7dgMqtqertE0cYuptMjvFdG6aP
hT34E+r9P5pyaL/ojVldui3WL3+BCYkcQZWgkxM/Hi+3JoJrhbyDs5eSNN6JrlEaqtNqmHpTl6YX
wNaTm8km3gIdXETol37r1esOhNYVbdM6eyeEZShIzVx6ZL+aY667hVTvikJ9DG2umvPzfHJQ2MAh
cIHAQ0nuzZNnbKxcNtI4OYi47D8Lqcxc1IzVj+dHOQm9llHomVCgHnGQr+Fdo56x9UqL5NAOUrqz
ckW+K8Y53QJxXcqvTs4IEncGAioAMgBOW58RjmhzZNYAXjIHNwlz/DKmoeUFtOR3/RBdOB9OH4wu
1wXc4gZREV1YjRZGxViGVRUeGjFUHggCleas0h6UvH+zJSHwB/xsAHIeClRJPV6N+TiikoeHxSEZ
S4o8dZNvhwzRmPNv6nQ98BSIKAJOgEaSNR6PIgHWlWpRc0c1QeYRd0TXZRI6u/OjvDJtS8bE5UEd
G7h6BTzWkVVaqYhSpi3VQr8qneqrPdPO6yZtEcn++dFODnGKJtyBPJGFRjAVjeNnMoJYmLng3pWN
cHaNHGU1p5Z+NNVwKyVDuYOGeUl38ZUH5I6Cqo0szXI3robsOSvMOe3SAzT36jowOkpfUydl7K4u
GL6cf75X3pmzVE+4iJdOxBfy+G/XYmSNoS6HFaJRZRveO4hTv0/0vNy8fRSKryr376Lisp5FMJJI
6iQrP8zKDE0ul6QN6hzlhXf12rMs5Vd0K9lWYNLH7yoKE6VAuCA/qL0dbOlPMb+FkZF8feuzoA2j
Q5NahMiBglejSE6VhokRMGOVDpcYQTw3HOpLRpinRzqjGLwUmsWQs1zv2NmSZ7Vsi+JQZtq8y+nq
2jhTOm8RnOqudUkd3Rr98Nuuzs1LNJjTJa8tegQcSGQkS0PH8TQGQqkgHUf5oVSsQTypTW4mD/TG
qOOhIZUs3k9q1X83q8BI3iz0/uLIoKGiQtUQhGv5aL+txrbKWiURbXnIIlPYXlk5GNFhsvv2LUb1
nKIQQQtvEAGj43GyeAqs2Q7LQzCg1wLFPveMHPEzJzOtNx+Ki+QC9xc3F7qt6yhQS/IS2nZXHopq
7regI+ahTLryQsR3ipMuyg60SCF1Q1wBz+b4ieI20XpJysrDkKTiykz1dBtZUrAjF4s3qqhMP8/h
pYKP296I8dRmsIX+UHDmXTieT+9QuvbZ6tS1lwrGevVM6LOCU1rlocJqZyfqwnRzERUbTWoCX0mp
o715O6LdxSsEjaZVe43v56FujFWTVIe6GUof8uFjgffF/8NDkdNyXy+KICd12ELN9MzO++pAR0zo
zZqTeIUT0FKqBtUmn+X26vxDvbIF6RKEV0z+AMdxnayQU8zN1FjVgZ2iedxO2iamur11MkiO9gyy
AE81/HZ+0NPjE/kIwh9yJMgXgHjHS4hjO0BkcREnClTHCxDDNDyV0NK+8MZeWSEgWyDYNHHh0LSm
WyjQhkdjkutD2RXyr9gsyqc8NYuPLQZ/G7WK30xNpVOMFieuUghN6OatwhJbbYShCbs6QFfXbhZJ
7W0mRtuXzUtY5ElpgJE4VoAjOb0IWFdxeNPU8D5DngwURtu0YVYPHmkI3Um1mqJjEme5/MGcaNx2
hqi7ZtWWn8+/w1cWDmAyTV5Q0ThA17Be26v1MM9Je+CIK7UNx3WjbjRF9PmNUypVfY20gfRUlLJR
XsjnX9qXj5KuhTpDgZS7Y4kA1wrqURQncIJ645DV+GhY3E9GhYgq4gdVeIP+Zx1fOxXEqLsIgfPm
V2WNs7WTRZ607wprpu3MTUtzNn8pZlvWtzi0O9OuG9W6XXp65OL6/EStFyGtASwF3tHCr1hyp+PF
3gtaD4ZZyQ6DVbT+MKc3oRQcCj38RO34rTjRMhgEHECcJU070VlVlbJXrDkpDlHZKji+ZgMerPJb
sxdGQbqZQ2qhMpEqrR6pzSq1y4uuOeBeaHqGITk7ltoHw6lKD6ZEd+HKWS/2ZTgYeyTYJBbU6JYZ
/u2urnSYm7Y9tYe4kqxdp3PFZM6gbOioGjxhj9munYS9aRoz9NSpji6cIuvTiuHpZyNGIjriGl+L
3gxDraRzW3WHaAgC4FYaHppAHrbnl8npKOzjF6UHTkWO5NXZYbbI/2pz2B9QqbHva5rF8qsxr8Wl
APmlLPL77lFpdccgAs+LpaRqrsMEs82kwul7cQC3wUVH1ZLR3rXOLN+gNzsX28yeky+6IdXKY9Qg
ODH7tC8hHwszoEMryZb7tgZaUGnxzaowfp8Mmjzv6GtLRs8eBBIz04DaDC2WTpK4fWra8y4McvN7
asn5+zgANHDzJkpwWrZD5/OEFixtPrL0QTNbM3ljTMTDghqQ9kLYWnwHV9UULaXVb6yL8VA60ld1
0KNdVCbmhR1+0q60jGJzCiIhwFBs8+MFqtWhaudxNQGZDoqyaUaj090a0tvkz1KB6pMzjsBV0tg5
qPWGY1gcMo3dv0uM0G63+FwnCLI0oHzuiLaN5FNo0sQbM6PFe4GVzLalsAuIskr2qtoWoHFzdRgc
m1g7V6wHKe8p3L+s4//4Mf5n+FySBEC2L9p//Rdf/yiric6HqFt9+a/7GDSrLX91/7X82v/82PEv
/WtfPRfvuub5ubv/Vq1/8ugX+ft/j+9/674dfbEpuribHvvnZnp6bvusexmET7r85P/tN//x/PJX
3k/V8z//+FH2HF38tZCu2T/+/tb1z3/+Ab7525Ze/v7f33z4lvN7h2/Zt7I9+YXnb23H72r6nzDS
Kee84EtEPn/8Qzz/9R3lT6D9l0zSAGlYqvxFSbvhP/+w/1y4SMAckMs04CK+05b98h31T8BaoA90
3HQiN37gj/9+7qM39O839o8COeYyLrqWv8vy/PeJQF4J+Qcoigh8gZFPAOtBRQ6/LK3pDnJH52PG
0LqRblNBUWL0n6upcysNH+sYxtlvE/T3B/l94GXJHQ9sMDRxIOS5xRJjdebJVTg59CQ3d3Y0p+5g
JiaNF2pxpYzS27QJlmdkKAIgKg1oGXMJHW/RIauxiBJFc1cG9Pem3WBuR8OMLzyQvpwnqydCThgy
6qK/S9i5nPK/XVVx2IY9lg39nU3vuis3drRtZSP7gDnocNPFstgaaaaom64ZQfrUBGHF0dQjuqB1
R3yLkQbZCL01TX9W62YnzWrQeaZSVqWrzpa6r8amtNxQN+OflZPi2ar3vVt00/RBGab2UzrU4ucQ
R9IXS9Iy15hrx3DjMRkehkYqwZPGaHpKclX9oPfoeXehYt2G0fjdaBP5ETs14avD2MP0CeS6cAMt
H786syK9Dc19eRdL1EBkTmKM7u0SWv42SarS5iqNuN1dKqx+64gy94N+vGSHtBy6q1dBxZcNgizZ
QhNYvQozkaHNCLu9M+bo41D7Wv+AO0y108zgEi/4hTdyMhbZKM2qi+jy2jau7UMKnlXQ3tEMvq0n
2VPD3K8DbZvQXNP/CJNtpRrY1tHjjfbQZDTbfuiIWmTX7hAkasCRvqVych3X5XMo6ZtI2CAxe60d
XaE+GK2DpNDkRULzjfyjjWlPX+eumIl+tDulOQzxjdx5VfsUyIkbyV/1+FMy3LSllxWehFRAZMmb
MFU3mAF5dtJvpSFxk3mnRBWr71Mb7JNyesT1F7/IuwR/vTF5nMznoPs4zcmtiJ84lLaZchPgx1qh
7mVNnjC3mh1u1EHw32+Wlu3Rx7gq+qcmafzzh8QLRHIyueT5C2pInr+29cH5Bc+3VmnvyihWdny5
Ne1C3iZp8Ryn5QRRSInv1CjJaNIPyx3Mnui9kqYPcVHJWyOIJD+PAvO2bHLh5oHsIkD7mTLodtCf
ua0bLwMq8fOhaB6TVo4PAWJlGN7Ot6MUZ5su0jRPacfYs4XyM6uM7jq1jOHWKQfr3tTbeil7KH5D
E9A7LTWr63SMBW+pmHZqUUUXIo2XZOFkLgCSFg0yIH2bK+H3rQOnWK6S3uzujNbWfJol4i1n0XQz
V7Ph6YU2/HLEyPFtZYOLrqH2GY0B9bpAUsANhWN6Q2DWbqwkim9AuvIkYkRXkQfHQ0eh9wIOmqsx
aPnLfZpvdJ3K+fmXuSqY/bX36bvFvA+pRW6wVagk9ZERdbj93OVIyXtJF9ZeGzrmrqsmfdPaothl
9pTeEtWPbqX0n2jcni5ALK/cOvBDFtV3gGjQ1VXuLArIE6ma9neSDREqcKTkFgl4Y2cbwSWds1eH
4lpdGmgIQNfXQaFHdd3OfX/n1A16GvqkbHI1lb9E1HguzexrY9G1RVZG8+hCtD1eGrLS2a0B9/Uu
q+TuIbdz2wcS1B7F0IlbJkNz02i2PUs06V2kyNWmVpFERk5iQsiuhuTZl+ZW7ZKWPvNcvVA3fEmS
jhcujS/cilCA+fekCyW0UEtpUWe5C5tA3bSArq5hyhGElray0cbAd8wKbZQxOu1zUMeaT3tpcGUU
QmwLZTZ3ZibmK2BHbPrmQcYIcbqk03oaBYHtveQLZJuLoNvx/OlBGEFX06q7cuzAiYqm3ETpmN2Y
c1PsrClKrxP0L+4UKqDe+U2xvJmjuQE+QUYN8hIhA22sq3S6DmWlt6KiuKVjxd5YU1r5IXWFN6VC
7DyQNhjlBEGQl4hRVhFQNTjVUI+JfpvLzbiV85i5twppe/5ZTm5dEAFUmUiXiew4rlebywxlc86m
Yb7NJ2WnVU1z1c8ySIRi1aik/C1Z+P+TDZIN3s9//HdQf5Js/O//lT23/7j/1rTRtyw7Tjr4xb+T
Dkv5k1Ye2NOk+Uj1LanF30mHKf+5EOSX5UCzAZDC/yQdiv6nSZ2dcHxpMEROnX3wd9ah/7kkj6DF
SIQD+KFf9pas43ilsMHoJVEoqgI8MxYIy/F+E0qe5UKO86dmlBtPqRV3lu13gzA1Nxpr+8Khf7y7
/xqNQvti+GUsrbqre8dMQjFmUpU/YZGdbvNHdQ73Qkvoou/uSy2KXUD/+Oq3V3L4awf/nt68Mibn
Pm0ITDH5zbq3NU+CSO3zMX0aJms/xg53azfuqjbeyENp7WI1vY2dS/2nr0zrS/GdVBIA+mRaB3Nw
+lLJsid1NuarobOvu9H51Ek2ihbmJV16Lpajs4t5RS4UFB84f5lXLrnjt0iUX9hJJptP8DuHLTIo
Wuzb6U95dJUxRIX/ZwxRvSg+9+E7JYHn9WB3e624MlIwNE8OfbXzZuWbM7tLe3H00w5/2uWHscaE
6CAP193wS9Ov7WSDO1MXbbPkvd7uzeg2o0HH2MSDZ0Vek+/s9svchW4REs82nvq+b67byNfvkscy
2kzaz6l8rw/vogKJ5/1sfcFbbq52tr0LjCfNQqbsUdafbCNxWyUEP1fhtTx2srRDL6+3ruLdqF5J
IXaOEAy1Jzu41nbWjUZ5Pspd5Mycj/M3M/Jzo/O4LeIv+qf0u1p5qXSYjR+ZlN/HZuXRJVuXB0Hv
mZ4/2/KXyX5n2N9qyprTQAZXPar1d2joflsmmBQ9D8FXWvzcgoJvv22166EsECnPEJv9HMyPQeEj
XiYLqJz9wBODLE2frSRzFe2TFN82441pztyTlesot3KFZIzbHoqYTlxa0LwyDL3Q2bIW0Mpt0ls9
8C3xpZc8U9+hjxaX13Ctzm+EVdT31yrhXlscY18ohisYrk7CJsyJP59EnNeeaQY6lkVT4NMNuoCp
gb6121i7K0QNAUGq35edfqnN92RfsBmWajq8XYhaJ/jqZHWwoSZTf+rsb93URV4n2tkzK+G4wCLq
hWjstdEgVCweHXBDqRYebwtDQgC/hCnylPXOhyCqItcye+jVQ3I3NlF3YbSTgwbqyIsAN6EVej0L
uPR7VhAIa5B6bczej0S9LoCnr3fWB6sKrjuR35pO/GFqikvQ6gvZ+d9hCy+VUaE+UIahGgAndQlI
f0vjpyDE+Sy10vfNZHzprKsop2fb6ciwYjutNwrhkttE5ohMk7iCyMtarqL3cT48mqKw3ba3teu8
S8sNRRyqFMnT+UX3Uv89+nyAZ5j64iqF6v6C+Rx/vlg1aEFQQ+ddUd1b/Y63bWleZ18Zqu+Q08Wu
Ll9N6ZWyHa9lsakClN7cqNpIzymL0IGn6Q6w2951V4nkJdv8vrlVbupr48YC7HZ7qKq159ybPc/o
8YNN4/J7ivBr+ro9dLEAYFA13spuAhYsu9JP6a69Ka+MyjUf2u/hu+hGvW2+ZjfhNtohR7BRoS9L
rmq5SuIHT8aX87PxchCfzgZkWgIz+P7rCzCsqORNdeq8sz+IydN+kHgliMiwBRrQPi/4Zd2WH7LO
VQ/ZLROBdUAg+xXqgY6Lf2TzEYceqfbqd9W9uE2ey+88h1W5AAnnP+eLg825z7kCh7C7EwAbkfMu
ua7u9MmFnBFdN9vytrySrgqO0V8Kc/s5fZi3wePwWdkXd9NNv7HcANMrdUepPLiPrp0rKhDq0/9h
77yW48ayNf0uc48OeHMLl55MQ3+DECUR3ns8/XypPieimOwRo++nQ1GqllRKJLCx91r/+o2yUa4Z
wH5crq3eKzNXqN0scrE/XNJ9ojrm9NhFbqHYY21Pna21DifYYNopCIxtrI1dsBmP0mk6o6btDLsC
dKndCUwtcut+lem2styr027R/DY4WOVxxhurfO26c1E7SmOrL9ldYJe+uibs8FQdynv8EMpLc0hW
39Xdfwrr2/sGRIyuCYTzqpb7vNpTlBc52WXmJX4St9K9tFnuk317l99ZtrYWntWn1s5Pfc1qtdPU
Didbw1OydbAFFiT6cGd8yycPvMgsnXbaNOOxacjlQBCCX6jDf5c1q57mJPbplKOaoDTXHJ24d+eE
xtkJKrsvEM16UuS0+2SnpW7xxrmD77YQbeuKl87P3uqLsO035nPypj9Lh+GOVK0jB49CAseJ6VFO
cCGbx6UXbU29WMMm0lzeh7pcK6orlOQ8khrtWoNHnJ/Y2XlkJ99IOJXPrRh7GnvG1ZMZAw9yDSDs
fL6Lc0KNk1PzXIJDcIif+q2yiR4Dp3KzfR054uQJol2WftQ6KNSs3M4P+qb3s12xi1e1a53KzeTJ
vuqLhS0/A5xnh+9SDZkncQ3/fNJgFzRztItwzywcfW723UotSQwI6vmUmas4X5XSNrFs0pJ13scw
k9n/d2kV2K3l5eEmDLdVvMmMkz6ckmIjWltkFW31qlqPZrdtMQMLD9rsiIo7B+skduqflemHgw1v
qPuY76PARdCunIrObkRblmz1V1rb1g8UMB+y7vXlYzi/mM29NHn8PvBiNttJhGW8Y/aeZjjjiE+r
35RuLF+W0m1rdx63ZXLHKKHJ3CBeZZGPZ1VnFNQ2kUMcsm0puGNsB/ERAi5JmHdLeqjqVZRcN1mq
vzgx7KW469TY6Q3LlYtHXSFaxeXFHOCUm37drYA7kzO2mv07Q3BFv6T9LpH9Mj0Nwkqf32dqRb1A
SgIRXS/s2lC8FGupBsvvTOUrcjFqCZ8AyGZMnCC3BfZIRXNYokWUwibHeYeQQs3V29Am3NdujH0+
nY3oOPSH1oz9wXyKjQdsX+w84W59Z7R7W1ygP9JBsHjV4djSQt286kEutxj1R+KZ+FBcb6dkE+iz
4tWB3DpLbXxzcnz5NOA6Zk3wdfADZHx1U1yIeaLqZYwnMfDMr7ahdFPSNLFFvIo5Lr8Fim7fQAYn
QCCQF67t4ZWP+PkNZEait9BOwkui57XdSzX0/6L4ySDhWudvSYgVndjYFMOg7EPsWaFzuOoSNmTE
GtumVL6LAbkd7l6ZQ/RSNKqUVkzObxl8wpiosYjh3Jl85edmjDSfwhGEVd+HSg9TNgxWncKhKuT4
7Ak4yBsnTS9zuhHxZMw4Bvz9gLyt9bgcyhoMGam6IIpZN5Ule9MU4ly4nAmpWqk4kxPb1uHpi2sx
oxp3ycvAvrK9vjmXP6OLWKtoVwd2ygcIN/Dvb7moU6x0Bqog8dzHVeuJaSs6gxS22A2z8v7bb3id
2FOlID7mxt/is0KYqVGIx/G5I6PELgOvm5hIMsWJ6CzfFCXR3VRS/b9/KMX57baKroCQpmu8Hvs+
I/LPC29q5Eppqko+pymmJE6ebCL1l5UpTlreLRmhKeveujPCHzgP28pgMUBhUxDvTPGgWaldla9a
/aB256B6KsTjNO2K6TJXT3P7XneskukSZfuxe4/1ndrtqZbTYoeDlzmvi/owL2tIEZLKgCaiiWvt
WM2dF5Q8XT44ycao16lcsvnR4Zn3CxSCZd0k9lSdjJi3/lj0B01f5+KrWLOBq8JdvazV+ZAKHyU9
x4LFbyvHNjaXBkev+qKH5946G+VTbdAJrQ0uxLwXQl9WfmblkzZ75XTXhu6orznjBuOUiRtL2zXo
DYsPy0ioB/a6RYQfXzp3BazB4sEeiEmb7UXwLOHZTB7l5U6OznTYhu4GfKeYuyhsZfV30K+04YdU
kpNxiuuHjPYWu6dEWkVj5Q7zJuFeCRy0jWsI+5jZWJVD7DEDV9EOhDH0P6NSIDb5hyRxT7U3EhTw
UrYrfZVJTtRiew0nk2Zn3VyliZsKlp+6oX/WjYehf4j4o3GqO41yaWdnMp96y5cUT1bWYBRxQON8
3avbylOYen1nffPl1KYsu9JzsdMCe+V9+ry86rgYQyJc1HMUhxkNO5lCVWV2dkFCsT1rQuPEUvUd
JfhLNQ3dg8AdSAJspHzsba0QLeFV7S0q50X/VQzwbhaSQDyxDm2z3KX1RyvcwQ5TGW/14UnptiEW
wsVKCg5q/dTlPhtKO70Kpp8Zh3w6YLMby3iOayeTVkA7zdJbEDqqalfgCRSNzXbMGDTajb6dUdGo
CRMI7uy8rUt/sNxhKxv7ws6VR6q65QiZSrdO1tB7YmRfR5uhPyi+jJZTcFpzS+CDXYnbQtxO7e+w
8FXN6zKv/BXoK5F7J26t05Ae7hbFbsb7KHkpZ83WssauY2wSenxiTpVR2kbzZCjbcHDi5j5TfGOy
i/gbgy0cBL5sHVDY0Q79GSqB+N30LGaLNfFcKPI5VrbMd6kWhn22wafSy5zxY8Cr/rAMdvOiGtj0
OMGMVwYCMd0egpO4bKeythldKs5kHKpon6nv1/8TEhAW50+MpPLBzQp7qVxZwXvNwQJduMx35bJN
jENUHO5LsLbUEfuCqlndqJzNyvx7GrCFU156k1tQ8hNTjU0uVT6aOCt7s+Ifc3KwwHyg3xL2Gl8i
uNvTWnivjlJ7wDpFCnfh4Bb6UzA/Dv3gmCGG4POPUD0p1UCjdCCOXtDvK8VWqANEKXfykQ2huZ/n
HybzrlKkYToLMTLsfj+4Ze0E3VkUwOxKB5/WwpQhSLmhZsMva/RVpNh5+NBqpRf07xIT1ERIba15
ILXqestm+sE+XYscA81BprlO6OFjG75fnU62brjzk7Tv5UOtrOTR1sU7NT43P0asC48jOualt03h
kOmqHdb3WnAXJKMb4x7f/FLY26KD3E/ruMOiftT2RXNstScpDNZpSDte3ded90Mj1Efr38tJ22MP
t8GU1Dan2q4mTJHd3Pgt6pFdIwBslwg3jlXRYMla+0b3E92jkQfs6z6hutdWKMAhacFNv2HPTGdb
UB/yahvMm4ncxx5cr++PoYJJjv5eZb805UG2ibMXppWWMvmmZl4n1wAozgLKfL807Uce5qp4e5Lf
hcqP0G8Evii6yVl47EVX+gXzwKR5qX3oZFbpWCnktEMarTgPhlN3Ny20wD5OGBBTnSRbYeGU+IGx
KsXYLnOvTrdz5laPXboDVvXRBS3eBEetspVwI7qIyFYjfrgkDHlhe4h7LzJ8fW25rcf+EL2mGAG+
hTvLL+/SH8Kxjuxcsofz5PWbcQ3NpL3vwVL1jQHuco7ewsKeBFtc15c44epmlbPMiTfVLnlWbTFw
5lOjuurzdynMN6PJa2mDXehVSXAVM9BB3+BEJbV8nhKycE4aaOFDXIn2BJ2aBjGydUXFAVayvEQs
ZF5QcK0w611kyzsyCVSbvKA77HceW8HYt2L6DfH1Sy0MfgjD+Q/NG+7SrfMVQ+M8FqDGnJMo651Q
k0s3LYbvjEW/VJR8dRLG4OHoKmTJW/KK0sVBbSazeE6wbbYrrX8SI/FI8DRN/vKjE5fjmFjf7JkY
Fd3umWCVgJbXVEzuPDOEz+ch/CBBTpJZOucwSxdHNNxcXANExQs7gV8XLvj3pCAjWRfyXSKsItbp
8pSxx4LCVxvztxS772w/VXeFLPpsZ0jnMMGaC/JTXTvTcBdr7Bm7Ofrd68dl/C3lL0a7E7P3oT+i
HCyTp2L4WEyfwfiQOPBAMNuqBZtJQ5q4GFRSc0qg8LZR+6yBJPKL2WlmqJxeSSWVbONmUxjuBGeq
d7LY4Y0Z0THPNpOHKNuawMo+lIy1vAPQWFOInFqPZtIBL3SBrlaSPzu1N/itF96Zp+Ct/Age04/q
pfQ0t9wxR+HPMTXya0/3htf0OX+XXuudtJHf5pPAz9pxJC8IApHIGIV8Z5cfRbheJD9dzoOwnouN
Yuyn8VSsTGVd5e9D+nPOMRHcQV0WhoOY3HfjRmgLG6doO67Wg3ZJ6r1YvuRuUe95wRfZj+utlO4s
QJxwk8XrQvGtdAUzgwObCGnY1/xzOIsP9SvRD/nrDMxdYgtnM8wTVLZAm8gS4zV+/3utTqP7dfHA
fWFcf0VAvnYjcweN0cz65RxJrlKvJ32dJHtV9aXJDyyPopJfV3VXjjeM4GyxcljY6ptVu43qDdVD
Ybz35R1YvLkcOgpr0iyk1RDbVeRFi6/Fdkj7lthh5bTn7FV4qXKnvGsdimsQgszWL13gjZKb5J58
H1zmFx1G4eyXpa2d1JfhSfqIzsVTzmo4hftqzQVt60Pkp/wF1ls2uhMC7X1w3/uGxzVuiqfqh/Y0
rMgaK2xBc9IL2/2H1tjwrECVSZSOJbev7JgLXEf3xjqrbPEHWgJjrW8q4vOkB3ya/GobvRVQvlQ7
89pN9wESyMEp2e2rdki5tINy0DzLEbx8la50t/XDvW5zmDiij+IvtYUfCQANL1TiKG9gLeIl2AcP
4gjeAeoj/pI34SoB40mgkNn1odyOd8p6WOu/WnZrr/Tld/k52eEAop0QY6gPNWyrF96povKSxU1T
b5y3Ghiq5C3FWmRmNfyqjNM8bGblElXLSpv2VuQnrcPv4Q5yPRQK2ziLr8VzetBf+5EkWDs85I91
bfPDqDx+oPTShbVe+iSHSJ3d6k6UOnjljXzcuLauQTo7cziUowha99LOW3QCBvv7+7A2VmbudAuo
vTdGKxgnwwkGnPQ4/tJ+Dwe5Y4phN/xNpp0zo0w9ECRhWDe6k4VOQIpfumq1ldzdpdlBNH1DdfnD
ZeoUqh39jlDDE7qWOFPimrMr9n6gbQPLbZIdaUCa5AfKRpJ8s9xG4ykFYg3Xev+hxtRTF4UR8bCO
61WrHogEU9r7kdYk8brO5Rd7wzarVVm63chWZ8P6Sgn3w2nOJidjthjfMYn8pvf/CoGQaXid9KBH
U5n33Gp9VK3JkWzlyznvDbI0Rt7wIJ4yOx2YdyDB23bpWWr2utwfi9KDnyi7Av9zEO0D8SrpNyjt
F0SKy+HYIAzualbCwOvz0dEozYS/TySdpRersGZP1HAuqkrGGpP5zTnFqO/LVgNthsrAuoaoAQ3c
gG1iFijk/FTLeXLzdb3t76b9+ASV0re88cirEddEMzl5tO2nhyp1EEFJQMSP8lF9mBPbPIKSJ8MR
h7EExFygH6ET9nHqbAtHjldmZJs/l0eIoI72IycgRrP1zskMOyM+y/Rb1vZRNry8u89aZxw8I78e
UH3iTaXb0JZ1tnhMPq4v+v382g9rJXkI1bt58BS25+N8rHbya7MON/m+85ZtuIpX1jldCV63m4+q
m67AVp/5c/ds70/Fj3Ff3cn+yL6k3EEMrJM7gyUZuG3iaQtpL9s5XnXpYemOU3rIVa7DVY9T4oD4
qvV1OwwUxl+eYJwkjhzJUQ2ejTMehcfr3ngQj1x++EZgVvgoHpmviS/Kh8Aeme3AiY3QDl6XxWUO
Q0PEHqMflbPu6m7pSLbmL3vqW1+1OW9d2V8+EKSIli08Fu9IJImI4nrTx5H3zrTr39zo61azXrb6
S3RuSzt+KB9ohYRtdcpqXtChuJ6a1i/rOAqOKkFAs/n19n1g02KUlNJg2P1H6RWH+j5+ATbZmnf9
1lrr5+R3yPk8bpt99qD9nLfyIX1HO8y2axwBhflZmLbJo6IwVnbVnhba7qSdplxfVehj2XBqg53Z
3o2WK/hpuc2G9TxhhXvqu2OsHkLVj2EH666guJXkxyabDtuDmwkrq11Ziiv06yVekbmF/gYUQ60c
/Q3AWm/ZuN28dbSE1WKnz1ZhX5kFgq17c3es+oMsr+fel+ezrB7S1ol0p+V7F3uhP2QdlnsodrSD
FT+hoQta2/iGAPgf3lkmFZCQrgYUyCNvBitmT7REMHXLecEo5V5Q4mI35NJkB8OkenWnzf/1HgEN
G4sueJDXkJ7b4XRS6nMyjkJ6Jm1Fd7rYZMds6m0ppr9mU/iO5/kn2vjTTAZwh5oDfh1KMfaJm13C
SiqFfDEzPSdtULkE1r9rctEfFbL80Er9hAEXxDNdUtSVqOthXERTATu74EjFCNjpcmT2nFa6NQsr
5EAkglpwrq2w/fn30un2MXDnQYOu6Dpez+gEb0DOeurFpEvy+FwtVslop2eZ6nrn0uw4yyj3m79/
3B8Fxz/vy/XzkKoyk7zSIHA7+bxVp5WVL1WbxWczXsZdVs/7KQlMP22jFlef5Wet01HNiRJ7s7kw
aIlMwwcaLpxSzZrd0NAz8n0aW0jUYI39Wg+sVxl7Mke/OeP+EI8/XSkOHzhrwXlDjUNvcnNn2lyo
MQpTlov81vN5kg2DOnsQ7tWVdglW5jb3yhPz0ugSbsvfyjNbPUPR+C1LHSEHr7UbmNjJUS19nHCA
azIIEP1dDuAS+0Lsp6lLSaIFrgz0I8Wc/5devVOHtXXOk10o7YrA0Yi2xUMoc5LGJu5KwbEJ683F
08wB/6gNeV59QxHhM/q0Ruprt84PhQx4exKC80i5n3hx7YEJUIjMO/5VEez4vfTmE2KB2kDJc90l
QDIGBYjEiSmXqOU4j547dj84VoYTJ06UuA1FIOZK4ze3+A/p5fYWo/pgrPPH8Uu92QNSXTKAXzPx
slTNHr1S6irGpDlZxEFZCZNs89b+GArOzyqlusrFe1UKPhKyFDcMRY5/X5q3mJ1OMgm5T9cAUXxC
0BZ8Xpm0wpHOK1tcZDmWmOJk96o6Dqsg/km+GFXr4zyU62ScrG+4ULc48J/PRWbF5kSyGY48nz+3
UEjP09u4uAyW4HcSpK5qShY71gM7l2MZMEtvvxmofHnp+apXg0waJiYcf5il/yTqCKrUtZJS55ek
TAavMXYzGhiaPKr5JE/9v9/X//Bh1xcJAzRm6VhY3uDceHxpcaVp3NekfomjggJbMX+XUv84Z/F3
leltccZfD4gAtYFy8Hqs3FSCSq2IgNvheAmWFMitaKm1ZUY2f/9Kfw6LzwsXez9wdEZDVxXyrYo0
QUPaSrU+XDDhB8wqUcg8RFdjQ1tceP0p+hyTpjdem9lRIzBF9LCZ1iC0Fo99vCmLXRKdBQv11q7S
vCRYlZbmaJmfaZ6co671+skd6zuleahaN8PKvV1Ngmup6zZ1uxgJy66TCO3aFNYuVD10Es2ytgLP
0hhRu9IH7SRTayJGqBwJ9o0f8gfpyZhI1fCU2KnuqL34/ewpHWyxtOvIk2oHCzV5cPrOKRkZZncI
+LsYufFdYuCQf23iUQ2ZgoOne1P7teJhIpfsunwtBqt0XA2HYvVdJPItCsWjvPLlsJlmezC/SCVU
UcgJmRT7i5gujqUP98z47MWSJ2fompdeK++xY/puR7ruOJ8fLHaezJlZRtfFepv9URgRiSToEC5I
FhLawMmdcyPyUNHC7Rpa1UVuDyQ0TOtC6EKvLqvvxstfv/bV/UuBoo06WTX+HEv/INGJ4ULMrDYV
l0xQn7I4j51GjQInqYva6xJZdpPyg6TB7Jtv/vUtZQuGj3mNE4R8fZsp2PZY9cdD1VxmnAq3nbkS
4OJpkebkUiis/v76fGF/gilSA6AG0NEgXC38Pm95Qif2wdiUfNhoXmpRWmNkmjAS+IjGYykUmHRK
+JAtFiOkrCq/KQT/w6fDPL36C8ECpHW9VX6WnPdRQZruRShEi5nF4uK4fFB6rXa1OD7M+7FOEoaA
4ROTuZe/f/WvtxmXPFSO+AOivWbr/fzNZTWuwsEsmkubtzuMWq/yeYv9otftyWq/3ae+rGY+DVgM
S6Urq/8WyLZGsYHip7UXqBXdGiBr7DYT+j+7l/Un5WpcjSRtZsCcmt8spy9cUCjgfEseMUAurBRF
/vxFI76NIVRMwHICquS0ER8i+NBFf+k7YVc0+KEOMiPpqTMEZJA4A8EQNZEUb3QrhIJZZaLfLaJv
jKp+aZmz//0xfCnPuTx8UhROewb7ZDvcHPZJlQmQcUPxPNek74bT/BENdevrZdXacsp0n2LAgLrO
KNNC80NfTRNdR89dLDPsUnPV78y+9HKdcq9SzhjW9F6Tw3irkm8u9cuKga6KTQHuSLyYVOo3VzqQ
l6NPhV5drAr+9tIyMbGqWsIkJ/1JHGH3zYP7coBeOdk4K7JAJQyZbrM2rbZvpQJx1oWAJgVKObyV
LOizb95B7cs+i9kEFBpwGwYBMHFviutRa5SylbP4UkNWi+3ckl8VaTq30bKJ6rjc6ypstXBeGAKr
dbXTNa7DEjLlMPX6fSCG1hHZNkaMC/SeydC2AzmvdxUx8LsUp2RbX15UM2e02yT6PXnS8IaWntRt
+acJkVeIgncrjIQNlwFaCigsZ9OdVWug3cS2OUQGwTYQKVQ6VdgKaVCerbxwE6XjASyLuqoMsT31
oKNBZw6nxfAybIvO0Apm/IqPRk3EfRd/U55+7Zy4ZdAQ0cdwPHE43fB82pjUub7NksvS5YkTkqnj
DGJdukYmlY64APnFSRds+z49spk/EEI82p1o/RY78YBZlKdM6vBMooKzNOAAjWw1Pmpp9ZvSSL5F
4hEWQUOSodNQh+EMdvPi13IR9pZZxBdtFOKVMg7KvdSVghcOnYyXIMupD0rYBFVhMyCHetr1JORF
LGi1K50GIOAYFq95leXbBVvK3MB0LlX7FQk27V4Vwl0XSPL679vBlzOXJYgSAFOFq7Ee79rnzUrp
i0aItHG4MrqslcKi2DNbs0MR6rqJHN3OTAKU//vPZIPEGpMMLkikN585yhoMXXNoznLS/Vyy9nce
Zc9ZkG5yM+AQZO4liJH/98+Ubr3arsnTeA+ygKhxCF26PRGI6GhknXC4cxG7SoFe+WJYxKBMT0VB
9Gxvh9KLlh/QIXX1Ntfh7MDNjG3uCj1qiOFu7cUxyR7oeebcEdFkxGbrKnRq7QyvIFjscIGKIb8b
HfTfdx3f11LZNQB+aH/k4X7AIzZT10lBhvlZnu4G2D1Vug7mY5e5xuwVKb0mjdBTm9XOUD3m0vtY
ey3ju17bEC5vRR/QfrMIZFBfBSDqufqol2vzudDdsXhRlN2I0OZqUu20R830+plJGIQfxqS6p/fO
HwOa6UOozsRZ2HntFhPq7YOq3xvNYwB+pz+rmeqZ6T2eLHZzJvlmKP0qJG8HJPZurtzZtIVXdl0G
XrG2CQwfGSOvEw7OaYG4guMcIuRKqr7Zlr+eAhYNKF5RqEJhX96SIDNxJmJex8S9VRSYExPgZhDf
hdBqy3FIv1ma/zb4+FQGs0yub4LFaYCvyK30NdbyXIxrdTz3qj/Kp1K3g+W+bXl4Yu1oradlAAXa
i2H+sKpDwEMsg0vUvUT9tlVeFfW3pP6eRiCu6hhWvzPhEAVYIXtq+rz0GBIza9sFIjOYR8l8nOce
x+DncJCdrrds/Jr9mDGZkDhdwEQDUsUAZ2RMN0F/HqNDKa9C86W3oEhVv+S2wREP/IIn1PaxI2EX
1NUV6/nZCrZz1Ngaap5R15y5AFcHSZnabjNEgqeM5Ik4IwQ6deyBTkZAOYDlFFfNAXoEszSrRM+Q
YJE/g0mKKvxgvIvy0BaU35L2KxYqu5CO1stEM9Wg+xIg8hegBeFLXeargUufwbMbfldGwjQGRN3r
T7BibDEmuaXlNEkZcA+v2hvSgREsvrGTpwGyUubI5qmpzkn6S2V4nOLxWU0bE2G0FT5Y4SluXkv9
LMKYiV5KuDv6riaQZkFQBNEtT84BF6NaG6tc9dUr9ClozJObKbAnWLH9ikRrE146SHS9MWV7eSo5
85wgsi3LAWdhjtY/yh/SZYpcJuCSCrkr3csoFVTH4IIjr69Owomp4PCu7LDoAJ+PV2XhqI1HnD1I
FNG4LXgN7DXZLWHycUiKbmq+j/KTYHlliN6dv8YdCH5NvVBxcOfS+5WRrEnLseiNg20MjXF8s1og
yY1sbOrZTxp/vKrx5gZCCIYU11+e5vuugYSOPq6dnsVoZh732pevE3NcWLhj5BpP46+FWKLY680V
4kIGtI38YKVbHIILeRt2L6G5yZY3Y/ixsDJNxCsm5cZ1Vt1HXso+xjphKmqtyt5TTNecdvDh2Qr5
UQz7RrikMKPSDT3ZRFhlBnFgn/deUt3pEEWK9j29zpMnO203hXRSuXih+jVIpyG7BNMlYdjYEmsw
7cxmo3Oil+ljER2K4E6RVnK4ivKtGq6CZJ/22yTb1v21vVeWNezIYrmXip0uuYXq59p5Hp8R8inD
Y4/hxaYv72dzNal+FT80KdLAs9Qfewb/wbPM67FMG83yLHMPkT3X1njrYAIRQYPa6gwkv/MWU6+n
/c1GYsCCo8fDj5xy70v1WpK0283DeWEAGMMtzZLONjCo8WdJvCRJNm6WWh/v1a5W7TYP8dcmICvA
4HIViaAodS+DC6fTNRYCxlydUv4ag9I5hp7DY8gDRih2bw0PZlI8dMF1fiuXXmaIsB+uRLACslaX
R9OqnkIQmAEDkKHlmMosMXW06Bl3AcmujLyGLYthIi2IXndOnOnwPZdylQ5Qs745g7+UvtREKA6v
fSAxTlhDfi42hApzHSkSsosciONRjwa3VgpXVoPBXgaJw3hAzGKG71PfYhgkht/FK0lfngkXcNUH
XrWP1+77eoH/QBi0XhqMRdOyC82bug+rI2jA7Fed+hG3UAe7DguhrAEcbuZpdIp0+YVonJlTxUL/
+724Pv1Pq+N6JTjkyIx/MI//gw//40rGJYusDFeSy5KJr6G2cHbPdFwlpe5Kx+bGYl//+yd+LU+v
H6mT1wOFX6P9u2nAi1whPVBWgT7bsXPNshidLjV+KpVlHnM1RDjRyxu9KXL4sG3gBWpz30zyg8Jh
uK3NGUafnj+G+HoiHJwbSqBicLomtS35tzFxaKF+nr65S39YXZ9vEyqDq+UXRT+ctNuSOl6COJ3j
OoUGx/oYpCJaDZMoO2PQD640xp1XZcNiyyHtkg5bN7Hy8NhBsQgZN/ZFNvhqaEmrWRT7ldyrtlbj
BJQS5uGHQav7WlFaK9O4amDyBDJG27WrVqr09VzCusJc8+dcGO1+lvLVOMvfuZyrX9bA1RSeTQKZ
FTKOW+f2dq6moFSX9CIjqrCxZ3qYibr85ql/KfCVzx9y89SDUEtlOQ0g0rQigw5Ss/1Yaip4NPxD
NVH8GaGMcU4GFJthAqa31kvd3xdTVvmJQc4SmRSORGLIZKIPGgcoX0ydHBEqg7tgw04Ry8kwoV3K
8Z6Fu2+uKzVEllAJhm+5PF3lu1L+61t8BdNlUCxS2aAs3rzFVWzqOOcswlnvIDZh9Lx4tTgADpjh
uIkqmpZrUF0f7rXpCu+GYYOs1tQhaI3mNwv01n+Vl+k6udAhS15HGF+MlztLDWbaJOHc19lK65Rh
VXfcRWFRN6UmI1KQCVpdYOWpKb6+0qzcW3FHkYBOwgs1ijAtZ9KSGN8RGf/jhZE9dvUWA9fEpOLz
VldUY5FkTSOca2tenC4cz8pSb6gPMpe9DfFv0b0OfeBOAc8Qo/idCI7gGDMsqYGsQ8znokuZTy/f
LMcvPTL3i9aYN5nnRjN/0/s1Pf6Oc1iFlywwi7uFflZX+lWQmeNuKYKNHliNW6Vm6EzqJDoqf8rR
20rfaZrkJcJuKvcKU1JVJJ4pbLucWkH/KKxo9uu5EMkiLf+92P6/q8r/YQT2j2f3xVXloUx/Zz/6
f9qp/Pkv/m2nIgAg/wvnVF5AIoxlDbTzf/1U+C35X7jrEDoAHMIc47r0/sfFUTD/BR6q0PRf00Vw
Hrnmn/6Po4pg/Qv0H0CAsxnkV2Q+/r+WL8d/Hwn/ttb8f/g4ft5coTGDwnK2AneTHsZc8/r7/zhg
ZRjE86JX4kWWTkp9X4Ru4CfFaZZ3pbwbw40inqtwj1LBDlDb6ndV7rWJv2xVy26erdRZUB9Y275Y
ldU2ZAwZTHb4AaEMVskDNXnpsi0OydGY7lB+9Zkbqvd55EyEA+hX6aM1rsLZm5R9jZEpwht9wfgn
4ZC3hR5/j8eoeRVjJ6+ceoWO4f+ydya7cWxben4VoiY1Clb0DWAbOJlMtqJEiRTVTALJRtH3fRgG
/Boee3QHnvkN7pv4SfztJFOXkeQlr04mqlSFSuAciN3eEbtZe+21/vX/dWtfSWZ+UFO0pISnRnoR
BN8l5ZuZfuhl9CEIE32I1Q8pZT0y6FLbPFeia0/n8glbyKAfD+CGvMu2n1GGOCs+VMWpobyVX9xw
nh5HlPgJU0509JkWdyerdWb7iXxZBcZXo/WCA1QsrDNttL5bfUPE0CGPIR12X+B2Nc4tbWgPwo4s
/pNV+DjRT4lkNgB44jFEgoj8ASAFgjqbqhZpWtm5VunjZeSr10qj2J8MTw7OCLYYQfgVVealmeuf
E7mXuE6WR5DEqXNDi4dL9AoPcDM/v/480/OVx8F3Y3kRyrXF8+gbPm2W2ao3aHZ3WaqlfNjkgXNY
jfrXWhuOktA8FQJOJ2BkHtlmfsku/XsjjeVdn4ztCxYnFeT5D/yzgmR29fs/7Y22TwgY8iBOfKou
Ba/wA38T9gbLgR8OoAqrQuSVKVrbG8XYF7+NieIsBMkiGKDX9kbV9yH/EiQh9toW/YLBebYuRYga
XlWBfKJ6EqH1qcGxkGQy/KA3Pvd25rwjoludOGEiHaQhRYZG3LfHsN2lV1DHUimdRTAg6ananyCX
V85xX1DtqpHMmvlKOS6eDOMLW0Yswb850dhmUg1w7lEqj6sCbdGGC5j0uex5gVR/dmW/JHBP0K4w
C+WCLH50WEp6/HBmTliPn27RTdO76k8cC4oGFxJ5pulI+C3gkXHw2s8QLjaLuKNICr555S1DIJrZ
fC3gDhDuQ5pFbezGgPtuHilu6refcwtEdSo5GXUCvi3Be+F0nxCLhC0jtGFXVE3toLaqdi4VZXPx
+tiKsZs8BPw5iNUCtwASiw/PWff0mAmiUK9cx86uJUMajitVlb4OBYVCUA42X4ZSrgEhJc2FWmQy
JTtgQl/vfiOjy+CSp+L+yLkpjlsudtP+Jd2oRiUTUeyaek03AzfbqL19ocm18j4zrJbyjVA904qq
fx/2+tcmAv7/+jM8m25o1XDlhGQOBTrgaqaPkNaRNFaxV1+XquoCLSdsUZeW+UYv4kWmA00v7F9B
68gO2/Rn+z7sCsXv6+vC1MoTNYgA4/vIm5YhHPSvv9AGOEsMKqKm1HWzi8F4g52cvtGYt52Ckt5w
PSiVceD1TXiIo6MAx7Cd01Y1fH+W5T6I61r6anaU7MVAIo4DKQ2+uJ6rJnP0zt9SF5wGDB6eiWNG
sWQZWIhqbOTAdAI1YdKU3bWpSd8b0vzg/dPjsDc+wuU284P8rQz68wF32MP4CShLcHNbpbmfOlA2
mqFmHg/XWR8Cy6FY/MCD6B6mr8B6YxU/64pokKKwfCFRAle/CT2pC2OojDhrr+OGwsEkoDZ0RKuD
+rrq15gtGUa64kZsa/QnKCA3jus0L8Lcd7vmupHS5LC3HOnUbcxy7paG8SkbTHmhWKWFVGryVin/
Sy/JZReXRaC0wPVMF1VYN36uR2V/DeGzfgzxrgRnRhYf6sbwlsbdM4MvomuIe0LaojqCvmXaVY/I
XeCMan/t6u47q4q+IgUdz3orgE6w0m5e3y3PFiadcX4S6oRsy2RQp51ZuQrBbovCdNTn1KHiMaXz
CN7043xI8ndjICVnTQrk+Jd7hcVcXCax3lAxbsxjOY4RoRlfvh6jxL2JOlgxgpKka6BKx1IjWHsH
Sfvxep9i2CYmCAeDOA3AWKQDCUltHDg8hd62TiFftx5F1E7nckuggeNf7mUlJqLDawwwaVXG/mTf
pW0Hq1ntjtdm5TsL36jqma317uHrvWxUeq42AuNmcM0SWDM8l+m0uQjVtLnRmtdhbp8nlBPlHtVz
dY6GDUXK5ULR4DGDpzs89uPrHu2jUB7gbBwoNMZ96K9ff5wXNofwFIjoCGYRfLjp0xSanyOjlZjX
NoDbCkTzmPUHKgocr3fz4lsL4KKNXUe4ahNxOkQWhFrku64h0AD80EEjeBac25edvtCANczUk+IW
RjPvjpIB9y2460sv+bTzjZ2CsFvsJGVlXqfOud68s6z3nv9Gjc7zLlSVuzUL1ICjBVD7dBxbLU3l
WArrL7Bcx0fxiORkElnwX8dG9MvrlJOYjY9fCeycf027krpE1/2oca6LzuwWkQqdAPD9/I2o9Yqr
a7rpuKqvyKkFHpKb1rQbxQrLgIC+c23bbRYB/s7qew/hZ3fuhiQpD9yMVOjMzMYCwoU4Ocrr2v9R
pDH5OE/pQ2ueFbr+TW4Sh2Cca/rRAQiD9C4xUngo01ooI7pQUxNwsqOgPvKN2HKp1oxiaJu0ejjT
86K9AKQGCt2mOADwHAqKXSNl8rEXFKyVShc0fxo0bT/sLEjeMnTPjQ7vD1UkeEGRLFhdO56YA0OJ
CoLbnXWdVnG2yBNXIx1RvSWI8syNJd2N7eaeAGpOwC+no5wi21SqduVcD4LxPHIVCDLcOrPUU9UJ
CKoW+lC/azrqn0M3EoSGVZz8EtpLGCSSZDD6EBlEi4eozfQRRihFoZaXvGujU52TnhzQgSpH0bHU
Zeki8kkyvm4Lng8sPI0yvjvK1ESrnl3c9bFIlLKOruXSiw6sES4lM6E24fVeng8svYhgGLEuEYnd
2JBqr7h9qFbRtc9JDXxEyw2EEAoYFbrWuEi9tjzzUgKfWtGDEfK8/A2D8GL/4loKwIcr8GbKDTpK
PR7RoL5GTCB4n9ftN6mgUCLIcHLMBJ3pru8hrdAy6StIpLdyThugGzGpvD6YXpMQNMRZm5XtfdzZ
ku+b4XVMGWgHjyzHa3lmodZGbGzIr0Lfg7piINdLUVQ6N4sxPi4GRX9jbb0w10KsGVwmOBKw+Juz
4Oa6kUvMAmU541Ef1EAdm6w6en2uX+yFZI6Cj0Opz4oa5clW7UbPKQqLFZUVNdHEuO9Pczl8ixXs
xV6wtw6ntiPKNqb7JO4SKzXsKLo2aypzus7PqTa0qjfs7qr6aWp3hS+n2FQtAbphn0y7adwW2dtW
Dq8HKbLh88yqc8koKaH2KmPeBIjKkmlRZ86gO1+yrvDP48RJPqPaK98iaw7lkOv2Cy2FS9Pq2x+W
3IBE7DsL9Io0psMPJZLUI73X0Lox6nJYxEEEhZFL/a/bKuBYXp+ZF3YBLwPCW7yNuK5PX0btPZIS
bhNeJyNpmsZiryPHCVxDUkA8DKo+l9zsJkGwO2+Ht+BuzwKnbAIqa2Apw3Fk1javbllC0Rfy7JAs
xKWxYOyA6ki5clLK1DFFuRIeDVpvHXdFIx8WRme8z1p3+NS7cnDoRa7/J/YC/EsiNURoXt8cC5PI
j9MlaXjtxLJ1gspHRpmDnr6xF8SIPls++AarfgixbfjKrWP1Zd2OwfVod9HcjXq4DR0vOQmSZDwZ
M6N/o78XBlkwKjPElCFQ5rjpNpMGK1muZXXtdO233IIyIPNVY9Yp5nAy9pr5Vanbr60OmVebdeGJ
0siUvsttdaaVWbR4fbk9i8qIBDseGG6mLXCrIur4NCrkBwlojyGtidGrSgFhS12dclFKFp5T+Ues
+uoLA4d4i6eDq8p9gbcv5DcW/bOIpHgKznIY7ojOcN/dWPWFxDxHmlWLkIFNjqKov+CeeiedDKqn
k6nZS1IqHPQySQ8HtJhu6kYbrlxJvU8dBLSG+hPqPM4bATNLOGxPVgZngYivQCEoOMDwNzYduqyz
U4Ce7VeL0/6d1+ThV7OqwA+6FKlB8WPZkMpVJVjsGcg/49yz4+KrWQx6DRvwCLnQEGvx+yJt3O++
UgsaJCs2zk3L16pZ21GoAmFQbAJX9lrlKtF7EIvS4GcfasQYAGoCf/kKEXLTz8a6S68KBDohJNaM
+KLqKuUj4TYASQHw9yu1yrWe0sMCDq4y84rvXhD7t1Br6VdxkoXUhI8VyLieaxq4tnwE3qMabvGp
7aT0e5qUyvVgOxDkGg1iPTNdc+HtBKbnL1W5HgER+pFzlvVmek45iHeLQE3KqQSvzY02QtKeKb52
R4kAxdNhlKg3WmsHEA+ZvX6jOF7xUR9lCC/zlOTHLM9lnNmRtQRPnObf5o6VwNrR4ZxrRiPAQ45T
XklVBqAvCXNnBP8zQi2X+Xn4TU4T9+Fq8EvJif+Yunf4EE9MwfMURtMu42aaw+APfuYwnH2RKwV8
o0EesUpUPGpQWOa+jIQ6e4L8BnFU/O91CsPYh7eb0P1KsYQDTETH1ikMRd5HgEL4ASp/hgf5KynT
VQj1yc7EaUH6BsspmC24POobl4DK0vPayI0aNB04wQTU7VmvgdczkkY/DprKPkmrPjkyvTK7UFst
P9VzNz+MB3O8qLS+PWuiKKaCNT3yPOpr7KyI3jlOXVwpSp++s1J8PhMhhGO9rMazQBll6LSMyoVM
GEpHKP7LN1yY6V1YXPHxd2HOJDBOeJ5zYWqEZb00INfX9EsDwM+Bl6T2IrTtW7QCpJMnk3zxMERP
Ex7CF/rbwD32hH4SETCHiNtm5UiTVE7Y5Y1xqSbUMfp+b3PkwE2VGnkCRtU3z/NGSAc6sTK+YeRf
eEl65N4kBGFJym64ab6dZ72dyO6lEUAGDY2vdxa7Otg2wxzeONWedcUiswV2jOC4OGU3xjNk3bRO
mxRXUmfWh/5gLhPTl1HyVIw3Zk4T/vhkQMlVobvCMqQUEpzexsllZbLpJeZQXEWWfJh41Qlx40N7
rN+lhbwo+uQQSZaZoZ2kXjRv9S9Y6I9Kps5DysfdJRx0xNaop6iO/a4+HZILuQR12+oniU44JL40
Gv9zj/i8lgj+oOoMDoCzsgU35kMF16jKGyeeeNjpywBE0ITjCe6Qi9iGw273Q2j6ahwhxNbBliWD
QOvdVJ0lA1UfgS69FeR6thopLxS8wQSAyJawMqbrPu+gZgsJU1yBfzSPRrenQlbq4RVJ3PQk7zvn
YyRZgJHKN1fI9GrCPqBnkQNl5wGMIsg+7dkKw54aNo7OxiIk5OUpdCmqm7yx2zahTXTDLQ7mXxJu
VK7IlniMJ/csJVdI5VMjf9W4CnXpkh8d6+SgjqLEguTJjg8oMKlmrgdq2CsBY1Wub85KvYLlPym5
BDeptpDQpGuK5S/aAfjbHETHUFmEq85ZxbKePFjeF3GTha73OXC9bO7GdfPBUqhncXPg7Qq1IotW
ofrZghTm9Y43bmuMvLgQmnh7/Ee2RkB7JkOC9rTsm0b5udbB04PhJ0dF7XKXfiyq4UuptVdhPAxz
y3Nk4T/d1MjNdBqsaonuwu3VXPgd7hPgr2VW50dRo957ilbPiNXeIA8OTpBbc86d/U2p5w1XmSfH
U+Z6wJ1McJNQdjF9cgn0qe4Rk/1cGOq5i7pZF+cHme28rxzEFVJ9btTpLJD0L8ojIcd/ein/hCLV
k/XzzEu5XCYZK/sJ0EL8/k8nRdkn2YemLvaKAI5Ijv4EWqj7sJ6jp0c8ib3OAbF2UhRtH8U2jgZy
k9RQszufOCk6vs0K2MUlmAUK3e8v4CxWAd+/mVORJEC7SkGBnEJADM1mHRcEFizwtteu8qAopG9U
rzkfgt7DGU6IWJxEcUvueXTTZdpGaMUWSWEcllRDUtjqjvldHrgw29WGMctUH3VSWy7KeG4r/AXq
GGok6NTlokMmI09h7bIcSAm7LhlnVWyaFzqOM9okslZFcy8aVOsATcbsMhyl72VbQYGVql12IxPW
GASbMXFa6jSlTwRdR1/EmdtkpsbtkC8a2fDvEjO3uaKmqYH+nF9CwJjUcX4RaJxTRd21xbxT2755
4xyfWmkxgMhlkgAlzaKDuFvtyCdWqmRiA8IgylUsBy502E05TxK9PXiypF7wiaan3kMvCkUyhOZF
4dbqiH/SS1xi/Yo84AqW6tUi9bPysNcq9FapvV5obfKW6McL64JXwdETZPDc0qwNQ9KoSTpqFH1f
mXI+EFTN2m+9ZkvozhIC+BGRMYkA4IbOERqDPrOsWF0yq7Scars+I/2T1y5KsHqq3yapXN+7cuYg
KgXhijWvrY7qTW/I9Es9QOJrrub68LmxBoMSXE0bskWQA5tPh66sFmQaKLeDEyTKDsZRgdo4arqx
nvu5lZoz6qfDD5VSwb+oa/kAISNaLZJDie6BqedQlLlW8Skau34pmVCUzKWq0ZZGYJY/9CQKOcF0
SjZmOvnW5A1P8tmEiTQgtFS6QqZBDOLUECOVSk66N/ur2kt/uGN25kmMzag6x5QBB4er1fGftvef
BPrs72sVHv31L1zmg/un1lf8xYPx1U2E0YlOEzcjnwZsjTl4sL26vC8r4qBcQ9X4yaPt1bV9wzag
UYduwMC9VGnu8X6oK/uYZGAOZNDY6gYZ61+wvDwKS+BvphdfEqOPQ4nbKI5rCnmmSwQEimO1WlMu
RrsuoqN4CPEHOis3rwODNNih37hyNS+8VjMPTb3sP6ttbC954v7EtTNo5FriN2ju+I0OnbQ5qs0p
l+EwPqsizflquA0MQHWdgL61AycyjnDvOwoZx7b90KtWVcAVrlI8zYXA/l7HAMcRdpEH+PCcwj1P
bYdUednVvlCkyKRsTuYTUtxI7vp3da1oLsqbjTr3LMqMPnStGx4Hrey8q814eO8B0FrqRlj8wOwL
xm1fXo7jQMaG7GP0LXPSWIODNO6g4Yx9+X1AYda3umitz06adMGRT3AHffjQRwfHHDzoSd1Ot6pZ
FycjJNFeUi1h91Lu/DRRYMUbg+SLWpNcncmDpxH6qscExmelLdwD269Q81GorPlq+OZ4lsITZZ5I
xBGPAiX+oOolhNJN55Snqo9NOEqqVEKm1qDswcnC8M4PI4ksva4Pp6WZ4+/JbW2ZiDgNFdLqEYHC
uaHWUIHrpdS2B+Tjq2BWu6lGjEoCnLMIY02j/CdtcgKUcDSdZ3ngtbBSNep3vUoVhCLNuPwIVtMT
VYKw5IY1984DOdJjY1aotf2hjDTU9WIPLft5kVSw8vQ6Qh0LSdLLL1pmODfgISNqLrWI8FWVdMqy
JRRfzj2f0OBBJO5trV/a5rFL+S/Z1TwEXK2oaU19VqEX9sxKmvHCrJC6J841dPmxHephNfOsiMpA
qUvVY6x6px6YcodAYqaM9uckRXGPQH9oeXMHavgIwXFlCCiASQPpqOkdqN51XbKK06LKKc2NDRkV
syLNCuohM+ghUIxucvW4LuAQ73WHgjHufXa78B2/hug/KOE8dMJSvbQ7+N7TvvY5ZUabSH7v27NA
TbVhbmqsMdCYQwWpctV+7qMS6XLLCuELVpwmMU9HPw2beci1Zxl7AyBx1zKts8Ju3HIxmHaWzFXb
FYUjpmElCyPJITYimmefW2NmRnO9s+xhpuYumQ03lkwEvKxqHI/DApG6mR6AczrObAhAKAymYgs4
VwTf/aAr/fcUdcxvuaSibabXdsz4VHpF/bMztPw77oZDeSidm3KsaaloKFn2h7w8H7WUCABC2vJx
nbToUXVhxrbVzF7kh0wfEiHunxzBvRJ8s5qRomCYDWrimiHH9YmPJp8xd2QsBKqnRflDIeKrzUPS
9NGBAlWAiNhz5ZrFmpTFpJ5c44uVZGk01/Q+JJXi6AWDqevldZUG8Y+Y+Ov3pKoLlMzK3L2v8xyS
fHZg995o1TE8iHNSNPOmytBUIisDIVzklHFDVbnif7EjR0XHXStMZW71vuzNwRM0zTwKFG8kgBPC
SQW+O4SqTbFHmftmCgVWJBaP0A2vrFOEiAp1pte+7s+1qIUaNteJwx8ZjjReEAzooE42/CQ5kO06
kWfsUTj2LFvisgy+35JPTKS/w6MaAnLEtmJAQofZmKnd4SB5mCaTGLh2PDgRZASE6DGHmqeXMTxY
JZelQM+pKRjzTiphwA+t9tAt+hievDbSv2ZGCYu8bffBtV1nzl3mys3XtCYEcdDJQdUe4btTC4bC
fX3l9IMZQIPfRuZxk9dqutCGpoKsVwotZKgHxcuxPLIW3vI4fXMSmEmAkrJZ6d97R4egmBdvPvlW
5PmLJJfa7rjMmlE78uJRqT/ppc8KkaTBMC+avgmaE4ZRWqbAH6LDrqsQQHGiuLiTg66e0z2lG4mZ
HOBPftSLGKVyq2hCVE4yK2FlJvUxGHy03VwYVssxYFrBMzB9hkN5r4GwqGkkRwFe3rsxS8/DTqXS
OXFPDKbehnzTzoYLgnoLxxsgLlO6mZI07yOPikK2cZK3H/RCvq3oWzbgDdNC5TQqmyOt8SnXdbuZ
b/IAbdQdaDalyQTigX2jO+FAG5BTVRuQ069K4ytKRndDlV72kcYmzQ9bRV0q3kVbF+dJNED8Phxr
lX9S1Yj9ec5i4KowUp+uwMbXB8MiKfyvZWtLB7VRFMdW2V01qYtwYxj0x5oJJX6afsKrxrQVBrw1
9nnqa+o8RhpWhsDfam7tJEDCpgW84tBbLEO3WUIE0bn2qaOFX4xB8w/rWAYrFBJBcSErpr64i5Cb
G6MYMuzhNBjz6FSvNOkUSPOVF+nJzNCrA9iGs+MuOlazhJ06lCeRB/eEn9rHCJ0exnb7qeLu3prO
qaPk2J4QmZT+ZmxlSJE6azjh77+4pfelCnWiNql+GUfBaWv5Z3akvYvaAao2e0SDUh6O2qInWSPT
bO7pH/24vzWkMF0krV85885QWqKCpABT+GzThI1a1gtJVw9BpLNFx7MQpZQ4Vc46BZ2/JKX82dA/
NHCOzUssjgyNhagKpb7GLr6WEsU+YXSfmQ7VhfFxE6rH8mBf55UAOo0+XKaJHV2Psj6XzfxDpQYL
JSBZM9rJObYIWsk+CRZ+HyKdPpIC9VOI6DJiGbUiHJm4vg0y9VNZJGTm2IxzpMEPLCk+LLLiqlXD
r5jTOekC/0QiK91CZ4VnlGEDAijZ9QJY1iGuz2VhZWdFES/V2P/SQ8lzW2aKcmWpqMboajODidSh
uI/SWcnuzytyfgeh48MokvUfW6rMZ1wmokXWFND1S5KKHnpT3to6xbyZ1SrnnaIMs7r/queweDqh
eU93B6EdvfeDEr7/ujUcGLZdXLREOQ/RbNJ8tziycTcO1Fy6G2FcoA5xMcaje6rmZX5Z6RauiTpy
5RLsQhd6CMNeqn0KZaqLY6dBaUM1oVORW/1bU7bjuzHyDqICKFZcUGGUDh9VvTtMQhgaUhVmUJs5
JEZ0kaT5UVm+L73WOyE69j4d4aaS6pMyTh1GPrgZA/98hAt4BLOp9d57yTRO6sG8sOoQgT4OWWok
DqiQvlQNpA38DmZl01v4uoWOB+RTgpPTmw0RFNVyUasHeuaqszpKjmv0GVUpOh9K7yyK4KdWkk8p
ALLKguEUi+rJzoXKOWM4QCgUhUoxNzp2ChabU1AgdgBNLuKo3/0IQvWy+oyT8TVAR8Dxb9PcfqfH
H4PhvdSULOfsshm0U9Nl+lGNwgmU5gFVrhpSBJo3dheNdx0jvWAp5aFbQo/q3ElZ/W6Ayq+pXfcc
5MGZXIeHUkyFgD24xLnvO0WDd1dXFoUfQfjso2XCGZOjDqtC+lk2x4iaLULCIQet6Aqizu8uwp46
SFHlyNUgUwPNc+BFpnPYdhGa15zRjnkYVy6WWR1vo2KAczEyxgOunM1sKHFG5LG+S1FszqgKOQjH
Bhc51SFiSN53RoVOWJkeRDHmpAq+Jh3VKrwaRDpdBAuCUSxxraGJzZa9Ku6mpjwAODYhOfhu1UzQ
iTfK1p0Gg7PSuYXPtaCu7YUvyWpFltaWU2QPm3KAtz6JvsOCAKVsaMZ2iCYjShZBVcvIVWRmR4G7
20gAJ0POgipvAshpuyqZt0GgI5FoJvptaYTJUtET2MXJzrj5wrRcs4T1JUn6uQvDAK5WmgblAQW3
yrFhthAvO73JiVhT3zYjcVad5XaCfCu1thp0T0Vzz9hG7YlqulZwYAYuLBV9bpsfQy9JfsSIK8M6
LsOOQr0QzBqyXXTerO+99FqOLb99J/W4Vx9MN6gvLLDzPvijVr/MVU+xKVZw9PjA71HzRGupz+/Y
WnB89WVMyVoCJQJFIynMWbPe5sUOcqsm/6dwNHzsOrWq5kpdDx9QjEdHCcicY8BLnvQdEpm9bFNN
7IEk6PSQB0wgM4xP5dzUORZtVTiWTqyap1kUSF+6MZPe45gMxVk0mNEiqQbrTiEtb5LAbgiwQCIw
3vx7izM8hkREEHaBL1UPH5v7cvh0XzVx/bOgVfz0IgvS+goa9T/zS+tr/csNPYZ6r4b8/r/+023W
pCCqPt17QZY+jUNQ2bkRulg90up5X2shXvLEzR1NqyolvJTpwLFB6S0fYnBxlnqPPxZ1eqCOSDOj
Pi4+wGIIlTwZob83Bq+/3sNgvv47r73A3wLhIrc+Cd786ggYRFwc2NTg3yWCzodXfDIC5OthLIBg
mSzg6kOK/fcaAQhntx0CQA6i8E/mPdfvOB0CytWEtOTv9uqqvu3sa84+2SxDUFU+vDob6smrS45D
FA8AFGmzh9Xx0OFvtAGA8m85/UQqwQgI1s6HVxTz/HQMiFYSRiRNpDwMkSjB+M22gKg+2coKiJAs
cVKKa8iJiQ/v+GQMFJXCY/Htxw3y+w0BKewth8Bw9k0IOwkXA10Sn+kyUHRBEUGxnwWaZPX5/VYB
OfStVoGp75O7pqxRwD+fTL+k2PvkL9kkIPJ/05e3yA5t9fKGuq+CRoDj48X5B9QGWIn1AbR89Xlw
PX4jSygA79uOAJlwqh5gIFl9ps6QZO3z9sBzcRUePr+dIQQGuO0YaPuOTtErNeoPn6kVkCCKoagb
toRHh1A4jAz6b7QMoIrdcgxwCkiXob5jbJgBFgA/EDihx8F5OHp/o5cX+cet9gAJTQHrEWSqExOo
7lNUTo6Tl3/8/Hbzvu3Sl1SDZC5wGZAWP9/xySlA7fI+WFuFXO+Dk/D7bf+tfQAZ6DLsSz+neboI
9H1BZIAPsHaDfr8zYOsRMAB8UxSv4Oy8cAbY+wJKSy3Ob/fmCJNtufXx8GzB8zk99XD69zkOWPQC
1fl7mfqtb76mhs9jIh0sMPziM313DAKVoBDw/LYHvqgg2s7eW2BRSPxDhDix9ywGoGCgV9aRn9/P
2AnQ/nbvbgKOBOgmLr+rDw0+sff2vmCiA9WzvvA8bLDf6LRH03TLIdAwaGB4YXGYrnzN2AdSRvuC
vUZ8fjt7t7PYp1CGfem4f4x9QpHyuDp+O/Onbz37Jt48dDModLw0AsDX9inRhLLlF2b/H9geP4Po
czSx7lbh8+C+einK/vd+YR05fv7zx6jxiowOqrGf6LnVb4pw+kPnDwFk8fV/m0TXVxeZJz/8L1Co
Pfly8rvVs19+fPenfT391uRNX3yF9TePg/tyWd7CA7/KLTy+1PtlQsj+jx+ev0zJbS0nuQCm6G8P
+ixn8NNOvtryeF/eLINw2jCLbOuGy+Q+DZbrhsTkYEu3bXW2TL14eXdf+eu2HigI11+9mDz5hwbi
fFimybJcN7RqdhcP7Debk8bxvfUwlE16H6zbEc8qiAy3bXW+TG6yu+mcCcnLbdu9LIO9d8s0miwG
EbXYtmE2XTptdAcL95hU2N6Z+N/lH5/WzyiGWBGiJts+8kl6l6X31XSQVzI4O2h5s9Ud2IfTZT41
DTB6bz8KZyAtBnjaN5oWBVHbDsP7rKx95q+8n6wMRZR5bdv2JaC6F9vewcI4W47LyH8+JDvY1++W
WbV++dVCFtU4247F+fJ2mT3bIsYORvmcvZfFG2tZsONt/8jxXdDeT8fC3IHJOF/Gy2FzTwspkW2f
+P19vozXzaymThASbtvqxbJc3t7HeydVvEzvpsOxKnNYOSB//ii9WEbPXBUqQHfw4PiOQZ4HGNB1
Y2JQVJGa23ZQLkFsLXPMxrqpVcsi/rFty1f+MhADvW5p1bCI3Gzd8DIMno808iG7aDropsaZWq0d
NNuUkXALN82cuguL9Hm8uX9hOESQY9uRvg7u63SZrBtazeAuTN2Hqi6zdu+kbsom3/uXvUWdlVnd
PO7Mp92J2OQOXuSxQ7g8lxXwT7pc/zN4qVO4/7X1U/x5e3CZl8s6Hl6yN5oCxGD7Hs6Du7v4fm+x
rOp1Y2KOKLd+tXWsyD90N3gctUs/iDJ8Fkbt5z8fbOjTTgkUQzcvSnW3NKOrU2XJBJVB/P/+5/+q
ouWw3Dsqh+Xdkic4Xt5kyXI9axN7KKgYNMGUt+0TXEGEWErv7qt6YhUpORPSjNu3f3nPpSBaL/fq
Xw6CZTZwXwr2Pjbp3TJb9yDmUmTmiEivv/XnVyMieXcZA3i1jLhGBsly3eRDLyY1nzuYvLNlA5Nt
9LRteExhpRXgtW3n5WIpxYF06wdLqaqadXvi+R/72MHcX3LTfqHlHdigd8u89jfcmoehefPgeimy
8jMRPf87kaV1gOXXf/44UWJgCRhC9zNpSizBf/eRpfkyxZ48nehdmK6j8v4+3fR5RERx25V/ft8H
txO7gETc9s1eLkH17l0QgSvv93DV9s4DoNzkBdZNr5aAULPY9gU+p0F9f7d3WS/rDSdW4Bq3bX1O
A+Uy3vsjuS+D28m0ConD127unCD/0Fk4X5bBzc391DkkWi6qnl9z8R/a/zfcwKv333YDP33+x/3/
9FsLceSv49qTvtY/WX/ztZjs7D4OxsmJK5hktl4bGV733qeNZbGLe/Ui3rtcxu3yLivXjyn2i+B2
2Pahjxr2ScL1et2UaFhQtm7bMFG+u6ZcsiofWhLtcjyvv/zz7sV7Brhces3kiVeptm0f+QJTPfVW
Vnn715t9aXX+65yYYAr/A56Xf8QepnUyuTvYm3+IiNek0R0s8VlWV1ziJ80qu2iXC/z0YHzTb3sQ
JXrV5nEDTu+C9f4T23EXMYG5v7x72qaurL/68zv8033e3MTB7V72Y6/27/fmIl65blY8uCC9eX1X
vj0eB/dJdsu1mW7e7m8HK5Dczz1i35N51XewWOYZV8hp+FkogW47PD8dnR/Cz0l/jtG6ZTENMFht
388yv9+7vi/vJsexwIhu+wYHYXBDOmGy4gXx+rbtLrwhr9fNiGHYRRx6UXAOZ9i9eO+oIfw6sSnm
DpbJogzqjYyNtYOtuqh9GMCm5noXMYQrtv0R2dJpy4IAc9vpOyKsM9mEgpN760YBD0ymTHACbd3o
s4XALWD7Zud//b/1/d7dP5+0WTANxqNDu33zZ/fpMBkKARjZeizeBTebXgG0qDto977Kan9yuCBS
v4N2g5uNUdB3cIafE0nwlhX+7/oJhf1BcXn95Z8/c8+XQ1ZPo5CIPO2i3XjZBet2Vo8rmFi33RuE
bjca3cEuPucgvd0IfuwiVHm+bLC+MEOv33s1DOYO9vJDywCXpjtuF8fceTYK+0uUZvrUO1jG7wNc
/EmruzgyVq1uDITg5tx2qT2cx9IsqKqpDjQ1Tdu3/umvf2nSzQp0USW47WN/4mYyjTuqu4DXXN4P
t/59HG/E1uQdPPED+OOPlcO5fn+xUwCLr7/88/aNTMi9N42Jq4Lyc9thvhQhzeXeu3tAR+vWVg8t
WAS2bpwE1AZOQxXSRVu329xNw4vUZW3f6lU2vaWtyE63ftS//u9s7ypL/vqXVdj4ovzr/0lvg3w6
1toOxhqeqGADYbKi7932Ba6W6bhpoEHHbz/cn71nG3wXWMIZCAJAf3uHy2riFlHGuv0zA7YNNnx6
2DS3b3dBHKYO0olLgBjx9g1/f3YHQWdzB80Gyc3yppuuYiEduO1qe7Chl8/2tyhk3rbtGXCGK5y5
CV4KNcLtW/7jZpiCbSGPh3EbjQ8qIymOU+S371P/dnHYBxDEOu+wSoKKc+oXM5dPn//xz59+a7Gb
xMfSL8nErWds5YfuwHGew2859W534TYfAdgkj1cG+eR5RTnZtkv5pJyef8ouTtWTqlzeTzYHAgg7
edZi3cpqwgQpxbYDcJqVGy6AIhTQtm32rOmWwSQ4puzCPry7v1mm06gNuuTbP+6HZGMZ7MIEf4TE
anq7EexH247s5bK5C/b+KJebx6eQut+68YHI47qZlfe6Cwz6YyZePPPeIgmItW9cGnaRdP0CdmqP
opUJEAjSmfXb/Pkbw7d7gJTrZlaDYu5g473P9lh0/1ztbYI3oAtbd/bnn/mIJFe6d9nc3IEAJXA/
2YrIHezCLOMo37yENBRcRwhm7GCM/rhp9s6barIiH1vfwRj990+Ly8Wn68XB/9gTi+e+ZMA21z98
PYjIaKIuX4hJ6frbIbaXDut/nTwwpbb/n7ur2W0bB8Kv4mML7KGW49i9LBCrdtLmp0GdZoG9KQ7X
1kY1C1lKNrn3YfYd9tYX228ks9BQjCRLgyQI9pSkS1LkcDh/3zejd40ywbAh1tAVJYgdx+PpBYpP
av7Ny8Ds2SU4lBG3lOH2kxvW3hysobsXyAly2UPFacdxbc/SERTfbaXTNNbcCwaXUjn5utugObTH
VduUFed129oUGqkUzUDNUMet3UaNyvVYA5gIJZNmt/34TDeBv4ygCkY3Uw/9mqjLF1RE+XHfbY5z
mAtLbc9CRbJ7KIlEX9rxCHDxyoTopqF0Q2YCSxD3xwMQc42pBSm441HVXGlONJ1oEkSUVy/X4IHz
sg99CmJEfJ8HfHTlQ910ulMkcb6jbvwbPyoocXT9GKN5HuhlRgPwr1S9TY0nC5arWF0ZfUCGAfUp
of+oudMIZB/VcJmmE/2qA+ydKVRBxGQw4P/NbT2aFr2n0K4ZuzgAXeE7hPAq8zX5tM/3Su07RPpp
fWbXtxfw8WwxU1ziX3WGnFi1XOVcOJNcCbOhWsQC+Hv8It7aCB4Yv14l3ZoW+XQblboeAKuL6DkT
avNDeyP4gF4avlZidMkvTvthUTS6DFMOUapSKA2V8kSjHUeQBbePVPyglvrWwlxTg1qBxQdWiEYi
LT9JoyXKldkJEn1K1+V+UEQVwHw6CefrY6xst4v4DbuudrpJ7AccBnnnYf0HtQACxQyUvTQCezsL
S8ABonzqugmzINbK5RdWvroNL8kM8bqFMovMHz/zU/sbfRhewSK1ojUSMNpDcJuvN+reLJEWTAxg
Xff4UMUIHvBhBTQbgUn47kokoNEMHjkZJr6I43ffhKMUOOKYbUJfIkP8EYhtmFhmgXRmIGc2P7aX
so9JEPHVErFyV1H4pGJLwEC5JDAswkcoBeKBr77EC3QSJLeWNEikK09C9J2yTRP0zO6+FfNI3wJn
zwVYovL4JIReT9QasScrFSORYj1J/1FgmUEzFLMFmSRLgLRPdXSNPWHjDgXUGvgoArvsSuCKoEYs
4YuVSN0+4oz1JTKsiL/cBVxXSDzNaFNrKzaJMO05iGBSq6Ym4wnuqtu+oOzFcjbAG2rErr0mphsN
aAWTCa8vIMCA8kJrxuGaV0xIeB3z71a+NmtN0HWH57cBHLqYPXaeJ7HFd+qaPx4Zh37n9d6FCXjU
bDH2JJ68rzeUEmfGJaJh3aVtm/46Bu3JteZuYzlMne7sO18SdAVy56OXjlksaXqvMgrU0N6GRsYD
pZYxF2gJr2YOOjzrCkoAEUAToQgvdGpldIciee08MA5GJgVyMb56VIFK2HPHeqNv2W6DE3kv6y3c
9fL8/EH3xuWaoUML+rCgKUV/MEb+EQ3D3xtRekzLuoJoT5PmQuD4VTJPOlNOw3qk7DOehAGjd41z
Fj+BBA4lU8VfTYtBWDaX+Yv5ZRXw8SBOr9iTL6DbkScMgUDOonaTIL5CvZ25OJkONj88dovq4YkA
rKLNN4esSnBl0WqBI2eJBAn9RYCtSbACfpoNLVFH4gf3sAdd+kvCqfEt6ZBAp3zQaCJrJZElfA8z
rhuOKUG0h1CQTVci4SqAZeAabB8pz1iX07O7m0FHqDcLzXXLPF0J3qRPkGPr/NCb00zT/lbDSaAy
ZRtUIwHYJZNtQ1iExCwz243KBGtDa/Ac4cxEE7MFM1A8iYqlnBjmOEySTaZNz9RtyDWIBCtbPstJ
uuC2myei+eD3hdfBdbb8C32FbH7xBDyJ4NkFivLz/fEhl3rjUoaeREIn36jLENF28PWQ2UgA/Fwr
lFghJSCNE0LGbVa9yzBehk4lj1Iss5/tL97XeeUMAjGACYJYFp7WkyBo8VG0ASJYswWZeSEBl5sH
3CryRgL6DRyfSW+K/CucU14Q7klA8XLphAmTrH7+G6lvzPEdSgTrsw84DTADj2JQzwqBJFn+Afkr
0HuTZ7XeFo92gEqO2sS6y0ausJzryhfq/r7NVeSSR/VaxupuC3V4geUNruI0icggAgd/6ehmq6+L
J42eeB4Yvd7v78PPp44w9TwEz3fueS3dKzz3eIl3zqq3qGQ0bWgyTcCvbaW7JPAVkzh44PirgcDT
RfeYxT8lGBB8HWmbv0OC0Xe6gC/BedAkCApncHwWKyJfsZg8JPI6syC6eTQGVxtyqw8WHKborcEi
EKApNcqmvdE0B20BGNGYaPQlyjmIHx3hE/Z898fD7is+V3FqRsncn3qlWr+7X+PUXiz6m5lp2m/v
JSLsDyDBZAeHcs66kZ/vGXAVP7/CRyGvJQcsJPim2eFIWJgT1PDY4UIBB2dO6lY7HSiJph++Jq/z
zbECc+Z6+dblf0p4g1mehRA5lE2FSnPNI1Fx4GttbDIWbBgKlB3Mwr9Dc4VJB0k0lJghq0r4OcNr
m2W6wkVc7nRTSRHb0HjZvoUoG7gvddKppLjdbfwMuUGHTWGGX8gbamRk1bkLPAwIQLIUbBm10SL0
qJBB30po9g2niw8IAkTmd0yyUBhuhKL9i3EMxvMruNZmpOyJkyC/8FcxAIOI3Tsclb5EQe+Zuuv5
QeRIn0rklM9Ci6VIIqN8GazBycfNCYkYyRnYoPioEneWNvhPBR5fq4JxPDDC0l7szsNkgdiW83EB
ZkhgguA7kmn0CWXyQ7RRlJggsrmbBK4jHqkNePbdfX7KkMHdNUweLjpSEZIyv/UONgjKbsAVlUea
6cYiLYZeFX66XjE7BVCu7nt2oW9gmzJJRetWiXFRv2uGyYJKEp3DLlKUNFmLFZDMP3C8YR55n6UJ
mrqwhUvkCktGpicB0vapjRNlbcylLa6b+s+ORsCOoUUrcNV7Q4kiw225U475A73/Wse9zym60sBe
dJpxaBC9N3wHmPUYUTCgKetZTp/P8XEh/Lo6PsWvId1cXfxQ/NfTYl1EXfS27u+F6K4LDPq0X5k7
4wxhZxZQVeJxqDSyR+xuSrRZ+5JuLLisJ5Fcvvj5Hyi27lXxSgLqa3587J12ScDTRP1dqF1zLG1z
AMWveRnS74ILv76vdIGGX9hXFkXDoeq2enIRwf36/X8AAAD//w==</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80359" y="6973965"/>
              <a:ext cx="7978142" cy="7008735"/>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077241" y="18506737"/>
              <a:ext cx="5058382" cy="2931120"/>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53990" y="31697295"/>
              <a:ext cx="6976110" cy="405288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981700" y="24231599"/>
              <a:ext cx="4431030" cy="228504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114" totalsRowShown="0" headerRowDxfId="145" dataDxfId="143" headerRowBorderDxfId="144" tableBorderDxfId="142" totalsRowBorderDxfId="141">
  <autoFilter ref="A1:AZ114" xr:uid="{22AD77F7-8BBD-4A9C-9893-DE43C012A740}"/>
  <tableColumns count="52">
    <tableColumn id="1" xr3:uid="{BD117039-029A-496E-82FC-D7EBDD4D32B3}" name="study_id" dataDxfId="140"/>
    <tableColumn id="2" xr3:uid="{ECBE9838-2685-4847-BAE5-41796115195B}" name="authors" dataDxfId="139"/>
    <tableColumn id="3" xr3:uid="{CD3A4D7C-DB43-4828-992D-71EBFA3BBDAF}" name="model_name" dataDxfId="138"/>
    <tableColumn id="47" xr3:uid="{D6D4F1A2-9611-4552-9FAB-6AE32ED5EFD1}" name="full_title" dataDxfId="137"/>
    <tableColumn id="5" xr3:uid="{3AA9466C-A943-4511-8E63-718946A9EEF5}" name="year" dataDxfId="136"/>
    <tableColumn id="4" xr3:uid="{500A2920-A4F4-46EB-A973-55E0E867757D}" name="extraction_level" dataDxfId="135"/>
    <tableColumn id="10" xr3:uid="{A4A293AB-8507-4CF0-8D8E-3BA6D2CAB36A}" name="study_category" dataDxfId="134"/>
    <tableColumn id="6" xr3:uid="{962F5DDB-000C-4B4A-BD57-8A54C269FE36}" name="scale" dataDxfId="133"/>
    <tableColumn id="7" xr3:uid="{B57D13FE-8040-4024-B278-F513BC5D03D8}" name="countries" dataDxfId="132">
      <calculatedColumnFormula array="1">_xlfn.TEXTJOIN(",", TRUE, IF(Table4[study_id]=Table3[[#This Row],[study_id]], Table4[iso_code], ""))</calculatedColumnFormula>
    </tableColumn>
    <tableColumn id="8" xr3:uid="{EA3D5CDB-A908-4E0D-BFFA-D82614E7CCC4}" name="nb_countries_covered " dataDxfId="131">
      <calculatedColumnFormula>COUNTIF(study_countries!A:A,A2)</calculatedColumnFormula>
    </tableColumn>
    <tableColumn id="9" xr3:uid="{A523CC11-36C3-43EE-8912-5A54ABD76056}" name="power_pool" dataDxfId="130"/>
    <tableColumn id="11" xr3:uid="{43BD783E-BAEB-4652-AA65-4908FFCE735F}" name="study_objective" dataDxfId="129"/>
    <tableColumn id="12" xr3:uid="{133ACADA-0368-4E4D-96A6-C973541829D8}" name="key result" dataDxfId="128"/>
    <tableColumn id="13" xr3:uid="{6BD94CBC-8DF0-4F24-A12E-E92C1FEDAD68}" name="time_horizon_start" dataDxfId="127"/>
    <tableColumn id="14" xr3:uid="{F75D8363-B3B2-4528-B90C-44018B9A9930}" name="time_horizon_end" dataDxfId="126"/>
    <tableColumn id="15" xr3:uid="{E1D224F3-C25B-4374-9D89-C22E324299CA}" name="approach" dataDxfId="125"/>
    <tableColumn id="16" xr3:uid="{0FCA6617-C0A8-42FC-B76B-2896B0107537}" name="method" dataDxfId="124"/>
    <tableColumn id="53" xr3:uid="{778BFBEF-7F81-44E3-A485-CED5B24B2060}" name="mathematical approach" dataDxfId="123"/>
    <tableColumn id="17" xr3:uid="{33D73BBB-0603-4492-95FA-0D417798EE30}" name="hydro" dataDxfId="122"/>
    <tableColumn id="18" xr3:uid="{F54743F0-0A0C-4496-BEB0-A85657235336}" name="solar" dataDxfId="121"/>
    <tableColumn id="19" xr3:uid="{F9E1CB73-A3D2-4CB3-9477-55162ED383A3}" name="wind" dataDxfId="120"/>
    <tableColumn id="20" xr3:uid="{B4D309E7-F59E-45DD-A420-BC1243D3C8B6}" name="biomass" dataDxfId="119"/>
    <tableColumn id="21" xr3:uid="{51CC7674-6C2F-4534-B826-3AAFD834431D}" name="nuclear" dataDxfId="118"/>
    <tableColumn id="22" xr3:uid="{0ACE7FE5-2A5D-4F87-B088-3E12F060344B}" name="geothermal" dataDxfId="117"/>
    <tableColumn id="23" xr3:uid="{08A677DC-CE4E-4AF6-8EDD-6BF12418633C}" name="fossil" dataDxfId="116"/>
    <tableColumn id="24" xr3:uid="{93BE8ABF-99B5-48F7-B43D-9A73FC251402}" name="h2" dataDxfId="115"/>
    <tableColumn id="25" xr3:uid="{A3012903-144C-4372-B691-FD9C94E51BA3}" name="coal" dataDxfId="114"/>
    <tableColumn id="26" xr3:uid="{375CACFC-AA71-4B49-9825-0F209F9A72DA}" name="sector" dataDxfId="113"/>
    <tableColumn id="27" xr3:uid="{DA6F01F1-53A3-454D-AE21-EA3DAB4DAE4B}" name="open_source" dataDxfId="112"/>
    <tableColumn id="59" xr3:uid="{4699423D-18D3-4B99-9C89-F41111279A76}" name="frequency_of_use" dataDxfId="111"/>
    <tableColumn id="29" xr3:uid="{974E7A81-16AA-495A-ACA4-031F11FF32B8}" name="sdg_7" dataDxfId="110"/>
    <tableColumn id="30" xr3:uid="{B798AD98-87FF-4B56-A23B-434C2137D733}" name="sdg_13" dataDxfId="109"/>
    <tableColumn id="31" xr3:uid="{02161268-6122-48AC-B515-2DE7977C5991}" name="ndc_mention" dataDxfId="108"/>
    <tableColumn id="32" xr3:uid="{A059324E-82CF-4CCC-AD18-6D6975AF0EE6}" name="agenda_2063" dataDxfId="107"/>
    <tableColumn id="33" xr3:uid="{639A1599-FA78-46F8-A52F-1626A2AB3FF1}" name="aisesa_theme" dataDxfId="106"/>
    <tableColumn id="34" xr3:uid="{2CE3DE45-BDB7-4F43-BB74-D7A6185F2B3F}" name="informal_economy" dataDxfId="105"/>
    <tableColumn id="35" xr3:uid="{BEA5F4A9-B272-4509-A82D-2BE07B82D929}" name="biomass_charcoal" dataDxfId="104"/>
    <tableColumn id="36" xr3:uid="{23CE0AF1-0AD9-4C76-BA9F-989111BAE15D}" name="clean_cooking" dataDxfId="103"/>
    <tableColumn id="37" xr3:uid="{4737EB4C-F695-4767-B10D-02384319CC4F}" name="power_reliability" dataDxfId="102"/>
    <tableColumn id="38" xr3:uid="{3F2BF93C-05E6-483B-B5CB-0735ACE167F7}" name="urbanization" dataDxfId="101"/>
    <tableColumn id="39" xr3:uid="{6BD6F315-DD4A-4603-88DE-EC90E40D0F43}" name="strenghts" dataDxfId="100"/>
    <tableColumn id="40" xr3:uid="{565B9798-AE47-4CF9-9929-33D766940375}" name="weaknesses" dataDxfId="99"/>
    <tableColumn id="50" xr3:uid="{FC0BB147-31DC-4287-B89F-31793A1F8BDF}" name="Authors affiliation" dataDxfId="98"/>
    <tableColumn id="41" xr3:uid="{9C3E4492-4221-48A3-89A8-0033B99CA8DE}" name="author_origin" dataDxfId="97"/>
    <tableColumn id="42" xr3:uid="{940601D1-11F4-43DE-804F-CD388D065C05}" name="local_ownership" dataDxfId="96"/>
    <tableColumn id="44" xr3:uid="{733DFF94-6C59-4D9F-A0AE-F20C117A50E9}" name="institutional_users" dataDxfId="95"/>
    <tableColumn id="43" xr3:uid="{86B82592-CC7D-4337-B13F-36C8A49A3760}" name="grey_litterature" dataDxfId="94"/>
    <tableColumn id="45" xr3:uid="{4CD11CCA-939B-423F-8D71-713C3D826401}" name="cost_of_capital" dataDxfId="93"/>
    <tableColumn id="46" xr3:uid="{AFB40E2E-E68C-431C-9A1F-B10FDE94E847}" name="financing_modelling" dataDxfId="92"/>
    <tableColumn id="56" xr3:uid="{A50EA0B0-6E95-4746-AA4A-DD8DD01CC04C}" name="financing mechanism" dataDxfId="91"/>
    <tableColumn id="48" xr3:uid="{9F9C88E1-A692-4292-BD6C-D7AA1123F046}" name="link_doi" dataDxfId="90"/>
    <tableColumn id="49" xr3:uid="{87ABC96E-1641-4235-83AD-1D2794B2BF18}" name="contact"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21" totalsRowShown="0">
  <autoFilter ref="A1:C921"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E696" totalsRowShown="0" headerRowDxfId="88" dataDxfId="87">
  <autoFilter ref="A1:E696" xr:uid="{21D302EC-970B-4F65-BCAE-52A4575CD8C8}"/>
  <tableColumns count="5">
    <tableColumn id="1" xr3:uid="{64EBB1A8-7B54-4C99-83E4-5ED232881037}" name="study_id" dataDxfId="86"/>
    <tableColumn id="2" xr3:uid="{54AE155E-A1DA-4F68-88C6-840966EA5441}" name="iso_code" dataDxfId="85"/>
    <tableColumn id="3" xr3:uid="{CE4351FA-F84F-4B38-9692-3D477B78625D}" name="scale" dataDxfId="84"/>
    <tableColumn id="4" xr3:uid="{9D9E968C-AA98-4831-B62D-C6C7F3F69605}" name="iso3" dataDxfId="83">
      <calculatedColumnFormula>VLOOKUP(Table4[[#This Row],[iso_code]],iso_code!G:H,2,FALSE)</calculatedColumnFormula>
    </tableColumn>
    <tableColumn id="5" xr3:uid="{BFB2AD38-25EB-4419-8C33-9015C60C48CC}" name="country" dataDxfId="82">
      <calculatedColumnFormula>Table4[[#This Row],[iso3]]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243" totalsRowShown="0">
  <autoFilter ref="A1:B243"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1" tableBorderDxfId="80">
  <autoFilter ref="A1:W30" xr:uid="{137957FD-FACD-4102-872F-2001A556158F}"/>
  <tableColumns count="23">
    <tableColumn id="1" xr3:uid="{94FE3382-309C-4296-80DB-03238C44B68A}" name="tool_name" dataDxfId="79"/>
    <tableColumn id="2" xr3:uid="{016D5CDE-C5D2-4F76-A135-43564062E3D0}" name="full_name" dataDxfId="78"/>
    <tableColumn id="3" xr3:uid="{BA81C174-DCD9-4B8F-818D-715829BE70D6}" name="type" dataDxfId="77"/>
    <tableColumn id="4" xr3:uid="{BAF5F7C9-0826-491D-80BD-6FE6CF034954}" name="origin_country" dataDxfId="76"/>
    <tableColumn id="5" xr3:uid="{FDF33C08-07BB-48AB-99E0-FDBE5DD99442}" name="origin_institution" dataDxfId="75"/>
    <tableColumn id="6" xr3:uid="{343843DE-CFD5-41A5-8698-C068B7C5831B}" name="license" dataDxfId="74"/>
    <tableColumn id="7" xr3:uid="{B0F04C03-EE48-4F7B-BACD-B08BDBC3BFBC}" name="cost_usd" dataDxfId="73"/>
    <tableColumn id="8" xr3:uid="{340EBCB2-32CE-44D0-A35D-9054194F4FD3}" name="free_for_developing" dataDxfId="72"/>
    <tableColumn id="9" xr3:uid="{DB3B4510-E638-44BC-863B-90F8BBAC5975}" name="learning_curve" dataDxfId="71"/>
    <tableColumn id="10" xr3:uid="{9A6665A1-C46E-4BE8-AA1C-182A5387D013}" name="doc_quality" dataDxfId="70"/>
    <tableColumn id="11" xr3:uid="{E4EC48C6-6DD5-4092-8F69-01A4E551AFE7}" name="training_available" dataDxfId="69"/>
    <tableColumn id="12" xr3:uid="{DD7937B2-C634-4EDC-A2BF-F81C131C053B}" name="community" dataDxfId="68"/>
    <tableColumn id="13" xr3:uid="{8DB9490D-FF49-4B12-9BEA-F7F2C80A42BF}" name="programming_required" dataDxfId="67"/>
    <tableColumn id="14" xr3:uid="{82A401A1-F77E-4626-B8D9-3718F045330F}" name="helpdesk" dataDxfId="66"/>
    <tableColumn id="15" xr3:uid="{C3DD3614-F178-4D60-85B5-646025A03A52}" name="os" dataDxfId="65"/>
    <tableColumn id="16" xr3:uid="{088F3938-30AB-44F6-AD5A-A6F049546531}" name="nb_studies_in_inventory" dataDxfId="64">
      <calculatedColumnFormula>COUNTIF(study_tools!B:B,A2)</calculatedColumnFormula>
    </tableColumn>
    <tableColumn id="17" xr3:uid="{F5AB6FB1-1853-4078-BA2A-A04FFCBC189C}" name="best_for" dataDxfId="63"/>
    <tableColumn id="18" xr3:uid="{F48511EF-C7E6-47D8-99AB-CBBFAE8340B8}" name="clean_cooking_capable" dataDxfId="62"/>
    <tableColumn id="19" xr3:uid="{8789515A-C546-47D9-9AEB-29C41CB917BD}" name="financing_modelling" dataDxfId="61"/>
    <tableColumn id="20" xr3:uid="{D25052F3-D718-4BE3-A945-823C296FC0BB}" name="strengths" dataDxfId="60"/>
    <tableColumn id="21" xr3:uid="{EAFD5BA4-917F-40D5-BDC0-1D5F5F9F0F36}" name="weaknesses" dataDxfId="59"/>
    <tableColumn id="22" xr3:uid="{24D3463C-A2C0-41EA-9BC4-F92E88B074BF}" name="typical_results" dataDxfId="58"/>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s://doi.org/10.1016/j.energy.2023.128899"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https://doi.org/10.36948/ijfmr.2024.v06i05.26393" TargetMode="External"/><Relationship Id="rId84" Type="http://schemas.openxmlformats.org/officeDocument/2006/relationships/hyperlink" Target="https://doi.org/10.51983/ajes-2019.8.3.2064" TargetMode="External"/><Relationship Id="rId138" Type="http://schemas.openxmlformats.org/officeDocument/2006/relationships/hyperlink" Target="https://doi.org/10.1038/s41598-025-94506-z" TargetMode="External"/><Relationship Id="rId107" Type="http://schemas.openxmlformats.org/officeDocument/2006/relationships/hyperlink" Target="https://doi.org/10.1016/j.egyr.2023.12.018"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37" Type="http://schemas.openxmlformats.org/officeDocument/2006/relationships/hyperlink" Target="https://doi.org/10.1016/j.rser.2022.112871" TargetMode="External"/><Relationship Id="rId53" Type="http://schemas.openxmlformats.org/officeDocument/2006/relationships/hyperlink" Target="https://doi.org/10.1080/14693062.2018.1437019" TargetMode="External"/><Relationship Id="rId58" Type="http://schemas.openxmlformats.org/officeDocument/2006/relationships/hyperlink" Target="https://doi.org/10.1016/j.rser.2019.109647" TargetMode="External"/><Relationship Id="rId74" Type="http://schemas.openxmlformats.org/officeDocument/2006/relationships/hyperlink" Target="http://dx.doi.org/10.11594/ijssr.05.01.12" TargetMode="External"/><Relationship Id="rId79" Type="http://schemas.openxmlformats.org/officeDocument/2006/relationships/hyperlink" Target="https://www.diva-portal.org/smash/record.jsf?pid=diva2%3A1252234&amp;dswid=-9012" TargetMode="External"/><Relationship Id="rId102" Type="http://schemas.openxmlformats.org/officeDocument/2006/relationships/hyperlink" Target="mailto:belkhir.settou@gmail.com" TargetMode="External"/><Relationship Id="rId123" Type="http://schemas.openxmlformats.org/officeDocument/2006/relationships/hyperlink" Target="http://dx.doi.org/10.1016/j.jclepro.2015.06.101" TargetMode="External"/><Relationship Id="rId128" Type="http://schemas.openxmlformats.org/officeDocument/2006/relationships/hyperlink" Target="mailto:adel.industry1@gmail.com" TargetMode="External"/><Relationship Id="rId5" Type="http://schemas.openxmlformats.org/officeDocument/2006/relationships/hyperlink" Target="https://doi.org/10.1016/j.ijhydene.2023.07.263" TargetMode="External"/><Relationship Id="rId90" Type="http://schemas.openxmlformats.org/officeDocument/2006/relationships/hyperlink" Target="https://doi.org/10.65085/2619-8789.1076" TargetMode="External"/><Relationship Id="rId95" Type="http://schemas.openxmlformats.org/officeDocument/2006/relationships/hyperlink" Target="mailto:stanley.eshiemogie@eng.uniben.edu,andrew.amenaghawon@uniben.edu,handoko.darmokoesoemo@gmail.com,heriseptyakusuma@gmail.com" TargetMode="External"/><Relationship Id="rId22" Type="http://schemas.openxmlformats.org/officeDocument/2006/relationships/hyperlink" Target="https://www.wartsila.com/docs/default-source/energy-docs/afeu/wartsila_mozambique_final.pdf" TargetMode="External"/><Relationship Id="rId27" Type="http://schemas.openxmlformats.org/officeDocument/2006/relationships/hyperlink" Target="https://doi.org/10.1016/j.esr.2021.100759" TargetMode="External"/><Relationship Id="rId43" Type="http://schemas.openxmlformats.org/officeDocument/2006/relationships/hyperlink" Target="https://doi.org/10.1016/j.enconman.2024.118857" TargetMode="External"/><Relationship Id="rId48" Type="http://schemas.openxmlformats.org/officeDocument/2006/relationships/hyperlink" Target="https://doi.org/10.1016/j.scs.2021.102750" TargetMode="External"/><Relationship Id="rId64" Type="http://schemas.openxmlformats.org/officeDocument/2006/relationships/hyperlink" Target="https://doi.org/10.12912/27197050/188282" TargetMode="External"/><Relationship Id="rId69" Type="http://schemas.openxmlformats.org/officeDocument/2006/relationships/hyperlink" Target="https://doi.org/10.46830/writn.21.00093" TargetMode="External"/><Relationship Id="rId113" Type="http://schemas.openxmlformats.org/officeDocument/2006/relationships/hyperlink" Target="https://doi.org/10.1016/j.enconman.2021.113962" TargetMode="External"/><Relationship Id="rId118" Type="http://schemas.openxmlformats.org/officeDocument/2006/relationships/hyperlink" Target="mailto:amanuelkchk24@gmail.com" TargetMode="External"/><Relationship Id="rId134" Type="http://schemas.openxmlformats.org/officeDocument/2006/relationships/hyperlink" Target="https://doi.org/10.1016/j.segy.2025.100199" TargetMode="External"/><Relationship Id="rId139" Type="http://schemas.openxmlformats.org/officeDocument/2006/relationships/hyperlink" Target="mailto:mohamed01177@techedu.bsu.edu.eg" TargetMode="External"/><Relationship Id="rId80" Type="http://schemas.openxmlformats.org/officeDocument/2006/relationships/hyperlink" Target="https://doi.org/10.5923/j.ep.20120204.03" TargetMode="External"/><Relationship Id="rId85" Type="http://schemas.openxmlformats.org/officeDocument/2006/relationships/hyperlink" Target="mailto:ahunim@gmail.com" TargetMode="External"/><Relationship Id="rId12" Type="http://schemas.openxmlformats.org/officeDocument/2006/relationships/hyperlink" Target="https://doi.org/10.1016/j.esr.2022.100848" TargetMode="External"/><Relationship Id="rId17" Type="http://schemas.openxmlformats.org/officeDocument/2006/relationships/hyperlink" Target="https://doi.org/10.1016/j.esr.2018.03.001" TargetMode="External"/><Relationship Id="rId33" Type="http://schemas.openxmlformats.org/officeDocument/2006/relationships/hyperlink" Target="https://www.irena.org/-/media/Files/IRENA/Agency/Publication/2013/WAPP.pdf"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3390/su142315933" TargetMode="External"/><Relationship Id="rId103" Type="http://schemas.openxmlformats.org/officeDocument/2006/relationships/hyperlink" Target="https://doi.org/10.1016/j.ref.2023.08.004" TargetMode="External"/><Relationship Id="rId108" Type="http://schemas.openxmlformats.org/officeDocument/2006/relationships/hyperlink" Target="mailto:Souheil.elalimi@enim.u-monastir.tn" TargetMode="External"/><Relationship Id="rId124" Type="http://schemas.openxmlformats.org/officeDocument/2006/relationships/hyperlink" Target="mailto:nasser_tar@yahoo.fr" TargetMode="External"/><Relationship Id="rId129" Type="http://schemas.openxmlformats.org/officeDocument/2006/relationships/hyperlink" Target="mailto:louliabd@gmail.com" TargetMode="External"/><Relationship Id="rId54" Type="http://schemas.openxmlformats.org/officeDocument/2006/relationships/hyperlink" Target="https://doi.org/10.1088/1748-9326/aa7b29" TargetMode="External"/><Relationship Id="rId70" Type="http://schemas.openxmlformats.org/officeDocument/2006/relationships/hyperlink" Target="https://doi.org/10.1109/SAUPEC65723.2025.10944332" TargetMode="External"/><Relationship Id="rId75" Type="http://schemas.openxmlformats.org/officeDocument/2006/relationships/hyperlink" Target="mailto:khelfa.imededdine@univ-guelma.dz" TargetMode="External"/><Relationship Id="rId91" Type="http://schemas.openxmlformats.org/officeDocument/2006/relationships/hyperlink" Target="mailto:kihwele2002@yahoo.com" TargetMode="External"/><Relationship Id="rId96" Type="http://schemas.openxmlformats.org/officeDocument/2006/relationships/hyperlink" Target="https://doi.org/10.1016/j.esd.2024.101638" TargetMode="External"/><Relationship Id="rId140" Type="http://schemas.openxmlformats.org/officeDocument/2006/relationships/hyperlink" Target="https://doi.org/10.1016/j.solcom.2023.100062" TargetMode="External"/><Relationship Id="rId1" Type="http://schemas.openxmlformats.org/officeDocument/2006/relationships/hyperlink" Target="https://doi.org/10.1016/j.rser.2020.110399"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kotb.mohamed@f-eng.tanta.edu.eg" TargetMode="External"/><Relationship Id="rId119" Type="http://schemas.openxmlformats.org/officeDocument/2006/relationships/hyperlink" Target="https://doi.org/10.1080/14693062.2020.1791030" TargetMode="External"/><Relationship Id="rId44" Type="http://schemas.openxmlformats.org/officeDocument/2006/relationships/hyperlink" Target="https://doi.org/10.1016/j.enconman.2024.119296" TargetMode="External"/><Relationship Id="rId60" Type="http://schemas.openxmlformats.org/officeDocument/2006/relationships/hyperlink" Target="https://doi.org/10.1016/j.enpol.2025.114786" TargetMode="External"/><Relationship Id="rId65" Type="http://schemas.openxmlformats.org/officeDocument/2006/relationships/hyperlink" Target="mailto:mo.achbab@gmail.com" TargetMode="External"/><Relationship Id="rId81" Type="http://schemas.openxmlformats.org/officeDocument/2006/relationships/hyperlink" Target="mailto:dkoussa@cder.dz" TargetMode="External"/><Relationship Id="rId86" Type="http://schemas.openxmlformats.org/officeDocument/2006/relationships/hyperlink" Target="https://doi.org/10.5194/egusphere-egu26-12682" TargetMode="External"/><Relationship Id="rId130" Type="http://schemas.openxmlformats.org/officeDocument/2006/relationships/hyperlink" Target="https://doi.org/10.9734/cjast/2024/v43i54373" TargetMode="External"/><Relationship Id="rId135" Type="http://schemas.openxmlformats.org/officeDocument/2006/relationships/hyperlink" Target="mailto:nawazedoo@gmail.com" TargetMode="External"/><Relationship Id="rId13" Type="http://schemas.openxmlformats.org/officeDocument/2006/relationships/hyperlink" Target="https://doi.org/10.1016/j.energy.2018.09.089"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109" Type="http://schemas.openxmlformats.org/officeDocument/2006/relationships/hyperlink" Target="https://doi.org/10.17576/geo-2024-2003-03" TargetMode="External"/><Relationship Id="rId34" Type="http://schemas.openxmlformats.org/officeDocument/2006/relationships/hyperlink" Target="https://www.irena.org/-/media/Files/IRENA/Agency/Publication/2021/Apr/IRENA_Planning_Prospects_Africa_2021.pdf" TargetMode="External"/><Relationship Id="rId50" Type="http://schemas.openxmlformats.org/officeDocument/2006/relationships/hyperlink" Target="https://doi.org/10.3390/en14113184" TargetMode="External"/><Relationship Id="rId55" Type="http://schemas.openxmlformats.org/officeDocument/2006/relationships/hyperlink" Target="https://doi.org/10.14710/ijred.2023.50104" TargetMode="External"/><Relationship Id="rId76" Type="http://schemas.openxmlformats.org/officeDocument/2006/relationships/hyperlink" Target="https://kth.diva-portal.org/smash/record.jsf?pid=diva2%3A1119242&amp;dswid=7301" TargetMode="External"/><Relationship Id="rId97" Type="http://schemas.openxmlformats.org/officeDocument/2006/relationships/hyperlink" Target="https://doi.org/10.3390/su15108162" TargetMode="External"/><Relationship Id="rId104" Type="http://schemas.openxmlformats.org/officeDocument/2006/relationships/hyperlink" Target="mailto:meryem.taoufik@gmail.com" TargetMode="External"/><Relationship Id="rId120" Type="http://schemas.openxmlformats.org/officeDocument/2006/relationships/hyperlink" Target="mailto:larissa.nogueira@tno.nl" TargetMode="External"/><Relationship Id="rId125" Type="http://schemas.openxmlformats.org/officeDocument/2006/relationships/hyperlink" Target="https://doi.org/10.1007/s40095-022-00484-7" TargetMode="External"/><Relationship Id="rId141" Type="http://schemas.openxmlformats.org/officeDocument/2006/relationships/hyperlink" Target="mailto:fendzi.wulfran@yahoo.fr" TargetMode="External"/><Relationship Id="rId7" Type="http://schemas.openxmlformats.org/officeDocument/2006/relationships/hyperlink" Target="https://doi.org/10.1016/j.energy.2020.117471" TargetMode="External"/><Relationship Id="rId71" Type="http://schemas.openxmlformats.org/officeDocument/2006/relationships/hyperlink" Target="mailto:ktykei001@myuct.ac.za" TargetMode="External"/><Relationship Id="rId92"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24" Type="http://schemas.openxmlformats.org/officeDocument/2006/relationships/hyperlink" Target="https://doi.org/10.1016/j.esd.2019.01.003" TargetMode="External"/><Relationship Id="rId40" Type="http://schemas.openxmlformats.org/officeDocument/2006/relationships/hyperlink" Target="https://doi.org/10.1016/j.enpol.2010.10.010" TargetMode="External"/><Relationship Id="rId45" Type="http://schemas.openxmlformats.org/officeDocument/2006/relationships/hyperlink" Target="https://doi.org/10.3390/en15145083" TargetMode="External"/><Relationship Id="rId66" Type="http://schemas.openxmlformats.org/officeDocument/2006/relationships/hyperlink" Target="https://www.diva-portal.org/smash/get/diva2:1373039/FULLTEXT01.pdf" TargetMode="External"/><Relationship Id="rId87" Type="http://schemas.openxmlformats.org/officeDocument/2006/relationships/hyperlink" Target="mailto:d.sadak@tudelft.nl" TargetMode="External"/><Relationship Id="rId110" Type="http://schemas.openxmlformats.org/officeDocument/2006/relationships/hyperlink" Target="mailto:shuaibudabo10@gmail.com" TargetMode="External"/><Relationship Id="rId115" Type="http://schemas.openxmlformats.org/officeDocument/2006/relationships/hyperlink" Target="https://doi.org/10.1016/j.heliyon.2023.e18210" TargetMode="External"/><Relationship Id="rId131" Type="http://schemas.openxmlformats.org/officeDocument/2006/relationships/hyperlink" Target="mailto:makintag@gmail.com" TargetMode="External"/><Relationship Id="rId136" Type="http://schemas.openxmlformats.org/officeDocument/2006/relationships/hyperlink" Target="https://doi.org/10.3390/su14010358" TargetMode="External"/><Relationship Id="rId61" Type="http://schemas.openxmlformats.org/officeDocument/2006/relationships/hyperlink" Target="https://doi.org/10.21203/rs.3.rs-2368899/v1" TargetMode="External"/><Relationship Id="rId82" Type="http://schemas.openxmlformats.org/officeDocument/2006/relationships/hyperlink" Target="https://doi.org/10.1109/ICASET.2018.8376780" TargetMode="External"/><Relationship Id="rId19" Type="http://schemas.openxmlformats.org/officeDocument/2006/relationships/hyperlink" Target="https://doi.org/10.1080/23311916.2023.2209996" TargetMode="External"/><Relationship Id="rId14" Type="http://schemas.openxmlformats.org/officeDocument/2006/relationships/hyperlink" Target="https://doi.org/10.1016/j.energy.2018.10.158" TargetMode="External"/><Relationship Id="rId30" Type="http://schemas.openxmlformats.org/officeDocument/2006/relationships/hyperlink" Target="https://doi.org/10.1109/AFRICON51333.2021.9570911" TargetMode="External"/><Relationship Id="rId35" Type="http://schemas.openxmlformats.org/officeDocument/2006/relationships/hyperlink" Target="https://doi.org/10.1016/j.energy.2021.120623" TargetMode="External"/><Relationship Id="rId56" Type="http://schemas.openxmlformats.org/officeDocument/2006/relationships/hyperlink" Target="https://www.tandfonline.com/doi/full/10.1080/15567249.2024.2308843" TargetMode="External"/><Relationship Id="rId77" Type="http://schemas.openxmlformats.org/officeDocument/2006/relationships/hyperlink" Target="https://doi.org/10.3390/ASEC2023-15250" TargetMode="External"/><Relationship Id="rId100" Type="http://schemas.openxmlformats.org/officeDocument/2006/relationships/hyperlink" Target="mailto:masud_a@jic.edu.sa" TargetMode="External"/><Relationship Id="rId105" Type="http://schemas.openxmlformats.org/officeDocument/2006/relationships/hyperlink" Target="mailto:a.nilsson@newclimate.org" TargetMode="External"/><Relationship Id="rId126" Type="http://schemas.openxmlformats.org/officeDocument/2006/relationships/hyperlink" Target="mailto:melktesh@gmail.com" TargetMode="External"/><Relationship Id="rId8" Type="http://schemas.openxmlformats.org/officeDocument/2006/relationships/hyperlink" Target="https://doi.org/10.3390/cli12060088" TargetMode="External"/><Relationship Id="rId51" Type="http://schemas.openxmlformats.org/officeDocument/2006/relationships/hyperlink" Target="https://doi.org/10.1016/j.heliyon.2020.e03300" TargetMode="External"/><Relationship Id="rId72"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3" Type="http://schemas.openxmlformats.org/officeDocument/2006/relationships/hyperlink" Target="https://kth.diva-portal.org/smash/record.jsf?pid=diva2%3A1119648&amp;dswid=8009" TargetMode="External"/><Relationship Id="rId98" Type="http://schemas.openxmlformats.org/officeDocument/2006/relationships/hyperlink" Target="mailto:hh.zhu@163.com" TargetMode="External"/><Relationship Id="rId121" Type="http://schemas.openxmlformats.org/officeDocument/2006/relationships/hyperlink" Target="https://doi.org/10.3390/cli12050061" TargetMode="External"/><Relationship Id="rId142" Type="http://schemas.openxmlformats.org/officeDocument/2006/relationships/printerSettings" Target="../printerSettings/printerSettings1.bin"/><Relationship Id="rId3" Type="http://schemas.openxmlformats.org/officeDocument/2006/relationships/hyperlink" Target="http://dx.doi.org/10.1016/j.enpol.2017.03.021"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mailto:rbud@kth.se" TargetMode="External"/><Relationship Id="rId116" Type="http://schemas.openxmlformats.org/officeDocument/2006/relationships/hyperlink" Target="mailto:bruce.mutume@metu.edu.tr" TargetMode="External"/><Relationship Id="rId137" Type="http://schemas.openxmlformats.org/officeDocument/2006/relationships/hyperlink" Target="mailto:bahaa.elboshi@f-eng.tanta.edu.eg"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186/s42269-024-01192-4" TargetMode="External"/><Relationship Id="rId83" Type="http://schemas.openxmlformats.org/officeDocument/2006/relationships/hyperlink" Target="mailto:b.shari@wascal-ne.org" TargetMode="External"/><Relationship Id="rId88" Type="http://schemas.openxmlformats.org/officeDocument/2006/relationships/hyperlink" Target="https://doi.org/10.18178/JOCET.2019.7.6.514" TargetMode="External"/><Relationship Id="rId111" Type="http://schemas.openxmlformats.org/officeDocument/2006/relationships/hyperlink" Target="https://doi.org/10.1016/j.energy.2019.06.063" TargetMode="External"/><Relationship Id="rId132" Type="http://schemas.openxmlformats.org/officeDocument/2006/relationships/hyperlink" Target="https://doi.org/10.5923/j.ijee.20170702.03"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energy.2017.09.093" TargetMode="External"/><Relationship Id="rId106" Type="http://schemas.openxmlformats.org/officeDocument/2006/relationships/hyperlink" Target="http://dx.doi.org/10.4314/njt.v41i4.6" TargetMode="External"/><Relationship Id="rId127" Type="http://schemas.openxmlformats.org/officeDocument/2006/relationships/hyperlink" Target="https://doi.org/10.1177/0309524X221133810"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16/j.esr.2024.101594" TargetMode="External"/><Relationship Id="rId73" Type="http://schemas.openxmlformats.org/officeDocument/2006/relationships/hyperlink" Target="mailto:mark.howells@energy.kth.se" TargetMode="External"/><Relationship Id="rId78" Type="http://schemas.openxmlformats.org/officeDocument/2006/relationships/hyperlink" Target="mailto:zegueurahlem@gmail.com" TargetMode="External"/><Relationship Id="rId94" Type="http://schemas.openxmlformats.org/officeDocument/2006/relationships/hyperlink" Target="https://doi.org/10.1016/j.ref.2024.100677" TargetMode="External"/><Relationship Id="rId99" Type="http://schemas.openxmlformats.org/officeDocument/2006/relationships/hyperlink" Target="https://doi.org/10.1002/est2.483" TargetMode="External"/><Relationship Id="rId101" Type="http://schemas.openxmlformats.org/officeDocument/2006/relationships/hyperlink" Target="https://doi.org/10.1007/s10098-020-01971-3" TargetMode="External"/><Relationship Id="rId122" Type="http://schemas.openxmlformats.org/officeDocument/2006/relationships/hyperlink" Target="mailto:amandine.caillard22@imperial.ac.uk" TargetMode="External"/><Relationship Id="rId143" Type="http://schemas.openxmlformats.org/officeDocument/2006/relationships/table" Target="../tables/table1.xm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26" Type="http://schemas.openxmlformats.org/officeDocument/2006/relationships/hyperlink" Target="https://doi.org/10.1016/j.esr.2020.100614" TargetMode="External"/><Relationship Id="rId47" Type="http://schemas.openxmlformats.org/officeDocument/2006/relationships/hyperlink" Target="https://doi.org/10.1016/j.ref.2019.02.004*" TargetMode="External"/><Relationship Id="rId68" Type="http://schemas.openxmlformats.org/officeDocument/2006/relationships/hyperlink" Target="mailto:santiago.sinclair-lecaros@wri.org" TargetMode="External"/><Relationship Id="rId89" Type="http://schemas.openxmlformats.org/officeDocument/2006/relationships/hyperlink" Target="mailto:mina_ashraf97@hotmail.com" TargetMode="External"/><Relationship Id="rId112" Type="http://schemas.openxmlformats.org/officeDocument/2006/relationships/hyperlink" Target="mailto:omar.naitmensour@edu.uiz.ac.ma" TargetMode="External"/><Relationship Id="rId133" Type="http://schemas.openxmlformats.org/officeDocument/2006/relationships/hyperlink" Target="mailto:wunmigrace@yahoo.com" TargetMode="External"/><Relationship Id="rId16" Type="http://schemas.openxmlformats.org/officeDocument/2006/relationships/hyperlink" Target="http://dx.doi.org/10.1016/j.rser.2016.10.041"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114"/>
  <sheetViews>
    <sheetView zoomScale="70" zoomScaleNormal="70" workbookViewId="0">
      <pane xSplit="2" ySplit="1" topLeftCell="C104" activePane="bottomRight" state="frozen"/>
      <selection pane="topRight" activeCell="C1" sqref="C1"/>
      <selection pane="bottomLeft" activeCell="A2" sqref="A2"/>
      <selection pane="bottomRight" activeCell="F140" sqref="F140"/>
    </sheetView>
  </sheetViews>
  <sheetFormatPr baseColWidth="10" defaultColWidth="9" defaultRowHeight="15" customHeight="1"/>
  <cols>
    <col min="1" max="1" width="17.125" style="35" customWidth="1"/>
    <col min="2" max="2" width="28" style="36" customWidth="1"/>
    <col min="3" max="3" width="22.25" style="36" customWidth="1"/>
    <col min="4" max="4" width="41.25" style="36" customWidth="1"/>
    <col min="5" max="5" width="13.875" style="36" customWidth="1"/>
    <col min="6" max="6" width="17.875" style="36" customWidth="1"/>
    <col min="7" max="7" width="22.125" style="36" customWidth="1"/>
    <col min="8" max="8" width="13.875" style="35" customWidth="1"/>
    <col min="9" max="9" width="22.875" style="35" customWidth="1"/>
    <col min="10" max="10" width="13.875" style="36" customWidth="1"/>
    <col min="11" max="11" width="16.25" style="35" customWidth="1"/>
    <col min="12" max="12" width="40.25" style="35" customWidth="1"/>
    <col min="13" max="13" width="58" style="36" customWidth="1"/>
    <col min="14" max="14" width="22.75" style="36" customWidth="1"/>
    <col min="15" max="15" width="21.75" style="36" customWidth="1"/>
    <col min="16" max="17" width="14.75" style="35" customWidth="1"/>
    <col min="18" max="18" width="21.25" style="70" customWidth="1"/>
    <col min="19" max="19" width="11.125" style="36" customWidth="1"/>
    <col min="20" max="20" width="14.75" style="35" customWidth="1"/>
    <col min="21" max="22" width="11.125" style="35" customWidth="1"/>
    <col min="23" max="23" width="13" style="35" customWidth="1"/>
    <col min="24" max="24" width="11.875" style="35" customWidth="1"/>
    <col min="25" max="25" width="13.25" style="35" customWidth="1"/>
    <col min="26" max="27" width="11.125" style="35" customWidth="1"/>
    <col min="28" max="28" width="26.25" style="35" customWidth="1"/>
    <col min="29" max="29" width="14.75" style="35" customWidth="1"/>
    <col min="30" max="30" width="23.25" style="35" customWidth="1"/>
    <col min="31" max="31" width="17.75" style="35" customWidth="1"/>
    <col min="32" max="33" width="14.75" style="35" customWidth="1"/>
    <col min="34" max="35" width="17" style="35" customWidth="1"/>
    <col min="36" max="36" width="21.25" style="36" customWidth="1"/>
    <col min="37" max="40" width="17" style="35" customWidth="1"/>
    <col min="41" max="41" width="30.75" style="35" customWidth="1"/>
    <col min="42" max="42" width="42.25" style="35" customWidth="1"/>
    <col min="43" max="43" width="64.75" style="35" customWidth="1"/>
    <col min="44" max="44" width="25.875" style="35" customWidth="1"/>
    <col min="45" max="45" width="18.125" style="35" customWidth="1"/>
    <col min="46" max="46" width="27.25" style="35" customWidth="1"/>
    <col min="47" max="47" width="22.25" customWidth="1"/>
    <col min="48" max="48" width="23.25" style="36" customWidth="1"/>
    <col min="49" max="49" width="19.25" style="35" customWidth="1"/>
    <col min="50" max="50" width="35.125" style="36" customWidth="1"/>
    <col min="51" max="51" width="41.125" style="36" customWidth="1"/>
    <col min="52" max="52" width="24" customWidth="1"/>
    <col min="53" max="53" width="27.75" style="36" customWidth="1"/>
    <col min="54" max="54" width="59.75" style="35" customWidth="1"/>
    <col min="55" max="16384" width="9" style="35"/>
  </cols>
  <sheetData>
    <row r="1" spans="1:52" s="39" customFormat="1" ht="57" customHeight="1">
      <c r="A1" s="64" t="s">
        <v>0</v>
      </c>
      <c r="B1" s="65" t="s">
        <v>1</v>
      </c>
      <c r="C1" s="65" t="s">
        <v>2</v>
      </c>
      <c r="D1" s="65" t="s">
        <v>3</v>
      </c>
      <c r="E1" s="65" t="s">
        <v>4</v>
      </c>
      <c r="F1" s="65" t="s">
        <v>5</v>
      </c>
      <c r="G1" s="65" t="s">
        <v>6</v>
      </c>
      <c r="H1" s="65" t="s">
        <v>7</v>
      </c>
      <c r="I1" s="65" t="s">
        <v>8</v>
      </c>
      <c r="J1" s="65" t="s">
        <v>9</v>
      </c>
      <c r="K1" s="65" t="s">
        <v>10</v>
      </c>
      <c r="L1" s="65" t="s">
        <v>11</v>
      </c>
      <c r="M1" s="65" t="s">
        <v>12</v>
      </c>
      <c r="N1" s="65" t="s">
        <v>13</v>
      </c>
      <c r="O1" s="65" t="s">
        <v>14</v>
      </c>
      <c r="P1" s="65" t="s">
        <v>15</v>
      </c>
      <c r="Q1" s="65" t="s">
        <v>16</v>
      </c>
      <c r="R1" s="65" t="s">
        <v>17</v>
      </c>
      <c r="S1" s="65" t="s">
        <v>18</v>
      </c>
      <c r="T1" s="65" t="s">
        <v>19</v>
      </c>
      <c r="U1" s="65" t="s">
        <v>20</v>
      </c>
      <c r="V1" s="65" t="s">
        <v>21</v>
      </c>
      <c r="W1" s="65" t="s">
        <v>22</v>
      </c>
      <c r="X1" s="65" t="s">
        <v>23</v>
      </c>
      <c r="Y1" s="65" t="s">
        <v>24</v>
      </c>
      <c r="Z1" s="65" t="s">
        <v>25</v>
      </c>
      <c r="AA1" s="65" t="s">
        <v>26</v>
      </c>
      <c r="AB1" s="65" t="s">
        <v>27</v>
      </c>
      <c r="AC1" s="65" t="s">
        <v>28</v>
      </c>
      <c r="AD1" s="65" t="s">
        <v>29</v>
      </c>
      <c r="AE1" s="65" t="s">
        <v>30</v>
      </c>
      <c r="AF1" s="65" t="s">
        <v>31</v>
      </c>
      <c r="AG1" s="65" t="s">
        <v>32</v>
      </c>
      <c r="AH1" s="65" t="s">
        <v>33</v>
      </c>
      <c r="AI1" s="65" t="s">
        <v>34</v>
      </c>
      <c r="AJ1" s="65" t="s">
        <v>35</v>
      </c>
      <c r="AK1" s="65" t="s">
        <v>36</v>
      </c>
      <c r="AL1" s="65" t="s">
        <v>37</v>
      </c>
      <c r="AM1" s="65" t="s">
        <v>38</v>
      </c>
      <c r="AN1" s="65" t="s">
        <v>39</v>
      </c>
      <c r="AO1" s="65" t="s">
        <v>40</v>
      </c>
      <c r="AP1" s="65" t="s">
        <v>41</v>
      </c>
      <c r="AQ1" s="65" t="s">
        <v>42</v>
      </c>
      <c r="AR1" s="65" t="s">
        <v>43</v>
      </c>
      <c r="AS1" s="65" t="s">
        <v>44</v>
      </c>
      <c r="AT1" s="65" t="s">
        <v>45</v>
      </c>
      <c r="AU1" s="65" t="s">
        <v>46</v>
      </c>
      <c r="AV1" s="65" t="s">
        <v>47</v>
      </c>
      <c r="AW1" s="65" t="s">
        <v>48</v>
      </c>
      <c r="AX1" s="65" t="s">
        <v>49</v>
      </c>
      <c r="AY1" s="65" t="s">
        <v>50</v>
      </c>
      <c r="AZ1" s="66" t="s">
        <v>51</v>
      </c>
    </row>
    <row r="2" spans="1:52" s="39" customFormat="1" ht="190.5" customHeight="1">
      <c r="A2" s="63">
        <v>1</v>
      </c>
      <c r="B2" s="58" t="s">
        <v>52</v>
      </c>
      <c r="C2" s="58" t="s">
        <v>53</v>
      </c>
      <c r="D2" s="58" t="s">
        <v>54</v>
      </c>
      <c r="E2" s="58">
        <v>2021</v>
      </c>
      <c r="F2" s="58" t="s">
        <v>55</v>
      </c>
      <c r="G2" s="58" t="s">
        <v>56</v>
      </c>
      <c r="H2" s="56" t="s">
        <v>57</v>
      </c>
      <c r="I2" s="56" t="str">
        <f t="array" ref="I2">_xlfn.TEXTJOIN(",", TRUE, IF(Table4[study_id]=Table3[[#This Row],[study_id]], Table4[iso_code], ""))</f>
        <v>DZ,AO,BJ,BW,BF,BI,CM,CF,TD,KM,CG,CD,DJ,EG,GQ,ER,ET,GA,GM,GH,GN,GW,CI,KE,LS,LR,LY,MG,MW,ML,MR,MU,MA,MZ,NA,NE,NG,RW,ST,SN,SC,SL,SO,ZA,SS,SD,SZ,TZ,TG,TN,UG,ZM,ZW</v>
      </c>
      <c r="J2" s="58">
        <f>COUNTIF(study_countries!A:A,A2)</f>
        <v>53</v>
      </c>
      <c r="K2" s="56" t="s">
        <v>58</v>
      </c>
      <c r="L2" s="58" t="s">
        <v>59</v>
      </c>
      <c r="M2" s="58" t="s">
        <v>60</v>
      </c>
      <c r="N2" s="58">
        <v>2010</v>
      </c>
      <c r="O2" s="58">
        <v>2050</v>
      </c>
      <c r="P2" s="56" t="s">
        <v>61</v>
      </c>
      <c r="Q2" s="58" t="s">
        <v>62</v>
      </c>
      <c r="R2" s="58" t="s">
        <v>63</v>
      </c>
      <c r="S2" s="56" t="s">
        <v>64</v>
      </c>
      <c r="T2" s="56" t="s">
        <v>64</v>
      </c>
      <c r="U2" s="56" t="s">
        <v>64</v>
      </c>
      <c r="V2" s="56" t="s">
        <v>65</v>
      </c>
      <c r="W2" s="56" t="s">
        <v>65</v>
      </c>
      <c r="X2" s="56" t="s">
        <v>65</v>
      </c>
      <c r="Y2" s="56" t="s">
        <v>64</v>
      </c>
      <c r="Z2" s="56" t="s">
        <v>65</v>
      </c>
      <c r="AA2" s="56" t="s">
        <v>65</v>
      </c>
      <c r="AB2" s="56" t="s">
        <v>66</v>
      </c>
      <c r="AC2" s="56" t="s">
        <v>67</v>
      </c>
      <c r="AD2" s="56" t="s">
        <v>68</v>
      </c>
      <c r="AE2" s="56" t="s">
        <v>64</v>
      </c>
      <c r="AF2" s="56" t="s">
        <v>64</v>
      </c>
      <c r="AG2" s="56" t="s">
        <v>65</v>
      </c>
      <c r="AH2" s="56" t="s">
        <v>65</v>
      </c>
      <c r="AI2" s="58" t="s">
        <v>69</v>
      </c>
      <c r="AJ2" s="56" t="s">
        <v>65</v>
      </c>
      <c r="AK2" s="56" t="s">
        <v>65</v>
      </c>
      <c r="AL2" s="56" t="s">
        <v>65</v>
      </c>
      <c r="AM2" s="56" t="s">
        <v>65</v>
      </c>
      <c r="AN2" s="56" t="s">
        <v>65</v>
      </c>
      <c r="AO2" s="58" t="s">
        <v>70</v>
      </c>
      <c r="AP2" s="58" t="s">
        <v>71</v>
      </c>
      <c r="AQ2" s="58" t="s">
        <v>72</v>
      </c>
      <c r="AR2" s="56" t="s">
        <v>73</v>
      </c>
      <c r="AS2" s="56" t="s">
        <v>65</v>
      </c>
      <c r="AT2" s="56" t="s">
        <v>74</v>
      </c>
      <c r="AU2" s="58" t="s">
        <v>65</v>
      </c>
      <c r="AV2" s="58" t="s">
        <v>75</v>
      </c>
      <c r="AW2" s="58" t="s">
        <v>65</v>
      </c>
      <c r="AX2" s="58"/>
      <c r="AY2" s="22" t="s">
        <v>76</v>
      </c>
      <c r="AZ2" s="80" t="s">
        <v>77</v>
      </c>
    </row>
    <row r="3" spans="1:52" s="39" customFormat="1" ht="145.5" customHeight="1">
      <c r="A3" s="63">
        <v>2</v>
      </c>
      <c r="B3" s="58" t="s">
        <v>78</v>
      </c>
      <c r="C3" s="58" t="s">
        <v>79</v>
      </c>
      <c r="D3" s="58" t="s">
        <v>80</v>
      </c>
      <c r="E3" s="58">
        <v>2018</v>
      </c>
      <c r="F3" s="58" t="s">
        <v>55</v>
      </c>
      <c r="G3" s="58" t="s">
        <v>81</v>
      </c>
      <c r="H3" s="56" t="s">
        <v>57</v>
      </c>
      <c r="I3" s="56" t="str">
        <f t="array" ref="I3">_xlfn.TEXTJOIN(",", TRUE, IF(Table4[study_id]=Table3[[#This Row],[study_id]], Table4[iso_code], ""))</f>
        <v>DZ,AO,BJ,BW,BF,BI,CV,CM,CF,TD,KM,CD,CG,DJ,EG,GQ,ER,SZ,ET,GA,GM,GH,GN,GW,CI,KE,LS,LR,LY,MG,MW,ML,MR,MU,MA,MZ,NA,NE,NG,RW,ST,SN,SC,SL,SO,ZA,SS,SD,TZ,TG,TN,UG,ZM,ZW</v>
      </c>
      <c r="J3" s="58">
        <f>COUNTIF(study_countries!A:A,A3)</f>
        <v>54</v>
      </c>
      <c r="K3" s="56" t="s">
        <v>58</v>
      </c>
      <c r="L3" s="58" t="s">
        <v>82</v>
      </c>
      <c r="M3" s="58" t="s">
        <v>83</v>
      </c>
      <c r="N3" s="58">
        <v>2016</v>
      </c>
      <c r="O3" s="58">
        <v>2030</v>
      </c>
      <c r="P3" s="56" t="s">
        <v>61</v>
      </c>
      <c r="Q3" s="58" t="s">
        <v>84</v>
      </c>
      <c r="R3" s="58" t="s">
        <v>85</v>
      </c>
      <c r="S3" s="56" t="s">
        <v>64</v>
      </c>
      <c r="T3" s="56" t="s">
        <v>64</v>
      </c>
      <c r="U3" s="56" t="s">
        <v>64</v>
      </c>
      <c r="V3" s="56" t="s">
        <v>64</v>
      </c>
      <c r="W3" s="56" t="s">
        <v>64</v>
      </c>
      <c r="X3" s="56" t="s">
        <v>64</v>
      </c>
      <c r="Y3" s="56" t="s">
        <v>64</v>
      </c>
      <c r="Z3" s="56" t="s">
        <v>65</v>
      </c>
      <c r="AA3" s="56" t="s">
        <v>64</v>
      </c>
      <c r="AB3" s="56" t="s">
        <v>86</v>
      </c>
      <c r="AC3" s="56" t="s">
        <v>87</v>
      </c>
      <c r="AD3" s="56" t="s">
        <v>88</v>
      </c>
      <c r="AE3" s="56" t="s">
        <v>64</v>
      </c>
      <c r="AF3" s="56" t="s">
        <v>64</v>
      </c>
      <c r="AG3" s="56" t="s">
        <v>65</v>
      </c>
      <c r="AH3" s="56" t="s">
        <v>65</v>
      </c>
      <c r="AI3" s="58" t="s">
        <v>89</v>
      </c>
      <c r="AJ3" s="56" t="s">
        <v>65</v>
      </c>
      <c r="AK3" s="56" t="s">
        <v>65</v>
      </c>
      <c r="AL3" s="56" t="s">
        <v>65</v>
      </c>
      <c r="AM3" s="56" t="s">
        <v>64</v>
      </c>
      <c r="AN3" s="56" t="s">
        <v>65</v>
      </c>
      <c r="AO3" s="58" t="s">
        <v>90</v>
      </c>
      <c r="AP3" s="58" t="s">
        <v>91</v>
      </c>
      <c r="AQ3" s="56" t="s">
        <v>92</v>
      </c>
      <c r="AR3" s="56" t="s">
        <v>93</v>
      </c>
      <c r="AS3" s="56" t="s">
        <v>65</v>
      </c>
      <c r="AT3" s="56" t="s">
        <v>94</v>
      </c>
      <c r="AU3" s="58" t="s">
        <v>64</v>
      </c>
      <c r="AV3" s="58" t="s">
        <v>75</v>
      </c>
      <c r="AW3" s="58" t="s">
        <v>64</v>
      </c>
      <c r="AX3" s="58" t="s">
        <v>95</v>
      </c>
      <c r="AY3" s="22" t="s">
        <v>96</v>
      </c>
      <c r="AZ3" s="80" t="s">
        <v>75</v>
      </c>
    </row>
    <row r="4" spans="1:52" s="39" customFormat="1" ht="138" customHeight="1">
      <c r="A4" s="63">
        <v>3</v>
      </c>
      <c r="B4" s="58" t="s">
        <v>97</v>
      </c>
      <c r="C4" s="58" t="s">
        <v>98</v>
      </c>
      <c r="D4" s="58" t="s">
        <v>99</v>
      </c>
      <c r="E4" s="58">
        <v>2025</v>
      </c>
      <c r="F4" s="58" t="s">
        <v>55</v>
      </c>
      <c r="G4" s="58" t="s">
        <v>100</v>
      </c>
      <c r="H4" s="56" t="s">
        <v>101</v>
      </c>
      <c r="I4" s="56" t="str">
        <f t="array" ref="I4">_xlfn.TEXTJOIN(",", TRUE, IF(Table4[study_id]=Table3[[#This Row],[study_id]], Table4[iso_code], ""))</f>
        <v>DZ,AO,BJ,BW,BF,BI,CM,CF,TD,CD,CG,DJ,EG,GQ,ER,SZ,ET,GA,GM,GH,GN,GW,CI,KE,LS,LR,LY,MW,ML,MR,MA,MZ,NA,NE,NG,RW,SN,SL,SO,ZA,SS,SD,TZ,TG,TN,UG,ZM,ZW</v>
      </c>
      <c r="J4" s="58">
        <f>COUNTIF(study_countries!A:A,A4)</f>
        <v>48</v>
      </c>
      <c r="K4" s="56" t="s">
        <v>58</v>
      </c>
      <c r="L4" s="58" t="s">
        <v>102</v>
      </c>
      <c r="M4" s="58" t="s">
        <v>103</v>
      </c>
      <c r="N4" s="58">
        <v>2019</v>
      </c>
      <c r="O4" s="58">
        <v>2030</v>
      </c>
      <c r="P4" s="56" t="s">
        <v>61</v>
      </c>
      <c r="Q4" s="58" t="s">
        <v>84</v>
      </c>
      <c r="R4" s="58" t="s">
        <v>85</v>
      </c>
      <c r="S4" s="56" t="s">
        <v>64</v>
      </c>
      <c r="T4" s="56" t="s">
        <v>64</v>
      </c>
      <c r="U4" s="56" t="s">
        <v>64</v>
      </c>
      <c r="V4" s="56" t="s">
        <v>65</v>
      </c>
      <c r="W4" s="56" t="s">
        <v>64</v>
      </c>
      <c r="X4" s="56" t="s">
        <v>64</v>
      </c>
      <c r="Y4" s="56" t="s">
        <v>64</v>
      </c>
      <c r="Z4" s="56" t="s">
        <v>65</v>
      </c>
      <c r="AA4" s="56" t="s">
        <v>65</v>
      </c>
      <c r="AB4" s="56" t="s">
        <v>66</v>
      </c>
      <c r="AC4" s="56" t="s">
        <v>104</v>
      </c>
      <c r="AD4" s="56" t="s">
        <v>68</v>
      </c>
      <c r="AE4" s="56" t="s">
        <v>64</v>
      </c>
      <c r="AF4" s="56" t="s">
        <v>64</v>
      </c>
      <c r="AG4" s="56" t="s">
        <v>65</v>
      </c>
      <c r="AH4" s="56" t="s">
        <v>65</v>
      </c>
      <c r="AI4" s="58" t="s">
        <v>105</v>
      </c>
      <c r="AJ4" s="56" t="s">
        <v>65</v>
      </c>
      <c r="AK4" s="56" t="s">
        <v>65</v>
      </c>
      <c r="AL4" s="56" t="s">
        <v>65</v>
      </c>
      <c r="AM4" s="56" t="s">
        <v>64</v>
      </c>
      <c r="AN4" s="56" t="s">
        <v>65</v>
      </c>
      <c r="AO4" s="58" t="s">
        <v>106</v>
      </c>
      <c r="AP4" s="56" t="s">
        <v>107</v>
      </c>
      <c r="AQ4" s="56" t="s">
        <v>108</v>
      </c>
      <c r="AR4" s="56" t="s">
        <v>109</v>
      </c>
      <c r="AS4" s="56" t="s">
        <v>65</v>
      </c>
      <c r="AT4" s="56" t="s">
        <v>110</v>
      </c>
      <c r="AU4" s="58" t="s">
        <v>65</v>
      </c>
      <c r="AV4" s="58" t="s">
        <v>75</v>
      </c>
      <c r="AW4" s="58" t="s">
        <v>65</v>
      </c>
      <c r="AX4" s="58"/>
      <c r="AY4" s="22" t="s">
        <v>111</v>
      </c>
      <c r="AZ4" s="80" t="s">
        <v>112</v>
      </c>
    </row>
    <row r="5" spans="1:52" s="40" customFormat="1" ht="236.25" customHeight="1">
      <c r="A5" s="63">
        <v>4</v>
      </c>
      <c r="B5" s="58" t="s">
        <v>113</v>
      </c>
      <c r="C5" s="58" t="s">
        <v>114</v>
      </c>
      <c r="D5" s="58" t="s">
        <v>115</v>
      </c>
      <c r="E5" s="58">
        <v>2021</v>
      </c>
      <c r="F5" s="58" t="s">
        <v>55</v>
      </c>
      <c r="G5" s="58" t="s">
        <v>116</v>
      </c>
      <c r="H5" s="56" t="s">
        <v>57</v>
      </c>
      <c r="I5" s="56" t="str">
        <f t="array" ref="I5">_xlfn.TEXTJOIN(",", TRUE, IF(Table4[study_id]=Table3[[#This Row],[study_id]], Table4[iso_code], ""))</f>
        <v>DZ,AO,BJ,BW,BF,BI,CV,CM,CF,TD,KM,CD,CG,DJ,EG,GQ,ER,SZ,ET,GA,GM,GH,GN,GW,CI,KE,LS,LR,LY,MG,MW,ML,MR,MU,MA,MZ,NA,NE,NG,RW,ST,SN,SC,SL,SO,ZA,SS,SD,TZ,TG,TN,UG,ZM,ZW</v>
      </c>
      <c r="J5" s="58">
        <f>COUNTIF(study_countries!A:A,A5)</f>
        <v>54</v>
      </c>
      <c r="K5" s="56" t="s">
        <v>58</v>
      </c>
      <c r="L5" s="58" t="s">
        <v>117</v>
      </c>
      <c r="M5" s="58" t="s">
        <v>118</v>
      </c>
      <c r="N5" s="58">
        <v>2021</v>
      </c>
      <c r="O5" s="58">
        <v>2050</v>
      </c>
      <c r="P5" s="56" t="s">
        <v>61</v>
      </c>
      <c r="Q5" s="58" t="s">
        <v>84</v>
      </c>
      <c r="R5" s="58" t="s">
        <v>75</v>
      </c>
      <c r="S5" s="56" t="s">
        <v>64</v>
      </c>
      <c r="T5" s="56" t="s">
        <v>64</v>
      </c>
      <c r="U5" s="56" t="s">
        <v>64</v>
      </c>
      <c r="V5" s="56" t="s">
        <v>65</v>
      </c>
      <c r="W5" s="56" t="s">
        <v>65</v>
      </c>
      <c r="X5" s="56" t="s">
        <v>65</v>
      </c>
      <c r="Y5" s="56" t="s">
        <v>64</v>
      </c>
      <c r="Z5" s="56" t="s">
        <v>64</v>
      </c>
      <c r="AA5" s="56" t="s">
        <v>65</v>
      </c>
      <c r="AB5" s="56" t="s">
        <v>66</v>
      </c>
      <c r="AC5" s="56" t="s">
        <v>104</v>
      </c>
      <c r="AD5" s="56" t="s">
        <v>68</v>
      </c>
      <c r="AE5" s="56" t="s">
        <v>64</v>
      </c>
      <c r="AF5" s="56" t="s">
        <v>65</v>
      </c>
      <c r="AG5" s="56" t="s">
        <v>65</v>
      </c>
      <c r="AH5" s="56" t="s">
        <v>64</v>
      </c>
      <c r="AI5" s="58" t="s">
        <v>119</v>
      </c>
      <c r="AJ5" s="56" t="s">
        <v>65</v>
      </c>
      <c r="AK5" s="56" t="s">
        <v>65</v>
      </c>
      <c r="AL5" s="56" t="s">
        <v>65</v>
      </c>
      <c r="AM5" s="56" t="s">
        <v>65</v>
      </c>
      <c r="AN5" s="56" t="s">
        <v>64</v>
      </c>
      <c r="AO5" s="58" t="s">
        <v>120</v>
      </c>
      <c r="AP5" s="56" t="s">
        <v>121</v>
      </c>
      <c r="AQ5" s="56" t="s">
        <v>122</v>
      </c>
      <c r="AR5" s="56" t="s">
        <v>123</v>
      </c>
      <c r="AS5" s="56" t="s">
        <v>65</v>
      </c>
      <c r="AT5" s="56" t="s">
        <v>110</v>
      </c>
      <c r="AU5" s="58" t="s">
        <v>65</v>
      </c>
      <c r="AV5" s="58" t="s">
        <v>75</v>
      </c>
      <c r="AW5" s="58" t="s">
        <v>65</v>
      </c>
      <c r="AX5" s="58"/>
      <c r="AY5" s="22" t="s">
        <v>124</v>
      </c>
      <c r="AZ5" s="80" t="s">
        <v>125</v>
      </c>
    </row>
    <row r="6" spans="1:52" s="40" customFormat="1" ht="213" customHeight="1">
      <c r="A6" s="63">
        <v>5</v>
      </c>
      <c r="B6" s="58" t="s">
        <v>126</v>
      </c>
      <c r="C6" s="58" t="s">
        <v>127</v>
      </c>
      <c r="D6" s="58" t="s">
        <v>128</v>
      </c>
      <c r="E6" s="58">
        <v>2016</v>
      </c>
      <c r="F6" s="58" t="s">
        <v>55</v>
      </c>
      <c r="G6" s="58" t="s">
        <v>129</v>
      </c>
      <c r="H6" s="56" t="s">
        <v>57</v>
      </c>
      <c r="I6" s="56" t="str">
        <f t="array" ref="I6">_xlfn.TEXTJOIN(",", TRUE, IF(Table4[study_id]=Table3[[#This Row],[study_id]], Table4[iso_code], ""))</f>
        <v>AO,BF,BI,BJ,BW,CD,CF,CG,CI,CM,DJ,DZ,EG,ER,ET,GA,GH,GM,GN,GQ,GW,KE,LR,LS,LY,MA,ML,MR,MW,MZ,NA,NE,NG,RW,SD,SL,SN,SO,SZ,TD,TG,TN,TZ,UG,ZA,ZM,ZW</v>
      </c>
      <c r="J6" s="58">
        <f>COUNTIF(study_countries!A:A,A6)</f>
        <v>47</v>
      </c>
      <c r="K6" s="56" t="s">
        <v>58</v>
      </c>
      <c r="L6" s="58" t="s">
        <v>130</v>
      </c>
      <c r="M6" s="58" t="s">
        <v>131</v>
      </c>
      <c r="N6" s="58">
        <v>2010</v>
      </c>
      <c r="O6" s="58">
        <v>2040</v>
      </c>
      <c r="P6" s="56" t="s">
        <v>61</v>
      </c>
      <c r="Q6" s="58" t="s">
        <v>84</v>
      </c>
      <c r="R6" s="58" t="s">
        <v>63</v>
      </c>
      <c r="S6" s="56" t="s">
        <v>64</v>
      </c>
      <c r="T6" s="56" t="s">
        <v>64</v>
      </c>
      <c r="U6" s="56" t="s">
        <v>64</v>
      </c>
      <c r="V6" s="56" t="s">
        <v>64</v>
      </c>
      <c r="W6" s="56" t="s">
        <v>64</v>
      </c>
      <c r="X6" s="56" t="s">
        <v>65</v>
      </c>
      <c r="Y6" s="56" t="s">
        <v>64</v>
      </c>
      <c r="Z6" s="56" t="s">
        <v>65</v>
      </c>
      <c r="AA6" s="56" t="s">
        <v>64</v>
      </c>
      <c r="AB6" s="56" t="s">
        <v>66</v>
      </c>
      <c r="AC6" s="56" t="s">
        <v>104</v>
      </c>
      <c r="AD6" s="56" t="s">
        <v>68</v>
      </c>
      <c r="AE6" s="56" t="s">
        <v>64</v>
      </c>
      <c r="AF6" s="56" t="s">
        <v>64</v>
      </c>
      <c r="AG6" s="56" t="s">
        <v>65</v>
      </c>
      <c r="AH6" s="56" t="s">
        <v>65</v>
      </c>
      <c r="AI6" s="58" t="s">
        <v>89</v>
      </c>
      <c r="AJ6" s="56" t="s">
        <v>65</v>
      </c>
      <c r="AK6" s="56" t="s">
        <v>65</v>
      </c>
      <c r="AL6" s="56" t="s">
        <v>65</v>
      </c>
      <c r="AM6" s="56" t="s">
        <v>64</v>
      </c>
      <c r="AN6" s="56" t="s">
        <v>64</v>
      </c>
      <c r="AO6" s="58" t="s">
        <v>132</v>
      </c>
      <c r="AP6" s="56" t="s">
        <v>133</v>
      </c>
      <c r="AQ6" s="56" t="s">
        <v>134</v>
      </c>
      <c r="AR6" s="56" t="s">
        <v>135</v>
      </c>
      <c r="AS6" s="56" t="s">
        <v>136</v>
      </c>
      <c r="AT6" s="56" t="s">
        <v>137</v>
      </c>
      <c r="AU6" s="58" t="s">
        <v>65</v>
      </c>
      <c r="AV6" s="89">
        <v>0.05</v>
      </c>
      <c r="AW6" s="58" t="s">
        <v>65</v>
      </c>
      <c r="AX6" s="58"/>
      <c r="AY6" s="22" t="s">
        <v>138</v>
      </c>
      <c r="AZ6" s="80" t="s">
        <v>139</v>
      </c>
    </row>
    <row r="7" spans="1:52" s="40" customFormat="1" ht="214.5" customHeight="1">
      <c r="A7" s="63">
        <v>6</v>
      </c>
      <c r="B7" s="58" t="s">
        <v>140</v>
      </c>
      <c r="C7" s="58" t="s">
        <v>141</v>
      </c>
      <c r="D7" s="58" t="s">
        <v>142</v>
      </c>
      <c r="E7" s="58">
        <v>2022</v>
      </c>
      <c r="F7" s="58" t="s">
        <v>55</v>
      </c>
      <c r="G7" s="58" t="s">
        <v>143</v>
      </c>
      <c r="H7" s="56" t="s">
        <v>57</v>
      </c>
      <c r="I7" s="56" t="str">
        <f t="array" ref="I7">_xlfn.TEXTJOIN(",", TRUE, IF(Table4[study_id]=Table3[[#This Row],[study_id]], Table4[iso_code], ""))</f>
        <v>DZ,AO,BJ,BW,BF,BI,CM,CF,TD,CD,CG,DJ,EG,GQ,ER,SZ,ET,GA,GM,GH,GN,GW,CI,KE,LS,LR,LY,MW,ML,MR,MA,MZ,NA,NE,NG,RW,SN,SL,SO,ZA,SS,SD,TZ,TG,TN,UG,ZM,ZW</v>
      </c>
      <c r="J7" s="58">
        <f>COUNTIF(study_countries!A:A,A7)</f>
        <v>48</v>
      </c>
      <c r="K7" s="56" t="s">
        <v>58</v>
      </c>
      <c r="L7" s="58" t="s">
        <v>144</v>
      </c>
      <c r="M7" s="58" t="s">
        <v>145</v>
      </c>
      <c r="N7" s="58">
        <v>2015</v>
      </c>
      <c r="O7" s="58">
        <v>2065</v>
      </c>
      <c r="P7" s="56" t="s">
        <v>61</v>
      </c>
      <c r="Q7" s="58" t="s">
        <v>84</v>
      </c>
      <c r="R7" s="58" t="s">
        <v>63</v>
      </c>
      <c r="S7" s="56" t="s">
        <v>64</v>
      </c>
      <c r="T7" s="56" t="s">
        <v>64</v>
      </c>
      <c r="U7" s="56" t="s">
        <v>64</v>
      </c>
      <c r="V7" s="56" t="s">
        <v>64</v>
      </c>
      <c r="W7" s="56" t="s">
        <v>64</v>
      </c>
      <c r="X7" s="56" t="s">
        <v>64</v>
      </c>
      <c r="Y7" s="56" t="s">
        <v>64</v>
      </c>
      <c r="Z7" s="56" t="s">
        <v>65</v>
      </c>
      <c r="AA7" s="56" t="s">
        <v>64</v>
      </c>
      <c r="AB7" s="56" t="s">
        <v>146</v>
      </c>
      <c r="AC7" s="56" t="s">
        <v>104</v>
      </c>
      <c r="AD7" s="56" t="s">
        <v>68</v>
      </c>
      <c r="AE7" s="56" t="s">
        <v>64</v>
      </c>
      <c r="AF7" s="56" t="s">
        <v>64</v>
      </c>
      <c r="AG7" s="56" t="s">
        <v>64</v>
      </c>
      <c r="AH7" s="56" t="s">
        <v>65</v>
      </c>
      <c r="AI7" s="58" t="s">
        <v>89</v>
      </c>
      <c r="AJ7" s="56" t="s">
        <v>65</v>
      </c>
      <c r="AK7" s="56" t="s">
        <v>64</v>
      </c>
      <c r="AL7" s="56" t="s">
        <v>65</v>
      </c>
      <c r="AM7" s="56" t="s">
        <v>64</v>
      </c>
      <c r="AN7" s="56" t="s">
        <v>64</v>
      </c>
      <c r="AO7" s="58" t="s">
        <v>147</v>
      </c>
      <c r="AP7" s="56" t="s">
        <v>148</v>
      </c>
      <c r="AQ7" s="56" t="s">
        <v>149</v>
      </c>
      <c r="AR7" s="56" t="s">
        <v>150</v>
      </c>
      <c r="AS7" s="56" t="s">
        <v>65</v>
      </c>
      <c r="AT7" s="56" t="s">
        <v>151</v>
      </c>
      <c r="AU7" s="58" t="s">
        <v>65</v>
      </c>
      <c r="AV7" s="56" t="s">
        <v>75</v>
      </c>
      <c r="AW7" s="58" t="s">
        <v>65</v>
      </c>
      <c r="AX7" s="58"/>
      <c r="AY7" s="22" t="s">
        <v>152</v>
      </c>
      <c r="AZ7" s="80" t="s">
        <v>153</v>
      </c>
    </row>
    <row r="8" spans="1:52" s="40" customFormat="1" ht="261" customHeight="1">
      <c r="A8" s="63">
        <v>7</v>
      </c>
      <c r="B8" s="58" t="s">
        <v>154</v>
      </c>
      <c r="C8" s="58" t="s">
        <v>155</v>
      </c>
      <c r="D8" s="58" t="s">
        <v>156</v>
      </c>
      <c r="E8" s="58">
        <v>2024</v>
      </c>
      <c r="F8" s="58" t="s">
        <v>55</v>
      </c>
      <c r="G8" s="58" t="s">
        <v>129</v>
      </c>
      <c r="H8" s="56" t="s">
        <v>57</v>
      </c>
      <c r="I8" s="56" t="str">
        <f t="array" ref="I8">_xlfn.TEXTJOIN(",", TRUE, IF(Table4[study_id]=Table3[[#This Row],[study_id]], Table4[iso_code], ""))</f>
        <v>DZ,AO,BJ,BW,BF,BI,CM,CF,TD,CD,CG,DJ,EG,GQ,ER,SZ,ET,GA,GM,GH,GN,GW,CI,KE,LS,LR,LY,MW,ML,MR,MA,MZ,NA,NE,NG,RW,SN,SL,SO,ZA,SS,SD,TZ,TG,TN,UG,ZM,ZW</v>
      </c>
      <c r="J8" s="58">
        <f>COUNTIF(study_countries!A:A,A8)</f>
        <v>48</v>
      </c>
      <c r="K8" s="56" t="s">
        <v>58</v>
      </c>
      <c r="L8" s="58" t="s">
        <v>157</v>
      </c>
      <c r="M8" s="58" t="s">
        <v>158</v>
      </c>
      <c r="N8" s="58">
        <v>2020</v>
      </c>
      <c r="O8" s="58">
        <v>2040</v>
      </c>
      <c r="P8" s="56" t="s">
        <v>159</v>
      </c>
      <c r="Q8" s="58" t="s">
        <v>84</v>
      </c>
      <c r="R8" s="58" t="s">
        <v>85</v>
      </c>
      <c r="S8" s="56" t="s">
        <v>64</v>
      </c>
      <c r="T8" s="56" t="s">
        <v>64</v>
      </c>
      <c r="U8" s="56" t="s">
        <v>64</v>
      </c>
      <c r="V8" s="56" t="s">
        <v>64</v>
      </c>
      <c r="W8" s="56" t="s">
        <v>64</v>
      </c>
      <c r="X8" s="56" t="s">
        <v>64</v>
      </c>
      <c r="Y8" s="56" t="s">
        <v>64</v>
      </c>
      <c r="Z8" s="56" t="s">
        <v>64</v>
      </c>
      <c r="AA8" s="56" t="s">
        <v>64</v>
      </c>
      <c r="AB8" s="56" t="s">
        <v>66</v>
      </c>
      <c r="AC8" s="56" t="s">
        <v>87</v>
      </c>
      <c r="AD8" s="56" t="s">
        <v>160</v>
      </c>
      <c r="AE8" s="56" t="s">
        <v>64</v>
      </c>
      <c r="AF8" s="56" t="s">
        <v>64</v>
      </c>
      <c r="AG8" s="56" t="s">
        <v>65</v>
      </c>
      <c r="AH8" s="56" t="s">
        <v>64</v>
      </c>
      <c r="AI8" s="58" t="s">
        <v>89</v>
      </c>
      <c r="AJ8" s="56" t="s">
        <v>65</v>
      </c>
      <c r="AK8" s="56" t="s">
        <v>65</v>
      </c>
      <c r="AL8" s="56" t="s">
        <v>65</v>
      </c>
      <c r="AM8" s="56" t="s">
        <v>64</v>
      </c>
      <c r="AN8" s="56" t="s">
        <v>64</v>
      </c>
      <c r="AO8" s="58" t="s">
        <v>161</v>
      </c>
      <c r="AP8" s="56" t="s">
        <v>162</v>
      </c>
      <c r="AQ8" s="56" t="s">
        <v>163</v>
      </c>
      <c r="AR8" s="56" t="s">
        <v>164</v>
      </c>
      <c r="AS8" s="56" t="s">
        <v>65</v>
      </c>
      <c r="AT8" s="56" t="s">
        <v>165</v>
      </c>
      <c r="AU8" s="58" t="s">
        <v>64</v>
      </c>
      <c r="AV8" s="89">
        <v>0.1</v>
      </c>
      <c r="AW8" s="58" t="s">
        <v>64</v>
      </c>
      <c r="AX8" s="58" t="s">
        <v>166</v>
      </c>
      <c r="AY8" s="22" t="s">
        <v>167</v>
      </c>
      <c r="AZ8" s="80" t="s">
        <v>154</v>
      </c>
    </row>
    <row r="9" spans="1:52" s="40" customFormat="1" ht="261" customHeight="1">
      <c r="A9" s="63">
        <v>8</v>
      </c>
      <c r="B9" s="58" t="s">
        <v>154</v>
      </c>
      <c r="C9" s="58" t="s">
        <v>168</v>
      </c>
      <c r="D9" s="58" t="s">
        <v>169</v>
      </c>
      <c r="E9" s="58">
        <v>2018</v>
      </c>
      <c r="F9" s="58" t="s">
        <v>55</v>
      </c>
      <c r="G9" s="58" t="s">
        <v>129</v>
      </c>
      <c r="H9" s="56" t="s">
        <v>57</v>
      </c>
      <c r="I9" s="56" t="str">
        <f t="array" ref="I9">_xlfn.TEXTJOIN(",", TRUE, IF(Table4[study_id]=Table3[[#This Row],[study_id]], Table4[iso_code], ""))</f>
        <v>DZ,AO,BJ,BW,BF,BI,CM,CF,TD,CD,CG,DJ,EG,GQ,ER,SZ,ET,GA,GM,GH,GN,GW,CI,KE,LS,LR,LY,MW,ML,MR,MA,MZ,NA,NE,NG,RW,SN,SL,SO,ZA,SS,SD,TZ,TG,TN,UG,ZM,ZW</v>
      </c>
      <c r="J9" s="58">
        <f>COUNTIF(study_countries!A:A,A9)</f>
        <v>48</v>
      </c>
      <c r="K9" s="56" t="s">
        <v>58</v>
      </c>
      <c r="L9" s="58" t="s">
        <v>170</v>
      </c>
      <c r="M9" s="58" t="s">
        <v>171</v>
      </c>
      <c r="N9" s="58">
        <v>2010</v>
      </c>
      <c r="O9" s="58">
        <v>2030</v>
      </c>
      <c r="P9" s="56" t="s">
        <v>61</v>
      </c>
      <c r="Q9" s="58" t="s">
        <v>84</v>
      </c>
      <c r="R9" s="58" t="s">
        <v>85</v>
      </c>
      <c r="S9" s="56" t="s">
        <v>64</v>
      </c>
      <c r="T9" s="56" t="s">
        <v>64</v>
      </c>
      <c r="U9" s="56" t="s">
        <v>64</v>
      </c>
      <c r="V9" s="56" t="s">
        <v>64</v>
      </c>
      <c r="W9" s="56" t="s">
        <v>65</v>
      </c>
      <c r="X9" s="56" t="s">
        <v>64</v>
      </c>
      <c r="Y9" s="56" t="s">
        <v>64</v>
      </c>
      <c r="Z9" s="56" t="s">
        <v>65</v>
      </c>
      <c r="AA9" s="56" t="s">
        <v>64</v>
      </c>
      <c r="AB9" s="56" t="s">
        <v>66</v>
      </c>
      <c r="AC9" s="56" t="s">
        <v>87</v>
      </c>
      <c r="AD9" s="56" t="s">
        <v>172</v>
      </c>
      <c r="AE9" s="56" t="s">
        <v>64</v>
      </c>
      <c r="AF9" s="56" t="s">
        <v>64</v>
      </c>
      <c r="AG9" s="56" t="s">
        <v>65</v>
      </c>
      <c r="AH9" s="56" t="s">
        <v>65</v>
      </c>
      <c r="AI9" s="58" t="s">
        <v>89</v>
      </c>
      <c r="AJ9" s="56" t="s">
        <v>65</v>
      </c>
      <c r="AK9" s="56" t="s">
        <v>65</v>
      </c>
      <c r="AL9" s="56" t="s">
        <v>65</v>
      </c>
      <c r="AM9" s="56" t="s">
        <v>64</v>
      </c>
      <c r="AN9" s="56" t="s">
        <v>65</v>
      </c>
      <c r="AO9" s="56" t="s">
        <v>173</v>
      </c>
      <c r="AP9" s="56" t="s">
        <v>174</v>
      </c>
      <c r="AQ9" s="56" t="s">
        <v>175</v>
      </c>
      <c r="AR9" s="56" t="s">
        <v>164</v>
      </c>
      <c r="AS9" s="56" t="s">
        <v>65</v>
      </c>
      <c r="AT9" s="56" t="s">
        <v>176</v>
      </c>
      <c r="AU9" s="58" t="s">
        <v>64</v>
      </c>
      <c r="AV9" s="89">
        <v>0.1</v>
      </c>
      <c r="AW9" s="58" t="s">
        <v>65</v>
      </c>
      <c r="AX9" s="58"/>
      <c r="AY9" s="22" t="s">
        <v>177</v>
      </c>
      <c r="AZ9" s="82" t="s">
        <v>154</v>
      </c>
    </row>
    <row r="10" spans="1:52" s="40" customFormat="1" ht="261" customHeight="1">
      <c r="A10" s="63">
        <v>9</v>
      </c>
      <c r="B10" s="58" t="s">
        <v>154</v>
      </c>
      <c r="C10" s="58" t="s">
        <v>178</v>
      </c>
      <c r="D10" s="58" t="s">
        <v>179</v>
      </c>
      <c r="E10" s="58">
        <v>2021</v>
      </c>
      <c r="F10" s="58" t="s">
        <v>55</v>
      </c>
      <c r="G10" s="58" t="s">
        <v>129</v>
      </c>
      <c r="H10" s="56" t="s">
        <v>101</v>
      </c>
      <c r="I10" s="56" t="str">
        <f t="array" ref="I10">_xlfn.TEXTJOIN(",", TRUE, IF(Table4[study_id]=Table3[[#This Row],[study_id]], Table4[iso_code], ""))</f>
        <v>AO,BW,BI,DJ,EG,SZ,ET,KE,LS,MW,MZ,NA,RW,ZA,SS,SD,TZ,UG,ZM,ZW,CD</v>
      </c>
      <c r="J10" s="58">
        <f>COUNTIF(study_countries!A:A,A10)</f>
        <v>21</v>
      </c>
      <c r="K10" s="56" t="s">
        <v>180</v>
      </c>
      <c r="L10" s="58" t="s">
        <v>181</v>
      </c>
      <c r="M10" s="58" t="s">
        <v>182</v>
      </c>
      <c r="N10" s="58">
        <v>2018</v>
      </c>
      <c r="O10" s="58">
        <v>2040</v>
      </c>
      <c r="P10" s="56" t="s">
        <v>61</v>
      </c>
      <c r="Q10" s="58" t="s">
        <v>84</v>
      </c>
      <c r="R10" s="58" t="s">
        <v>85</v>
      </c>
      <c r="S10" s="56" t="s">
        <v>64</v>
      </c>
      <c r="T10" s="56" t="s">
        <v>64</v>
      </c>
      <c r="U10" s="56" t="s">
        <v>64</v>
      </c>
      <c r="V10" s="56" t="s">
        <v>64</v>
      </c>
      <c r="W10" s="56" t="s">
        <v>64</v>
      </c>
      <c r="X10" s="56" t="s">
        <v>64</v>
      </c>
      <c r="Y10" s="56" t="s">
        <v>64</v>
      </c>
      <c r="Z10" s="56" t="s">
        <v>65</v>
      </c>
      <c r="AA10" s="56" t="s">
        <v>64</v>
      </c>
      <c r="AB10" s="56" t="s">
        <v>66</v>
      </c>
      <c r="AC10" s="56" t="s">
        <v>87</v>
      </c>
      <c r="AD10" s="56" t="s">
        <v>172</v>
      </c>
      <c r="AE10" s="56" t="s">
        <v>64</v>
      </c>
      <c r="AF10" s="56" t="s">
        <v>64</v>
      </c>
      <c r="AG10" s="56" t="s">
        <v>64</v>
      </c>
      <c r="AH10" s="56" t="s">
        <v>64</v>
      </c>
      <c r="AI10" s="58" t="s">
        <v>89</v>
      </c>
      <c r="AJ10" s="56" t="s">
        <v>65</v>
      </c>
      <c r="AK10" s="56" t="s">
        <v>65</v>
      </c>
      <c r="AL10" s="56" t="s">
        <v>65</v>
      </c>
      <c r="AM10" s="56" t="s">
        <v>64</v>
      </c>
      <c r="AN10" s="56" t="s">
        <v>65</v>
      </c>
      <c r="AO10" s="56" t="s">
        <v>183</v>
      </c>
      <c r="AP10" s="56" t="s">
        <v>184</v>
      </c>
      <c r="AQ10" s="56" t="s">
        <v>154</v>
      </c>
      <c r="AR10" s="56" t="s">
        <v>164</v>
      </c>
      <c r="AS10" s="56" t="s">
        <v>65</v>
      </c>
      <c r="AT10" s="56" t="s">
        <v>185</v>
      </c>
      <c r="AU10" s="58" t="s">
        <v>64</v>
      </c>
      <c r="AV10" s="89">
        <v>0.1</v>
      </c>
      <c r="AW10" s="58" t="s">
        <v>65</v>
      </c>
      <c r="AX10" s="58"/>
      <c r="AY10" s="81" t="s">
        <v>186</v>
      </c>
      <c r="AZ10" s="91" t="s">
        <v>154</v>
      </c>
    </row>
    <row r="11" spans="1:52" s="39" customFormat="1" ht="208.15" customHeight="1">
      <c r="A11" s="63">
        <v>10</v>
      </c>
      <c r="B11" s="58" t="s">
        <v>187</v>
      </c>
      <c r="C11" s="58" t="s">
        <v>188</v>
      </c>
      <c r="D11" s="58" t="s">
        <v>189</v>
      </c>
      <c r="E11" s="58">
        <v>2017</v>
      </c>
      <c r="F11" s="58" t="s">
        <v>55</v>
      </c>
      <c r="G11" s="58" t="s">
        <v>129</v>
      </c>
      <c r="H11" s="56" t="s">
        <v>57</v>
      </c>
      <c r="I11" s="56" t="str">
        <f t="array" ref="I11">_xlfn.TEXTJOIN(",", TRUE, IF(Table4[study_id]=Table3[[#This Row],[study_id]], Table4[iso_code], ""))</f>
        <v>DZ,AO,BJ,BW,BF,BI,CM,CV,CF,TD,KM,CD,CG,CI,DJ,EG,GQ,ER,ET,GA,GM,GH,GN,GW,KE,LS,LR,LY,MG,MW,ML,MR,MU,MA,MZ,NA,NE,NG,RW,ST,SC,SN,SL,SO,SD,SZ,TZ,TG,TN,UG,ZM,ZW</v>
      </c>
      <c r="J11" s="58">
        <f>COUNTIF(study_countries!A:A,A11)</f>
        <v>52</v>
      </c>
      <c r="K11" s="56" t="s">
        <v>190</v>
      </c>
      <c r="L11" s="58" t="s">
        <v>191</v>
      </c>
      <c r="M11" s="58" t="s">
        <v>192</v>
      </c>
      <c r="N11" s="58">
        <v>2010</v>
      </c>
      <c r="O11" s="58">
        <v>2040</v>
      </c>
      <c r="P11" s="56" t="s">
        <v>159</v>
      </c>
      <c r="Q11" s="58" t="s">
        <v>193</v>
      </c>
      <c r="R11" s="58" t="s">
        <v>194</v>
      </c>
      <c r="S11" s="56" t="s">
        <v>64</v>
      </c>
      <c r="T11" s="56" t="s">
        <v>64</v>
      </c>
      <c r="U11" s="56" t="s">
        <v>64</v>
      </c>
      <c r="V11" s="56" t="s">
        <v>64</v>
      </c>
      <c r="W11" s="56" t="s">
        <v>65</v>
      </c>
      <c r="X11" s="56" t="s">
        <v>65</v>
      </c>
      <c r="Y11" s="56" t="s">
        <v>64</v>
      </c>
      <c r="Z11" s="56" t="s">
        <v>65</v>
      </c>
      <c r="AA11" s="56" t="s">
        <v>64</v>
      </c>
      <c r="AB11" s="56" t="s">
        <v>146</v>
      </c>
      <c r="AC11" s="56" t="s">
        <v>67</v>
      </c>
      <c r="AD11" s="56" t="s">
        <v>68</v>
      </c>
      <c r="AE11" s="56" t="s">
        <v>64</v>
      </c>
      <c r="AF11" s="56" t="s">
        <v>64</v>
      </c>
      <c r="AG11" s="56" t="s">
        <v>65</v>
      </c>
      <c r="AH11" s="56" t="s">
        <v>65</v>
      </c>
      <c r="AI11" s="58" t="s">
        <v>195</v>
      </c>
      <c r="AJ11" s="56" t="s">
        <v>64</v>
      </c>
      <c r="AK11" s="56" t="s">
        <v>64</v>
      </c>
      <c r="AL11" s="56" t="s">
        <v>64</v>
      </c>
      <c r="AM11" s="56" t="s">
        <v>64</v>
      </c>
      <c r="AN11" s="56" t="s">
        <v>64</v>
      </c>
      <c r="AO11" s="58" t="s">
        <v>196</v>
      </c>
      <c r="AP11" s="56" t="s">
        <v>197</v>
      </c>
      <c r="AQ11" s="56" t="s">
        <v>198</v>
      </c>
      <c r="AR11" s="56" t="s">
        <v>199</v>
      </c>
      <c r="AS11" s="56" t="s">
        <v>64</v>
      </c>
      <c r="AT11" s="56" t="s">
        <v>200</v>
      </c>
      <c r="AU11" s="58" t="s">
        <v>65</v>
      </c>
      <c r="AV11" s="56" t="s">
        <v>75</v>
      </c>
      <c r="AW11" s="58" t="s">
        <v>65</v>
      </c>
      <c r="AX11" s="58"/>
      <c r="AY11" s="22" t="s">
        <v>201</v>
      </c>
      <c r="AZ11" s="90" t="s">
        <v>202</v>
      </c>
    </row>
    <row r="12" spans="1:52" s="40" customFormat="1" ht="215.25" customHeight="1">
      <c r="A12" s="63">
        <v>11</v>
      </c>
      <c r="B12" s="58" t="s">
        <v>203</v>
      </c>
      <c r="C12" s="58" t="s">
        <v>204</v>
      </c>
      <c r="D12" s="58" t="s">
        <v>205</v>
      </c>
      <c r="E12" s="58">
        <v>2021</v>
      </c>
      <c r="F12" s="58" t="s">
        <v>55</v>
      </c>
      <c r="G12" s="58" t="s">
        <v>206</v>
      </c>
      <c r="H12" s="56" t="s">
        <v>57</v>
      </c>
      <c r="I12" s="56" t="str">
        <f t="array" ref="I12">_xlfn.TEXTJOIN(",", TRUE, IF(Table4[study_id]=Table3[[#This Row],[study_id]], Table4[iso_code], ""))</f>
        <v>DZ,AO,BJ,BW,BF,BI,CM,CF,TD,CG,CD,DJ,EG,GQ,ER,ET,GA,GM,GH,GN,GW,CI,KE,LS,LR,LY,MG,MW,ML,MR,MA,MZ,NA,NE,NG,RW,SN,SL,SO,ZA,SS,SD,TZ,TG,TN,UG,ZM,ZW</v>
      </c>
      <c r="J12" s="58">
        <f>COUNTIF(study_countries!A:A,A12)</f>
        <v>48</v>
      </c>
      <c r="K12" s="56" t="s">
        <v>207</v>
      </c>
      <c r="L12" s="58" t="s">
        <v>208</v>
      </c>
      <c r="M12" s="58" t="s">
        <v>209</v>
      </c>
      <c r="N12" s="58">
        <v>2018</v>
      </c>
      <c r="O12" s="58">
        <v>2025</v>
      </c>
      <c r="P12" s="56" t="s">
        <v>61</v>
      </c>
      <c r="Q12" s="58" t="s">
        <v>210</v>
      </c>
      <c r="R12" s="58" t="s">
        <v>211</v>
      </c>
      <c r="S12" s="56" t="s">
        <v>64</v>
      </c>
      <c r="T12" s="56" t="s">
        <v>64</v>
      </c>
      <c r="U12" s="56" t="s">
        <v>64</v>
      </c>
      <c r="V12" s="56" t="s">
        <v>64</v>
      </c>
      <c r="W12" s="56" t="s">
        <v>64</v>
      </c>
      <c r="X12" s="56" t="s">
        <v>64</v>
      </c>
      <c r="Y12" s="56" t="s">
        <v>64</v>
      </c>
      <c r="Z12" s="56" t="s">
        <v>65</v>
      </c>
      <c r="AA12" s="56" t="s">
        <v>64</v>
      </c>
      <c r="AB12" s="56" t="s">
        <v>66</v>
      </c>
      <c r="AC12" s="56" t="s">
        <v>104</v>
      </c>
      <c r="AD12" s="56" t="s">
        <v>68</v>
      </c>
      <c r="AE12" s="56" t="s">
        <v>64</v>
      </c>
      <c r="AF12" s="56" t="s">
        <v>64</v>
      </c>
      <c r="AG12" s="56" t="s">
        <v>65</v>
      </c>
      <c r="AH12" s="56" t="s">
        <v>65</v>
      </c>
      <c r="AI12" s="58" t="s">
        <v>69</v>
      </c>
      <c r="AJ12" s="56" t="s">
        <v>65</v>
      </c>
      <c r="AK12" s="56" t="s">
        <v>65</v>
      </c>
      <c r="AL12" s="56" t="s">
        <v>65</v>
      </c>
      <c r="AM12" s="56" t="s">
        <v>64</v>
      </c>
      <c r="AN12" s="56" t="s">
        <v>65</v>
      </c>
      <c r="AO12" s="58" t="s">
        <v>212</v>
      </c>
      <c r="AP12" s="56" t="s">
        <v>213</v>
      </c>
      <c r="AQ12" s="56" t="s">
        <v>214</v>
      </c>
      <c r="AR12" s="56" t="s">
        <v>215</v>
      </c>
      <c r="AS12" s="56" t="s">
        <v>65</v>
      </c>
      <c r="AT12" s="56" t="s">
        <v>216</v>
      </c>
      <c r="AU12" s="58" t="s">
        <v>65</v>
      </c>
      <c r="AV12" s="56" t="s">
        <v>75</v>
      </c>
      <c r="AW12" s="58" t="s">
        <v>65</v>
      </c>
      <c r="AX12" s="58"/>
      <c r="AY12" s="22" t="s">
        <v>217</v>
      </c>
      <c r="AZ12" s="80" t="s">
        <v>218</v>
      </c>
    </row>
    <row r="13" spans="1:52" s="40" customFormat="1" ht="215.25" customHeight="1">
      <c r="A13" s="63">
        <v>12</v>
      </c>
      <c r="B13" s="58" t="s">
        <v>219</v>
      </c>
      <c r="C13" s="58" t="s">
        <v>220</v>
      </c>
      <c r="D13" s="58" t="s">
        <v>221</v>
      </c>
      <c r="E13" s="58">
        <v>2024</v>
      </c>
      <c r="F13" s="58" t="s">
        <v>55</v>
      </c>
      <c r="G13" s="58" t="s">
        <v>129</v>
      </c>
      <c r="H13" s="56" t="s">
        <v>222</v>
      </c>
      <c r="I13" s="56" t="str">
        <f t="array" ref="I13">_xlfn.TEXTJOIN(",", TRUE, IF(Table4[study_id]=Table3[[#This Row],[study_id]], Table4[iso_code], ""))</f>
        <v>DZ</v>
      </c>
      <c r="J13" s="58">
        <f>COUNTIF(study_countries!A:A,A13)</f>
        <v>1</v>
      </c>
      <c r="K13" s="56" t="s">
        <v>223</v>
      </c>
      <c r="L13" s="58" t="s">
        <v>224</v>
      </c>
      <c r="M13" s="58" t="s">
        <v>225</v>
      </c>
      <c r="N13" s="58">
        <v>2016</v>
      </c>
      <c r="O13" s="58">
        <v>2070</v>
      </c>
      <c r="P13" s="56" t="s">
        <v>61</v>
      </c>
      <c r="Q13" s="58" t="s">
        <v>84</v>
      </c>
      <c r="R13" s="58" t="s">
        <v>63</v>
      </c>
      <c r="S13" s="56" t="s">
        <v>64</v>
      </c>
      <c r="T13" s="56" t="s">
        <v>64</v>
      </c>
      <c r="U13" s="56" t="s">
        <v>64</v>
      </c>
      <c r="V13" s="56" t="s">
        <v>64</v>
      </c>
      <c r="W13" s="56" t="s">
        <v>64</v>
      </c>
      <c r="X13" s="56" t="s">
        <v>65</v>
      </c>
      <c r="Y13" s="56" t="s">
        <v>64</v>
      </c>
      <c r="Z13" s="56" t="s">
        <v>64</v>
      </c>
      <c r="AA13" s="56" t="s">
        <v>65</v>
      </c>
      <c r="AB13" s="56" t="s">
        <v>66</v>
      </c>
      <c r="AC13" s="56" t="s">
        <v>67</v>
      </c>
      <c r="AD13" s="56" t="s">
        <v>68</v>
      </c>
      <c r="AE13" s="56" t="s">
        <v>64</v>
      </c>
      <c r="AF13" s="56" t="s">
        <v>64</v>
      </c>
      <c r="AG13" s="56" t="s">
        <v>64</v>
      </c>
      <c r="AH13" s="56" t="s">
        <v>65</v>
      </c>
      <c r="AI13" s="58" t="s">
        <v>89</v>
      </c>
      <c r="AJ13" s="56" t="s">
        <v>65</v>
      </c>
      <c r="AK13" s="56" t="s">
        <v>65</v>
      </c>
      <c r="AL13" s="56" t="s">
        <v>65</v>
      </c>
      <c r="AM13" s="56" t="s">
        <v>64</v>
      </c>
      <c r="AN13" s="56" t="s">
        <v>65</v>
      </c>
      <c r="AO13" s="58" t="s">
        <v>226</v>
      </c>
      <c r="AP13" s="56" t="s">
        <v>227</v>
      </c>
      <c r="AQ13" s="56" t="s">
        <v>228</v>
      </c>
      <c r="AR13" s="56" t="s">
        <v>229</v>
      </c>
      <c r="AS13" s="56" t="s">
        <v>65</v>
      </c>
      <c r="AT13" s="56" t="s">
        <v>230</v>
      </c>
      <c r="AU13" s="58" t="s">
        <v>65</v>
      </c>
      <c r="AV13" s="89">
        <v>0.08</v>
      </c>
      <c r="AW13" s="58" t="s">
        <v>65</v>
      </c>
      <c r="AX13" s="58"/>
      <c r="AY13" s="22" t="s">
        <v>231</v>
      </c>
      <c r="AZ13" s="80" t="s">
        <v>232</v>
      </c>
    </row>
    <row r="14" spans="1:52" s="40" customFormat="1" ht="215.25" customHeight="1">
      <c r="A14" s="63">
        <v>13</v>
      </c>
      <c r="B14" s="58" t="s">
        <v>233</v>
      </c>
      <c r="C14" s="58" t="s">
        <v>234</v>
      </c>
      <c r="D14" s="58" t="s">
        <v>235</v>
      </c>
      <c r="E14" s="58">
        <v>2024</v>
      </c>
      <c r="F14" s="58" t="s">
        <v>236</v>
      </c>
      <c r="G14" s="58" t="s">
        <v>237</v>
      </c>
      <c r="H14" s="56" t="s">
        <v>238</v>
      </c>
      <c r="I14" s="56" t="str">
        <f t="array" ref="I14">_xlfn.TEXTJOIN(",", TRUE, IF(Table4[study_id]=Table3[[#This Row],[study_id]], Table4[iso_code], ""))</f>
        <v>DZ</v>
      </c>
      <c r="J14" s="58">
        <f>COUNTIF(study_countries!A:A,A14)</f>
        <v>1</v>
      </c>
      <c r="K14" s="56" t="s">
        <v>223</v>
      </c>
      <c r="L14" s="58" t="s">
        <v>239</v>
      </c>
      <c r="M14" s="58" t="s">
        <v>240</v>
      </c>
      <c r="N14" s="58"/>
      <c r="O14" s="58"/>
      <c r="P14" s="56"/>
      <c r="Q14" s="58"/>
      <c r="R14" s="58"/>
      <c r="S14" s="56"/>
      <c r="T14" s="56"/>
      <c r="U14" s="56"/>
      <c r="V14" s="56"/>
      <c r="W14" s="56"/>
      <c r="X14" s="56"/>
      <c r="Y14" s="56"/>
      <c r="Z14" s="56"/>
      <c r="AA14" s="56"/>
      <c r="AB14" s="56" t="s">
        <v>146</v>
      </c>
      <c r="AC14" s="56" t="s">
        <v>67</v>
      </c>
      <c r="AD14" s="56" t="s">
        <v>68</v>
      </c>
      <c r="AE14" s="56" t="s">
        <v>65</v>
      </c>
      <c r="AF14" s="56" t="s">
        <v>64</v>
      </c>
      <c r="AG14" s="56" t="s">
        <v>65</v>
      </c>
      <c r="AH14" s="56"/>
      <c r="AI14" s="58" t="s">
        <v>89</v>
      </c>
      <c r="AJ14" s="56" t="s">
        <v>65</v>
      </c>
      <c r="AK14" s="56" t="s">
        <v>65</v>
      </c>
      <c r="AL14" s="56" t="s">
        <v>65</v>
      </c>
      <c r="AM14" s="56" t="s">
        <v>65</v>
      </c>
      <c r="AN14" s="56" t="s">
        <v>64</v>
      </c>
      <c r="AO14" s="58"/>
      <c r="AP14" s="56"/>
      <c r="AQ14" s="56" t="s">
        <v>241</v>
      </c>
      <c r="AR14" s="56" t="s">
        <v>242</v>
      </c>
      <c r="AS14" s="56" t="s">
        <v>64</v>
      </c>
      <c r="AT14" s="56"/>
      <c r="AU14" s="58" t="s">
        <v>65</v>
      </c>
      <c r="AV14" s="56"/>
      <c r="AW14" s="58"/>
      <c r="AX14" s="58"/>
      <c r="AY14" s="22" t="s">
        <v>243</v>
      </c>
      <c r="AZ14" s="80" t="s">
        <v>244</v>
      </c>
    </row>
    <row r="15" spans="1:52" s="40" customFormat="1" ht="147" customHeight="1">
      <c r="A15" s="63">
        <v>14</v>
      </c>
      <c r="B15" s="58" t="s">
        <v>245</v>
      </c>
      <c r="C15" s="58" t="s">
        <v>246</v>
      </c>
      <c r="D15" s="58" t="s">
        <v>247</v>
      </c>
      <c r="E15" s="58">
        <v>2024</v>
      </c>
      <c r="F15" s="58" t="s">
        <v>55</v>
      </c>
      <c r="G15" s="58" t="s">
        <v>129</v>
      </c>
      <c r="H15" s="56" t="s">
        <v>238</v>
      </c>
      <c r="I15" s="56" t="str">
        <f t="array" ref="I15">_xlfn.TEXTJOIN(",", TRUE, IF(Table4[study_id]=Table3[[#This Row],[study_id]], Table4[iso_code], ""))</f>
        <v>BJ</v>
      </c>
      <c r="J15" s="58">
        <f>COUNTIF(study_countries!A:A,A15)</f>
        <v>1</v>
      </c>
      <c r="K15" s="56" t="s">
        <v>248</v>
      </c>
      <c r="L15" s="58" t="s">
        <v>249</v>
      </c>
      <c r="M15" s="58" t="s">
        <v>250</v>
      </c>
      <c r="N15" s="58">
        <v>2017</v>
      </c>
      <c r="O15" s="58">
        <v>2050</v>
      </c>
      <c r="P15" s="56" t="s">
        <v>61</v>
      </c>
      <c r="Q15" s="58" t="s">
        <v>251</v>
      </c>
      <c r="R15" s="58" t="s">
        <v>194</v>
      </c>
      <c r="S15" s="56" t="s">
        <v>64</v>
      </c>
      <c r="T15" s="56" t="s">
        <v>64</v>
      </c>
      <c r="U15" s="56" t="s">
        <v>64</v>
      </c>
      <c r="V15" s="56" t="s">
        <v>64</v>
      </c>
      <c r="W15" s="56" t="s">
        <v>65</v>
      </c>
      <c r="X15" s="56" t="s">
        <v>65</v>
      </c>
      <c r="Y15" s="56" t="s">
        <v>64</v>
      </c>
      <c r="Z15" s="56" t="s">
        <v>65</v>
      </c>
      <c r="AA15" s="56" t="s">
        <v>64</v>
      </c>
      <c r="AB15" s="56" t="s">
        <v>146</v>
      </c>
      <c r="AC15" s="56" t="s">
        <v>67</v>
      </c>
      <c r="AD15" s="56" t="s">
        <v>68</v>
      </c>
      <c r="AE15" s="56" t="s">
        <v>64</v>
      </c>
      <c r="AF15" s="56" t="s">
        <v>64</v>
      </c>
      <c r="AG15" s="56" t="s">
        <v>64</v>
      </c>
      <c r="AH15" s="56" t="s">
        <v>65</v>
      </c>
      <c r="AI15" s="58" t="s">
        <v>89</v>
      </c>
      <c r="AJ15" s="56" t="s">
        <v>65</v>
      </c>
      <c r="AK15" s="56" t="s">
        <v>64</v>
      </c>
      <c r="AL15" s="56" t="s">
        <v>64</v>
      </c>
      <c r="AM15" s="56" t="s">
        <v>64</v>
      </c>
      <c r="AN15" s="56" t="s">
        <v>64</v>
      </c>
      <c r="AO15" s="58" t="s">
        <v>252</v>
      </c>
      <c r="AP15" s="56" t="s">
        <v>253</v>
      </c>
      <c r="AQ15" s="56" t="s">
        <v>254</v>
      </c>
      <c r="AR15" s="56" t="s">
        <v>255</v>
      </c>
      <c r="AS15" s="56" t="s">
        <v>136</v>
      </c>
      <c r="AT15" s="56" t="s">
        <v>230</v>
      </c>
      <c r="AU15" s="58" t="s">
        <v>65</v>
      </c>
      <c r="AV15" s="56" t="s">
        <v>75</v>
      </c>
      <c r="AW15" s="58" t="s">
        <v>65</v>
      </c>
      <c r="AX15" s="58"/>
      <c r="AY15" s="22" t="s">
        <v>256</v>
      </c>
      <c r="AZ15" s="80" t="s">
        <v>257</v>
      </c>
    </row>
    <row r="16" spans="1:52" s="40" customFormat="1" ht="229.15" customHeight="1">
      <c r="A16" s="63">
        <v>15</v>
      </c>
      <c r="B16" s="58" t="s">
        <v>258</v>
      </c>
      <c r="C16" s="58" t="s">
        <v>259</v>
      </c>
      <c r="D16" s="58" t="s">
        <v>260</v>
      </c>
      <c r="E16" s="58">
        <v>2020</v>
      </c>
      <c r="F16" s="58" t="s">
        <v>236</v>
      </c>
      <c r="G16" s="58" t="s">
        <v>261</v>
      </c>
      <c r="H16" s="56" t="s">
        <v>238</v>
      </c>
      <c r="I16" s="56" t="str">
        <f t="array" ref="I16">_xlfn.TEXTJOIN(",", TRUE, IF(Table4[study_id]=Table3[[#This Row],[study_id]], Table4[iso_code], ""))</f>
        <v>BF,CI</v>
      </c>
      <c r="J16" s="58">
        <f>COUNTIF(study_countries!A:A,A16)</f>
        <v>2</v>
      </c>
      <c r="K16" s="56" t="s">
        <v>248</v>
      </c>
      <c r="L16" s="58" t="s">
        <v>262</v>
      </c>
      <c r="M16" s="58" t="s">
        <v>263</v>
      </c>
      <c r="N16" s="58">
        <v>2015</v>
      </c>
      <c r="O16" s="58">
        <v>2030</v>
      </c>
      <c r="P16" s="56"/>
      <c r="Q16" s="58"/>
      <c r="R16" s="58"/>
      <c r="S16" s="56"/>
      <c r="T16" s="56"/>
      <c r="U16" s="56"/>
      <c r="V16" s="56"/>
      <c r="W16" s="56"/>
      <c r="X16" s="56"/>
      <c r="Y16" s="56"/>
      <c r="Z16" s="56"/>
      <c r="AA16" s="56"/>
      <c r="AB16" s="56" t="s">
        <v>66</v>
      </c>
      <c r="AC16" s="56" t="s">
        <v>104</v>
      </c>
      <c r="AD16" s="56" t="s">
        <v>68</v>
      </c>
      <c r="AE16" s="56" t="s">
        <v>64</v>
      </c>
      <c r="AF16" s="56" t="s">
        <v>65</v>
      </c>
      <c r="AG16" s="56" t="s">
        <v>65</v>
      </c>
      <c r="AH16" s="56"/>
      <c r="AI16" s="58" t="s">
        <v>69</v>
      </c>
      <c r="AJ16" s="56" t="s">
        <v>64</v>
      </c>
      <c r="AK16" s="56" t="s">
        <v>65</v>
      </c>
      <c r="AL16" s="56" t="s">
        <v>65</v>
      </c>
      <c r="AM16" s="56" t="s">
        <v>136</v>
      </c>
      <c r="AN16" s="56" t="s">
        <v>64</v>
      </c>
      <c r="AO16" s="58"/>
      <c r="AP16" s="56"/>
      <c r="AQ16" s="56" t="s">
        <v>264</v>
      </c>
      <c r="AR16" s="56" t="s">
        <v>265</v>
      </c>
      <c r="AS16" s="56" t="s">
        <v>65</v>
      </c>
      <c r="AT16" s="56"/>
      <c r="AU16" s="58" t="s">
        <v>65</v>
      </c>
      <c r="AV16" s="56"/>
      <c r="AW16" s="58"/>
      <c r="AX16" s="58"/>
      <c r="AY16" s="22" t="s">
        <v>266</v>
      </c>
      <c r="AZ16" s="80" t="s">
        <v>267</v>
      </c>
    </row>
    <row r="17" spans="1:52" s="40" customFormat="1" ht="161.25" customHeight="1">
      <c r="A17" s="63">
        <v>16</v>
      </c>
      <c r="B17" s="58" t="s">
        <v>268</v>
      </c>
      <c r="C17" s="58" t="s">
        <v>269</v>
      </c>
      <c r="D17" s="58" t="s">
        <v>270</v>
      </c>
      <c r="E17" s="58">
        <v>2023</v>
      </c>
      <c r="F17" s="58" t="s">
        <v>55</v>
      </c>
      <c r="G17" s="58" t="s">
        <v>129</v>
      </c>
      <c r="H17" s="56" t="s">
        <v>238</v>
      </c>
      <c r="I17" s="56" t="str">
        <f t="array" ref="I17">_xlfn.TEXTJOIN(",", TRUE, IF(Table4[study_id]=Table3[[#This Row],[study_id]], Table4[iso_code], ""))</f>
        <v>BW</v>
      </c>
      <c r="J17" s="58">
        <f>COUNTIF(study_countries!A:A,A17)</f>
        <v>1</v>
      </c>
      <c r="K17" s="56" t="s">
        <v>271</v>
      </c>
      <c r="L17" s="58" t="s">
        <v>272</v>
      </c>
      <c r="M17" s="58" t="s">
        <v>273</v>
      </c>
      <c r="N17" s="58">
        <v>2015</v>
      </c>
      <c r="O17" s="58">
        <v>2050</v>
      </c>
      <c r="P17" s="56" t="s">
        <v>61</v>
      </c>
      <c r="Q17" s="58" t="s">
        <v>84</v>
      </c>
      <c r="R17" s="58" t="s">
        <v>63</v>
      </c>
      <c r="S17" s="56" t="s">
        <v>64</v>
      </c>
      <c r="T17" s="56" t="s">
        <v>64</v>
      </c>
      <c r="U17" s="56" t="s">
        <v>64</v>
      </c>
      <c r="V17" s="56" t="s">
        <v>64</v>
      </c>
      <c r="W17" s="56" t="s">
        <v>64</v>
      </c>
      <c r="X17" s="56" t="s">
        <v>64</v>
      </c>
      <c r="Y17" s="56" t="s">
        <v>64</v>
      </c>
      <c r="Z17" s="56" t="s">
        <v>65</v>
      </c>
      <c r="AA17" s="56" t="s">
        <v>64</v>
      </c>
      <c r="AB17" s="56" t="s">
        <v>146</v>
      </c>
      <c r="AC17" s="56" t="s">
        <v>104</v>
      </c>
      <c r="AD17" s="56" t="s">
        <v>68</v>
      </c>
      <c r="AE17" s="56" t="s">
        <v>64</v>
      </c>
      <c r="AF17" s="56" t="s">
        <v>64</v>
      </c>
      <c r="AG17" s="56" t="s">
        <v>64</v>
      </c>
      <c r="AH17" s="56" t="s">
        <v>65</v>
      </c>
      <c r="AI17" s="58" t="s">
        <v>89</v>
      </c>
      <c r="AJ17" s="56" t="s">
        <v>65</v>
      </c>
      <c r="AK17" s="56" t="s">
        <v>136</v>
      </c>
      <c r="AL17" s="56" t="s">
        <v>64</v>
      </c>
      <c r="AM17" s="56" t="s">
        <v>64</v>
      </c>
      <c r="AN17" s="56" t="s">
        <v>65</v>
      </c>
      <c r="AO17" s="58" t="s">
        <v>274</v>
      </c>
      <c r="AP17" s="56" t="s">
        <v>275</v>
      </c>
      <c r="AQ17" s="56" t="s">
        <v>276</v>
      </c>
      <c r="AR17" s="56" t="s">
        <v>277</v>
      </c>
      <c r="AS17" s="56" t="s">
        <v>65</v>
      </c>
      <c r="AT17" s="56" t="s">
        <v>278</v>
      </c>
      <c r="AU17" s="58" t="s">
        <v>65</v>
      </c>
      <c r="AV17" s="95">
        <v>0.1</v>
      </c>
      <c r="AW17" s="58" t="s">
        <v>65</v>
      </c>
      <c r="AX17" s="58"/>
      <c r="AY17" s="22" t="s">
        <v>279</v>
      </c>
      <c r="AZ17" s="80" t="s">
        <v>280</v>
      </c>
    </row>
    <row r="18" spans="1:52" s="39" customFormat="1" ht="197.25" customHeight="1">
      <c r="A18" s="63">
        <v>17</v>
      </c>
      <c r="B18" s="58" t="s">
        <v>281</v>
      </c>
      <c r="C18" s="58" t="s">
        <v>282</v>
      </c>
      <c r="D18" s="58" t="s">
        <v>283</v>
      </c>
      <c r="E18" s="58">
        <v>2016</v>
      </c>
      <c r="F18" s="58" t="s">
        <v>55</v>
      </c>
      <c r="G18" s="58" t="s">
        <v>129</v>
      </c>
      <c r="H18" s="56" t="s">
        <v>238</v>
      </c>
      <c r="I18" s="56" t="str">
        <f t="array" ref="I18">_xlfn.TEXTJOIN(",", TRUE, IF(Table4[study_id]=Table3[[#This Row],[study_id]], Table4[iso_code], ""))</f>
        <v>CM</v>
      </c>
      <c r="J18" s="58">
        <f>COUNTIF(study_countries!A:A,A18)</f>
        <v>1</v>
      </c>
      <c r="K18" s="56" t="s">
        <v>284</v>
      </c>
      <c r="L18" s="58" t="s">
        <v>285</v>
      </c>
      <c r="M18" s="58" t="s">
        <v>286</v>
      </c>
      <c r="N18" s="58">
        <v>2012</v>
      </c>
      <c r="O18" s="58">
        <v>2035</v>
      </c>
      <c r="P18" s="56" t="s">
        <v>61</v>
      </c>
      <c r="Q18" s="58" t="s">
        <v>210</v>
      </c>
      <c r="R18" s="58" t="s">
        <v>63</v>
      </c>
      <c r="S18" s="56" t="s">
        <v>64</v>
      </c>
      <c r="T18" s="56" t="s">
        <v>64</v>
      </c>
      <c r="U18" s="56" t="s">
        <v>64</v>
      </c>
      <c r="V18" s="56" t="s">
        <v>64</v>
      </c>
      <c r="W18" s="56" t="s">
        <v>65</v>
      </c>
      <c r="X18" s="56" t="s">
        <v>65</v>
      </c>
      <c r="Y18" s="56" t="s">
        <v>64</v>
      </c>
      <c r="Z18" s="56" t="s">
        <v>65</v>
      </c>
      <c r="AA18" s="56" t="s">
        <v>65</v>
      </c>
      <c r="AB18" s="56" t="s">
        <v>66</v>
      </c>
      <c r="AC18" s="56" t="s">
        <v>87</v>
      </c>
      <c r="AD18" s="56" t="s">
        <v>68</v>
      </c>
      <c r="AE18" s="56" t="s">
        <v>64</v>
      </c>
      <c r="AF18" s="56" t="s">
        <v>64</v>
      </c>
      <c r="AG18" s="56" t="s">
        <v>65</v>
      </c>
      <c r="AH18" s="56" t="s">
        <v>65</v>
      </c>
      <c r="AI18" s="58" t="s">
        <v>89</v>
      </c>
      <c r="AJ18" s="56" t="s">
        <v>65</v>
      </c>
      <c r="AK18" s="56" t="s">
        <v>136</v>
      </c>
      <c r="AL18" s="56" t="s">
        <v>65</v>
      </c>
      <c r="AM18" s="56" t="s">
        <v>136</v>
      </c>
      <c r="AN18" s="56" t="s">
        <v>64</v>
      </c>
      <c r="AO18" s="58" t="s">
        <v>287</v>
      </c>
      <c r="AP18" s="56" t="s">
        <v>288</v>
      </c>
      <c r="AQ18" s="56" t="s">
        <v>289</v>
      </c>
      <c r="AR18" s="56" t="s">
        <v>290</v>
      </c>
      <c r="AS18" s="56" t="s">
        <v>64</v>
      </c>
      <c r="AT18" s="56" t="s">
        <v>230</v>
      </c>
      <c r="AU18" s="58" t="s">
        <v>65</v>
      </c>
      <c r="AV18" s="95">
        <v>0.12</v>
      </c>
      <c r="AW18" s="58" t="s">
        <v>64</v>
      </c>
      <c r="AX18" s="58" t="s">
        <v>291</v>
      </c>
      <c r="AY18" s="22" t="s">
        <v>292</v>
      </c>
      <c r="AZ18" s="80" t="s">
        <v>293</v>
      </c>
    </row>
    <row r="19" spans="1:52" s="39" customFormat="1" ht="141.75" customHeight="1">
      <c r="A19" s="63">
        <v>18</v>
      </c>
      <c r="B19" s="58" t="s">
        <v>294</v>
      </c>
      <c r="C19" s="58" t="s">
        <v>295</v>
      </c>
      <c r="D19" s="58" t="s">
        <v>296</v>
      </c>
      <c r="E19" s="58">
        <v>2023</v>
      </c>
      <c r="F19" s="58" t="s">
        <v>236</v>
      </c>
      <c r="G19" s="58" t="s">
        <v>297</v>
      </c>
      <c r="H19" s="56" t="s">
        <v>238</v>
      </c>
      <c r="I19" s="56" t="str">
        <f t="array" ref="I19">_xlfn.TEXTJOIN(",", TRUE, IF(Table4[study_id]=Table3[[#This Row],[study_id]], Table4[iso_code], ""))</f>
        <v>CM</v>
      </c>
      <c r="J19" s="58">
        <f>COUNTIF(study_countries!A:A,A19)</f>
        <v>1</v>
      </c>
      <c r="K19" s="56" t="s">
        <v>284</v>
      </c>
      <c r="L19" s="58" t="s">
        <v>298</v>
      </c>
      <c r="M19" s="58" t="s">
        <v>299</v>
      </c>
      <c r="N19" s="58"/>
      <c r="O19" s="58"/>
      <c r="P19" s="56"/>
      <c r="Q19" s="58"/>
      <c r="R19" s="58"/>
      <c r="S19" s="56"/>
      <c r="T19" s="56"/>
      <c r="U19" s="56"/>
      <c r="V19" s="56"/>
      <c r="W19" s="56"/>
      <c r="X19" s="56"/>
      <c r="Y19" s="56"/>
      <c r="Z19" s="56"/>
      <c r="AA19" s="56"/>
      <c r="AB19" s="56" t="s">
        <v>66</v>
      </c>
      <c r="AC19" s="56" t="s">
        <v>104</v>
      </c>
      <c r="AD19" s="56" t="s">
        <v>68</v>
      </c>
      <c r="AE19" s="56" t="s">
        <v>64</v>
      </c>
      <c r="AF19" s="56" t="s">
        <v>65</v>
      </c>
      <c r="AG19" s="56" t="s">
        <v>65</v>
      </c>
      <c r="AH19" s="56"/>
      <c r="AI19" s="58" t="s">
        <v>300</v>
      </c>
      <c r="AJ19" s="56" t="s">
        <v>65</v>
      </c>
      <c r="AK19" s="56" t="s">
        <v>65</v>
      </c>
      <c r="AL19" s="56" t="s">
        <v>65</v>
      </c>
      <c r="AM19" s="56" t="s">
        <v>64</v>
      </c>
      <c r="AN19" s="56" t="s">
        <v>64</v>
      </c>
      <c r="AO19" s="58"/>
      <c r="AP19" s="56"/>
      <c r="AQ19" s="56" t="s">
        <v>301</v>
      </c>
      <c r="AR19" s="56" t="s">
        <v>199</v>
      </c>
      <c r="AS19" s="56" t="s">
        <v>65</v>
      </c>
      <c r="AT19" s="56"/>
      <c r="AU19" s="58" t="s">
        <v>65</v>
      </c>
      <c r="AV19" s="95"/>
      <c r="AW19" s="58"/>
      <c r="AX19" s="58"/>
      <c r="AY19" s="22" t="s">
        <v>302</v>
      </c>
      <c r="AZ19" s="80" t="s">
        <v>303</v>
      </c>
    </row>
    <row r="20" spans="1:52" s="41" customFormat="1" ht="127.5" customHeight="1">
      <c r="A20" s="63">
        <v>19</v>
      </c>
      <c r="B20" s="58" t="s">
        <v>304</v>
      </c>
      <c r="C20" s="58" t="s">
        <v>305</v>
      </c>
      <c r="D20" s="58" t="s">
        <v>306</v>
      </c>
      <c r="E20" s="58">
        <v>2022</v>
      </c>
      <c r="F20" s="58" t="s">
        <v>55</v>
      </c>
      <c r="G20" s="58" t="s">
        <v>307</v>
      </c>
      <c r="H20" s="56" t="s">
        <v>238</v>
      </c>
      <c r="I20" s="56" t="str">
        <f t="array" ref="I20">_xlfn.TEXTJOIN(",", TRUE, IF(Table4[study_id]=Table3[[#This Row],[study_id]], Table4[iso_code], ""))</f>
        <v>CI</v>
      </c>
      <c r="J20" s="58">
        <f>COUNTIF(study_countries!A:A,A20)</f>
        <v>1</v>
      </c>
      <c r="K20" s="56" t="s">
        <v>248</v>
      </c>
      <c r="L20" s="58" t="s">
        <v>308</v>
      </c>
      <c r="M20" s="58" t="s">
        <v>309</v>
      </c>
      <c r="N20" s="58">
        <v>2016</v>
      </c>
      <c r="O20" s="58">
        <v>2050</v>
      </c>
      <c r="P20" s="56" t="s">
        <v>61</v>
      </c>
      <c r="Q20" s="58" t="s">
        <v>84</v>
      </c>
      <c r="R20" s="58" t="s">
        <v>63</v>
      </c>
      <c r="S20" s="56" t="s">
        <v>64</v>
      </c>
      <c r="T20" s="56" t="s">
        <v>64</v>
      </c>
      <c r="U20" s="56" t="s">
        <v>64</v>
      </c>
      <c r="V20" s="56" t="s">
        <v>64</v>
      </c>
      <c r="W20" s="56" t="s">
        <v>65</v>
      </c>
      <c r="X20" s="56" t="s">
        <v>65</v>
      </c>
      <c r="Y20" s="56" t="s">
        <v>64</v>
      </c>
      <c r="Z20" s="56" t="s">
        <v>65</v>
      </c>
      <c r="AA20" s="56" t="s">
        <v>64</v>
      </c>
      <c r="AB20" s="56" t="s">
        <v>66</v>
      </c>
      <c r="AC20" s="56" t="s">
        <v>67</v>
      </c>
      <c r="AD20" s="56" t="s">
        <v>68</v>
      </c>
      <c r="AE20" s="56" t="s">
        <v>64</v>
      </c>
      <c r="AF20" s="56" t="s">
        <v>64</v>
      </c>
      <c r="AG20" s="56" t="s">
        <v>64</v>
      </c>
      <c r="AH20" s="56" t="s">
        <v>64</v>
      </c>
      <c r="AI20" s="58" t="s">
        <v>310</v>
      </c>
      <c r="AJ20" s="56" t="s">
        <v>64</v>
      </c>
      <c r="AK20" s="56" t="s">
        <v>136</v>
      </c>
      <c r="AL20" s="56" t="s">
        <v>65</v>
      </c>
      <c r="AM20" s="56" t="s">
        <v>64</v>
      </c>
      <c r="AN20" s="56" t="s">
        <v>65</v>
      </c>
      <c r="AO20" s="58" t="s">
        <v>311</v>
      </c>
      <c r="AP20" s="56" t="s">
        <v>312</v>
      </c>
      <c r="AQ20" s="56" t="s">
        <v>313</v>
      </c>
      <c r="AR20" s="56" t="s">
        <v>229</v>
      </c>
      <c r="AS20" s="56" t="s">
        <v>65</v>
      </c>
      <c r="AT20" s="56" t="s">
        <v>314</v>
      </c>
      <c r="AU20" s="58" t="s">
        <v>65</v>
      </c>
      <c r="AV20" s="95">
        <v>0.1</v>
      </c>
      <c r="AW20" s="58" t="s">
        <v>64</v>
      </c>
      <c r="AX20" s="58" t="s">
        <v>315</v>
      </c>
      <c r="AY20" s="22" t="s">
        <v>316</v>
      </c>
      <c r="AZ20" s="80" t="s">
        <v>317</v>
      </c>
    </row>
    <row r="21" spans="1:52" s="39" customFormat="1" ht="183" customHeight="1">
      <c r="A21" s="63">
        <v>20</v>
      </c>
      <c r="B21" s="58" t="s">
        <v>318</v>
      </c>
      <c r="C21" s="58" t="s">
        <v>269</v>
      </c>
      <c r="D21" s="58" t="s">
        <v>319</v>
      </c>
      <c r="E21" s="58">
        <v>2022</v>
      </c>
      <c r="F21" s="58" t="s">
        <v>55</v>
      </c>
      <c r="G21" s="58" t="s">
        <v>320</v>
      </c>
      <c r="H21" s="56" t="s">
        <v>238</v>
      </c>
      <c r="I21" s="56" t="str">
        <f t="array" ref="I21">_xlfn.TEXTJOIN(",", TRUE, IF(Table4[study_id]=Table3[[#This Row],[study_id]], Table4[iso_code], ""))</f>
        <v>EG</v>
      </c>
      <c r="J21" s="58">
        <f>COUNTIF(study_countries!A:A,A21)</f>
        <v>1</v>
      </c>
      <c r="K21" s="56" t="s">
        <v>321</v>
      </c>
      <c r="L21" s="58" t="s">
        <v>322</v>
      </c>
      <c r="M21" s="58" t="s">
        <v>323</v>
      </c>
      <c r="N21" s="58">
        <v>2017</v>
      </c>
      <c r="O21" s="58">
        <v>2042</v>
      </c>
      <c r="P21" s="56" t="s">
        <v>61</v>
      </c>
      <c r="Q21" s="58" t="s">
        <v>84</v>
      </c>
      <c r="R21" s="58" t="s">
        <v>63</v>
      </c>
      <c r="S21" s="56" t="s">
        <v>64</v>
      </c>
      <c r="T21" s="56" t="s">
        <v>64</v>
      </c>
      <c r="U21" s="56" t="s">
        <v>64</v>
      </c>
      <c r="V21" s="56" t="s">
        <v>65</v>
      </c>
      <c r="W21" s="56" t="s">
        <v>64</v>
      </c>
      <c r="X21" s="56" t="s">
        <v>65</v>
      </c>
      <c r="Y21" s="56" t="s">
        <v>64</v>
      </c>
      <c r="Z21" s="56" t="s">
        <v>65</v>
      </c>
      <c r="AA21" s="56" t="s">
        <v>64</v>
      </c>
      <c r="AB21" s="56" t="s">
        <v>66</v>
      </c>
      <c r="AC21" s="56" t="s">
        <v>104</v>
      </c>
      <c r="AD21" s="56" t="s">
        <v>68</v>
      </c>
      <c r="AE21" s="56" t="s">
        <v>65</v>
      </c>
      <c r="AF21" s="56" t="s">
        <v>65</v>
      </c>
      <c r="AG21" s="56" t="s">
        <v>65</v>
      </c>
      <c r="AH21" s="56" t="s">
        <v>65</v>
      </c>
      <c r="AI21" s="58" t="s">
        <v>89</v>
      </c>
      <c r="AJ21" s="56" t="s">
        <v>65</v>
      </c>
      <c r="AK21" s="56" t="s">
        <v>65</v>
      </c>
      <c r="AL21" s="56" t="s">
        <v>65</v>
      </c>
      <c r="AM21" s="56" t="s">
        <v>136</v>
      </c>
      <c r="AN21" s="56" t="s">
        <v>136</v>
      </c>
      <c r="AO21" s="58" t="s">
        <v>324</v>
      </c>
      <c r="AP21" s="56" t="s">
        <v>325</v>
      </c>
      <c r="AQ21" s="56" t="s">
        <v>326</v>
      </c>
      <c r="AR21" s="56" t="s">
        <v>327</v>
      </c>
      <c r="AS21" s="56" t="s">
        <v>65</v>
      </c>
      <c r="AT21" s="56" t="s">
        <v>230</v>
      </c>
      <c r="AU21" s="58" t="s">
        <v>65</v>
      </c>
      <c r="AV21" s="95">
        <v>0.1</v>
      </c>
      <c r="AW21" s="58" t="s">
        <v>65</v>
      </c>
      <c r="AX21" s="58"/>
      <c r="AY21" s="22" t="s">
        <v>328</v>
      </c>
      <c r="AZ21" s="80" t="s">
        <v>329</v>
      </c>
    </row>
    <row r="22" spans="1:52" s="39" customFormat="1" ht="173.25" customHeight="1">
      <c r="A22" s="63">
        <v>21</v>
      </c>
      <c r="B22" s="58" t="s">
        <v>330</v>
      </c>
      <c r="C22" s="58" t="s">
        <v>331</v>
      </c>
      <c r="D22" s="58" t="s">
        <v>332</v>
      </c>
      <c r="E22" s="58">
        <v>2018</v>
      </c>
      <c r="F22" s="58" t="s">
        <v>55</v>
      </c>
      <c r="G22" s="58" t="s">
        <v>129</v>
      </c>
      <c r="H22" s="56" t="s">
        <v>238</v>
      </c>
      <c r="I22" s="56" t="str">
        <f t="array" ref="I22">_xlfn.TEXTJOIN(",", TRUE, IF(Table4[study_id]=Table3[[#This Row],[study_id]], Table4[iso_code], ""))</f>
        <v>EG</v>
      </c>
      <c r="J22" s="58">
        <f>COUNTIF(study_countries!A:A,A22)</f>
        <v>1</v>
      </c>
      <c r="K22" s="56" t="s">
        <v>321</v>
      </c>
      <c r="L22" s="58" t="s">
        <v>333</v>
      </c>
      <c r="M22" s="58" t="s">
        <v>334</v>
      </c>
      <c r="N22" s="58">
        <v>2018</v>
      </c>
      <c r="O22" s="58">
        <v>2040</v>
      </c>
      <c r="P22" s="56" t="s">
        <v>61</v>
      </c>
      <c r="Q22" s="58" t="s">
        <v>84</v>
      </c>
      <c r="R22" s="58" t="s">
        <v>63</v>
      </c>
      <c r="S22" s="56" t="s">
        <v>64</v>
      </c>
      <c r="T22" s="56" t="s">
        <v>64</v>
      </c>
      <c r="U22" s="56" t="s">
        <v>64</v>
      </c>
      <c r="V22" s="56" t="s">
        <v>65</v>
      </c>
      <c r="W22" s="56" t="s">
        <v>64</v>
      </c>
      <c r="X22" s="56" t="s">
        <v>65</v>
      </c>
      <c r="Y22" s="56" t="s">
        <v>64</v>
      </c>
      <c r="Z22" s="56" t="s">
        <v>65</v>
      </c>
      <c r="AA22" s="56" t="s">
        <v>64</v>
      </c>
      <c r="AB22" s="56" t="s">
        <v>66</v>
      </c>
      <c r="AC22" s="56" t="s">
        <v>104</v>
      </c>
      <c r="AD22" s="56" t="s">
        <v>68</v>
      </c>
      <c r="AE22" s="56" t="s">
        <v>64</v>
      </c>
      <c r="AF22" s="56" t="s">
        <v>64</v>
      </c>
      <c r="AG22" s="56" t="s">
        <v>64</v>
      </c>
      <c r="AH22" s="56" t="s">
        <v>65</v>
      </c>
      <c r="AI22" s="58" t="s">
        <v>105</v>
      </c>
      <c r="AJ22" s="56" t="s">
        <v>65</v>
      </c>
      <c r="AK22" s="56" t="s">
        <v>65</v>
      </c>
      <c r="AL22" s="56" t="s">
        <v>65</v>
      </c>
      <c r="AM22" s="56" t="s">
        <v>65</v>
      </c>
      <c r="AN22" s="56" t="s">
        <v>65</v>
      </c>
      <c r="AO22" s="58" t="s">
        <v>335</v>
      </c>
      <c r="AP22" s="56" t="s">
        <v>336</v>
      </c>
      <c r="AQ22" s="56" t="s">
        <v>337</v>
      </c>
      <c r="AR22" s="56" t="s">
        <v>338</v>
      </c>
      <c r="AS22" s="56" t="s">
        <v>136</v>
      </c>
      <c r="AT22" s="56" t="s">
        <v>230</v>
      </c>
      <c r="AU22" s="58" t="s">
        <v>65</v>
      </c>
      <c r="AV22" s="95">
        <v>0.22</v>
      </c>
      <c r="AW22" s="58" t="s">
        <v>65</v>
      </c>
      <c r="AX22" s="58"/>
      <c r="AY22" s="22" t="s">
        <v>339</v>
      </c>
      <c r="AZ22" s="80" t="s">
        <v>340</v>
      </c>
    </row>
    <row r="23" spans="1:52" s="39" customFormat="1" ht="173.25" customHeight="1">
      <c r="A23" s="63">
        <v>22</v>
      </c>
      <c r="B23" s="58" t="s">
        <v>341</v>
      </c>
      <c r="C23" s="58" t="s">
        <v>342</v>
      </c>
      <c r="D23" s="58" t="s">
        <v>343</v>
      </c>
      <c r="E23" s="58">
        <v>2019</v>
      </c>
      <c r="F23" s="58" t="s">
        <v>55</v>
      </c>
      <c r="G23" s="58" t="s">
        <v>129</v>
      </c>
      <c r="H23" s="56" t="s">
        <v>238</v>
      </c>
      <c r="I23" s="56" t="str">
        <f t="array" ref="I23">_xlfn.TEXTJOIN(",", TRUE, IF(Table4[study_id]=Table3[[#This Row],[study_id]], Table4[iso_code], ""))</f>
        <v>EG</v>
      </c>
      <c r="J23" s="58">
        <f>COUNTIF(study_countries!A:A,A23)</f>
        <v>1</v>
      </c>
      <c r="K23" s="56" t="s">
        <v>321</v>
      </c>
      <c r="L23" s="58" t="s">
        <v>344</v>
      </c>
      <c r="M23" s="58" t="s">
        <v>345</v>
      </c>
      <c r="N23" s="58">
        <v>2014</v>
      </c>
      <c r="O23" s="58">
        <v>2050</v>
      </c>
      <c r="P23" s="56" t="s">
        <v>159</v>
      </c>
      <c r="Q23" s="58" t="s">
        <v>84</v>
      </c>
      <c r="R23" s="58" t="s">
        <v>346</v>
      </c>
      <c r="S23" s="56" t="s">
        <v>64</v>
      </c>
      <c r="T23" s="56" t="s">
        <v>64</v>
      </c>
      <c r="U23" s="56" t="s">
        <v>64</v>
      </c>
      <c r="V23" s="56" t="s">
        <v>64</v>
      </c>
      <c r="W23" s="56" t="s">
        <v>64</v>
      </c>
      <c r="X23" s="56" t="s">
        <v>64</v>
      </c>
      <c r="Y23" s="56" t="s">
        <v>64</v>
      </c>
      <c r="Z23" s="56" t="s">
        <v>65</v>
      </c>
      <c r="AA23" s="56" t="s">
        <v>65</v>
      </c>
      <c r="AB23" s="56" t="s">
        <v>66</v>
      </c>
      <c r="AC23" s="56" t="s">
        <v>67</v>
      </c>
      <c r="AD23" s="56" t="s">
        <v>68</v>
      </c>
      <c r="AE23" s="56" t="s">
        <v>64</v>
      </c>
      <c r="AF23" s="56" t="s">
        <v>64</v>
      </c>
      <c r="AG23" s="56" t="s">
        <v>64</v>
      </c>
      <c r="AH23" s="56" t="s">
        <v>65</v>
      </c>
      <c r="AI23" s="58" t="s">
        <v>105</v>
      </c>
      <c r="AJ23" s="56" t="s">
        <v>65</v>
      </c>
      <c r="AK23" s="56" t="s">
        <v>65</v>
      </c>
      <c r="AL23" s="56" t="s">
        <v>65</v>
      </c>
      <c r="AM23" s="56" t="s">
        <v>65</v>
      </c>
      <c r="AN23" s="56" t="s">
        <v>65</v>
      </c>
      <c r="AO23" s="58" t="s">
        <v>347</v>
      </c>
      <c r="AP23" s="56" t="s">
        <v>348</v>
      </c>
      <c r="AQ23" s="56" t="s">
        <v>349</v>
      </c>
      <c r="AR23" s="56" t="s">
        <v>350</v>
      </c>
      <c r="AS23" s="56" t="s">
        <v>65</v>
      </c>
      <c r="AT23" s="56" t="s">
        <v>230</v>
      </c>
      <c r="AU23" s="58" t="s">
        <v>65</v>
      </c>
      <c r="AV23" s="95">
        <v>0.1</v>
      </c>
      <c r="AW23" s="58" t="s">
        <v>65</v>
      </c>
      <c r="AX23" s="58"/>
      <c r="AY23" s="22" t="s">
        <v>351</v>
      </c>
      <c r="AZ23" s="80" t="s">
        <v>352</v>
      </c>
    </row>
    <row r="24" spans="1:52" s="39" customFormat="1" ht="127.5" customHeight="1">
      <c r="A24" s="63">
        <v>23</v>
      </c>
      <c r="B24" s="58" t="s">
        <v>353</v>
      </c>
      <c r="C24" s="58" t="s">
        <v>354</v>
      </c>
      <c r="D24" s="58" t="s">
        <v>355</v>
      </c>
      <c r="E24" s="58">
        <v>2023</v>
      </c>
      <c r="F24" s="58" t="s">
        <v>55</v>
      </c>
      <c r="G24" s="58" t="s">
        <v>129</v>
      </c>
      <c r="H24" s="56" t="s">
        <v>238</v>
      </c>
      <c r="I24" s="56" t="str">
        <f t="array" ref="I24">_xlfn.TEXTJOIN(",", TRUE, IF(Table4[study_id]=Table3[[#This Row],[study_id]], Table4[iso_code], ""))</f>
        <v>ET</v>
      </c>
      <c r="J24" s="58">
        <f>COUNTIF(study_countries!A:A,A24)</f>
        <v>1</v>
      </c>
      <c r="K24" s="56" t="s">
        <v>321</v>
      </c>
      <c r="L24" s="58" t="s">
        <v>356</v>
      </c>
      <c r="M24" s="58" t="s">
        <v>357</v>
      </c>
      <c r="N24" s="58">
        <v>2018</v>
      </c>
      <c r="O24" s="58">
        <v>2050</v>
      </c>
      <c r="P24" s="56" t="s">
        <v>159</v>
      </c>
      <c r="Q24" s="58" t="s">
        <v>84</v>
      </c>
      <c r="R24" s="58" t="s">
        <v>63</v>
      </c>
      <c r="S24" s="56" t="s">
        <v>64</v>
      </c>
      <c r="T24" s="56" t="s">
        <v>64</v>
      </c>
      <c r="U24" s="56" t="s">
        <v>64</v>
      </c>
      <c r="V24" s="56" t="s">
        <v>64</v>
      </c>
      <c r="W24" s="56" t="s">
        <v>64</v>
      </c>
      <c r="X24" s="56" t="s">
        <v>64</v>
      </c>
      <c r="Y24" s="56" t="s">
        <v>64</v>
      </c>
      <c r="Z24" s="56" t="s">
        <v>65</v>
      </c>
      <c r="AA24" s="56" t="s">
        <v>65</v>
      </c>
      <c r="AB24" s="56" t="s">
        <v>146</v>
      </c>
      <c r="AC24" s="56" t="s">
        <v>87</v>
      </c>
      <c r="AD24" s="56" t="s">
        <v>68</v>
      </c>
      <c r="AE24" s="56" t="s">
        <v>64</v>
      </c>
      <c r="AF24" s="56" t="s">
        <v>64</v>
      </c>
      <c r="AG24" s="56" t="s">
        <v>64</v>
      </c>
      <c r="AH24" s="56" t="s">
        <v>65</v>
      </c>
      <c r="AI24" s="58" t="s">
        <v>105</v>
      </c>
      <c r="AJ24" s="56" t="s">
        <v>64</v>
      </c>
      <c r="AK24" s="56" t="s">
        <v>64</v>
      </c>
      <c r="AL24" s="56" t="s">
        <v>64</v>
      </c>
      <c r="AM24" s="56" t="s">
        <v>64</v>
      </c>
      <c r="AN24" s="56" t="s">
        <v>64</v>
      </c>
      <c r="AO24" s="58" t="s">
        <v>358</v>
      </c>
      <c r="AP24" s="56" t="s">
        <v>359</v>
      </c>
      <c r="AQ24" s="56" t="s">
        <v>360</v>
      </c>
      <c r="AR24" s="56" t="s">
        <v>135</v>
      </c>
      <c r="AS24" s="56" t="s">
        <v>136</v>
      </c>
      <c r="AT24" s="56" t="s">
        <v>230</v>
      </c>
      <c r="AU24" s="58" t="s">
        <v>65</v>
      </c>
      <c r="AV24" s="95">
        <v>0.1</v>
      </c>
      <c r="AW24" s="58" t="s">
        <v>65</v>
      </c>
      <c r="AX24" s="58"/>
      <c r="AY24" s="22" t="s">
        <v>361</v>
      </c>
      <c r="AZ24" s="80" t="s">
        <v>362</v>
      </c>
    </row>
    <row r="25" spans="1:52" s="39" customFormat="1" ht="177" customHeight="1">
      <c r="A25" s="63">
        <v>24</v>
      </c>
      <c r="B25" s="58" t="s">
        <v>341</v>
      </c>
      <c r="C25" s="58" t="s">
        <v>363</v>
      </c>
      <c r="D25" s="58" t="s">
        <v>364</v>
      </c>
      <c r="E25" s="58">
        <v>2017</v>
      </c>
      <c r="F25" s="58" t="s">
        <v>55</v>
      </c>
      <c r="G25" s="58" t="s">
        <v>365</v>
      </c>
      <c r="H25" s="56" t="s">
        <v>238</v>
      </c>
      <c r="I25" s="56" t="str">
        <f t="array" ref="I25">_xlfn.TEXTJOIN(",", TRUE, IF(Table4[study_id]=Table3[[#This Row],[study_id]], Table4[iso_code], ""))</f>
        <v>ET</v>
      </c>
      <c r="J25" s="58">
        <f>COUNTIF(study_countries!A:A,A25)</f>
        <v>1</v>
      </c>
      <c r="K25" s="56" t="s">
        <v>321</v>
      </c>
      <c r="L25" s="58" t="s">
        <v>366</v>
      </c>
      <c r="M25" s="58" t="s">
        <v>367</v>
      </c>
      <c r="N25" s="58">
        <v>2015</v>
      </c>
      <c r="O25" s="58">
        <v>2045</v>
      </c>
      <c r="P25" s="56" t="s">
        <v>61</v>
      </c>
      <c r="Q25" s="58" t="s">
        <v>368</v>
      </c>
      <c r="R25" s="58" t="s">
        <v>63</v>
      </c>
      <c r="S25" s="56" t="s">
        <v>64</v>
      </c>
      <c r="T25" s="56" t="s">
        <v>64</v>
      </c>
      <c r="U25" s="56" t="s">
        <v>64</v>
      </c>
      <c r="V25" s="56" t="s">
        <v>65</v>
      </c>
      <c r="W25" s="56" t="s">
        <v>65</v>
      </c>
      <c r="X25" s="56" t="s">
        <v>64</v>
      </c>
      <c r="Y25" s="56" t="s">
        <v>64</v>
      </c>
      <c r="Z25" s="56" t="s">
        <v>65</v>
      </c>
      <c r="AA25" s="56" t="s">
        <v>64</v>
      </c>
      <c r="AB25" s="56" t="s">
        <v>66</v>
      </c>
      <c r="AC25" s="56" t="s">
        <v>67</v>
      </c>
      <c r="AD25" s="56" t="s">
        <v>68</v>
      </c>
      <c r="AE25" s="56" t="s">
        <v>64</v>
      </c>
      <c r="AF25" s="56" t="s">
        <v>64</v>
      </c>
      <c r="AG25" s="56" t="s">
        <v>65</v>
      </c>
      <c r="AH25" s="56" t="s">
        <v>65</v>
      </c>
      <c r="AI25" s="58" t="s">
        <v>89</v>
      </c>
      <c r="AJ25" s="56" t="s">
        <v>65</v>
      </c>
      <c r="AK25" s="56" t="s">
        <v>65</v>
      </c>
      <c r="AL25" s="56" t="s">
        <v>65</v>
      </c>
      <c r="AM25" s="56" t="s">
        <v>64</v>
      </c>
      <c r="AN25" s="56" t="s">
        <v>64</v>
      </c>
      <c r="AO25" s="58" t="s">
        <v>369</v>
      </c>
      <c r="AP25" s="56" t="s">
        <v>370</v>
      </c>
      <c r="AQ25" s="56" t="s">
        <v>371</v>
      </c>
      <c r="AR25" s="56" t="s">
        <v>372</v>
      </c>
      <c r="AS25" s="56" t="s">
        <v>65</v>
      </c>
      <c r="AT25" s="56" t="s">
        <v>230</v>
      </c>
      <c r="AU25" s="58" t="s">
        <v>65</v>
      </c>
      <c r="AV25" s="95">
        <v>0.1</v>
      </c>
      <c r="AW25" s="58" t="s">
        <v>65</v>
      </c>
      <c r="AX25" s="58"/>
      <c r="AY25" s="22" t="s">
        <v>373</v>
      </c>
      <c r="AZ25" s="80" t="s">
        <v>352</v>
      </c>
    </row>
    <row r="26" spans="1:52" s="39" customFormat="1" ht="127.5" customHeight="1">
      <c r="A26" s="63">
        <v>25</v>
      </c>
      <c r="B26" s="58" t="s">
        <v>374</v>
      </c>
      <c r="C26" s="58" t="s">
        <v>375</v>
      </c>
      <c r="D26" s="58" t="s">
        <v>376</v>
      </c>
      <c r="E26" s="58">
        <v>2018</v>
      </c>
      <c r="F26" s="58" t="s">
        <v>55</v>
      </c>
      <c r="G26" s="58" t="s">
        <v>129</v>
      </c>
      <c r="H26" s="56" t="s">
        <v>238</v>
      </c>
      <c r="I26" s="56" t="str">
        <f t="array" ref="I26">_xlfn.TEXTJOIN(",", TRUE, IF(Table4[study_id]=Table3[[#This Row],[study_id]], Table4[iso_code], ""))</f>
        <v>GM</v>
      </c>
      <c r="J26" s="58">
        <f>COUNTIF(study_countries!A:A,A26)</f>
        <v>1</v>
      </c>
      <c r="K26" s="56" t="s">
        <v>248</v>
      </c>
      <c r="L26" s="58" t="s">
        <v>377</v>
      </c>
      <c r="M26" s="58" t="s">
        <v>378</v>
      </c>
      <c r="N26" s="58">
        <v>2015</v>
      </c>
      <c r="O26" s="58">
        <v>2030</v>
      </c>
      <c r="P26" s="56" t="s">
        <v>61</v>
      </c>
      <c r="Q26" s="58" t="s">
        <v>84</v>
      </c>
      <c r="R26" s="58" t="s">
        <v>379</v>
      </c>
      <c r="S26" s="56" t="s">
        <v>64</v>
      </c>
      <c r="T26" s="56" t="s">
        <v>64</v>
      </c>
      <c r="U26" s="56" t="s">
        <v>64</v>
      </c>
      <c r="V26" s="56" t="s">
        <v>64</v>
      </c>
      <c r="W26" s="56" t="s">
        <v>65</v>
      </c>
      <c r="X26" s="56" t="s">
        <v>65</v>
      </c>
      <c r="Y26" s="56" t="s">
        <v>64</v>
      </c>
      <c r="Z26" s="56" t="s">
        <v>65</v>
      </c>
      <c r="AA26" s="56" t="s">
        <v>64</v>
      </c>
      <c r="AB26" s="56" t="s">
        <v>66</v>
      </c>
      <c r="AC26" s="56" t="s">
        <v>87</v>
      </c>
      <c r="AD26" s="56" t="s">
        <v>68</v>
      </c>
      <c r="AE26" s="56" t="s">
        <v>64</v>
      </c>
      <c r="AF26" s="56" t="s">
        <v>64</v>
      </c>
      <c r="AG26" s="56" t="s">
        <v>64</v>
      </c>
      <c r="AH26" s="56" t="s">
        <v>65</v>
      </c>
      <c r="AI26" s="58" t="s">
        <v>89</v>
      </c>
      <c r="AJ26" s="56" t="s">
        <v>136</v>
      </c>
      <c r="AK26" s="56" t="s">
        <v>136</v>
      </c>
      <c r="AL26" s="56" t="s">
        <v>65</v>
      </c>
      <c r="AM26" s="56" t="s">
        <v>65</v>
      </c>
      <c r="AN26" s="56" t="s">
        <v>64</v>
      </c>
      <c r="AO26" s="58" t="s">
        <v>380</v>
      </c>
      <c r="AP26" s="56" t="s">
        <v>381</v>
      </c>
      <c r="AQ26" s="56" t="s">
        <v>382</v>
      </c>
      <c r="AR26" s="56" t="s">
        <v>383</v>
      </c>
      <c r="AS26" s="56" t="s">
        <v>65</v>
      </c>
      <c r="AT26" s="56" t="s">
        <v>230</v>
      </c>
      <c r="AU26" s="58" t="s">
        <v>65</v>
      </c>
      <c r="AV26" s="95">
        <v>0.1</v>
      </c>
      <c r="AW26" s="58" t="s">
        <v>65</v>
      </c>
      <c r="AX26" s="58"/>
      <c r="AY26" s="22" t="s">
        <v>384</v>
      </c>
      <c r="AZ26" s="80" t="s">
        <v>385</v>
      </c>
    </row>
    <row r="27" spans="1:52" s="39" customFormat="1" ht="220.15" customHeight="1">
      <c r="A27" s="63">
        <v>26</v>
      </c>
      <c r="B27" s="58" t="s">
        <v>386</v>
      </c>
      <c r="C27" s="58" t="s">
        <v>387</v>
      </c>
      <c r="D27" s="58" t="s">
        <v>388</v>
      </c>
      <c r="E27" s="58">
        <v>2022</v>
      </c>
      <c r="F27" s="58" t="s">
        <v>55</v>
      </c>
      <c r="G27" s="58" t="s">
        <v>129</v>
      </c>
      <c r="H27" s="56" t="s">
        <v>238</v>
      </c>
      <c r="I27" s="56" t="str">
        <f t="array" ref="I27">_xlfn.TEXTJOIN(",", TRUE, IF(Table4[study_id]=Table3[[#This Row],[study_id]], Table4[iso_code], ""))</f>
        <v>GH</v>
      </c>
      <c r="J27" s="58">
        <f>COUNTIF(study_countries!A:A,A27)</f>
        <v>1</v>
      </c>
      <c r="K27" s="56" t="s">
        <v>248</v>
      </c>
      <c r="L27" s="58" t="s">
        <v>389</v>
      </c>
      <c r="M27" s="58" t="s">
        <v>390</v>
      </c>
      <c r="N27" s="58">
        <v>2013</v>
      </c>
      <c r="O27" s="58">
        <v>2030</v>
      </c>
      <c r="P27" s="56" t="s">
        <v>61</v>
      </c>
      <c r="Q27" s="58" t="s">
        <v>193</v>
      </c>
      <c r="R27" s="58" t="s">
        <v>194</v>
      </c>
      <c r="S27" s="56" t="s">
        <v>64</v>
      </c>
      <c r="T27" s="56" t="s">
        <v>64</v>
      </c>
      <c r="U27" s="56" t="s">
        <v>65</v>
      </c>
      <c r="V27" s="56" t="s">
        <v>64</v>
      </c>
      <c r="W27" s="56" t="s">
        <v>65</v>
      </c>
      <c r="X27" s="56" t="s">
        <v>65</v>
      </c>
      <c r="Y27" s="56" t="s">
        <v>64</v>
      </c>
      <c r="Z27" s="56" t="s">
        <v>65</v>
      </c>
      <c r="AA27" s="56" t="s">
        <v>65</v>
      </c>
      <c r="AB27" s="56" t="s">
        <v>66</v>
      </c>
      <c r="AC27" s="56" t="s">
        <v>67</v>
      </c>
      <c r="AD27" s="56" t="s">
        <v>68</v>
      </c>
      <c r="AE27" s="56" t="s">
        <v>64</v>
      </c>
      <c r="AF27" s="56" t="s">
        <v>64</v>
      </c>
      <c r="AG27" s="56" t="s">
        <v>64</v>
      </c>
      <c r="AH27" s="56" t="s">
        <v>65</v>
      </c>
      <c r="AI27" s="58" t="s">
        <v>89</v>
      </c>
      <c r="AJ27" s="56" t="s">
        <v>65</v>
      </c>
      <c r="AK27" s="56" t="s">
        <v>136</v>
      </c>
      <c r="AL27" s="56" t="s">
        <v>65</v>
      </c>
      <c r="AM27" s="56" t="s">
        <v>64</v>
      </c>
      <c r="AN27" s="56" t="s">
        <v>65</v>
      </c>
      <c r="AO27" s="58" t="s">
        <v>75</v>
      </c>
      <c r="AP27" s="56" t="s">
        <v>75</v>
      </c>
      <c r="AQ27" s="56" t="s">
        <v>391</v>
      </c>
      <c r="AR27" s="56" t="s">
        <v>392</v>
      </c>
      <c r="AS27" s="56" t="s">
        <v>136</v>
      </c>
      <c r="AT27" s="56" t="s">
        <v>230</v>
      </c>
      <c r="AU27" s="58" t="s">
        <v>65</v>
      </c>
      <c r="AV27" s="89" t="s">
        <v>75</v>
      </c>
      <c r="AW27" s="58" t="s">
        <v>65</v>
      </c>
      <c r="AX27" s="58"/>
      <c r="AY27" s="22" t="s">
        <v>393</v>
      </c>
      <c r="AZ27" s="80" t="s">
        <v>394</v>
      </c>
    </row>
    <row r="28" spans="1:52" s="39" customFormat="1" ht="127.5" customHeight="1">
      <c r="A28" s="63">
        <v>27</v>
      </c>
      <c r="B28" s="58" t="s">
        <v>395</v>
      </c>
      <c r="C28" s="58" t="s">
        <v>375</v>
      </c>
      <c r="D28" s="58" t="s">
        <v>396</v>
      </c>
      <c r="E28" s="58">
        <v>2023</v>
      </c>
      <c r="F28" s="58" t="s">
        <v>55</v>
      </c>
      <c r="G28" s="58" t="s">
        <v>129</v>
      </c>
      <c r="H28" s="56" t="s">
        <v>238</v>
      </c>
      <c r="I28" s="56" t="str">
        <f t="array" ref="I28">_xlfn.TEXTJOIN(",", TRUE, IF(Table4[study_id]=Table3[[#This Row],[study_id]], Table4[iso_code], ""))</f>
        <v>GH</v>
      </c>
      <c r="J28" s="58">
        <f>COUNTIF(study_countries!A:A,A28)</f>
        <v>1</v>
      </c>
      <c r="K28" s="56" t="s">
        <v>248</v>
      </c>
      <c r="L28" s="58" t="s">
        <v>397</v>
      </c>
      <c r="M28" s="58" t="s">
        <v>398</v>
      </c>
      <c r="N28" s="58">
        <v>2020</v>
      </c>
      <c r="O28" s="58">
        <v>2048</v>
      </c>
      <c r="P28" s="56" t="s">
        <v>61</v>
      </c>
      <c r="Q28" s="58" t="s">
        <v>84</v>
      </c>
      <c r="R28" s="58" t="s">
        <v>85</v>
      </c>
      <c r="S28" s="56" t="s">
        <v>64</v>
      </c>
      <c r="T28" s="56" t="s">
        <v>64</v>
      </c>
      <c r="U28" s="56" t="s">
        <v>64</v>
      </c>
      <c r="V28" s="56" t="s">
        <v>64</v>
      </c>
      <c r="W28" s="56" t="s">
        <v>64</v>
      </c>
      <c r="X28" s="56" t="s">
        <v>65</v>
      </c>
      <c r="Y28" s="56" t="s">
        <v>64</v>
      </c>
      <c r="Z28" s="56" t="s">
        <v>65</v>
      </c>
      <c r="AA28" s="56" t="s">
        <v>64</v>
      </c>
      <c r="AB28" s="56" t="s">
        <v>66</v>
      </c>
      <c r="AC28" s="56" t="s">
        <v>87</v>
      </c>
      <c r="AD28" s="56" t="s">
        <v>68</v>
      </c>
      <c r="AE28" s="56" t="s">
        <v>64</v>
      </c>
      <c r="AF28" s="56" t="s">
        <v>64</v>
      </c>
      <c r="AG28" s="56" t="s">
        <v>64</v>
      </c>
      <c r="AH28" s="56" t="s">
        <v>65</v>
      </c>
      <c r="AI28" s="58" t="s">
        <v>105</v>
      </c>
      <c r="AJ28" s="56" t="s">
        <v>65</v>
      </c>
      <c r="AK28" s="56" t="s">
        <v>136</v>
      </c>
      <c r="AL28" s="56" t="s">
        <v>65</v>
      </c>
      <c r="AM28" s="56" t="s">
        <v>64</v>
      </c>
      <c r="AN28" s="56" t="s">
        <v>65</v>
      </c>
      <c r="AO28" s="58" t="s">
        <v>75</v>
      </c>
      <c r="AP28" s="56" t="s">
        <v>75</v>
      </c>
      <c r="AQ28" s="56" t="s">
        <v>399</v>
      </c>
      <c r="AR28" s="56" t="s">
        <v>255</v>
      </c>
      <c r="AS28" s="56" t="s">
        <v>64</v>
      </c>
      <c r="AT28" s="56" t="s">
        <v>230</v>
      </c>
      <c r="AU28" s="58" t="s">
        <v>65</v>
      </c>
      <c r="AV28" s="95">
        <v>0.12</v>
      </c>
      <c r="AW28" s="58" t="s">
        <v>65</v>
      </c>
      <c r="AX28" s="58"/>
      <c r="AY28" s="22" t="s">
        <v>400</v>
      </c>
      <c r="AZ28" s="80" t="s">
        <v>401</v>
      </c>
    </row>
    <row r="29" spans="1:52" s="39" customFormat="1" ht="127.5" customHeight="1">
      <c r="A29" s="63">
        <v>28</v>
      </c>
      <c r="B29" s="58" t="s">
        <v>402</v>
      </c>
      <c r="C29" s="58" t="s">
        <v>403</v>
      </c>
      <c r="D29" s="58" t="s">
        <v>404</v>
      </c>
      <c r="E29" s="58">
        <v>2017</v>
      </c>
      <c r="F29" s="58" t="s">
        <v>55</v>
      </c>
      <c r="G29" s="58" t="s">
        <v>129</v>
      </c>
      <c r="H29" s="56" t="s">
        <v>238</v>
      </c>
      <c r="I29" s="56" t="str">
        <f t="array" ref="I29">_xlfn.TEXTJOIN(",", TRUE, IF(Table4[study_id]=Table3[[#This Row],[study_id]], Table4[iso_code], ""))</f>
        <v>GH</v>
      </c>
      <c r="J29" s="58">
        <f>COUNTIF(study_countries!A:A,A29)</f>
        <v>1</v>
      </c>
      <c r="K29" s="56" t="s">
        <v>248</v>
      </c>
      <c r="L29" s="58" t="s">
        <v>405</v>
      </c>
      <c r="M29" s="58" t="s">
        <v>406</v>
      </c>
      <c r="N29" s="58">
        <v>2010</v>
      </c>
      <c r="O29" s="58">
        <v>2040</v>
      </c>
      <c r="P29" s="56" t="s">
        <v>61</v>
      </c>
      <c r="Q29" s="58" t="s">
        <v>84</v>
      </c>
      <c r="R29" s="58" t="s">
        <v>63</v>
      </c>
      <c r="S29" s="56" t="s">
        <v>64</v>
      </c>
      <c r="T29" s="56" t="s">
        <v>64</v>
      </c>
      <c r="U29" s="56" t="s">
        <v>64</v>
      </c>
      <c r="V29" s="56" t="s">
        <v>64</v>
      </c>
      <c r="W29" s="56" t="s">
        <v>65</v>
      </c>
      <c r="X29" s="56" t="s">
        <v>65</v>
      </c>
      <c r="Y29" s="56" t="s">
        <v>64</v>
      </c>
      <c r="Z29" s="56" t="s">
        <v>65</v>
      </c>
      <c r="AA29" s="56" t="s">
        <v>65</v>
      </c>
      <c r="AB29" s="56" t="s">
        <v>66</v>
      </c>
      <c r="AC29" s="56" t="s">
        <v>87</v>
      </c>
      <c r="AD29" s="56" t="s">
        <v>68</v>
      </c>
      <c r="AE29" s="56" t="s">
        <v>65</v>
      </c>
      <c r="AF29" s="56" t="s">
        <v>64</v>
      </c>
      <c r="AG29" s="56" t="s">
        <v>64</v>
      </c>
      <c r="AH29" s="56" t="s">
        <v>65</v>
      </c>
      <c r="AI29" s="58" t="s">
        <v>89</v>
      </c>
      <c r="AJ29" s="56" t="s">
        <v>136</v>
      </c>
      <c r="AK29" s="56" t="s">
        <v>65</v>
      </c>
      <c r="AL29" s="56" t="s">
        <v>65</v>
      </c>
      <c r="AM29" s="56" t="s">
        <v>64</v>
      </c>
      <c r="AN29" s="56" t="s">
        <v>65</v>
      </c>
      <c r="AO29" s="58" t="s">
        <v>407</v>
      </c>
      <c r="AP29" s="56" t="s">
        <v>408</v>
      </c>
      <c r="AQ29" s="56" t="s">
        <v>409</v>
      </c>
      <c r="AR29" s="56" t="s">
        <v>410</v>
      </c>
      <c r="AS29" s="56" t="s">
        <v>136</v>
      </c>
      <c r="AT29" s="56" t="s">
        <v>411</v>
      </c>
      <c r="AU29" s="58" t="s">
        <v>65</v>
      </c>
      <c r="AV29" s="95">
        <v>0.1</v>
      </c>
      <c r="AW29" s="58" t="s">
        <v>64</v>
      </c>
      <c r="AX29" s="58" t="s">
        <v>412</v>
      </c>
      <c r="AY29" s="22" t="s">
        <v>413</v>
      </c>
      <c r="AZ29" s="80" t="s">
        <v>414</v>
      </c>
    </row>
    <row r="30" spans="1:52" s="39" customFormat="1" ht="110.25" customHeight="1">
      <c r="A30" s="63">
        <v>29</v>
      </c>
      <c r="B30" s="58" t="s">
        <v>415</v>
      </c>
      <c r="C30" s="58" t="s">
        <v>416</v>
      </c>
      <c r="D30" s="58" t="s">
        <v>417</v>
      </c>
      <c r="E30" s="58">
        <v>2021</v>
      </c>
      <c r="F30" s="58" t="s">
        <v>55</v>
      </c>
      <c r="G30" s="58" t="s">
        <v>129</v>
      </c>
      <c r="H30" s="56" t="s">
        <v>238</v>
      </c>
      <c r="I30" s="56" t="str">
        <f t="array" ref="I30">_xlfn.TEXTJOIN(",", TRUE, IF(Table4[study_id]=Table3[[#This Row],[study_id]], Table4[iso_code], ""))</f>
        <v>KE</v>
      </c>
      <c r="J30" s="58">
        <f>COUNTIF(study_countries!A:A,A30)</f>
        <v>1</v>
      </c>
      <c r="K30" s="56" t="s">
        <v>321</v>
      </c>
      <c r="L30" s="58" t="s">
        <v>418</v>
      </c>
      <c r="M30" s="58" t="s">
        <v>419</v>
      </c>
      <c r="N30" s="58">
        <v>2020</v>
      </c>
      <c r="O30" s="58">
        <v>2045</v>
      </c>
      <c r="P30" s="56" t="s">
        <v>61</v>
      </c>
      <c r="Q30" s="58" t="s">
        <v>84</v>
      </c>
      <c r="R30" s="58" t="s">
        <v>420</v>
      </c>
      <c r="S30" s="56" t="s">
        <v>64</v>
      </c>
      <c r="T30" s="56" t="s">
        <v>64</v>
      </c>
      <c r="U30" s="56" t="s">
        <v>64</v>
      </c>
      <c r="V30" s="56" t="s">
        <v>65</v>
      </c>
      <c r="W30" s="56" t="s">
        <v>64</v>
      </c>
      <c r="X30" s="56" t="s">
        <v>64</v>
      </c>
      <c r="Y30" s="56" t="s">
        <v>64</v>
      </c>
      <c r="Z30" s="56" t="s">
        <v>65</v>
      </c>
      <c r="AA30" s="56" t="s">
        <v>64</v>
      </c>
      <c r="AB30" s="56" t="s">
        <v>66</v>
      </c>
      <c r="AC30" s="56" t="s">
        <v>67</v>
      </c>
      <c r="AD30" s="56" t="s">
        <v>68</v>
      </c>
      <c r="AE30" s="56" t="s">
        <v>64</v>
      </c>
      <c r="AF30" s="56" t="s">
        <v>64</v>
      </c>
      <c r="AG30" s="56" t="s">
        <v>64</v>
      </c>
      <c r="AH30" s="56" t="s">
        <v>65</v>
      </c>
      <c r="AI30" s="58" t="s">
        <v>89</v>
      </c>
      <c r="AJ30" s="56" t="s">
        <v>136</v>
      </c>
      <c r="AK30" s="56" t="s">
        <v>136</v>
      </c>
      <c r="AL30" s="56" t="s">
        <v>136</v>
      </c>
      <c r="AM30" s="56" t="s">
        <v>136</v>
      </c>
      <c r="AN30" s="56" t="s">
        <v>136</v>
      </c>
      <c r="AO30" s="58" t="s">
        <v>421</v>
      </c>
      <c r="AP30" s="56" t="s">
        <v>422</v>
      </c>
      <c r="AQ30" s="56" t="s">
        <v>423</v>
      </c>
      <c r="AR30" s="56" t="s">
        <v>424</v>
      </c>
      <c r="AS30" s="56" t="s">
        <v>136</v>
      </c>
      <c r="AT30" s="56" t="s">
        <v>230</v>
      </c>
      <c r="AU30" s="58" t="s">
        <v>65</v>
      </c>
      <c r="AV30" s="95">
        <v>7.0000000000000007E-2</v>
      </c>
      <c r="AW30" s="58" t="s">
        <v>65</v>
      </c>
      <c r="AX30" s="58"/>
      <c r="AY30" s="22" t="s">
        <v>425</v>
      </c>
      <c r="AZ30" s="80" t="s">
        <v>426</v>
      </c>
    </row>
    <row r="31" spans="1:52" s="39" customFormat="1" ht="135.75" customHeight="1">
      <c r="A31" s="63">
        <v>30</v>
      </c>
      <c r="B31" s="58" t="s">
        <v>427</v>
      </c>
      <c r="C31" s="58" t="s">
        <v>428</v>
      </c>
      <c r="D31" s="58" t="s">
        <v>429</v>
      </c>
      <c r="E31" s="58">
        <v>2022</v>
      </c>
      <c r="F31" s="58" t="s">
        <v>55</v>
      </c>
      <c r="G31" s="58" t="s">
        <v>129</v>
      </c>
      <c r="H31" s="56" t="s">
        <v>238</v>
      </c>
      <c r="I31" s="56" t="str">
        <f t="array" ref="I31">_xlfn.TEXTJOIN(",", TRUE, IF(Table4[study_id]=Table3[[#This Row],[study_id]], Table4[iso_code], ""))</f>
        <v>KE</v>
      </c>
      <c r="J31" s="58">
        <f>COUNTIF(study_countries!A:A,A31)</f>
        <v>1</v>
      </c>
      <c r="K31" s="56" t="s">
        <v>321</v>
      </c>
      <c r="L31" s="58" t="s">
        <v>430</v>
      </c>
      <c r="M31" s="58" t="s">
        <v>431</v>
      </c>
      <c r="N31" s="58">
        <v>2019</v>
      </c>
      <c r="O31" s="58">
        <v>2037</v>
      </c>
      <c r="P31" s="56" t="s">
        <v>61</v>
      </c>
      <c r="Q31" s="58" t="s">
        <v>84</v>
      </c>
      <c r="R31" s="58" t="s">
        <v>63</v>
      </c>
      <c r="S31" s="56" t="s">
        <v>64</v>
      </c>
      <c r="T31" s="56" t="s">
        <v>64</v>
      </c>
      <c r="U31" s="56" t="s">
        <v>64</v>
      </c>
      <c r="V31" s="56" t="s">
        <v>65</v>
      </c>
      <c r="W31" s="56" t="s">
        <v>64</v>
      </c>
      <c r="X31" s="56" t="s">
        <v>64</v>
      </c>
      <c r="Y31" s="56" t="s">
        <v>64</v>
      </c>
      <c r="Z31" s="56" t="s">
        <v>65</v>
      </c>
      <c r="AA31" s="56" t="s">
        <v>64</v>
      </c>
      <c r="AB31" s="56" t="s">
        <v>66</v>
      </c>
      <c r="AC31" s="56" t="s">
        <v>87</v>
      </c>
      <c r="AD31" s="56" t="s">
        <v>68</v>
      </c>
      <c r="AE31" s="56" t="s">
        <v>64</v>
      </c>
      <c r="AF31" s="56" t="s">
        <v>64</v>
      </c>
      <c r="AG31" s="56" t="s">
        <v>64</v>
      </c>
      <c r="AH31" s="56" t="s">
        <v>65</v>
      </c>
      <c r="AI31" s="58" t="s">
        <v>89</v>
      </c>
      <c r="AJ31" s="56" t="s">
        <v>65</v>
      </c>
      <c r="AK31" s="56" t="s">
        <v>65</v>
      </c>
      <c r="AL31" s="56" t="s">
        <v>65</v>
      </c>
      <c r="AM31" s="56" t="s">
        <v>64</v>
      </c>
      <c r="AN31" s="56" t="s">
        <v>64</v>
      </c>
      <c r="AO31" s="58" t="s">
        <v>432</v>
      </c>
      <c r="AP31" s="56"/>
      <c r="AQ31" s="56" t="s">
        <v>433</v>
      </c>
      <c r="AR31" s="56" t="s">
        <v>434</v>
      </c>
      <c r="AS31" s="56" t="s">
        <v>64</v>
      </c>
      <c r="AT31" s="56"/>
      <c r="AU31" s="58" t="s">
        <v>65</v>
      </c>
      <c r="AV31" s="89" t="s">
        <v>75</v>
      </c>
      <c r="AW31" s="58" t="s">
        <v>65</v>
      </c>
      <c r="AX31" s="58"/>
      <c r="AY31" s="22" t="s">
        <v>435</v>
      </c>
      <c r="AZ31" s="80" t="s">
        <v>436</v>
      </c>
    </row>
    <row r="32" spans="1:52" s="39" customFormat="1" ht="135.75" customHeight="1">
      <c r="A32" s="63">
        <v>31</v>
      </c>
      <c r="B32" s="58" t="s">
        <v>437</v>
      </c>
      <c r="C32" s="58" t="s">
        <v>387</v>
      </c>
      <c r="D32" s="58" t="s">
        <v>438</v>
      </c>
      <c r="E32" s="58">
        <v>2012</v>
      </c>
      <c r="F32" s="58" t="s">
        <v>55</v>
      </c>
      <c r="G32" s="58" t="s">
        <v>129</v>
      </c>
      <c r="H32" s="56" t="s">
        <v>238</v>
      </c>
      <c r="I32" s="56" t="str">
        <f t="array" ref="I32">_xlfn.TEXTJOIN(",", TRUE, IF(Table4[study_id]=Table3[[#This Row],[study_id]], Table4[iso_code], ""))</f>
        <v>KE</v>
      </c>
      <c r="J32" s="58">
        <f>COUNTIF(study_countries!A:A,A32)</f>
        <v>1</v>
      </c>
      <c r="K32" s="56" t="s">
        <v>321</v>
      </c>
      <c r="L32" s="58" t="s">
        <v>439</v>
      </c>
      <c r="M32" s="58" t="s">
        <v>440</v>
      </c>
      <c r="N32" s="58">
        <v>2012</v>
      </c>
      <c r="O32" s="58">
        <v>2030</v>
      </c>
      <c r="P32" s="56" t="s">
        <v>61</v>
      </c>
      <c r="Q32" s="58" t="s">
        <v>441</v>
      </c>
      <c r="R32" s="58" t="s">
        <v>194</v>
      </c>
      <c r="S32" s="56" t="s">
        <v>64</v>
      </c>
      <c r="T32" s="56" t="s">
        <v>64</v>
      </c>
      <c r="U32" s="56" t="s">
        <v>64</v>
      </c>
      <c r="V32" s="56" t="s">
        <v>64</v>
      </c>
      <c r="W32" s="56" t="s">
        <v>64</v>
      </c>
      <c r="X32" s="56" t="s">
        <v>64</v>
      </c>
      <c r="Y32" s="56" t="s">
        <v>64</v>
      </c>
      <c r="Z32" s="56" t="s">
        <v>65</v>
      </c>
      <c r="AA32" s="56" t="s">
        <v>64</v>
      </c>
      <c r="AB32" s="56" t="s">
        <v>66</v>
      </c>
      <c r="AC32" s="56" t="s">
        <v>67</v>
      </c>
      <c r="AD32" s="56" t="s">
        <v>68</v>
      </c>
      <c r="AE32" s="56" t="s">
        <v>64</v>
      </c>
      <c r="AF32" s="56" t="s">
        <v>64</v>
      </c>
      <c r="AG32" s="56" t="s">
        <v>65</v>
      </c>
      <c r="AH32" s="56" t="s">
        <v>65</v>
      </c>
      <c r="AI32" s="58" t="s">
        <v>89</v>
      </c>
      <c r="AJ32" s="56" t="s">
        <v>65</v>
      </c>
      <c r="AK32" s="56" t="s">
        <v>65</v>
      </c>
      <c r="AL32" s="56" t="s">
        <v>65</v>
      </c>
      <c r="AM32" s="56" t="s">
        <v>136</v>
      </c>
      <c r="AN32" s="56" t="s">
        <v>64</v>
      </c>
      <c r="AO32" s="58"/>
      <c r="AP32" s="56"/>
      <c r="AQ32" s="15" t="s">
        <v>442</v>
      </c>
      <c r="AR32" s="56" t="s">
        <v>434</v>
      </c>
      <c r="AS32" s="56" t="s">
        <v>64</v>
      </c>
      <c r="AT32" s="56"/>
      <c r="AU32" s="58" t="s">
        <v>65</v>
      </c>
      <c r="AV32" s="95">
        <v>0.08</v>
      </c>
      <c r="AW32" s="58" t="s">
        <v>65</v>
      </c>
      <c r="AX32" s="58"/>
      <c r="AY32" s="22" t="s">
        <v>443</v>
      </c>
      <c r="AZ32" s="80" t="s">
        <v>444</v>
      </c>
    </row>
    <row r="33" spans="1:52" s="39" customFormat="1" ht="147.75" customHeight="1">
      <c r="A33" s="63">
        <v>32</v>
      </c>
      <c r="B33" s="58" t="s">
        <v>445</v>
      </c>
      <c r="C33" s="58" t="s">
        <v>446</v>
      </c>
      <c r="D33" s="58" t="s">
        <v>447</v>
      </c>
      <c r="E33" s="58">
        <v>2017</v>
      </c>
      <c r="F33" s="58" t="s">
        <v>55</v>
      </c>
      <c r="G33" s="58" t="s">
        <v>129</v>
      </c>
      <c r="H33" s="56" t="s">
        <v>238</v>
      </c>
      <c r="I33" s="56" t="str">
        <f t="array" ref="I33">_xlfn.TEXTJOIN(",", TRUE, IF(Table4[study_id]=Table3[[#This Row],[study_id]], Table4[iso_code], ""))</f>
        <v>KE</v>
      </c>
      <c r="J33" s="58">
        <f>COUNTIF(study_countries!A:A,A33)</f>
        <v>1</v>
      </c>
      <c r="K33" s="56" t="s">
        <v>321</v>
      </c>
      <c r="L33" s="58" t="s">
        <v>448</v>
      </c>
      <c r="M33" s="58" t="s">
        <v>449</v>
      </c>
      <c r="N33" s="58">
        <v>2020</v>
      </c>
      <c r="O33" s="58">
        <v>2035</v>
      </c>
      <c r="P33" s="56" t="s">
        <v>61</v>
      </c>
      <c r="Q33" s="58" t="s">
        <v>84</v>
      </c>
      <c r="R33" s="58" t="s">
        <v>379</v>
      </c>
      <c r="S33" s="56" t="s">
        <v>64</v>
      </c>
      <c r="T33" s="56" t="s">
        <v>64</v>
      </c>
      <c r="U33" s="56" t="s">
        <v>64</v>
      </c>
      <c r="V33" s="56" t="s">
        <v>65</v>
      </c>
      <c r="W33" s="56" t="s">
        <v>65</v>
      </c>
      <c r="X33" s="56" t="s">
        <v>64</v>
      </c>
      <c r="Y33" s="56" t="s">
        <v>64</v>
      </c>
      <c r="Z33" s="56" t="s">
        <v>65</v>
      </c>
      <c r="AA33" s="56" t="s">
        <v>64</v>
      </c>
      <c r="AB33" s="56" t="s">
        <v>66</v>
      </c>
      <c r="AC33" s="56" t="s">
        <v>104</v>
      </c>
      <c r="AD33" s="56" t="s">
        <v>68</v>
      </c>
      <c r="AE33" s="56" t="s">
        <v>64</v>
      </c>
      <c r="AF33" s="56" t="s">
        <v>64</v>
      </c>
      <c r="AG33" s="56" t="s">
        <v>65</v>
      </c>
      <c r="AH33" s="56" t="s">
        <v>65</v>
      </c>
      <c r="AI33" s="58" t="s">
        <v>89</v>
      </c>
      <c r="AJ33" s="56" t="s">
        <v>65</v>
      </c>
      <c r="AK33" s="56" t="s">
        <v>65</v>
      </c>
      <c r="AL33" s="56" t="s">
        <v>65</v>
      </c>
      <c r="AM33" s="56" t="s">
        <v>136</v>
      </c>
      <c r="AN33" s="56" t="s">
        <v>64</v>
      </c>
      <c r="AO33" s="58" t="s">
        <v>450</v>
      </c>
      <c r="AP33" s="56" t="s">
        <v>451</v>
      </c>
      <c r="AQ33" s="56" t="s">
        <v>452</v>
      </c>
      <c r="AR33" s="56" t="s">
        <v>372</v>
      </c>
      <c r="AS33" s="56" t="s">
        <v>65</v>
      </c>
      <c r="AT33" s="56"/>
      <c r="AU33" s="58" t="s">
        <v>65</v>
      </c>
      <c r="AV33" s="95">
        <v>7.0000000000000007E-2</v>
      </c>
      <c r="AW33" s="58" t="s">
        <v>65</v>
      </c>
      <c r="AX33" s="58"/>
      <c r="AY33" s="22" t="s">
        <v>453</v>
      </c>
      <c r="AZ33" s="80" t="s">
        <v>454</v>
      </c>
    </row>
    <row r="34" spans="1:52" s="39" customFormat="1" ht="202.5" customHeight="1">
      <c r="A34" s="63">
        <v>33</v>
      </c>
      <c r="B34" s="58" t="s">
        <v>455</v>
      </c>
      <c r="C34" s="58" t="s">
        <v>456</v>
      </c>
      <c r="D34" s="58" t="s">
        <v>457</v>
      </c>
      <c r="E34" s="58">
        <v>2024</v>
      </c>
      <c r="F34" s="58" t="s">
        <v>55</v>
      </c>
      <c r="G34" s="58" t="s">
        <v>129</v>
      </c>
      <c r="H34" s="56" t="s">
        <v>238</v>
      </c>
      <c r="I34" s="56" t="str">
        <f t="array" ref="I34">_xlfn.TEXTJOIN(",", TRUE, IF(Table4[study_id]=Table3[[#This Row],[study_id]], Table4[iso_code], ""))</f>
        <v>KE</v>
      </c>
      <c r="J34" s="58">
        <f>COUNTIF(study_countries!A:A,A34)</f>
        <v>1</v>
      </c>
      <c r="K34" s="56" t="s">
        <v>321</v>
      </c>
      <c r="L34" s="58" t="s">
        <v>458</v>
      </c>
      <c r="M34" s="58" t="s">
        <v>459</v>
      </c>
      <c r="N34" s="58">
        <v>2019</v>
      </c>
      <c r="O34" s="58">
        <v>2050</v>
      </c>
      <c r="P34" s="56" t="s">
        <v>61</v>
      </c>
      <c r="Q34" s="58" t="s">
        <v>84</v>
      </c>
      <c r="R34" s="58" t="s">
        <v>63</v>
      </c>
      <c r="S34" s="56" t="s">
        <v>64</v>
      </c>
      <c r="T34" s="56" t="s">
        <v>64</v>
      </c>
      <c r="U34" s="56" t="s">
        <v>64</v>
      </c>
      <c r="V34" s="56" t="s">
        <v>64</v>
      </c>
      <c r="W34" s="56" t="s">
        <v>64</v>
      </c>
      <c r="X34" s="56" t="s">
        <v>64</v>
      </c>
      <c r="Y34" s="56" t="s">
        <v>64</v>
      </c>
      <c r="Z34" s="56" t="s">
        <v>65</v>
      </c>
      <c r="AA34" s="56" t="s">
        <v>64</v>
      </c>
      <c r="AB34" s="56" t="s">
        <v>66</v>
      </c>
      <c r="AC34" s="56" t="s">
        <v>104</v>
      </c>
      <c r="AD34" s="56" t="s">
        <v>68</v>
      </c>
      <c r="AE34" s="56" t="s">
        <v>64</v>
      </c>
      <c r="AF34" s="56" t="s">
        <v>64</v>
      </c>
      <c r="AG34" s="56" t="s">
        <v>64</v>
      </c>
      <c r="AH34" s="56" t="s">
        <v>65</v>
      </c>
      <c r="AI34" s="58" t="s">
        <v>89</v>
      </c>
      <c r="AJ34" s="56" t="s">
        <v>65</v>
      </c>
      <c r="AK34" s="56" t="s">
        <v>65</v>
      </c>
      <c r="AL34" s="56" t="s">
        <v>65</v>
      </c>
      <c r="AM34" s="56" t="s">
        <v>64</v>
      </c>
      <c r="AN34" s="56" t="s">
        <v>64</v>
      </c>
      <c r="AO34" s="58" t="s">
        <v>460</v>
      </c>
      <c r="AP34" s="56" t="s">
        <v>461</v>
      </c>
      <c r="AQ34" s="56" t="s">
        <v>462</v>
      </c>
      <c r="AR34" s="56" t="s">
        <v>463</v>
      </c>
      <c r="AS34" s="56" t="s">
        <v>136</v>
      </c>
      <c r="AT34" s="56"/>
      <c r="AU34" s="58" t="s">
        <v>65</v>
      </c>
      <c r="AV34" s="95">
        <v>8.8999999999999996E-2</v>
      </c>
      <c r="AW34" s="58" t="s">
        <v>65</v>
      </c>
      <c r="AX34" s="58"/>
      <c r="AY34" s="22" t="s">
        <v>464</v>
      </c>
      <c r="AZ34" s="80" t="s">
        <v>465</v>
      </c>
    </row>
    <row r="35" spans="1:52" s="39" customFormat="1" ht="160.5" customHeight="1">
      <c r="A35" s="63">
        <v>34</v>
      </c>
      <c r="B35" s="58" t="s">
        <v>466</v>
      </c>
      <c r="C35" s="58" t="s">
        <v>467</v>
      </c>
      <c r="D35" s="58" t="s">
        <v>468</v>
      </c>
      <c r="E35" s="58">
        <v>2017</v>
      </c>
      <c r="F35" s="58" t="s">
        <v>55</v>
      </c>
      <c r="G35" s="58" t="s">
        <v>469</v>
      </c>
      <c r="H35" s="56" t="s">
        <v>238</v>
      </c>
      <c r="I35" s="56" t="str">
        <f t="array" ref="I35">_xlfn.TEXTJOIN(",", TRUE, IF(Table4[study_id]=Table3[[#This Row],[study_id]], Table4[iso_code], ""))</f>
        <v>KE</v>
      </c>
      <c r="J35" s="58">
        <f>COUNTIF(study_countries!A:A,A35)</f>
        <v>1</v>
      </c>
      <c r="K35" s="56" t="s">
        <v>321</v>
      </c>
      <c r="L35" s="58" t="s">
        <v>470</v>
      </c>
      <c r="M35" s="58" t="s">
        <v>471</v>
      </c>
      <c r="N35" s="58">
        <v>2012</v>
      </c>
      <c r="O35" s="58">
        <v>2040</v>
      </c>
      <c r="P35" s="56" t="s">
        <v>61</v>
      </c>
      <c r="Q35" s="58" t="s">
        <v>84</v>
      </c>
      <c r="R35" s="58" t="s">
        <v>63</v>
      </c>
      <c r="S35" s="56" t="s">
        <v>64</v>
      </c>
      <c r="T35" s="56" t="s">
        <v>64</v>
      </c>
      <c r="U35" s="56" t="s">
        <v>64</v>
      </c>
      <c r="V35" s="56" t="s">
        <v>64</v>
      </c>
      <c r="W35" s="56" t="s">
        <v>64</v>
      </c>
      <c r="X35" s="56" t="s">
        <v>64</v>
      </c>
      <c r="Y35" s="56" t="s">
        <v>64</v>
      </c>
      <c r="Z35" s="56" t="s">
        <v>65</v>
      </c>
      <c r="AA35" s="56" t="s">
        <v>64</v>
      </c>
      <c r="AB35" s="56" t="s">
        <v>66</v>
      </c>
      <c r="AC35" s="56" t="s">
        <v>104</v>
      </c>
      <c r="AD35" s="56" t="s">
        <v>68</v>
      </c>
      <c r="AE35" s="56" t="s">
        <v>64</v>
      </c>
      <c r="AF35" s="56" t="s">
        <v>65</v>
      </c>
      <c r="AG35" s="56" t="s">
        <v>65</v>
      </c>
      <c r="AH35" s="56" t="s">
        <v>65</v>
      </c>
      <c r="AI35" s="58" t="s">
        <v>69</v>
      </c>
      <c r="AJ35" s="56" t="s">
        <v>65</v>
      </c>
      <c r="AK35" s="56" t="s">
        <v>64</v>
      </c>
      <c r="AL35" s="56" t="s">
        <v>136</v>
      </c>
      <c r="AM35" s="56" t="s">
        <v>64</v>
      </c>
      <c r="AN35" s="56" t="s">
        <v>64</v>
      </c>
      <c r="AO35" s="58" t="s">
        <v>472</v>
      </c>
      <c r="AP35" s="56" t="s">
        <v>473</v>
      </c>
      <c r="AQ35" s="56" t="s">
        <v>474</v>
      </c>
      <c r="AR35" s="56" t="s">
        <v>475</v>
      </c>
      <c r="AS35" s="56" t="s">
        <v>65</v>
      </c>
      <c r="AT35" s="56"/>
      <c r="AU35" s="58" t="s">
        <v>65</v>
      </c>
      <c r="AV35" s="95">
        <v>9.8000000000000004E-2</v>
      </c>
      <c r="AW35" s="58" t="s">
        <v>65</v>
      </c>
      <c r="AX35" s="58"/>
      <c r="AY35" s="22" t="s">
        <v>476</v>
      </c>
      <c r="AZ35" s="80" t="s">
        <v>477</v>
      </c>
    </row>
    <row r="36" spans="1:52" s="39" customFormat="1" ht="160.5" customHeight="1">
      <c r="A36" s="63">
        <v>35</v>
      </c>
      <c r="B36" s="58" t="s">
        <v>478</v>
      </c>
      <c r="C36" s="58" t="s">
        <v>479</v>
      </c>
      <c r="D36" s="58" t="s">
        <v>480</v>
      </c>
      <c r="E36" s="58">
        <v>2010</v>
      </c>
      <c r="F36" s="58" t="s">
        <v>55</v>
      </c>
      <c r="G36" s="58" t="s">
        <v>129</v>
      </c>
      <c r="H36" s="56" t="s">
        <v>101</v>
      </c>
      <c r="I36" s="56" t="str">
        <f t="array" ref="I36">_xlfn.TEXTJOIN(",", TRUE, IF(Table4[study_id]=Table3[[#This Row],[study_id]], Table4[iso_code], ""))</f>
        <v>MA,DZ,TN</v>
      </c>
      <c r="J36" s="58">
        <f>COUNTIF(study_countries!A:A,A36)</f>
        <v>3</v>
      </c>
      <c r="K36" s="56" t="s">
        <v>223</v>
      </c>
      <c r="L36" s="58" t="s">
        <v>481</v>
      </c>
      <c r="M36" s="58" t="s">
        <v>482</v>
      </c>
      <c r="N36" s="58">
        <v>2010</v>
      </c>
      <c r="O36" s="58">
        <v>2025</v>
      </c>
      <c r="P36" s="56" t="s">
        <v>61</v>
      </c>
      <c r="Q36" s="58" t="s">
        <v>84</v>
      </c>
      <c r="R36" s="58" t="s">
        <v>63</v>
      </c>
      <c r="S36" s="56" t="s">
        <v>64</v>
      </c>
      <c r="T36" s="56" t="s">
        <v>64</v>
      </c>
      <c r="U36" s="56" t="s">
        <v>64</v>
      </c>
      <c r="V36" s="56" t="s">
        <v>65</v>
      </c>
      <c r="W36" s="56" t="s">
        <v>65</v>
      </c>
      <c r="X36" s="56" t="s">
        <v>65</v>
      </c>
      <c r="Y36" s="56" t="s">
        <v>64</v>
      </c>
      <c r="Z36" s="56" t="s">
        <v>65</v>
      </c>
      <c r="AA36" s="56" t="s">
        <v>64</v>
      </c>
      <c r="AB36" s="56" t="s">
        <v>66</v>
      </c>
      <c r="AC36" s="56" t="s">
        <v>67</v>
      </c>
      <c r="AD36" s="56" t="s">
        <v>68</v>
      </c>
      <c r="AE36" s="56" t="s">
        <v>65</v>
      </c>
      <c r="AF36" s="56" t="s">
        <v>65</v>
      </c>
      <c r="AG36" s="56" t="s">
        <v>65</v>
      </c>
      <c r="AH36" s="56" t="s">
        <v>65</v>
      </c>
      <c r="AI36" s="58" t="s">
        <v>89</v>
      </c>
      <c r="AJ36" s="56" t="s">
        <v>65</v>
      </c>
      <c r="AK36" s="56" t="s">
        <v>65</v>
      </c>
      <c r="AL36" s="56" t="s">
        <v>65</v>
      </c>
      <c r="AM36" s="56" t="s">
        <v>64</v>
      </c>
      <c r="AN36" s="56" t="s">
        <v>65</v>
      </c>
      <c r="AO36" s="58" t="s">
        <v>483</v>
      </c>
      <c r="AP36" s="56" t="s">
        <v>484</v>
      </c>
      <c r="AQ36" s="56" t="s">
        <v>485</v>
      </c>
      <c r="AR36" s="56" t="s">
        <v>327</v>
      </c>
      <c r="AS36" s="56" t="s">
        <v>65</v>
      </c>
      <c r="AT36" s="56"/>
      <c r="AU36" s="58" t="s">
        <v>65</v>
      </c>
      <c r="AV36" s="89">
        <v>0.05</v>
      </c>
      <c r="AW36" s="58" t="s">
        <v>65</v>
      </c>
      <c r="AX36" s="58"/>
      <c r="AY36" s="22" t="s">
        <v>486</v>
      </c>
      <c r="AZ36" s="80" t="s">
        <v>487</v>
      </c>
    </row>
    <row r="37" spans="1:52" s="39" customFormat="1" ht="160.5" customHeight="1">
      <c r="A37" s="63">
        <v>36</v>
      </c>
      <c r="B37" s="58" t="s">
        <v>488</v>
      </c>
      <c r="C37" s="58" t="s">
        <v>489</v>
      </c>
      <c r="D37" s="58" t="s">
        <v>490</v>
      </c>
      <c r="E37" s="58">
        <v>2021</v>
      </c>
      <c r="F37" s="58" t="s">
        <v>55</v>
      </c>
      <c r="G37" s="58" t="s">
        <v>469</v>
      </c>
      <c r="H37" s="56" t="s">
        <v>238</v>
      </c>
      <c r="I37" s="56" t="str">
        <f t="array" ref="I37">_xlfn.TEXTJOIN(",", TRUE, IF(Table4[study_id]=Table3[[#This Row],[study_id]], Table4[iso_code], ""))</f>
        <v>ML</v>
      </c>
      <c r="J37" s="58">
        <f>COUNTIF(study_countries!A:A,A37)</f>
        <v>1</v>
      </c>
      <c r="K37" s="56" t="s">
        <v>248</v>
      </c>
      <c r="L37" s="58" t="s">
        <v>491</v>
      </c>
      <c r="M37" s="58" t="s">
        <v>492</v>
      </c>
      <c r="N37" s="58">
        <v>2016</v>
      </c>
      <c r="O37" s="58">
        <v>2050</v>
      </c>
      <c r="P37" s="56" t="s">
        <v>61</v>
      </c>
      <c r="Q37" s="58" t="s">
        <v>441</v>
      </c>
      <c r="R37" s="58" t="s">
        <v>194</v>
      </c>
      <c r="S37" s="56" t="s">
        <v>64</v>
      </c>
      <c r="T37" s="56" t="s">
        <v>64</v>
      </c>
      <c r="U37" s="56" t="s">
        <v>64</v>
      </c>
      <c r="V37" s="56" t="s">
        <v>64</v>
      </c>
      <c r="W37" s="56" t="s">
        <v>65</v>
      </c>
      <c r="X37" s="56" t="s">
        <v>65</v>
      </c>
      <c r="Y37" s="56" t="s">
        <v>64</v>
      </c>
      <c r="Z37" s="56" t="s">
        <v>65</v>
      </c>
      <c r="AA37" s="56" t="s">
        <v>65</v>
      </c>
      <c r="AB37" s="56" t="s">
        <v>146</v>
      </c>
      <c r="AC37" s="56" t="s">
        <v>87</v>
      </c>
      <c r="AD37" s="56" t="s">
        <v>68</v>
      </c>
      <c r="AE37" s="56" t="s">
        <v>64</v>
      </c>
      <c r="AF37" s="56" t="s">
        <v>64</v>
      </c>
      <c r="AG37" s="56" t="s">
        <v>65</v>
      </c>
      <c r="AH37" s="56" t="s">
        <v>65</v>
      </c>
      <c r="AI37" s="58" t="s">
        <v>69</v>
      </c>
      <c r="AJ37" s="56" t="s">
        <v>65</v>
      </c>
      <c r="AK37" s="56" t="s">
        <v>64</v>
      </c>
      <c r="AL37" s="56" t="s">
        <v>64</v>
      </c>
      <c r="AM37" s="56" t="s">
        <v>64</v>
      </c>
      <c r="AN37" s="56" t="s">
        <v>64</v>
      </c>
      <c r="AO37" s="58" t="s">
        <v>493</v>
      </c>
      <c r="AP37" s="56" t="s">
        <v>494</v>
      </c>
      <c r="AQ37" s="56" t="s">
        <v>495</v>
      </c>
      <c r="AR37" s="56" t="s">
        <v>496</v>
      </c>
      <c r="AS37" s="56" t="s">
        <v>136</v>
      </c>
      <c r="AT37" s="56"/>
      <c r="AU37" s="58" t="s">
        <v>65</v>
      </c>
      <c r="AV37" s="89">
        <v>0.08</v>
      </c>
      <c r="AW37" s="58" t="s">
        <v>64</v>
      </c>
      <c r="AX37" s="58" t="s">
        <v>497</v>
      </c>
      <c r="AY37" s="22" t="s">
        <v>498</v>
      </c>
      <c r="AZ37" s="80" t="s">
        <v>499</v>
      </c>
    </row>
    <row r="38" spans="1:52" s="39" customFormat="1" ht="160.5" customHeight="1">
      <c r="A38" s="63">
        <v>37</v>
      </c>
      <c r="B38" s="58" t="s">
        <v>500</v>
      </c>
      <c r="C38" s="58" t="s">
        <v>387</v>
      </c>
      <c r="D38" s="58" t="s">
        <v>501</v>
      </c>
      <c r="E38" s="58">
        <v>2014</v>
      </c>
      <c r="F38" s="58" t="s">
        <v>55</v>
      </c>
      <c r="G38" s="58" t="s">
        <v>129</v>
      </c>
      <c r="H38" s="56" t="s">
        <v>238</v>
      </c>
      <c r="I38" s="56" t="str">
        <f t="array" ref="I38">_xlfn.TEXTJOIN(",", TRUE, IF(Table4[study_id]=Table3[[#This Row],[study_id]], Table4[iso_code], ""))</f>
        <v>MU</v>
      </c>
      <c r="J38" s="58">
        <f>COUNTIF(study_countries!A:A,A38)</f>
        <v>1</v>
      </c>
      <c r="K38" s="56" t="s">
        <v>321</v>
      </c>
      <c r="L38" s="58" t="s">
        <v>502</v>
      </c>
      <c r="M38" s="58" t="s">
        <v>503</v>
      </c>
      <c r="N38" s="58">
        <v>2010</v>
      </c>
      <c r="O38" s="58">
        <v>2030</v>
      </c>
      <c r="P38" s="56" t="s">
        <v>61</v>
      </c>
      <c r="Q38" s="58" t="s">
        <v>441</v>
      </c>
      <c r="R38" s="58" t="s">
        <v>194</v>
      </c>
      <c r="S38" s="56" t="s">
        <v>64</v>
      </c>
      <c r="T38" s="56" t="s">
        <v>65</v>
      </c>
      <c r="U38" s="56" t="s">
        <v>64</v>
      </c>
      <c r="V38" s="56" t="s">
        <v>64</v>
      </c>
      <c r="W38" s="56" t="s">
        <v>65</v>
      </c>
      <c r="X38" s="56" t="s">
        <v>65</v>
      </c>
      <c r="Y38" s="56" t="s">
        <v>64</v>
      </c>
      <c r="Z38" s="56" t="s">
        <v>65</v>
      </c>
      <c r="AA38" s="56" t="s">
        <v>64</v>
      </c>
      <c r="AB38" s="56" t="s">
        <v>146</v>
      </c>
      <c r="AC38" s="56" t="s">
        <v>67</v>
      </c>
      <c r="AD38" s="56" t="s">
        <v>68</v>
      </c>
      <c r="AE38" s="56" t="s">
        <v>65</v>
      </c>
      <c r="AF38" s="56" t="s">
        <v>64</v>
      </c>
      <c r="AG38" s="56" t="s">
        <v>65</v>
      </c>
      <c r="AH38" s="56" t="s">
        <v>65</v>
      </c>
      <c r="AI38" s="58" t="s">
        <v>89</v>
      </c>
      <c r="AJ38" s="56" t="s">
        <v>65</v>
      </c>
      <c r="AK38" s="56" t="s">
        <v>65</v>
      </c>
      <c r="AL38" s="56" t="s">
        <v>65</v>
      </c>
      <c r="AM38" s="56" t="s">
        <v>64</v>
      </c>
      <c r="AN38" s="56" t="s">
        <v>64</v>
      </c>
      <c r="AO38" s="58" t="s">
        <v>504</v>
      </c>
      <c r="AP38" s="56" t="s">
        <v>505</v>
      </c>
      <c r="AQ38" s="56" t="s">
        <v>506</v>
      </c>
      <c r="AR38" s="56" t="s">
        <v>507</v>
      </c>
      <c r="AS38" s="56" t="s">
        <v>136</v>
      </c>
      <c r="AT38" s="56" t="s">
        <v>508</v>
      </c>
      <c r="AU38" s="58" t="s">
        <v>65</v>
      </c>
      <c r="AV38" s="89" t="s">
        <v>75</v>
      </c>
      <c r="AW38" s="58" t="s">
        <v>65</v>
      </c>
      <c r="AX38" s="58"/>
      <c r="AY38" s="22" t="s">
        <v>509</v>
      </c>
      <c r="AZ38" s="80" t="s">
        <v>510</v>
      </c>
    </row>
    <row r="39" spans="1:52" s="39" customFormat="1" ht="124.5" customHeight="1">
      <c r="A39" s="63">
        <v>38</v>
      </c>
      <c r="B39" s="58" t="s">
        <v>511</v>
      </c>
      <c r="C39" s="58" t="s">
        <v>512</v>
      </c>
      <c r="D39" s="58" t="s">
        <v>513</v>
      </c>
      <c r="E39" s="58">
        <v>2024</v>
      </c>
      <c r="F39" s="58" t="s">
        <v>55</v>
      </c>
      <c r="G39" s="58" t="s">
        <v>129</v>
      </c>
      <c r="H39" s="56" t="s">
        <v>238</v>
      </c>
      <c r="I39" s="56" t="str">
        <f t="array" ref="I39">_xlfn.TEXTJOIN(",", TRUE, IF(Table4[study_id]=Table3[[#This Row],[study_id]], Table4[iso_code], ""))</f>
        <v>MA</v>
      </c>
      <c r="J39" s="58">
        <f>COUNTIF(study_countries!A:A,A39)</f>
        <v>1</v>
      </c>
      <c r="K39" s="56" t="s">
        <v>223</v>
      </c>
      <c r="L39" s="58" t="s">
        <v>514</v>
      </c>
      <c r="M39" s="58" t="s">
        <v>515</v>
      </c>
      <c r="N39" s="58">
        <v>2020</v>
      </c>
      <c r="O39" s="58">
        <v>2050</v>
      </c>
      <c r="P39" s="56" t="s">
        <v>61</v>
      </c>
      <c r="Q39" s="58" t="s">
        <v>84</v>
      </c>
      <c r="R39" s="58" t="s">
        <v>63</v>
      </c>
      <c r="S39" s="56" t="s">
        <v>64</v>
      </c>
      <c r="T39" s="56" t="s">
        <v>64</v>
      </c>
      <c r="U39" s="56" t="s">
        <v>64</v>
      </c>
      <c r="V39" s="56" t="s">
        <v>65</v>
      </c>
      <c r="W39" s="56" t="s">
        <v>65</v>
      </c>
      <c r="X39" s="56" t="s">
        <v>65</v>
      </c>
      <c r="Y39" s="56" t="s">
        <v>64</v>
      </c>
      <c r="Z39" s="56" t="s">
        <v>65</v>
      </c>
      <c r="AA39" s="56" t="s">
        <v>64</v>
      </c>
      <c r="AB39" s="56" t="s">
        <v>66</v>
      </c>
      <c r="AC39" s="56" t="s">
        <v>104</v>
      </c>
      <c r="AD39" s="56" t="s">
        <v>68</v>
      </c>
      <c r="AE39" s="56" t="s">
        <v>64</v>
      </c>
      <c r="AF39" s="56" t="s">
        <v>64</v>
      </c>
      <c r="AG39" s="56" t="s">
        <v>65</v>
      </c>
      <c r="AH39" s="56" t="s">
        <v>65</v>
      </c>
      <c r="AI39" s="58" t="s">
        <v>89</v>
      </c>
      <c r="AJ39" s="56" t="s">
        <v>65</v>
      </c>
      <c r="AK39" s="56" t="s">
        <v>65</v>
      </c>
      <c r="AL39" s="56" t="s">
        <v>65</v>
      </c>
      <c r="AM39" s="56" t="s">
        <v>64</v>
      </c>
      <c r="AN39" s="56" t="s">
        <v>64</v>
      </c>
      <c r="AO39" s="58" t="s">
        <v>516</v>
      </c>
      <c r="AP39" s="56" t="s">
        <v>517</v>
      </c>
      <c r="AQ39" s="56" t="s">
        <v>518</v>
      </c>
      <c r="AR39" s="56" t="s">
        <v>519</v>
      </c>
      <c r="AS39" s="56" t="s">
        <v>64</v>
      </c>
      <c r="AT39" s="56"/>
      <c r="AU39" s="58" t="s">
        <v>65</v>
      </c>
      <c r="AV39" s="89">
        <v>0.05</v>
      </c>
      <c r="AW39" s="58" t="s">
        <v>65</v>
      </c>
      <c r="AX39" s="58"/>
      <c r="AY39" s="22" t="s">
        <v>520</v>
      </c>
      <c r="AZ39" s="80" t="s">
        <v>521</v>
      </c>
    </row>
    <row r="40" spans="1:52" s="39" customFormat="1" ht="124.5" customHeight="1">
      <c r="A40" s="63">
        <v>39</v>
      </c>
      <c r="B40" s="58" t="s">
        <v>522</v>
      </c>
      <c r="C40" s="58" t="s">
        <v>523</v>
      </c>
      <c r="D40" s="58" t="s">
        <v>524</v>
      </c>
      <c r="E40" s="58">
        <v>2025</v>
      </c>
      <c r="F40" s="58" t="s">
        <v>236</v>
      </c>
      <c r="G40" s="58" t="s">
        <v>237</v>
      </c>
      <c r="H40" s="56" t="s">
        <v>238</v>
      </c>
      <c r="I40" s="56" t="str">
        <f t="array" ref="I40">_xlfn.TEXTJOIN(",", TRUE, IF(Table4[study_id]=Table3[[#This Row],[study_id]], Table4[iso_code], ""))</f>
        <v>MA</v>
      </c>
      <c r="J40" s="58">
        <f>COUNTIF(study_countries!A:A,A40)</f>
        <v>1</v>
      </c>
      <c r="K40" s="56" t="s">
        <v>223</v>
      </c>
      <c r="L40" s="58" t="s">
        <v>525</v>
      </c>
      <c r="M40" s="58" t="s">
        <v>526</v>
      </c>
      <c r="N40" s="58"/>
      <c r="O40" s="58">
        <v>2050</v>
      </c>
      <c r="P40" s="56"/>
      <c r="Q40" s="58"/>
      <c r="R40" s="58"/>
      <c r="S40" s="56"/>
      <c r="T40" s="56"/>
      <c r="U40" s="56"/>
      <c r="V40" s="56"/>
      <c r="W40" s="56"/>
      <c r="X40" s="56"/>
      <c r="Y40" s="56"/>
      <c r="Z40" s="56"/>
      <c r="AA40" s="56"/>
      <c r="AB40" s="56" t="s">
        <v>527</v>
      </c>
      <c r="AC40" s="56" t="s">
        <v>87</v>
      </c>
      <c r="AD40" s="56" t="s">
        <v>68</v>
      </c>
      <c r="AE40" s="56" t="s">
        <v>64</v>
      </c>
      <c r="AF40" s="56" t="s">
        <v>64</v>
      </c>
      <c r="AG40" s="56" t="s">
        <v>64</v>
      </c>
      <c r="AH40" s="56"/>
      <c r="AI40" s="58" t="s">
        <v>89</v>
      </c>
      <c r="AJ40" s="56" t="s">
        <v>65</v>
      </c>
      <c r="AK40" s="56" t="s">
        <v>65</v>
      </c>
      <c r="AL40" s="56" t="s">
        <v>65</v>
      </c>
      <c r="AM40" s="56" t="s">
        <v>65</v>
      </c>
      <c r="AN40" s="56" t="s">
        <v>65</v>
      </c>
      <c r="AO40" s="58"/>
      <c r="AP40" s="56"/>
      <c r="AQ40" s="56" t="s">
        <v>528</v>
      </c>
      <c r="AR40" s="56" t="s">
        <v>519</v>
      </c>
      <c r="AS40" s="56" t="s">
        <v>64</v>
      </c>
      <c r="AT40" s="56"/>
      <c r="AU40" s="58" t="s">
        <v>65</v>
      </c>
      <c r="AV40" s="89"/>
      <c r="AW40" s="58"/>
      <c r="AX40" s="58"/>
      <c r="AY40" s="22" t="s">
        <v>529</v>
      </c>
      <c r="AZ40" s="80" t="s">
        <v>530</v>
      </c>
    </row>
    <row r="41" spans="1:52" s="39" customFormat="1" ht="124.5" customHeight="1">
      <c r="A41" s="63">
        <v>40</v>
      </c>
      <c r="B41" s="58" t="s">
        <v>531</v>
      </c>
      <c r="C41" s="58" t="s">
        <v>532</v>
      </c>
      <c r="D41" s="58" t="s">
        <v>533</v>
      </c>
      <c r="E41" s="58">
        <v>2022</v>
      </c>
      <c r="F41" s="58" t="s">
        <v>55</v>
      </c>
      <c r="G41" s="58" t="s">
        <v>129</v>
      </c>
      <c r="H41" s="56" t="s">
        <v>238</v>
      </c>
      <c r="I41" s="56" t="str">
        <f t="array" ref="I41">_xlfn.TEXTJOIN(",", TRUE, IF(Table4[study_id]=Table3[[#This Row],[study_id]], Table4[iso_code], ""))</f>
        <v>MZ</v>
      </c>
      <c r="J41" s="58">
        <f>COUNTIF(study_countries!A:A,A41)</f>
        <v>1</v>
      </c>
      <c r="K41" s="56" t="s">
        <v>271</v>
      </c>
      <c r="L41" s="58" t="s">
        <v>534</v>
      </c>
      <c r="M41" s="58" t="s">
        <v>535</v>
      </c>
      <c r="N41" s="58">
        <v>2022</v>
      </c>
      <c r="O41" s="58">
        <v>2032</v>
      </c>
      <c r="P41" s="56" t="s">
        <v>61</v>
      </c>
      <c r="Q41" s="58" t="s">
        <v>84</v>
      </c>
      <c r="R41" s="58" t="s">
        <v>63</v>
      </c>
      <c r="S41" s="56" t="s">
        <v>64</v>
      </c>
      <c r="T41" s="56" t="s">
        <v>64</v>
      </c>
      <c r="U41" s="56" t="s">
        <v>64</v>
      </c>
      <c r="V41" s="56" t="s">
        <v>65</v>
      </c>
      <c r="W41" s="56" t="s">
        <v>65</v>
      </c>
      <c r="X41" s="56" t="s">
        <v>65</v>
      </c>
      <c r="Y41" s="56" t="s">
        <v>64</v>
      </c>
      <c r="Z41" s="56" t="s">
        <v>64</v>
      </c>
      <c r="AA41" s="56" t="s">
        <v>65</v>
      </c>
      <c r="AB41" s="56" t="s">
        <v>66</v>
      </c>
      <c r="AC41" s="56" t="s">
        <v>67</v>
      </c>
      <c r="AD41" s="56" t="s">
        <v>68</v>
      </c>
      <c r="AE41" s="56" t="s">
        <v>64</v>
      </c>
      <c r="AF41" s="56" t="s">
        <v>64</v>
      </c>
      <c r="AG41" s="56" t="s">
        <v>65</v>
      </c>
      <c r="AH41" s="56" t="s">
        <v>65</v>
      </c>
      <c r="AI41" s="58" t="s">
        <v>89</v>
      </c>
      <c r="AJ41" s="56" t="s">
        <v>65</v>
      </c>
      <c r="AK41" s="56" t="s">
        <v>65</v>
      </c>
      <c r="AL41" s="56" t="s">
        <v>65</v>
      </c>
      <c r="AM41" s="56" t="s">
        <v>64</v>
      </c>
      <c r="AN41" s="56" t="s">
        <v>136</v>
      </c>
      <c r="AO41" s="58" t="s">
        <v>536</v>
      </c>
      <c r="AP41" s="56" t="s">
        <v>537</v>
      </c>
      <c r="AQ41" s="56" t="s">
        <v>531</v>
      </c>
      <c r="AR41" s="56" t="s">
        <v>538</v>
      </c>
      <c r="AS41" s="56" t="s">
        <v>65</v>
      </c>
      <c r="AT41" s="56" t="s">
        <v>539</v>
      </c>
      <c r="AU41" s="58" t="s">
        <v>64</v>
      </c>
      <c r="AV41" s="89" t="s">
        <v>75</v>
      </c>
      <c r="AW41" s="58" t="s">
        <v>65</v>
      </c>
      <c r="AX41" s="58"/>
      <c r="AY41" s="22" t="s">
        <v>540</v>
      </c>
      <c r="AZ41" s="80" t="s">
        <v>541</v>
      </c>
    </row>
    <row r="42" spans="1:52" s="39" customFormat="1" ht="105" customHeight="1">
      <c r="A42" s="63">
        <v>41</v>
      </c>
      <c r="B42" s="58" t="s">
        <v>542</v>
      </c>
      <c r="C42" s="58" t="s">
        <v>387</v>
      </c>
      <c r="D42" s="58" t="s">
        <v>543</v>
      </c>
      <c r="E42" s="58">
        <v>2022</v>
      </c>
      <c r="F42" s="58" t="s">
        <v>55</v>
      </c>
      <c r="G42" s="58" t="s">
        <v>129</v>
      </c>
      <c r="H42" s="56" t="s">
        <v>238</v>
      </c>
      <c r="I42" s="56" t="str">
        <f t="array" ref="I42">_xlfn.TEXTJOIN(",", TRUE, IF(Table4[study_id]=Table3[[#This Row],[study_id]], Table4[iso_code], ""))</f>
        <v>NG</v>
      </c>
      <c r="J42" s="58">
        <f>COUNTIF(study_countries!A:A,A42)</f>
        <v>1</v>
      </c>
      <c r="K42" s="56" t="s">
        <v>248</v>
      </c>
      <c r="L42" s="58" t="s">
        <v>544</v>
      </c>
      <c r="M42" s="58" t="s">
        <v>545</v>
      </c>
      <c r="N42" s="58">
        <v>2017</v>
      </c>
      <c r="O42" s="58">
        <v>2040</v>
      </c>
      <c r="P42" s="56" t="s">
        <v>61</v>
      </c>
      <c r="Q42" s="58" t="s">
        <v>441</v>
      </c>
      <c r="R42" s="58" t="s">
        <v>194</v>
      </c>
      <c r="S42" s="56" t="s">
        <v>64</v>
      </c>
      <c r="T42" s="56" t="s">
        <v>64</v>
      </c>
      <c r="U42" s="56" t="s">
        <v>64</v>
      </c>
      <c r="V42" s="56" t="s">
        <v>64</v>
      </c>
      <c r="W42" s="56" t="s">
        <v>65</v>
      </c>
      <c r="X42" s="56" t="s">
        <v>65</v>
      </c>
      <c r="Y42" s="56" t="s">
        <v>64</v>
      </c>
      <c r="Z42" s="56" t="s">
        <v>65</v>
      </c>
      <c r="AA42" s="56" t="s">
        <v>64</v>
      </c>
      <c r="AB42" s="56" t="s">
        <v>66</v>
      </c>
      <c r="AC42" s="56" t="s">
        <v>67</v>
      </c>
      <c r="AD42" s="56" t="s">
        <v>88</v>
      </c>
      <c r="AE42" s="56" t="s">
        <v>64</v>
      </c>
      <c r="AF42" s="56" t="s">
        <v>64</v>
      </c>
      <c r="AG42" s="56" t="s">
        <v>65</v>
      </c>
      <c r="AH42" s="56" t="s">
        <v>65</v>
      </c>
      <c r="AI42" s="58" t="s">
        <v>89</v>
      </c>
      <c r="AJ42" s="56" t="s">
        <v>65</v>
      </c>
      <c r="AK42" s="56" t="s">
        <v>65</v>
      </c>
      <c r="AL42" s="56" t="s">
        <v>64</v>
      </c>
      <c r="AM42" s="56" t="s">
        <v>64</v>
      </c>
      <c r="AN42" s="56" t="s">
        <v>64</v>
      </c>
      <c r="AO42" s="58"/>
      <c r="AP42" s="56"/>
      <c r="AQ42" s="56" t="s">
        <v>546</v>
      </c>
      <c r="AR42" s="56" t="s">
        <v>547</v>
      </c>
      <c r="AS42" s="56" t="s">
        <v>136</v>
      </c>
      <c r="AT42" s="56"/>
      <c r="AU42" s="58" t="s">
        <v>65</v>
      </c>
      <c r="AV42" s="89" t="s">
        <v>75</v>
      </c>
      <c r="AW42" s="58" t="s">
        <v>65</v>
      </c>
      <c r="AX42" s="58"/>
      <c r="AY42" s="22" t="s">
        <v>548</v>
      </c>
      <c r="AZ42" s="80" t="s">
        <v>549</v>
      </c>
    </row>
    <row r="43" spans="1:52" s="39" customFormat="1" ht="171.75" customHeight="1">
      <c r="A43" s="63">
        <v>42</v>
      </c>
      <c r="B43" s="58" t="s">
        <v>550</v>
      </c>
      <c r="C43" s="58" t="s">
        <v>387</v>
      </c>
      <c r="D43" s="58" t="s">
        <v>551</v>
      </c>
      <c r="E43" s="58">
        <v>2017</v>
      </c>
      <c r="F43" s="58" t="s">
        <v>55</v>
      </c>
      <c r="G43" s="58" t="s">
        <v>129</v>
      </c>
      <c r="H43" s="56" t="s">
        <v>238</v>
      </c>
      <c r="I43" s="56" t="str">
        <f t="array" ref="I43">_xlfn.TEXTJOIN(",", TRUE, IF(Table4[study_id]=Table3[[#This Row],[study_id]], Table4[iso_code], ""))</f>
        <v>NG</v>
      </c>
      <c r="J43" s="58">
        <f>COUNTIF(study_countries!A:A,A43)</f>
        <v>1</v>
      </c>
      <c r="K43" s="56" t="s">
        <v>248</v>
      </c>
      <c r="L43" s="58" t="s">
        <v>552</v>
      </c>
      <c r="M43" s="58" t="s">
        <v>553</v>
      </c>
      <c r="N43" s="58">
        <v>2010</v>
      </c>
      <c r="O43" s="58">
        <v>2040</v>
      </c>
      <c r="P43" s="56" t="s">
        <v>61</v>
      </c>
      <c r="Q43" s="58" t="s">
        <v>441</v>
      </c>
      <c r="R43" s="58" t="s">
        <v>194</v>
      </c>
      <c r="S43" s="56" t="s">
        <v>64</v>
      </c>
      <c r="T43" s="56" t="s">
        <v>64</v>
      </c>
      <c r="U43" s="56" t="s">
        <v>64</v>
      </c>
      <c r="V43" s="56" t="s">
        <v>64</v>
      </c>
      <c r="W43" s="56" t="s">
        <v>64</v>
      </c>
      <c r="X43" s="56" t="s">
        <v>64</v>
      </c>
      <c r="Y43" s="56" t="s">
        <v>64</v>
      </c>
      <c r="Z43" s="56" t="s">
        <v>65</v>
      </c>
      <c r="AA43" s="56" t="s">
        <v>64</v>
      </c>
      <c r="AB43" s="56" t="s">
        <v>146</v>
      </c>
      <c r="AC43" s="56" t="s">
        <v>67</v>
      </c>
      <c r="AD43" s="56" t="s">
        <v>68</v>
      </c>
      <c r="AE43" s="56" t="s">
        <v>64</v>
      </c>
      <c r="AF43" s="56" t="s">
        <v>64</v>
      </c>
      <c r="AG43" s="56" t="s">
        <v>65</v>
      </c>
      <c r="AH43" s="56" t="s">
        <v>65</v>
      </c>
      <c r="AI43" s="58" t="s">
        <v>89</v>
      </c>
      <c r="AJ43" s="56" t="s">
        <v>65</v>
      </c>
      <c r="AK43" s="56" t="s">
        <v>64</v>
      </c>
      <c r="AL43" s="56" t="s">
        <v>64</v>
      </c>
      <c r="AM43" s="56" t="s">
        <v>65</v>
      </c>
      <c r="AN43" s="56" t="s">
        <v>64</v>
      </c>
      <c r="AO43" s="58" t="s">
        <v>554</v>
      </c>
      <c r="AP43" s="56" t="s">
        <v>555</v>
      </c>
      <c r="AQ43" s="56" t="s">
        <v>556</v>
      </c>
      <c r="AR43" s="56" t="s">
        <v>557</v>
      </c>
      <c r="AS43" s="56" t="s">
        <v>136</v>
      </c>
      <c r="AT43" s="56"/>
      <c r="AU43" s="58" t="s">
        <v>65</v>
      </c>
      <c r="AV43" s="89">
        <v>0.05</v>
      </c>
      <c r="AW43" s="58" t="s">
        <v>65</v>
      </c>
      <c r="AX43" s="58"/>
      <c r="AY43" s="22" t="s">
        <v>558</v>
      </c>
      <c r="AZ43" s="80" t="s">
        <v>559</v>
      </c>
    </row>
    <row r="44" spans="1:52" s="39" customFormat="1" ht="171.75" customHeight="1">
      <c r="A44" s="63">
        <v>43</v>
      </c>
      <c r="B44" s="58" t="s">
        <v>560</v>
      </c>
      <c r="C44" s="58" t="s">
        <v>561</v>
      </c>
      <c r="D44" s="58" t="s">
        <v>562</v>
      </c>
      <c r="E44" s="58">
        <v>2021</v>
      </c>
      <c r="F44" s="58" t="s">
        <v>55</v>
      </c>
      <c r="G44" s="58" t="s">
        <v>129</v>
      </c>
      <c r="H44" s="56" t="s">
        <v>238</v>
      </c>
      <c r="I44" s="56" t="str">
        <f t="array" ref="I44">_xlfn.TEXTJOIN(",", TRUE, IF(Table4[study_id]=Table3[[#This Row],[study_id]], Table4[iso_code], ""))</f>
        <v>NG</v>
      </c>
      <c r="J44" s="58">
        <f>COUNTIF(study_countries!A:A,A44)</f>
        <v>1</v>
      </c>
      <c r="K44" s="56" t="s">
        <v>248</v>
      </c>
      <c r="L44" s="58" t="s">
        <v>563</v>
      </c>
      <c r="M44" s="58" t="s">
        <v>564</v>
      </c>
      <c r="N44" s="58">
        <v>2015</v>
      </c>
      <c r="O44" s="58">
        <v>2060</v>
      </c>
      <c r="P44" s="56" t="s">
        <v>61</v>
      </c>
      <c r="Q44" s="58" t="s">
        <v>159</v>
      </c>
      <c r="R44" s="58" t="s">
        <v>85</v>
      </c>
      <c r="S44" s="56" t="s">
        <v>64</v>
      </c>
      <c r="T44" s="56" t="s">
        <v>64</v>
      </c>
      <c r="U44" s="56" t="s">
        <v>64</v>
      </c>
      <c r="V44" s="56" t="s">
        <v>65</v>
      </c>
      <c r="W44" s="56" t="s">
        <v>64</v>
      </c>
      <c r="X44" s="56" t="s">
        <v>65</v>
      </c>
      <c r="Y44" s="56" t="s">
        <v>64</v>
      </c>
      <c r="Z44" s="56" t="s">
        <v>65</v>
      </c>
      <c r="AA44" s="56" t="s">
        <v>65</v>
      </c>
      <c r="AB44" s="56" t="s">
        <v>66</v>
      </c>
      <c r="AC44" s="56" t="s">
        <v>67</v>
      </c>
      <c r="AD44" s="56" t="s">
        <v>68</v>
      </c>
      <c r="AE44" s="56" t="s">
        <v>65</v>
      </c>
      <c r="AF44" s="56" t="s">
        <v>64</v>
      </c>
      <c r="AG44" s="56" t="s">
        <v>64</v>
      </c>
      <c r="AH44" s="56" t="s">
        <v>65</v>
      </c>
      <c r="AI44" s="58" t="s">
        <v>89</v>
      </c>
      <c r="AJ44" s="56" t="s">
        <v>65</v>
      </c>
      <c r="AK44" s="56" t="s">
        <v>65</v>
      </c>
      <c r="AL44" s="56" t="s">
        <v>65</v>
      </c>
      <c r="AM44" s="56" t="s">
        <v>64</v>
      </c>
      <c r="AN44" s="56" t="s">
        <v>65</v>
      </c>
      <c r="AO44" s="58" t="s">
        <v>565</v>
      </c>
      <c r="AP44" s="56" t="s">
        <v>566</v>
      </c>
      <c r="AQ44" s="56" t="s">
        <v>567</v>
      </c>
      <c r="AR44" s="56" t="s">
        <v>568</v>
      </c>
      <c r="AS44" s="56" t="s">
        <v>65</v>
      </c>
      <c r="AT44" s="56"/>
      <c r="AU44" s="58" t="s">
        <v>65</v>
      </c>
      <c r="AV44" s="89">
        <v>0.15</v>
      </c>
      <c r="AW44" s="58" t="s">
        <v>65</v>
      </c>
      <c r="AX44" s="58"/>
      <c r="AY44" s="22" t="s">
        <v>569</v>
      </c>
      <c r="AZ44" s="80" t="s">
        <v>570</v>
      </c>
    </row>
    <row r="45" spans="1:52" s="39" customFormat="1" ht="171.75" customHeight="1">
      <c r="A45" s="63">
        <v>44</v>
      </c>
      <c r="B45" s="58" t="s">
        <v>571</v>
      </c>
      <c r="C45" s="58" t="s">
        <v>572</v>
      </c>
      <c r="D45" s="58" t="s">
        <v>573</v>
      </c>
      <c r="E45" s="58">
        <v>2019</v>
      </c>
      <c r="F45" s="58" t="s">
        <v>236</v>
      </c>
      <c r="G45" s="58" t="s">
        <v>129</v>
      </c>
      <c r="H45" s="56" t="s">
        <v>238</v>
      </c>
      <c r="I45" s="56" t="str">
        <f t="array" ref="I45">_xlfn.TEXTJOIN(",", TRUE, IF(Table4[study_id]=Table3[[#This Row],[study_id]], Table4[iso_code], ""))</f>
        <v>NG</v>
      </c>
      <c r="J45" s="58">
        <f>COUNTIF(study_countries!A:A,A45)</f>
        <v>1</v>
      </c>
      <c r="K45" s="56" t="s">
        <v>248</v>
      </c>
      <c r="L45" s="58" t="s">
        <v>574</v>
      </c>
      <c r="M45" s="58" t="s">
        <v>575</v>
      </c>
      <c r="N45" s="58">
        <v>2010</v>
      </c>
      <c r="O45" s="58">
        <v>2050</v>
      </c>
      <c r="P45" s="56"/>
      <c r="Q45" s="58"/>
      <c r="R45" s="58"/>
      <c r="S45" s="56"/>
      <c r="T45" s="56"/>
      <c r="U45" s="56"/>
      <c r="V45" s="56"/>
      <c r="W45" s="56"/>
      <c r="X45" s="56"/>
      <c r="Y45" s="56"/>
      <c r="Z45" s="56"/>
      <c r="AA45" s="56"/>
      <c r="AB45" s="56" t="s">
        <v>146</v>
      </c>
      <c r="AC45" s="56" t="s">
        <v>104</v>
      </c>
      <c r="AD45" s="56" t="s">
        <v>68</v>
      </c>
      <c r="AE45" s="56" t="s">
        <v>64</v>
      </c>
      <c r="AF45" s="56" t="s">
        <v>64</v>
      </c>
      <c r="AG45" s="56" t="s">
        <v>64</v>
      </c>
      <c r="AH45" s="56"/>
      <c r="AI45" s="58" t="s">
        <v>89</v>
      </c>
      <c r="AJ45" s="56" t="s">
        <v>65</v>
      </c>
      <c r="AK45" s="56" t="s">
        <v>64</v>
      </c>
      <c r="AL45" s="56" t="s">
        <v>64</v>
      </c>
      <c r="AM45" s="56" t="s">
        <v>65</v>
      </c>
      <c r="AN45" s="56" t="s">
        <v>64</v>
      </c>
      <c r="AO45" s="58"/>
      <c r="AP45" s="56"/>
      <c r="AQ45" s="56" t="s">
        <v>576</v>
      </c>
      <c r="AR45" s="56" t="s">
        <v>577</v>
      </c>
      <c r="AS45" s="56" t="s">
        <v>136</v>
      </c>
      <c r="AT45" s="56"/>
      <c r="AU45" s="58" t="s">
        <v>65</v>
      </c>
      <c r="AV45" s="89"/>
      <c r="AW45" s="58"/>
      <c r="AX45" s="58"/>
      <c r="AY45" s="22" t="s">
        <v>578</v>
      </c>
      <c r="AZ45" s="80" t="s">
        <v>579</v>
      </c>
    </row>
    <row r="46" spans="1:52" s="39" customFormat="1" ht="105" customHeight="1">
      <c r="A46" s="63">
        <v>45</v>
      </c>
      <c r="B46" s="58" t="s">
        <v>580</v>
      </c>
      <c r="C46" s="58" t="s">
        <v>581</v>
      </c>
      <c r="D46" s="58" t="s">
        <v>582</v>
      </c>
      <c r="E46" s="58">
        <v>2021</v>
      </c>
      <c r="F46" s="58" t="s">
        <v>55</v>
      </c>
      <c r="G46" s="58" t="s">
        <v>129</v>
      </c>
      <c r="H46" s="56" t="s">
        <v>222</v>
      </c>
      <c r="I46" s="56" t="str">
        <f t="array" ref="I46">_xlfn.TEXTJOIN(",", TRUE, IF(Table4[study_id]=Table3[[#This Row],[study_id]], Table4[iso_code], ""))</f>
        <v>NG</v>
      </c>
      <c r="J46" s="58">
        <f>COUNTIF(study_countries!A:A,A46)</f>
        <v>1</v>
      </c>
      <c r="K46" s="56" t="s">
        <v>248</v>
      </c>
      <c r="L46" s="58" t="s">
        <v>583</v>
      </c>
      <c r="M46" s="58" t="s">
        <v>584</v>
      </c>
      <c r="N46" s="58">
        <v>2015</v>
      </c>
      <c r="O46" s="58">
        <v>2040</v>
      </c>
      <c r="P46" s="56" t="s">
        <v>159</v>
      </c>
      <c r="Q46" s="58" t="s">
        <v>159</v>
      </c>
      <c r="R46" s="58" t="s">
        <v>63</v>
      </c>
      <c r="S46" s="56" t="s">
        <v>65</v>
      </c>
      <c r="T46" s="56" t="s">
        <v>64</v>
      </c>
      <c r="U46" s="56" t="s">
        <v>65</v>
      </c>
      <c r="V46" s="56" t="s">
        <v>64</v>
      </c>
      <c r="W46" s="56" t="s">
        <v>65</v>
      </c>
      <c r="X46" s="56" t="s">
        <v>65</v>
      </c>
      <c r="Y46" s="56" t="s">
        <v>64</v>
      </c>
      <c r="Z46" s="56" t="s">
        <v>65</v>
      </c>
      <c r="AA46" s="56" t="s">
        <v>65</v>
      </c>
      <c r="AB46" s="56" t="s">
        <v>66</v>
      </c>
      <c r="AC46" s="56" t="s">
        <v>67</v>
      </c>
      <c r="AD46" s="56" t="s">
        <v>68</v>
      </c>
      <c r="AE46" s="56" t="s">
        <v>64</v>
      </c>
      <c r="AF46" s="56" t="s">
        <v>65</v>
      </c>
      <c r="AG46" s="56" t="s">
        <v>64</v>
      </c>
      <c r="AH46" s="56" t="s">
        <v>65</v>
      </c>
      <c r="AI46" s="58" t="s">
        <v>69</v>
      </c>
      <c r="AJ46" s="56" t="s">
        <v>65</v>
      </c>
      <c r="AK46" s="56" t="s">
        <v>65</v>
      </c>
      <c r="AL46" s="56" t="s">
        <v>65</v>
      </c>
      <c r="AM46" s="56" t="s">
        <v>64</v>
      </c>
      <c r="AN46" s="56" t="s">
        <v>65</v>
      </c>
      <c r="AO46" s="58" t="s">
        <v>585</v>
      </c>
      <c r="AP46" s="56" t="s">
        <v>586</v>
      </c>
      <c r="AQ46" s="56" t="s">
        <v>587</v>
      </c>
      <c r="AR46" s="56" t="s">
        <v>588</v>
      </c>
      <c r="AS46" s="56" t="s">
        <v>65</v>
      </c>
      <c r="AT46" s="56"/>
      <c r="AU46" s="58" t="s">
        <v>65</v>
      </c>
      <c r="AV46" s="89">
        <v>0.05</v>
      </c>
      <c r="AW46" s="58" t="s">
        <v>65</v>
      </c>
      <c r="AX46" s="58"/>
      <c r="AY46" s="22" t="s">
        <v>589</v>
      </c>
      <c r="AZ46" s="80" t="s">
        <v>590</v>
      </c>
    </row>
    <row r="47" spans="1:52" s="39" customFormat="1" ht="105" customHeight="1">
      <c r="A47" s="63">
        <v>46</v>
      </c>
      <c r="B47" s="58" t="s">
        <v>591</v>
      </c>
      <c r="C47" s="58" t="s">
        <v>592</v>
      </c>
      <c r="D47" s="58" t="s">
        <v>593</v>
      </c>
      <c r="E47" s="58">
        <v>2023</v>
      </c>
      <c r="F47" s="58" t="s">
        <v>236</v>
      </c>
      <c r="G47" s="58" t="s">
        <v>594</v>
      </c>
      <c r="H47" s="56" t="s">
        <v>222</v>
      </c>
      <c r="I47" s="56" t="str">
        <f t="array" ref="I47">_xlfn.TEXTJOIN(",", TRUE, IF(Table4[study_id]=Table3[[#This Row],[study_id]], Table4[iso_code], ""))</f>
        <v>NG</v>
      </c>
      <c r="J47" s="58">
        <f>COUNTIF(study_countries!A:A,A47)</f>
        <v>1</v>
      </c>
      <c r="K47" s="56" t="s">
        <v>248</v>
      </c>
      <c r="L47" s="58" t="s">
        <v>595</v>
      </c>
      <c r="M47" s="58" t="s">
        <v>596</v>
      </c>
      <c r="N47" s="58">
        <v>2018</v>
      </c>
      <c r="O47" s="58">
        <v>2030</v>
      </c>
      <c r="P47" s="56"/>
      <c r="Q47" s="58"/>
      <c r="R47" s="58"/>
      <c r="S47" s="56"/>
      <c r="T47" s="56"/>
      <c r="U47" s="56"/>
      <c r="V47" s="56"/>
      <c r="W47" s="56"/>
      <c r="X47" s="56"/>
      <c r="Y47" s="56"/>
      <c r="Z47" s="56"/>
      <c r="AA47" s="56"/>
      <c r="AB47" s="56" t="s">
        <v>66</v>
      </c>
      <c r="AC47" s="56" t="s">
        <v>104</v>
      </c>
      <c r="AD47" s="56" t="s">
        <v>68</v>
      </c>
      <c r="AE47" s="56" t="s">
        <v>64</v>
      </c>
      <c r="AF47" s="56" t="s">
        <v>64</v>
      </c>
      <c r="AG47" s="56" t="s">
        <v>65</v>
      </c>
      <c r="AH47" s="56"/>
      <c r="AI47" s="58" t="s">
        <v>69</v>
      </c>
      <c r="AJ47" s="56" t="s">
        <v>65</v>
      </c>
      <c r="AK47" s="56" t="s">
        <v>65</v>
      </c>
      <c r="AL47" s="56" t="s">
        <v>65</v>
      </c>
      <c r="AM47" s="56" t="s">
        <v>65</v>
      </c>
      <c r="AN47" s="56" t="s">
        <v>64</v>
      </c>
      <c r="AO47" s="58"/>
      <c r="AP47" s="56"/>
      <c r="AQ47" s="56" t="s">
        <v>597</v>
      </c>
      <c r="AR47" s="56" t="s">
        <v>598</v>
      </c>
      <c r="AS47" s="56" t="s">
        <v>136</v>
      </c>
      <c r="AT47" s="56"/>
      <c r="AU47" s="58" t="s">
        <v>65</v>
      </c>
      <c r="AV47" s="89"/>
      <c r="AW47" s="58"/>
      <c r="AX47" s="58"/>
      <c r="AY47" s="22" t="s">
        <v>599</v>
      </c>
      <c r="AZ47" s="80" t="s">
        <v>600</v>
      </c>
    </row>
    <row r="48" spans="1:52" s="39" customFormat="1" ht="95.25" customHeight="1">
      <c r="A48" s="63">
        <v>47</v>
      </c>
      <c r="B48" s="58" t="s">
        <v>601</v>
      </c>
      <c r="C48" s="58" t="s">
        <v>602</v>
      </c>
      <c r="D48" s="58" t="s">
        <v>603</v>
      </c>
      <c r="E48" s="58">
        <v>2021</v>
      </c>
      <c r="F48" s="58" t="s">
        <v>55</v>
      </c>
      <c r="G48" s="58" t="s">
        <v>129</v>
      </c>
      <c r="H48" s="56" t="s">
        <v>238</v>
      </c>
      <c r="I48" s="56" t="str">
        <f t="array" ref="I48">_xlfn.TEXTJOIN(",", TRUE, IF(Table4[study_id]=Table3[[#This Row],[study_id]], Table4[iso_code], ""))</f>
        <v>RE</v>
      </c>
      <c r="J48" s="58">
        <f>COUNTIF(study_countries!A:A,A48)</f>
        <v>1</v>
      </c>
      <c r="K48" s="56" t="s">
        <v>105</v>
      </c>
      <c r="L48" s="58" t="s">
        <v>604</v>
      </c>
      <c r="M48" s="58" t="s">
        <v>605</v>
      </c>
      <c r="N48" s="58">
        <v>2010</v>
      </c>
      <c r="O48" s="58">
        <v>2040</v>
      </c>
      <c r="P48" s="56" t="s">
        <v>61</v>
      </c>
      <c r="Q48" s="58" t="s">
        <v>84</v>
      </c>
      <c r="R48" s="58" t="s">
        <v>63</v>
      </c>
      <c r="S48" s="56" t="s">
        <v>64</v>
      </c>
      <c r="T48" s="56" t="s">
        <v>64</v>
      </c>
      <c r="U48" s="56" t="s">
        <v>64</v>
      </c>
      <c r="V48" s="56" t="s">
        <v>64</v>
      </c>
      <c r="W48" s="56" t="s">
        <v>65</v>
      </c>
      <c r="X48" s="56" t="s">
        <v>64</v>
      </c>
      <c r="Y48" s="56" t="s">
        <v>64</v>
      </c>
      <c r="Z48" s="56" t="s">
        <v>65</v>
      </c>
      <c r="AA48" s="56" t="s">
        <v>64</v>
      </c>
      <c r="AB48" s="56" t="s">
        <v>66</v>
      </c>
      <c r="AC48" s="56" t="s">
        <v>104</v>
      </c>
      <c r="AD48" s="56" t="s">
        <v>68</v>
      </c>
      <c r="AE48" s="56" t="s">
        <v>64</v>
      </c>
      <c r="AF48" s="56" t="s">
        <v>64</v>
      </c>
      <c r="AG48" s="56" t="s">
        <v>65</v>
      </c>
      <c r="AH48" s="56" t="s">
        <v>65</v>
      </c>
      <c r="AI48" s="58" t="s">
        <v>89</v>
      </c>
      <c r="AJ48" s="56" t="s">
        <v>65</v>
      </c>
      <c r="AK48" s="56" t="s">
        <v>65</v>
      </c>
      <c r="AL48" s="56" t="s">
        <v>65</v>
      </c>
      <c r="AM48" s="56" t="s">
        <v>64</v>
      </c>
      <c r="AN48" s="56" t="s">
        <v>65</v>
      </c>
      <c r="AO48" s="58"/>
      <c r="AP48" s="56"/>
      <c r="AQ48" s="56" t="s">
        <v>606</v>
      </c>
      <c r="AR48" s="56" t="s">
        <v>607</v>
      </c>
      <c r="AS48" s="56" t="s">
        <v>64</v>
      </c>
      <c r="AT48" s="56"/>
      <c r="AU48" s="58" t="s">
        <v>65</v>
      </c>
      <c r="AV48" s="89" t="s">
        <v>75</v>
      </c>
      <c r="AW48" s="58" t="s">
        <v>65</v>
      </c>
      <c r="AX48" s="58"/>
      <c r="AY48" s="22" t="s">
        <v>608</v>
      </c>
      <c r="AZ48" s="80" t="s">
        <v>609</v>
      </c>
    </row>
    <row r="49" spans="1:52" s="39" customFormat="1" ht="171.75" customHeight="1">
      <c r="A49" s="63">
        <v>48</v>
      </c>
      <c r="B49" s="58" t="s">
        <v>610</v>
      </c>
      <c r="C49" s="58" t="s">
        <v>611</v>
      </c>
      <c r="D49" s="58" t="s">
        <v>612</v>
      </c>
      <c r="E49" s="58">
        <v>2020</v>
      </c>
      <c r="F49" s="58" t="s">
        <v>236</v>
      </c>
      <c r="G49" s="58" t="s">
        <v>594</v>
      </c>
      <c r="H49" s="56" t="s">
        <v>238</v>
      </c>
      <c r="I49" s="56" t="str">
        <f t="array" ref="I49">_xlfn.TEXTJOIN(",", TRUE, IF(Table4[study_id]=Table3[[#This Row],[study_id]], Table4[iso_code], ""))</f>
        <v>RW</v>
      </c>
      <c r="J49" s="58">
        <f>COUNTIF(study_countries!A:A,A49)</f>
        <v>1</v>
      </c>
      <c r="K49" s="56" t="s">
        <v>321</v>
      </c>
      <c r="L49" s="58" t="s">
        <v>613</v>
      </c>
      <c r="M49" s="58" t="s">
        <v>614</v>
      </c>
      <c r="N49" s="58"/>
      <c r="O49" s="58"/>
      <c r="P49" s="56"/>
      <c r="Q49" s="58"/>
      <c r="R49" s="58"/>
      <c r="S49" s="56"/>
      <c r="T49" s="56"/>
      <c r="U49" s="56"/>
      <c r="V49" s="56"/>
      <c r="W49" s="56"/>
      <c r="X49" s="56"/>
      <c r="Y49" s="56"/>
      <c r="Z49" s="56"/>
      <c r="AA49" s="56"/>
      <c r="AB49" s="56" t="s">
        <v>66</v>
      </c>
      <c r="AC49" s="56" t="s">
        <v>67</v>
      </c>
      <c r="AD49" s="56" t="s">
        <v>88</v>
      </c>
      <c r="AE49" s="56" t="s">
        <v>64</v>
      </c>
      <c r="AF49" s="56" t="s">
        <v>64</v>
      </c>
      <c r="AG49" s="56" t="s">
        <v>65</v>
      </c>
      <c r="AH49" s="56"/>
      <c r="AI49" s="58" t="s">
        <v>89</v>
      </c>
      <c r="AJ49" s="56" t="s">
        <v>65</v>
      </c>
      <c r="AK49" s="56" t="s">
        <v>65</v>
      </c>
      <c r="AL49" s="56" t="s">
        <v>65</v>
      </c>
      <c r="AM49" s="56" t="s">
        <v>64</v>
      </c>
      <c r="AN49" s="56" t="s">
        <v>64</v>
      </c>
      <c r="AO49" s="58"/>
      <c r="AP49" s="56"/>
      <c r="AQ49" s="56" t="s">
        <v>615</v>
      </c>
      <c r="AR49" s="56" t="s">
        <v>616</v>
      </c>
      <c r="AS49" s="56" t="s">
        <v>136</v>
      </c>
      <c r="AT49" s="56"/>
      <c r="AU49" s="58" t="s">
        <v>65</v>
      </c>
      <c r="AV49" s="89"/>
      <c r="AW49" s="58"/>
      <c r="AX49" s="58"/>
      <c r="AY49" s="22" t="s">
        <v>617</v>
      </c>
      <c r="AZ49" s="80" t="s">
        <v>618</v>
      </c>
    </row>
    <row r="50" spans="1:52" s="39" customFormat="1" ht="157.5" customHeight="1">
      <c r="A50" s="63">
        <v>49</v>
      </c>
      <c r="B50" s="58" t="s">
        <v>619</v>
      </c>
      <c r="C50" s="58" t="s">
        <v>620</v>
      </c>
      <c r="D50" s="58" t="s">
        <v>621</v>
      </c>
      <c r="E50" s="58">
        <v>2024</v>
      </c>
      <c r="F50" s="58" t="s">
        <v>55</v>
      </c>
      <c r="G50" s="58" t="s">
        <v>129</v>
      </c>
      <c r="H50" s="56" t="s">
        <v>238</v>
      </c>
      <c r="I50" s="56" t="str">
        <f t="array" ref="I50">_xlfn.TEXTJOIN(",", TRUE, IF(Table4[study_id]=Table3[[#This Row],[study_id]], Table4[iso_code], ""))</f>
        <v>ZA</v>
      </c>
      <c r="J50" s="58">
        <f>COUNTIF(study_countries!A:A,A50)</f>
        <v>1</v>
      </c>
      <c r="K50" s="56" t="s">
        <v>271</v>
      </c>
      <c r="L50" s="58" t="s">
        <v>622</v>
      </c>
      <c r="M50" s="58" t="s">
        <v>623</v>
      </c>
      <c r="N50" s="58">
        <v>2017</v>
      </c>
      <c r="O50" s="58">
        <v>2050</v>
      </c>
      <c r="P50" s="56" t="s">
        <v>61</v>
      </c>
      <c r="Q50" s="58" t="s">
        <v>84</v>
      </c>
      <c r="R50" s="58" t="s">
        <v>63</v>
      </c>
      <c r="S50" s="56" t="s">
        <v>64</v>
      </c>
      <c r="T50" s="56" t="s">
        <v>64</v>
      </c>
      <c r="U50" s="56" t="s">
        <v>64</v>
      </c>
      <c r="V50" s="56" t="s">
        <v>64</v>
      </c>
      <c r="W50" s="56" t="s">
        <v>64</v>
      </c>
      <c r="X50" s="56" t="s">
        <v>65</v>
      </c>
      <c r="Y50" s="56" t="s">
        <v>64</v>
      </c>
      <c r="Z50" s="56" t="s">
        <v>64</v>
      </c>
      <c r="AA50" s="56" t="s">
        <v>64</v>
      </c>
      <c r="AB50" s="56" t="s">
        <v>146</v>
      </c>
      <c r="AC50" s="56" t="s">
        <v>67</v>
      </c>
      <c r="AD50" s="56" t="s">
        <v>160</v>
      </c>
      <c r="AE50" s="56" t="s">
        <v>64</v>
      </c>
      <c r="AF50" s="56" t="s">
        <v>64</v>
      </c>
      <c r="AG50" s="56" t="s">
        <v>64</v>
      </c>
      <c r="AH50" s="56" t="s">
        <v>65</v>
      </c>
      <c r="AI50" s="58" t="s">
        <v>89</v>
      </c>
      <c r="AJ50" s="56" t="s">
        <v>64</v>
      </c>
      <c r="AK50" s="56" t="s">
        <v>64</v>
      </c>
      <c r="AL50" s="56" t="s">
        <v>64</v>
      </c>
      <c r="AM50" s="56" t="s">
        <v>64</v>
      </c>
      <c r="AN50" s="56" t="s">
        <v>64</v>
      </c>
      <c r="AO50" s="58" t="s">
        <v>624</v>
      </c>
      <c r="AP50" s="56" t="s">
        <v>625</v>
      </c>
      <c r="AQ50" s="56" t="s">
        <v>626</v>
      </c>
      <c r="AR50" s="56" t="s">
        <v>627</v>
      </c>
      <c r="AS50" s="56" t="s">
        <v>64</v>
      </c>
      <c r="AT50" s="56" t="s">
        <v>628</v>
      </c>
      <c r="AU50" s="58" t="s">
        <v>65</v>
      </c>
      <c r="AV50" s="89" t="s">
        <v>75</v>
      </c>
      <c r="AW50" s="58" t="s">
        <v>65</v>
      </c>
      <c r="AX50" s="58"/>
      <c r="AY50" s="22" t="s">
        <v>629</v>
      </c>
      <c r="AZ50" s="80" t="s">
        <v>630</v>
      </c>
    </row>
    <row r="51" spans="1:52" s="39" customFormat="1" ht="157.5" customHeight="1">
      <c r="A51" s="63">
        <v>50</v>
      </c>
      <c r="B51" s="58" t="s">
        <v>631</v>
      </c>
      <c r="C51" s="58" t="s">
        <v>632</v>
      </c>
      <c r="D51" s="58" t="s">
        <v>633</v>
      </c>
      <c r="E51" s="58">
        <v>2018</v>
      </c>
      <c r="F51" s="58" t="s">
        <v>236</v>
      </c>
      <c r="G51" s="58" t="s">
        <v>129</v>
      </c>
      <c r="H51" s="56" t="s">
        <v>238</v>
      </c>
      <c r="I51" s="56" t="str">
        <f t="array" ref="I51">_xlfn.TEXTJOIN(",", TRUE, IF(Table4[study_id]=Table3[[#This Row],[study_id]], Table4[iso_code], ""))</f>
        <v>ZA</v>
      </c>
      <c r="J51" s="58">
        <f>COUNTIF(study_countries!A:A,A51)</f>
        <v>1</v>
      </c>
      <c r="K51" s="56" t="s">
        <v>271</v>
      </c>
      <c r="L51" s="58" t="s">
        <v>634</v>
      </c>
      <c r="M51" s="58" t="s">
        <v>635</v>
      </c>
      <c r="N51" s="58">
        <v>2017</v>
      </c>
      <c r="O51" s="58">
        <v>2030</v>
      </c>
      <c r="P51" s="56"/>
      <c r="Q51" s="58"/>
      <c r="R51" s="58"/>
      <c r="S51" s="56"/>
      <c r="T51" s="56"/>
      <c r="U51" s="56"/>
      <c r="V51" s="56"/>
      <c r="W51" s="56"/>
      <c r="X51" s="56"/>
      <c r="Y51" s="56"/>
      <c r="Z51" s="56"/>
      <c r="AA51" s="56"/>
      <c r="AB51" s="56" t="s">
        <v>146</v>
      </c>
      <c r="AC51" s="56" t="s">
        <v>104</v>
      </c>
      <c r="AD51" s="56" t="s">
        <v>68</v>
      </c>
      <c r="AE51" s="56" t="s">
        <v>65</v>
      </c>
      <c r="AF51" s="56" t="s">
        <v>64</v>
      </c>
      <c r="AG51" s="56" t="s">
        <v>64</v>
      </c>
      <c r="AH51" s="56"/>
      <c r="AI51" s="58" t="s">
        <v>89</v>
      </c>
      <c r="AJ51" s="56" t="s">
        <v>65</v>
      </c>
      <c r="AK51" s="56" t="s">
        <v>65</v>
      </c>
      <c r="AL51" s="56" t="s">
        <v>65</v>
      </c>
      <c r="AM51" s="56" t="s">
        <v>65</v>
      </c>
      <c r="AN51" s="56" t="s">
        <v>65</v>
      </c>
      <c r="AO51" s="58"/>
      <c r="AP51" s="56"/>
      <c r="AQ51" s="56" t="s">
        <v>636</v>
      </c>
      <c r="AR51" s="56" t="s">
        <v>627</v>
      </c>
      <c r="AS51" s="56" t="s">
        <v>64</v>
      </c>
      <c r="AT51" s="56"/>
      <c r="AU51" s="58" t="s">
        <v>65</v>
      </c>
      <c r="AV51" s="89"/>
      <c r="AW51" s="58"/>
      <c r="AX51" s="58"/>
      <c r="AY51" s="22" t="s">
        <v>637</v>
      </c>
      <c r="AZ51" s="80" t="s">
        <v>638</v>
      </c>
    </row>
    <row r="52" spans="1:52" s="39" customFormat="1" ht="157.5" customHeight="1">
      <c r="A52" s="63">
        <v>51</v>
      </c>
      <c r="B52" s="58" t="s">
        <v>639</v>
      </c>
      <c r="C52" s="58" t="s">
        <v>387</v>
      </c>
      <c r="D52" s="58" t="s">
        <v>640</v>
      </c>
      <c r="E52" s="58">
        <v>2024</v>
      </c>
      <c r="F52" s="58" t="s">
        <v>55</v>
      </c>
      <c r="G52" s="58" t="s">
        <v>129</v>
      </c>
      <c r="H52" s="56" t="s">
        <v>238</v>
      </c>
      <c r="I52" s="56" t="str">
        <f t="array" ref="I52">_xlfn.TEXTJOIN(",", TRUE, IF(Table4[study_id]=Table3[[#This Row],[study_id]], Table4[iso_code], ""))</f>
        <v>ZA</v>
      </c>
      <c r="J52" s="58">
        <f>COUNTIF(study_countries!A:A,A52)</f>
        <v>1</v>
      </c>
      <c r="K52" s="56" t="s">
        <v>271</v>
      </c>
      <c r="L52" s="58" t="s">
        <v>641</v>
      </c>
      <c r="M52" s="58" t="s">
        <v>642</v>
      </c>
      <c r="N52" s="58">
        <v>2020</v>
      </c>
      <c r="O52" s="58">
        <v>2050</v>
      </c>
      <c r="P52" s="56" t="s">
        <v>61</v>
      </c>
      <c r="Q52" s="58" t="s">
        <v>193</v>
      </c>
      <c r="R52" s="58" t="s">
        <v>194</v>
      </c>
      <c r="S52" s="56" t="s">
        <v>65</v>
      </c>
      <c r="T52" s="56" t="s">
        <v>65</v>
      </c>
      <c r="U52" s="56" t="s">
        <v>65</v>
      </c>
      <c r="V52" s="56" t="s">
        <v>65</v>
      </c>
      <c r="W52" s="56" t="s">
        <v>65</v>
      </c>
      <c r="X52" s="56" t="s">
        <v>65</v>
      </c>
      <c r="Y52" s="56" t="s">
        <v>64</v>
      </c>
      <c r="Z52" s="56" t="s">
        <v>65</v>
      </c>
      <c r="AA52" s="56" t="s">
        <v>65</v>
      </c>
      <c r="AB52" s="56" t="s">
        <v>194</v>
      </c>
      <c r="AC52" s="56" t="s">
        <v>67</v>
      </c>
      <c r="AD52" s="56" t="s">
        <v>68</v>
      </c>
      <c r="AE52" s="56" t="s">
        <v>65</v>
      </c>
      <c r="AF52" s="56" t="s">
        <v>64</v>
      </c>
      <c r="AG52" s="56" t="s">
        <v>65</v>
      </c>
      <c r="AH52" s="56" t="s">
        <v>65</v>
      </c>
      <c r="AI52" s="58" t="s">
        <v>89</v>
      </c>
      <c r="AJ52" s="56" t="s">
        <v>65</v>
      </c>
      <c r="AK52" s="56" t="s">
        <v>65</v>
      </c>
      <c r="AL52" s="56" t="s">
        <v>65</v>
      </c>
      <c r="AM52" s="56" t="s">
        <v>65</v>
      </c>
      <c r="AN52" s="56" t="s">
        <v>65</v>
      </c>
      <c r="AO52" s="58" t="s">
        <v>643</v>
      </c>
      <c r="AP52" s="56" t="s">
        <v>644</v>
      </c>
      <c r="AQ52" s="56" t="s">
        <v>645</v>
      </c>
      <c r="AR52" s="56" t="s">
        <v>646</v>
      </c>
      <c r="AS52" s="56" t="s">
        <v>136</v>
      </c>
      <c r="AT52" s="56"/>
      <c r="AU52" s="58" t="s">
        <v>65</v>
      </c>
      <c r="AV52" s="89" t="s">
        <v>75</v>
      </c>
      <c r="AW52" s="58" t="s">
        <v>65</v>
      </c>
      <c r="AX52" s="58"/>
      <c r="AY52" s="22" t="s">
        <v>647</v>
      </c>
      <c r="AZ52" s="80" t="s">
        <v>648</v>
      </c>
    </row>
    <row r="53" spans="1:52" s="39" customFormat="1" ht="157.5" customHeight="1">
      <c r="A53" s="63">
        <v>52</v>
      </c>
      <c r="B53" s="58" t="s">
        <v>649</v>
      </c>
      <c r="C53" s="58" t="s">
        <v>650</v>
      </c>
      <c r="D53" s="58" t="s">
        <v>651</v>
      </c>
      <c r="E53" s="58">
        <v>2019</v>
      </c>
      <c r="F53" s="58" t="s">
        <v>55</v>
      </c>
      <c r="G53" s="58" t="s">
        <v>129</v>
      </c>
      <c r="H53" s="56" t="s">
        <v>238</v>
      </c>
      <c r="I53" s="56" t="str">
        <f t="array" ref="I53">_xlfn.TEXTJOIN(",", TRUE, IF(Table4[study_id]=Table3[[#This Row],[study_id]], Table4[iso_code], ""))</f>
        <v>SS</v>
      </c>
      <c r="J53" s="58">
        <f>COUNTIF(study_countries!A:A,A53)</f>
        <v>1</v>
      </c>
      <c r="K53" s="56" t="s">
        <v>321</v>
      </c>
      <c r="L53" s="58" t="s">
        <v>652</v>
      </c>
      <c r="M53" s="58" t="s">
        <v>653</v>
      </c>
      <c r="N53" s="58">
        <v>2017</v>
      </c>
      <c r="O53" s="58">
        <v>2037</v>
      </c>
      <c r="P53" s="56" t="s">
        <v>61</v>
      </c>
      <c r="Q53" s="58" t="s">
        <v>84</v>
      </c>
      <c r="R53" s="58" t="s">
        <v>654</v>
      </c>
      <c r="S53" s="56" t="s">
        <v>64</v>
      </c>
      <c r="T53" s="56" t="s">
        <v>64</v>
      </c>
      <c r="U53" s="56" t="s">
        <v>65</v>
      </c>
      <c r="V53" s="56" t="s">
        <v>65</v>
      </c>
      <c r="W53" s="56" t="s">
        <v>65</v>
      </c>
      <c r="X53" s="56" t="s">
        <v>65</v>
      </c>
      <c r="Y53" s="56" t="s">
        <v>64</v>
      </c>
      <c r="Z53" s="56" t="s">
        <v>65</v>
      </c>
      <c r="AA53" s="56" t="s">
        <v>65</v>
      </c>
      <c r="AB53" s="56" t="s">
        <v>66</v>
      </c>
      <c r="AC53" s="56" t="s">
        <v>104</v>
      </c>
      <c r="AD53" s="56" t="s">
        <v>68</v>
      </c>
      <c r="AE53" s="56" t="s">
        <v>64</v>
      </c>
      <c r="AF53" s="56" t="s">
        <v>64</v>
      </c>
      <c r="AG53" s="56" t="s">
        <v>65</v>
      </c>
      <c r="AH53" s="56" t="s">
        <v>65</v>
      </c>
      <c r="AI53" s="58" t="s">
        <v>89</v>
      </c>
      <c r="AJ53" s="56" t="s">
        <v>65</v>
      </c>
      <c r="AK53" s="56" t="s">
        <v>65</v>
      </c>
      <c r="AL53" s="56" t="s">
        <v>65</v>
      </c>
      <c r="AM53" s="56" t="s">
        <v>136</v>
      </c>
      <c r="AN53" s="56" t="s">
        <v>65</v>
      </c>
      <c r="AO53" s="58" t="s">
        <v>655</v>
      </c>
      <c r="AP53" s="56" t="s">
        <v>656</v>
      </c>
      <c r="AQ53" s="56" t="s">
        <v>657</v>
      </c>
      <c r="AR53" s="56" t="s">
        <v>372</v>
      </c>
      <c r="AS53" s="56" t="s">
        <v>65</v>
      </c>
      <c r="AT53" s="56" t="s">
        <v>658</v>
      </c>
      <c r="AU53" s="58" t="s">
        <v>65</v>
      </c>
      <c r="AV53" s="89">
        <v>0.03</v>
      </c>
      <c r="AW53" s="58" t="s">
        <v>65</v>
      </c>
      <c r="AX53" s="58"/>
      <c r="AY53" s="22" t="s">
        <v>659</v>
      </c>
      <c r="AZ53" s="81" t="s">
        <v>660</v>
      </c>
    </row>
    <row r="54" spans="1:52" s="39" customFormat="1" ht="197.25" customHeight="1">
      <c r="A54" s="63">
        <v>53</v>
      </c>
      <c r="B54" s="58" t="s">
        <v>661</v>
      </c>
      <c r="C54" s="58" t="s">
        <v>295</v>
      </c>
      <c r="D54" s="58" t="s">
        <v>662</v>
      </c>
      <c r="E54" s="58">
        <v>2017</v>
      </c>
      <c r="F54" s="58" t="s">
        <v>236</v>
      </c>
      <c r="G54" s="58" t="s">
        <v>594</v>
      </c>
      <c r="H54" s="56" t="s">
        <v>101</v>
      </c>
      <c r="I54" s="56" t="str">
        <f t="array" ref="I54">_xlfn.TEXTJOIN(",", TRUE, IF(Table4[study_id]=Table3[[#This Row],[study_id]], Table4[iso_code], ""))</f>
        <v>AO,BF,BI,BJ,BW,CD,CF,CG,CI,CM,DJ,ER,ET,GA,GH,GM,GN,GQ,GW,KE,LR,LS,MG,ML,MR,MW,MZ,NA,NE,NG,RW,SD,SL,SN,SO,SS,SZ,TD,TG,TZ,UG,ZA,ZM,ZW</v>
      </c>
      <c r="J54" s="58">
        <f>COUNTIF(study_countries!A:A,A54)</f>
        <v>44</v>
      </c>
      <c r="K54" s="56" t="s">
        <v>663</v>
      </c>
      <c r="L54" s="58" t="s">
        <v>664</v>
      </c>
      <c r="M54" s="58" t="s">
        <v>665</v>
      </c>
      <c r="N54" s="58">
        <v>2015</v>
      </c>
      <c r="O54" s="58">
        <v>2030</v>
      </c>
      <c r="P54" s="56"/>
      <c r="Q54" s="58"/>
      <c r="R54" s="58"/>
      <c r="S54" s="56"/>
      <c r="T54" s="56"/>
      <c r="U54" s="56"/>
      <c r="V54" s="56"/>
      <c r="W54" s="56"/>
      <c r="X54" s="56"/>
      <c r="Y54" s="56"/>
      <c r="Z54" s="56"/>
      <c r="AA54" s="56"/>
      <c r="AB54" s="56" t="s">
        <v>66</v>
      </c>
      <c r="AC54" s="56" t="s">
        <v>104</v>
      </c>
      <c r="AD54" s="56" t="s">
        <v>68</v>
      </c>
      <c r="AE54" s="56" t="s">
        <v>64</v>
      </c>
      <c r="AF54" s="56" t="s">
        <v>65</v>
      </c>
      <c r="AG54" s="56" t="s">
        <v>65</v>
      </c>
      <c r="AH54" s="56"/>
      <c r="AI54" s="58" t="s">
        <v>69</v>
      </c>
      <c r="AJ54" s="56" t="s">
        <v>65</v>
      </c>
      <c r="AK54" s="56" t="s">
        <v>65</v>
      </c>
      <c r="AL54" s="56" t="s">
        <v>65</v>
      </c>
      <c r="AM54" s="56" t="s">
        <v>65</v>
      </c>
      <c r="AN54" s="56" t="s">
        <v>64</v>
      </c>
      <c r="AO54" s="58"/>
      <c r="AP54" s="56"/>
      <c r="AQ54" s="56" t="s">
        <v>666</v>
      </c>
      <c r="AR54" s="56" t="s">
        <v>667</v>
      </c>
      <c r="AS54" s="56" t="s">
        <v>65</v>
      </c>
      <c r="AT54" s="56"/>
      <c r="AU54" s="58" t="s">
        <v>65</v>
      </c>
      <c r="AV54" s="89"/>
      <c r="AW54" s="58"/>
      <c r="AX54" s="58"/>
      <c r="AY54" s="22" t="s">
        <v>668</v>
      </c>
      <c r="AZ54" s="80" t="s">
        <v>669</v>
      </c>
    </row>
    <row r="55" spans="1:52" s="39" customFormat="1" ht="146.44999999999999" customHeight="1">
      <c r="A55" s="63">
        <v>54</v>
      </c>
      <c r="B55" s="58" t="s">
        <v>670</v>
      </c>
      <c r="C55" s="58" t="s">
        <v>671</v>
      </c>
      <c r="D55" s="58" t="s">
        <v>672</v>
      </c>
      <c r="E55" s="58">
        <v>2021</v>
      </c>
      <c r="F55" s="58" t="s">
        <v>55</v>
      </c>
      <c r="G55" s="58" t="s">
        <v>129</v>
      </c>
      <c r="H55" s="56" t="s">
        <v>238</v>
      </c>
      <c r="I55" s="56" t="str">
        <f t="array" ref="I55">_xlfn.TEXTJOIN(",", TRUE, IF(Table4[study_id]=Table3[[#This Row],[study_id]], Table4[iso_code], ""))</f>
        <v>TZ</v>
      </c>
      <c r="J55" s="58">
        <f>COUNTIF(study_countries!A:A,A55)</f>
        <v>1</v>
      </c>
      <c r="K55" s="56" t="s">
        <v>321</v>
      </c>
      <c r="L55" s="58" t="s">
        <v>673</v>
      </c>
      <c r="M55" s="58" t="s">
        <v>674</v>
      </c>
      <c r="N55" s="58">
        <v>2015</v>
      </c>
      <c r="O55" s="58">
        <v>2040</v>
      </c>
      <c r="P55" s="56" t="s">
        <v>61</v>
      </c>
      <c r="Q55" s="58" t="s">
        <v>84</v>
      </c>
      <c r="R55" s="58" t="s">
        <v>63</v>
      </c>
      <c r="S55" s="56" t="s">
        <v>64</v>
      </c>
      <c r="T55" s="56" t="s">
        <v>64</v>
      </c>
      <c r="U55" s="56" t="s">
        <v>64</v>
      </c>
      <c r="V55" s="56" t="s">
        <v>64</v>
      </c>
      <c r="W55" s="56" t="s">
        <v>65</v>
      </c>
      <c r="X55" s="56" t="s">
        <v>64</v>
      </c>
      <c r="Y55" s="56" t="s">
        <v>64</v>
      </c>
      <c r="Z55" s="56" t="s">
        <v>65</v>
      </c>
      <c r="AA55" s="56" t="s">
        <v>64</v>
      </c>
      <c r="AB55" s="56" t="s">
        <v>66</v>
      </c>
      <c r="AC55" s="56" t="s">
        <v>104</v>
      </c>
      <c r="AD55" s="56" t="s">
        <v>68</v>
      </c>
      <c r="AE55" s="56" t="s">
        <v>64</v>
      </c>
      <c r="AF55" s="56" t="s">
        <v>64</v>
      </c>
      <c r="AG55" s="56" t="s">
        <v>64</v>
      </c>
      <c r="AH55" s="56" t="s">
        <v>65</v>
      </c>
      <c r="AI55" s="58" t="s">
        <v>69</v>
      </c>
      <c r="AJ55" s="56" t="s">
        <v>65</v>
      </c>
      <c r="AK55" s="56" t="s">
        <v>136</v>
      </c>
      <c r="AL55" s="56" t="s">
        <v>65</v>
      </c>
      <c r="AM55" s="56" t="s">
        <v>64</v>
      </c>
      <c r="AN55" s="56" t="s">
        <v>64</v>
      </c>
      <c r="AO55" s="58" t="s">
        <v>675</v>
      </c>
      <c r="AP55" s="56" t="s">
        <v>676</v>
      </c>
      <c r="AQ55" s="56" t="s">
        <v>677</v>
      </c>
      <c r="AR55" s="56" t="s">
        <v>73</v>
      </c>
      <c r="AS55" s="56" t="s">
        <v>65</v>
      </c>
      <c r="AT55" s="56"/>
      <c r="AU55" s="58" t="s">
        <v>65</v>
      </c>
      <c r="AV55" s="89">
        <v>0.1</v>
      </c>
      <c r="AW55" s="58" t="s">
        <v>65</v>
      </c>
      <c r="AX55" s="58"/>
      <c r="AY55" s="22" t="s">
        <v>678</v>
      </c>
      <c r="AZ55" s="80" t="s">
        <v>679</v>
      </c>
    </row>
    <row r="56" spans="1:52" s="39" customFormat="1" ht="192.75" customHeight="1">
      <c r="A56" s="63">
        <v>55</v>
      </c>
      <c r="B56" s="58" t="s">
        <v>680</v>
      </c>
      <c r="C56" s="58" t="s">
        <v>269</v>
      </c>
      <c r="D56" s="58" t="s">
        <v>681</v>
      </c>
      <c r="E56" s="58">
        <v>2022</v>
      </c>
      <c r="F56" s="58" t="s">
        <v>55</v>
      </c>
      <c r="G56" s="58" t="s">
        <v>129</v>
      </c>
      <c r="H56" s="56" t="s">
        <v>238</v>
      </c>
      <c r="I56" s="56" t="str">
        <f t="array" ref="I56">_xlfn.TEXTJOIN(",", TRUE, IF(Table4[study_id]=Table3[[#This Row],[study_id]], Table4[iso_code], ""))</f>
        <v>TG</v>
      </c>
      <c r="J56" s="58">
        <f>COUNTIF(study_countries!A:A,A56)</f>
        <v>1</v>
      </c>
      <c r="K56" s="56" t="s">
        <v>248</v>
      </c>
      <c r="L56" s="58" t="s">
        <v>682</v>
      </c>
      <c r="M56" s="58" t="s">
        <v>683</v>
      </c>
      <c r="N56" s="58">
        <v>2022</v>
      </c>
      <c r="O56" s="58">
        <v>2050</v>
      </c>
      <c r="P56" s="56" t="s">
        <v>61</v>
      </c>
      <c r="Q56" s="58" t="s">
        <v>84</v>
      </c>
      <c r="R56" s="58" t="s">
        <v>63</v>
      </c>
      <c r="S56" s="56" t="s">
        <v>64</v>
      </c>
      <c r="T56" s="56" t="s">
        <v>64</v>
      </c>
      <c r="U56" s="56" t="s">
        <v>64</v>
      </c>
      <c r="V56" s="56" t="s">
        <v>65</v>
      </c>
      <c r="W56" s="56" t="s">
        <v>65</v>
      </c>
      <c r="X56" s="56" t="s">
        <v>65</v>
      </c>
      <c r="Y56" s="56" t="s">
        <v>64</v>
      </c>
      <c r="Z56" s="56" t="s">
        <v>65</v>
      </c>
      <c r="AA56" s="56" t="s">
        <v>65</v>
      </c>
      <c r="AB56" s="56" t="s">
        <v>66</v>
      </c>
      <c r="AC56" s="56" t="s">
        <v>104</v>
      </c>
      <c r="AD56" s="56" t="s">
        <v>68</v>
      </c>
      <c r="AE56" s="56" t="s">
        <v>64</v>
      </c>
      <c r="AF56" s="56" t="s">
        <v>65</v>
      </c>
      <c r="AG56" s="56" t="s">
        <v>65</v>
      </c>
      <c r="AH56" s="56" t="s">
        <v>65</v>
      </c>
      <c r="AI56" s="58" t="s">
        <v>89</v>
      </c>
      <c r="AJ56" s="56" t="s">
        <v>65</v>
      </c>
      <c r="AK56" s="56" t="s">
        <v>65</v>
      </c>
      <c r="AL56" s="56" t="s">
        <v>65</v>
      </c>
      <c r="AM56" s="56" t="s">
        <v>65</v>
      </c>
      <c r="AN56" s="56" t="s">
        <v>65</v>
      </c>
      <c r="AO56" s="58" t="s">
        <v>684</v>
      </c>
      <c r="AP56" s="56" t="s">
        <v>685</v>
      </c>
      <c r="AQ56" s="56" t="s">
        <v>686</v>
      </c>
      <c r="AR56" s="56" t="s">
        <v>687</v>
      </c>
      <c r="AS56" s="56" t="s">
        <v>64</v>
      </c>
      <c r="AT56" s="56"/>
      <c r="AU56" s="58" t="s">
        <v>65</v>
      </c>
      <c r="AV56" s="89" t="s">
        <v>75</v>
      </c>
      <c r="AW56" s="58" t="s">
        <v>64</v>
      </c>
      <c r="AX56" s="58" t="s">
        <v>688</v>
      </c>
      <c r="AY56" s="22" t="s">
        <v>689</v>
      </c>
      <c r="AZ56" s="80" t="s">
        <v>690</v>
      </c>
    </row>
    <row r="57" spans="1:52" s="39" customFormat="1" ht="192.75" customHeight="1">
      <c r="A57" s="63">
        <v>56</v>
      </c>
      <c r="B57" s="58" t="s">
        <v>691</v>
      </c>
      <c r="C57" s="58" t="s">
        <v>692</v>
      </c>
      <c r="D57" s="58" t="s">
        <v>693</v>
      </c>
      <c r="E57" s="58">
        <v>2024</v>
      </c>
      <c r="F57" s="58" t="s">
        <v>236</v>
      </c>
      <c r="G57" s="58" t="s">
        <v>594</v>
      </c>
      <c r="H57" s="56" t="s">
        <v>222</v>
      </c>
      <c r="I57" s="56" t="str">
        <f t="array" ref="I57">_xlfn.TEXTJOIN(",", TRUE, IF(Table4[study_id]=Table3[[#This Row],[study_id]], Table4[iso_code], ""))</f>
        <v>TN</v>
      </c>
      <c r="J57" s="58">
        <f>COUNTIF(study_countries!A:A,A57)</f>
        <v>1</v>
      </c>
      <c r="K57" s="56" t="s">
        <v>223</v>
      </c>
      <c r="L57" s="58" t="s">
        <v>694</v>
      </c>
      <c r="M57" s="58" t="s">
        <v>695</v>
      </c>
      <c r="N57" s="58"/>
      <c r="O57" s="58"/>
      <c r="P57" s="56"/>
      <c r="Q57" s="58"/>
      <c r="R57" s="58"/>
      <c r="S57" s="56"/>
      <c r="T57" s="56"/>
      <c r="U57" s="56"/>
      <c r="V57" s="56"/>
      <c r="W57" s="56"/>
      <c r="X57" s="56"/>
      <c r="Y57" s="56"/>
      <c r="Z57" s="56"/>
      <c r="AA57" s="56"/>
      <c r="AB57" s="56" t="s">
        <v>66</v>
      </c>
      <c r="AC57" s="56" t="s">
        <v>67</v>
      </c>
      <c r="AD57" s="56" t="s">
        <v>68</v>
      </c>
      <c r="AE57" s="56" t="s">
        <v>64</v>
      </c>
      <c r="AF57" s="56" t="s">
        <v>65</v>
      </c>
      <c r="AG57" s="56" t="s">
        <v>64</v>
      </c>
      <c r="AH57" s="56"/>
      <c r="AI57" s="58" t="s">
        <v>69</v>
      </c>
      <c r="AJ57" s="56" t="s">
        <v>65</v>
      </c>
      <c r="AK57" s="56" t="s">
        <v>65</v>
      </c>
      <c r="AL57" s="56" t="s">
        <v>65</v>
      </c>
      <c r="AM57" s="56" t="s">
        <v>64</v>
      </c>
      <c r="AN57" s="56" t="s">
        <v>65</v>
      </c>
      <c r="AO57" s="58"/>
      <c r="AP57" s="56"/>
      <c r="AQ57" s="56" t="s">
        <v>696</v>
      </c>
      <c r="AR57" s="56" t="s">
        <v>697</v>
      </c>
      <c r="AS57" s="56" t="s">
        <v>65</v>
      </c>
      <c r="AT57" s="56"/>
      <c r="AU57" s="58" t="s">
        <v>65</v>
      </c>
      <c r="AV57" s="89"/>
      <c r="AW57" s="58"/>
      <c r="AX57" s="58"/>
      <c r="AY57" s="22" t="s">
        <v>698</v>
      </c>
      <c r="AZ57" s="80" t="s">
        <v>699</v>
      </c>
    </row>
    <row r="58" spans="1:52" s="39" customFormat="1" ht="192.75" customHeight="1">
      <c r="A58" s="63">
        <v>57</v>
      </c>
      <c r="B58" s="58" t="s">
        <v>700</v>
      </c>
      <c r="C58" s="58" t="s">
        <v>269</v>
      </c>
      <c r="D58" s="58" t="s">
        <v>701</v>
      </c>
      <c r="E58" s="58">
        <v>2017</v>
      </c>
      <c r="F58" s="58" t="s">
        <v>55</v>
      </c>
      <c r="G58" s="58" t="s">
        <v>129</v>
      </c>
      <c r="H58" s="56" t="s">
        <v>238</v>
      </c>
      <c r="I58" s="56" t="str">
        <f t="array" ref="I58">_xlfn.TEXTJOIN(",", TRUE, IF(Table4[study_id]=Table3[[#This Row],[study_id]], Table4[iso_code], ""))</f>
        <v>TN</v>
      </c>
      <c r="J58" s="58">
        <f>COUNTIF(study_countries!A:A,A58)</f>
        <v>1</v>
      </c>
      <c r="K58" s="56" t="s">
        <v>223</v>
      </c>
      <c r="L58" s="58" t="s">
        <v>702</v>
      </c>
      <c r="M58" s="58" t="s">
        <v>703</v>
      </c>
      <c r="N58" s="58">
        <v>2010</v>
      </c>
      <c r="O58" s="58">
        <v>2030</v>
      </c>
      <c r="P58" s="56" t="s">
        <v>61</v>
      </c>
      <c r="Q58" s="58" t="s">
        <v>84</v>
      </c>
      <c r="R58" s="58" t="s">
        <v>63</v>
      </c>
      <c r="S58" s="56" t="s">
        <v>64</v>
      </c>
      <c r="T58" s="56" t="s">
        <v>64</v>
      </c>
      <c r="U58" s="56" t="s">
        <v>64</v>
      </c>
      <c r="V58" s="56" t="s">
        <v>65</v>
      </c>
      <c r="W58" s="56" t="s">
        <v>65</v>
      </c>
      <c r="X58" s="56" t="s">
        <v>65</v>
      </c>
      <c r="Y58" s="56" t="s">
        <v>64</v>
      </c>
      <c r="Z58" s="56" t="s">
        <v>65</v>
      </c>
      <c r="AA58" s="56" t="s">
        <v>65</v>
      </c>
      <c r="AB58" s="56" t="s">
        <v>66</v>
      </c>
      <c r="AC58" s="56" t="s">
        <v>104</v>
      </c>
      <c r="AD58" s="56" t="s">
        <v>88</v>
      </c>
      <c r="AE58" s="56" t="s">
        <v>64</v>
      </c>
      <c r="AF58" s="56" t="s">
        <v>65</v>
      </c>
      <c r="AG58" s="56" t="s">
        <v>65</v>
      </c>
      <c r="AH58" s="56" t="s">
        <v>65</v>
      </c>
      <c r="AI58" s="58" t="s">
        <v>89</v>
      </c>
      <c r="AJ58" s="56" t="s">
        <v>65</v>
      </c>
      <c r="AK58" s="56" t="s">
        <v>65</v>
      </c>
      <c r="AL58" s="56" t="s">
        <v>65</v>
      </c>
      <c r="AM58" s="56" t="s">
        <v>64</v>
      </c>
      <c r="AN58" s="56" t="s">
        <v>65</v>
      </c>
      <c r="AO58" s="58" t="s">
        <v>704</v>
      </c>
      <c r="AP58" s="56" t="s">
        <v>705</v>
      </c>
      <c r="AQ58" s="56" t="s">
        <v>706</v>
      </c>
      <c r="AR58" s="56" t="s">
        <v>707</v>
      </c>
      <c r="AS58" s="56" t="s">
        <v>136</v>
      </c>
      <c r="AT58" s="56"/>
      <c r="AU58" s="58" t="s">
        <v>65</v>
      </c>
      <c r="AV58" s="89">
        <v>0.05</v>
      </c>
      <c r="AW58" s="58" t="s">
        <v>65</v>
      </c>
      <c r="AX58" s="58"/>
      <c r="AY58" s="22" t="s">
        <v>708</v>
      </c>
      <c r="AZ58" s="80" t="s">
        <v>709</v>
      </c>
    </row>
    <row r="59" spans="1:52" s="39" customFormat="1" ht="219" customHeight="1">
      <c r="A59" s="63">
        <v>58</v>
      </c>
      <c r="B59" s="58" t="s">
        <v>710</v>
      </c>
      <c r="C59" s="58" t="s">
        <v>711</v>
      </c>
      <c r="D59" s="58" t="s">
        <v>712</v>
      </c>
      <c r="E59" s="58">
        <v>2021</v>
      </c>
      <c r="F59" s="58" t="s">
        <v>55</v>
      </c>
      <c r="G59" s="58" t="s">
        <v>129</v>
      </c>
      <c r="H59" s="56" t="s">
        <v>238</v>
      </c>
      <c r="I59" s="56" t="str">
        <f t="array" ref="I59">_xlfn.TEXTJOIN(",", TRUE, IF(Table4[study_id]=Table3[[#This Row],[study_id]], Table4[iso_code], ""))</f>
        <v>TN</v>
      </c>
      <c r="J59" s="58">
        <f>COUNTIF(study_countries!A:A,A59)</f>
        <v>1</v>
      </c>
      <c r="K59" s="56" t="s">
        <v>223</v>
      </c>
      <c r="L59" s="58" t="s">
        <v>713</v>
      </c>
      <c r="M59" s="58" t="s">
        <v>714</v>
      </c>
      <c r="N59" s="58">
        <v>2015</v>
      </c>
      <c r="O59" s="58">
        <v>2040</v>
      </c>
      <c r="P59" s="56" t="s">
        <v>159</v>
      </c>
      <c r="Q59" s="58" t="s">
        <v>159</v>
      </c>
      <c r="R59" s="58" t="s">
        <v>63</v>
      </c>
      <c r="S59" s="56" t="s">
        <v>64</v>
      </c>
      <c r="T59" s="56" t="s">
        <v>64</v>
      </c>
      <c r="U59" s="56" t="s">
        <v>64</v>
      </c>
      <c r="V59" s="56" t="s">
        <v>64</v>
      </c>
      <c r="W59" s="56" t="s">
        <v>65</v>
      </c>
      <c r="X59" s="56" t="s">
        <v>65</v>
      </c>
      <c r="Y59" s="56" t="s">
        <v>64</v>
      </c>
      <c r="Z59" s="56" t="s">
        <v>65</v>
      </c>
      <c r="AA59" s="56" t="s">
        <v>65</v>
      </c>
      <c r="AB59" s="56" t="s">
        <v>66</v>
      </c>
      <c r="AC59" s="56" t="s">
        <v>104</v>
      </c>
      <c r="AD59" s="56" t="s">
        <v>68</v>
      </c>
      <c r="AE59" s="56" t="s">
        <v>64</v>
      </c>
      <c r="AF59" s="56" t="s">
        <v>64</v>
      </c>
      <c r="AG59" s="56" t="s">
        <v>64</v>
      </c>
      <c r="AH59" s="56" t="s">
        <v>65</v>
      </c>
      <c r="AI59" s="58" t="s">
        <v>89</v>
      </c>
      <c r="AJ59" s="56" t="s">
        <v>65</v>
      </c>
      <c r="AK59" s="56" t="s">
        <v>65</v>
      </c>
      <c r="AL59" s="56" t="s">
        <v>65</v>
      </c>
      <c r="AM59" s="56" t="s">
        <v>136</v>
      </c>
      <c r="AN59" s="56" t="s">
        <v>65</v>
      </c>
      <c r="AO59" s="58" t="s">
        <v>715</v>
      </c>
      <c r="AP59" s="56" t="s">
        <v>716</v>
      </c>
      <c r="AQ59" s="56" t="s">
        <v>717</v>
      </c>
      <c r="AR59" s="56" t="s">
        <v>718</v>
      </c>
      <c r="AS59" s="56" t="s">
        <v>136</v>
      </c>
      <c r="AT59" s="56"/>
      <c r="AU59" s="58" t="s">
        <v>65</v>
      </c>
      <c r="AV59" s="89" t="s">
        <v>75</v>
      </c>
      <c r="AW59" s="58" t="s">
        <v>65</v>
      </c>
      <c r="AX59" s="58"/>
      <c r="AY59" s="22" t="s">
        <v>719</v>
      </c>
      <c r="AZ59" s="80" t="s">
        <v>720</v>
      </c>
    </row>
    <row r="60" spans="1:52" s="39" customFormat="1" ht="141" customHeight="1">
      <c r="A60" s="63">
        <v>59</v>
      </c>
      <c r="B60" s="58" t="s">
        <v>721</v>
      </c>
      <c r="C60" s="58" t="s">
        <v>532</v>
      </c>
      <c r="D60" s="58" t="s">
        <v>722</v>
      </c>
      <c r="E60" s="58">
        <v>2019</v>
      </c>
      <c r="F60" s="58" t="s">
        <v>55</v>
      </c>
      <c r="G60" s="58" t="s">
        <v>129</v>
      </c>
      <c r="H60" s="56" t="s">
        <v>101</v>
      </c>
      <c r="I60" s="56" t="str">
        <f t="array" ref="I60">_xlfn.TEXTJOIN(",", TRUE, IF(Table4[study_id]=Table3[[#This Row],[study_id]], Table4[iso_code], ""))</f>
        <v>BJ,BF,CI,GM,GH,GN,GW,LR,ML,NE,NG,SN,SL,TG</v>
      </c>
      <c r="J60" s="58">
        <f>COUNTIF(study_countries!A:A,A60)</f>
        <v>14</v>
      </c>
      <c r="K60" s="56" t="s">
        <v>248</v>
      </c>
      <c r="L60" s="58" t="s">
        <v>723</v>
      </c>
      <c r="M60" s="58" t="s">
        <v>724</v>
      </c>
      <c r="N60" s="58">
        <v>2016</v>
      </c>
      <c r="O60" s="58">
        <v>2030</v>
      </c>
      <c r="P60" s="56" t="s">
        <v>61</v>
      </c>
      <c r="Q60" s="58" t="s">
        <v>84</v>
      </c>
      <c r="R60" s="58" t="s">
        <v>63</v>
      </c>
      <c r="S60" s="56" t="s">
        <v>64</v>
      </c>
      <c r="T60" s="56" t="s">
        <v>64</v>
      </c>
      <c r="U60" s="56" t="s">
        <v>64</v>
      </c>
      <c r="V60" s="56" t="s">
        <v>64</v>
      </c>
      <c r="W60" s="56" t="s">
        <v>65</v>
      </c>
      <c r="X60" s="56" t="s">
        <v>65</v>
      </c>
      <c r="Y60" s="56" t="s">
        <v>64</v>
      </c>
      <c r="Z60" s="56" t="s">
        <v>65</v>
      </c>
      <c r="AA60" s="56" t="s">
        <v>64</v>
      </c>
      <c r="AB60" s="56" t="s">
        <v>66</v>
      </c>
      <c r="AC60" s="56" t="s">
        <v>67</v>
      </c>
      <c r="AD60" s="56" t="s">
        <v>68</v>
      </c>
      <c r="AE60" s="56" t="s">
        <v>64</v>
      </c>
      <c r="AF60" s="56" t="s">
        <v>65</v>
      </c>
      <c r="AG60" s="56" t="s">
        <v>65</v>
      </c>
      <c r="AH60" s="56" t="s">
        <v>65</v>
      </c>
      <c r="AI60" s="58" t="s">
        <v>89</v>
      </c>
      <c r="AJ60" s="56" t="s">
        <v>65</v>
      </c>
      <c r="AK60" s="56" t="s">
        <v>65</v>
      </c>
      <c r="AL60" s="56" t="s">
        <v>65</v>
      </c>
      <c r="AM60" s="56" t="s">
        <v>64</v>
      </c>
      <c r="AN60" s="56" t="s">
        <v>65</v>
      </c>
      <c r="AO60" s="58" t="s">
        <v>725</v>
      </c>
      <c r="AP60" s="56" t="s">
        <v>726</v>
      </c>
      <c r="AQ60" s="56" t="s">
        <v>727</v>
      </c>
      <c r="AR60" s="56" t="s">
        <v>277</v>
      </c>
      <c r="AS60" s="56" t="s">
        <v>65</v>
      </c>
      <c r="AT60" s="56"/>
      <c r="AU60" s="58" t="s">
        <v>65</v>
      </c>
      <c r="AV60" s="89" t="s">
        <v>75</v>
      </c>
      <c r="AW60" s="58" t="s">
        <v>65</v>
      </c>
      <c r="AX60" s="58"/>
      <c r="AY60" s="22" t="s">
        <v>728</v>
      </c>
      <c r="AZ60" s="80" t="s">
        <v>729</v>
      </c>
    </row>
    <row r="61" spans="1:52" s="39" customFormat="1" ht="168" customHeight="1">
      <c r="A61" s="63">
        <v>60</v>
      </c>
      <c r="B61" s="58" t="s">
        <v>730</v>
      </c>
      <c r="C61" s="58" t="s">
        <v>731</v>
      </c>
      <c r="D61" s="58" t="s">
        <v>732</v>
      </c>
      <c r="E61" s="58">
        <v>2022</v>
      </c>
      <c r="F61" s="58" t="s">
        <v>55</v>
      </c>
      <c r="G61" s="58" t="s">
        <v>129</v>
      </c>
      <c r="H61" s="56" t="s">
        <v>101</v>
      </c>
      <c r="I61" s="56" t="str">
        <f t="array" ref="I61">_xlfn.TEXTJOIN(",", TRUE, IF(Table4[study_id]=Table3[[#This Row],[study_id]], Table4[iso_code], ""))</f>
        <v>BJ,BF,CI,GM,GH,GN,GW,LR,ML,NE,NG,SN,SL,TG</v>
      </c>
      <c r="J61" s="58">
        <f>COUNTIF(study_countries!A:A,A61)</f>
        <v>14</v>
      </c>
      <c r="K61" s="56" t="s">
        <v>248</v>
      </c>
      <c r="L61" s="58" t="s">
        <v>733</v>
      </c>
      <c r="M61" s="58" t="s">
        <v>734</v>
      </c>
      <c r="N61" s="58">
        <v>2016</v>
      </c>
      <c r="O61" s="58">
        <v>2030</v>
      </c>
      <c r="P61" s="56" t="s">
        <v>61</v>
      </c>
      <c r="Q61" s="58" t="s">
        <v>441</v>
      </c>
      <c r="R61" s="58" t="s">
        <v>194</v>
      </c>
      <c r="S61" s="56" t="s">
        <v>64</v>
      </c>
      <c r="T61" s="56" t="s">
        <v>64</v>
      </c>
      <c r="U61" s="56" t="s">
        <v>64</v>
      </c>
      <c r="V61" s="56" t="s">
        <v>65</v>
      </c>
      <c r="W61" s="56" t="s">
        <v>65</v>
      </c>
      <c r="X61" s="56" t="s">
        <v>65</v>
      </c>
      <c r="Y61" s="56" t="s">
        <v>64</v>
      </c>
      <c r="Z61" s="56" t="s">
        <v>65</v>
      </c>
      <c r="AA61" s="56" t="s">
        <v>65</v>
      </c>
      <c r="AB61" s="56" t="s">
        <v>66</v>
      </c>
      <c r="AC61" s="56" t="s">
        <v>67</v>
      </c>
      <c r="AD61" s="56" t="s">
        <v>88</v>
      </c>
      <c r="AE61" s="56" t="s">
        <v>64</v>
      </c>
      <c r="AF61" s="56" t="s">
        <v>64</v>
      </c>
      <c r="AG61" s="56" t="s">
        <v>65</v>
      </c>
      <c r="AH61" s="56" t="s">
        <v>65</v>
      </c>
      <c r="AI61" s="58" t="s">
        <v>89</v>
      </c>
      <c r="AJ61" s="56" t="s">
        <v>65</v>
      </c>
      <c r="AK61" s="56" t="s">
        <v>65</v>
      </c>
      <c r="AL61" s="56" t="s">
        <v>65</v>
      </c>
      <c r="AM61" s="56" t="s">
        <v>64</v>
      </c>
      <c r="AN61" s="56" t="s">
        <v>136</v>
      </c>
      <c r="AO61" s="58"/>
      <c r="AP61" s="56"/>
      <c r="AQ61" s="56" t="s">
        <v>735</v>
      </c>
      <c r="AR61" s="56" t="s">
        <v>736</v>
      </c>
      <c r="AS61" s="56" t="s">
        <v>65</v>
      </c>
      <c r="AT61" s="56"/>
      <c r="AU61" s="58" t="s">
        <v>65</v>
      </c>
      <c r="AV61" s="89" t="s">
        <v>75</v>
      </c>
      <c r="AW61" s="58" t="s">
        <v>65</v>
      </c>
      <c r="AX61" s="58"/>
      <c r="AY61" s="22" t="s">
        <v>737</v>
      </c>
      <c r="AZ61" s="80" t="s">
        <v>738</v>
      </c>
    </row>
    <row r="62" spans="1:52" s="39" customFormat="1" ht="168" customHeight="1">
      <c r="A62" s="63">
        <v>61</v>
      </c>
      <c r="B62" s="58" t="s">
        <v>739</v>
      </c>
      <c r="C62" s="58" t="s">
        <v>740</v>
      </c>
      <c r="D62" s="58" t="s">
        <v>741</v>
      </c>
      <c r="E62" s="58">
        <v>2025</v>
      </c>
      <c r="F62" s="58" t="s">
        <v>55</v>
      </c>
      <c r="G62" s="58" t="s">
        <v>129</v>
      </c>
      <c r="H62" s="56" t="s">
        <v>238</v>
      </c>
      <c r="I62" s="56" t="str">
        <f t="array" ref="I62">_xlfn.TEXTJOIN(",", TRUE, IF(Table4[study_id]=Table3[[#This Row],[study_id]], Table4[iso_code], ""))</f>
        <v>ZM</v>
      </c>
      <c r="J62" s="58">
        <f>COUNTIF(study_countries!A:A,A62)</f>
        <v>1</v>
      </c>
      <c r="K62" s="56" t="s">
        <v>271</v>
      </c>
      <c r="L62" s="58" t="s">
        <v>742</v>
      </c>
      <c r="M62" s="58" t="s">
        <v>743</v>
      </c>
      <c r="N62" s="58">
        <v>2023</v>
      </c>
      <c r="O62" s="58">
        <v>2030</v>
      </c>
      <c r="P62" s="56" t="s">
        <v>61</v>
      </c>
      <c r="Q62" s="58" t="s">
        <v>84</v>
      </c>
      <c r="R62" s="58" t="s">
        <v>63</v>
      </c>
      <c r="S62" s="56" t="s">
        <v>64</v>
      </c>
      <c r="T62" s="56" t="s">
        <v>64</v>
      </c>
      <c r="U62" s="56" t="s">
        <v>64</v>
      </c>
      <c r="V62" s="56" t="s">
        <v>64</v>
      </c>
      <c r="W62" s="56" t="s">
        <v>65</v>
      </c>
      <c r="X62" s="56" t="s">
        <v>65</v>
      </c>
      <c r="Y62" s="56" t="s">
        <v>64</v>
      </c>
      <c r="Z62" s="56" t="s">
        <v>65</v>
      </c>
      <c r="AA62" s="56" t="s">
        <v>64</v>
      </c>
      <c r="AB62" s="56" t="s">
        <v>66</v>
      </c>
      <c r="AC62" s="56" t="s">
        <v>104</v>
      </c>
      <c r="AD62" s="56" t="s">
        <v>88</v>
      </c>
      <c r="AE62" s="56" t="s">
        <v>64</v>
      </c>
      <c r="AF62" s="56" t="s">
        <v>64</v>
      </c>
      <c r="AG62" s="56" t="s">
        <v>65</v>
      </c>
      <c r="AH62" s="56" t="s">
        <v>65</v>
      </c>
      <c r="AI62" s="58" t="s">
        <v>69</v>
      </c>
      <c r="AJ62" s="56" t="s">
        <v>65</v>
      </c>
      <c r="AK62" s="56" t="s">
        <v>65</v>
      </c>
      <c r="AL62" s="56" t="s">
        <v>65</v>
      </c>
      <c r="AM62" s="56" t="s">
        <v>64</v>
      </c>
      <c r="AN62" s="56" t="s">
        <v>65</v>
      </c>
      <c r="AO62" s="58" t="s">
        <v>744</v>
      </c>
      <c r="AP62" s="56" t="s">
        <v>745</v>
      </c>
      <c r="AQ62" s="56" t="s">
        <v>746</v>
      </c>
      <c r="AR62" s="56" t="s">
        <v>747</v>
      </c>
      <c r="AS62" s="56" t="s">
        <v>136</v>
      </c>
      <c r="AT62" s="56"/>
      <c r="AU62" s="58" t="s">
        <v>65</v>
      </c>
      <c r="AV62" s="89">
        <v>7.0000000000000007E-2</v>
      </c>
      <c r="AW62" s="58" t="s">
        <v>64</v>
      </c>
      <c r="AX62" s="58" t="s">
        <v>748</v>
      </c>
      <c r="AY62" s="22" t="s">
        <v>749</v>
      </c>
      <c r="AZ62" s="80" t="s">
        <v>750</v>
      </c>
    </row>
    <row r="63" spans="1:52" s="39" customFormat="1" ht="149.25" customHeight="1">
      <c r="A63" s="63">
        <v>62</v>
      </c>
      <c r="B63" s="67" t="s">
        <v>751</v>
      </c>
      <c r="C63" s="67" t="s">
        <v>752</v>
      </c>
      <c r="D63" s="67" t="s">
        <v>753</v>
      </c>
      <c r="E63" s="67">
        <v>2022</v>
      </c>
      <c r="F63" s="67" t="s">
        <v>55</v>
      </c>
      <c r="G63" s="58" t="s">
        <v>129</v>
      </c>
      <c r="H63" s="68" t="s">
        <v>238</v>
      </c>
      <c r="I63" s="56" t="str">
        <f t="array" ref="I63">_xlfn.TEXTJOIN(",", TRUE, IF(Table4[study_id]=Table3[[#This Row],[study_id]], Table4[iso_code], ""))</f>
        <v>ZM</v>
      </c>
      <c r="J63" s="58">
        <f>COUNTIF(study_countries!A:A,A63)</f>
        <v>1</v>
      </c>
      <c r="K63" s="68" t="s">
        <v>271</v>
      </c>
      <c r="L63" s="67" t="s">
        <v>754</v>
      </c>
      <c r="M63" s="67" t="s">
        <v>755</v>
      </c>
      <c r="N63" s="67">
        <v>2022</v>
      </c>
      <c r="O63" s="67">
        <v>2063</v>
      </c>
      <c r="P63" s="68" t="s">
        <v>61</v>
      </c>
      <c r="Q63" s="67" t="s">
        <v>84</v>
      </c>
      <c r="R63" s="58" t="s">
        <v>63</v>
      </c>
      <c r="S63" s="68" t="s">
        <v>64</v>
      </c>
      <c r="T63" s="68" t="s">
        <v>64</v>
      </c>
      <c r="U63" s="68" t="s">
        <v>64</v>
      </c>
      <c r="V63" s="68" t="s">
        <v>64</v>
      </c>
      <c r="W63" s="68" t="s">
        <v>65</v>
      </c>
      <c r="X63" s="68" t="s">
        <v>64</v>
      </c>
      <c r="Y63" s="68" t="s">
        <v>64</v>
      </c>
      <c r="Z63" s="68" t="s">
        <v>65</v>
      </c>
      <c r="AA63" s="68" t="s">
        <v>64</v>
      </c>
      <c r="AB63" s="56" t="s">
        <v>66</v>
      </c>
      <c r="AC63" s="68" t="s">
        <v>104</v>
      </c>
      <c r="AD63" s="56" t="s">
        <v>68</v>
      </c>
      <c r="AE63" s="68" t="s">
        <v>64</v>
      </c>
      <c r="AF63" s="68" t="s">
        <v>64</v>
      </c>
      <c r="AG63" s="68" t="s">
        <v>64</v>
      </c>
      <c r="AH63" s="56" t="s">
        <v>64</v>
      </c>
      <c r="AI63" s="58" t="s">
        <v>89</v>
      </c>
      <c r="AJ63" s="68" t="s">
        <v>65</v>
      </c>
      <c r="AK63" s="68" t="s">
        <v>65</v>
      </c>
      <c r="AL63" s="68" t="s">
        <v>65</v>
      </c>
      <c r="AM63" s="68" t="s">
        <v>64</v>
      </c>
      <c r="AN63" s="68" t="s">
        <v>65</v>
      </c>
      <c r="AO63" s="58"/>
      <c r="AP63" s="56" t="s">
        <v>756</v>
      </c>
      <c r="AQ63" s="68" t="s">
        <v>757</v>
      </c>
      <c r="AR63" s="68" t="s">
        <v>277</v>
      </c>
      <c r="AS63" s="68" t="s">
        <v>136</v>
      </c>
      <c r="AT63" s="68"/>
      <c r="AU63" s="58" t="s">
        <v>65</v>
      </c>
      <c r="AV63" s="89" t="s">
        <v>75</v>
      </c>
      <c r="AW63" s="58" t="s">
        <v>65</v>
      </c>
      <c r="AX63" s="58"/>
      <c r="AY63" s="96" t="s">
        <v>758</v>
      </c>
      <c r="AZ63" s="82" t="s">
        <v>759</v>
      </c>
    </row>
    <row r="64" spans="1:52" ht="73.5" customHeight="1">
      <c r="A64" s="97">
        <v>63</v>
      </c>
      <c r="B64" s="67" t="s">
        <v>760</v>
      </c>
      <c r="C64" s="67" t="s">
        <v>761</v>
      </c>
      <c r="D64" s="67" t="s">
        <v>762</v>
      </c>
      <c r="E64" s="67">
        <v>2024</v>
      </c>
      <c r="F64" s="67" t="s">
        <v>236</v>
      </c>
      <c r="G64" s="67" t="s">
        <v>763</v>
      </c>
      <c r="H64" s="68" t="s">
        <v>222</v>
      </c>
      <c r="I64" s="56" t="str">
        <f t="array" ref="I64">_xlfn.TEXTJOIN(",", TRUE, IF(Table4[study_id]=Table3[[#This Row],[study_id]], Table4[iso_code], ""))</f>
        <v>ZM</v>
      </c>
      <c r="J64" s="67">
        <f>COUNTIF(study_countries!A:A,A64)</f>
        <v>1</v>
      </c>
      <c r="K64" s="68" t="s">
        <v>271</v>
      </c>
      <c r="L64" s="67" t="s">
        <v>764</v>
      </c>
      <c r="M64" s="67" t="s">
        <v>765</v>
      </c>
      <c r="N64" s="67"/>
      <c r="O64" s="67"/>
      <c r="P64" s="68"/>
      <c r="Q64" s="67"/>
      <c r="R64" s="58"/>
      <c r="S64" s="68"/>
      <c r="T64" s="68"/>
      <c r="U64" s="68"/>
      <c r="V64" s="68"/>
      <c r="W64" s="68"/>
      <c r="X64" s="68"/>
      <c r="Y64" s="68"/>
      <c r="Z64" s="68"/>
      <c r="AA64" s="68"/>
      <c r="AB64" s="56" t="s">
        <v>66</v>
      </c>
      <c r="AC64" s="68" t="s">
        <v>67</v>
      </c>
      <c r="AD64" s="68" t="s">
        <v>68</v>
      </c>
      <c r="AE64" s="68" t="s">
        <v>65</v>
      </c>
      <c r="AF64" s="68" t="s">
        <v>65</v>
      </c>
      <c r="AG64" s="68" t="s">
        <v>65</v>
      </c>
      <c r="AH64" s="68"/>
      <c r="AI64" s="67" t="s">
        <v>69</v>
      </c>
      <c r="AJ64" s="68" t="s">
        <v>65</v>
      </c>
      <c r="AK64" s="68" t="s">
        <v>65</v>
      </c>
      <c r="AL64" s="68" t="s">
        <v>65</v>
      </c>
      <c r="AM64" s="68" t="s">
        <v>64</v>
      </c>
      <c r="AN64" s="68" t="s">
        <v>65</v>
      </c>
      <c r="AO64" s="68"/>
      <c r="AP64" s="68"/>
      <c r="AQ64" s="68" t="s">
        <v>766</v>
      </c>
      <c r="AR64" s="68" t="s">
        <v>767</v>
      </c>
      <c r="AS64" s="68" t="s">
        <v>64</v>
      </c>
      <c r="AT64" s="68"/>
      <c r="AU64" s="67" t="s">
        <v>65</v>
      </c>
      <c r="AV64" s="68"/>
      <c r="AW64" s="67"/>
      <c r="AX64" s="67"/>
      <c r="AY64" s="96" t="s">
        <v>768</v>
      </c>
      <c r="AZ64" s="82"/>
    </row>
    <row r="65" spans="1:52" ht="72" customHeight="1">
      <c r="A65" s="97">
        <v>64</v>
      </c>
      <c r="B65" s="67" t="s">
        <v>769</v>
      </c>
      <c r="C65" s="67" t="s">
        <v>770</v>
      </c>
      <c r="D65" s="67" t="s">
        <v>771</v>
      </c>
      <c r="E65" s="67">
        <v>2024</v>
      </c>
      <c r="F65" s="67" t="s">
        <v>236</v>
      </c>
      <c r="G65" s="67" t="s">
        <v>129</v>
      </c>
      <c r="H65" s="68" t="s">
        <v>222</v>
      </c>
      <c r="I65" s="56" t="str">
        <f t="array" ref="I65">_xlfn.TEXTJOIN(",", TRUE, IF(Table4[study_id]=Table3[[#This Row],[study_id]], Table4[iso_code], ""))</f>
        <v>MA</v>
      </c>
      <c r="J65" s="67">
        <f>COUNTIF(study_countries!A:A,A65)</f>
        <v>1</v>
      </c>
      <c r="K65" s="68" t="s">
        <v>223</v>
      </c>
      <c r="L65" s="67" t="s">
        <v>772</v>
      </c>
      <c r="M65" s="67" t="s">
        <v>773</v>
      </c>
      <c r="N65" s="67"/>
      <c r="O65" s="67"/>
      <c r="P65" s="68"/>
      <c r="Q65" s="67"/>
      <c r="R65" s="58"/>
      <c r="S65" s="68"/>
      <c r="T65" s="68"/>
      <c r="U65" s="68"/>
      <c r="V65" s="68"/>
      <c r="W65" s="68"/>
      <c r="X65" s="68"/>
      <c r="Y65" s="68"/>
      <c r="Z65" s="68"/>
      <c r="AA65" s="68"/>
      <c r="AB65" s="56" t="s">
        <v>66</v>
      </c>
      <c r="AC65" s="68" t="s">
        <v>87</v>
      </c>
      <c r="AD65" s="68" t="s">
        <v>88</v>
      </c>
      <c r="AE65" s="68" t="s">
        <v>64</v>
      </c>
      <c r="AF65" s="68" t="s">
        <v>65</v>
      </c>
      <c r="AG65" s="68" t="s">
        <v>65</v>
      </c>
      <c r="AH65" s="68"/>
      <c r="AI65" s="67" t="s">
        <v>89</v>
      </c>
      <c r="AJ65" s="68" t="s">
        <v>65</v>
      </c>
      <c r="AK65" s="68" t="s">
        <v>65</v>
      </c>
      <c r="AL65" s="68" t="s">
        <v>65</v>
      </c>
      <c r="AM65" s="68" t="s">
        <v>64</v>
      </c>
      <c r="AN65" s="68" t="s">
        <v>65</v>
      </c>
      <c r="AO65" s="68"/>
      <c r="AP65" s="68"/>
      <c r="AQ65" s="68" t="s">
        <v>774</v>
      </c>
      <c r="AR65" s="68" t="s">
        <v>519</v>
      </c>
      <c r="AS65" s="68" t="s">
        <v>64</v>
      </c>
      <c r="AT65" s="68"/>
      <c r="AU65" s="67" t="s">
        <v>65</v>
      </c>
      <c r="AV65" s="68"/>
      <c r="AW65" s="67"/>
      <c r="AX65" s="67"/>
      <c r="AY65" s="96" t="s">
        <v>775</v>
      </c>
      <c r="AZ65" s="98" t="s">
        <v>776</v>
      </c>
    </row>
    <row r="66" spans="1:52" ht="96" customHeight="1">
      <c r="A66" s="63">
        <v>65</v>
      </c>
      <c r="B66" s="58" t="s">
        <v>777</v>
      </c>
      <c r="C66" s="58" t="s">
        <v>778</v>
      </c>
      <c r="D66" s="58" t="s">
        <v>779</v>
      </c>
      <c r="E66" s="67">
        <v>2019</v>
      </c>
      <c r="F66" s="58" t="s">
        <v>55</v>
      </c>
      <c r="G66" s="67" t="s">
        <v>129</v>
      </c>
      <c r="H66" s="56" t="s">
        <v>238</v>
      </c>
      <c r="I66" s="56" t="str">
        <f t="array" ref="I66">_xlfn.TEXTJOIN(",", TRUE, IF(Table4[study_id]=Table3[[#This Row],[study_id]], Table4[iso_code], ""))</f>
        <v>SL</v>
      </c>
      <c r="J66" s="67">
        <f>COUNTIF(study_countries!A:A,A66)</f>
        <v>1</v>
      </c>
      <c r="K66" s="56" t="s">
        <v>248</v>
      </c>
      <c r="L66" s="58" t="s">
        <v>780</v>
      </c>
      <c r="M66" s="58" t="s">
        <v>781</v>
      </c>
      <c r="N66" s="58">
        <v>2015</v>
      </c>
      <c r="O66" s="58">
        <v>2065</v>
      </c>
      <c r="P66" s="56" t="s">
        <v>61</v>
      </c>
      <c r="Q66" s="67" t="s">
        <v>84</v>
      </c>
      <c r="R66" s="58" t="s">
        <v>63</v>
      </c>
      <c r="S66" s="56" t="s">
        <v>64</v>
      </c>
      <c r="T66" s="56" t="s">
        <v>64</v>
      </c>
      <c r="U66" s="56" t="s">
        <v>64</v>
      </c>
      <c r="V66" s="56" t="s">
        <v>64</v>
      </c>
      <c r="W66" s="56" t="s">
        <v>65</v>
      </c>
      <c r="X66" s="56" t="s">
        <v>65</v>
      </c>
      <c r="Y66" s="56" t="s">
        <v>64</v>
      </c>
      <c r="Z66" s="56" t="s">
        <v>65</v>
      </c>
      <c r="AA66" s="56" t="s">
        <v>65</v>
      </c>
      <c r="AB66" s="56" t="s">
        <v>66</v>
      </c>
      <c r="AC66" s="56" t="s">
        <v>104</v>
      </c>
      <c r="AD66" s="56" t="s">
        <v>88</v>
      </c>
      <c r="AE66" s="56" t="s">
        <v>64</v>
      </c>
      <c r="AF66" s="68" t="s">
        <v>65</v>
      </c>
      <c r="AG66" s="56" t="s">
        <v>65</v>
      </c>
      <c r="AH66" s="56" t="s">
        <v>65</v>
      </c>
      <c r="AI66" s="58" t="s">
        <v>89</v>
      </c>
      <c r="AJ66" s="56" t="s">
        <v>65</v>
      </c>
      <c r="AK66" s="56" t="s">
        <v>65</v>
      </c>
      <c r="AL66" s="56" t="s">
        <v>65</v>
      </c>
      <c r="AM66" s="56" t="s">
        <v>65</v>
      </c>
      <c r="AN66" s="56" t="s">
        <v>136</v>
      </c>
      <c r="AO66" s="56" t="s">
        <v>782</v>
      </c>
      <c r="AP66" s="56" t="s">
        <v>783</v>
      </c>
      <c r="AQ66" s="56" t="s">
        <v>474</v>
      </c>
      <c r="AR66" s="56" t="s">
        <v>475</v>
      </c>
      <c r="AS66" s="56" t="s">
        <v>65</v>
      </c>
      <c r="AT66" s="56"/>
      <c r="AU66" s="58" t="s">
        <v>64</v>
      </c>
      <c r="AV66" s="89">
        <v>0.05</v>
      </c>
      <c r="AW66" s="58" t="s">
        <v>65</v>
      </c>
      <c r="AX66" s="58"/>
      <c r="AY66" s="22" t="s">
        <v>784</v>
      </c>
      <c r="AZ66" s="81" t="s">
        <v>785</v>
      </c>
    </row>
    <row r="67" spans="1:52" ht="89.25" customHeight="1">
      <c r="A67" s="63">
        <v>66</v>
      </c>
      <c r="B67" s="58" t="s">
        <v>786</v>
      </c>
      <c r="C67" s="58" t="s">
        <v>787</v>
      </c>
      <c r="D67" s="58" t="s">
        <v>788</v>
      </c>
      <c r="E67" s="67">
        <v>2023</v>
      </c>
      <c r="F67" s="58" t="s">
        <v>236</v>
      </c>
      <c r="G67" s="67" t="s">
        <v>594</v>
      </c>
      <c r="H67" s="56" t="s">
        <v>238</v>
      </c>
      <c r="I67" s="56" t="str">
        <f t="array" ref="I67">_xlfn.TEXTJOIN(",", TRUE, IF(Table4[study_id]=Table3[[#This Row],[study_id]], Table4[iso_code], ""))</f>
        <v>UG</v>
      </c>
      <c r="J67" s="67">
        <f>COUNTIF(study_countries!A:A,A67)</f>
        <v>1</v>
      </c>
      <c r="K67" s="56" t="s">
        <v>321</v>
      </c>
      <c r="L67" s="58" t="s">
        <v>789</v>
      </c>
      <c r="M67" s="58" t="s">
        <v>790</v>
      </c>
      <c r="N67" s="58"/>
      <c r="O67" s="58"/>
      <c r="P67" s="56"/>
      <c r="Q67" s="67"/>
      <c r="R67" s="58"/>
      <c r="S67" s="56"/>
      <c r="T67" s="56"/>
      <c r="U67" s="56"/>
      <c r="V67" s="56"/>
      <c r="W67" s="56"/>
      <c r="X67" s="56"/>
      <c r="Y67" s="56"/>
      <c r="Z67" s="56"/>
      <c r="AA67" s="56"/>
      <c r="AB67" s="56" t="s">
        <v>66</v>
      </c>
      <c r="AC67" s="56" t="s">
        <v>104</v>
      </c>
      <c r="AD67" s="56" t="s">
        <v>68</v>
      </c>
      <c r="AE67" s="56" t="s">
        <v>64</v>
      </c>
      <c r="AF67" s="68" t="s">
        <v>65</v>
      </c>
      <c r="AG67" s="56" t="s">
        <v>65</v>
      </c>
      <c r="AH67" s="56"/>
      <c r="AI67" s="58" t="s">
        <v>69</v>
      </c>
      <c r="AJ67" s="56" t="s">
        <v>65</v>
      </c>
      <c r="AK67" s="56" t="s">
        <v>65</v>
      </c>
      <c r="AL67" s="56" t="s">
        <v>65</v>
      </c>
      <c r="AM67" s="56" t="s">
        <v>64</v>
      </c>
      <c r="AN67" s="56" t="s">
        <v>65</v>
      </c>
      <c r="AO67" s="56"/>
      <c r="AP67" s="56"/>
      <c r="AQ67" s="56"/>
      <c r="AR67" s="56" t="s">
        <v>791</v>
      </c>
      <c r="AS67" s="56" t="s">
        <v>136</v>
      </c>
      <c r="AT67" s="56"/>
      <c r="AU67" s="58" t="s">
        <v>64</v>
      </c>
      <c r="AV67" s="56"/>
      <c r="AW67" s="58"/>
      <c r="AX67" s="58"/>
      <c r="AY67" s="22" t="s">
        <v>792</v>
      </c>
      <c r="AZ67" s="81" t="s">
        <v>793</v>
      </c>
    </row>
    <row r="68" spans="1:52" ht="80.25" customHeight="1">
      <c r="A68" s="63">
        <v>67</v>
      </c>
      <c r="B68" s="58" t="s">
        <v>794</v>
      </c>
      <c r="C68" s="58" t="s">
        <v>269</v>
      </c>
      <c r="D68" s="58" t="s">
        <v>795</v>
      </c>
      <c r="E68" s="67">
        <v>2025</v>
      </c>
      <c r="F68" s="58" t="s">
        <v>55</v>
      </c>
      <c r="G68" s="67" t="s">
        <v>129</v>
      </c>
      <c r="H68" s="56" t="s">
        <v>101</v>
      </c>
      <c r="I68" s="56" t="str">
        <f t="array" ref="I68">_xlfn.TEXTJOIN(",", TRUE, IF(Table4[study_id]=Table3[[#This Row],[study_id]], Table4[iso_code], ""))</f>
        <v>AO,BW,LS,MZ,NA,ZA,ZM,ZW</v>
      </c>
      <c r="J68" s="67">
        <f>COUNTIF(study_countries!A:A,A68)</f>
        <v>8</v>
      </c>
      <c r="K68" s="56" t="s">
        <v>271</v>
      </c>
      <c r="L68" s="58" t="s">
        <v>796</v>
      </c>
      <c r="M68" s="58" t="s">
        <v>797</v>
      </c>
      <c r="N68" s="58">
        <v>2024</v>
      </c>
      <c r="O68" s="58">
        <v>2040</v>
      </c>
      <c r="P68" s="56" t="s">
        <v>61</v>
      </c>
      <c r="Q68" s="67" t="s">
        <v>84</v>
      </c>
      <c r="R68" s="58" t="s">
        <v>63</v>
      </c>
      <c r="S68" s="56" t="s">
        <v>64</v>
      </c>
      <c r="T68" s="56" t="s">
        <v>64</v>
      </c>
      <c r="U68" s="56" t="s">
        <v>64</v>
      </c>
      <c r="V68" s="56" t="s">
        <v>65</v>
      </c>
      <c r="W68" s="56" t="s">
        <v>65</v>
      </c>
      <c r="X68" s="56" t="s">
        <v>65</v>
      </c>
      <c r="Y68" s="56" t="s">
        <v>64</v>
      </c>
      <c r="Z68" s="56" t="s">
        <v>65</v>
      </c>
      <c r="AA68" s="56" t="s">
        <v>64</v>
      </c>
      <c r="AB68" s="56" t="s">
        <v>66</v>
      </c>
      <c r="AC68" s="56" t="s">
        <v>87</v>
      </c>
      <c r="AD68" s="56" t="s">
        <v>88</v>
      </c>
      <c r="AE68" s="56" t="s">
        <v>64</v>
      </c>
      <c r="AF68" s="68" t="s">
        <v>64</v>
      </c>
      <c r="AG68" s="56" t="s">
        <v>65</v>
      </c>
      <c r="AH68" s="56" t="s">
        <v>65</v>
      </c>
      <c r="AI68" s="58" t="s">
        <v>89</v>
      </c>
      <c r="AJ68" s="56" t="s">
        <v>65</v>
      </c>
      <c r="AK68" s="56" t="s">
        <v>65</v>
      </c>
      <c r="AL68" s="56" t="s">
        <v>65</v>
      </c>
      <c r="AM68" s="56" t="s">
        <v>64</v>
      </c>
      <c r="AN68" s="56" t="s">
        <v>65</v>
      </c>
      <c r="AO68" s="56" t="s">
        <v>798</v>
      </c>
      <c r="AP68" s="56" t="s">
        <v>799</v>
      </c>
      <c r="AQ68" s="56" t="s">
        <v>800</v>
      </c>
      <c r="AR68" s="56" t="s">
        <v>627</v>
      </c>
      <c r="AS68" s="56" t="s">
        <v>64</v>
      </c>
      <c r="AT68" s="56"/>
      <c r="AU68" s="58" t="s">
        <v>65</v>
      </c>
      <c r="AV68" s="56" t="s">
        <v>75</v>
      </c>
      <c r="AW68" s="58" t="s">
        <v>65</v>
      </c>
      <c r="AX68" s="58"/>
      <c r="AY68" s="22" t="s">
        <v>801</v>
      </c>
      <c r="AZ68" s="81" t="s">
        <v>802</v>
      </c>
    </row>
    <row r="69" spans="1:52" ht="82.5" customHeight="1">
      <c r="A69" s="63">
        <v>68</v>
      </c>
      <c r="B69" s="58" t="s">
        <v>803</v>
      </c>
      <c r="C69" s="58" t="s">
        <v>804</v>
      </c>
      <c r="D69" s="58" t="s">
        <v>805</v>
      </c>
      <c r="E69" s="67">
        <v>2005</v>
      </c>
      <c r="F69" s="58" t="s">
        <v>55</v>
      </c>
      <c r="G69" s="67" t="s">
        <v>129</v>
      </c>
      <c r="H69" s="56" t="s">
        <v>222</v>
      </c>
      <c r="I69" s="56" t="str">
        <f t="array" ref="I69">_xlfn.TEXTJOIN(",", TRUE, IF(Table4[study_id]=Table3[[#This Row],[study_id]], Table4[iso_code], ""))</f>
        <v>ZA</v>
      </c>
      <c r="J69" s="67">
        <f>COUNTIF(study_countries!A:A,A69)</f>
        <v>1</v>
      </c>
      <c r="K69" s="56" t="s">
        <v>271</v>
      </c>
      <c r="L69" s="58" t="s">
        <v>806</v>
      </c>
      <c r="M69" s="58" t="s">
        <v>807</v>
      </c>
      <c r="N69" s="58">
        <v>2003</v>
      </c>
      <c r="O69" s="58">
        <v>2018</v>
      </c>
      <c r="P69" s="56" t="s">
        <v>61</v>
      </c>
      <c r="Q69" s="67" t="s">
        <v>84</v>
      </c>
      <c r="R69" s="58" t="s">
        <v>63</v>
      </c>
      <c r="S69" s="56" t="s">
        <v>65</v>
      </c>
      <c r="T69" s="56" t="s">
        <v>64</v>
      </c>
      <c r="U69" s="56" t="s">
        <v>64</v>
      </c>
      <c r="V69" s="56" t="s">
        <v>64</v>
      </c>
      <c r="W69" s="56" t="s">
        <v>65</v>
      </c>
      <c r="X69" s="56" t="s">
        <v>65</v>
      </c>
      <c r="Y69" s="56" t="s">
        <v>64</v>
      </c>
      <c r="Z69" s="56" t="s">
        <v>65</v>
      </c>
      <c r="AA69" s="56" t="s">
        <v>64</v>
      </c>
      <c r="AB69" s="56" t="s">
        <v>146</v>
      </c>
      <c r="AC69" s="56" t="s">
        <v>67</v>
      </c>
      <c r="AD69" s="56" t="s">
        <v>88</v>
      </c>
      <c r="AE69" s="56" t="s">
        <v>64</v>
      </c>
      <c r="AF69" s="68" t="s">
        <v>64</v>
      </c>
      <c r="AG69" s="56" t="s">
        <v>65</v>
      </c>
      <c r="AH69" s="56" t="s">
        <v>65</v>
      </c>
      <c r="AI69" s="58" t="s">
        <v>69</v>
      </c>
      <c r="AJ69" s="56" t="s">
        <v>64</v>
      </c>
      <c r="AK69" s="56" t="s">
        <v>65</v>
      </c>
      <c r="AL69" s="56" t="s">
        <v>136</v>
      </c>
      <c r="AM69" s="56" t="s">
        <v>65</v>
      </c>
      <c r="AN69" s="56" t="s">
        <v>65</v>
      </c>
      <c r="AO69" s="56" t="s">
        <v>808</v>
      </c>
      <c r="AP69" s="56" t="s">
        <v>809</v>
      </c>
      <c r="AQ69" s="56" t="s">
        <v>810</v>
      </c>
      <c r="AR69" s="56" t="s">
        <v>811</v>
      </c>
      <c r="AS69" s="56" t="s">
        <v>136</v>
      </c>
      <c r="AT69" s="56"/>
      <c r="AU69" s="58" t="s">
        <v>64</v>
      </c>
      <c r="AV69" s="56" t="s">
        <v>75</v>
      </c>
      <c r="AW69" s="58" t="s">
        <v>65</v>
      </c>
      <c r="AX69" s="58"/>
      <c r="AY69" s="22" t="s">
        <v>812</v>
      </c>
      <c r="AZ69" s="81" t="s">
        <v>813</v>
      </c>
    </row>
    <row r="70" spans="1:52" ht="72.75" customHeight="1">
      <c r="A70" s="63">
        <v>69</v>
      </c>
      <c r="B70" s="58" t="s">
        <v>814</v>
      </c>
      <c r="C70" s="58" t="s">
        <v>815</v>
      </c>
      <c r="D70" s="58" t="s">
        <v>816</v>
      </c>
      <c r="E70" s="67">
        <v>2024</v>
      </c>
      <c r="F70" s="58" t="s">
        <v>236</v>
      </c>
      <c r="G70" s="67" t="s">
        <v>817</v>
      </c>
      <c r="H70" s="56" t="s">
        <v>222</v>
      </c>
      <c r="I70" s="56" t="str">
        <f t="array" ref="I70">_xlfn.TEXTJOIN(",", TRUE, IF(Table4[study_id]=Table3[[#This Row],[study_id]], Table4[iso_code], ""))</f>
        <v>DZ</v>
      </c>
      <c r="J70" s="67">
        <f>COUNTIF(study_countries!A:A,A70)</f>
        <v>1</v>
      </c>
      <c r="K70" s="56" t="s">
        <v>223</v>
      </c>
      <c r="L70" s="58" t="s">
        <v>818</v>
      </c>
      <c r="M70" s="58" t="s">
        <v>819</v>
      </c>
      <c r="N70" s="58"/>
      <c r="O70" s="58"/>
      <c r="P70" s="56"/>
      <c r="Q70" s="67"/>
      <c r="R70" s="58"/>
      <c r="S70" s="56"/>
      <c r="T70" s="56"/>
      <c r="U70" s="56"/>
      <c r="V70" s="56"/>
      <c r="W70" s="56"/>
      <c r="X70" s="56"/>
      <c r="Y70" s="56"/>
      <c r="Z70" s="56"/>
      <c r="AA70" s="56"/>
      <c r="AB70" s="56"/>
      <c r="AC70" s="56" t="s">
        <v>104</v>
      </c>
      <c r="AD70" s="56" t="s">
        <v>88</v>
      </c>
      <c r="AE70" s="56" t="s">
        <v>64</v>
      </c>
      <c r="AF70" s="68" t="s">
        <v>64</v>
      </c>
      <c r="AG70" s="56" t="s">
        <v>65</v>
      </c>
      <c r="AH70" s="56"/>
      <c r="AI70" s="58" t="s">
        <v>89</v>
      </c>
      <c r="AJ70" s="56" t="s">
        <v>65</v>
      </c>
      <c r="AK70" s="56" t="s">
        <v>65</v>
      </c>
      <c r="AL70" s="56" t="s">
        <v>65</v>
      </c>
      <c r="AM70" s="56" t="s">
        <v>65</v>
      </c>
      <c r="AN70" s="56" t="s">
        <v>64</v>
      </c>
      <c r="AO70" s="56"/>
      <c r="AP70" s="56"/>
      <c r="AQ70" s="56" t="s">
        <v>820</v>
      </c>
      <c r="AR70" s="56" t="s">
        <v>821</v>
      </c>
      <c r="AS70" s="56" t="s">
        <v>64</v>
      </c>
      <c r="AT70" s="56"/>
      <c r="AU70" s="58" t="s">
        <v>65</v>
      </c>
      <c r="AV70" s="56"/>
      <c r="AW70" s="58"/>
      <c r="AX70" s="58"/>
      <c r="AY70" s="22" t="s">
        <v>822</v>
      </c>
      <c r="AZ70" s="81" t="s">
        <v>823</v>
      </c>
    </row>
    <row r="71" spans="1:52" ht="122.25" customHeight="1">
      <c r="A71" s="63">
        <v>70</v>
      </c>
      <c r="B71" s="58" t="s">
        <v>824</v>
      </c>
      <c r="C71" s="58" t="s">
        <v>269</v>
      </c>
      <c r="D71" s="58" t="s">
        <v>825</v>
      </c>
      <c r="E71" s="67">
        <v>2017</v>
      </c>
      <c r="F71" s="58" t="s">
        <v>55</v>
      </c>
      <c r="G71" s="67" t="s">
        <v>129</v>
      </c>
      <c r="H71" s="56" t="s">
        <v>238</v>
      </c>
      <c r="I71" s="56" t="str">
        <f t="array" ref="I71">_xlfn.TEXTJOIN(",", TRUE, IF(Table4[study_id]=Table3[[#This Row],[study_id]], Table4[iso_code], ""))</f>
        <v>GH</v>
      </c>
      <c r="J71" s="67">
        <f>COUNTIF(study_countries!A:A,A71)</f>
        <v>1</v>
      </c>
      <c r="K71" s="56" t="s">
        <v>248</v>
      </c>
      <c r="L71" s="58" t="s">
        <v>826</v>
      </c>
      <c r="M71" s="58" t="s">
        <v>827</v>
      </c>
      <c r="N71" s="58">
        <v>2015</v>
      </c>
      <c r="O71" s="58">
        <v>2050</v>
      </c>
      <c r="P71" s="56" t="s">
        <v>61</v>
      </c>
      <c r="Q71" s="67" t="s">
        <v>84</v>
      </c>
      <c r="R71" s="58" t="s">
        <v>63</v>
      </c>
      <c r="S71" s="56" t="s">
        <v>64</v>
      </c>
      <c r="T71" s="56" t="s">
        <v>64</v>
      </c>
      <c r="U71" s="56" t="s">
        <v>64</v>
      </c>
      <c r="V71" s="56" t="s">
        <v>65</v>
      </c>
      <c r="W71" s="56" t="s">
        <v>65</v>
      </c>
      <c r="X71" s="56" t="s">
        <v>65</v>
      </c>
      <c r="Y71" s="56" t="s">
        <v>64</v>
      </c>
      <c r="Z71" s="56" t="s">
        <v>65</v>
      </c>
      <c r="AA71" s="56" t="s">
        <v>64</v>
      </c>
      <c r="AB71" s="56" t="s">
        <v>66</v>
      </c>
      <c r="AC71" s="56" t="s">
        <v>104</v>
      </c>
      <c r="AD71" s="56" t="s">
        <v>88</v>
      </c>
      <c r="AE71" s="56" t="s">
        <v>64</v>
      </c>
      <c r="AF71" s="68" t="s">
        <v>64</v>
      </c>
      <c r="AG71" s="56" t="s">
        <v>65</v>
      </c>
      <c r="AH71" s="56" t="s">
        <v>65</v>
      </c>
      <c r="AI71" s="58" t="s">
        <v>89</v>
      </c>
      <c r="AJ71" s="56" t="s">
        <v>65</v>
      </c>
      <c r="AK71" s="56" t="s">
        <v>65</v>
      </c>
      <c r="AL71" s="56" t="s">
        <v>65</v>
      </c>
      <c r="AM71" s="56" t="s">
        <v>136</v>
      </c>
      <c r="AN71" s="56" t="s">
        <v>65</v>
      </c>
      <c r="AO71" s="56" t="s">
        <v>828</v>
      </c>
      <c r="AP71" s="56" t="s">
        <v>829</v>
      </c>
      <c r="AQ71" s="56" t="s">
        <v>474</v>
      </c>
      <c r="AR71" s="56" t="s">
        <v>475</v>
      </c>
      <c r="AS71" s="56" t="s">
        <v>65</v>
      </c>
      <c r="AT71" s="56"/>
      <c r="AU71" s="58" t="s">
        <v>64</v>
      </c>
      <c r="AV71" s="56" t="s">
        <v>75</v>
      </c>
      <c r="AW71" s="58" t="s">
        <v>65</v>
      </c>
      <c r="AX71" s="58"/>
      <c r="AY71" s="22" t="s">
        <v>830</v>
      </c>
      <c r="AZ71" s="80"/>
    </row>
    <row r="72" spans="1:52" ht="117" customHeight="1">
      <c r="A72" s="63">
        <v>71</v>
      </c>
      <c r="B72" s="58" t="s">
        <v>831</v>
      </c>
      <c r="C72" s="58" t="s">
        <v>832</v>
      </c>
      <c r="D72" s="58" t="s">
        <v>833</v>
      </c>
      <c r="E72" s="67">
        <v>2023</v>
      </c>
      <c r="F72" s="58" t="s">
        <v>236</v>
      </c>
      <c r="G72" s="67" t="s">
        <v>763</v>
      </c>
      <c r="H72" s="56" t="s">
        <v>222</v>
      </c>
      <c r="I72" s="56" t="str">
        <f t="array" ref="I72">_xlfn.TEXTJOIN(",", TRUE, IF(Table4[study_id]=Table3[[#This Row],[study_id]], Table4[iso_code], ""))</f>
        <v>DZ</v>
      </c>
      <c r="J72" s="67">
        <f>COUNTIF(study_countries!A:A,A72)</f>
        <v>1</v>
      </c>
      <c r="K72" s="56" t="s">
        <v>223</v>
      </c>
      <c r="L72" s="58" t="s">
        <v>834</v>
      </c>
      <c r="M72" s="58" t="s">
        <v>835</v>
      </c>
      <c r="N72" s="58"/>
      <c r="O72" s="58"/>
      <c r="P72" s="56"/>
      <c r="Q72" s="67"/>
      <c r="R72" s="58"/>
      <c r="S72" s="56"/>
      <c r="T72" s="56"/>
      <c r="U72" s="56"/>
      <c r="V72" s="56"/>
      <c r="W72" s="56"/>
      <c r="X72" s="56"/>
      <c r="Y72" s="56"/>
      <c r="Z72" s="56"/>
      <c r="AA72" s="56"/>
      <c r="AB72" s="56" t="s">
        <v>66</v>
      </c>
      <c r="AC72" s="56" t="s">
        <v>67</v>
      </c>
      <c r="AD72" s="56" t="s">
        <v>88</v>
      </c>
      <c r="AE72" s="56" t="s">
        <v>64</v>
      </c>
      <c r="AF72" s="68" t="s">
        <v>64</v>
      </c>
      <c r="AG72" s="56" t="s">
        <v>65</v>
      </c>
      <c r="AH72" s="56"/>
      <c r="AI72" s="58" t="s">
        <v>69</v>
      </c>
      <c r="AJ72" s="56" t="s">
        <v>65</v>
      </c>
      <c r="AK72" s="56" t="s">
        <v>65</v>
      </c>
      <c r="AL72" s="56" t="s">
        <v>65</v>
      </c>
      <c r="AM72" s="56" t="s">
        <v>64</v>
      </c>
      <c r="AN72" s="56" t="s">
        <v>65</v>
      </c>
      <c r="AO72" s="56"/>
      <c r="AP72" s="56"/>
      <c r="AQ72" s="56" t="s">
        <v>836</v>
      </c>
      <c r="AR72" s="56" t="s">
        <v>821</v>
      </c>
      <c r="AS72" s="56" t="s">
        <v>64</v>
      </c>
      <c r="AT72" s="56"/>
      <c r="AU72" s="58" t="s">
        <v>65</v>
      </c>
      <c r="AV72" s="56"/>
      <c r="AW72" s="58"/>
      <c r="AX72" s="58"/>
      <c r="AY72" s="22" t="s">
        <v>837</v>
      </c>
      <c r="AZ72" s="81" t="s">
        <v>838</v>
      </c>
    </row>
    <row r="73" spans="1:52" ht="102" customHeight="1">
      <c r="A73" s="63">
        <v>72</v>
      </c>
      <c r="B73" s="58" t="s">
        <v>839</v>
      </c>
      <c r="C73" s="58" t="s">
        <v>840</v>
      </c>
      <c r="D73" s="58" t="s">
        <v>841</v>
      </c>
      <c r="E73" s="67">
        <v>2018</v>
      </c>
      <c r="F73" s="58" t="s">
        <v>236</v>
      </c>
      <c r="G73" s="67" t="s">
        <v>763</v>
      </c>
      <c r="H73" s="56" t="s">
        <v>222</v>
      </c>
      <c r="I73" s="56" t="str">
        <f t="array" ref="I73">_xlfn.TEXTJOIN(",", TRUE, IF(Table4[study_id]=Table3[[#This Row],[study_id]], Table4[iso_code], ""))</f>
        <v>KE</v>
      </c>
      <c r="J73" s="67">
        <f>COUNTIF(study_countries!A:A,A73)</f>
        <v>1</v>
      </c>
      <c r="K73" s="56" t="s">
        <v>321</v>
      </c>
      <c r="L73" s="58" t="s">
        <v>842</v>
      </c>
      <c r="M73" s="58" t="s">
        <v>843</v>
      </c>
      <c r="N73" s="58"/>
      <c r="O73" s="58"/>
      <c r="P73" s="56"/>
      <c r="Q73" s="67"/>
      <c r="R73" s="58"/>
      <c r="S73" s="56"/>
      <c r="T73" s="56"/>
      <c r="U73" s="56"/>
      <c r="V73" s="56"/>
      <c r="W73" s="56"/>
      <c r="X73" s="56"/>
      <c r="Y73" s="56"/>
      <c r="Z73" s="56"/>
      <c r="AA73" s="56"/>
      <c r="AB73" s="56" t="s">
        <v>66</v>
      </c>
      <c r="AC73" s="56" t="s">
        <v>67</v>
      </c>
      <c r="AD73" s="56" t="s">
        <v>88</v>
      </c>
      <c r="AE73" s="56" t="s">
        <v>65</v>
      </c>
      <c r="AF73" s="68" t="s">
        <v>64</v>
      </c>
      <c r="AG73" s="56" t="s">
        <v>65</v>
      </c>
      <c r="AH73" s="56"/>
      <c r="AI73" s="58" t="s">
        <v>89</v>
      </c>
      <c r="AJ73" s="56" t="s">
        <v>65</v>
      </c>
      <c r="AK73" s="56" t="s">
        <v>65</v>
      </c>
      <c r="AL73" s="56" t="s">
        <v>65</v>
      </c>
      <c r="AM73" s="56" t="s">
        <v>64</v>
      </c>
      <c r="AN73" s="56" t="s">
        <v>65</v>
      </c>
      <c r="AO73" s="56"/>
      <c r="AP73" s="56"/>
      <c r="AQ73" s="56" t="s">
        <v>844</v>
      </c>
      <c r="AR73" s="56" t="s">
        <v>475</v>
      </c>
      <c r="AS73" s="56" t="s">
        <v>65</v>
      </c>
      <c r="AT73" s="56"/>
      <c r="AU73" s="58" t="s">
        <v>64</v>
      </c>
      <c r="AV73" s="56"/>
      <c r="AW73" s="58"/>
      <c r="AX73" s="58"/>
      <c r="AY73" s="22" t="s">
        <v>845</v>
      </c>
      <c r="AZ73" s="80"/>
    </row>
    <row r="74" spans="1:52" ht="79.5" customHeight="1">
      <c r="A74" s="63">
        <v>73</v>
      </c>
      <c r="B74" s="58" t="s">
        <v>846</v>
      </c>
      <c r="C74" s="58" t="s">
        <v>761</v>
      </c>
      <c r="D74" s="58" t="s">
        <v>847</v>
      </c>
      <c r="E74" s="67">
        <v>2012</v>
      </c>
      <c r="F74" s="58" t="s">
        <v>236</v>
      </c>
      <c r="G74" s="67" t="s">
        <v>817</v>
      </c>
      <c r="H74" s="56" t="s">
        <v>222</v>
      </c>
      <c r="I74" s="56" t="str">
        <f t="array" ref="I74">_xlfn.TEXTJOIN(",", TRUE, IF(Table4[study_id]=Table3[[#This Row],[study_id]], Table4[iso_code], ""))</f>
        <v>DZ</v>
      </c>
      <c r="J74" s="67">
        <f>COUNTIF(study_countries!A:A,A74)</f>
        <v>1</v>
      </c>
      <c r="K74" s="56" t="s">
        <v>223</v>
      </c>
      <c r="L74" s="58" t="s">
        <v>848</v>
      </c>
      <c r="M74" s="58" t="s">
        <v>849</v>
      </c>
      <c r="N74" s="58"/>
      <c r="O74" s="58"/>
      <c r="P74" s="56"/>
      <c r="Q74" s="67"/>
      <c r="R74" s="58"/>
      <c r="S74" s="56"/>
      <c r="T74" s="56"/>
      <c r="U74" s="56"/>
      <c r="V74" s="56"/>
      <c r="W74" s="56"/>
      <c r="X74" s="56"/>
      <c r="Y74" s="56"/>
      <c r="Z74" s="56"/>
      <c r="AA74" s="56"/>
      <c r="AB74" s="56" t="s">
        <v>66</v>
      </c>
      <c r="AC74" s="56" t="s">
        <v>67</v>
      </c>
      <c r="AD74" s="56" t="s">
        <v>88</v>
      </c>
      <c r="AE74" s="56" t="s">
        <v>64</v>
      </c>
      <c r="AF74" s="68" t="s">
        <v>64</v>
      </c>
      <c r="AG74" s="56" t="s">
        <v>65</v>
      </c>
      <c r="AH74" s="56"/>
      <c r="AI74" s="58" t="s">
        <v>89</v>
      </c>
      <c r="AJ74" s="56" t="s">
        <v>65</v>
      </c>
      <c r="AK74" s="56" t="s">
        <v>65</v>
      </c>
      <c r="AL74" s="56" t="s">
        <v>65</v>
      </c>
      <c r="AM74" s="56" t="s">
        <v>136</v>
      </c>
      <c r="AN74" s="56" t="s">
        <v>65</v>
      </c>
      <c r="AO74" s="56"/>
      <c r="AP74" s="56"/>
      <c r="AQ74" s="56" t="s">
        <v>850</v>
      </c>
      <c r="AR74" s="56" t="s">
        <v>821</v>
      </c>
      <c r="AS74" s="56" t="s">
        <v>64</v>
      </c>
      <c r="AT74" s="56"/>
      <c r="AU74" s="58" t="s">
        <v>65</v>
      </c>
      <c r="AV74" s="56"/>
      <c r="AW74" s="58"/>
      <c r="AX74" s="58"/>
      <c r="AY74" s="22" t="s">
        <v>851</v>
      </c>
      <c r="AZ74" s="81" t="s">
        <v>852</v>
      </c>
    </row>
    <row r="75" spans="1:52" ht="97.5" customHeight="1">
      <c r="A75" s="63">
        <v>74</v>
      </c>
      <c r="B75" s="58" t="s">
        <v>853</v>
      </c>
      <c r="C75" s="58" t="s">
        <v>854</v>
      </c>
      <c r="D75" s="58" t="s">
        <v>855</v>
      </c>
      <c r="E75" s="67">
        <v>2018</v>
      </c>
      <c r="F75" s="58" t="s">
        <v>236</v>
      </c>
      <c r="G75" s="67" t="s">
        <v>129</v>
      </c>
      <c r="H75" s="56" t="s">
        <v>238</v>
      </c>
      <c r="I75" s="56" t="str">
        <f t="array" ref="I75">_xlfn.TEXTJOIN(",", TRUE, IF(Table4[study_id]=Table3[[#This Row],[study_id]], Table4[iso_code], ""))</f>
        <v>NG</v>
      </c>
      <c r="J75" s="67">
        <f>COUNTIF(study_countries!A:A,A75)</f>
        <v>1</v>
      </c>
      <c r="K75" s="56" t="s">
        <v>248</v>
      </c>
      <c r="L75" s="58" t="s">
        <v>856</v>
      </c>
      <c r="M75" s="58" t="s">
        <v>857</v>
      </c>
      <c r="N75" s="58">
        <v>2010</v>
      </c>
      <c r="O75" s="58">
        <v>2050</v>
      </c>
      <c r="P75" s="56"/>
      <c r="Q75" s="67"/>
      <c r="R75" s="58"/>
      <c r="S75" s="56"/>
      <c r="T75" s="56"/>
      <c r="U75" s="56"/>
      <c r="V75" s="56"/>
      <c r="W75" s="56"/>
      <c r="X75" s="56"/>
      <c r="Y75" s="56"/>
      <c r="Z75" s="56"/>
      <c r="AA75" s="56"/>
      <c r="AB75" s="56" t="s">
        <v>66</v>
      </c>
      <c r="AC75" s="56" t="s">
        <v>67</v>
      </c>
      <c r="AD75" s="56" t="s">
        <v>88</v>
      </c>
      <c r="AE75" s="56" t="s">
        <v>64</v>
      </c>
      <c r="AF75" s="68" t="s">
        <v>65</v>
      </c>
      <c r="AG75" s="56" t="s">
        <v>65</v>
      </c>
      <c r="AH75" s="56"/>
      <c r="AI75" s="58" t="s">
        <v>89</v>
      </c>
      <c r="AJ75" s="56" t="s">
        <v>65</v>
      </c>
      <c r="AK75" s="56" t="s">
        <v>65</v>
      </c>
      <c r="AL75" s="56" t="s">
        <v>65</v>
      </c>
      <c r="AM75" s="56" t="s">
        <v>64</v>
      </c>
      <c r="AN75" s="56" t="s">
        <v>65</v>
      </c>
      <c r="AO75" s="56"/>
      <c r="AP75" s="56"/>
      <c r="AQ75" s="56" t="s">
        <v>858</v>
      </c>
      <c r="AR75" s="56" t="s">
        <v>859</v>
      </c>
      <c r="AS75" s="56" t="s">
        <v>136</v>
      </c>
      <c r="AT75" s="56"/>
      <c r="AU75" s="58" t="s">
        <v>65</v>
      </c>
      <c r="AV75" s="56"/>
      <c r="AW75" s="58"/>
      <c r="AX75" s="58"/>
      <c r="AY75" s="22" t="s">
        <v>860</v>
      </c>
      <c r="AZ75" s="81" t="s">
        <v>861</v>
      </c>
    </row>
    <row r="76" spans="1:52" ht="92.25" customHeight="1">
      <c r="A76" s="63">
        <v>75</v>
      </c>
      <c r="B76" s="58" t="s">
        <v>862</v>
      </c>
      <c r="C76" s="58" t="s">
        <v>761</v>
      </c>
      <c r="D76" s="58" t="s">
        <v>863</v>
      </c>
      <c r="E76" s="67">
        <v>2019</v>
      </c>
      <c r="F76" s="58" t="s">
        <v>236</v>
      </c>
      <c r="G76" s="67" t="s">
        <v>594</v>
      </c>
      <c r="H76" s="56" t="s">
        <v>222</v>
      </c>
      <c r="I76" s="56" t="str">
        <f t="array" ref="I76">_xlfn.TEXTJOIN(",", TRUE, IF(Table4[study_id]=Table3[[#This Row],[study_id]], Table4[iso_code], ""))</f>
        <v>ET</v>
      </c>
      <c r="J76" s="67">
        <f>COUNTIF(study_countries!A:A,A76)</f>
        <v>1</v>
      </c>
      <c r="K76" s="56" t="s">
        <v>321</v>
      </c>
      <c r="L76" s="58" t="s">
        <v>864</v>
      </c>
      <c r="M76" s="58" t="s">
        <v>865</v>
      </c>
      <c r="N76" s="58"/>
      <c r="O76" s="58"/>
      <c r="P76" s="56"/>
      <c r="Q76" s="67"/>
      <c r="R76" s="58"/>
      <c r="S76" s="56"/>
      <c r="T76" s="56"/>
      <c r="U76" s="56"/>
      <c r="V76" s="56"/>
      <c r="W76" s="56"/>
      <c r="X76" s="56"/>
      <c r="Y76" s="56"/>
      <c r="Z76" s="56"/>
      <c r="AA76" s="56"/>
      <c r="AB76" s="56" t="s">
        <v>66</v>
      </c>
      <c r="AC76" s="56" t="s">
        <v>67</v>
      </c>
      <c r="AD76" s="56" t="s">
        <v>88</v>
      </c>
      <c r="AE76" s="56" t="s">
        <v>64</v>
      </c>
      <c r="AF76" s="68" t="s">
        <v>65</v>
      </c>
      <c r="AG76" s="56" t="s">
        <v>65</v>
      </c>
      <c r="AH76" s="56"/>
      <c r="AI76" s="58" t="s">
        <v>69</v>
      </c>
      <c r="AJ76" s="56" t="s">
        <v>65</v>
      </c>
      <c r="AK76" s="56" t="s">
        <v>65</v>
      </c>
      <c r="AL76" s="56" t="s">
        <v>65</v>
      </c>
      <c r="AM76" s="56" t="s">
        <v>64</v>
      </c>
      <c r="AN76" s="56" t="s">
        <v>65</v>
      </c>
      <c r="AO76" s="56"/>
      <c r="AP76" s="56"/>
      <c r="AQ76" s="56" t="s">
        <v>866</v>
      </c>
      <c r="AR76" s="56" t="s">
        <v>199</v>
      </c>
      <c r="AS76" s="56" t="s">
        <v>64</v>
      </c>
      <c r="AT76" s="56"/>
      <c r="AU76" s="58" t="s">
        <v>65</v>
      </c>
      <c r="AV76" s="56"/>
      <c r="AW76" s="58"/>
      <c r="AX76" s="58"/>
      <c r="AY76" s="22" t="s">
        <v>867</v>
      </c>
      <c r="AZ76" s="81" t="s">
        <v>868</v>
      </c>
    </row>
    <row r="77" spans="1:52" ht="82.5" customHeight="1">
      <c r="A77" s="63">
        <v>76</v>
      </c>
      <c r="B77" s="58" t="s">
        <v>869</v>
      </c>
      <c r="C77" s="58" t="s">
        <v>870</v>
      </c>
      <c r="D77" s="58" t="s">
        <v>871</v>
      </c>
      <c r="E77" s="67">
        <v>2026</v>
      </c>
      <c r="F77" s="58" t="s">
        <v>872</v>
      </c>
      <c r="G77" s="67" t="s">
        <v>129</v>
      </c>
      <c r="H77" s="56" t="s">
        <v>238</v>
      </c>
      <c r="I77" s="56" t="str">
        <f t="array" ref="I77">_xlfn.TEXTJOIN(",", TRUE, IF(Table4[study_id]=Table3[[#This Row],[study_id]], Table4[iso_code], ""))</f>
        <v>KE</v>
      </c>
      <c r="J77" s="67">
        <f>COUNTIF(study_countries!A:A,A77)</f>
        <v>1</v>
      </c>
      <c r="K77" s="56" t="s">
        <v>321</v>
      </c>
      <c r="L77" s="58" t="s">
        <v>873</v>
      </c>
      <c r="M77" s="58" t="s">
        <v>874</v>
      </c>
      <c r="N77" s="58"/>
      <c r="O77" s="58"/>
      <c r="P77" s="56"/>
      <c r="Q77" s="67"/>
      <c r="R77" s="58"/>
      <c r="S77" s="56"/>
      <c r="T77" s="56"/>
      <c r="U77" s="56"/>
      <c r="V77" s="56"/>
      <c r="W77" s="56"/>
      <c r="X77" s="56"/>
      <c r="Y77" s="56"/>
      <c r="Z77" s="56"/>
      <c r="AA77" s="56"/>
      <c r="AB77" s="56"/>
      <c r="AC77" s="56" t="s">
        <v>104</v>
      </c>
      <c r="AD77" s="56" t="s">
        <v>88</v>
      </c>
      <c r="AE77" s="56"/>
      <c r="AF77" s="68"/>
      <c r="AG77" s="56"/>
      <c r="AH77" s="56"/>
      <c r="AI77" s="58"/>
      <c r="AJ77" s="56"/>
      <c r="AK77" s="56"/>
      <c r="AL77" s="56"/>
      <c r="AM77" s="56"/>
      <c r="AN77" s="56"/>
      <c r="AO77" s="56"/>
      <c r="AP77" s="56"/>
      <c r="AQ77" s="56" t="s">
        <v>875</v>
      </c>
      <c r="AR77" s="56" t="s">
        <v>876</v>
      </c>
      <c r="AS77" s="56" t="s">
        <v>65</v>
      </c>
      <c r="AT77" s="56"/>
      <c r="AU77" s="58" t="s">
        <v>64</v>
      </c>
      <c r="AV77" s="56"/>
      <c r="AW77" s="58"/>
      <c r="AX77" s="58"/>
      <c r="AY77" s="22" t="s">
        <v>877</v>
      </c>
      <c r="AZ77" s="81" t="s">
        <v>878</v>
      </c>
    </row>
    <row r="78" spans="1:52" ht="82.5" customHeight="1">
      <c r="A78" s="63">
        <v>77</v>
      </c>
      <c r="B78" s="58" t="s">
        <v>879</v>
      </c>
      <c r="C78" s="58" t="s">
        <v>761</v>
      </c>
      <c r="D78" s="58" t="s">
        <v>880</v>
      </c>
      <c r="E78" s="67">
        <v>2019</v>
      </c>
      <c r="F78" s="58" t="s">
        <v>236</v>
      </c>
      <c r="G78" s="67" t="s">
        <v>763</v>
      </c>
      <c r="H78" s="56" t="s">
        <v>222</v>
      </c>
      <c r="I78" s="56" t="str">
        <f t="array" ref="I78">_xlfn.TEXTJOIN(",", TRUE, IF(Table4[study_id]=Table3[[#This Row],[study_id]], Table4[iso_code], ""))</f>
        <v>EG</v>
      </c>
      <c r="J78" s="67">
        <f>COUNTIF(study_countries!A:A,A78)</f>
        <v>1</v>
      </c>
      <c r="K78" s="56" t="s">
        <v>321</v>
      </c>
      <c r="L78" s="58" t="s">
        <v>881</v>
      </c>
      <c r="M78" s="58" t="s">
        <v>882</v>
      </c>
      <c r="N78" s="58"/>
      <c r="O78" s="58"/>
      <c r="P78" s="56"/>
      <c r="Q78" s="67"/>
      <c r="R78" s="58"/>
      <c r="S78" s="56"/>
      <c r="T78" s="56"/>
      <c r="U78" s="56"/>
      <c r="V78" s="56"/>
      <c r="W78" s="56"/>
      <c r="X78" s="56"/>
      <c r="Y78" s="56"/>
      <c r="Z78" s="56"/>
      <c r="AA78" s="56"/>
      <c r="AB78" s="56" t="s">
        <v>66</v>
      </c>
      <c r="AC78" s="56" t="s">
        <v>67</v>
      </c>
      <c r="AD78" s="56" t="s">
        <v>88</v>
      </c>
      <c r="AE78" s="56" t="s">
        <v>64</v>
      </c>
      <c r="AF78" s="68" t="s">
        <v>65</v>
      </c>
      <c r="AG78" s="68" t="s">
        <v>65</v>
      </c>
      <c r="AH78" s="56"/>
      <c r="AI78" s="58" t="s">
        <v>69</v>
      </c>
      <c r="AJ78" s="56" t="s">
        <v>65</v>
      </c>
      <c r="AK78" s="56" t="s">
        <v>65</v>
      </c>
      <c r="AL78" s="56" t="s">
        <v>65</v>
      </c>
      <c r="AM78" s="56" t="s">
        <v>65</v>
      </c>
      <c r="AN78" s="56" t="s">
        <v>65</v>
      </c>
      <c r="AO78" s="56"/>
      <c r="AP78" s="56"/>
      <c r="AQ78" s="56" t="s">
        <v>883</v>
      </c>
      <c r="AR78" s="56" t="s">
        <v>884</v>
      </c>
      <c r="AS78" s="56" t="s">
        <v>64</v>
      </c>
      <c r="AT78" s="56"/>
      <c r="AU78" s="58" t="s">
        <v>65</v>
      </c>
      <c r="AV78" s="56"/>
      <c r="AW78" s="58"/>
      <c r="AX78" s="58"/>
      <c r="AY78" s="22" t="s">
        <v>885</v>
      </c>
      <c r="AZ78" s="81" t="s">
        <v>886</v>
      </c>
    </row>
    <row r="79" spans="1:52" ht="109.5" customHeight="1">
      <c r="A79" s="63">
        <v>78</v>
      </c>
      <c r="B79" s="58" t="s">
        <v>887</v>
      </c>
      <c r="C79" s="58" t="s">
        <v>888</v>
      </c>
      <c r="D79" s="58" t="s">
        <v>889</v>
      </c>
      <c r="E79" s="67">
        <v>2025</v>
      </c>
      <c r="F79" s="58" t="s">
        <v>236</v>
      </c>
      <c r="G79" s="67" t="s">
        <v>817</v>
      </c>
      <c r="H79" s="56" t="s">
        <v>222</v>
      </c>
      <c r="I79" s="56" t="str">
        <f t="array" ref="I79">_xlfn.TEXTJOIN(",", TRUE, IF(Table4[study_id]=Table3[[#This Row],[study_id]], Table4[iso_code], ""))</f>
        <v>TZ</v>
      </c>
      <c r="J79" s="67">
        <f>COUNTIF(study_countries!A:A,A79)</f>
        <v>1</v>
      </c>
      <c r="K79" s="56" t="s">
        <v>321</v>
      </c>
      <c r="L79" s="58" t="s">
        <v>890</v>
      </c>
      <c r="M79" s="58" t="s">
        <v>891</v>
      </c>
      <c r="N79" s="58"/>
      <c r="O79" s="58"/>
      <c r="P79" s="56"/>
      <c r="Q79" s="67"/>
      <c r="R79" s="58"/>
      <c r="S79" s="56"/>
      <c r="T79" s="56"/>
      <c r="U79" s="56"/>
      <c r="V79" s="56"/>
      <c r="W79" s="56"/>
      <c r="X79" s="56"/>
      <c r="Y79" s="56"/>
      <c r="Z79" s="56"/>
      <c r="AA79" s="56"/>
      <c r="AB79" s="56" t="s">
        <v>66</v>
      </c>
      <c r="AC79" s="56" t="s">
        <v>67</v>
      </c>
      <c r="AD79" s="56" t="s">
        <v>88</v>
      </c>
      <c r="AE79" s="56" t="s">
        <v>64</v>
      </c>
      <c r="AF79" s="68" t="s">
        <v>64</v>
      </c>
      <c r="AG79" s="56" t="s">
        <v>65</v>
      </c>
      <c r="AH79" s="56"/>
      <c r="AI79" s="58" t="s">
        <v>892</v>
      </c>
      <c r="AJ79" s="56" t="s">
        <v>65</v>
      </c>
      <c r="AK79" s="56" t="s">
        <v>65</v>
      </c>
      <c r="AL79" s="56" t="s">
        <v>65</v>
      </c>
      <c r="AM79" s="56" t="s">
        <v>136</v>
      </c>
      <c r="AN79" s="56" t="s">
        <v>65</v>
      </c>
      <c r="AO79" s="56"/>
      <c r="AP79" s="56"/>
      <c r="AQ79" s="56" t="s">
        <v>893</v>
      </c>
      <c r="AR79" s="56" t="s">
        <v>894</v>
      </c>
      <c r="AS79" s="56" t="s">
        <v>64</v>
      </c>
      <c r="AT79" s="56"/>
      <c r="AU79" s="58" t="s">
        <v>65</v>
      </c>
      <c r="AV79" s="56"/>
      <c r="AW79" s="58"/>
      <c r="AX79" s="58"/>
      <c r="AY79" s="22" t="s">
        <v>895</v>
      </c>
      <c r="AZ79" s="81" t="s">
        <v>896</v>
      </c>
    </row>
    <row r="80" spans="1:52" ht="150" customHeight="1">
      <c r="A80" s="63">
        <v>79</v>
      </c>
      <c r="B80" s="58" t="s">
        <v>897</v>
      </c>
      <c r="C80" s="58" t="s">
        <v>761</v>
      </c>
      <c r="D80" s="58" t="s">
        <v>898</v>
      </c>
      <c r="E80" s="67">
        <v>2019</v>
      </c>
      <c r="F80" s="58" t="s">
        <v>236</v>
      </c>
      <c r="G80" s="67" t="s">
        <v>594</v>
      </c>
      <c r="H80" s="56" t="s">
        <v>222</v>
      </c>
      <c r="I80" s="56" t="str">
        <f t="array" ref="I80">_xlfn.TEXTJOIN(",", TRUE, IF(Table4[study_id]=Table3[[#This Row],[study_id]], Table4[iso_code], ""))</f>
        <v>UG</v>
      </c>
      <c r="J80" s="67">
        <f>COUNTIF(study_countries!A:A,A80)</f>
        <v>1</v>
      </c>
      <c r="K80" s="56" t="s">
        <v>321</v>
      </c>
      <c r="L80" s="58" t="s">
        <v>899</v>
      </c>
      <c r="M80" s="58" t="s">
        <v>900</v>
      </c>
      <c r="N80" s="58">
        <v>2019</v>
      </c>
      <c r="O80" s="58">
        <v>2039</v>
      </c>
      <c r="P80" s="56"/>
      <c r="Q80" s="67"/>
      <c r="R80" s="58"/>
      <c r="S80" s="56"/>
      <c r="T80" s="56"/>
      <c r="U80" s="56"/>
      <c r="V80" s="56"/>
      <c r="W80" s="56"/>
      <c r="X80" s="56"/>
      <c r="Y80" s="56"/>
      <c r="Z80" s="56"/>
      <c r="AA80" s="56"/>
      <c r="AB80" s="56" t="s">
        <v>66</v>
      </c>
      <c r="AC80" s="56" t="s">
        <v>67</v>
      </c>
      <c r="AD80" s="56" t="s">
        <v>88</v>
      </c>
      <c r="AE80" s="56" t="s">
        <v>64</v>
      </c>
      <c r="AF80" s="56" t="s">
        <v>65</v>
      </c>
      <c r="AG80" s="68" t="s">
        <v>65</v>
      </c>
      <c r="AH80" s="56"/>
      <c r="AI80" s="58" t="s">
        <v>69</v>
      </c>
      <c r="AJ80" s="56" t="s">
        <v>65</v>
      </c>
      <c r="AK80" s="56" t="s">
        <v>65</v>
      </c>
      <c r="AL80" s="56" t="s">
        <v>65</v>
      </c>
      <c r="AM80" s="56" t="s">
        <v>136</v>
      </c>
      <c r="AN80" s="56" t="s">
        <v>65</v>
      </c>
      <c r="AO80" s="56"/>
      <c r="AP80" s="56"/>
      <c r="AQ80" s="56" t="s">
        <v>474</v>
      </c>
      <c r="AR80" s="56" t="s">
        <v>475</v>
      </c>
      <c r="AS80" s="56" t="s">
        <v>65</v>
      </c>
      <c r="AT80" s="56"/>
      <c r="AU80" s="58" t="s">
        <v>64</v>
      </c>
      <c r="AV80" s="56"/>
      <c r="AW80" s="58"/>
      <c r="AX80" s="58"/>
      <c r="AY80" s="22" t="s">
        <v>901</v>
      </c>
      <c r="AZ80" s="80"/>
    </row>
    <row r="81" spans="1:52" ht="109.5" customHeight="1">
      <c r="A81" s="63">
        <v>80</v>
      </c>
      <c r="B81" s="58" t="s">
        <v>902</v>
      </c>
      <c r="C81" s="58" t="s">
        <v>903</v>
      </c>
      <c r="D81" s="58" t="s">
        <v>904</v>
      </c>
      <c r="E81" s="67">
        <v>2017</v>
      </c>
      <c r="F81" s="58" t="s">
        <v>55</v>
      </c>
      <c r="G81" s="67" t="s">
        <v>129</v>
      </c>
      <c r="H81" s="56" t="s">
        <v>238</v>
      </c>
      <c r="I81" s="56" t="str">
        <f t="array" ref="I81">_xlfn.TEXTJOIN(",", TRUE, IF(Table4[study_id]=Table3[[#This Row],[study_id]], Table4[iso_code], ""))</f>
        <v>RW</v>
      </c>
      <c r="J81" s="67">
        <f>COUNTIF(study_countries!A:A,A81)</f>
        <v>1</v>
      </c>
      <c r="K81" s="56" t="s">
        <v>321</v>
      </c>
      <c r="L81" s="58" t="s">
        <v>905</v>
      </c>
      <c r="M81" s="58" t="s">
        <v>906</v>
      </c>
      <c r="N81" s="58">
        <v>2017</v>
      </c>
      <c r="O81" s="58">
        <v>2040</v>
      </c>
      <c r="P81" s="56" t="s">
        <v>61</v>
      </c>
      <c r="Q81" s="67" t="s">
        <v>84</v>
      </c>
      <c r="R81" s="58" t="s">
        <v>63</v>
      </c>
      <c r="S81" s="56" t="s">
        <v>64</v>
      </c>
      <c r="T81" s="56" t="s">
        <v>64</v>
      </c>
      <c r="U81" s="56" t="s">
        <v>65</v>
      </c>
      <c r="V81" s="56" t="s">
        <v>64</v>
      </c>
      <c r="W81" s="56" t="s">
        <v>65</v>
      </c>
      <c r="X81" s="56" t="s">
        <v>64</v>
      </c>
      <c r="Y81" s="56" t="s">
        <v>64</v>
      </c>
      <c r="Z81" s="56" t="s">
        <v>65</v>
      </c>
      <c r="AA81" s="56" t="s">
        <v>64</v>
      </c>
      <c r="AB81" s="56" t="s">
        <v>66</v>
      </c>
      <c r="AC81" s="56" t="s">
        <v>104</v>
      </c>
      <c r="AD81" s="56" t="s">
        <v>88</v>
      </c>
      <c r="AE81" s="56" t="s">
        <v>64</v>
      </c>
      <c r="AF81" s="68" t="s">
        <v>64</v>
      </c>
      <c r="AG81" s="56" t="s">
        <v>65</v>
      </c>
      <c r="AH81" s="56" t="s">
        <v>65</v>
      </c>
      <c r="AI81" s="58" t="s">
        <v>89</v>
      </c>
      <c r="AJ81" s="56" t="s">
        <v>65</v>
      </c>
      <c r="AK81" s="56" t="s">
        <v>136</v>
      </c>
      <c r="AL81" s="56" t="s">
        <v>65</v>
      </c>
      <c r="AM81" s="56" t="s">
        <v>65</v>
      </c>
      <c r="AN81" s="56" t="s">
        <v>136</v>
      </c>
      <c r="AO81" s="56"/>
      <c r="AP81" s="56"/>
      <c r="AQ81" s="56" t="s">
        <v>474</v>
      </c>
      <c r="AR81" s="56" t="s">
        <v>475</v>
      </c>
      <c r="AS81" s="56" t="s">
        <v>65</v>
      </c>
      <c r="AT81" s="56"/>
      <c r="AU81" s="58" t="s">
        <v>64</v>
      </c>
      <c r="AV81" s="89">
        <v>0.08</v>
      </c>
      <c r="AW81" s="58" t="s">
        <v>65</v>
      </c>
      <c r="AX81" s="58"/>
      <c r="AY81" s="22" t="s">
        <v>907</v>
      </c>
      <c r="AZ81" s="80"/>
    </row>
    <row r="82" spans="1:52" ht="126" customHeight="1">
      <c r="A82" s="63">
        <v>81</v>
      </c>
      <c r="B82" s="99" t="s">
        <v>908</v>
      </c>
      <c r="C82" s="99" t="s">
        <v>761</v>
      </c>
      <c r="D82" s="99" t="s">
        <v>909</v>
      </c>
      <c r="E82" s="100">
        <v>2017</v>
      </c>
      <c r="F82" s="99" t="s">
        <v>236</v>
      </c>
      <c r="G82" s="100" t="s">
        <v>763</v>
      </c>
      <c r="H82" s="101" t="s">
        <v>222</v>
      </c>
      <c r="I82" s="56" t="str">
        <f t="array" ref="I82">_xlfn.TEXTJOIN(",", TRUE, IF(Table4[study_id]=Table3[[#This Row],[study_id]], Table4[iso_code], ""))</f>
        <v>ZA</v>
      </c>
      <c r="J82" s="100">
        <f>COUNTIF(study_countries!A:A,A82)</f>
        <v>1</v>
      </c>
      <c r="K82" s="101" t="s">
        <v>271</v>
      </c>
      <c r="L82" s="99" t="s">
        <v>910</v>
      </c>
      <c r="M82" s="99" t="s">
        <v>911</v>
      </c>
      <c r="N82" s="99"/>
      <c r="O82" s="99"/>
      <c r="P82" s="101"/>
      <c r="Q82" s="100"/>
      <c r="R82" s="99"/>
      <c r="S82" s="101"/>
      <c r="T82" s="101"/>
      <c r="U82" s="101"/>
      <c r="V82" s="101"/>
      <c r="W82" s="101"/>
      <c r="X82" s="101"/>
      <c r="Y82" s="101"/>
      <c r="Z82" s="101"/>
      <c r="AA82" s="101"/>
      <c r="AB82" s="101" t="s">
        <v>66</v>
      </c>
      <c r="AC82" s="101" t="s">
        <v>67</v>
      </c>
      <c r="AD82" s="101" t="s">
        <v>88</v>
      </c>
      <c r="AE82" s="101" t="s">
        <v>64</v>
      </c>
      <c r="AF82" s="102" t="s">
        <v>64</v>
      </c>
      <c r="AG82" s="101" t="s">
        <v>65</v>
      </c>
      <c r="AH82" s="101"/>
      <c r="AI82" s="99" t="s">
        <v>69</v>
      </c>
      <c r="AJ82" s="101" t="s">
        <v>65</v>
      </c>
      <c r="AK82" s="101" t="s">
        <v>65</v>
      </c>
      <c r="AL82" s="101" t="s">
        <v>65</v>
      </c>
      <c r="AM82" s="101" t="s">
        <v>136</v>
      </c>
      <c r="AN82" s="101" t="s">
        <v>65</v>
      </c>
      <c r="AO82" s="101"/>
      <c r="AP82" s="101"/>
      <c r="AQ82" s="101" t="s">
        <v>912</v>
      </c>
      <c r="AR82" s="101" t="s">
        <v>913</v>
      </c>
      <c r="AS82" s="101" t="s">
        <v>136</v>
      </c>
      <c r="AT82" s="101"/>
      <c r="AU82" s="99" t="s">
        <v>65</v>
      </c>
      <c r="AV82" s="103"/>
      <c r="AW82" s="99"/>
      <c r="AX82" s="99"/>
      <c r="AY82" s="106" t="s">
        <v>914</v>
      </c>
      <c r="AZ82" s="107" t="s">
        <v>915</v>
      </c>
    </row>
    <row r="83" spans="1:52" ht="144.75" customHeight="1">
      <c r="A83" s="63">
        <v>82</v>
      </c>
      <c r="B83" s="99" t="s">
        <v>916</v>
      </c>
      <c r="C83" s="99" t="s">
        <v>761</v>
      </c>
      <c r="D83" s="99" t="s">
        <v>917</v>
      </c>
      <c r="E83" s="100">
        <v>2024</v>
      </c>
      <c r="F83" s="99" t="s">
        <v>236</v>
      </c>
      <c r="G83" s="100" t="s">
        <v>763</v>
      </c>
      <c r="H83" s="101" t="s">
        <v>222</v>
      </c>
      <c r="I83" s="56" t="str">
        <f t="array" ref="I83">_xlfn.TEXTJOIN(",", TRUE, IF(Table4[study_id]=Table3[[#This Row],[study_id]], Table4[iso_code], ""))</f>
        <v>MA</v>
      </c>
      <c r="J83" s="100">
        <f>COUNTIF(study_countries!A:A,A83)</f>
        <v>1</v>
      </c>
      <c r="K83" s="101" t="s">
        <v>223</v>
      </c>
      <c r="L83" s="99" t="s">
        <v>918</v>
      </c>
      <c r="M83" s="99" t="s">
        <v>919</v>
      </c>
      <c r="N83" s="99"/>
      <c r="O83" s="99"/>
      <c r="P83" s="101"/>
      <c r="Q83" s="100"/>
      <c r="R83" s="99"/>
      <c r="S83" s="101"/>
      <c r="T83" s="101"/>
      <c r="U83" s="101"/>
      <c r="V83" s="101"/>
      <c r="W83" s="101"/>
      <c r="X83" s="101"/>
      <c r="Y83" s="101"/>
      <c r="Z83" s="101"/>
      <c r="AA83" s="101"/>
      <c r="AB83" s="101" t="s">
        <v>66</v>
      </c>
      <c r="AC83" s="101" t="s">
        <v>67</v>
      </c>
      <c r="AD83" s="101" t="s">
        <v>88</v>
      </c>
      <c r="AE83" s="101" t="s">
        <v>64</v>
      </c>
      <c r="AF83" s="102" t="s">
        <v>64</v>
      </c>
      <c r="AG83" s="101" t="s">
        <v>65</v>
      </c>
      <c r="AH83" s="101"/>
      <c r="AI83" s="99" t="s">
        <v>69</v>
      </c>
      <c r="AJ83" s="101" t="s">
        <v>65</v>
      </c>
      <c r="AK83" s="101" t="s">
        <v>65</v>
      </c>
      <c r="AL83" s="101" t="s">
        <v>65</v>
      </c>
      <c r="AM83" s="101" t="s">
        <v>64</v>
      </c>
      <c r="AN83" s="101" t="s">
        <v>65</v>
      </c>
      <c r="AO83" s="101"/>
      <c r="AP83" s="101"/>
      <c r="AQ83" s="101" t="s">
        <v>920</v>
      </c>
      <c r="AR83" s="101" t="s">
        <v>519</v>
      </c>
      <c r="AS83" s="101" t="s">
        <v>64</v>
      </c>
      <c r="AT83" s="101"/>
      <c r="AU83" s="99" t="s">
        <v>65</v>
      </c>
      <c r="AV83" s="103"/>
      <c r="AW83" s="99"/>
      <c r="AX83" s="99"/>
      <c r="AY83" s="104" t="s">
        <v>921</v>
      </c>
      <c r="AZ83" s="107" t="s">
        <v>922</v>
      </c>
    </row>
    <row r="84" spans="1:52" ht="162.75" customHeight="1">
      <c r="A84" s="63">
        <v>83</v>
      </c>
      <c r="B84" s="99" t="s">
        <v>923</v>
      </c>
      <c r="C84" s="99" t="s">
        <v>761</v>
      </c>
      <c r="D84" s="99" t="s">
        <v>924</v>
      </c>
      <c r="E84" s="100">
        <v>2021</v>
      </c>
      <c r="F84" s="99" t="s">
        <v>236</v>
      </c>
      <c r="G84" s="100" t="s">
        <v>763</v>
      </c>
      <c r="H84" s="101" t="s">
        <v>222</v>
      </c>
      <c r="I84" s="56" t="str">
        <f t="array" ref="I84">_xlfn.TEXTJOIN(",", TRUE, IF(Table4[study_id]=Table3[[#This Row],[study_id]], Table4[iso_code], ""))</f>
        <v>EG</v>
      </c>
      <c r="J84" s="100">
        <f>COUNTIF(study_countries!A:A,A84)</f>
        <v>1</v>
      </c>
      <c r="K84" s="101" t="s">
        <v>321</v>
      </c>
      <c r="L84" s="99" t="s">
        <v>925</v>
      </c>
      <c r="M84" s="99" t="s">
        <v>926</v>
      </c>
      <c r="N84" s="99"/>
      <c r="O84" s="99"/>
      <c r="P84" s="101"/>
      <c r="Q84" s="100"/>
      <c r="R84" s="99"/>
      <c r="S84" s="101"/>
      <c r="T84" s="101"/>
      <c r="U84" s="101"/>
      <c r="V84" s="101"/>
      <c r="W84" s="101"/>
      <c r="X84" s="101"/>
      <c r="Y84" s="101"/>
      <c r="Z84" s="101"/>
      <c r="AA84" s="101"/>
      <c r="AB84" s="101" t="s">
        <v>66</v>
      </c>
      <c r="AC84" s="101" t="s">
        <v>67</v>
      </c>
      <c r="AD84" s="101" t="s">
        <v>88</v>
      </c>
      <c r="AE84" s="101" t="s">
        <v>64</v>
      </c>
      <c r="AF84" s="102" t="s">
        <v>64</v>
      </c>
      <c r="AG84" s="101" t="s">
        <v>65</v>
      </c>
      <c r="AH84" s="101"/>
      <c r="AI84" s="99" t="s">
        <v>892</v>
      </c>
      <c r="AJ84" s="101" t="s">
        <v>65</v>
      </c>
      <c r="AK84" s="101" t="s">
        <v>65</v>
      </c>
      <c r="AL84" s="101" t="s">
        <v>65</v>
      </c>
      <c r="AM84" s="101" t="s">
        <v>64</v>
      </c>
      <c r="AN84" s="101" t="s">
        <v>65</v>
      </c>
      <c r="AO84" s="101"/>
      <c r="AP84" s="101"/>
      <c r="AQ84" s="101" t="s">
        <v>927</v>
      </c>
      <c r="AR84" s="108" t="s">
        <v>928</v>
      </c>
      <c r="AS84" s="101" t="s">
        <v>136</v>
      </c>
      <c r="AT84" s="101"/>
      <c r="AU84" s="99" t="s">
        <v>65</v>
      </c>
      <c r="AV84" s="103"/>
      <c r="AW84" s="99"/>
      <c r="AX84" s="99"/>
      <c r="AY84" s="106" t="s">
        <v>929</v>
      </c>
      <c r="AZ84" s="107" t="s">
        <v>930</v>
      </c>
    </row>
    <row r="85" spans="1:52" ht="88.5" customHeight="1">
      <c r="A85" s="63">
        <v>84</v>
      </c>
      <c r="B85" s="99" t="s">
        <v>931</v>
      </c>
      <c r="C85" s="99" t="s">
        <v>932</v>
      </c>
      <c r="D85" s="99" t="s">
        <v>933</v>
      </c>
      <c r="E85" s="100">
        <v>2019</v>
      </c>
      <c r="F85" s="99" t="s">
        <v>236</v>
      </c>
      <c r="G85" s="100" t="s">
        <v>237</v>
      </c>
      <c r="H85" s="101" t="s">
        <v>222</v>
      </c>
      <c r="I85" s="56" t="str">
        <f t="array" ref="I85">_xlfn.TEXTJOIN(",", TRUE, IF(Table4[study_id]=Table3[[#This Row],[study_id]], Table4[iso_code], ""))</f>
        <v>MA</v>
      </c>
      <c r="J85" s="100">
        <f>COUNTIF(study_countries!A:A,A85)</f>
        <v>1</v>
      </c>
      <c r="K85" s="101" t="s">
        <v>223</v>
      </c>
      <c r="L85" s="99" t="s">
        <v>934</v>
      </c>
      <c r="M85" s="99" t="s">
        <v>935</v>
      </c>
      <c r="N85" s="99"/>
      <c r="O85" s="99"/>
      <c r="P85" s="101"/>
      <c r="Q85" s="100"/>
      <c r="R85" s="99"/>
      <c r="S85" s="101"/>
      <c r="T85" s="101"/>
      <c r="U85" s="101"/>
      <c r="V85" s="101"/>
      <c r="W85" s="101"/>
      <c r="X85" s="101"/>
      <c r="Y85" s="101"/>
      <c r="Z85" s="101"/>
      <c r="AA85" s="101"/>
      <c r="AB85" s="101" t="s">
        <v>66</v>
      </c>
      <c r="AC85" s="101" t="s">
        <v>67</v>
      </c>
      <c r="AD85" s="101" t="s">
        <v>88</v>
      </c>
      <c r="AE85" s="101" t="s">
        <v>65</v>
      </c>
      <c r="AF85" s="102" t="s">
        <v>64</v>
      </c>
      <c r="AG85" s="101" t="s">
        <v>64</v>
      </c>
      <c r="AH85" s="101"/>
      <c r="AI85" s="99" t="s">
        <v>89</v>
      </c>
      <c r="AJ85" s="101" t="s">
        <v>65</v>
      </c>
      <c r="AK85" s="101" t="s">
        <v>65</v>
      </c>
      <c r="AL85" s="101" t="s">
        <v>65</v>
      </c>
      <c r="AM85" s="101" t="s">
        <v>65</v>
      </c>
      <c r="AN85" s="101" t="s">
        <v>65</v>
      </c>
      <c r="AO85" s="101"/>
      <c r="AP85" s="101"/>
      <c r="AQ85" s="101" t="s">
        <v>936</v>
      </c>
      <c r="AR85" s="101" t="s">
        <v>519</v>
      </c>
      <c r="AS85" s="101" t="s">
        <v>64</v>
      </c>
      <c r="AT85" s="101"/>
      <c r="AU85" s="99" t="s">
        <v>65</v>
      </c>
      <c r="AV85" s="103"/>
      <c r="AW85" s="99"/>
      <c r="AX85" s="99"/>
      <c r="AY85" s="106" t="s">
        <v>937</v>
      </c>
      <c r="AZ85" s="107" t="s">
        <v>938</v>
      </c>
    </row>
    <row r="86" spans="1:52" ht="131.25" customHeight="1">
      <c r="A86" s="63">
        <v>85</v>
      </c>
      <c r="B86" s="99" t="s">
        <v>939</v>
      </c>
      <c r="C86" s="99" t="s">
        <v>761</v>
      </c>
      <c r="D86" s="99" t="s">
        <v>940</v>
      </c>
      <c r="E86" s="100">
        <v>2023</v>
      </c>
      <c r="F86" s="99" t="s">
        <v>236</v>
      </c>
      <c r="G86" s="100" t="s">
        <v>594</v>
      </c>
      <c r="H86" s="101" t="s">
        <v>222</v>
      </c>
      <c r="I86" s="56" t="str">
        <f t="array" ref="I86">_xlfn.TEXTJOIN(",", TRUE, IF(Table4[study_id]=Table3[[#This Row],[study_id]], Table4[iso_code], ""))</f>
        <v>ET</v>
      </c>
      <c r="J86" s="100">
        <f>COUNTIF(study_countries!A:A,A86)</f>
        <v>1</v>
      </c>
      <c r="K86" s="101" t="s">
        <v>321</v>
      </c>
      <c r="L86" s="99" t="s">
        <v>941</v>
      </c>
      <c r="M86" s="99" t="s">
        <v>942</v>
      </c>
      <c r="N86" s="99"/>
      <c r="O86" s="99"/>
      <c r="P86" s="101"/>
      <c r="Q86" s="100"/>
      <c r="R86" s="99"/>
      <c r="S86" s="101"/>
      <c r="T86" s="101"/>
      <c r="U86" s="101"/>
      <c r="V86" s="101"/>
      <c r="W86" s="101"/>
      <c r="X86" s="101"/>
      <c r="Y86" s="101"/>
      <c r="Z86" s="101"/>
      <c r="AA86" s="101"/>
      <c r="AB86" s="101" t="s">
        <v>66</v>
      </c>
      <c r="AC86" s="101" t="s">
        <v>67</v>
      </c>
      <c r="AD86" s="101" t="s">
        <v>88</v>
      </c>
      <c r="AE86" s="101" t="s">
        <v>64</v>
      </c>
      <c r="AF86" s="102" t="s">
        <v>65</v>
      </c>
      <c r="AG86" s="101" t="s">
        <v>65</v>
      </c>
      <c r="AH86" s="101"/>
      <c r="AI86" s="99" t="s">
        <v>69</v>
      </c>
      <c r="AJ86" s="101" t="s">
        <v>65</v>
      </c>
      <c r="AK86" s="101" t="s">
        <v>136</v>
      </c>
      <c r="AL86" s="101" t="s">
        <v>136</v>
      </c>
      <c r="AM86" s="101" t="s">
        <v>64</v>
      </c>
      <c r="AN86" s="101" t="s">
        <v>65</v>
      </c>
      <c r="AO86" s="101"/>
      <c r="AP86" s="101"/>
      <c r="AQ86" s="101" t="s">
        <v>943</v>
      </c>
      <c r="AR86" s="101" t="s">
        <v>199</v>
      </c>
      <c r="AS86" s="101" t="s">
        <v>64</v>
      </c>
      <c r="AT86" s="101"/>
      <c r="AU86" s="99" t="s">
        <v>65</v>
      </c>
      <c r="AV86" s="103"/>
      <c r="AW86" s="99"/>
      <c r="AX86" s="99"/>
      <c r="AY86" s="106" t="s">
        <v>944</v>
      </c>
      <c r="AZ86" s="107" t="s">
        <v>945</v>
      </c>
    </row>
    <row r="87" spans="1:52" ht="123.75" customHeight="1">
      <c r="A87" s="63">
        <v>86</v>
      </c>
      <c r="B87" s="99" t="s">
        <v>946</v>
      </c>
      <c r="C87" s="99" t="s">
        <v>761</v>
      </c>
      <c r="D87" s="99" t="s">
        <v>947</v>
      </c>
      <c r="E87" s="100">
        <v>2015</v>
      </c>
      <c r="F87" s="99" t="s">
        <v>236</v>
      </c>
      <c r="G87" s="100" t="s">
        <v>594</v>
      </c>
      <c r="H87" s="101" t="s">
        <v>222</v>
      </c>
      <c r="I87" s="56" t="str">
        <f t="array" ref="I87">_xlfn.TEXTJOIN(",", TRUE, IF(Table4[study_id]=Table3[[#This Row],[study_id]], Table4[iso_code], ""))</f>
        <v>DZ</v>
      </c>
      <c r="J87" s="100">
        <f>COUNTIF(study_countries!A:A,A87)</f>
        <v>1</v>
      </c>
      <c r="K87" s="101" t="s">
        <v>223</v>
      </c>
      <c r="L87" s="99" t="s">
        <v>948</v>
      </c>
      <c r="M87" s="99" t="s">
        <v>949</v>
      </c>
      <c r="N87" s="99"/>
      <c r="O87" s="99"/>
      <c r="P87" s="101"/>
      <c r="Q87" s="100"/>
      <c r="R87" s="99"/>
      <c r="S87" s="101"/>
      <c r="T87" s="101"/>
      <c r="U87" s="101"/>
      <c r="V87" s="101"/>
      <c r="W87" s="101"/>
      <c r="X87" s="101"/>
      <c r="Y87" s="101"/>
      <c r="Z87" s="101"/>
      <c r="AA87" s="101"/>
      <c r="AB87" s="101" t="s">
        <v>66</v>
      </c>
      <c r="AC87" s="101" t="s">
        <v>67</v>
      </c>
      <c r="AD87" s="101" t="s">
        <v>88</v>
      </c>
      <c r="AE87" s="101" t="s">
        <v>64</v>
      </c>
      <c r="AF87" s="102" t="s">
        <v>64</v>
      </c>
      <c r="AG87" s="101" t="s">
        <v>65</v>
      </c>
      <c r="AH87" s="101"/>
      <c r="AI87" s="99" t="s">
        <v>69</v>
      </c>
      <c r="AJ87" s="101" t="s">
        <v>65</v>
      </c>
      <c r="AK87" s="101" t="s">
        <v>65</v>
      </c>
      <c r="AL87" s="101" t="s">
        <v>65</v>
      </c>
      <c r="AM87" s="101" t="s">
        <v>64</v>
      </c>
      <c r="AN87" s="101" t="s">
        <v>65</v>
      </c>
      <c r="AO87" s="101"/>
      <c r="AP87" s="101"/>
      <c r="AQ87" s="101" t="s">
        <v>950</v>
      </c>
      <c r="AR87" s="101" t="s">
        <v>821</v>
      </c>
      <c r="AS87" s="101" t="s">
        <v>64</v>
      </c>
      <c r="AT87" s="101"/>
      <c r="AU87" s="99" t="s">
        <v>65</v>
      </c>
      <c r="AV87" s="103"/>
      <c r="AW87" s="99"/>
      <c r="AX87" s="99"/>
      <c r="AY87" s="106" t="s">
        <v>951</v>
      </c>
      <c r="AZ87" s="107" t="s">
        <v>952</v>
      </c>
    </row>
    <row r="88" spans="1:52" ht="138" customHeight="1">
      <c r="A88" s="63">
        <v>87</v>
      </c>
      <c r="B88" s="99" t="s">
        <v>953</v>
      </c>
      <c r="C88" s="99" t="s">
        <v>269</v>
      </c>
      <c r="D88" s="99" t="s">
        <v>954</v>
      </c>
      <c r="E88" s="100">
        <v>2024</v>
      </c>
      <c r="F88" s="99" t="s">
        <v>55</v>
      </c>
      <c r="G88" s="100" t="s">
        <v>129</v>
      </c>
      <c r="H88" s="101" t="s">
        <v>238</v>
      </c>
      <c r="I88" s="56" t="str">
        <f t="array" ref="I88">_xlfn.TEXTJOIN(",", TRUE, IF(Table4[study_id]=Table3[[#This Row],[study_id]], Table4[iso_code], ""))</f>
        <v>MU</v>
      </c>
      <c r="J88" s="100">
        <f>COUNTIF(study_countries!A:A,A88)</f>
        <v>1</v>
      </c>
      <c r="K88" s="101" t="s">
        <v>321</v>
      </c>
      <c r="L88" s="99" t="s">
        <v>955</v>
      </c>
      <c r="M88" s="99" t="s">
        <v>956</v>
      </c>
      <c r="N88" s="99">
        <v>2015</v>
      </c>
      <c r="O88" s="99">
        <v>2040</v>
      </c>
      <c r="P88" s="101" t="s">
        <v>61</v>
      </c>
      <c r="Q88" s="100" t="s">
        <v>84</v>
      </c>
      <c r="R88" s="99" t="s">
        <v>957</v>
      </c>
      <c r="S88" s="101" t="s">
        <v>64</v>
      </c>
      <c r="T88" s="101" t="s">
        <v>64</v>
      </c>
      <c r="U88" s="101" t="s">
        <v>64</v>
      </c>
      <c r="V88" s="101" t="s">
        <v>64</v>
      </c>
      <c r="W88" s="101" t="s">
        <v>65</v>
      </c>
      <c r="X88" s="101" t="s">
        <v>65</v>
      </c>
      <c r="Y88" s="101" t="s">
        <v>64</v>
      </c>
      <c r="Z88" s="101" t="s">
        <v>65</v>
      </c>
      <c r="AA88" s="101" t="s">
        <v>64</v>
      </c>
      <c r="AB88" s="101" t="s">
        <v>66</v>
      </c>
      <c r="AC88" s="101" t="s">
        <v>104</v>
      </c>
      <c r="AD88" s="101" t="s">
        <v>88</v>
      </c>
      <c r="AE88" s="101" t="s">
        <v>64</v>
      </c>
      <c r="AF88" s="102" t="s">
        <v>64</v>
      </c>
      <c r="AG88" s="101" t="s">
        <v>64</v>
      </c>
      <c r="AH88" s="101" t="s">
        <v>65</v>
      </c>
      <c r="AI88" s="99" t="s">
        <v>89</v>
      </c>
      <c r="AJ88" s="101" t="s">
        <v>65</v>
      </c>
      <c r="AK88" s="101" t="s">
        <v>65</v>
      </c>
      <c r="AL88" s="101" t="s">
        <v>65</v>
      </c>
      <c r="AM88" s="101" t="s">
        <v>136</v>
      </c>
      <c r="AN88" s="101" t="s">
        <v>65</v>
      </c>
      <c r="AO88" s="101" t="s">
        <v>958</v>
      </c>
      <c r="AP88" s="101" t="s">
        <v>959</v>
      </c>
      <c r="AQ88" s="101" t="s">
        <v>960</v>
      </c>
      <c r="AR88" s="101" t="s">
        <v>961</v>
      </c>
      <c r="AS88" s="101" t="s">
        <v>65</v>
      </c>
      <c r="AT88" s="101"/>
      <c r="AU88" s="99" t="s">
        <v>65</v>
      </c>
      <c r="AV88" s="103">
        <v>0.05</v>
      </c>
      <c r="AW88" s="99" t="s">
        <v>64</v>
      </c>
      <c r="AX88" s="99" t="s">
        <v>962</v>
      </c>
      <c r="AY88" s="106" t="s">
        <v>963</v>
      </c>
      <c r="AZ88" s="105" t="s">
        <v>964</v>
      </c>
    </row>
    <row r="89" spans="1:52" ht="110.25" customHeight="1">
      <c r="A89" s="63">
        <v>88</v>
      </c>
      <c r="B89" s="99" t="s">
        <v>965</v>
      </c>
      <c r="C89" s="99" t="s">
        <v>932</v>
      </c>
      <c r="D89" s="99" t="s">
        <v>966</v>
      </c>
      <c r="E89" s="100">
        <v>2023</v>
      </c>
      <c r="F89" s="99" t="s">
        <v>236</v>
      </c>
      <c r="G89" s="100" t="s">
        <v>237</v>
      </c>
      <c r="H89" s="101" t="s">
        <v>222</v>
      </c>
      <c r="I89" s="56" t="str">
        <f t="array" ref="I89">_xlfn.TEXTJOIN(",", TRUE, IF(Table4[study_id]=Table3[[#This Row],[study_id]], Table4[iso_code], ""))</f>
        <v>MA</v>
      </c>
      <c r="J89" s="100">
        <f>COUNTIF(study_countries!A:A,A89)</f>
        <v>1</v>
      </c>
      <c r="K89" s="101" t="s">
        <v>223</v>
      </c>
      <c r="L89" s="99" t="s">
        <v>967</v>
      </c>
      <c r="M89" s="99" t="s">
        <v>968</v>
      </c>
      <c r="N89" s="99"/>
      <c r="O89" s="99"/>
      <c r="P89" s="101"/>
      <c r="Q89" s="100"/>
      <c r="R89" s="99"/>
      <c r="S89" s="101"/>
      <c r="T89" s="101"/>
      <c r="U89" s="101"/>
      <c r="V89" s="101"/>
      <c r="W89" s="101"/>
      <c r="X89" s="101"/>
      <c r="Y89" s="101"/>
      <c r="Z89" s="101"/>
      <c r="AA89" s="101"/>
      <c r="AB89" s="101" t="s">
        <v>194</v>
      </c>
      <c r="AC89" s="101" t="s">
        <v>67</v>
      </c>
      <c r="AD89" s="101" t="s">
        <v>88</v>
      </c>
      <c r="AE89" s="101" t="s">
        <v>64</v>
      </c>
      <c r="AF89" s="102" t="s">
        <v>64</v>
      </c>
      <c r="AG89" s="101" t="s">
        <v>65</v>
      </c>
      <c r="AH89" s="101"/>
      <c r="AI89" s="99" t="s">
        <v>969</v>
      </c>
      <c r="AJ89" s="101" t="s">
        <v>65</v>
      </c>
      <c r="AK89" s="101" t="s">
        <v>65</v>
      </c>
      <c r="AL89" s="101" t="s">
        <v>65</v>
      </c>
      <c r="AM89" s="101" t="s">
        <v>65</v>
      </c>
      <c r="AN89" s="101" t="s">
        <v>65</v>
      </c>
      <c r="AO89" s="101"/>
      <c r="AP89" s="101"/>
      <c r="AQ89" s="101" t="s">
        <v>970</v>
      </c>
      <c r="AR89" s="101" t="s">
        <v>519</v>
      </c>
      <c r="AS89" s="101" t="s">
        <v>64</v>
      </c>
      <c r="AT89" s="101"/>
      <c r="AU89" s="99" t="s">
        <v>65</v>
      </c>
      <c r="AV89" s="103"/>
      <c r="AW89" s="99"/>
      <c r="AX89" s="99"/>
      <c r="AY89" s="106" t="s">
        <v>971</v>
      </c>
      <c r="AZ89" s="107" t="s">
        <v>972</v>
      </c>
    </row>
    <row r="90" spans="1:52" ht="121.5" customHeight="1">
      <c r="A90" s="63">
        <v>89</v>
      </c>
      <c r="B90" s="99" t="s">
        <v>973</v>
      </c>
      <c r="C90" s="99" t="s">
        <v>974</v>
      </c>
      <c r="D90" s="99" t="s">
        <v>975</v>
      </c>
      <c r="E90" s="100">
        <v>2025</v>
      </c>
      <c r="F90" s="99" t="s">
        <v>55</v>
      </c>
      <c r="G90" s="100" t="s">
        <v>129</v>
      </c>
      <c r="H90" s="101" t="s">
        <v>238</v>
      </c>
      <c r="I90" s="56" t="str">
        <f t="array" ref="I90">_xlfn.TEXTJOIN(",", TRUE, IF(Table4[study_id]=Table3[[#This Row],[study_id]], Table4[iso_code], ""))</f>
        <v>NG</v>
      </c>
      <c r="J90" s="100">
        <f>COUNTIF(study_countries!A:A,A90)</f>
        <v>1</v>
      </c>
      <c r="K90" s="101" t="s">
        <v>248</v>
      </c>
      <c r="L90" s="99" t="s">
        <v>976</v>
      </c>
      <c r="M90" s="99" t="s">
        <v>977</v>
      </c>
      <c r="N90" s="99"/>
      <c r="O90" s="99">
        <v>2050</v>
      </c>
      <c r="P90" s="101" t="s">
        <v>61</v>
      </c>
      <c r="Q90" s="100" t="s">
        <v>159</v>
      </c>
      <c r="R90" s="99" t="s">
        <v>194</v>
      </c>
      <c r="S90" s="101" t="s">
        <v>64</v>
      </c>
      <c r="T90" s="101" t="s">
        <v>64</v>
      </c>
      <c r="U90" s="101" t="s">
        <v>64</v>
      </c>
      <c r="V90" s="101" t="s">
        <v>65</v>
      </c>
      <c r="W90" s="101" t="s">
        <v>64</v>
      </c>
      <c r="X90" s="101" t="s">
        <v>65</v>
      </c>
      <c r="Y90" s="101" t="s">
        <v>64</v>
      </c>
      <c r="Z90" s="101" t="s">
        <v>65</v>
      </c>
      <c r="AA90" s="101" t="s">
        <v>65</v>
      </c>
      <c r="AB90" s="101" t="s">
        <v>66</v>
      </c>
      <c r="AC90" s="101" t="s">
        <v>87</v>
      </c>
      <c r="AD90" s="101" t="s">
        <v>68</v>
      </c>
      <c r="AE90" s="101" t="s">
        <v>64</v>
      </c>
      <c r="AF90" s="102" t="s">
        <v>64</v>
      </c>
      <c r="AG90" s="101" t="s">
        <v>65</v>
      </c>
      <c r="AH90" s="101" t="s">
        <v>65</v>
      </c>
      <c r="AI90" s="99" t="s">
        <v>89</v>
      </c>
      <c r="AJ90" s="101" t="s">
        <v>65</v>
      </c>
      <c r="AK90" s="101" t="s">
        <v>65</v>
      </c>
      <c r="AL90" s="101" t="s">
        <v>65</v>
      </c>
      <c r="AM90" s="101" t="s">
        <v>65</v>
      </c>
      <c r="AN90" s="101" t="s">
        <v>65</v>
      </c>
      <c r="AO90" s="101" t="s">
        <v>978</v>
      </c>
      <c r="AP90" s="101" t="s">
        <v>979</v>
      </c>
      <c r="AQ90" s="101" t="s">
        <v>980</v>
      </c>
      <c r="AR90" s="101" t="s">
        <v>981</v>
      </c>
      <c r="AS90" s="101" t="s">
        <v>136</v>
      </c>
      <c r="AT90" s="101"/>
      <c r="AU90" s="99" t="s">
        <v>65</v>
      </c>
      <c r="AV90" s="103" t="s">
        <v>75</v>
      </c>
      <c r="AW90" s="99" t="s">
        <v>65</v>
      </c>
      <c r="AX90" s="99"/>
      <c r="AY90" s="106" t="s">
        <v>982</v>
      </c>
      <c r="AZ90" s="107" t="s">
        <v>983</v>
      </c>
    </row>
    <row r="91" spans="1:52" ht="138.75" customHeight="1">
      <c r="A91" s="63">
        <v>90</v>
      </c>
      <c r="B91" s="99" t="s">
        <v>984</v>
      </c>
      <c r="C91" s="99" t="s">
        <v>932</v>
      </c>
      <c r="D91" s="99" t="s">
        <v>985</v>
      </c>
      <c r="E91" s="100">
        <v>2024</v>
      </c>
      <c r="F91" s="99" t="s">
        <v>236</v>
      </c>
      <c r="G91" s="100" t="s">
        <v>237</v>
      </c>
      <c r="H91" s="101" t="s">
        <v>238</v>
      </c>
      <c r="I91" s="56" t="str">
        <f t="array" ref="I91">_xlfn.TEXTJOIN(",", TRUE, IF(Table4[study_id]=Table3[[#This Row],[study_id]], Table4[iso_code], ""))</f>
        <v>TN</v>
      </c>
      <c r="J91" s="100">
        <f>COUNTIF(study_countries!A:A,A91)</f>
        <v>1</v>
      </c>
      <c r="K91" s="101" t="s">
        <v>223</v>
      </c>
      <c r="L91" s="99" t="s">
        <v>986</v>
      </c>
      <c r="M91" s="99" t="s">
        <v>987</v>
      </c>
      <c r="N91" s="99"/>
      <c r="O91" s="99"/>
      <c r="P91" s="101"/>
      <c r="Q91" s="100"/>
      <c r="R91" s="99"/>
      <c r="S91" s="101"/>
      <c r="T91" s="101"/>
      <c r="U91" s="101"/>
      <c r="V91" s="101"/>
      <c r="W91" s="101"/>
      <c r="X91" s="101"/>
      <c r="Y91" s="101"/>
      <c r="Z91" s="101"/>
      <c r="AA91" s="101"/>
      <c r="AB91" s="101" t="s">
        <v>66</v>
      </c>
      <c r="AC91" s="101" t="s">
        <v>67</v>
      </c>
      <c r="AD91" s="101" t="s">
        <v>88</v>
      </c>
      <c r="AE91" s="101" t="s">
        <v>64</v>
      </c>
      <c r="AF91" s="102" t="s">
        <v>64</v>
      </c>
      <c r="AG91" s="101" t="s">
        <v>65</v>
      </c>
      <c r="AH91" s="101"/>
      <c r="AI91" s="99" t="s">
        <v>89</v>
      </c>
      <c r="AJ91" s="101" t="s">
        <v>65</v>
      </c>
      <c r="AK91" s="101" t="s">
        <v>65</v>
      </c>
      <c r="AL91" s="101" t="s">
        <v>65</v>
      </c>
      <c r="AM91" s="101" t="s">
        <v>64</v>
      </c>
      <c r="AN91" s="101" t="s">
        <v>64</v>
      </c>
      <c r="AO91" s="101"/>
      <c r="AP91" s="101"/>
      <c r="AQ91" s="101" t="s">
        <v>988</v>
      </c>
      <c r="AR91" s="101" t="s">
        <v>989</v>
      </c>
      <c r="AS91" s="101" t="s">
        <v>64</v>
      </c>
      <c r="AT91" s="101"/>
      <c r="AU91" s="99" t="s">
        <v>65</v>
      </c>
      <c r="AV91" s="103"/>
      <c r="AW91" s="99"/>
      <c r="AX91" s="99"/>
      <c r="AY91" s="106" t="s">
        <v>990</v>
      </c>
      <c r="AZ91" s="107" t="s">
        <v>991</v>
      </c>
    </row>
    <row r="92" spans="1:52" ht="153.75" customHeight="1">
      <c r="A92" s="63">
        <v>91</v>
      </c>
      <c r="B92" s="99" t="s">
        <v>992</v>
      </c>
      <c r="C92" s="99" t="s">
        <v>993</v>
      </c>
      <c r="D92" s="99" t="s">
        <v>994</v>
      </c>
      <c r="E92" s="100">
        <v>2023</v>
      </c>
      <c r="F92" s="99" t="s">
        <v>236</v>
      </c>
      <c r="G92" s="100" t="s">
        <v>237</v>
      </c>
      <c r="H92" s="101" t="s">
        <v>222</v>
      </c>
      <c r="I92" s="56" t="str">
        <f t="array" ref="I92">_xlfn.TEXTJOIN(",", TRUE, IF(Table4[study_id]=Table3[[#This Row],[study_id]], Table4[iso_code], ""))</f>
        <v>ZW</v>
      </c>
      <c r="J92" s="100">
        <f>COUNTIF(study_countries!A:A,A92)</f>
        <v>1</v>
      </c>
      <c r="K92" s="101" t="s">
        <v>271</v>
      </c>
      <c r="L92" s="99" t="s">
        <v>995</v>
      </c>
      <c r="M92" s="99" t="s">
        <v>996</v>
      </c>
      <c r="N92" s="99"/>
      <c r="O92" s="99"/>
      <c r="P92" s="101"/>
      <c r="Q92" s="100"/>
      <c r="R92" s="99"/>
      <c r="S92" s="101"/>
      <c r="T92" s="101"/>
      <c r="U92" s="101"/>
      <c r="V92" s="101"/>
      <c r="W92" s="101"/>
      <c r="X92" s="101"/>
      <c r="Y92" s="101"/>
      <c r="Z92" s="101"/>
      <c r="AA92" s="101"/>
      <c r="AB92" s="101" t="s">
        <v>66</v>
      </c>
      <c r="AC92" s="101" t="s">
        <v>67</v>
      </c>
      <c r="AD92" s="101" t="s">
        <v>88</v>
      </c>
      <c r="AE92" s="101" t="s">
        <v>64</v>
      </c>
      <c r="AF92" s="102" t="s">
        <v>64</v>
      </c>
      <c r="AG92" s="101" t="s">
        <v>64</v>
      </c>
      <c r="AH92" s="101"/>
      <c r="AI92" s="99" t="s">
        <v>89</v>
      </c>
      <c r="AJ92" s="101" t="s">
        <v>65</v>
      </c>
      <c r="AK92" s="101" t="s">
        <v>65</v>
      </c>
      <c r="AL92" s="101" t="s">
        <v>65</v>
      </c>
      <c r="AM92" s="101" t="s">
        <v>65</v>
      </c>
      <c r="AN92" s="101" t="s">
        <v>65</v>
      </c>
      <c r="AO92" s="101"/>
      <c r="AP92" s="101"/>
      <c r="AQ92" s="101" t="s">
        <v>997</v>
      </c>
      <c r="AR92" s="101" t="s">
        <v>736</v>
      </c>
      <c r="AS92" s="101" t="s">
        <v>65</v>
      </c>
      <c r="AT92" s="101"/>
      <c r="AU92" s="99" t="s">
        <v>65</v>
      </c>
      <c r="AV92" s="103"/>
      <c r="AW92" s="99"/>
      <c r="AX92" s="99"/>
      <c r="AY92" s="106" t="s">
        <v>998</v>
      </c>
      <c r="AZ92" s="107" t="s">
        <v>999</v>
      </c>
    </row>
    <row r="93" spans="1:52" ht="132.75" customHeight="1">
      <c r="A93" s="63">
        <v>92</v>
      </c>
      <c r="B93" s="99" t="s">
        <v>1000</v>
      </c>
      <c r="C93" s="99" t="s">
        <v>731</v>
      </c>
      <c r="D93" s="99" t="s">
        <v>1001</v>
      </c>
      <c r="E93" s="100">
        <v>2025</v>
      </c>
      <c r="F93" s="99" t="s">
        <v>55</v>
      </c>
      <c r="G93" s="100" t="s">
        <v>129</v>
      </c>
      <c r="H93" s="101" t="s">
        <v>238</v>
      </c>
      <c r="I93" s="56" t="str">
        <f t="array" ref="I93">_xlfn.TEXTJOIN(",", TRUE, IF(Table4[study_id]=Table3[[#This Row],[study_id]], Table4[iso_code], ""))</f>
        <v>MU</v>
      </c>
      <c r="J93" s="100">
        <f>COUNTIF(study_countries!A:A,A93)</f>
        <v>1</v>
      </c>
      <c r="K93" s="101" t="s">
        <v>321</v>
      </c>
      <c r="L93" s="99" t="s">
        <v>1002</v>
      </c>
      <c r="M93" s="99" t="s">
        <v>1003</v>
      </c>
      <c r="N93" s="99">
        <v>2016</v>
      </c>
      <c r="O93" s="99">
        <v>2050</v>
      </c>
      <c r="P93" s="101" t="s">
        <v>61</v>
      </c>
      <c r="Q93" s="100" t="s">
        <v>441</v>
      </c>
      <c r="R93" s="99" t="s">
        <v>194</v>
      </c>
      <c r="S93" s="101" t="s">
        <v>64</v>
      </c>
      <c r="T93" s="101" t="s">
        <v>64</v>
      </c>
      <c r="U93" s="101" t="s">
        <v>64</v>
      </c>
      <c r="V93" s="101" t="s">
        <v>64</v>
      </c>
      <c r="W93" s="101" t="s">
        <v>65</v>
      </c>
      <c r="X93" s="101" t="s">
        <v>65</v>
      </c>
      <c r="Y93" s="101" t="s">
        <v>64</v>
      </c>
      <c r="Z93" s="101" t="s">
        <v>65</v>
      </c>
      <c r="AA93" s="101" t="s">
        <v>64</v>
      </c>
      <c r="AB93" s="101" t="s">
        <v>146</v>
      </c>
      <c r="AC93" s="101" t="s">
        <v>87</v>
      </c>
      <c r="AD93" s="101" t="s">
        <v>68</v>
      </c>
      <c r="AE93" s="101" t="s">
        <v>64</v>
      </c>
      <c r="AF93" s="102" t="s">
        <v>64</v>
      </c>
      <c r="AG93" s="101" t="s">
        <v>65</v>
      </c>
      <c r="AH93" s="101" t="s">
        <v>65</v>
      </c>
      <c r="AI93" s="99" t="s">
        <v>89</v>
      </c>
      <c r="AJ93" s="101" t="s">
        <v>65</v>
      </c>
      <c r="AK93" s="101" t="s">
        <v>65</v>
      </c>
      <c r="AL93" s="101" t="s">
        <v>64</v>
      </c>
      <c r="AM93" s="101" t="s">
        <v>65</v>
      </c>
      <c r="AN93" s="101" t="s">
        <v>65</v>
      </c>
      <c r="AO93" s="101" t="s">
        <v>1004</v>
      </c>
      <c r="AP93" s="101" t="s">
        <v>1005</v>
      </c>
      <c r="AQ93" s="101" t="s">
        <v>1006</v>
      </c>
      <c r="AR93" s="101" t="s">
        <v>1007</v>
      </c>
      <c r="AS93" s="101" t="s">
        <v>64</v>
      </c>
      <c r="AT93" s="101"/>
      <c r="AU93" s="99" t="s">
        <v>65</v>
      </c>
      <c r="AV93" s="103" t="s">
        <v>75</v>
      </c>
      <c r="AW93" s="99" t="s">
        <v>65</v>
      </c>
      <c r="AX93" s="99"/>
      <c r="AY93" s="106" t="s">
        <v>1008</v>
      </c>
      <c r="AZ93" s="107" t="s">
        <v>1009</v>
      </c>
    </row>
    <row r="94" spans="1:52" ht="102.75" customHeight="1">
      <c r="A94" s="63">
        <v>93</v>
      </c>
      <c r="B94" s="99" t="s">
        <v>1010</v>
      </c>
      <c r="C94" s="99" t="s">
        <v>1011</v>
      </c>
      <c r="D94" s="99" t="s">
        <v>1012</v>
      </c>
      <c r="E94" s="100">
        <v>2024</v>
      </c>
      <c r="F94" s="99" t="s">
        <v>236</v>
      </c>
      <c r="G94" s="100" t="s">
        <v>237</v>
      </c>
      <c r="H94" s="101" t="s">
        <v>222</v>
      </c>
      <c r="I94" s="56" t="str">
        <f t="array" ref="I94">_xlfn.TEXTJOIN(",", TRUE, IF(Table4[study_id]=Table3[[#This Row],[study_id]], Table4[iso_code], ""))</f>
        <v>NG</v>
      </c>
      <c r="J94" s="100">
        <f>COUNTIF(study_countries!A:A,A94)</f>
        <v>1</v>
      </c>
      <c r="K94" s="101" t="s">
        <v>248</v>
      </c>
      <c r="L94" s="99" t="s">
        <v>1013</v>
      </c>
      <c r="M94" s="99" t="s">
        <v>1014</v>
      </c>
      <c r="N94" s="99"/>
      <c r="O94" s="99"/>
      <c r="P94" s="101"/>
      <c r="Q94" s="100"/>
      <c r="R94" s="99"/>
      <c r="S94" s="101"/>
      <c r="T94" s="101"/>
      <c r="U94" s="101"/>
      <c r="V94" s="101"/>
      <c r="W94" s="101"/>
      <c r="X94" s="101"/>
      <c r="Y94" s="101"/>
      <c r="Z94" s="101"/>
      <c r="AA94" s="101"/>
      <c r="AB94" s="101" t="s">
        <v>66</v>
      </c>
      <c r="AC94" s="101" t="s">
        <v>67</v>
      </c>
      <c r="AD94" s="101" t="s">
        <v>88</v>
      </c>
      <c r="AE94" s="101" t="s">
        <v>64</v>
      </c>
      <c r="AF94" s="102" t="s">
        <v>64</v>
      </c>
      <c r="AG94" s="101" t="s">
        <v>65</v>
      </c>
      <c r="AH94" s="101"/>
      <c r="AI94" s="99" t="s">
        <v>69</v>
      </c>
      <c r="AJ94" s="101" t="s">
        <v>65</v>
      </c>
      <c r="AK94" s="101" t="s">
        <v>65</v>
      </c>
      <c r="AL94" s="101" t="s">
        <v>65</v>
      </c>
      <c r="AM94" s="101" t="s">
        <v>65</v>
      </c>
      <c r="AN94" s="101" t="s">
        <v>65</v>
      </c>
      <c r="AO94" s="101"/>
      <c r="AP94" s="101"/>
      <c r="AQ94" s="101" t="s">
        <v>1015</v>
      </c>
      <c r="AR94" s="101" t="s">
        <v>1016</v>
      </c>
      <c r="AS94" s="101" t="s">
        <v>136</v>
      </c>
      <c r="AT94" s="101"/>
      <c r="AU94" s="99" t="s">
        <v>65</v>
      </c>
      <c r="AV94" s="103"/>
      <c r="AW94" s="99"/>
      <c r="AX94" s="99"/>
      <c r="AY94" s="106" t="s">
        <v>1017</v>
      </c>
      <c r="AZ94" s="107" t="s">
        <v>1018</v>
      </c>
    </row>
    <row r="95" spans="1:52" ht="173.25" customHeight="1">
      <c r="A95" s="63">
        <v>94</v>
      </c>
      <c r="B95" s="99" t="s">
        <v>1019</v>
      </c>
      <c r="C95" s="99" t="s">
        <v>53</v>
      </c>
      <c r="D95" s="99" t="s">
        <v>1020</v>
      </c>
      <c r="E95" s="100">
        <v>2020</v>
      </c>
      <c r="F95" s="99" t="s">
        <v>55</v>
      </c>
      <c r="G95" s="100" t="s">
        <v>129</v>
      </c>
      <c r="H95" s="101" t="s">
        <v>238</v>
      </c>
      <c r="I95" s="56" t="str">
        <f t="array" ref="I95">_xlfn.TEXTJOIN(",", TRUE, IF(Table4[study_id]=Table3[[#This Row],[study_id]], Table4[iso_code], ""))</f>
        <v>MG</v>
      </c>
      <c r="J95" s="100">
        <f>COUNTIF(study_countries!A:A,A95)</f>
        <v>1</v>
      </c>
      <c r="K95" s="101" t="s">
        <v>321</v>
      </c>
      <c r="L95" s="99" t="s">
        <v>1021</v>
      </c>
      <c r="M95" s="99" t="s">
        <v>1022</v>
      </c>
      <c r="N95" s="99">
        <v>2010</v>
      </c>
      <c r="O95" s="99">
        <v>2050</v>
      </c>
      <c r="P95" s="101" t="s">
        <v>61</v>
      </c>
      <c r="Q95" s="100" t="s">
        <v>84</v>
      </c>
      <c r="R95" s="99" t="s">
        <v>957</v>
      </c>
      <c r="S95" s="101" t="s">
        <v>64</v>
      </c>
      <c r="T95" s="101" t="s">
        <v>64</v>
      </c>
      <c r="U95" s="101" t="s">
        <v>64</v>
      </c>
      <c r="V95" s="101" t="s">
        <v>64</v>
      </c>
      <c r="W95" s="101" t="s">
        <v>65</v>
      </c>
      <c r="X95" s="101" t="s">
        <v>65</v>
      </c>
      <c r="Y95" s="101" t="s">
        <v>64</v>
      </c>
      <c r="Z95" s="101" t="s">
        <v>65</v>
      </c>
      <c r="AA95" s="101" t="s">
        <v>64</v>
      </c>
      <c r="AB95" s="101" t="s">
        <v>146</v>
      </c>
      <c r="AC95" s="101" t="s">
        <v>67</v>
      </c>
      <c r="AD95" s="101" t="s">
        <v>68</v>
      </c>
      <c r="AE95" s="101" t="s">
        <v>64</v>
      </c>
      <c r="AF95" s="102" t="s">
        <v>64</v>
      </c>
      <c r="AG95" s="101" t="s">
        <v>64</v>
      </c>
      <c r="AH95" s="101" t="s">
        <v>65</v>
      </c>
      <c r="AI95" s="99" t="s">
        <v>89</v>
      </c>
      <c r="AJ95" s="101" t="s">
        <v>65</v>
      </c>
      <c r="AK95" s="101" t="s">
        <v>64</v>
      </c>
      <c r="AL95" s="101" t="s">
        <v>64</v>
      </c>
      <c r="AM95" s="101" t="s">
        <v>65</v>
      </c>
      <c r="AN95" s="101" t="s">
        <v>65</v>
      </c>
      <c r="AO95" s="101" t="s">
        <v>1023</v>
      </c>
      <c r="AP95" s="101" t="s">
        <v>1024</v>
      </c>
      <c r="AQ95" s="101" t="s">
        <v>1025</v>
      </c>
      <c r="AR95" s="101" t="s">
        <v>73</v>
      </c>
      <c r="AS95" s="101" t="s">
        <v>65</v>
      </c>
      <c r="AT95" s="101"/>
      <c r="AU95" s="99" t="s">
        <v>65</v>
      </c>
      <c r="AV95" s="103" t="s">
        <v>75</v>
      </c>
      <c r="AW95" s="99" t="s">
        <v>65</v>
      </c>
      <c r="AX95" s="99"/>
      <c r="AY95" s="106" t="s">
        <v>1026</v>
      </c>
      <c r="AZ95" s="107" t="s">
        <v>1027</v>
      </c>
    </row>
    <row r="96" spans="1:52" ht="93.75" customHeight="1">
      <c r="A96" s="63">
        <v>95</v>
      </c>
      <c r="B96" s="99" t="s">
        <v>1028</v>
      </c>
      <c r="C96" s="99" t="s">
        <v>761</v>
      </c>
      <c r="D96" s="99" t="s">
        <v>1029</v>
      </c>
      <c r="E96" s="100">
        <v>2023</v>
      </c>
      <c r="F96" s="99" t="s">
        <v>236</v>
      </c>
      <c r="G96" s="100" t="s">
        <v>763</v>
      </c>
      <c r="H96" s="101" t="s">
        <v>222</v>
      </c>
      <c r="I96" s="56" t="str">
        <f t="array" ref="I96">_xlfn.TEXTJOIN(",", TRUE, IF(Table4[study_id]=Table3[[#This Row],[study_id]], Table4[iso_code], ""))</f>
        <v>NG</v>
      </c>
      <c r="J96" s="100">
        <f>COUNTIF(study_countries!A:A,A96)</f>
        <v>1</v>
      </c>
      <c r="K96" s="101" t="s">
        <v>248</v>
      </c>
      <c r="L96" s="99" t="s">
        <v>1030</v>
      </c>
      <c r="M96" s="99" t="s">
        <v>1031</v>
      </c>
      <c r="N96" s="99"/>
      <c r="O96" s="99"/>
      <c r="P96" s="101"/>
      <c r="Q96" s="100"/>
      <c r="R96" s="99"/>
      <c r="S96" s="101"/>
      <c r="T96" s="101"/>
      <c r="U96" s="101"/>
      <c r="V96" s="101"/>
      <c r="W96" s="101"/>
      <c r="X96" s="101"/>
      <c r="Y96" s="101"/>
      <c r="Z96" s="101"/>
      <c r="AA96" s="101"/>
      <c r="AB96" s="101" t="s">
        <v>66</v>
      </c>
      <c r="AC96" s="101" t="s">
        <v>67</v>
      </c>
      <c r="AD96" s="101" t="s">
        <v>88</v>
      </c>
      <c r="AE96" s="101" t="s">
        <v>64</v>
      </c>
      <c r="AF96" s="102" t="s">
        <v>64</v>
      </c>
      <c r="AG96" s="101" t="s">
        <v>65</v>
      </c>
      <c r="AH96" s="101"/>
      <c r="AI96" s="99" t="s">
        <v>69</v>
      </c>
      <c r="AJ96" s="101" t="s">
        <v>65</v>
      </c>
      <c r="AK96" s="101" t="s">
        <v>65</v>
      </c>
      <c r="AL96" s="101" t="s">
        <v>65</v>
      </c>
      <c r="AM96" s="101" t="s">
        <v>65</v>
      </c>
      <c r="AN96" s="101" t="s">
        <v>64</v>
      </c>
      <c r="AO96" s="101"/>
      <c r="AP96" s="101"/>
      <c r="AQ96" s="101" t="s">
        <v>1032</v>
      </c>
      <c r="AR96" s="101" t="s">
        <v>1033</v>
      </c>
      <c r="AS96" s="101" t="s">
        <v>65</v>
      </c>
      <c r="AT96" s="101"/>
      <c r="AU96" s="99" t="s">
        <v>65</v>
      </c>
      <c r="AV96" s="103"/>
      <c r="AW96" s="99"/>
      <c r="AX96" s="99"/>
      <c r="AY96" s="106" t="s">
        <v>1034</v>
      </c>
      <c r="AZ96" s="107" t="s">
        <v>1035</v>
      </c>
    </row>
    <row r="97" spans="1:52" ht="128.25" customHeight="1">
      <c r="A97" s="63">
        <v>96</v>
      </c>
      <c r="B97" s="99" t="s">
        <v>1036</v>
      </c>
      <c r="C97" s="99" t="s">
        <v>1037</v>
      </c>
      <c r="D97" s="99" t="s">
        <v>1038</v>
      </c>
      <c r="E97" s="100">
        <v>2024</v>
      </c>
      <c r="F97" s="99" t="s">
        <v>236</v>
      </c>
      <c r="G97" s="100" t="s">
        <v>817</v>
      </c>
      <c r="H97" s="101" t="s">
        <v>222</v>
      </c>
      <c r="I97" s="56" t="str">
        <f t="array" ref="I97">_xlfn.TEXTJOIN(",", TRUE, IF(Table4[study_id]=Table3[[#This Row],[study_id]], Table4[iso_code], ""))</f>
        <v>NE</v>
      </c>
      <c r="J97" s="100">
        <f>COUNTIF(study_countries!A:A,A97)</f>
        <v>1</v>
      </c>
      <c r="K97" s="101" t="s">
        <v>248</v>
      </c>
      <c r="L97" s="99" t="s">
        <v>1039</v>
      </c>
      <c r="M97" s="99" t="s">
        <v>1040</v>
      </c>
      <c r="N97" s="99"/>
      <c r="O97" s="99"/>
      <c r="P97" s="101"/>
      <c r="Q97" s="100"/>
      <c r="R97" s="99"/>
      <c r="S97" s="101"/>
      <c r="T97" s="101"/>
      <c r="U97" s="101"/>
      <c r="V97" s="101"/>
      <c r="W97" s="101"/>
      <c r="X97" s="101"/>
      <c r="Y97" s="101"/>
      <c r="Z97" s="101"/>
      <c r="AA97" s="101"/>
      <c r="AB97" s="101" t="s">
        <v>66</v>
      </c>
      <c r="AC97" s="101" t="s">
        <v>67</v>
      </c>
      <c r="AD97" s="101" t="s">
        <v>88</v>
      </c>
      <c r="AE97" s="101" t="s">
        <v>64</v>
      </c>
      <c r="AF97" s="102" t="s">
        <v>64</v>
      </c>
      <c r="AG97" s="101" t="s">
        <v>65</v>
      </c>
      <c r="AH97" s="101"/>
      <c r="AI97" s="99" t="s">
        <v>89</v>
      </c>
      <c r="AJ97" s="101" t="s">
        <v>65</v>
      </c>
      <c r="AK97" s="101" t="s">
        <v>65</v>
      </c>
      <c r="AL97" s="101" t="s">
        <v>65</v>
      </c>
      <c r="AM97" s="101" t="s">
        <v>65</v>
      </c>
      <c r="AN97" s="101" t="s">
        <v>65</v>
      </c>
      <c r="AO97" s="101"/>
      <c r="AP97" s="101"/>
      <c r="AQ97" s="101" t="s">
        <v>1041</v>
      </c>
      <c r="AR97" s="101" t="s">
        <v>1042</v>
      </c>
      <c r="AS97" s="101" t="s">
        <v>64</v>
      </c>
      <c r="AT97" s="101"/>
      <c r="AU97" s="99" t="s">
        <v>65</v>
      </c>
      <c r="AV97" s="103"/>
      <c r="AW97" s="99"/>
      <c r="AX97" s="99"/>
      <c r="AY97" s="106" t="s">
        <v>1043</v>
      </c>
      <c r="AZ97" s="107" t="s">
        <v>1044</v>
      </c>
    </row>
    <row r="98" spans="1:52" ht="110.25" customHeight="1">
      <c r="A98" s="63">
        <v>97</v>
      </c>
      <c r="B98" s="99" t="s">
        <v>1045</v>
      </c>
      <c r="C98" s="99" t="s">
        <v>761</v>
      </c>
      <c r="D98" s="99" t="s">
        <v>1046</v>
      </c>
      <c r="E98" s="100">
        <v>2023</v>
      </c>
      <c r="F98" s="99" t="s">
        <v>236</v>
      </c>
      <c r="G98" s="100" t="s">
        <v>594</v>
      </c>
      <c r="H98" s="101" t="s">
        <v>222</v>
      </c>
      <c r="I98" s="56" t="str">
        <f t="array" ref="I98">_xlfn.TEXTJOIN(",", TRUE, IF(Table4[study_id]=Table3[[#This Row],[study_id]], Table4[iso_code], ""))</f>
        <v>DZ</v>
      </c>
      <c r="J98" s="100">
        <f>COUNTIF(study_countries!A:A,A98)</f>
        <v>1</v>
      </c>
      <c r="K98" s="101" t="s">
        <v>223</v>
      </c>
      <c r="L98" s="99" t="s">
        <v>1047</v>
      </c>
      <c r="M98" s="99" t="s">
        <v>1048</v>
      </c>
      <c r="N98" s="99"/>
      <c r="O98" s="99"/>
      <c r="P98" s="101"/>
      <c r="Q98" s="100"/>
      <c r="R98" s="99"/>
      <c r="S98" s="101"/>
      <c r="T98" s="101"/>
      <c r="U98" s="101"/>
      <c r="V98" s="101"/>
      <c r="W98" s="101"/>
      <c r="X98" s="101"/>
      <c r="Y98" s="101"/>
      <c r="Z98" s="101"/>
      <c r="AA98" s="101"/>
      <c r="AB98" s="101" t="s">
        <v>66</v>
      </c>
      <c r="AC98" s="101" t="s">
        <v>67</v>
      </c>
      <c r="AD98" s="101" t="s">
        <v>88</v>
      </c>
      <c r="AE98" s="101" t="s">
        <v>64</v>
      </c>
      <c r="AF98" s="102" t="s">
        <v>64</v>
      </c>
      <c r="AG98" s="101" t="s">
        <v>65</v>
      </c>
      <c r="AH98" s="101"/>
      <c r="AI98" s="99" t="s">
        <v>69</v>
      </c>
      <c r="AJ98" s="101" t="s">
        <v>65</v>
      </c>
      <c r="AK98" s="101" t="s">
        <v>65</v>
      </c>
      <c r="AL98" s="101" t="s">
        <v>65</v>
      </c>
      <c r="AM98" s="101" t="s">
        <v>65</v>
      </c>
      <c r="AN98" s="101" t="s">
        <v>65</v>
      </c>
      <c r="AO98" s="101"/>
      <c r="AP98" s="101"/>
      <c r="AQ98" s="101" t="s">
        <v>1049</v>
      </c>
      <c r="AR98" s="101" t="s">
        <v>821</v>
      </c>
      <c r="AS98" s="101" t="s">
        <v>64</v>
      </c>
      <c r="AT98" s="101"/>
      <c r="AU98" s="99" t="s">
        <v>65</v>
      </c>
      <c r="AV98" s="103"/>
      <c r="AW98" s="99"/>
      <c r="AX98" s="99"/>
      <c r="AY98" s="106" t="s">
        <v>1050</v>
      </c>
      <c r="AZ98" s="107" t="s">
        <v>1051</v>
      </c>
    </row>
    <row r="99" spans="1:52" ht="135.75" customHeight="1">
      <c r="A99" s="63">
        <v>98</v>
      </c>
      <c r="B99" s="99" t="s">
        <v>1052</v>
      </c>
      <c r="C99" s="99" t="s">
        <v>1053</v>
      </c>
      <c r="D99" s="99" t="s">
        <v>1054</v>
      </c>
      <c r="E99" s="100">
        <v>2022</v>
      </c>
      <c r="F99" s="99" t="s">
        <v>236</v>
      </c>
      <c r="G99" s="100" t="s">
        <v>237</v>
      </c>
      <c r="H99" s="101" t="s">
        <v>222</v>
      </c>
      <c r="I99" s="56" t="str">
        <f t="array" ref="I99">_xlfn.TEXTJOIN(",", TRUE, IF(Table4[study_id]=Table3[[#This Row],[study_id]], Table4[iso_code], ""))</f>
        <v>NG</v>
      </c>
      <c r="J99" s="100">
        <f>COUNTIF(study_countries!A:A,A99)</f>
        <v>1</v>
      </c>
      <c r="K99" s="101" t="s">
        <v>248</v>
      </c>
      <c r="L99" s="99" t="s">
        <v>1055</v>
      </c>
      <c r="M99" s="99" t="s">
        <v>1056</v>
      </c>
      <c r="N99" s="99"/>
      <c r="O99" s="99"/>
      <c r="P99" s="101"/>
      <c r="Q99" s="100"/>
      <c r="R99" s="99"/>
      <c r="S99" s="101"/>
      <c r="T99" s="101"/>
      <c r="U99" s="101"/>
      <c r="V99" s="101"/>
      <c r="W99" s="101"/>
      <c r="X99" s="101"/>
      <c r="Y99" s="101"/>
      <c r="Z99" s="101"/>
      <c r="AA99" s="101"/>
      <c r="AB99" s="101" t="s">
        <v>66</v>
      </c>
      <c r="AC99" s="101" t="s">
        <v>67</v>
      </c>
      <c r="AD99" s="101" t="s">
        <v>88</v>
      </c>
      <c r="AE99" s="101" t="s">
        <v>64</v>
      </c>
      <c r="AF99" s="102" t="s">
        <v>64</v>
      </c>
      <c r="AG99" s="101" t="s">
        <v>65</v>
      </c>
      <c r="AH99" s="101"/>
      <c r="AI99" s="99" t="s">
        <v>89</v>
      </c>
      <c r="AJ99" s="101" t="s">
        <v>65</v>
      </c>
      <c r="AK99" s="101" t="s">
        <v>65</v>
      </c>
      <c r="AL99" s="101" t="s">
        <v>65</v>
      </c>
      <c r="AM99" s="101" t="s">
        <v>65</v>
      </c>
      <c r="AN99" s="101" t="s">
        <v>65</v>
      </c>
      <c r="AO99" s="101"/>
      <c r="AP99" s="101"/>
      <c r="AQ99" s="101" t="s">
        <v>1057</v>
      </c>
      <c r="AR99" s="101" t="s">
        <v>1058</v>
      </c>
      <c r="AS99" s="101" t="s">
        <v>136</v>
      </c>
      <c r="AT99" s="101"/>
      <c r="AU99" s="99" t="s">
        <v>65</v>
      </c>
      <c r="AV99" s="103"/>
      <c r="AW99" s="99"/>
      <c r="AX99" s="99"/>
      <c r="AY99" s="106" t="s">
        <v>1059</v>
      </c>
      <c r="AZ99" s="105" t="s">
        <v>1060</v>
      </c>
    </row>
    <row r="100" spans="1:52" ht="146.25" customHeight="1">
      <c r="A100" s="63">
        <v>99</v>
      </c>
      <c r="B100" s="99" t="s">
        <v>1061</v>
      </c>
      <c r="C100" s="99" t="s">
        <v>269</v>
      </c>
      <c r="D100" s="99" t="s">
        <v>1062</v>
      </c>
      <c r="E100" s="100">
        <v>2024</v>
      </c>
      <c r="F100" s="99" t="s">
        <v>55</v>
      </c>
      <c r="G100" s="100" t="s">
        <v>129</v>
      </c>
      <c r="H100" s="101" t="s">
        <v>238</v>
      </c>
      <c r="I100" s="56" t="str">
        <f t="array" ref="I100">_xlfn.TEXTJOIN(",", TRUE, IF(Table4[study_id]=Table3[[#This Row],[study_id]], Table4[iso_code], ""))</f>
        <v>MA</v>
      </c>
      <c r="J100" s="100">
        <f>COUNTIF(study_countries!A:A,A100)</f>
        <v>1</v>
      </c>
      <c r="K100" s="101" t="s">
        <v>223</v>
      </c>
      <c r="L100" s="99" t="s">
        <v>1063</v>
      </c>
      <c r="M100" s="99" t="s">
        <v>1064</v>
      </c>
      <c r="N100" s="99">
        <v>2015</v>
      </c>
      <c r="O100" s="99">
        <v>2050</v>
      </c>
      <c r="P100" s="101" t="s">
        <v>61</v>
      </c>
      <c r="Q100" s="100" t="s">
        <v>84</v>
      </c>
      <c r="R100" s="99" t="s">
        <v>957</v>
      </c>
      <c r="S100" s="101" t="s">
        <v>64</v>
      </c>
      <c r="T100" s="101" t="s">
        <v>64</v>
      </c>
      <c r="U100" s="101" t="s">
        <v>64</v>
      </c>
      <c r="V100" s="101" t="s">
        <v>64</v>
      </c>
      <c r="W100" s="101" t="s">
        <v>64</v>
      </c>
      <c r="X100" s="101" t="s">
        <v>65</v>
      </c>
      <c r="Y100" s="101" t="s">
        <v>64</v>
      </c>
      <c r="Z100" s="101" t="s">
        <v>64</v>
      </c>
      <c r="AA100" s="101" t="s">
        <v>64</v>
      </c>
      <c r="AB100" s="101" t="s">
        <v>66</v>
      </c>
      <c r="AC100" s="101" t="s">
        <v>104</v>
      </c>
      <c r="AD100" s="101" t="s">
        <v>68</v>
      </c>
      <c r="AE100" s="101" t="s">
        <v>65</v>
      </c>
      <c r="AF100" s="102" t="s">
        <v>64</v>
      </c>
      <c r="AG100" s="101" t="s">
        <v>64</v>
      </c>
      <c r="AH100" s="101" t="s">
        <v>65</v>
      </c>
      <c r="AI100" s="99" t="s">
        <v>89</v>
      </c>
      <c r="AJ100" s="101" t="s">
        <v>65</v>
      </c>
      <c r="AK100" s="101" t="s">
        <v>136</v>
      </c>
      <c r="AL100" s="101" t="s">
        <v>65</v>
      </c>
      <c r="AM100" s="101" t="s">
        <v>64</v>
      </c>
      <c r="AN100" s="101" t="s">
        <v>65</v>
      </c>
      <c r="AO100" s="101" t="s">
        <v>1065</v>
      </c>
      <c r="AP100" s="101" t="s">
        <v>1066</v>
      </c>
      <c r="AQ100" s="101" t="s">
        <v>1067</v>
      </c>
      <c r="AR100" s="101" t="s">
        <v>277</v>
      </c>
      <c r="AS100" s="101" t="s">
        <v>65</v>
      </c>
      <c r="AT100" s="101"/>
      <c r="AU100" s="99" t="s">
        <v>65</v>
      </c>
      <c r="AV100" s="103">
        <v>0.1</v>
      </c>
      <c r="AW100" s="99" t="s">
        <v>64</v>
      </c>
      <c r="AX100" s="99" t="s">
        <v>1068</v>
      </c>
      <c r="AY100" s="106" t="s">
        <v>1069</v>
      </c>
      <c r="AZ100" s="107" t="s">
        <v>1070</v>
      </c>
    </row>
    <row r="101" spans="1:52" ht="125.25" customHeight="1">
      <c r="A101" s="63">
        <v>100</v>
      </c>
      <c r="B101" s="99" t="s">
        <v>1071</v>
      </c>
      <c r="C101" s="99" t="s">
        <v>1053</v>
      </c>
      <c r="D101" s="99" t="s">
        <v>1072</v>
      </c>
      <c r="E101" s="100">
        <v>2021</v>
      </c>
      <c r="F101" s="99" t="s">
        <v>236</v>
      </c>
      <c r="G101" s="100" t="s">
        <v>237</v>
      </c>
      <c r="H101" s="101" t="s">
        <v>238</v>
      </c>
      <c r="I101" s="56" t="str">
        <f t="array" ref="I101">_xlfn.TEXTJOIN(",", TRUE, IF(Table4[study_id]=Table3[[#This Row],[study_id]], Table4[iso_code], ""))</f>
        <v>DZ</v>
      </c>
      <c r="J101" s="100">
        <f>COUNTIF(study_countries!A:A,A101)</f>
        <v>1</v>
      </c>
      <c r="K101" s="101" t="s">
        <v>223</v>
      </c>
      <c r="L101" s="99" t="s">
        <v>1073</v>
      </c>
      <c r="M101" s="99" t="s">
        <v>1074</v>
      </c>
      <c r="N101" s="99"/>
      <c r="O101" s="99"/>
      <c r="P101" s="101"/>
      <c r="Q101" s="100"/>
      <c r="R101" s="99"/>
      <c r="S101" s="101"/>
      <c r="T101" s="101"/>
      <c r="U101" s="101"/>
      <c r="V101" s="101"/>
      <c r="W101" s="101"/>
      <c r="X101" s="101"/>
      <c r="Y101" s="101"/>
      <c r="Z101" s="101"/>
      <c r="AA101" s="101"/>
      <c r="AB101" s="101" t="s">
        <v>66</v>
      </c>
      <c r="AC101" s="101" t="s">
        <v>67</v>
      </c>
      <c r="AD101" s="101" t="s">
        <v>88</v>
      </c>
      <c r="AE101" s="101" t="s">
        <v>64</v>
      </c>
      <c r="AF101" s="102" t="s">
        <v>64</v>
      </c>
      <c r="AG101" s="101" t="s">
        <v>65</v>
      </c>
      <c r="AH101" s="101"/>
      <c r="AI101" s="99" t="s">
        <v>89</v>
      </c>
      <c r="AJ101" s="101" t="s">
        <v>65</v>
      </c>
      <c r="AK101" s="101" t="s">
        <v>65</v>
      </c>
      <c r="AL101" s="101" t="s">
        <v>65</v>
      </c>
      <c r="AM101" s="101" t="s">
        <v>65</v>
      </c>
      <c r="AN101" s="101" t="s">
        <v>136</v>
      </c>
      <c r="AO101" s="101"/>
      <c r="AP101" s="101"/>
      <c r="AQ101" s="101" t="s">
        <v>1075</v>
      </c>
      <c r="AR101" s="101" t="s">
        <v>821</v>
      </c>
      <c r="AS101" s="101" t="s">
        <v>64</v>
      </c>
      <c r="AT101" s="101"/>
      <c r="AU101" s="99" t="s">
        <v>65</v>
      </c>
      <c r="AV101" s="103"/>
      <c r="AW101" s="99"/>
      <c r="AX101" s="99"/>
      <c r="AY101" s="106" t="s">
        <v>1076</v>
      </c>
      <c r="AZ101" s="107" t="s">
        <v>1077</v>
      </c>
    </row>
    <row r="102" spans="1:52" ht="125.25" customHeight="1">
      <c r="A102" s="63">
        <v>101</v>
      </c>
      <c r="B102" s="99" t="s">
        <v>1078</v>
      </c>
      <c r="C102" s="99" t="s">
        <v>761</v>
      </c>
      <c r="D102" s="99" t="s">
        <v>1079</v>
      </c>
      <c r="E102" s="100">
        <v>2022</v>
      </c>
      <c r="F102" s="99" t="s">
        <v>236</v>
      </c>
      <c r="G102" s="100" t="s">
        <v>817</v>
      </c>
      <c r="H102" s="101" t="s">
        <v>222</v>
      </c>
      <c r="I102" s="56" t="str">
        <f t="array" ref="I102">_xlfn.TEXTJOIN(",", TRUE, IF(Table4[study_id]=Table3[[#This Row],[study_id]], Table4[iso_code], ""))</f>
        <v>ET</v>
      </c>
      <c r="J102" s="100">
        <f>COUNTIF(study_countries!A:A,A102)</f>
        <v>1</v>
      </c>
      <c r="K102" s="101" t="s">
        <v>321</v>
      </c>
      <c r="L102" s="99" t="s">
        <v>1080</v>
      </c>
      <c r="M102" s="99" t="s">
        <v>1081</v>
      </c>
      <c r="N102" s="99">
        <v>2020</v>
      </c>
      <c r="O102" s="99">
        <v>2035</v>
      </c>
      <c r="P102" s="101"/>
      <c r="Q102" s="100"/>
      <c r="R102" s="99"/>
      <c r="S102" s="101"/>
      <c r="T102" s="101"/>
      <c r="U102" s="101"/>
      <c r="V102" s="101"/>
      <c r="W102" s="101"/>
      <c r="X102" s="101"/>
      <c r="Y102" s="101"/>
      <c r="Z102" s="101"/>
      <c r="AA102" s="101"/>
      <c r="AB102" s="101" t="s">
        <v>66</v>
      </c>
      <c r="AC102" s="101" t="s">
        <v>67</v>
      </c>
      <c r="AD102" s="101" t="s">
        <v>88</v>
      </c>
      <c r="AE102" s="101" t="s">
        <v>64</v>
      </c>
      <c r="AF102" s="102" t="s">
        <v>64</v>
      </c>
      <c r="AG102" s="101" t="s">
        <v>65</v>
      </c>
      <c r="AH102" s="101"/>
      <c r="AI102" s="99" t="s">
        <v>69</v>
      </c>
      <c r="AJ102" s="101" t="s">
        <v>65</v>
      </c>
      <c r="AK102" s="101" t="s">
        <v>65</v>
      </c>
      <c r="AL102" s="101" t="s">
        <v>65</v>
      </c>
      <c r="AM102" s="101" t="s">
        <v>64</v>
      </c>
      <c r="AN102" s="101" t="s">
        <v>65</v>
      </c>
      <c r="AO102" s="101"/>
      <c r="AP102" s="101"/>
      <c r="AQ102" s="101" t="s">
        <v>1082</v>
      </c>
      <c r="AR102" s="101" t="s">
        <v>199</v>
      </c>
      <c r="AS102" s="101" t="s">
        <v>64</v>
      </c>
      <c r="AT102" s="101"/>
      <c r="AU102" s="99" t="s">
        <v>65</v>
      </c>
      <c r="AV102" s="103"/>
      <c r="AW102" s="99"/>
      <c r="AX102" s="99"/>
      <c r="AY102" s="106" t="s">
        <v>1083</v>
      </c>
      <c r="AZ102" s="107" t="s">
        <v>1084</v>
      </c>
    </row>
    <row r="103" spans="1:52" ht="104.25" customHeight="1">
      <c r="A103" s="63">
        <v>102</v>
      </c>
      <c r="B103" s="99" t="s">
        <v>1085</v>
      </c>
      <c r="C103" s="99" t="s">
        <v>761</v>
      </c>
      <c r="D103" s="99" t="s">
        <v>1086</v>
      </c>
      <c r="E103" s="100">
        <v>2025</v>
      </c>
      <c r="F103" s="99" t="s">
        <v>236</v>
      </c>
      <c r="G103" s="100" t="s">
        <v>763</v>
      </c>
      <c r="H103" s="101" t="s">
        <v>222</v>
      </c>
      <c r="I103" s="56" t="str">
        <f t="array" ref="I103">_xlfn.TEXTJOIN(",", TRUE, IF(Table4[study_id]=Table3[[#This Row],[study_id]], Table4[iso_code], ""))</f>
        <v>EG</v>
      </c>
      <c r="J103" s="100">
        <f>COUNTIF(study_countries!A:A,A103)</f>
        <v>1</v>
      </c>
      <c r="K103" s="101" t="s">
        <v>321</v>
      </c>
      <c r="L103" s="99" t="s">
        <v>1087</v>
      </c>
      <c r="M103" s="99" t="s">
        <v>1088</v>
      </c>
      <c r="N103" s="99"/>
      <c r="O103" s="99"/>
      <c r="P103" s="101"/>
      <c r="Q103" s="100"/>
      <c r="R103" s="99"/>
      <c r="S103" s="101"/>
      <c r="T103" s="101"/>
      <c r="U103" s="101"/>
      <c r="V103" s="101"/>
      <c r="W103" s="101"/>
      <c r="X103" s="101"/>
      <c r="Y103" s="101"/>
      <c r="Z103" s="101"/>
      <c r="AA103" s="101"/>
      <c r="AB103" s="101" t="s">
        <v>66</v>
      </c>
      <c r="AC103" s="101" t="s">
        <v>67</v>
      </c>
      <c r="AD103" s="101" t="s">
        <v>88</v>
      </c>
      <c r="AE103" s="101" t="s">
        <v>64</v>
      </c>
      <c r="AF103" s="102" t="s">
        <v>64</v>
      </c>
      <c r="AG103" s="101" t="s">
        <v>65</v>
      </c>
      <c r="AH103" s="101"/>
      <c r="AI103" s="99" t="s">
        <v>69</v>
      </c>
      <c r="AJ103" s="101" t="s">
        <v>65</v>
      </c>
      <c r="AK103" s="101" t="s">
        <v>65</v>
      </c>
      <c r="AL103" s="101" t="s">
        <v>65</v>
      </c>
      <c r="AM103" s="101" t="s">
        <v>64</v>
      </c>
      <c r="AN103" s="101" t="s">
        <v>65</v>
      </c>
      <c r="AO103" s="101"/>
      <c r="AP103" s="101"/>
      <c r="AQ103" s="101" t="s">
        <v>1089</v>
      </c>
      <c r="AR103" s="101" t="s">
        <v>884</v>
      </c>
      <c r="AS103" s="101" t="s">
        <v>64</v>
      </c>
      <c r="AT103" s="101"/>
      <c r="AU103" s="99" t="s">
        <v>65</v>
      </c>
      <c r="AV103" s="103"/>
      <c r="AW103" s="99"/>
      <c r="AX103" s="99"/>
      <c r="AY103" s="106" t="s">
        <v>1090</v>
      </c>
      <c r="AZ103" s="107" t="s">
        <v>1091</v>
      </c>
    </row>
    <row r="104" spans="1:52" ht="111.75" customHeight="1">
      <c r="A104" s="63">
        <v>103</v>
      </c>
      <c r="B104" s="99" t="s">
        <v>1092</v>
      </c>
      <c r="C104" s="99" t="s">
        <v>1093</v>
      </c>
      <c r="D104" s="99" t="s">
        <v>1094</v>
      </c>
      <c r="E104" s="100">
        <v>2022</v>
      </c>
      <c r="F104" s="99" t="s">
        <v>236</v>
      </c>
      <c r="G104" s="100" t="s">
        <v>237</v>
      </c>
      <c r="H104" s="101" t="s">
        <v>238</v>
      </c>
      <c r="I104" s="56" t="str">
        <f t="array" ref="I104">_xlfn.TEXTJOIN(",", TRUE, IF(Table4[study_id]=Table3[[#This Row],[study_id]], Table4[iso_code], ""))</f>
        <v>SD</v>
      </c>
      <c r="J104" s="100">
        <f>COUNTIF(study_countries!A:A,A104)</f>
        <v>1</v>
      </c>
      <c r="K104" s="101" t="s">
        <v>321</v>
      </c>
      <c r="L104" s="99" t="s">
        <v>1095</v>
      </c>
      <c r="M104" s="99" t="s">
        <v>1096</v>
      </c>
      <c r="N104" s="99"/>
      <c r="O104" s="99"/>
      <c r="P104" s="101"/>
      <c r="Q104" s="100"/>
      <c r="R104" s="99"/>
      <c r="S104" s="101"/>
      <c r="T104" s="101"/>
      <c r="U104" s="101"/>
      <c r="V104" s="101"/>
      <c r="W104" s="101"/>
      <c r="X104" s="101"/>
      <c r="Y104" s="101"/>
      <c r="Z104" s="101"/>
      <c r="AA104" s="101"/>
      <c r="AB104" s="101" t="s">
        <v>66</v>
      </c>
      <c r="AC104" s="101" t="s">
        <v>67</v>
      </c>
      <c r="AD104" s="101" t="s">
        <v>88</v>
      </c>
      <c r="AE104" s="101" t="s">
        <v>64</v>
      </c>
      <c r="AF104" s="102" t="s">
        <v>65</v>
      </c>
      <c r="AG104" s="101" t="s">
        <v>65</v>
      </c>
      <c r="AH104" s="101"/>
      <c r="AI104" s="99" t="s">
        <v>89</v>
      </c>
      <c r="AJ104" s="101" t="s">
        <v>65</v>
      </c>
      <c r="AK104" s="101" t="s">
        <v>65</v>
      </c>
      <c r="AL104" s="101" t="s">
        <v>65</v>
      </c>
      <c r="AM104" s="101" t="s">
        <v>65</v>
      </c>
      <c r="AN104" s="101" t="s">
        <v>65</v>
      </c>
      <c r="AO104" s="101"/>
      <c r="AP104" s="101"/>
      <c r="AQ104" s="101" t="s">
        <v>1097</v>
      </c>
      <c r="AR104" s="101" t="s">
        <v>1098</v>
      </c>
      <c r="AS104" s="101" t="s">
        <v>65</v>
      </c>
      <c r="AT104" s="101"/>
      <c r="AU104" s="99" t="s">
        <v>65</v>
      </c>
      <c r="AV104" s="103"/>
      <c r="AW104" s="99"/>
      <c r="AX104" s="99"/>
      <c r="AY104" s="106" t="s">
        <v>1099</v>
      </c>
      <c r="AZ104" s="107" t="s">
        <v>1100</v>
      </c>
    </row>
    <row r="105" spans="1:52" ht="131.25" customHeight="1">
      <c r="A105" s="63">
        <v>104</v>
      </c>
      <c r="B105" s="99" t="s">
        <v>1101</v>
      </c>
      <c r="C105" s="99" t="s">
        <v>832</v>
      </c>
      <c r="D105" s="99" t="s">
        <v>1102</v>
      </c>
      <c r="E105" s="100">
        <v>2023</v>
      </c>
      <c r="F105" s="99" t="s">
        <v>236</v>
      </c>
      <c r="G105" s="100" t="s">
        <v>763</v>
      </c>
      <c r="H105" s="101" t="s">
        <v>222</v>
      </c>
      <c r="I105" s="56" t="str">
        <f t="array" ref="I105">_xlfn.TEXTJOIN(",", TRUE, IF(Table4[study_id]=Table3[[#This Row],[study_id]], Table4[iso_code], ""))</f>
        <v>CD</v>
      </c>
      <c r="J105" s="100">
        <f>COUNTIF(study_countries!A:A,A105)</f>
        <v>1</v>
      </c>
      <c r="K105" s="101" t="s">
        <v>271</v>
      </c>
      <c r="L105" s="99" t="s">
        <v>1103</v>
      </c>
      <c r="M105" s="99" t="s">
        <v>1104</v>
      </c>
      <c r="N105" s="99"/>
      <c r="O105" s="99"/>
      <c r="P105" s="101"/>
      <c r="Q105" s="100"/>
      <c r="R105" s="99"/>
      <c r="S105" s="101"/>
      <c r="T105" s="101"/>
      <c r="U105" s="101"/>
      <c r="V105" s="101"/>
      <c r="W105" s="101"/>
      <c r="X105" s="101"/>
      <c r="Y105" s="101"/>
      <c r="Z105" s="101"/>
      <c r="AA105" s="101"/>
      <c r="AB105" s="101" t="s">
        <v>66</v>
      </c>
      <c r="AC105" s="101" t="s">
        <v>67</v>
      </c>
      <c r="AD105" s="101" t="s">
        <v>88</v>
      </c>
      <c r="AE105" s="101" t="s">
        <v>64</v>
      </c>
      <c r="AF105" s="102" t="s">
        <v>64</v>
      </c>
      <c r="AG105" s="101" t="s">
        <v>65</v>
      </c>
      <c r="AH105" s="101"/>
      <c r="AI105" s="99" t="s">
        <v>69</v>
      </c>
      <c r="AJ105" s="101" t="s">
        <v>65</v>
      </c>
      <c r="AK105" s="101" t="s">
        <v>65</v>
      </c>
      <c r="AL105" s="101" t="s">
        <v>65</v>
      </c>
      <c r="AM105" s="101" t="s">
        <v>65</v>
      </c>
      <c r="AN105" s="101" t="s">
        <v>65</v>
      </c>
      <c r="AO105" s="101"/>
      <c r="AP105" s="101"/>
      <c r="AQ105" s="101" t="s">
        <v>1105</v>
      </c>
      <c r="AR105" s="101" t="s">
        <v>1106</v>
      </c>
      <c r="AS105" s="101" t="s">
        <v>65</v>
      </c>
      <c r="AT105" s="101"/>
      <c r="AU105" s="99" t="s">
        <v>65</v>
      </c>
      <c r="AV105" s="103"/>
      <c r="AW105" s="99"/>
      <c r="AX105" s="99"/>
      <c r="AY105" s="106" t="s">
        <v>1107</v>
      </c>
      <c r="AZ105" s="107" t="s">
        <v>1108</v>
      </c>
    </row>
    <row r="106" spans="1:52" ht="132" customHeight="1">
      <c r="A106" s="63">
        <v>105</v>
      </c>
      <c r="B106" s="67" t="s">
        <v>1109</v>
      </c>
      <c r="C106" s="67" t="s">
        <v>1110</v>
      </c>
      <c r="D106" s="67" t="s">
        <v>1111</v>
      </c>
      <c r="E106" s="100">
        <v>2021</v>
      </c>
      <c r="F106" s="67" t="s">
        <v>236</v>
      </c>
      <c r="G106" s="100" t="s">
        <v>237</v>
      </c>
      <c r="H106" s="68" t="s">
        <v>238</v>
      </c>
      <c r="I106" s="56" t="str">
        <f t="array" ref="I106">_xlfn.TEXTJOIN(",", TRUE, IF(Table4[study_id]=Table3[[#This Row],[study_id]], Table4[iso_code], ""))</f>
        <v>UG</v>
      </c>
      <c r="J106" s="67">
        <f>COUNTIF(study_countries!A:A,A106)</f>
        <v>1</v>
      </c>
      <c r="K106" s="68" t="s">
        <v>321</v>
      </c>
      <c r="L106" s="67" t="s">
        <v>1112</v>
      </c>
      <c r="M106" s="67" t="s">
        <v>1113</v>
      </c>
      <c r="N106" s="67"/>
      <c r="O106" s="67"/>
      <c r="P106" s="68"/>
      <c r="Q106" s="67"/>
      <c r="R106" s="67"/>
      <c r="S106" s="68"/>
      <c r="T106" s="68"/>
      <c r="U106" s="68"/>
      <c r="V106" s="68"/>
      <c r="W106" s="68"/>
      <c r="X106" s="68"/>
      <c r="Y106" s="68"/>
      <c r="Z106" s="68"/>
      <c r="AA106" s="68"/>
      <c r="AB106" s="101" t="s">
        <v>66</v>
      </c>
      <c r="AC106" s="68" t="s">
        <v>104</v>
      </c>
      <c r="AD106" s="68" t="s">
        <v>68</v>
      </c>
      <c r="AE106" s="68" t="s">
        <v>64</v>
      </c>
      <c r="AF106" s="68" t="s">
        <v>64</v>
      </c>
      <c r="AG106" s="68" t="s">
        <v>65</v>
      </c>
      <c r="AH106" s="68"/>
      <c r="AI106" s="99" t="s">
        <v>69</v>
      </c>
      <c r="AJ106" s="68" t="s">
        <v>65</v>
      </c>
      <c r="AK106" s="68" t="s">
        <v>65</v>
      </c>
      <c r="AL106" s="68" t="s">
        <v>65</v>
      </c>
      <c r="AM106" s="68" t="s">
        <v>64</v>
      </c>
      <c r="AN106" s="68" t="s">
        <v>65</v>
      </c>
      <c r="AO106" s="68"/>
      <c r="AP106" s="68"/>
      <c r="AQ106" s="68" t="s">
        <v>1114</v>
      </c>
      <c r="AR106" s="68" t="s">
        <v>1115</v>
      </c>
      <c r="AS106" s="68" t="s">
        <v>136</v>
      </c>
      <c r="AT106" s="68"/>
      <c r="AU106" s="67" t="s">
        <v>65</v>
      </c>
      <c r="AV106" s="68"/>
      <c r="AW106" s="67"/>
      <c r="AX106" s="67"/>
      <c r="AY106" s="67" t="s">
        <v>1116</v>
      </c>
      <c r="AZ106" s="98" t="s">
        <v>1117</v>
      </c>
    </row>
    <row r="107" spans="1:52" ht="102.75" customHeight="1">
      <c r="A107" s="97">
        <v>106</v>
      </c>
      <c r="B107" s="67" t="s">
        <v>1118</v>
      </c>
      <c r="C107" s="67" t="s">
        <v>761</v>
      </c>
      <c r="D107" s="67" t="s">
        <v>1119</v>
      </c>
      <c r="E107" s="100">
        <v>2023</v>
      </c>
      <c r="F107" s="67" t="s">
        <v>236</v>
      </c>
      <c r="G107" s="100" t="s">
        <v>763</v>
      </c>
      <c r="H107" s="68" t="s">
        <v>222</v>
      </c>
      <c r="I107" s="68" t="str">
        <f t="array" ref="I107">_xlfn.TEXTJOIN(",", TRUE, IF(Table4[study_id]=Table3[[#This Row],[study_id]], Table4[iso_code], ""))</f>
        <v>CM</v>
      </c>
      <c r="J107" s="67">
        <f>COUNTIF(study_countries!A:A,A107)</f>
        <v>1</v>
      </c>
      <c r="K107" s="68" t="s">
        <v>284</v>
      </c>
      <c r="L107" s="67" t="s">
        <v>1120</v>
      </c>
      <c r="M107" s="67" t="s">
        <v>1121</v>
      </c>
      <c r="N107" s="67"/>
      <c r="O107" s="67"/>
      <c r="P107" s="68"/>
      <c r="Q107" s="67"/>
      <c r="R107" s="67"/>
      <c r="S107" s="68"/>
      <c r="T107" s="68"/>
      <c r="U107" s="68"/>
      <c r="V107" s="68"/>
      <c r="W107" s="68"/>
      <c r="X107" s="68"/>
      <c r="Y107" s="68"/>
      <c r="Z107" s="68"/>
      <c r="AA107" s="68"/>
      <c r="AB107" s="101" t="s">
        <v>66</v>
      </c>
      <c r="AC107" s="68" t="s">
        <v>67</v>
      </c>
      <c r="AD107" s="68" t="s">
        <v>68</v>
      </c>
      <c r="AE107" s="68" t="s">
        <v>64</v>
      </c>
      <c r="AF107" s="68" t="s">
        <v>65</v>
      </c>
      <c r="AG107" s="68" t="s">
        <v>65</v>
      </c>
      <c r="AH107" s="68"/>
      <c r="AI107" s="99" t="s">
        <v>69</v>
      </c>
      <c r="AJ107" s="68" t="s">
        <v>65</v>
      </c>
      <c r="AK107" s="68" t="s">
        <v>65</v>
      </c>
      <c r="AL107" s="68" t="s">
        <v>65</v>
      </c>
      <c r="AM107" s="68" t="s">
        <v>64</v>
      </c>
      <c r="AN107" s="68" t="s">
        <v>65</v>
      </c>
      <c r="AO107" s="68"/>
      <c r="AP107" s="68"/>
      <c r="AQ107" s="68" t="s">
        <v>1122</v>
      </c>
      <c r="AR107" s="68" t="s">
        <v>1123</v>
      </c>
      <c r="AS107" s="68" t="s">
        <v>64</v>
      </c>
      <c r="AT107" s="68"/>
      <c r="AU107" s="67" t="s">
        <v>65</v>
      </c>
      <c r="AV107" s="68"/>
      <c r="AW107" s="67"/>
      <c r="AX107" s="67"/>
      <c r="AY107" s="96" t="s">
        <v>1124</v>
      </c>
      <c r="AZ107" s="98" t="s">
        <v>1125</v>
      </c>
    </row>
    <row r="108" spans="1:52" ht="15" customHeight="1">
      <c r="A108" s="63"/>
      <c r="B108" s="58"/>
      <c r="C108" s="58"/>
      <c r="D108" s="58"/>
      <c r="E108" s="58"/>
      <c r="F108" s="58"/>
      <c r="G108" s="100"/>
      <c r="H108" s="56"/>
      <c r="I108" s="56"/>
      <c r="J108" s="58"/>
      <c r="K108" s="56"/>
      <c r="L108" s="58"/>
      <c r="M108" s="58"/>
      <c r="N108" s="58"/>
      <c r="O108" s="58"/>
      <c r="P108" s="56"/>
      <c r="Q108" s="58"/>
      <c r="R108" s="58"/>
      <c r="S108" s="56"/>
      <c r="T108" s="56"/>
      <c r="U108" s="56"/>
      <c r="V108" s="56"/>
      <c r="W108" s="56"/>
      <c r="X108" s="56"/>
      <c r="Y108" s="56"/>
      <c r="Z108" s="56"/>
      <c r="AA108" s="56"/>
      <c r="AB108" s="56"/>
      <c r="AC108" s="56"/>
      <c r="AD108" s="56"/>
      <c r="AE108" s="56"/>
      <c r="AF108" s="56"/>
      <c r="AG108" s="56"/>
      <c r="AH108" s="56"/>
      <c r="AI108" s="58"/>
      <c r="AJ108" s="56"/>
      <c r="AK108" s="56"/>
      <c r="AL108" s="56"/>
      <c r="AM108" s="56"/>
      <c r="AN108" s="56"/>
      <c r="AO108" s="56"/>
      <c r="AP108" s="56"/>
      <c r="AQ108" s="56"/>
      <c r="AR108" s="56"/>
      <c r="AS108" s="56"/>
      <c r="AT108" s="56"/>
      <c r="AU108" s="58"/>
      <c r="AV108" s="56"/>
      <c r="AW108" s="58"/>
      <c r="AX108" s="58"/>
      <c r="AY108" s="58"/>
      <c r="AZ108" s="80"/>
    </row>
    <row r="109" spans="1:52" ht="15" customHeight="1">
      <c r="A109" s="63"/>
      <c r="B109" s="58"/>
      <c r="C109" s="58"/>
      <c r="D109" s="58"/>
      <c r="E109" s="58"/>
      <c r="F109" s="58"/>
      <c r="G109" s="100"/>
      <c r="H109" s="56"/>
      <c r="I109" s="56"/>
      <c r="J109" s="58"/>
      <c r="K109" s="56"/>
      <c r="L109" s="58"/>
      <c r="M109" s="58"/>
      <c r="N109" s="58"/>
      <c r="O109" s="58"/>
      <c r="P109" s="56"/>
      <c r="Q109" s="58"/>
      <c r="R109" s="58"/>
      <c r="S109" s="56"/>
      <c r="T109" s="56"/>
      <c r="U109" s="56"/>
      <c r="V109" s="56"/>
      <c r="W109" s="56"/>
      <c r="X109" s="56"/>
      <c r="Y109" s="56"/>
      <c r="Z109" s="56"/>
      <c r="AA109" s="56"/>
      <c r="AB109" s="56"/>
      <c r="AC109" s="56"/>
      <c r="AD109" s="56"/>
      <c r="AE109" s="56"/>
      <c r="AF109" s="56"/>
      <c r="AG109" s="56"/>
      <c r="AH109" s="56"/>
      <c r="AI109" s="58"/>
      <c r="AJ109" s="56"/>
      <c r="AK109" s="56"/>
      <c r="AL109" s="56"/>
      <c r="AM109" s="56"/>
      <c r="AN109" s="56"/>
      <c r="AO109" s="56"/>
      <c r="AP109" s="56"/>
      <c r="AQ109" s="56"/>
      <c r="AR109" s="56"/>
      <c r="AS109" s="56"/>
      <c r="AT109" s="56"/>
      <c r="AU109" s="58"/>
      <c r="AV109" s="56"/>
      <c r="AW109" s="58"/>
      <c r="AX109" s="58"/>
      <c r="AY109" s="58"/>
      <c r="AZ109" s="80"/>
    </row>
    <row r="110" spans="1:52" ht="15" customHeight="1">
      <c r="A110" s="63"/>
      <c r="B110" s="58"/>
      <c r="C110" s="58"/>
      <c r="D110" s="58"/>
      <c r="E110" s="58"/>
      <c r="F110" s="58"/>
      <c r="G110" s="100"/>
      <c r="H110" s="56"/>
      <c r="I110" s="56"/>
      <c r="J110" s="58"/>
      <c r="K110" s="56"/>
      <c r="L110" s="58"/>
      <c r="M110" s="58"/>
      <c r="N110" s="58"/>
      <c r="O110" s="58"/>
      <c r="P110" s="56"/>
      <c r="Q110" s="58"/>
      <c r="R110" s="58"/>
      <c r="S110" s="56"/>
      <c r="T110" s="56"/>
      <c r="U110" s="56"/>
      <c r="V110" s="56"/>
      <c r="W110" s="56"/>
      <c r="X110" s="56"/>
      <c r="Y110" s="56"/>
      <c r="Z110" s="56"/>
      <c r="AA110" s="56"/>
      <c r="AB110" s="56"/>
      <c r="AC110" s="56"/>
      <c r="AD110" s="56"/>
      <c r="AE110" s="56"/>
      <c r="AF110" s="56"/>
      <c r="AG110" s="56"/>
      <c r="AH110" s="56"/>
      <c r="AI110" s="58"/>
      <c r="AJ110" s="56"/>
      <c r="AK110" s="56"/>
      <c r="AL110" s="56"/>
      <c r="AM110" s="56"/>
      <c r="AN110" s="56"/>
      <c r="AO110" s="56"/>
      <c r="AP110" s="56"/>
      <c r="AQ110" s="56"/>
      <c r="AR110" s="56"/>
      <c r="AS110" s="56"/>
      <c r="AT110" s="56"/>
      <c r="AU110" s="58"/>
      <c r="AV110" s="56"/>
      <c r="AW110" s="58"/>
      <c r="AX110" s="58"/>
      <c r="AY110" s="58"/>
      <c r="AZ110" s="80"/>
    </row>
    <row r="111" spans="1:52" ht="15" customHeight="1">
      <c r="A111" s="63"/>
      <c r="B111" s="58"/>
      <c r="C111" s="58"/>
      <c r="D111" s="58"/>
      <c r="E111" s="58"/>
      <c r="F111" s="58"/>
      <c r="G111" s="100"/>
      <c r="H111" s="56"/>
      <c r="I111" s="56"/>
      <c r="J111" s="58"/>
      <c r="K111" s="56"/>
      <c r="L111" s="58"/>
      <c r="M111" s="58"/>
      <c r="N111" s="58"/>
      <c r="O111" s="58"/>
      <c r="P111" s="56"/>
      <c r="Q111" s="58"/>
      <c r="R111" s="58"/>
      <c r="S111" s="56"/>
      <c r="T111" s="56"/>
      <c r="U111" s="56"/>
      <c r="V111" s="56"/>
      <c r="W111" s="56"/>
      <c r="X111" s="56"/>
      <c r="Y111" s="56"/>
      <c r="Z111" s="56"/>
      <c r="AA111" s="56"/>
      <c r="AB111" s="56"/>
      <c r="AC111" s="56"/>
      <c r="AD111" s="56"/>
      <c r="AE111" s="56"/>
      <c r="AF111" s="56"/>
      <c r="AG111" s="56"/>
      <c r="AH111" s="56"/>
      <c r="AI111" s="58"/>
      <c r="AJ111" s="56"/>
      <c r="AK111" s="56"/>
      <c r="AL111" s="56"/>
      <c r="AM111" s="56"/>
      <c r="AN111" s="56"/>
      <c r="AO111" s="56"/>
      <c r="AP111" s="56"/>
      <c r="AQ111" s="56"/>
      <c r="AR111" s="56"/>
      <c r="AS111" s="56"/>
      <c r="AT111" s="56"/>
      <c r="AU111" s="58"/>
      <c r="AV111" s="56"/>
      <c r="AW111" s="58"/>
      <c r="AX111" s="58"/>
      <c r="AY111" s="58"/>
      <c r="AZ111" s="80"/>
    </row>
    <row r="112" spans="1:52" ht="15" customHeight="1">
      <c r="A112" s="63"/>
      <c r="B112" s="58"/>
      <c r="C112" s="58"/>
      <c r="D112" s="58"/>
      <c r="E112" s="58"/>
      <c r="F112" s="58"/>
      <c r="G112" s="100"/>
      <c r="H112" s="56"/>
      <c r="I112" s="56"/>
      <c r="J112" s="58"/>
      <c r="K112" s="56"/>
      <c r="L112" s="58"/>
      <c r="M112" s="58"/>
      <c r="N112" s="58"/>
      <c r="O112" s="58"/>
      <c r="P112" s="56"/>
      <c r="Q112" s="58"/>
      <c r="R112" s="58"/>
      <c r="S112" s="56"/>
      <c r="T112" s="56"/>
      <c r="U112" s="56"/>
      <c r="V112" s="56"/>
      <c r="W112" s="56"/>
      <c r="X112" s="56"/>
      <c r="Y112" s="56"/>
      <c r="Z112" s="56"/>
      <c r="AA112" s="56"/>
      <c r="AB112" s="56"/>
      <c r="AC112" s="56"/>
      <c r="AD112" s="56"/>
      <c r="AE112" s="56"/>
      <c r="AF112" s="56"/>
      <c r="AG112" s="56"/>
      <c r="AH112" s="56"/>
      <c r="AI112" s="58"/>
      <c r="AJ112" s="56"/>
      <c r="AK112" s="56"/>
      <c r="AL112" s="56"/>
      <c r="AM112" s="56"/>
      <c r="AN112" s="56"/>
      <c r="AO112" s="56"/>
      <c r="AP112" s="56"/>
      <c r="AQ112" s="56"/>
      <c r="AR112" s="56"/>
      <c r="AS112" s="56"/>
      <c r="AT112" s="56"/>
      <c r="AU112" s="58"/>
      <c r="AV112" s="56"/>
      <c r="AW112" s="58"/>
      <c r="AX112" s="58"/>
      <c r="AY112" s="58"/>
      <c r="AZ112" s="80"/>
    </row>
    <row r="113" spans="1:52" ht="15" customHeight="1">
      <c r="A113" s="63"/>
      <c r="B113" s="58"/>
      <c r="C113" s="58"/>
      <c r="D113" s="58"/>
      <c r="E113" s="58"/>
      <c r="F113" s="58"/>
      <c r="G113" s="100"/>
      <c r="H113" s="56"/>
      <c r="I113" s="56"/>
      <c r="J113" s="58"/>
      <c r="K113" s="56"/>
      <c r="L113" s="58"/>
      <c r="M113" s="58"/>
      <c r="N113" s="58"/>
      <c r="O113" s="58"/>
      <c r="P113" s="56"/>
      <c r="Q113" s="58"/>
      <c r="R113" s="58"/>
      <c r="S113" s="56"/>
      <c r="T113" s="56"/>
      <c r="U113" s="56"/>
      <c r="V113" s="56"/>
      <c r="W113" s="56"/>
      <c r="X113" s="56"/>
      <c r="Y113" s="56"/>
      <c r="Z113" s="56"/>
      <c r="AA113" s="56"/>
      <c r="AB113" s="56"/>
      <c r="AC113" s="56"/>
      <c r="AD113" s="56"/>
      <c r="AE113" s="56"/>
      <c r="AF113" s="56"/>
      <c r="AG113" s="56"/>
      <c r="AH113" s="56"/>
      <c r="AI113" s="58"/>
      <c r="AJ113" s="56"/>
      <c r="AK113" s="56"/>
      <c r="AL113" s="56"/>
      <c r="AM113" s="56"/>
      <c r="AN113" s="56"/>
      <c r="AO113" s="56"/>
      <c r="AP113" s="56"/>
      <c r="AQ113" s="56"/>
      <c r="AR113" s="56"/>
      <c r="AS113" s="56"/>
      <c r="AT113" s="56"/>
      <c r="AU113" s="58"/>
      <c r="AV113" s="56"/>
      <c r="AW113" s="58"/>
      <c r="AX113" s="58"/>
      <c r="AY113" s="58"/>
      <c r="AZ113" s="80"/>
    </row>
    <row r="114" spans="1:52" ht="15" customHeight="1">
      <c r="A114" s="63"/>
      <c r="B114" s="58"/>
      <c r="C114" s="58"/>
      <c r="D114" s="58"/>
      <c r="E114" s="58"/>
      <c r="F114" s="58"/>
      <c r="G114" s="100"/>
      <c r="H114" s="56"/>
      <c r="I114" s="56"/>
      <c r="J114" s="58"/>
      <c r="K114" s="56"/>
      <c r="L114" s="58"/>
      <c r="M114" s="58"/>
      <c r="N114" s="58"/>
      <c r="O114" s="58"/>
      <c r="P114" s="56"/>
      <c r="Q114" s="58"/>
      <c r="R114" s="58"/>
      <c r="S114" s="56"/>
      <c r="T114" s="56"/>
      <c r="U114" s="56"/>
      <c r="V114" s="56"/>
      <c r="W114" s="56"/>
      <c r="X114" s="56"/>
      <c r="Y114" s="56"/>
      <c r="Z114" s="56"/>
      <c r="AA114" s="56"/>
      <c r="AB114" s="56"/>
      <c r="AC114" s="56"/>
      <c r="AD114" s="56"/>
      <c r="AE114" s="56"/>
      <c r="AF114" s="56"/>
      <c r="AG114" s="56"/>
      <c r="AH114" s="56"/>
      <c r="AI114" s="58"/>
      <c r="AJ114" s="56"/>
      <c r="AK114" s="56"/>
      <c r="AL114" s="56"/>
      <c r="AM114" s="56"/>
      <c r="AN114" s="56"/>
      <c r="AO114" s="56"/>
      <c r="AP114" s="56"/>
      <c r="AQ114" s="56"/>
      <c r="AR114" s="56"/>
      <c r="AS114" s="56"/>
      <c r="AT114" s="56"/>
      <c r="AU114" s="58"/>
      <c r="AV114" s="56"/>
      <c r="AW114" s="58"/>
      <c r="AX114" s="58"/>
      <c r="AY114" s="58"/>
      <c r="AZ114" s="80"/>
    </row>
  </sheetData>
  <dataValidations count="62">
    <dataValidation type="list" allowBlank="1" showInputMessage="1" showErrorMessage="1" sqref="E115:E1048576" xr:uid="{9DD84D1A-63D9-4995-A0D8-FE1A82012B6F}">
      <formula1>"2010,2011,2012,2013"</formula1>
    </dataValidation>
    <dataValidation type="list" allowBlank="1" showInputMessage="1" showErrorMessage="1" errorTitle="Invalid entry" error="Select: optimization, simulation, accounting, or hybrid." sqref="Q3:Q14 Q16:Q81"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K78:AN80 AJ2:AJ81" xr:uid="{55219AB6-A1B0-4F50-949D-378A2DD3BA11}">
      <formula1>"yes,no,partial"</formula1>
    </dataValidation>
    <dataValidation type="list" allowBlank="1" showInputMessage="1" showErrorMessage="1" errorTitle="Invalid entry" error="Select yes, no, or partial for biomass_charcoal." sqref="AK2:AL4 AK7:AL8 AK11:AL63" xr:uid="{3A0C4101-669B-4590-846E-CD50D0B13C9C}">
      <formula1>"yes,no,partial"</formula1>
    </dataValidation>
    <dataValidation type="list" allowBlank="1" showInputMessage="1" showErrorMessage="1" errorTitle="Invalid entry" error="Select yes, no, or partial for power_reliability." sqref="AM2:AM4 AM7:AM63" xr:uid="{C7C885AD-ECFA-4130-9C54-B88503C3376C}">
      <formula1>"yes,no,partial"</formula1>
    </dataValidation>
    <dataValidation type="list" allowBlank="1" showInputMessage="1" showErrorMessage="1" errorTitle="Invalid entry" error="Select yes, no, or partial for urbanization." sqref="AN2:AN4 AN6:AN63"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11:K53 K55:K63" xr:uid="{1966D9BB-C323-4BBF-A0F8-2965B6A8DCBB}">
      <formula1>"WAPP,EAPP,CAPP,SAPP,NAPP,COMELEC,none"</formula1>
    </dataValidation>
    <dataValidation type="list" allowBlank="1" showInputMessage="1" showErrorMessage="1" errorTitle="Invalid entry" error="Select yes or no for sdg_7." sqref="AF9:AG10 AE2:AE81" xr:uid="{2F5516AA-225F-4FD5-8426-93A001462FC8}">
      <formula1>"yes,no"</formula1>
    </dataValidation>
    <dataValidation type="list" allowBlank="1" showInputMessage="1" showErrorMessage="1" errorTitle="Invalid entry" error="Select yes or no for sdg_13." sqref="AF2:AF8 AF11:AF63" xr:uid="{E39770EF-F840-4A81-B016-E347B5BB7FFD}">
      <formula1>"yes,no"</formula1>
    </dataValidation>
    <dataValidation type="list" allowBlank="1" showInputMessage="1" showErrorMessage="1" errorTitle="Invalid entry" error="Select yes or no for ndc_mention." sqref="AG2:AG8 AH2:AH10 AG11:AH63" xr:uid="{E2C2E3A3-2D82-49D3-9F17-CCFC2C58E2F8}">
      <formula1>"yes,no"</formula1>
    </dataValidation>
    <dataValidation type="list" allowBlank="1" showInputMessage="1" showErrorMessage="1" errorTitle="Invalid entry" error="Select a power pool or 'none'." sqref="K54"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81"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81"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2:AA65 Z67:AA67 Z70:AA70 Z72:AA80" xr:uid="{307AFB60-4C80-4E04-8271-0B0158373C1B}">
      <formula1>"yes,no"</formula1>
    </dataValidation>
    <dataValidation type="list" allowBlank="1" showInputMessage="1" showErrorMessage="1" errorTitle="Invalid entry" error="Select a year between 2010 and 2025." sqref="E2:E63" xr:uid="{285AA50A-DE4C-47E7-BE4B-0AABE8434ACE}">
      <formula1>"2010,2011,2012,2013,2014,2015,2016,2017,2018,2019,2020,2021,2022,2023,2024,2025"</formula1>
    </dataValidation>
    <dataValidation type="list" allowBlank="1" showInputMessage="1" showErrorMessage="1" errorTitle="Invalid entry" error="Select: bottom-up, top-down, or hybrid." sqref="P2:P81" xr:uid="{434D687A-5330-4936-A6ED-F934B413F855}">
      <formula1>"bottom-up,top-down,hybrid"</formula1>
    </dataValidation>
    <dataValidation type="list" allowBlank="1" showInputMessage="1" showErrorMessage="1" errorTitle="Invalid entry" error="Select yes or no for hydro." sqref="T66:AA66 T65 T68:AA69 T71:AA71 T81:AA81 S2:S81" xr:uid="{278E167A-BACB-4DD3-B7B9-6600AAFB3440}">
      <formula1>"yes,no"</formula1>
    </dataValidation>
    <dataValidation type="list" allowBlank="1" showInputMessage="1" showErrorMessage="1" errorTitle="Invalid entry" error="Select yes or no for solar." sqref="T2:T63" xr:uid="{AA545B15-75FB-421E-ADAD-1B738625CE3B}">
      <formula1>"yes,no"</formula1>
    </dataValidation>
    <dataValidation type="list" allowBlank="1" showInputMessage="1" showErrorMessage="1" errorTitle="Invalid entry" error="Select yes or no for wind." sqref="U2:U65 U67 U70 U72:U80" xr:uid="{81C97875-DF54-4886-B4FB-D18A953536E2}">
      <formula1>"yes,no"</formula1>
    </dataValidation>
    <dataValidation type="list" allowBlank="1" showInputMessage="1" showErrorMessage="1" errorTitle="Invalid entry" error="Select yes or no for biomass." sqref="V2:V65 V67 V70 V72:V80" xr:uid="{04D12EE6-9B19-4CE4-A94C-8E888C1AC9B3}">
      <formula1>"yes,no"</formula1>
    </dataValidation>
    <dataValidation type="list" allowBlank="1" showInputMessage="1" showErrorMessage="1" errorTitle="Invalid entry" error="Select yes or no for nuclear." sqref="W2:W65 W67 W70 W72:W80" xr:uid="{E6C8DECE-709A-4CE2-B673-E6A69E0F933C}">
      <formula1>"yes,no"</formula1>
    </dataValidation>
    <dataValidation type="list" allowBlank="1" showInputMessage="1" showErrorMessage="1" errorTitle="Invalid entry" error="Select yes or no for geothermal." sqref="X2:X65 X67 X70 X72:X80" xr:uid="{34B03D38-4209-4E1B-B6AE-BD0EC8853211}">
      <formula1>"yes,no"</formula1>
    </dataValidation>
    <dataValidation type="list" allowBlank="1" showInputMessage="1" showErrorMessage="1" errorTitle="Invalid entry" error="Select yes or no for fossil." sqref="Y2:Y65 Y67 Y70 Y72:Y80" xr:uid="{D0AE1F58-8581-4684-8225-8FD74600DE61}">
      <formula1>"yes,no"</formula1>
    </dataValidation>
    <dataValidation type="list" allowBlank="1" showInputMessage="1" showErrorMessage="1" errorTitle="Invalid entry" error="Select: open, proprietary, or mixed." sqref="AC2:AC81" xr:uid="{7DCA1475-36C0-49DA-AE19-54BB0CE09CD4}">
      <formula1>"open,proprietary,mixed"</formula1>
    </dataValidation>
    <dataValidation allowBlank="1" showInputMessage="1" showErrorMessage="1" errorTitle="Invalid entry" error="Select yes, no, or partial for urbanization." sqref="AO2:AQ81" xr:uid="{C63269E9-971B-45FA-8D64-37ADA0E009E6}"/>
    <dataValidation type="list" allowBlank="1" showInputMessage="1" showErrorMessage="1" errorTitle="Invalid entry" error="Select yes or no for ndc_mention." sqref="AI2:AI81" xr:uid="{CA799CB8-4E5D-4DA7-A849-EAEA511B67AD}">
      <formula1>"powering_livelihoods,inclusive industrialisation,urban transitions,cross_cutting,none"</formula1>
    </dataValidation>
    <dataValidation type="list" allowBlank="1" showInputMessage="1" showErrorMessage="1" errorTitle="Invalid entry" error="Select yes, no, or partial for local_ownership." sqref="AS2:AS81 AU2:AU81" xr:uid="{F4F59E4A-2948-4638-A6D6-FA45670D2173}">
      <formula1>"yes,no,partial"</formula1>
    </dataValidation>
    <dataValidation type="list" allowBlank="1" showInputMessage="1" showErrorMessage="1" sqref="G2:G81"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81" xr:uid="{B64B3898-15BD-4F5A-80C4-9BE703C32290}">
      <formula1>"routine,occasional,ad_hoc,unknown"</formula1>
    </dataValidation>
    <dataValidation type="list" allowBlank="1" showInputMessage="1" showErrorMessage="1" errorTitle="Invalid entry" error="Select: electricity, full_energy, or power_heat." sqref="AB40:AB81" xr:uid="{7123ADF4-0FC9-4849-8DBD-B91BEB42518F}">
      <formula1>"electricity,full_energy,power_heat,other"</formula1>
    </dataValidation>
    <dataValidation type="list" allowBlank="1" showInputMessage="1" showErrorMessage="1" sqref="F2:F81 F106:F1048576 G115:G1048576" xr:uid="{9F6877D2-E232-49C7-BE75-40CB54A6B8AB}">
      <formula1>"all,full,light,narrative"</formula1>
    </dataValidation>
    <dataValidation type="list" allowBlank="1" showInputMessage="1" showErrorMessage="1" errorTitle="Invalid entry" error="Select: continental, regional, national, or subnational." sqref="H2:H81" xr:uid="{6182A77C-9401-448B-94EF-1D0EE2805FF4}">
      <formula1>"continental,regional,national,subnational"</formula1>
    </dataValidation>
    <dataValidation type="list" allowBlank="1" showInputMessage="1" showErrorMessage="1" sqref="G106:G114 G82:G90"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90:AA90 S82:S90" xr:uid="{D9D60998-3E1C-46E3-8D62-5EB1989B7754}">
      <formula1>"yes,no"</formula1>
      <formula2>0</formula2>
    </dataValidation>
    <dataValidation type="list" allowBlank="1" showInputMessage="1" showErrorMessage="1" errorTitle="Invalid entry" error="Select: continental, regional, national, or subnational." sqref="H82:H90"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82:AB90" xr:uid="{7FC60718-B7AD-4A00-9E23-3B2156050520}">
      <formula1>"electricity,full_energy,power_heat,other"</formula1>
      <formula2>0</formula2>
    </dataValidation>
    <dataValidation type="list" allowBlank="1" showInputMessage="1" showErrorMessage="1" errorTitle="Invalid entry" error="Select: open, proprietary, or mixed." sqref="AD82:AD90" xr:uid="{B5BD6040-5082-40B0-A6F9-5BD23C636707}">
      <formula1>"routine,occasional,ad_hoc,unknown"</formula1>
      <formula2>0</formula2>
    </dataValidation>
    <dataValidation type="list" allowBlank="1" showInputMessage="1" showErrorMessage="1" errorTitle="Invalid entry" error="Select yes, no, or partial for local_ownership." sqref="AU82:AU90 AS82:AS90" xr:uid="{70C101AB-3434-409D-BB35-9ED608A4FA51}">
      <formula1>"yes,no,partial"</formula1>
      <formula2>0</formula2>
    </dataValidation>
    <dataValidation type="list" allowBlank="1" showInputMessage="1" showErrorMessage="1" errorTitle="Invalid entry" error="Select yes or no for ndc_mention." sqref="AI82:AI90"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O82:AQ90" xr:uid="{32FE179D-BF55-4BB5-B081-4603D05B7F27}">
      <formula1>0</formula1>
      <formula2>0</formula2>
    </dataValidation>
    <dataValidation type="list" allowBlank="1" showInputMessage="1" showErrorMessage="1" errorTitle="Invalid entry" error="Select: open, proprietary, or mixed." sqref="AC82:AC90" xr:uid="{B0F8B204-4C7F-4E88-B59F-22B6C14DAAA7}">
      <formula1>"open,proprietary,mixed"</formula1>
      <formula2>0</formula2>
    </dataValidation>
    <dataValidation type="list" allowBlank="1" showInputMessage="1" showErrorMessage="1" errorTitle="Invalid entry" error="Select yes or no for fossil." sqref="Y82:Y89" xr:uid="{3B1934B9-3FC8-412E-A3C2-2F77CAC1AC84}">
      <formula1>"yes,no"</formula1>
      <formula2>0</formula2>
    </dataValidation>
    <dataValidation type="list" allowBlank="1" showInputMessage="1" showErrorMessage="1" errorTitle="Invalid entry" error="Select yes or no for geothermal." sqref="X82:X89" xr:uid="{8C434ECF-52CF-4B0F-BA09-3EEABB97AE47}">
      <formula1>"yes,no"</formula1>
      <formula2>0</formula2>
    </dataValidation>
    <dataValidation type="list" allowBlank="1" showInputMessage="1" showErrorMessage="1" errorTitle="Invalid entry" error="Select yes or no for nuclear." sqref="W82:W89" xr:uid="{FC79CF6B-14E2-4126-846D-BFD1E94BC2C4}">
      <formula1>"yes,no"</formula1>
      <formula2>0</formula2>
    </dataValidation>
    <dataValidation type="list" allowBlank="1" showInputMessage="1" showErrorMessage="1" errorTitle="Invalid entry" error="Select yes or no for biomass." sqref="V82:V89" xr:uid="{0A671579-CC70-4056-A840-D067A342874D}">
      <formula1>"yes,no"</formula1>
      <formula2>0</formula2>
    </dataValidation>
    <dataValidation type="list" allowBlank="1" showInputMessage="1" showErrorMessage="1" errorTitle="Invalid entry" error="Select yes or no for wind." sqref="U82:U89" xr:uid="{00299588-E0F0-4E68-85D9-5FA67DF99CEA}">
      <formula1>"yes,no"</formula1>
      <formula2>0</formula2>
    </dataValidation>
    <dataValidation type="list" allowBlank="1" showInputMessage="1" showErrorMessage="1" errorTitle="Invalid entry" error="Select: bottom-up, top-down, or hybrid." sqref="P82:P90" xr:uid="{BF72986A-E9A6-464F-B6E6-9437C04EC332}">
      <formula1>"bottom-up,top-down,hybrid"</formula1>
      <formula2>0</formula2>
    </dataValidation>
    <dataValidation type="list" allowBlank="1" showInputMessage="1" showErrorMessage="1" errorTitle="Invalid entry" error="Select yes or no for h2." sqref="Z82:AA89" xr:uid="{75F876D2-F993-4C09-A851-794F325A3B34}">
      <formula1>"yes,no"</formula1>
      <formula2>0</formula2>
    </dataValidation>
    <dataValidation type="list" allowBlank="1" showInputMessage="1" showErrorMessage="1" errorTitle="Invalid entry" error="Select: optimization, simulation, accounting, or hybrid." sqref="R82:R90" xr:uid="{31FF74B3-FF01-4B22-936D-03E0ED7ED74E}">
      <formula1>"linear,mixed-integer,dynamic,stochastic,other"</formula1>
      <formula2>0</formula2>
    </dataValidation>
    <dataValidation type="list" allowBlank="1" showInputMessage="1" showErrorMessage="1" errorTitle="Invalid entry" error="Select yes or no for sdg_7." sqref="AE82:AE90" xr:uid="{4CC4FC37-1F4B-4BFB-8FC9-35AA2D7B3479}">
      <formula1>"yes,no"</formula1>
      <formula2>0</formula2>
    </dataValidation>
    <dataValidation type="list" allowBlank="1" showInputMessage="1" showErrorMessage="1" errorTitle="Invalid entry" error="Select yes, no, or partial for informal_economy." sqref="AJ82:AJ90" xr:uid="{EBAE78E9-3643-41AE-9FE5-DA5DD65532FF}">
      <formula1>"yes,no,partial"</formula1>
      <formula2>0</formula2>
    </dataValidation>
    <dataValidation type="list" allowBlank="1" showInputMessage="1" showErrorMessage="1" errorTitle="Invalid entry" error="Select: optimization, simulation, accounting, or hybrid." sqref="Q82:Q93" xr:uid="{1E94D298-D3E2-4F6C-89F5-7D085D3D7C38}">
      <formula1>"optimization,simulation,accounting,hybrid"</formula1>
      <formula2>0</formula2>
    </dataValidation>
    <dataValidation type="list" allowBlank="1" showInputMessage="1" showErrorMessage="1" sqref="T64 T91:T92 T67 T70 T72:T80 T82:T89 Q94:Q1048576 T94:T1048576" xr:uid="{3A8E473A-A0F6-4D6C-8755-582C043786D8}">
      <formula1>$P$2:$P$114</formula1>
    </dataValidation>
    <dataValidation type="list" allowBlank="1" showInputMessage="1" showErrorMessage="1" sqref="G91:G94 F82:F94 F95:G105" xr:uid="{669798B9-8195-4AB9-B56F-3ADB2C121DC6}">
      <formula1>"all,full,light,narrative"</formula1>
      <formula2>0</formula2>
    </dataValidation>
    <dataValidation type="list" allowBlank="1" showInputMessage="1" showErrorMessage="1" sqref="E91:E105" xr:uid="{061DD16D-2832-427E-A230-547498FAC3A6}">
      <formula1>0</formula1>
      <formula2>0</formula2>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3" r:id="rId24" xr:uid="{5F810248-F745-4D50-B4A5-CA81936BD8E6}"/>
    <hyperlink ref="AZ53" r:id="rId25" xr:uid="{19CF957D-561A-4B3A-8C5D-71F0FCB89753}"/>
    <hyperlink ref="AY55" r:id="rId26" xr:uid="{23A96C7E-AF80-4B18-939E-FC52B6D68625}"/>
    <hyperlink ref="AY59"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E6035B80-57FA-4FCE-9900-B7F5552992EA}"/>
    <hyperlink ref="AY49" r:id="rId51" xr:uid="{43D33DB7-D0ED-49DA-8CFE-E8E3D0463967}"/>
    <hyperlink ref="AY50" r:id="rId52" xr:uid="{906F91E5-C90F-4655-9706-77641F21CB8B}"/>
    <hyperlink ref="AY51" r:id="rId53" xr:uid="{5541F6A0-A246-4620-B4F1-252F836DCC0D}"/>
    <hyperlink ref="AY54" r:id="rId54" xr:uid="{AAD9E986-D073-4C9C-9961-B70AFA442071}"/>
    <hyperlink ref="AY56" r:id="rId55" xr:uid="{CC4AC11E-C0A9-489E-AEF9-6BF45FF2FC27}"/>
    <hyperlink ref="AY57" r:id="rId56" location="d1e156" display="https://www.tandfonline.com/doi/full/10.1080/15567249.2024.2308843#d1e156" xr:uid="{06B271BB-C217-4CA6-A2FC-5CB972044E1D}"/>
    <hyperlink ref="AY58" r:id="rId57" xr:uid="{3737CD66-F4CE-40FB-9DA5-A4E803EC73FA}"/>
    <hyperlink ref="AY60" r:id="rId58" xr:uid="{72F84442-47FD-43E7-B156-AC3AFE0303BF}"/>
    <hyperlink ref="AY61" r:id="rId59" xr:uid="{B88B1965-28B0-4A0E-9D41-CCF55C9CAFE3}"/>
    <hyperlink ref="AY62" r:id="rId60" xr:uid="{719E0CBA-D30C-4C36-A36C-B5D7987147E7}"/>
    <hyperlink ref="AY63" r:id="rId61" xr:uid="{CA1E616E-61BE-412F-88A7-9345B90042B4}"/>
    <hyperlink ref="AY52" r:id="rId62" xr:uid="{9290C98E-FE57-4E6A-88D4-E2F9CEC35418}"/>
    <hyperlink ref="AY64" r:id="rId63" xr:uid="{157DD13B-18C3-4C87-A5C0-7DC68B7D9ADA}"/>
    <hyperlink ref="AY65" r:id="rId64" xr:uid="{01CDC92C-FBAB-41E2-BDF2-039710949F50}"/>
    <hyperlink ref="AZ65" r:id="rId65" xr:uid="{AF79F475-47E1-433A-BE48-374712EC2C40}"/>
    <hyperlink ref="AY66" r:id="rId66" xr:uid="{5B4692A8-E259-4C79-AAEF-D1129D86222A}"/>
    <hyperlink ref="AZ66" r:id="rId67" xr:uid="{9E6E144C-B5F4-499A-8ED8-7EC6C9B797B8}"/>
    <hyperlink ref="AZ67" r:id="rId68" xr:uid="{44E8A23C-1F0B-4A06-A70E-C10FC25C37EB}"/>
    <hyperlink ref="AY67" r:id="rId69" xr:uid="{94A2F107-46CA-4E79-B2A2-BB9DF9D6E333}"/>
    <hyperlink ref="AY68" r:id="rId70" xr:uid="{93ABA5DF-FAE4-460B-B040-3405616DCE52}"/>
    <hyperlink ref="AZ68" r:id="rId71" xr:uid="{4375312F-CF0D-4EFE-8F10-3D974CAFCCF7}"/>
    <hyperlink ref="AY69" r:id="rId72" xr:uid="{45B7F2F5-3931-41DC-BD6E-087100534A0C}"/>
    <hyperlink ref="AZ69" r:id="rId73" xr:uid="{2B473DB0-A582-4EEA-A737-92A17063C9FD}"/>
    <hyperlink ref="AY70" r:id="rId74" xr:uid="{27FFE6F7-6E53-4D85-8AD2-6E096478B34B}"/>
    <hyperlink ref="AZ70" r:id="rId75" xr:uid="{0006B9AB-1F47-4B58-B656-F7314A572D1F}"/>
    <hyperlink ref="AY71" r:id="rId76" xr:uid="{C6E7BF4D-7671-4553-98BF-AF4ABED5793A}"/>
    <hyperlink ref="AY72" r:id="rId77" xr:uid="{9F4CD092-7544-4470-B98C-6D48317ADC35}"/>
    <hyperlink ref="AZ72" r:id="rId78" xr:uid="{C6C98C23-DA1E-4595-88B0-C6AFC29C89C6}"/>
    <hyperlink ref="AY73" r:id="rId79" xr:uid="{C019E8FA-E1AE-4ED0-9E93-E2D76309C5C9}"/>
    <hyperlink ref="AY74" r:id="rId80" xr:uid="{2469B459-B4DB-459C-BD31-AB1BF1430455}"/>
    <hyperlink ref="AZ74" r:id="rId81" xr:uid="{F4294176-E72D-4C26-B713-656FC3BC95CB}"/>
    <hyperlink ref="AY75" r:id="rId82" xr:uid="{74FE6A5C-D85B-4272-93D5-8295E06BEE10}"/>
    <hyperlink ref="AZ75" r:id="rId83" xr:uid="{57371B64-EFC4-461E-ACA5-44E57B8271B8}"/>
    <hyperlink ref="AY76" r:id="rId84" xr:uid="{C553A36F-3ECF-4EFD-B1A6-ADAB655E74D6}"/>
    <hyperlink ref="AZ76" r:id="rId85" xr:uid="{61316593-D021-4376-9BC0-11312A0BB687}"/>
    <hyperlink ref="AY77" r:id="rId86" xr:uid="{3D89AC44-10C5-49D6-95EC-20B7638CE5E8}"/>
    <hyperlink ref="AZ77" r:id="rId87" xr:uid="{AF812151-C30F-4423-B74F-C14B61741186}"/>
    <hyperlink ref="AY78" r:id="rId88" xr:uid="{203170B7-F75B-48B5-A6E1-B15764517C44}"/>
    <hyperlink ref="AZ78" r:id="rId89" xr:uid="{02E9368D-80D9-4F80-837A-0B477DBFB47F}"/>
    <hyperlink ref="AY79" r:id="rId90" xr:uid="{5562C09F-7794-4E93-9DE0-40177AC0D59A}"/>
    <hyperlink ref="AZ79" r:id="rId91" xr:uid="{A7631A29-58C7-47CC-942D-445FB1DC794A}"/>
    <hyperlink ref="AY80" r:id="rId92"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1" r:id="rId93" xr:uid="{633003AB-48AD-4A6F-8258-51FA07FD29CC}"/>
    <hyperlink ref="AY90" r:id="rId94" xr:uid="{FB545815-C3F8-449E-8F57-9D147EE1A7F6}"/>
    <hyperlink ref="AZ90" r:id="rId95" xr:uid="{7903903E-274B-4638-9BAC-8FB10C94EDB7}"/>
    <hyperlink ref="AY88" r:id="rId96" xr:uid="{7A957C7F-423B-4580-8591-BF2FDD6BE28D}"/>
    <hyperlink ref="AY105" r:id="rId97" xr:uid="{72BA7F2C-C86E-4D4A-9C7C-6C27EC7147EC}"/>
    <hyperlink ref="AZ105" r:id="rId98" xr:uid="{0DC1BD0B-6055-4F8B-A5F3-0BBFD3A3F420}"/>
    <hyperlink ref="AY96" r:id="rId99" xr:uid="{23A5AE3D-4B08-458F-A1EA-F28423ECF655}"/>
    <hyperlink ref="AZ96" r:id="rId100" xr:uid="{4A4D33D0-6C4F-4221-925E-69104A5E5040}"/>
    <hyperlink ref="AY101" r:id="rId101" xr:uid="{03C9EBF9-76C0-45F9-B7FC-6634B2D346A4}"/>
    <hyperlink ref="AZ101" r:id="rId102" xr:uid="{5375319D-7797-4A2C-94BC-1187C8172C98}"/>
    <hyperlink ref="AY89" r:id="rId103" xr:uid="{AFA1F6D8-CCA7-44BC-8480-D74C4FD55FB5}"/>
    <hyperlink ref="AZ89" r:id="rId104" xr:uid="{27FB4291-113C-4CA1-8443-7A1E4D6016A8}"/>
    <hyperlink ref="AZ106" r:id="rId105" xr:uid="{2F9C63F9-EB84-4623-8CB0-2FE62D109460}"/>
    <hyperlink ref="AY99" r:id="rId106" xr:uid="{3DF8A15A-8DEF-48B4-BD86-61B7F7E68E56}"/>
    <hyperlink ref="AY91" r:id="rId107" xr:uid="{12DAA6D2-1D23-420C-98A1-371DD62FA28F}"/>
    <hyperlink ref="AZ91" r:id="rId108" xr:uid="{AF32EBC0-4649-4415-B971-2FC73710BA67}"/>
    <hyperlink ref="AY94" r:id="rId109" xr:uid="{BAAB2306-495E-4BC1-83FF-9DA13A7283E6}"/>
    <hyperlink ref="AZ94" r:id="rId110" xr:uid="{782DB990-48FC-46BE-9386-AC103EA4CFAC}"/>
    <hyperlink ref="AY85" r:id="rId111" xr:uid="{368E384A-0FE6-41FD-9765-AD3545810828}"/>
    <hyperlink ref="AZ85" r:id="rId112" xr:uid="{0341BBF2-92B5-435B-866B-0EF9B850AF8A}"/>
    <hyperlink ref="AY84" r:id="rId113" xr:uid="{C48AC15E-5004-4DC0-8129-7092C009D572}"/>
    <hyperlink ref="AZ84" r:id="rId114" xr:uid="{F4B90DE5-45A8-4060-9615-D0958A30B926}"/>
    <hyperlink ref="AY92" r:id="rId115" xr:uid="{4A1A0ABB-07C2-43BD-9A42-FC53242CFFAF}"/>
    <hyperlink ref="AZ92" r:id="rId116" xr:uid="{2A2CA55E-2930-44B4-8B60-3A4BBC3088F7}"/>
    <hyperlink ref="AY86" r:id="rId117" xr:uid="{DA6F2B08-2F03-40D0-A838-D5171C00ED3E}"/>
    <hyperlink ref="AZ86" r:id="rId118" xr:uid="{4ACCD0B9-8AAE-4A84-A7A7-992DD7E265E0}"/>
    <hyperlink ref="AY95" r:id="rId119" xr:uid="{624E93D7-7979-453E-87D9-0E824145D870}"/>
    <hyperlink ref="AZ95" r:id="rId120" xr:uid="{4B378E78-7871-4AC2-8E9D-3D906753FBA5}"/>
    <hyperlink ref="AY100" r:id="rId121" xr:uid="{4FE716A0-7F68-4249-876E-935DF39A0557}"/>
    <hyperlink ref="AZ100" r:id="rId122" xr:uid="{DD70DF8F-0DE8-430F-8DDD-FDDBDE354B50}"/>
    <hyperlink ref="AY87" r:id="rId123" xr:uid="{342B731B-1D0A-418A-8253-04FE71956E93}"/>
    <hyperlink ref="AZ87" r:id="rId124" xr:uid="{20C70F69-3263-4DA4-9EDF-1CD1DBF3115C}"/>
    <hyperlink ref="AY102" r:id="rId125" xr:uid="{E1834881-B88A-4DDF-BE44-9383D388CF00}"/>
    <hyperlink ref="AZ102" r:id="rId126" xr:uid="{CF222B49-B005-4586-AAD8-72EE1FF4D556}"/>
    <hyperlink ref="AY98" r:id="rId127" xr:uid="{F7BE11C5-B186-460D-AD5B-14651BB49E68}"/>
    <hyperlink ref="AZ98" r:id="rId128" xr:uid="{893B2129-382A-485C-9567-5FDB0B015CA1}"/>
    <hyperlink ref="AZ83" r:id="rId129" xr:uid="{CE2C7E2A-6854-48BF-9C2B-10E5DA270D3D}"/>
    <hyperlink ref="AY97" r:id="rId130" xr:uid="{F7C9FC3B-EC77-46AC-891D-561BB42F2D92}"/>
    <hyperlink ref="AZ97" r:id="rId131" xr:uid="{F7707565-D3FA-4EB1-A9E9-D7987E01A7BD}"/>
    <hyperlink ref="AY82" r:id="rId132" xr:uid="{02D45D0B-81AF-43CB-B95A-9632051D002A}"/>
    <hyperlink ref="AZ82" r:id="rId133" xr:uid="{2E56D33E-3654-4209-9812-23C55171D7E8}"/>
    <hyperlink ref="AY93" r:id="rId134" xr:uid="{261EBD40-C71F-4153-A65E-560DFD58C3B5}"/>
    <hyperlink ref="AZ93" r:id="rId135" xr:uid="{FAD8B380-A0E5-4A60-B6C3-D3565280A61C}"/>
    <hyperlink ref="AY104" r:id="rId136" xr:uid="{C8C057C7-F77F-4D81-AF14-8E46373EB32F}"/>
    <hyperlink ref="AZ104" r:id="rId137" xr:uid="{0BC3F642-E124-4605-93B9-35004DC69C33}"/>
    <hyperlink ref="AY103" r:id="rId138" xr:uid="{D14F9434-AE6F-41BC-8BC8-3452B10A3CE7}"/>
    <hyperlink ref="AZ103" r:id="rId139" xr:uid="{5A89FF2B-7692-454B-A249-1C3346AC68F3}"/>
    <hyperlink ref="AY107" r:id="rId140" xr:uid="{98D2C2D6-4195-4497-86D6-F14211F3996D}"/>
    <hyperlink ref="AZ107" r:id="rId141" xr:uid="{DE210C5E-BBFF-43B0-8284-B7020D255132}"/>
  </hyperlinks>
  <pageMargins left="0.7" right="0.7" top="0.75" bottom="0.75" header="0.3" footer="0.3"/>
  <pageSetup paperSize="9" orientation="portrait" r:id="rId142"/>
  <tableParts count="1">
    <tablePart r:id="rId14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145"/>
  <sheetViews>
    <sheetView topLeftCell="A133" workbookViewId="0">
      <selection activeCell="C145" sqref="C145"/>
    </sheetView>
  </sheetViews>
  <sheetFormatPr baseColWidth="10" defaultColWidth="9" defaultRowHeight="14.25"/>
  <cols>
    <col min="1" max="1" width="9.75" customWidth="1"/>
    <col min="2" max="2" width="43.25" customWidth="1"/>
    <col min="3" max="3" width="39" customWidth="1"/>
  </cols>
  <sheetData>
    <row r="1" spans="1:3">
      <c r="A1" t="s">
        <v>0</v>
      </c>
      <c r="B1" t="s">
        <v>1126</v>
      </c>
      <c r="C1" t="s">
        <v>1127</v>
      </c>
    </row>
    <row r="2" spans="1:3">
      <c r="A2">
        <v>1</v>
      </c>
      <c r="B2" t="s">
        <v>804</v>
      </c>
      <c r="C2" t="s">
        <v>1128</v>
      </c>
    </row>
    <row r="3" spans="1:3">
      <c r="A3">
        <v>1</v>
      </c>
      <c r="B3" t="s">
        <v>1129</v>
      </c>
      <c r="C3" t="s">
        <v>1130</v>
      </c>
    </row>
    <row r="4" spans="1:3">
      <c r="A4">
        <v>2</v>
      </c>
      <c r="B4" t="s">
        <v>1131</v>
      </c>
      <c r="C4" t="s">
        <v>1132</v>
      </c>
    </row>
    <row r="5" spans="1:3">
      <c r="A5">
        <v>3</v>
      </c>
      <c r="B5" t="s">
        <v>1133</v>
      </c>
      <c r="C5" t="s">
        <v>1132</v>
      </c>
    </row>
    <row r="6" spans="1:3">
      <c r="A6">
        <v>4</v>
      </c>
      <c r="B6" t="s">
        <v>1134</v>
      </c>
      <c r="C6" t="s">
        <v>1132</v>
      </c>
    </row>
    <row r="7" spans="1:3">
      <c r="A7">
        <v>4</v>
      </c>
      <c r="B7" t="s">
        <v>1135</v>
      </c>
      <c r="C7" t="s">
        <v>1136</v>
      </c>
    </row>
    <row r="8" spans="1:3">
      <c r="A8">
        <v>4</v>
      </c>
      <c r="B8" t="s">
        <v>1137</v>
      </c>
      <c r="C8" t="s">
        <v>1130</v>
      </c>
    </row>
    <row r="9" spans="1:3">
      <c r="A9">
        <v>5</v>
      </c>
      <c r="B9" t="s">
        <v>269</v>
      </c>
      <c r="C9" t="s">
        <v>1128</v>
      </c>
    </row>
    <row r="10" spans="1:3">
      <c r="A10">
        <v>6</v>
      </c>
      <c r="B10" t="s">
        <v>269</v>
      </c>
      <c r="C10" t="s">
        <v>1138</v>
      </c>
    </row>
    <row r="11" spans="1:3">
      <c r="A11">
        <v>7</v>
      </c>
      <c r="B11" t="s">
        <v>375</v>
      </c>
      <c r="C11" t="s">
        <v>1128</v>
      </c>
    </row>
    <row r="12" spans="1:3">
      <c r="A12">
        <v>7</v>
      </c>
      <c r="B12" t="s">
        <v>1139</v>
      </c>
      <c r="C12" t="s">
        <v>1136</v>
      </c>
    </row>
    <row r="13" spans="1:3">
      <c r="A13">
        <v>8</v>
      </c>
      <c r="B13" t="s">
        <v>375</v>
      </c>
      <c r="C13" t="s">
        <v>1128</v>
      </c>
    </row>
    <row r="14" spans="1:3">
      <c r="A14">
        <v>9</v>
      </c>
      <c r="B14" t="s">
        <v>375</v>
      </c>
      <c r="C14" t="s">
        <v>1128</v>
      </c>
    </row>
    <row r="15" spans="1:3">
      <c r="A15">
        <v>10</v>
      </c>
      <c r="B15" t="s">
        <v>387</v>
      </c>
      <c r="C15" t="s">
        <v>1136</v>
      </c>
    </row>
    <row r="16" spans="1:3">
      <c r="A16">
        <v>11</v>
      </c>
      <c r="B16" t="s">
        <v>1140</v>
      </c>
      <c r="C16" t="s">
        <v>1141</v>
      </c>
    </row>
    <row r="17" spans="1:3">
      <c r="A17">
        <v>11</v>
      </c>
      <c r="B17" t="s">
        <v>1142</v>
      </c>
      <c r="C17" t="s">
        <v>1143</v>
      </c>
    </row>
    <row r="18" spans="1:3">
      <c r="A18">
        <v>12</v>
      </c>
      <c r="B18" t="s">
        <v>804</v>
      </c>
      <c r="C18" t="s">
        <v>1144</v>
      </c>
    </row>
    <row r="19" spans="1:3">
      <c r="A19">
        <v>13</v>
      </c>
      <c r="B19" t="s">
        <v>1145</v>
      </c>
      <c r="C19" t="s">
        <v>1130</v>
      </c>
    </row>
    <row r="20" spans="1:3">
      <c r="A20">
        <v>14</v>
      </c>
      <c r="B20" t="s">
        <v>387</v>
      </c>
      <c r="C20" t="s">
        <v>1136</v>
      </c>
    </row>
    <row r="21" spans="1:3">
      <c r="A21">
        <v>15</v>
      </c>
      <c r="B21" t="s">
        <v>295</v>
      </c>
      <c r="C21" t="s">
        <v>1130</v>
      </c>
    </row>
    <row r="22" spans="1:3">
      <c r="A22">
        <v>16</v>
      </c>
      <c r="B22" t="s">
        <v>269</v>
      </c>
      <c r="C22" t="s">
        <v>1128</v>
      </c>
    </row>
    <row r="23" spans="1:3">
      <c r="A23">
        <v>17</v>
      </c>
      <c r="B23" t="s">
        <v>1146</v>
      </c>
      <c r="C23" t="s">
        <v>1136</v>
      </c>
    </row>
    <row r="24" spans="1:3">
      <c r="A24">
        <v>17</v>
      </c>
      <c r="B24" t="s">
        <v>375</v>
      </c>
      <c r="C24" t="s">
        <v>1132</v>
      </c>
    </row>
    <row r="25" spans="1:3">
      <c r="A25">
        <v>18</v>
      </c>
      <c r="B25" t="s">
        <v>295</v>
      </c>
      <c r="C25" t="s">
        <v>1130</v>
      </c>
    </row>
    <row r="26" spans="1:3">
      <c r="A26">
        <v>19</v>
      </c>
      <c r="B26" t="s">
        <v>804</v>
      </c>
      <c r="C26" t="s">
        <v>1128</v>
      </c>
    </row>
    <row r="27" spans="1:3">
      <c r="A27">
        <v>20</v>
      </c>
      <c r="B27" t="s">
        <v>269</v>
      </c>
      <c r="C27" t="s">
        <v>1128</v>
      </c>
    </row>
    <row r="28" spans="1:3">
      <c r="A28">
        <v>21</v>
      </c>
      <c r="B28" t="s">
        <v>269</v>
      </c>
      <c r="C28" t="s">
        <v>1128</v>
      </c>
    </row>
    <row r="29" spans="1:3">
      <c r="A29">
        <v>22</v>
      </c>
      <c r="B29" t="s">
        <v>804</v>
      </c>
      <c r="C29" t="s">
        <v>1144</v>
      </c>
    </row>
    <row r="30" spans="1:3">
      <c r="A30">
        <v>23</v>
      </c>
      <c r="B30" t="s">
        <v>269</v>
      </c>
      <c r="C30" t="s">
        <v>1128</v>
      </c>
    </row>
    <row r="31" spans="1:3">
      <c r="A31">
        <v>23</v>
      </c>
      <c r="B31" t="s">
        <v>387</v>
      </c>
      <c r="C31" t="s">
        <v>1136</v>
      </c>
    </row>
    <row r="32" spans="1:3">
      <c r="A32">
        <v>24</v>
      </c>
      <c r="B32" t="s">
        <v>1147</v>
      </c>
      <c r="C32" t="s">
        <v>1128</v>
      </c>
    </row>
    <row r="33" spans="1:3">
      <c r="A33">
        <v>24</v>
      </c>
      <c r="B33" t="s">
        <v>387</v>
      </c>
      <c r="C33" t="s">
        <v>1136</v>
      </c>
    </row>
    <row r="34" spans="1:3">
      <c r="A34">
        <v>25</v>
      </c>
      <c r="B34" t="s">
        <v>375</v>
      </c>
      <c r="C34" t="s">
        <v>1128</v>
      </c>
    </row>
    <row r="35" spans="1:3">
      <c r="A35">
        <v>26</v>
      </c>
      <c r="B35" t="s">
        <v>387</v>
      </c>
      <c r="C35" t="s">
        <v>1148</v>
      </c>
    </row>
    <row r="36" spans="1:3">
      <c r="A36">
        <v>27</v>
      </c>
      <c r="B36" t="s">
        <v>375</v>
      </c>
      <c r="C36" t="s">
        <v>1128</v>
      </c>
    </row>
    <row r="37" spans="1:3">
      <c r="A37">
        <v>27</v>
      </c>
      <c r="B37" t="s">
        <v>387</v>
      </c>
      <c r="C37" t="s">
        <v>1136</v>
      </c>
    </row>
    <row r="38" spans="1:3">
      <c r="A38">
        <v>28</v>
      </c>
      <c r="B38" t="s">
        <v>269</v>
      </c>
      <c r="C38" t="s">
        <v>1128</v>
      </c>
    </row>
    <row r="39" spans="1:3">
      <c r="A39">
        <v>28</v>
      </c>
      <c r="B39" t="s">
        <v>387</v>
      </c>
      <c r="C39" t="s">
        <v>1144</v>
      </c>
    </row>
    <row r="40" spans="1:3">
      <c r="A40">
        <v>29</v>
      </c>
      <c r="B40" t="s">
        <v>804</v>
      </c>
      <c r="C40" t="s">
        <v>1128</v>
      </c>
    </row>
    <row r="41" spans="1:3">
      <c r="A41">
        <v>30</v>
      </c>
      <c r="B41" t="s">
        <v>387</v>
      </c>
      <c r="C41" t="s">
        <v>1136</v>
      </c>
    </row>
    <row r="42" spans="1:3">
      <c r="A42">
        <v>30</v>
      </c>
      <c r="B42" t="s">
        <v>1149</v>
      </c>
      <c r="C42" t="s">
        <v>1128</v>
      </c>
    </row>
    <row r="43" spans="1:3">
      <c r="A43">
        <v>31</v>
      </c>
      <c r="B43" t="s">
        <v>387</v>
      </c>
      <c r="C43" t="s">
        <v>1128</v>
      </c>
    </row>
    <row r="44" spans="1:3">
      <c r="A44">
        <v>32</v>
      </c>
      <c r="B44" t="s">
        <v>1150</v>
      </c>
      <c r="C44" t="s">
        <v>1128</v>
      </c>
    </row>
    <row r="45" spans="1:3">
      <c r="A45">
        <v>33</v>
      </c>
      <c r="B45" t="s">
        <v>269</v>
      </c>
      <c r="C45" t="s">
        <v>1128</v>
      </c>
    </row>
    <row r="46" spans="1:3">
      <c r="A46">
        <v>33</v>
      </c>
      <c r="B46" t="s">
        <v>1151</v>
      </c>
      <c r="C46" t="s">
        <v>1152</v>
      </c>
    </row>
    <row r="47" spans="1:3">
      <c r="A47">
        <v>34</v>
      </c>
      <c r="B47" t="s">
        <v>295</v>
      </c>
      <c r="C47" t="s">
        <v>1130</v>
      </c>
    </row>
    <row r="48" spans="1:3">
      <c r="A48">
        <v>34</v>
      </c>
      <c r="B48" t="s">
        <v>269</v>
      </c>
      <c r="C48" t="s">
        <v>1128</v>
      </c>
    </row>
    <row r="49" spans="1:3">
      <c r="A49">
        <v>35</v>
      </c>
      <c r="B49" t="s">
        <v>1153</v>
      </c>
      <c r="C49" t="s">
        <v>1128</v>
      </c>
    </row>
    <row r="50" spans="1:3">
      <c r="A50">
        <v>36</v>
      </c>
      <c r="B50" t="s">
        <v>387</v>
      </c>
      <c r="C50" t="s">
        <v>1136</v>
      </c>
    </row>
    <row r="51" spans="1:3">
      <c r="A51">
        <v>36</v>
      </c>
      <c r="B51" t="s">
        <v>1154</v>
      </c>
      <c r="C51" t="s">
        <v>1130</v>
      </c>
    </row>
    <row r="52" spans="1:3">
      <c r="A52">
        <v>37</v>
      </c>
      <c r="B52" t="s">
        <v>387</v>
      </c>
      <c r="C52" t="s">
        <v>1155</v>
      </c>
    </row>
    <row r="53" spans="1:3">
      <c r="A53">
        <v>37</v>
      </c>
      <c r="B53" t="s">
        <v>1156</v>
      </c>
      <c r="C53" t="s">
        <v>194</v>
      </c>
    </row>
    <row r="54" spans="1:3">
      <c r="A54">
        <v>37</v>
      </c>
      <c r="B54" t="s">
        <v>1157</v>
      </c>
      <c r="C54" t="s">
        <v>194</v>
      </c>
    </row>
    <row r="55" spans="1:3">
      <c r="A55">
        <v>37</v>
      </c>
      <c r="B55" t="s">
        <v>1158</v>
      </c>
      <c r="C55" t="s">
        <v>194</v>
      </c>
    </row>
    <row r="56" spans="1:3">
      <c r="A56">
        <v>38</v>
      </c>
      <c r="B56" t="s">
        <v>269</v>
      </c>
      <c r="C56" t="s">
        <v>1128</v>
      </c>
    </row>
    <row r="57" spans="1:3">
      <c r="A57">
        <v>38</v>
      </c>
      <c r="B57" t="s">
        <v>1159</v>
      </c>
      <c r="C57" t="s">
        <v>1136</v>
      </c>
    </row>
    <row r="58" spans="1:3">
      <c r="A58">
        <v>39</v>
      </c>
      <c r="B58" t="s">
        <v>1011</v>
      </c>
      <c r="C58" t="s">
        <v>1130</v>
      </c>
    </row>
    <row r="59" spans="1:3">
      <c r="A59">
        <v>39</v>
      </c>
      <c r="B59" t="s">
        <v>1160</v>
      </c>
      <c r="C59" t="s">
        <v>1161</v>
      </c>
    </row>
    <row r="60" spans="1:3">
      <c r="A60">
        <v>40</v>
      </c>
      <c r="B60" t="s">
        <v>532</v>
      </c>
      <c r="C60" t="s">
        <v>1128</v>
      </c>
    </row>
    <row r="61" spans="1:3">
      <c r="A61">
        <v>41</v>
      </c>
      <c r="B61" t="s">
        <v>387</v>
      </c>
      <c r="C61" t="s">
        <v>1148</v>
      </c>
    </row>
    <row r="62" spans="1:3">
      <c r="A62">
        <v>42</v>
      </c>
      <c r="B62" t="s">
        <v>387</v>
      </c>
      <c r="C62" t="s">
        <v>1148</v>
      </c>
    </row>
    <row r="63" spans="1:3">
      <c r="A63">
        <v>43</v>
      </c>
      <c r="B63" t="s">
        <v>375</v>
      </c>
      <c r="C63" t="s">
        <v>1128</v>
      </c>
    </row>
    <row r="64" spans="1:3">
      <c r="A64">
        <v>43</v>
      </c>
      <c r="B64" t="s">
        <v>1162</v>
      </c>
      <c r="C64" t="s">
        <v>441</v>
      </c>
    </row>
    <row r="65" spans="1:3">
      <c r="A65">
        <v>44</v>
      </c>
      <c r="B65" t="s">
        <v>1163</v>
      </c>
      <c r="C65" t="s">
        <v>1164</v>
      </c>
    </row>
    <row r="66" spans="1:3">
      <c r="A66">
        <v>45</v>
      </c>
      <c r="B66" t="s">
        <v>387</v>
      </c>
      <c r="C66" t="s">
        <v>1148</v>
      </c>
    </row>
    <row r="67" spans="1:3">
      <c r="A67">
        <v>46</v>
      </c>
      <c r="B67" t="s">
        <v>295</v>
      </c>
      <c r="C67" t="s">
        <v>1130</v>
      </c>
    </row>
    <row r="68" spans="1:3">
      <c r="A68">
        <v>46</v>
      </c>
      <c r="B68" t="s">
        <v>1154</v>
      </c>
      <c r="C68" t="s">
        <v>237</v>
      </c>
    </row>
    <row r="69" spans="1:3">
      <c r="A69">
        <v>47</v>
      </c>
      <c r="B69" t="s">
        <v>269</v>
      </c>
      <c r="C69" t="s">
        <v>1128</v>
      </c>
    </row>
    <row r="70" spans="1:3">
      <c r="A70">
        <v>48</v>
      </c>
      <c r="B70" t="s">
        <v>761</v>
      </c>
      <c r="C70" t="s">
        <v>1165</v>
      </c>
    </row>
    <row r="71" spans="1:3">
      <c r="A71">
        <v>49</v>
      </c>
      <c r="B71" t="s">
        <v>804</v>
      </c>
      <c r="C71" t="s">
        <v>1128</v>
      </c>
    </row>
    <row r="72" spans="1:3">
      <c r="A72">
        <v>49</v>
      </c>
      <c r="B72" t="s">
        <v>1166</v>
      </c>
      <c r="C72" t="s">
        <v>1167</v>
      </c>
    </row>
    <row r="73" spans="1:3">
      <c r="A73">
        <v>50</v>
      </c>
      <c r="B73" t="s">
        <v>1168</v>
      </c>
      <c r="C73" t="s">
        <v>1167</v>
      </c>
    </row>
    <row r="74" spans="1:3">
      <c r="A74">
        <v>51</v>
      </c>
      <c r="B74" t="s">
        <v>387</v>
      </c>
      <c r="C74" t="s">
        <v>1136</v>
      </c>
    </row>
    <row r="75" spans="1:3">
      <c r="A75">
        <v>52</v>
      </c>
      <c r="B75" t="s">
        <v>650</v>
      </c>
      <c r="C75" t="s">
        <v>1128</v>
      </c>
    </row>
    <row r="76" spans="1:3">
      <c r="A76">
        <v>53</v>
      </c>
      <c r="B76" t="s">
        <v>295</v>
      </c>
      <c r="C76" t="s">
        <v>1130</v>
      </c>
    </row>
    <row r="77" spans="1:3">
      <c r="A77">
        <v>54</v>
      </c>
      <c r="B77" t="s">
        <v>269</v>
      </c>
      <c r="C77" t="s">
        <v>1128</v>
      </c>
    </row>
    <row r="78" spans="1:3">
      <c r="A78">
        <v>54</v>
      </c>
      <c r="B78" t="s">
        <v>295</v>
      </c>
      <c r="C78" t="s">
        <v>1130</v>
      </c>
    </row>
    <row r="79" spans="1:3">
      <c r="A79">
        <v>55</v>
      </c>
      <c r="B79" t="s">
        <v>269</v>
      </c>
      <c r="C79" t="s">
        <v>1128</v>
      </c>
    </row>
    <row r="80" spans="1:3">
      <c r="A80">
        <v>56</v>
      </c>
      <c r="B80" t="s">
        <v>761</v>
      </c>
      <c r="C80" t="s">
        <v>1165</v>
      </c>
    </row>
    <row r="81" spans="1:3">
      <c r="A81">
        <v>57</v>
      </c>
      <c r="B81" t="s">
        <v>269</v>
      </c>
      <c r="C81" t="s">
        <v>1128</v>
      </c>
    </row>
    <row r="82" spans="1:3">
      <c r="A82">
        <v>58</v>
      </c>
      <c r="B82" t="s">
        <v>269</v>
      </c>
      <c r="C82" t="s">
        <v>1128</v>
      </c>
    </row>
    <row r="83" spans="1:3">
      <c r="A83">
        <v>59</v>
      </c>
      <c r="B83" t="s">
        <v>532</v>
      </c>
      <c r="C83" t="s">
        <v>1169</v>
      </c>
    </row>
    <row r="84" spans="1:3">
      <c r="A84">
        <v>60</v>
      </c>
      <c r="B84" t="s">
        <v>731</v>
      </c>
      <c r="C84" t="s">
        <v>1128</v>
      </c>
    </row>
    <row r="85" spans="1:3">
      <c r="A85">
        <v>61</v>
      </c>
      <c r="B85" t="s">
        <v>1134</v>
      </c>
      <c r="C85" t="s">
        <v>1128</v>
      </c>
    </row>
    <row r="86" spans="1:3">
      <c r="A86">
        <v>61</v>
      </c>
      <c r="B86" t="s">
        <v>295</v>
      </c>
      <c r="C86" t="s">
        <v>1130</v>
      </c>
    </row>
    <row r="87" spans="1:3">
      <c r="A87">
        <v>62</v>
      </c>
      <c r="B87" t="s">
        <v>269</v>
      </c>
      <c r="C87" t="s">
        <v>1128</v>
      </c>
    </row>
    <row r="88" spans="1:3">
      <c r="A88">
        <v>62</v>
      </c>
      <c r="B88" t="s">
        <v>1151</v>
      </c>
      <c r="C88" t="s">
        <v>1152</v>
      </c>
    </row>
    <row r="89" spans="1:3">
      <c r="A89">
        <v>63</v>
      </c>
      <c r="B89" t="s">
        <v>761</v>
      </c>
      <c r="C89" t="s">
        <v>1165</v>
      </c>
    </row>
    <row r="90" spans="1:3">
      <c r="A90">
        <v>63</v>
      </c>
      <c r="B90" t="s">
        <v>888</v>
      </c>
      <c r="C90" t="s">
        <v>441</v>
      </c>
    </row>
    <row r="91" spans="1:3">
      <c r="A91">
        <v>64</v>
      </c>
      <c r="B91" t="s">
        <v>770</v>
      </c>
      <c r="C91" t="s">
        <v>1165</v>
      </c>
    </row>
    <row r="92" spans="1:3">
      <c r="A92">
        <v>64</v>
      </c>
      <c r="B92" t="s">
        <v>1145</v>
      </c>
      <c r="C92" t="s">
        <v>1130</v>
      </c>
    </row>
    <row r="93" spans="1:3">
      <c r="A93">
        <v>65</v>
      </c>
      <c r="B93" t="s">
        <v>295</v>
      </c>
      <c r="C93" t="s">
        <v>1130</v>
      </c>
    </row>
    <row r="94" spans="1:3">
      <c r="A94">
        <v>65</v>
      </c>
      <c r="B94" t="s">
        <v>269</v>
      </c>
      <c r="C94" t="s">
        <v>1128</v>
      </c>
    </row>
    <row r="95" spans="1:3">
      <c r="A95">
        <v>66</v>
      </c>
      <c r="B95" t="s">
        <v>787</v>
      </c>
      <c r="C95" t="s">
        <v>1136</v>
      </c>
    </row>
    <row r="96" spans="1:3">
      <c r="A96">
        <v>67</v>
      </c>
      <c r="B96" t="s">
        <v>269</v>
      </c>
      <c r="C96" t="s">
        <v>1128</v>
      </c>
    </row>
    <row r="97" spans="1:3">
      <c r="A97">
        <v>67</v>
      </c>
      <c r="B97" t="s">
        <v>1151</v>
      </c>
      <c r="C97" t="s">
        <v>1170</v>
      </c>
    </row>
    <row r="98" spans="1:3">
      <c r="A98">
        <v>67</v>
      </c>
      <c r="B98" t="s">
        <v>1171</v>
      </c>
      <c r="C98" t="s">
        <v>1170</v>
      </c>
    </row>
    <row r="99" spans="1:3">
      <c r="A99">
        <v>68</v>
      </c>
      <c r="B99" t="s">
        <v>804</v>
      </c>
      <c r="C99" t="s">
        <v>1128</v>
      </c>
    </row>
    <row r="100" spans="1:3">
      <c r="A100">
        <v>69</v>
      </c>
      <c r="B100" t="s">
        <v>1154</v>
      </c>
      <c r="C100" t="s">
        <v>1130</v>
      </c>
    </row>
    <row r="101" spans="1:3">
      <c r="A101">
        <v>69</v>
      </c>
      <c r="B101" t="s">
        <v>1172</v>
      </c>
      <c r="C101" t="s">
        <v>1136</v>
      </c>
    </row>
    <row r="102" spans="1:3">
      <c r="A102">
        <v>70</v>
      </c>
      <c r="B102" t="s">
        <v>269</v>
      </c>
      <c r="C102" t="s">
        <v>1128</v>
      </c>
    </row>
    <row r="103" spans="1:3">
      <c r="A103">
        <v>70</v>
      </c>
      <c r="B103" t="s">
        <v>295</v>
      </c>
      <c r="C103" t="s">
        <v>1130</v>
      </c>
    </row>
    <row r="104" spans="1:3">
      <c r="A104">
        <v>71</v>
      </c>
      <c r="B104" t="s">
        <v>761</v>
      </c>
      <c r="C104" t="s">
        <v>1165</v>
      </c>
    </row>
    <row r="105" spans="1:3">
      <c r="A105">
        <v>72</v>
      </c>
      <c r="B105" t="s">
        <v>840</v>
      </c>
      <c r="C105" t="s">
        <v>1165</v>
      </c>
    </row>
    <row r="106" spans="1:3">
      <c r="A106">
        <v>73</v>
      </c>
      <c r="B106" t="s">
        <v>761</v>
      </c>
      <c r="C106" t="s">
        <v>1165</v>
      </c>
    </row>
    <row r="107" spans="1:3">
      <c r="A107">
        <v>73</v>
      </c>
      <c r="B107" t="s">
        <v>1173</v>
      </c>
      <c r="C107" t="s">
        <v>1167</v>
      </c>
    </row>
    <row r="108" spans="1:3">
      <c r="A108">
        <v>74</v>
      </c>
      <c r="B108" t="s">
        <v>854</v>
      </c>
      <c r="C108" t="s">
        <v>1167</v>
      </c>
    </row>
    <row r="109" spans="1:3">
      <c r="A109">
        <v>75</v>
      </c>
      <c r="B109" t="s">
        <v>761</v>
      </c>
      <c r="C109" t="s">
        <v>1165</v>
      </c>
    </row>
    <row r="110" spans="1:3">
      <c r="A110">
        <v>76</v>
      </c>
      <c r="B110" t="s">
        <v>1134</v>
      </c>
      <c r="C110" t="s">
        <v>1128</v>
      </c>
    </row>
    <row r="111" spans="1:3">
      <c r="A111">
        <v>77</v>
      </c>
      <c r="B111" t="s">
        <v>761</v>
      </c>
      <c r="C111" t="s">
        <v>1165</v>
      </c>
    </row>
    <row r="112" spans="1:3">
      <c r="A112">
        <v>78</v>
      </c>
      <c r="B112" t="s">
        <v>888</v>
      </c>
      <c r="C112" t="s">
        <v>1152</v>
      </c>
    </row>
    <row r="113" spans="1:3">
      <c r="A113">
        <v>79</v>
      </c>
      <c r="B113" t="s">
        <v>761</v>
      </c>
      <c r="C113" t="s">
        <v>1174</v>
      </c>
    </row>
    <row r="114" spans="1:3">
      <c r="A114">
        <v>80</v>
      </c>
      <c r="B114" t="s">
        <v>269</v>
      </c>
      <c r="C114" t="s">
        <v>1128</v>
      </c>
    </row>
    <row r="115" spans="1:3">
      <c r="A115">
        <v>80</v>
      </c>
      <c r="B115" t="s">
        <v>295</v>
      </c>
      <c r="C115" t="s">
        <v>1130</v>
      </c>
    </row>
    <row r="116" spans="1:3">
      <c r="A116">
        <v>81</v>
      </c>
      <c r="B116" t="s">
        <v>761</v>
      </c>
      <c r="C116" t="s">
        <v>1165</v>
      </c>
    </row>
    <row r="117" spans="1:3">
      <c r="A117">
        <v>82</v>
      </c>
      <c r="B117" t="s">
        <v>761</v>
      </c>
      <c r="C117" t="s">
        <v>1175</v>
      </c>
    </row>
    <row r="118" spans="1:3">
      <c r="A118">
        <v>83</v>
      </c>
      <c r="B118" t="s">
        <v>761</v>
      </c>
      <c r="C118" t="s">
        <v>1165</v>
      </c>
    </row>
    <row r="119" spans="1:3">
      <c r="A119">
        <v>84</v>
      </c>
      <c r="B119" t="s">
        <v>1145</v>
      </c>
      <c r="C119" t="s">
        <v>1130</v>
      </c>
    </row>
    <row r="120" spans="1:3">
      <c r="A120">
        <v>84</v>
      </c>
      <c r="B120" t="s">
        <v>761</v>
      </c>
      <c r="C120" t="s">
        <v>1165</v>
      </c>
    </row>
    <row r="121" spans="1:3">
      <c r="A121">
        <v>85</v>
      </c>
      <c r="B121" t="s">
        <v>761</v>
      </c>
      <c r="C121" t="s">
        <v>1165</v>
      </c>
    </row>
    <row r="122" spans="1:3">
      <c r="A122">
        <v>86</v>
      </c>
      <c r="B122" t="s">
        <v>761</v>
      </c>
      <c r="C122" t="s">
        <v>1165</v>
      </c>
    </row>
    <row r="123" spans="1:3">
      <c r="A123">
        <v>87</v>
      </c>
      <c r="B123" t="s">
        <v>269</v>
      </c>
      <c r="C123" t="s">
        <v>1128</v>
      </c>
    </row>
    <row r="124" spans="1:3">
      <c r="A124">
        <v>88</v>
      </c>
      <c r="B124" t="s">
        <v>1145</v>
      </c>
      <c r="C124" t="s">
        <v>1130</v>
      </c>
    </row>
    <row r="125" spans="1:3">
      <c r="A125">
        <v>89</v>
      </c>
      <c r="B125" t="s">
        <v>731</v>
      </c>
      <c r="C125" t="s">
        <v>1176</v>
      </c>
    </row>
    <row r="126" spans="1:3">
      <c r="A126">
        <v>90</v>
      </c>
      <c r="B126" t="s">
        <v>1145</v>
      </c>
      <c r="C126" t="s">
        <v>1130</v>
      </c>
    </row>
    <row r="127" spans="1:3">
      <c r="A127">
        <v>91</v>
      </c>
      <c r="B127" t="s">
        <v>770</v>
      </c>
      <c r="C127" t="s">
        <v>441</v>
      </c>
    </row>
    <row r="128" spans="1:3">
      <c r="A128">
        <v>91</v>
      </c>
      <c r="B128" t="s">
        <v>1145</v>
      </c>
      <c r="C128" t="s">
        <v>237</v>
      </c>
    </row>
    <row r="129" spans="1:3">
      <c r="A129">
        <v>92</v>
      </c>
      <c r="B129" t="s">
        <v>770</v>
      </c>
      <c r="C129" t="s">
        <v>441</v>
      </c>
    </row>
    <row r="130" spans="1:3">
      <c r="A130">
        <v>92</v>
      </c>
      <c r="B130" t="s">
        <v>731</v>
      </c>
      <c r="C130" t="s">
        <v>1128</v>
      </c>
    </row>
    <row r="131" spans="1:3">
      <c r="A131">
        <v>93</v>
      </c>
      <c r="B131" t="s">
        <v>1145</v>
      </c>
      <c r="C131" t="s">
        <v>1130</v>
      </c>
    </row>
    <row r="132" spans="1:3">
      <c r="A132">
        <v>94</v>
      </c>
      <c r="B132" t="s">
        <v>804</v>
      </c>
      <c r="C132" t="s">
        <v>1128</v>
      </c>
    </row>
    <row r="133" spans="1:3">
      <c r="A133">
        <v>95</v>
      </c>
      <c r="B133" t="s">
        <v>761</v>
      </c>
      <c r="C133" t="s">
        <v>1165</v>
      </c>
    </row>
    <row r="134" spans="1:3">
      <c r="A134">
        <v>96</v>
      </c>
      <c r="B134" t="s">
        <v>888</v>
      </c>
      <c r="C134" t="s">
        <v>1130</v>
      </c>
    </row>
    <row r="135" spans="1:3">
      <c r="A135">
        <v>96</v>
      </c>
      <c r="B135" t="s">
        <v>1177</v>
      </c>
      <c r="C135" t="s">
        <v>1130</v>
      </c>
    </row>
    <row r="136" spans="1:3">
      <c r="A136">
        <v>97</v>
      </c>
      <c r="B136" t="s">
        <v>761</v>
      </c>
      <c r="C136" t="s">
        <v>1165</v>
      </c>
    </row>
    <row r="137" spans="1:3">
      <c r="A137">
        <v>98</v>
      </c>
      <c r="B137" t="s">
        <v>1145</v>
      </c>
      <c r="C137" t="s">
        <v>1130</v>
      </c>
    </row>
    <row r="138" spans="1:3">
      <c r="A138">
        <v>99</v>
      </c>
      <c r="B138" t="s">
        <v>269</v>
      </c>
      <c r="C138" t="s">
        <v>1128</v>
      </c>
    </row>
    <row r="139" spans="1:3">
      <c r="A139">
        <v>100</v>
      </c>
      <c r="B139" t="s">
        <v>1145</v>
      </c>
      <c r="C139" t="s">
        <v>1130</v>
      </c>
    </row>
    <row r="140" spans="1:3">
      <c r="A140">
        <v>101</v>
      </c>
      <c r="B140" t="s">
        <v>761</v>
      </c>
      <c r="C140" t="s">
        <v>1175</v>
      </c>
    </row>
    <row r="141" spans="1:3">
      <c r="A141">
        <v>102</v>
      </c>
      <c r="B141" t="s">
        <v>761</v>
      </c>
      <c r="C141" t="s">
        <v>1165</v>
      </c>
    </row>
    <row r="142" spans="1:3">
      <c r="A142">
        <v>103</v>
      </c>
      <c r="B142" t="s">
        <v>1145</v>
      </c>
      <c r="C142" t="s">
        <v>1130</v>
      </c>
    </row>
    <row r="143" spans="1:3">
      <c r="A143">
        <v>104</v>
      </c>
      <c r="B143" t="s">
        <v>761</v>
      </c>
      <c r="C143" t="s">
        <v>1165</v>
      </c>
    </row>
    <row r="144" spans="1:3">
      <c r="A144">
        <v>105</v>
      </c>
      <c r="B144" t="s">
        <v>1154</v>
      </c>
      <c r="C144" t="s">
        <v>237</v>
      </c>
    </row>
    <row r="145" spans="1:3">
      <c r="A145">
        <v>106</v>
      </c>
      <c r="B145" t="s">
        <v>761</v>
      </c>
      <c r="C145" t="s">
        <v>1165</v>
      </c>
    </row>
  </sheetData>
  <dataValidations count="7">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921"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E696"/>
  <sheetViews>
    <sheetView topLeftCell="A687" workbookViewId="0">
      <selection activeCell="D715" sqref="D715"/>
    </sheetView>
  </sheetViews>
  <sheetFormatPr baseColWidth="10" defaultColWidth="9" defaultRowHeight="14.25"/>
  <cols>
    <col min="1" max="1" width="10.875" style="18" bestFit="1" customWidth="1"/>
    <col min="2" max="2" width="11.25" style="62" bestFit="1" customWidth="1"/>
    <col min="3" max="3" width="23.25" customWidth="1"/>
    <col min="4" max="4" width="36.25" customWidth="1"/>
    <col min="5" max="5" width="25.25" style="62" customWidth="1"/>
  </cols>
  <sheetData>
    <row r="1" spans="1:5">
      <c r="A1" s="18" t="s">
        <v>0</v>
      </c>
      <c r="B1" s="62" t="s">
        <v>1178</v>
      </c>
      <c r="C1" s="18" t="s">
        <v>7</v>
      </c>
      <c r="D1" s="62" t="s">
        <v>1179</v>
      </c>
      <c r="E1" s="18" t="s">
        <v>1180</v>
      </c>
    </row>
    <row r="2" spans="1:5">
      <c r="A2" s="18">
        <v>1</v>
      </c>
      <c r="B2" s="70" t="s">
        <v>821</v>
      </c>
      <c r="C2" s="18" t="s">
        <v>57</v>
      </c>
      <c r="D2" s="69" t="str">
        <f>VLOOKUP(Table4[[#This Row],[iso_code]],iso_code!G:H,2,FALSE)</f>
        <v>Algeria</v>
      </c>
      <c r="E2" s="18" t="str">
        <f>Table4[[#This Row],[iso3]]</f>
        <v>Algeria</v>
      </c>
    </row>
    <row r="3" spans="1:5">
      <c r="A3" s="18">
        <v>1</v>
      </c>
      <c r="B3" s="70" t="s">
        <v>1181</v>
      </c>
      <c r="C3" s="18" t="s">
        <v>57</v>
      </c>
      <c r="D3" s="69" t="str">
        <f>VLOOKUP(Table4[[#This Row],[iso_code]],iso_code!G:H,2,FALSE)</f>
        <v>Angola</v>
      </c>
      <c r="E3" s="18" t="str">
        <f>Table4[[#This Row],[iso3]]</f>
        <v>Angola</v>
      </c>
    </row>
    <row r="4" spans="1:5">
      <c r="A4" s="18">
        <v>1</v>
      </c>
      <c r="B4" s="70" t="s">
        <v>1182</v>
      </c>
      <c r="C4" s="18" t="s">
        <v>57</v>
      </c>
      <c r="D4" s="69" t="str">
        <f>VLOOKUP(Table4[[#This Row],[iso_code]],iso_code!G:H,2,FALSE)</f>
        <v>Benin</v>
      </c>
      <c r="E4" s="18" t="str">
        <f>Table4[[#This Row],[iso3]]</f>
        <v>Benin</v>
      </c>
    </row>
    <row r="5" spans="1:5">
      <c r="A5" s="18">
        <v>1</v>
      </c>
      <c r="B5" s="70" t="s">
        <v>1183</v>
      </c>
      <c r="C5" s="18" t="s">
        <v>57</v>
      </c>
      <c r="D5" s="69" t="str">
        <f>VLOOKUP(Table4[[#This Row],[iso_code]],iso_code!G:H,2,FALSE)</f>
        <v>Botswana</v>
      </c>
      <c r="E5" s="18" t="str">
        <f>Table4[[#This Row],[iso3]]</f>
        <v>Botswana</v>
      </c>
    </row>
    <row r="6" spans="1:5">
      <c r="A6" s="18">
        <v>1</v>
      </c>
      <c r="B6" s="70" t="s">
        <v>1184</v>
      </c>
      <c r="C6" s="18" t="s">
        <v>57</v>
      </c>
      <c r="D6" s="69" t="str">
        <f>VLOOKUP(Table4[[#This Row],[iso_code]],iso_code!G:H,2,FALSE)</f>
        <v>Burkina Faso</v>
      </c>
      <c r="E6" s="18" t="str">
        <f>Table4[[#This Row],[iso3]]</f>
        <v>Burkina Faso</v>
      </c>
    </row>
    <row r="7" spans="1:5">
      <c r="A7" s="18">
        <v>1</v>
      </c>
      <c r="B7" s="70" t="s">
        <v>1185</v>
      </c>
      <c r="C7" s="18" t="s">
        <v>57</v>
      </c>
      <c r="D7" s="69" t="str">
        <f>VLOOKUP(Table4[[#This Row],[iso_code]],iso_code!G:H,2,FALSE)</f>
        <v>Burundi</v>
      </c>
      <c r="E7" s="18" t="str">
        <f>Table4[[#This Row],[iso3]]</f>
        <v>Burundi</v>
      </c>
    </row>
    <row r="8" spans="1:5">
      <c r="A8" s="18">
        <v>1</v>
      </c>
      <c r="B8" s="70" t="s">
        <v>290</v>
      </c>
      <c r="C8" s="18" t="s">
        <v>57</v>
      </c>
      <c r="D8" s="69" t="str">
        <f>VLOOKUP(Table4[[#This Row],[iso_code]],iso_code!G:H,2,FALSE)</f>
        <v>Cameroon</v>
      </c>
      <c r="E8" s="18" t="str">
        <f>Table4[[#This Row],[iso3]]</f>
        <v>Cameroon</v>
      </c>
    </row>
    <row r="9" spans="1:5">
      <c r="A9" s="18">
        <v>1</v>
      </c>
      <c r="B9" s="70" t="s">
        <v>1186</v>
      </c>
      <c r="C9" s="18" t="s">
        <v>57</v>
      </c>
      <c r="D9" s="69" t="str">
        <f>VLOOKUP(Table4[[#This Row],[iso_code]],iso_code!G:H,2,FALSE)</f>
        <v>Central African Republic (the)</v>
      </c>
      <c r="E9" s="18" t="str">
        <f>Table4[[#This Row],[iso3]]</f>
        <v>Central African Republic (the)</v>
      </c>
    </row>
    <row r="10" spans="1:5">
      <c r="A10" s="18">
        <v>1</v>
      </c>
      <c r="B10" s="70" t="s">
        <v>1187</v>
      </c>
      <c r="C10" s="18" t="s">
        <v>57</v>
      </c>
      <c r="D10" s="69" t="str">
        <f>VLOOKUP(Table4[[#This Row],[iso_code]],iso_code!G:H,2,FALSE)</f>
        <v>Chad</v>
      </c>
      <c r="E10" s="18" t="str">
        <f>Table4[[#This Row],[iso3]]</f>
        <v>Chad</v>
      </c>
    </row>
    <row r="11" spans="1:5">
      <c r="A11" s="18">
        <v>1</v>
      </c>
      <c r="B11" s="70" t="s">
        <v>1188</v>
      </c>
      <c r="C11" s="18" t="s">
        <v>57</v>
      </c>
      <c r="D11" s="69" t="str">
        <f>VLOOKUP(Table4[[#This Row],[iso_code]],iso_code!G:H,2,FALSE)</f>
        <v>Comoros (the)</v>
      </c>
      <c r="E11" s="18" t="str">
        <f>Table4[[#This Row],[iso3]]</f>
        <v>Comoros (the)</v>
      </c>
    </row>
    <row r="12" spans="1:5">
      <c r="A12" s="18">
        <v>1</v>
      </c>
      <c r="B12" s="70" t="s">
        <v>1189</v>
      </c>
      <c r="C12" s="18" t="s">
        <v>57</v>
      </c>
      <c r="D12" s="69" t="str">
        <f>VLOOKUP(Table4[[#This Row],[iso_code]],iso_code!G:H,2,FALSE)</f>
        <v>Congo (the)</v>
      </c>
      <c r="E12" s="18" t="str">
        <f>Table4[[#This Row],[iso3]]</f>
        <v>Congo (the)</v>
      </c>
    </row>
    <row r="13" spans="1:5">
      <c r="A13" s="18">
        <v>1</v>
      </c>
      <c r="B13" s="70" t="s">
        <v>1190</v>
      </c>
      <c r="C13" s="18" t="s">
        <v>57</v>
      </c>
      <c r="D13" s="69" t="str">
        <f>VLOOKUP(Table4[[#This Row],[iso_code]],iso_code!G:H,2,FALSE)</f>
        <v>Congo (the Democratic Republic of the)</v>
      </c>
      <c r="E13" s="18" t="str">
        <f>Table4[[#This Row],[iso3]]</f>
        <v>Congo (the Democratic Republic of the)</v>
      </c>
    </row>
    <row r="14" spans="1:5">
      <c r="A14" s="18">
        <v>1</v>
      </c>
      <c r="B14" s="70" t="s">
        <v>1191</v>
      </c>
      <c r="C14" s="18" t="s">
        <v>57</v>
      </c>
      <c r="D14" s="69" t="str">
        <f>VLOOKUP(Table4[[#This Row],[iso_code]],iso_code!G:H,2,FALSE)</f>
        <v>Djibouti</v>
      </c>
      <c r="E14" s="18" t="str">
        <f>Table4[[#This Row],[iso3]]</f>
        <v>Djibouti</v>
      </c>
    </row>
    <row r="15" spans="1:5">
      <c r="A15" s="18">
        <v>1</v>
      </c>
      <c r="B15" s="70" t="s">
        <v>884</v>
      </c>
      <c r="C15" s="18" t="s">
        <v>57</v>
      </c>
      <c r="D15" s="69" t="str">
        <f>VLOOKUP(Table4[[#This Row],[iso_code]],iso_code!G:H,2,FALSE)</f>
        <v>Egypt</v>
      </c>
      <c r="E15" s="18" t="str">
        <f>Table4[[#This Row],[iso3]]</f>
        <v>Egypt</v>
      </c>
    </row>
    <row r="16" spans="1:5">
      <c r="A16" s="18">
        <v>1</v>
      </c>
      <c r="B16" s="70" t="s">
        <v>1192</v>
      </c>
      <c r="C16" s="18" t="s">
        <v>57</v>
      </c>
      <c r="D16" s="69" t="str">
        <f>VLOOKUP(Table4[[#This Row],[iso_code]],iso_code!G:H,2,FALSE)</f>
        <v>Equatorial Guinea</v>
      </c>
      <c r="E16" s="18" t="str">
        <f>Table4[[#This Row],[iso3]]</f>
        <v>Equatorial Guinea</v>
      </c>
    </row>
    <row r="17" spans="1:5">
      <c r="A17" s="18">
        <v>1</v>
      </c>
      <c r="B17" s="70" t="s">
        <v>1193</v>
      </c>
      <c r="C17" s="18" t="s">
        <v>57</v>
      </c>
      <c r="D17" s="69" t="str">
        <f>VLOOKUP(Table4[[#This Row],[iso_code]],iso_code!G:H,2,FALSE)</f>
        <v>Eritrea</v>
      </c>
      <c r="E17" s="18" t="str">
        <f>Table4[[#This Row],[iso3]]</f>
        <v>Eritrea</v>
      </c>
    </row>
    <row r="18" spans="1:5">
      <c r="A18" s="18">
        <v>1</v>
      </c>
      <c r="B18" s="70" t="s">
        <v>199</v>
      </c>
      <c r="C18" s="18" t="s">
        <v>57</v>
      </c>
      <c r="D18" s="69" t="str">
        <f>VLOOKUP(Table4[[#This Row],[iso_code]],iso_code!G:H,2,FALSE)</f>
        <v>Ethiopia</v>
      </c>
      <c r="E18" s="18" t="str">
        <f>Table4[[#This Row],[iso3]]</f>
        <v>Ethiopia</v>
      </c>
    </row>
    <row r="19" spans="1:5">
      <c r="A19" s="18">
        <v>1</v>
      </c>
      <c r="B19" s="70" t="s">
        <v>1194</v>
      </c>
      <c r="C19" s="18" t="s">
        <v>57</v>
      </c>
      <c r="D19" s="69" t="str">
        <f>VLOOKUP(Table4[[#This Row],[iso_code]],iso_code!G:H,2,FALSE)</f>
        <v>Gabon</v>
      </c>
      <c r="E19" s="18" t="str">
        <f>Table4[[#This Row],[iso3]]</f>
        <v>Gabon</v>
      </c>
    </row>
    <row r="20" spans="1:5">
      <c r="A20" s="18">
        <v>1</v>
      </c>
      <c r="B20" s="70" t="s">
        <v>1195</v>
      </c>
      <c r="C20" s="18" t="s">
        <v>57</v>
      </c>
      <c r="D20" s="69" t="str">
        <f>VLOOKUP(Table4[[#This Row],[iso_code]],iso_code!G:H,2,FALSE)</f>
        <v>Gambia (the)</v>
      </c>
      <c r="E20" s="18" t="str">
        <f>Table4[[#This Row],[iso3]]</f>
        <v>Gambia (the)</v>
      </c>
    </row>
    <row r="21" spans="1:5">
      <c r="A21" s="18">
        <v>1</v>
      </c>
      <c r="B21" s="70" t="s">
        <v>255</v>
      </c>
      <c r="C21" s="18" t="s">
        <v>57</v>
      </c>
      <c r="D21" s="69" t="str">
        <f>VLOOKUP(Table4[[#This Row],[iso_code]],iso_code!G:H,2,FALSE)</f>
        <v>Ghana</v>
      </c>
      <c r="E21" s="18" t="str">
        <f>Table4[[#This Row],[iso3]]</f>
        <v>Ghana</v>
      </c>
    </row>
    <row r="22" spans="1:5">
      <c r="A22" s="18">
        <v>1</v>
      </c>
      <c r="B22" s="70" t="s">
        <v>1196</v>
      </c>
      <c r="C22" s="18" t="s">
        <v>57</v>
      </c>
      <c r="D22" s="69" t="str">
        <f>VLOOKUP(Table4[[#This Row],[iso_code]],iso_code!G:H,2,FALSE)</f>
        <v>Guinea</v>
      </c>
      <c r="E22" s="18" t="str">
        <f>Table4[[#This Row],[iso3]]</f>
        <v>Guinea</v>
      </c>
    </row>
    <row r="23" spans="1:5">
      <c r="A23" s="18">
        <v>1</v>
      </c>
      <c r="B23" s="70" t="s">
        <v>1197</v>
      </c>
      <c r="C23" s="18" t="s">
        <v>57</v>
      </c>
      <c r="D23" s="69" t="str">
        <f>VLOOKUP(Table4[[#This Row],[iso_code]],iso_code!G:H,2,FALSE)</f>
        <v>Guinea-Bissau</v>
      </c>
      <c r="E23" s="18" t="str">
        <f>Table4[[#This Row],[iso3]]</f>
        <v>Guinea-Bissau</v>
      </c>
    </row>
    <row r="24" spans="1:5">
      <c r="A24" s="18">
        <v>1</v>
      </c>
      <c r="B24" s="70" t="s">
        <v>1198</v>
      </c>
      <c r="C24" s="18" t="s">
        <v>57</v>
      </c>
      <c r="D24" s="69" t="str">
        <f>VLOOKUP(Table4[[#This Row],[iso_code]],iso_code!G:H,2,FALSE)</f>
        <v>Côte d'Ivoire</v>
      </c>
      <c r="E24" s="18" t="str">
        <f>Table4[[#This Row],[iso3]]</f>
        <v>Côte d'Ivoire</v>
      </c>
    </row>
    <row r="25" spans="1:5">
      <c r="A25" s="18">
        <v>1</v>
      </c>
      <c r="B25" s="70" t="s">
        <v>434</v>
      </c>
      <c r="C25" s="18" t="s">
        <v>57</v>
      </c>
      <c r="D25" s="69" t="str">
        <f>VLOOKUP(Table4[[#This Row],[iso_code]],iso_code!G:H,2,FALSE)</f>
        <v>Kenya</v>
      </c>
      <c r="E25" s="18" t="str">
        <f>Table4[[#This Row],[iso3]]</f>
        <v>Kenya</v>
      </c>
    </row>
    <row r="26" spans="1:5">
      <c r="A26" s="18">
        <v>1</v>
      </c>
      <c r="B26" s="70" t="s">
        <v>1199</v>
      </c>
      <c r="C26" s="18" t="s">
        <v>57</v>
      </c>
      <c r="D26" s="69" t="str">
        <f>VLOOKUP(Table4[[#This Row],[iso_code]],iso_code!G:H,2,FALSE)</f>
        <v>Lesotho</v>
      </c>
      <c r="E26" s="18" t="str">
        <f>Table4[[#This Row],[iso3]]</f>
        <v>Lesotho</v>
      </c>
    </row>
    <row r="27" spans="1:5">
      <c r="A27" s="18">
        <v>1</v>
      </c>
      <c r="B27" s="70" t="s">
        <v>1200</v>
      </c>
      <c r="C27" s="18" t="s">
        <v>57</v>
      </c>
      <c r="D27" s="69" t="str">
        <f>VLOOKUP(Table4[[#This Row],[iso_code]],iso_code!G:H,2,FALSE)</f>
        <v>Liberia</v>
      </c>
      <c r="E27" s="18" t="str">
        <f>Table4[[#This Row],[iso3]]</f>
        <v>Liberia</v>
      </c>
    </row>
    <row r="28" spans="1:5">
      <c r="A28" s="18">
        <v>1</v>
      </c>
      <c r="B28" s="70" t="s">
        <v>1201</v>
      </c>
      <c r="C28" s="18" t="s">
        <v>57</v>
      </c>
      <c r="D28" s="69" t="str">
        <f>VLOOKUP(Table4[[#This Row],[iso_code]],iso_code!G:H,2,FALSE)</f>
        <v>Libya</v>
      </c>
      <c r="E28" s="18" t="str">
        <f>Table4[[#This Row],[iso3]]</f>
        <v>Libya</v>
      </c>
    </row>
    <row r="29" spans="1:5">
      <c r="A29" s="18">
        <v>1</v>
      </c>
      <c r="B29" s="70" t="s">
        <v>1202</v>
      </c>
      <c r="C29" s="18" t="s">
        <v>57</v>
      </c>
      <c r="D29" s="69" t="str">
        <f>VLOOKUP(Table4[[#This Row],[iso_code]],iso_code!G:H,2,FALSE)</f>
        <v>Madagascar</v>
      </c>
      <c r="E29" s="18" t="str">
        <f>Table4[[#This Row],[iso3]]</f>
        <v>Madagascar</v>
      </c>
    </row>
    <row r="30" spans="1:5">
      <c r="A30" s="18">
        <v>1</v>
      </c>
      <c r="B30" s="70" t="s">
        <v>1203</v>
      </c>
      <c r="C30" s="18" t="s">
        <v>57</v>
      </c>
      <c r="D30" s="69" t="str">
        <f>VLOOKUP(Table4[[#This Row],[iso_code]],iso_code!G:H,2,FALSE)</f>
        <v>Malawi</v>
      </c>
      <c r="E30" s="18" t="str">
        <f>Table4[[#This Row],[iso3]]</f>
        <v>Malawi</v>
      </c>
    </row>
    <row r="31" spans="1:5">
      <c r="A31" s="18">
        <v>1</v>
      </c>
      <c r="B31" s="70" t="s">
        <v>1204</v>
      </c>
      <c r="C31" s="18" t="s">
        <v>57</v>
      </c>
      <c r="D31" s="69" t="str">
        <f>VLOOKUP(Table4[[#This Row],[iso_code]],iso_code!G:H,2,FALSE)</f>
        <v>Mali</v>
      </c>
      <c r="E31" s="18" t="str">
        <f>Table4[[#This Row],[iso3]]</f>
        <v>Mali</v>
      </c>
    </row>
    <row r="32" spans="1:5">
      <c r="A32" s="18">
        <v>1</v>
      </c>
      <c r="B32" s="70" t="s">
        <v>1205</v>
      </c>
      <c r="C32" s="18" t="s">
        <v>57</v>
      </c>
      <c r="D32" s="69" t="str">
        <f>VLOOKUP(Table4[[#This Row],[iso_code]],iso_code!G:H,2,FALSE)</f>
        <v>Mauritania</v>
      </c>
      <c r="E32" s="18" t="str">
        <f>Table4[[#This Row],[iso3]]</f>
        <v>Mauritania</v>
      </c>
    </row>
    <row r="33" spans="1:5">
      <c r="A33" s="18">
        <v>1</v>
      </c>
      <c r="B33" s="70" t="s">
        <v>1007</v>
      </c>
      <c r="C33" s="18" t="s">
        <v>57</v>
      </c>
      <c r="D33" s="69" t="str">
        <f>VLOOKUP(Table4[[#This Row],[iso_code]],iso_code!G:H,2,FALSE)</f>
        <v>Mauritius</v>
      </c>
      <c r="E33" s="18" t="str">
        <f>Table4[[#This Row],[iso3]]</f>
        <v>Mauritius</v>
      </c>
    </row>
    <row r="34" spans="1:5">
      <c r="A34" s="18">
        <v>1</v>
      </c>
      <c r="B34" s="70" t="s">
        <v>519</v>
      </c>
      <c r="C34" s="18" t="s">
        <v>57</v>
      </c>
      <c r="D34" s="69" t="str">
        <f>VLOOKUP(Table4[[#This Row],[iso_code]],iso_code!G:H,2,FALSE)</f>
        <v>Morocco</v>
      </c>
      <c r="E34" s="18" t="str">
        <f>Table4[[#This Row],[iso3]]</f>
        <v>Morocco</v>
      </c>
    </row>
    <row r="35" spans="1:5">
      <c r="A35" s="18">
        <v>1</v>
      </c>
      <c r="B35" s="70" t="s">
        <v>1206</v>
      </c>
      <c r="C35" s="18" t="s">
        <v>57</v>
      </c>
      <c r="D35" s="69" t="str">
        <f>VLOOKUP(Table4[[#This Row],[iso_code]],iso_code!G:H,2,FALSE)</f>
        <v>Mozambique</v>
      </c>
      <c r="E35" s="18" t="str">
        <f>Table4[[#This Row],[iso3]]</f>
        <v>Mozambique</v>
      </c>
    </row>
    <row r="36" spans="1:5">
      <c r="A36" s="18">
        <v>1</v>
      </c>
      <c r="B36" s="70" t="s">
        <v>1207</v>
      </c>
      <c r="C36" s="18" t="s">
        <v>57</v>
      </c>
      <c r="D36" s="69" t="str">
        <f>VLOOKUP(Table4[[#This Row],[iso_code]],iso_code!G:H,2,FALSE)</f>
        <v>Namibia</v>
      </c>
      <c r="E36" s="18" t="str">
        <f>Table4[[#This Row],[iso3]]</f>
        <v>Namibia</v>
      </c>
    </row>
    <row r="37" spans="1:5">
      <c r="A37" s="18">
        <v>1</v>
      </c>
      <c r="B37" s="70" t="s">
        <v>1042</v>
      </c>
      <c r="C37" s="18" t="s">
        <v>57</v>
      </c>
      <c r="D37" s="69" t="str">
        <f>VLOOKUP(Table4[[#This Row],[iso_code]],iso_code!G:H,2,FALSE)</f>
        <v>Niger (the)</v>
      </c>
      <c r="E37" s="18" t="str">
        <f>Table4[[#This Row],[iso3]]</f>
        <v>Niger (the)</v>
      </c>
    </row>
    <row r="38" spans="1:5">
      <c r="A38" s="18">
        <v>1</v>
      </c>
      <c r="B38" s="70" t="s">
        <v>1208</v>
      </c>
      <c r="C38" s="18" t="s">
        <v>57</v>
      </c>
      <c r="D38" s="69" t="str">
        <f>VLOOKUP(Table4[[#This Row],[iso_code]],iso_code!G:H,2,FALSE)</f>
        <v>Nigeria</v>
      </c>
      <c r="E38" s="18" t="str">
        <f>Table4[[#This Row],[iso3]]</f>
        <v>Nigeria</v>
      </c>
    </row>
    <row r="39" spans="1:5">
      <c r="A39" s="18">
        <v>1</v>
      </c>
      <c r="B39" s="70" t="s">
        <v>1209</v>
      </c>
      <c r="C39" s="18" t="s">
        <v>57</v>
      </c>
      <c r="D39" s="69" t="str">
        <f>VLOOKUP(Table4[[#This Row],[iso_code]],iso_code!G:H,2,FALSE)</f>
        <v>Rwanda</v>
      </c>
      <c r="E39" s="18" t="str">
        <f>Table4[[#This Row],[iso3]]</f>
        <v>Rwanda</v>
      </c>
    </row>
    <row r="40" spans="1:5">
      <c r="A40" s="18">
        <v>1</v>
      </c>
      <c r="B40" s="70" t="s">
        <v>1210</v>
      </c>
      <c r="C40" s="18" t="s">
        <v>57</v>
      </c>
      <c r="D40" s="69" t="str">
        <f>VLOOKUP(Table4[[#This Row],[iso_code]],iso_code!G:H,2,FALSE)</f>
        <v>Sao Tome and Principe</v>
      </c>
      <c r="E40" s="18" t="str">
        <f>Table4[[#This Row],[iso3]]</f>
        <v>Sao Tome and Principe</v>
      </c>
    </row>
    <row r="41" spans="1:5">
      <c r="A41" s="18">
        <v>1</v>
      </c>
      <c r="B41" s="70" t="s">
        <v>1211</v>
      </c>
      <c r="C41" s="18" t="s">
        <v>57</v>
      </c>
      <c r="D41" s="69" t="str">
        <f>VLOOKUP(Table4[[#This Row],[iso_code]],iso_code!G:H,2,FALSE)</f>
        <v>Senegal</v>
      </c>
      <c r="E41" s="18" t="str">
        <f>Table4[[#This Row],[iso3]]</f>
        <v>Senegal</v>
      </c>
    </row>
    <row r="42" spans="1:5">
      <c r="A42" s="18">
        <v>1</v>
      </c>
      <c r="B42" s="70" t="s">
        <v>1212</v>
      </c>
      <c r="C42" s="18" t="s">
        <v>57</v>
      </c>
      <c r="D42" s="69" t="str">
        <f>VLOOKUP(Table4[[#This Row],[iso_code]],iso_code!G:H,2,FALSE)</f>
        <v>Seychelles</v>
      </c>
      <c r="E42" s="18" t="str">
        <f>Table4[[#This Row],[iso3]]</f>
        <v>Seychelles</v>
      </c>
    </row>
    <row r="43" spans="1:5">
      <c r="A43" s="18">
        <v>1</v>
      </c>
      <c r="B43" s="70" t="s">
        <v>1213</v>
      </c>
      <c r="C43" s="18" t="s">
        <v>57</v>
      </c>
      <c r="D43" s="69" t="str">
        <f>VLOOKUP(Table4[[#This Row],[iso_code]],iso_code!G:H,2,FALSE)</f>
        <v>Sierra Leone</v>
      </c>
      <c r="E43" s="18" t="str">
        <f>Table4[[#This Row],[iso3]]</f>
        <v>Sierra Leone</v>
      </c>
    </row>
    <row r="44" spans="1:5">
      <c r="A44" s="18">
        <v>1</v>
      </c>
      <c r="B44" s="70" t="s">
        <v>1214</v>
      </c>
      <c r="C44" s="18" t="s">
        <v>57</v>
      </c>
      <c r="D44" s="69" t="str">
        <f>VLOOKUP(Table4[[#This Row],[iso_code]],iso_code!G:H,2,FALSE)</f>
        <v>Somalia</v>
      </c>
      <c r="E44" s="18" t="str">
        <f>Table4[[#This Row],[iso3]]</f>
        <v>Somalia</v>
      </c>
    </row>
    <row r="45" spans="1:5">
      <c r="A45" s="18">
        <v>1</v>
      </c>
      <c r="B45" s="70" t="s">
        <v>627</v>
      </c>
      <c r="C45" s="18" t="s">
        <v>57</v>
      </c>
      <c r="D45" s="69" t="str">
        <f>VLOOKUP(Table4[[#This Row],[iso_code]],iso_code!G:H,2,FALSE)</f>
        <v>South Africa</v>
      </c>
      <c r="E45" s="18" t="str">
        <f>Table4[[#This Row],[iso3]]</f>
        <v>South Africa</v>
      </c>
    </row>
    <row r="46" spans="1:5">
      <c r="A46" s="18">
        <v>1</v>
      </c>
      <c r="B46" s="70" t="s">
        <v>1215</v>
      </c>
      <c r="C46" s="18" t="s">
        <v>57</v>
      </c>
      <c r="D46" s="69" t="str">
        <f>VLOOKUP(Table4[[#This Row],[iso_code]],iso_code!G:H,2,FALSE)</f>
        <v>South Sudan</v>
      </c>
      <c r="E46" s="18" t="str">
        <f>Table4[[#This Row],[iso3]]</f>
        <v>South Sudan</v>
      </c>
    </row>
    <row r="47" spans="1:5">
      <c r="A47" s="18">
        <v>1</v>
      </c>
      <c r="B47" s="70" t="s">
        <v>1216</v>
      </c>
      <c r="C47" s="18" t="s">
        <v>57</v>
      </c>
      <c r="D47" s="69" t="str">
        <f>VLOOKUP(Table4[[#This Row],[iso_code]],iso_code!G:H,2,FALSE)</f>
        <v>Sudan (the)</v>
      </c>
      <c r="E47" s="18" t="str">
        <f>Table4[[#This Row],[iso3]]</f>
        <v>Sudan (the)</v>
      </c>
    </row>
    <row r="48" spans="1:5">
      <c r="A48" s="18">
        <v>1</v>
      </c>
      <c r="B48" s="70" t="s">
        <v>1217</v>
      </c>
      <c r="C48" s="18" t="s">
        <v>57</v>
      </c>
      <c r="D48" s="69" t="str">
        <f>VLOOKUP(Table4[[#This Row],[iso_code]],iso_code!G:H,2,FALSE)</f>
        <v>Eswatini</v>
      </c>
      <c r="E48" s="18" t="str">
        <f>Table4[[#This Row],[iso3]]</f>
        <v>Eswatini</v>
      </c>
    </row>
    <row r="49" spans="1:5">
      <c r="A49" s="18">
        <v>1</v>
      </c>
      <c r="B49" s="70" t="s">
        <v>894</v>
      </c>
      <c r="C49" s="18" t="s">
        <v>57</v>
      </c>
      <c r="D49" s="69" t="str">
        <f>VLOOKUP(Table4[[#This Row],[iso_code]],iso_code!G:H,2,FALSE)</f>
        <v>Tanzania, United Republic of</v>
      </c>
      <c r="E49" s="18" t="str">
        <f>Table4[[#This Row],[iso3]]</f>
        <v>Tanzania, United Republic of</v>
      </c>
    </row>
    <row r="50" spans="1:5">
      <c r="A50" s="18">
        <v>1</v>
      </c>
      <c r="B50" s="70" t="s">
        <v>1218</v>
      </c>
      <c r="C50" s="18" t="s">
        <v>57</v>
      </c>
      <c r="D50" s="69" t="str">
        <f>VLOOKUP(Table4[[#This Row],[iso_code]],iso_code!G:H,2,FALSE)</f>
        <v>Togo</v>
      </c>
      <c r="E50" s="18" t="str">
        <f>Table4[[#This Row],[iso3]]</f>
        <v>Togo</v>
      </c>
    </row>
    <row r="51" spans="1:5">
      <c r="A51" s="18">
        <v>1</v>
      </c>
      <c r="B51" s="70" t="s">
        <v>989</v>
      </c>
      <c r="C51" s="18" t="s">
        <v>57</v>
      </c>
      <c r="D51" s="69" t="str">
        <f>VLOOKUP(Table4[[#This Row],[iso_code]],iso_code!G:H,2,FALSE)</f>
        <v>Tunisia</v>
      </c>
      <c r="E51" s="18" t="str">
        <f>Table4[[#This Row],[iso3]]</f>
        <v>Tunisia</v>
      </c>
    </row>
    <row r="52" spans="1:5">
      <c r="A52" s="18">
        <v>1</v>
      </c>
      <c r="B52" s="70" t="s">
        <v>1219</v>
      </c>
      <c r="C52" s="18" t="s">
        <v>57</v>
      </c>
      <c r="D52" s="69" t="str">
        <f>VLOOKUP(Table4[[#This Row],[iso_code]],iso_code!G:H,2,FALSE)</f>
        <v>Uganda</v>
      </c>
      <c r="E52" s="18" t="str">
        <f>Table4[[#This Row],[iso3]]</f>
        <v>Uganda</v>
      </c>
    </row>
    <row r="53" spans="1:5">
      <c r="A53" s="18">
        <v>1</v>
      </c>
      <c r="B53" s="70" t="s">
        <v>767</v>
      </c>
      <c r="C53" s="18" t="s">
        <v>57</v>
      </c>
      <c r="D53" s="69" t="str">
        <f>VLOOKUP(Table4[[#This Row],[iso_code]],iso_code!G:H,2,FALSE)</f>
        <v>Zambia</v>
      </c>
      <c r="E53" s="18" t="str">
        <f>Table4[[#This Row],[iso3]]</f>
        <v>Zambia</v>
      </c>
    </row>
    <row r="54" spans="1:5">
      <c r="A54" s="18">
        <v>1</v>
      </c>
      <c r="B54" s="70" t="s">
        <v>1220</v>
      </c>
      <c r="C54" s="18" t="s">
        <v>57</v>
      </c>
      <c r="D54" s="69" t="str">
        <f>VLOOKUP(Table4[[#This Row],[iso_code]],iso_code!G:H,2,FALSE)</f>
        <v>Zimbabwe</v>
      </c>
      <c r="E54" s="18" t="str">
        <f>Table4[[#This Row],[iso3]]</f>
        <v>Zimbabwe</v>
      </c>
    </row>
    <row r="55" spans="1:5">
      <c r="A55" s="18">
        <v>2</v>
      </c>
      <c r="B55" s="62" t="s">
        <v>821</v>
      </c>
      <c r="C55" s="18" t="s">
        <v>57</v>
      </c>
      <c r="D55" s="69" t="str">
        <f>VLOOKUP(Table4[[#This Row],[iso_code]],iso_code!G:H,2,FALSE)</f>
        <v>Algeria</v>
      </c>
      <c r="E55" s="18" t="str">
        <f>Table4[[#This Row],[iso3]]</f>
        <v>Algeria</v>
      </c>
    </row>
    <row r="56" spans="1:5">
      <c r="A56" s="18">
        <v>2</v>
      </c>
      <c r="B56" s="62" t="s">
        <v>1181</v>
      </c>
      <c r="C56" s="18" t="s">
        <v>57</v>
      </c>
      <c r="D56" s="69" t="str">
        <f>VLOOKUP(Table4[[#This Row],[iso_code]],iso_code!G:H,2,FALSE)</f>
        <v>Angola</v>
      </c>
      <c r="E56" s="18" t="str">
        <f>Table4[[#This Row],[iso3]]</f>
        <v>Angola</v>
      </c>
    </row>
    <row r="57" spans="1:5">
      <c r="A57" s="18">
        <v>2</v>
      </c>
      <c r="B57" s="62" t="s">
        <v>1182</v>
      </c>
      <c r="C57" s="18" t="s">
        <v>57</v>
      </c>
      <c r="D57" s="69" t="str">
        <f>VLOOKUP(Table4[[#This Row],[iso_code]],iso_code!G:H,2,FALSE)</f>
        <v>Benin</v>
      </c>
      <c r="E57" s="18" t="str">
        <f>Table4[[#This Row],[iso3]]</f>
        <v>Benin</v>
      </c>
    </row>
    <row r="58" spans="1:5">
      <c r="A58" s="18">
        <v>2</v>
      </c>
      <c r="B58" s="62" t="s">
        <v>1183</v>
      </c>
      <c r="C58" s="18" t="s">
        <v>57</v>
      </c>
      <c r="D58" s="69" t="str">
        <f>VLOOKUP(Table4[[#This Row],[iso_code]],iso_code!G:H,2,FALSE)</f>
        <v>Botswana</v>
      </c>
      <c r="E58" s="18" t="str">
        <f>Table4[[#This Row],[iso3]]</f>
        <v>Botswana</v>
      </c>
    </row>
    <row r="59" spans="1:5">
      <c r="A59" s="18">
        <v>2</v>
      </c>
      <c r="B59" s="62" t="s">
        <v>1184</v>
      </c>
      <c r="C59" s="18" t="s">
        <v>57</v>
      </c>
      <c r="D59" s="69" t="str">
        <f>VLOOKUP(Table4[[#This Row],[iso_code]],iso_code!G:H,2,FALSE)</f>
        <v>Burkina Faso</v>
      </c>
      <c r="E59" s="18" t="str">
        <f>Table4[[#This Row],[iso3]]</f>
        <v>Burkina Faso</v>
      </c>
    </row>
    <row r="60" spans="1:5">
      <c r="A60" s="18">
        <v>2</v>
      </c>
      <c r="B60" s="62" t="s">
        <v>1185</v>
      </c>
      <c r="C60" s="18" t="s">
        <v>57</v>
      </c>
      <c r="D60" s="69" t="str">
        <f>VLOOKUP(Table4[[#This Row],[iso_code]],iso_code!G:H,2,FALSE)</f>
        <v>Burundi</v>
      </c>
      <c r="E60" s="18" t="str">
        <f>Table4[[#This Row],[iso3]]</f>
        <v>Burundi</v>
      </c>
    </row>
    <row r="61" spans="1:5">
      <c r="A61" s="18">
        <v>2</v>
      </c>
      <c r="B61" s="62" t="s">
        <v>1221</v>
      </c>
      <c r="C61" s="18" t="s">
        <v>57</v>
      </c>
      <c r="D61" s="69" t="str">
        <f>VLOOKUP(Table4[[#This Row],[iso_code]],iso_code!G:H,2,FALSE)</f>
        <v>Cabo Verde</v>
      </c>
      <c r="E61" s="18" t="str">
        <f>Table4[[#This Row],[iso3]]</f>
        <v>Cabo Verde</v>
      </c>
    </row>
    <row r="62" spans="1:5">
      <c r="A62" s="18">
        <v>2</v>
      </c>
      <c r="B62" s="62" t="s">
        <v>290</v>
      </c>
      <c r="C62" s="18" t="s">
        <v>57</v>
      </c>
      <c r="D62" s="69" t="str">
        <f>VLOOKUP(Table4[[#This Row],[iso_code]],iso_code!G:H,2,FALSE)</f>
        <v>Cameroon</v>
      </c>
      <c r="E62" s="18" t="str">
        <f>Table4[[#This Row],[iso3]]</f>
        <v>Cameroon</v>
      </c>
    </row>
    <row r="63" spans="1:5">
      <c r="A63" s="18">
        <v>2</v>
      </c>
      <c r="B63" s="62" t="s">
        <v>1186</v>
      </c>
      <c r="C63" s="18" t="s">
        <v>57</v>
      </c>
      <c r="D63" s="69" t="str">
        <f>VLOOKUP(Table4[[#This Row],[iso_code]],iso_code!G:H,2,FALSE)</f>
        <v>Central African Republic (the)</v>
      </c>
      <c r="E63" s="18" t="str">
        <f>Table4[[#This Row],[iso3]]</f>
        <v>Central African Republic (the)</v>
      </c>
    </row>
    <row r="64" spans="1:5">
      <c r="A64" s="18">
        <v>2</v>
      </c>
      <c r="B64" s="62" t="s">
        <v>1187</v>
      </c>
      <c r="C64" s="18" t="s">
        <v>57</v>
      </c>
      <c r="D64" s="69" t="str">
        <f>VLOOKUP(Table4[[#This Row],[iso_code]],iso_code!G:H,2,FALSE)</f>
        <v>Chad</v>
      </c>
      <c r="E64" s="18" t="str">
        <f>Table4[[#This Row],[iso3]]</f>
        <v>Chad</v>
      </c>
    </row>
    <row r="65" spans="1:5">
      <c r="A65" s="18">
        <v>2</v>
      </c>
      <c r="B65" s="62" t="s">
        <v>1188</v>
      </c>
      <c r="C65" s="18" t="s">
        <v>57</v>
      </c>
      <c r="D65" s="69" t="str">
        <f>VLOOKUP(Table4[[#This Row],[iso_code]],iso_code!G:H,2,FALSE)</f>
        <v>Comoros (the)</v>
      </c>
      <c r="E65" s="18" t="str">
        <f>Table4[[#This Row],[iso3]]</f>
        <v>Comoros (the)</v>
      </c>
    </row>
    <row r="66" spans="1:5">
      <c r="A66" s="18">
        <v>2</v>
      </c>
      <c r="B66" s="62" t="s">
        <v>1190</v>
      </c>
      <c r="C66" s="18" t="s">
        <v>57</v>
      </c>
      <c r="D66" s="69" t="str">
        <f>VLOOKUP(Table4[[#This Row],[iso_code]],iso_code!G:H,2,FALSE)</f>
        <v>Congo (the Democratic Republic of the)</v>
      </c>
      <c r="E66" s="18" t="str">
        <f>Table4[[#This Row],[iso3]]</f>
        <v>Congo (the Democratic Republic of the)</v>
      </c>
    </row>
    <row r="67" spans="1:5">
      <c r="A67" s="18">
        <v>2</v>
      </c>
      <c r="B67" s="62" t="s">
        <v>1189</v>
      </c>
      <c r="C67" s="18" t="s">
        <v>57</v>
      </c>
      <c r="D67" s="69" t="str">
        <f>VLOOKUP(Table4[[#This Row],[iso_code]],iso_code!G:H,2,FALSE)</f>
        <v>Congo (the)</v>
      </c>
      <c r="E67" s="18" t="str">
        <f>Table4[[#This Row],[iso3]]</f>
        <v>Congo (the)</v>
      </c>
    </row>
    <row r="68" spans="1:5">
      <c r="A68" s="18">
        <v>2</v>
      </c>
      <c r="B68" s="62" t="s">
        <v>1191</v>
      </c>
      <c r="C68" s="18" t="s">
        <v>57</v>
      </c>
      <c r="D68" s="69" t="str">
        <f>VLOOKUP(Table4[[#This Row],[iso_code]],iso_code!G:H,2,FALSE)</f>
        <v>Djibouti</v>
      </c>
      <c r="E68" s="18" t="str">
        <f>Table4[[#This Row],[iso3]]</f>
        <v>Djibouti</v>
      </c>
    </row>
    <row r="69" spans="1:5">
      <c r="A69" s="18">
        <v>2</v>
      </c>
      <c r="B69" s="62" t="s">
        <v>884</v>
      </c>
      <c r="C69" s="18" t="s">
        <v>57</v>
      </c>
      <c r="D69" s="69" t="str">
        <f>VLOOKUP(Table4[[#This Row],[iso_code]],iso_code!G:H,2,FALSE)</f>
        <v>Egypt</v>
      </c>
      <c r="E69" s="18" t="str">
        <f>Table4[[#This Row],[iso3]]</f>
        <v>Egypt</v>
      </c>
    </row>
    <row r="70" spans="1:5">
      <c r="A70" s="18">
        <v>2</v>
      </c>
      <c r="B70" s="62" t="s">
        <v>1192</v>
      </c>
      <c r="C70" s="18" t="s">
        <v>57</v>
      </c>
      <c r="D70" s="69" t="str">
        <f>VLOOKUP(Table4[[#This Row],[iso_code]],iso_code!G:H,2,FALSE)</f>
        <v>Equatorial Guinea</v>
      </c>
      <c r="E70" s="18" t="str">
        <f>Table4[[#This Row],[iso3]]</f>
        <v>Equatorial Guinea</v>
      </c>
    </row>
    <row r="71" spans="1:5">
      <c r="A71" s="18">
        <v>2</v>
      </c>
      <c r="B71" s="62" t="s">
        <v>1193</v>
      </c>
      <c r="C71" s="18" t="s">
        <v>57</v>
      </c>
      <c r="D71" s="69" t="str">
        <f>VLOOKUP(Table4[[#This Row],[iso_code]],iso_code!G:H,2,FALSE)</f>
        <v>Eritrea</v>
      </c>
      <c r="E71" s="18" t="str">
        <f>Table4[[#This Row],[iso3]]</f>
        <v>Eritrea</v>
      </c>
    </row>
    <row r="72" spans="1:5">
      <c r="A72" s="18">
        <v>2</v>
      </c>
      <c r="B72" s="62" t="s">
        <v>1217</v>
      </c>
      <c r="C72" s="18" t="s">
        <v>57</v>
      </c>
      <c r="D72" s="69" t="str">
        <f>VLOOKUP(Table4[[#This Row],[iso_code]],iso_code!G:H,2,FALSE)</f>
        <v>Eswatini</v>
      </c>
      <c r="E72" s="18" t="str">
        <f>Table4[[#This Row],[iso3]]</f>
        <v>Eswatini</v>
      </c>
    </row>
    <row r="73" spans="1:5">
      <c r="A73" s="18">
        <v>2</v>
      </c>
      <c r="B73" s="62" t="s">
        <v>199</v>
      </c>
      <c r="C73" s="18" t="s">
        <v>57</v>
      </c>
      <c r="D73" s="69" t="str">
        <f>VLOOKUP(Table4[[#This Row],[iso_code]],iso_code!G:H,2,FALSE)</f>
        <v>Ethiopia</v>
      </c>
      <c r="E73" s="18" t="str">
        <f>Table4[[#This Row],[iso3]]</f>
        <v>Ethiopia</v>
      </c>
    </row>
    <row r="74" spans="1:5">
      <c r="A74" s="18">
        <v>2</v>
      </c>
      <c r="B74" s="62" t="s">
        <v>1194</v>
      </c>
      <c r="C74" s="18" t="s">
        <v>57</v>
      </c>
      <c r="D74" s="69" t="str">
        <f>VLOOKUP(Table4[[#This Row],[iso_code]],iso_code!G:H,2,FALSE)</f>
        <v>Gabon</v>
      </c>
      <c r="E74" s="18" t="str">
        <f>Table4[[#This Row],[iso3]]</f>
        <v>Gabon</v>
      </c>
    </row>
    <row r="75" spans="1:5">
      <c r="A75" s="18">
        <v>2</v>
      </c>
      <c r="B75" s="62" t="s">
        <v>1195</v>
      </c>
      <c r="C75" s="18" t="s">
        <v>57</v>
      </c>
      <c r="D75" s="69" t="str">
        <f>VLOOKUP(Table4[[#This Row],[iso_code]],iso_code!G:H,2,FALSE)</f>
        <v>Gambia (the)</v>
      </c>
      <c r="E75" s="18" t="str">
        <f>Table4[[#This Row],[iso3]]</f>
        <v>Gambia (the)</v>
      </c>
    </row>
    <row r="76" spans="1:5">
      <c r="A76" s="18">
        <v>2</v>
      </c>
      <c r="B76" s="62" t="s">
        <v>255</v>
      </c>
      <c r="C76" s="18" t="s">
        <v>57</v>
      </c>
      <c r="D76" s="69" t="str">
        <f>VLOOKUP(Table4[[#This Row],[iso_code]],iso_code!G:H,2,FALSE)</f>
        <v>Ghana</v>
      </c>
      <c r="E76" s="18" t="str">
        <f>Table4[[#This Row],[iso3]]</f>
        <v>Ghana</v>
      </c>
    </row>
    <row r="77" spans="1:5">
      <c r="A77" s="18">
        <v>2</v>
      </c>
      <c r="B77" s="62" t="s">
        <v>1196</v>
      </c>
      <c r="C77" s="18" t="s">
        <v>57</v>
      </c>
      <c r="D77" s="69" t="str">
        <f>VLOOKUP(Table4[[#This Row],[iso_code]],iso_code!G:H,2,FALSE)</f>
        <v>Guinea</v>
      </c>
      <c r="E77" s="18" t="str">
        <f>Table4[[#This Row],[iso3]]</f>
        <v>Guinea</v>
      </c>
    </row>
    <row r="78" spans="1:5">
      <c r="A78" s="18">
        <v>2</v>
      </c>
      <c r="B78" s="62" t="s">
        <v>1197</v>
      </c>
      <c r="C78" s="18" t="s">
        <v>57</v>
      </c>
      <c r="D78" s="69" t="str">
        <f>VLOOKUP(Table4[[#This Row],[iso_code]],iso_code!G:H,2,FALSE)</f>
        <v>Guinea-Bissau</v>
      </c>
      <c r="E78" s="18" t="str">
        <f>Table4[[#This Row],[iso3]]</f>
        <v>Guinea-Bissau</v>
      </c>
    </row>
    <row r="79" spans="1:5">
      <c r="A79" s="18">
        <v>2</v>
      </c>
      <c r="B79" s="62" t="s">
        <v>1198</v>
      </c>
      <c r="C79" s="18" t="s">
        <v>57</v>
      </c>
      <c r="D79" s="69" t="str">
        <f>VLOOKUP(Table4[[#This Row],[iso_code]],iso_code!G:H,2,FALSE)</f>
        <v>Côte d'Ivoire</v>
      </c>
      <c r="E79" s="18" t="str">
        <f>Table4[[#This Row],[iso3]]</f>
        <v>Côte d'Ivoire</v>
      </c>
    </row>
    <row r="80" spans="1:5">
      <c r="A80" s="18">
        <v>2</v>
      </c>
      <c r="B80" s="62" t="s">
        <v>434</v>
      </c>
      <c r="C80" s="18" t="s">
        <v>57</v>
      </c>
      <c r="D80" s="69" t="str">
        <f>VLOOKUP(Table4[[#This Row],[iso_code]],iso_code!G:H,2,FALSE)</f>
        <v>Kenya</v>
      </c>
      <c r="E80" s="18" t="str">
        <f>Table4[[#This Row],[iso3]]</f>
        <v>Kenya</v>
      </c>
    </row>
    <row r="81" spans="1:5">
      <c r="A81" s="18">
        <v>2</v>
      </c>
      <c r="B81" s="62" t="s">
        <v>1199</v>
      </c>
      <c r="C81" s="18" t="s">
        <v>57</v>
      </c>
      <c r="D81" s="69" t="str">
        <f>VLOOKUP(Table4[[#This Row],[iso_code]],iso_code!G:H,2,FALSE)</f>
        <v>Lesotho</v>
      </c>
      <c r="E81" s="18" t="str">
        <f>Table4[[#This Row],[iso3]]</f>
        <v>Lesotho</v>
      </c>
    </row>
    <row r="82" spans="1:5">
      <c r="A82" s="18">
        <v>2</v>
      </c>
      <c r="B82" s="62" t="s">
        <v>1200</v>
      </c>
      <c r="C82" s="18" t="s">
        <v>57</v>
      </c>
      <c r="D82" s="69" t="str">
        <f>VLOOKUP(Table4[[#This Row],[iso_code]],iso_code!G:H,2,FALSE)</f>
        <v>Liberia</v>
      </c>
      <c r="E82" s="18" t="str">
        <f>Table4[[#This Row],[iso3]]</f>
        <v>Liberia</v>
      </c>
    </row>
    <row r="83" spans="1:5">
      <c r="A83" s="18">
        <v>2</v>
      </c>
      <c r="B83" s="62" t="s">
        <v>1201</v>
      </c>
      <c r="C83" s="18" t="s">
        <v>57</v>
      </c>
      <c r="D83" s="69" t="str">
        <f>VLOOKUP(Table4[[#This Row],[iso_code]],iso_code!G:H,2,FALSE)</f>
        <v>Libya</v>
      </c>
      <c r="E83" s="18" t="str">
        <f>Table4[[#This Row],[iso3]]</f>
        <v>Libya</v>
      </c>
    </row>
    <row r="84" spans="1:5">
      <c r="A84" s="18">
        <v>2</v>
      </c>
      <c r="B84" s="62" t="s">
        <v>1202</v>
      </c>
      <c r="C84" s="18" t="s">
        <v>57</v>
      </c>
      <c r="D84" s="69" t="str">
        <f>VLOOKUP(Table4[[#This Row],[iso_code]],iso_code!G:H,2,FALSE)</f>
        <v>Madagascar</v>
      </c>
      <c r="E84" s="18" t="str">
        <f>Table4[[#This Row],[iso3]]</f>
        <v>Madagascar</v>
      </c>
    </row>
    <row r="85" spans="1:5">
      <c r="A85" s="18">
        <v>2</v>
      </c>
      <c r="B85" s="62" t="s">
        <v>1203</v>
      </c>
      <c r="C85" s="18" t="s">
        <v>57</v>
      </c>
      <c r="D85" s="69" t="str">
        <f>VLOOKUP(Table4[[#This Row],[iso_code]],iso_code!G:H,2,FALSE)</f>
        <v>Malawi</v>
      </c>
      <c r="E85" s="18" t="str">
        <f>Table4[[#This Row],[iso3]]</f>
        <v>Malawi</v>
      </c>
    </row>
    <row r="86" spans="1:5">
      <c r="A86" s="18">
        <v>2</v>
      </c>
      <c r="B86" s="62" t="s">
        <v>1204</v>
      </c>
      <c r="C86" s="18" t="s">
        <v>57</v>
      </c>
      <c r="D86" s="69" t="str">
        <f>VLOOKUP(Table4[[#This Row],[iso_code]],iso_code!G:H,2,FALSE)</f>
        <v>Mali</v>
      </c>
      <c r="E86" s="18" t="str">
        <f>Table4[[#This Row],[iso3]]</f>
        <v>Mali</v>
      </c>
    </row>
    <row r="87" spans="1:5">
      <c r="A87" s="18">
        <v>2</v>
      </c>
      <c r="B87" s="62" t="s">
        <v>1205</v>
      </c>
      <c r="C87" s="18" t="s">
        <v>57</v>
      </c>
      <c r="D87" s="69" t="str">
        <f>VLOOKUP(Table4[[#This Row],[iso_code]],iso_code!G:H,2,FALSE)</f>
        <v>Mauritania</v>
      </c>
      <c r="E87" s="18" t="str">
        <f>Table4[[#This Row],[iso3]]</f>
        <v>Mauritania</v>
      </c>
    </row>
    <row r="88" spans="1:5">
      <c r="A88" s="18">
        <v>2</v>
      </c>
      <c r="B88" s="62" t="s">
        <v>1007</v>
      </c>
      <c r="C88" s="18" t="s">
        <v>57</v>
      </c>
      <c r="D88" s="69" t="str">
        <f>VLOOKUP(Table4[[#This Row],[iso_code]],iso_code!G:H,2,FALSE)</f>
        <v>Mauritius</v>
      </c>
      <c r="E88" s="18" t="str">
        <f>Table4[[#This Row],[iso3]]</f>
        <v>Mauritius</v>
      </c>
    </row>
    <row r="89" spans="1:5">
      <c r="A89" s="18">
        <v>2</v>
      </c>
      <c r="B89" s="62" t="s">
        <v>519</v>
      </c>
      <c r="C89" s="18" t="s">
        <v>57</v>
      </c>
      <c r="D89" s="69" t="str">
        <f>VLOOKUP(Table4[[#This Row],[iso_code]],iso_code!G:H,2,FALSE)</f>
        <v>Morocco</v>
      </c>
      <c r="E89" s="18" t="str">
        <f>Table4[[#This Row],[iso3]]</f>
        <v>Morocco</v>
      </c>
    </row>
    <row r="90" spans="1:5">
      <c r="A90" s="18">
        <v>2</v>
      </c>
      <c r="B90" s="62" t="s">
        <v>1206</v>
      </c>
      <c r="C90" s="18" t="s">
        <v>57</v>
      </c>
      <c r="D90" s="69" t="str">
        <f>VLOOKUP(Table4[[#This Row],[iso_code]],iso_code!G:H,2,FALSE)</f>
        <v>Mozambique</v>
      </c>
      <c r="E90" s="18" t="str">
        <f>Table4[[#This Row],[iso3]]</f>
        <v>Mozambique</v>
      </c>
    </row>
    <row r="91" spans="1:5">
      <c r="A91" s="18">
        <v>2</v>
      </c>
      <c r="B91" s="62" t="s">
        <v>1207</v>
      </c>
      <c r="C91" s="18" t="s">
        <v>57</v>
      </c>
      <c r="D91" s="69" t="str">
        <f>VLOOKUP(Table4[[#This Row],[iso_code]],iso_code!G:H,2,FALSE)</f>
        <v>Namibia</v>
      </c>
      <c r="E91" s="18" t="str">
        <f>Table4[[#This Row],[iso3]]</f>
        <v>Namibia</v>
      </c>
    </row>
    <row r="92" spans="1:5">
      <c r="A92" s="18">
        <v>2</v>
      </c>
      <c r="B92" s="62" t="s">
        <v>1042</v>
      </c>
      <c r="C92" s="18" t="s">
        <v>57</v>
      </c>
      <c r="D92" s="69" t="str">
        <f>VLOOKUP(Table4[[#This Row],[iso_code]],iso_code!G:H,2,FALSE)</f>
        <v>Niger (the)</v>
      </c>
      <c r="E92" s="18" t="str">
        <f>Table4[[#This Row],[iso3]]</f>
        <v>Niger (the)</v>
      </c>
    </row>
    <row r="93" spans="1:5">
      <c r="A93" s="18">
        <v>2</v>
      </c>
      <c r="B93" s="62" t="s">
        <v>1208</v>
      </c>
      <c r="C93" s="18" t="s">
        <v>57</v>
      </c>
      <c r="D93" s="69" t="str">
        <f>VLOOKUP(Table4[[#This Row],[iso_code]],iso_code!G:H,2,FALSE)</f>
        <v>Nigeria</v>
      </c>
      <c r="E93" s="18" t="str">
        <f>Table4[[#This Row],[iso3]]</f>
        <v>Nigeria</v>
      </c>
    </row>
    <row r="94" spans="1:5">
      <c r="A94" s="18">
        <v>2</v>
      </c>
      <c r="B94" s="62" t="s">
        <v>1209</v>
      </c>
      <c r="C94" s="18" t="s">
        <v>57</v>
      </c>
      <c r="D94" s="69" t="str">
        <f>VLOOKUP(Table4[[#This Row],[iso_code]],iso_code!G:H,2,FALSE)</f>
        <v>Rwanda</v>
      </c>
      <c r="E94" s="18" t="str">
        <f>Table4[[#This Row],[iso3]]</f>
        <v>Rwanda</v>
      </c>
    </row>
    <row r="95" spans="1:5">
      <c r="A95" s="18">
        <v>2</v>
      </c>
      <c r="B95" s="62" t="s">
        <v>1210</v>
      </c>
      <c r="C95" s="18" t="s">
        <v>57</v>
      </c>
      <c r="D95" s="69" t="str">
        <f>VLOOKUP(Table4[[#This Row],[iso_code]],iso_code!G:H,2,FALSE)</f>
        <v>Sao Tome and Principe</v>
      </c>
      <c r="E95" s="18" t="str">
        <f>Table4[[#This Row],[iso3]]</f>
        <v>Sao Tome and Principe</v>
      </c>
    </row>
    <row r="96" spans="1:5">
      <c r="A96" s="18">
        <v>2</v>
      </c>
      <c r="B96" s="62" t="s">
        <v>1211</v>
      </c>
      <c r="C96" s="18" t="s">
        <v>57</v>
      </c>
      <c r="D96" s="69" t="str">
        <f>VLOOKUP(Table4[[#This Row],[iso_code]],iso_code!G:H,2,FALSE)</f>
        <v>Senegal</v>
      </c>
      <c r="E96" s="18" t="str">
        <f>Table4[[#This Row],[iso3]]</f>
        <v>Senegal</v>
      </c>
    </row>
    <row r="97" spans="1:5">
      <c r="A97" s="18">
        <v>2</v>
      </c>
      <c r="B97" s="62" t="s">
        <v>1212</v>
      </c>
      <c r="C97" s="18" t="s">
        <v>57</v>
      </c>
      <c r="D97" s="69" t="str">
        <f>VLOOKUP(Table4[[#This Row],[iso_code]],iso_code!G:H,2,FALSE)</f>
        <v>Seychelles</v>
      </c>
      <c r="E97" s="18" t="str">
        <f>Table4[[#This Row],[iso3]]</f>
        <v>Seychelles</v>
      </c>
    </row>
    <row r="98" spans="1:5">
      <c r="A98" s="18">
        <v>2</v>
      </c>
      <c r="B98" s="62" t="s">
        <v>1213</v>
      </c>
      <c r="C98" s="18" t="s">
        <v>57</v>
      </c>
      <c r="D98" s="69" t="str">
        <f>VLOOKUP(Table4[[#This Row],[iso_code]],iso_code!G:H,2,FALSE)</f>
        <v>Sierra Leone</v>
      </c>
      <c r="E98" s="18" t="str">
        <f>Table4[[#This Row],[iso3]]</f>
        <v>Sierra Leone</v>
      </c>
    </row>
    <row r="99" spans="1:5">
      <c r="A99" s="18">
        <v>2</v>
      </c>
      <c r="B99" s="62" t="s">
        <v>1214</v>
      </c>
      <c r="C99" s="18" t="s">
        <v>57</v>
      </c>
      <c r="D99" s="69" t="str">
        <f>VLOOKUP(Table4[[#This Row],[iso_code]],iso_code!G:H,2,FALSE)</f>
        <v>Somalia</v>
      </c>
      <c r="E99" s="18" t="str">
        <f>Table4[[#This Row],[iso3]]</f>
        <v>Somalia</v>
      </c>
    </row>
    <row r="100" spans="1:5">
      <c r="A100" s="18">
        <v>2</v>
      </c>
      <c r="B100" s="62" t="s">
        <v>627</v>
      </c>
      <c r="C100" s="18" t="s">
        <v>57</v>
      </c>
      <c r="D100" s="69" t="str">
        <f>VLOOKUP(Table4[[#This Row],[iso_code]],iso_code!G:H,2,FALSE)</f>
        <v>South Africa</v>
      </c>
      <c r="E100" s="18" t="str">
        <f>Table4[[#This Row],[iso3]]</f>
        <v>South Africa</v>
      </c>
    </row>
    <row r="101" spans="1:5">
      <c r="A101" s="18">
        <v>2</v>
      </c>
      <c r="B101" s="62" t="s">
        <v>1215</v>
      </c>
      <c r="C101" s="18" t="s">
        <v>57</v>
      </c>
      <c r="D101" s="69" t="str">
        <f>VLOOKUP(Table4[[#This Row],[iso_code]],iso_code!G:H,2,FALSE)</f>
        <v>South Sudan</v>
      </c>
      <c r="E101" s="18" t="str">
        <f>Table4[[#This Row],[iso3]]</f>
        <v>South Sudan</v>
      </c>
    </row>
    <row r="102" spans="1:5">
      <c r="A102" s="18">
        <v>2</v>
      </c>
      <c r="B102" s="62" t="s">
        <v>1216</v>
      </c>
      <c r="C102" s="18" t="s">
        <v>57</v>
      </c>
      <c r="D102" s="69" t="str">
        <f>VLOOKUP(Table4[[#This Row],[iso_code]],iso_code!G:H,2,FALSE)</f>
        <v>Sudan (the)</v>
      </c>
      <c r="E102" s="18" t="str">
        <f>Table4[[#This Row],[iso3]]</f>
        <v>Sudan (the)</v>
      </c>
    </row>
    <row r="103" spans="1:5">
      <c r="A103" s="18">
        <v>2</v>
      </c>
      <c r="B103" s="62" t="s">
        <v>894</v>
      </c>
      <c r="C103" s="18" t="s">
        <v>57</v>
      </c>
      <c r="D103" s="69" t="str">
        <f>VLOOKUP(Table4[[#This Row],[iso_code]],iso_code!G:H,2,FALSE)</f>
        <v>Tanzania, United Republic of</v>
      </c>
      <c r="E103" s="18" t="str">
        <f>Table4[[#This Row],[iso3]]</f>
        <v>Tanzania, United Republic of</v>
      </c>
    </row>
    <row r="104" spans="1:5">
      <c r="A104" s="18">
        <v>2</v>
      </c>
      <c r="B104" s="62" t="s">
        <v>1218</v>
      </c>
      <c r="C104" s="18" t="s">
        <v>57</v>
      </c>
      <c r="D104" s="69" t="str">
        <f>VLOOKUP(Table4[[#This Row],[iso_code]],iso_code!G:H,2,FALSE)</f>
        <v>Togo</v>
      </c>
      <c r="E104" s="18" t="str">
        <f>Table4[[#This Row],[iso3]]</f>
        <v>Togo</v>
      </c>
    </row>
    <row r="105" spans="1:5">
      <c r="A105" s="18">
        <v>2</v>
      </c>
      <c r="B105" s="18" t="s">
        <v>989</v>
      </c>
      <c r="C105" s="18" t="s">
        <v>57</v>
      </c>
      <c r="D105" s="69" t="str">
        <f>VLOOKUP(Table4[[#This Row],[iso_code]],iso_code!G:H,2,FALSE)</f>
        <v>Tunisia</v>
      </c>
      <c r="E105" s="18" t="str">
        <f>Table4[[#This Row],[iso3]]</f>
        <v>Tunisia</v>
      </c>
    </row>
    <row r="106" spans="1:5">
      <c r="A106" s="18">
        <v>2</v>
      </c>
      <c r="B106" s="18" t="s">
        <v>1219</v>
      </c>
      <c r="C106" s="18" t="s">
        <v>57</v>
      </c>
      <c r="D106" s="69" t="str">
        <f>VLOOKUP(Table4[[#This Row],[iso_code]],iso_code!G:H,2,FALSE)</f>
        <v>Uganda</v>
      </c>
      <c r="E106" s="18" t="str">
        <f>Table4[[#This Row],[iso3]]</f>
        <v>Uganda</v>
      </c>
    </row>
    <row r="107" spans="1:5">
      <c r="A107" s="18">
        <v>2</v>
      </c>
      <c r="B107" s="18" t="s">
        <v>767</v>
      </c>
      <c r="C107" s="18" t="s">
        <v>57</v>
      </c>
      <c r="D107" s="69" t="str">
        <f>VLOOKUP(Table4[[#This Row],[iso_code]],iso_code!G:H,2,FALSE)</f>
        <v>Zambia</v>
      </c>
      <c r="E107" s="18" t="str">
        <f>Table4[[#This Row],[iso3]]</f>
        <v>Zambia</v>
      </c>
    </row>
    <row r="108" spans="1:5">
      <c r="A108" s="18">
        <v>2</v>
      </c>
      <c r="B108" s="18" t="s">
        <v>1220</v>
      </c>
      <c r="C108" s="18" t="s">
        <v>57</v>
      </c>
      <c r="D108" s="69" t="str">
        <f>VLOOKUP(Table4[[#This Row],[iso_code]],iso_code!G:H,2,FALSE)</f>
        <v>Zimbabwe</v>
      </c>
      <c r="E108" s="18" t="str">
        <f>Table4[[#This Row],[iso3]]</f>
        <v>Zimbabwe</v>
      </c>
    </row>
    <row r="109" spans="1:5">
      <c r="A109" s="18">
        <v>3</v>
      </c>
      <c r="B109" s="62" t="s">
        <v>821</v>
      </c>
      <c r="C109" s="18" t="s">
        <v>57</v>
      </c>
      <c r="D109" s="69" t="str">
        <f>VLOOKUP(Table4[[#This Row],[iso_code]],iso_code!G:H,2,FALSE)</f>
        <v>Algeria</v>
      </c>
      <c r="E109" s="18" t="str">
        <f>Table4[[#This Row],[iso3]]</f>
        <v>Algeria</v>
      </c>
    </row>
    <row r="110" spans="1:5">
      <c r="A110" s="18">
        <v>3</v>
      </c>
      <c r="B110" s="62" t="s">
        <v>1181</v>
      </c>
      <c r="C110" s="18" t="s">
        <v>57</v>
      </c>
      <c r="D110" s="69" t="str">
        <f>VLOOKUP(Table4[[#This Row],[iso_code]],iso_code!G:H,2,FALSE)</f>
        <v>Angola</v>
      </c>
      <c r="E110" s="18" t="str">
        <f>Table4[[#This Row],[iso3]]</f>
        <v>Angola</v>
      </c>
    </row>
    <row r="111" spans="1:5">
      <c r="A111" s="18">
        <v>3</v>
      </c>
      <c r="B111" s="62" t="s">
        <v>1182</v>
      </c>
      <c r="C111" s="18" t="s">
        <v>57</v>
      </c>
      <c r="D111" s="69" t="str">
        <f>VLOOKUP(Table4[[#This Row],[iso_code]],iso_code!G:H,2,FALSE)</f>
        <v>Benin</v>
      </c>
      <c r="E111" s="18" t="str">
        <f>Table4[[#This Row],[iso3]]</f>
        <v>Benin</v>
      </c>
    </row>
    <row r="112" spans="1:5">
      <c r="A112" s="18">
        <v>3</v>
      </c>
      <c r="B112" s="62" t="s">
        <v>1183</v>
      </c>
      <c r="C112" s="18" t="s">
        <v>57</v>
      </c>
      <c r="D112" s="69" t="str">
        <f>VLOOKUP(Table4[[#This Row],[iso_code]],iso_code!G:H,2,FALSE)</f>
        <v>Botswana</v>
      </c>
      <c r="E112" s="18" t="str">
        <f>Table4[[#This Row],[iso3]]</f>
        <v>Botswana</v>
      </c>
    </row>
    <row r="113" spans="1:5">
      <c r="A113" s="18">
        <v>3</v>
      </c>
      <c r="B113" s="62" t="s">
        <v>1184</v>
      </c>
      <c r="C113" s="18" t="s">
        <v>57</v>
      </c>
      <c r="D113" s="69" t="str">
        <f>VLOOKUP(Table4[[#This Row],[iso_code]],iso_code!G:H,2,FALSE)</f>
        <v>Burkina Faso</v>
      </c>
      <c r="E113" s="18" t="str">
        <f>Table4[[#This Row],[iso3]]</f>
        <v>Burkina Faso</v>
      </c>
    </row>
    <row r="114" spans="1:5">
      <c r="A114" s="18">
        <v>3</v>
      </c>
      <c r="B114" s="62" t="s">
        <v>1185</v>
      </c>
      <c r="C114" s="18" t="s">
        <v>57</v>
      </c>
      <c r="D114" s="69" t="str">
        <f>VLOOKUP(Table4[[#This Row],[iso_code]],iso_code!G:H,2,FALSE)</f>
        <v>Burundi</v>
      </c>
      <c r="E114" s="18" t="str">
        <f>Table4[[#This Row],[iso3]]</f>
        <v>Burundi</v>
      </c>
    </row>
    <row r="115" spans="1:5">
      <c r="A115" s="18">
        <v>3</v>
      </c>
      <c r="B115" s="62" t="s">
        <v>290</v>
      </c>
      <c r="C115" s="18" t="s">
        <v>57</v>
      </c>
      <c r="D115" s="69" t="str">
        <f>VLOOKUP(Table4[[#This Row],[iso_code]],iso_code!G:H,2,FALSE)</f>
        <v>Cameroon</v>
      </c>
      <c r="E115" s="18" t="str">
        <f>Table4[[#This Row],[iso3]]</f>
        <v>Cameroon</v>
      </c>
    </row>
    <row r="116" spans="1:5">
      <c r="A116" s="18">
        <v>3</v>
      </c>
      <c r="B116" s="62" t="s">
        <v>1186</v>
      </c>
      <c r="C116" s="18" t="s">
        <v>57</v>
      </c>
      <c r="D116" s="69" t="str">
        <f>VLOOKUP(Table4[[#This Row],[iso_code]],iso_code!G:H,2,FALSE)</f>
        <v>Central African Republic (the)</v>
      </c>
      <c r="E116" s="18" t="str">
        <f>Table4[[#This Row],[iso3]]</f>
        <v>Central African Republic (the)</v>
      </c>
    </row>
    <row r="117" spans="1:5">
      <c r="A117" s="18">
        <v>3</v>
      </c>
      <c r="B117" s="62" t="s">
        <v>1187</v>
      </c>
      <c r="C117" s="18" t="s">
        <v>57</v>
      </c>
      <c r="D117" s="69" t="str">
        <f>VLOOKUP(Table4[[#This Row],[iso_code]],iso_code!G:H,2,FALSE)</f>
        <v>Chad</v>
      </c>
      <c r="E117" s="18" t="str">
        <f>Table4[[#This Row],[iso3]]</f>
        <v>Chad</v>
      </c>
    </row>
    <row r="118" spans="1:5">
      <c r="A118" s="18">
        <v>3</v>
      </c>
      <c r="B118" s="62" t="s">
        <v>1190</v>
      </c>
      <c r="C118" s="18" t="s">
        <v>57</v>
      </c>
      <c r="D118" s="69" t="str">
        <f>VLOOKUP(Table4[[#This Row],[iso_code]],iso_code!G:H,2,FALSE)</f>
        <v>Congo (the Democratic Republic of the)</v>
      </c>
      <c r="E118" s="18" t="str">
        <f>Table4[[#This Row],[iso3]]</f>
        <v>Congo (the Democratic Republic of the)</v>
      </c>
    </row>
    <row r="119" spans="1:5">
      <c r="A119" s="18">
        <v>3</v>
      </c>
      <c r="B119" s="62" t="s">
        <v>1189</v>
      </c>
      <c r="C119" s="18" t="s">
        <v>57</v>
      </c>
      <c r="D119" s="69" t="str">
        <f>VLOOKUP(Table4[[#This Row],[iso_code]],iso_code!G:H,2,FALSE)</f>
        <v>Congo (the)</v>
      </c>
      <c r="E119" s="18" t="str">
        <f>Table4[[#This Row],[iso3]]</f>
        <v>Congo (the)</v>
      </c>
    </row>
    <row r="120" spans="1:5">
      <c r="A120" s="18">
        <v>3</v>
      </c>
      <c r="B120" s="62" t="s">
        <v>1191</v>
      </c>
      <c r="C120" s="18" t="s">
        <v>57</v>
      </c>
      <c r="D120" s="69" t="str">
        <f>VLOOKUP(Table4[[#This Row],[iso_code]],iso_code!G:H,2,FALSE)</f>
        <v>Djibouti</v>
      </c>
      <c r="E120" s="18" t="str">
        <f>Table4[[#This Row],[iso3]]</f>
        <v>Djibouti</v>
      </c>
    </row>
    <row r="121" spans="1:5">
      <c r="A121" s="18">
        <v>3</v>
      </c>
      <c r="B121" s="62" t="s">
        <v>884</v>
      </c>
      <c r="C121" s="18" t="s">
        <v>57</v>
      </c>
      <c r="D121" s="69" t="str">
        <f>VLOOKUP(Table4[[#This Row],[iso_code]],iso_code!G:H,2,FALSE)</f>
        <v>Egypt</v>
      </c>
      <c r="E121" s="18" t="str">
        <f>Table4[[#This Row],[iso3]]</f>
        <v>Egypt</v>
      </c>
    </row>
    <row r="122" spans="1:5">
      <c r="A122" s="18">
        <v>3</v>
      </c>
      <c r="B122" s="62" t="s">
        <v>1192</v>
      </c>
      <c r="C122" s="18" t="s">
        <v>57</v>
      </c>
      <c r="D122" s="69" t="str">
        <f>VLOOKUP(Table4[[#This Row],[iso_code]],iso_code!G:H,2,FALSE)</f>
        <v>Equatorial Guinea</v>
      </c>
      <c r="E122" s="18" t="str">
        <f>Table4[[#This Row],[iso3]]</f>
        <v>Equatorial Guinea</v>
      </c>
    </row>
    <row r="123" spans="1:5">
      <c r="A123" s="18">
        <v>3</v>
      </c>
      <c r="B123" s="62" t="s">
        <v>1193</v>
      </c>
      <c r="C123" s="18" t="s">
        <v>57</v>
      </c>
      <c r="D123" s="69" t="str">
        <f>VLOOKUP(Table4[[#This Row],[iso_code]],iso_code!G:H,2,FALSE)</f>
        <v>Eritrea</v>
      </c>
      <c r="E123" s="18" t="str">
        <f>Table4[[#This Row],[iso3]]</f>
        <v>Eritrea</v>
      </c>
    </row>
    <row r="124" spans="1:5">
      <c r="A124" s="18">
        <v>3</v>
      </c>
      <c r="B124" s="62" t="s">
        <v>1217</v>
      </c>
      <c r="C124" s="18" t="s">
        <v>57</v>
      </c>
      <c r="D124" s="69" t="str">
        <f>VLOOKUP(Table4[[#This Row],[iso_code]],iso_code!G:H,2,FALSE)</f>
        <v>Eswatini</v>
      </c>
      <c r="E124" s="18" t="str">
        <f>Table4[[#This Row],[iso3]]</f>
        <v>Eswatini</v>
      </c>
    </row>
    <row r="125" spans="1:5">
      <c r="A125" s="18">
        <v>3</v>
      </c>
      <c r="B125" s="62" t="s">
        <v>199</v>
      </c>
      <c r="C125" s="18" t="s">
        <v>57</v>
      </c>
      <c r="D125" s="69" t="str">
        <f>VLOOKUP(Table4[[#This Row],[iso_code]],iso_code!G:H,2,FALSE)</f>
        <v>Ethiopia</v>
      </c>
      <c r="E125" s="18" t="str">
        <f>Table4[[#This Row],[iso3]]</f>
        <v>Ethiopia</v>
      </c>
    </row>
    <row r="126" spans="1:5">
      <c r="A126" s="18">
        <v>3</v>
      </c>
      <c r="B126" s="62" t="s">
        <v>1194</v>
      </c>
      <c r="C126" s="18" t="s">
        <v>57</v>
      </c>
      <c r="D126" s="69" t="str">
        <f>VLOOKUP(Table4[[#This Row],[iso_code]],iso_code!G:H,2,FALSE)</f>
        <v>Gabon</v>
      </c>
      <c r="E126" s="18" t="str">
        <f>Table4[[#This Row],[iso3]]</f>
        <v>Gabon</v>
      </c>
    </row>
    <row r="127" spans="1:5">
      <c r="A127" s="18">
        <v>3</v>
      </c>
      <c r="B127" s="62" t="s">
        <v>1195</v>
      </c>
      <c r="C127" s="18" t="s">
        <v>57</v>
      </c>
      <c r="D127" s="69" t="str">
        <f>VLOOKUP(Table4[[#This Row],[iso_code]],iso_code!G:H,2,FALSE)</f>
        <v>Gambia (the)</v>
      </c>
      <c r="E127" s="18" t="str">
        <f>Table4[[#This Row],[iso3]]</f>
        <v>Gambia (the)</v>
      </c>
    </row>
    <row r="128" spans="1:5">
      <c r="A128" s="18">
        <v>3</v>
      </c>
      <c r="B128" s="62" t="s">
        <v>255</v>
      </c>
      <c r="C128" s="18" t="s">
        <v>57</v>
      </c>
      <c r="D128" s="69" t="str">
        <f>VLOOKUP(Table4[[#This Row],[iso_code]],iso_code!G:H,2,FALSE)</f>
        <v>Ghana</v>
      </c>
      <c r="E128" s="18" t="str">
        <f>Table4[[#This Row],[iso3]]</f>
        <v>Ghana</v>
      </c>
    </row>
    <row r="129" spans="1:5">
      <c r="A129" s="18">
        <v>3</v>
      </c>
      <c r="B129" s="62" t="s">
        <v>1196</v>
      </c>
      <c r="C129" s="18" t="s">
        <v>57</v>
      </c>
      <c r="D129" s="69" t="str">
        <f>VLOOKUP(Table4[[#This Row],[iso_code]],iso_code!G:H,2,FALSE)</f>
        <v>Guinea</v>
      </c>
      <c r="E129" s="18" t="str">
        <f>Table4[[#This Row],[iso3]]</f>
        <v>Guinea</v>
      </c>
    </row>
    <row r="130" spans="1:5">
      <c r="A130" s="18">
        <v>3</v>
      </c>
      <c r="B130" s="62" t="s">
        <v>1197</v>
      </c>
      <c r="C130" s="18" t="s">
        <v>57</v>
      </c>
      <c r="D130" s="69" t="str">
        <f>VLOOKUP(Table4[[#This Row],[iso_code]],iso_code!G:H,2,FALSE)</f>
        <v>Guinea-Bissau</v>
      </c>
      <c r="E130" s="18" t="str">
        <f>Table4[[#This Row],[iso3]]</f>
        <v>Guinea-Bissau</v>
      </c>
    </row>
    <row r="131" spans="1:5">
      <c r="A131" s="18">
        <v>3</v>
      </c>
      <c r="B131" s="62" t="s">
        <v>1198</v>
      </c>
      <c r="C131" s="18" t="s">
        <v>57</v>
      </c>
      <c r="D131" s="69" t="str">
        <f>VLOOKUP(Table4[[#This Row],[iso_code]],iso_code!G:H,2,FALSE)</f>
        <v>Côte d'Ivoire</v>
      </c>
      <c r="E131" s="18" t="str">
        <f>Table4[[#This Row],[iso3]]</f>
        <v>Côte d'Ivoire</v>
      </c>
    </row>
    <row r="132" spans="1:5">
      <c r="A132" s="18">
        <v>3</v>
      </c>
      <c r="B132" s="62" t="s">
        <v>434</v>
      </c>
      <c r="C132" s="18" t="s">
        <v>57</v>
      </c>
      <c r="D132" s="69" t="str">
        <f>VLOOKUP(Table4[[#This Row],[iso_code]],iso_code!G:H,2,FALSE)</f>
        <v>Kenya</v>
      </c>
      <c r="E132" s="18" t="str">
        <f>Table4[[#This Row],[iso3]]</f>
        <v>Kenya</v>
      </c>
    </row>
    <row r="133" spans="1:5">
      <c r="A133" s="18">
        <v>3</v>
      </c>
      <c r="B133" s="62" t="s">
        <v>1199</v>
      </c>
      <c r="C133" s="18" t="s">
        <v>57</v>
      </c>
      <c r="D133" s="69" t="str">
        <f>VLOOKUP(Table4[[#This Row],[iso_code]],iso_code!G:H,2,FALSE)</f>
        <v>Lesotho</v>
      </c>
      <c r="E133" s="18" t="str">
        <f>Table4[[#This Row],[iso3]]</f>
        <v>Lesotho</v>
      </c>
    </row>
    <row r="134" spans="1:5">
      <c r="A134" s="18">
        <v>3</v>
      </c>
      <c r="B134" s="62" t="s">
        <v>1200</v>
      </c>
      <c r="C134" s="18" t="s">
        <v>57</v>
      </c>
      <c r="D134" s="69" t="str">
        <f>VLOOKUP(Table4[[#This Row],[iso_code]],iso_code!G:H,2,FALSE)</f>
        <v>Liberia</v>
      </c>
      <c r="E134" s="18" t="str">
        <f>Table4[[#This Row],[iso3]]</f>
        <v>Liberia</v>
      </c>
    </row>
    <row r="135" spans="1:5">
      <c r="A135" s="18">
        <v>3</v>
      </c>
      <c r="B135" s="62" t="s">
        <v>1201</v>
      </c>
      <c r="C135" s="18" t="s">
        <v>57</v>
      </c>
      <c r="D135" s="69" t="str">
        <f>VLOOKUP(Table4[[#This Row],[iso_code]],iso_code!G:H,2,FALSE)</f>
        <v>Libya</v>
      </c>
      <c r="E135" s="18" t="str">
        <f>Table4[[#This Row],[iso3]]</f>
        <v>Libya</v>
      </c>
    </row>
    <row r="136" spans="1:5">
      <c r="A136" s="18">
        <v>3</v>
      </c>
      <c r="B136" s="62" t="s">
        <v>1203</v>
      </c>
      <c r="C136" s="18" t="s">
        <v>57</v>
      </c>
      <c r="D136" s="69" t="str">
        <f>VLOOKUP(Table4[[#This Row],[iso_code]],iso_code!G:H,2,FALSE)</f>
        <v>Malawi</v>
      </c>
      <c r="E136" s="18" t="str">
        <f>Table4[[#This Row],[iso3]]</f>
        <v>Malawi</v>
      </c>
    </row>
    <row r="137" spans="1:5">
      <c r="A137" s="18">
        <v>3</v>
      </c>
      <c r="B137" s="62" t="s">
        <v>1204</v>
      </c>
      <c r="C137" s="18" t="s">
        <v>57</v>
      </c>
      <c r="D137" s="69" t="str">
        <f>VLOOKUP(Table4[[#This Row],[iso_code]],iso_code!G:H,2,FALSE)</f>
        <v>Mali</v>
      </c>
      <c r="E137" s="18" t="str">
        <f>Table4[[#This Row],[iso3]]</f>
        <v>Mali</v>
      </c>
    </row>
    <row r="138" spans="1:5">
      <c r="A138" s="18">
        <v>3</v>
      </c>
      <c r="B138" s="62" t="s">
        <v>1205</v>
      </c>
      <c r="C138" s="18" t="s">
        <v>57</v>
      </c>
      <c r="D138" s="69" t="str">
        <f>VLOOKUP(Table4[[#This Row],[iso_code]],iso_code!G:H,2,FALSE)</f>
        <v>Mauritania</v>
      </c>
      <c r="E138" s="18" t="str">
        <f>Table4[[#This Row],[iso3]]</f>
        <v>Mauritania</v>
      </c>
    </row>
    <row r="139" spans="1:5">
      <c r="A139" s="18">
        <v>3</v>
      </c>
      <c r="B139" s="62" t="s">
        <v>519</v>
      </c>
      <c r="C139" s="18" t="s">
        <v>57</v>
      </c>
      <c r="D139" s="69" t="str">
        <f>VLOOKUP(Table4[[#This Row],[iso_code]],iso_code!G:H,2,FALSE)</f>
        <v>Morocco</v>
      </c>
      <c r="E139" s="18" t="str">
        <f>Table4[[#This Row],[iso3]]</f>
        <v>Morocco</v>
      </c>
    </row>
    <row r="140" spans="1:5">
      <c r="A140" s="18">
        <v>3</v>
      </c>
      <c r="B140" s="62" t="s">
        <v>1206</v>
      </c>
      <c r="C140" s="18" t="s">
        <v>57</v>
      </c>
      <c r="D140" s="69" t="str">
        <f>VLOOKUP(Table4[[#This Row],[iso_code]],iso_code!G:H,2,FALSE)</f>
        <v>Mozambique</v>
      </c>
      <c r="E140" s="18" t="str">
        <f>Table4[[#This Row],[iso3]]</f>
        <v>Mozambique</v>
      </c>
    </row>
    <row r="141" spans="1:5">
      <c r="A141" s="18">
        <v>3</v>
      </c>
      <c r="B141" s="62" t="s">
        <v>1207</v>
      </c>
      <c r="C141" s="18" t="s">
        <v>57</v>
      </c>
      <c r="D141" s="69" t="str">
        <f>VLOOKUP(Table4[[#This Row],[iso_code]],iso_code!G:H,2,FALSE)</f>
        <v>Namibia</v>
      </c>
      <c r="E141" s="18" t="str">
        <f>Table4[[#This Row],[iso3]]</f>
        <v>Namibia</v>
      </c>
    </row>
    <row r="142" spans="1:5">
      <c r="A142" s="18">
        <v>3</v>
      </c>
      <c r="B142" s="62" t="s">
        <v>1042</v>
      </c>
      <c r="C142" s="18" t="s">
        <v>57</v>
      </c>
      <c r="D142" s="69" t="str">
        <f>VLOOKUP(Table4[[#This Row],[iso_code]],iso_code!G:H,2,FALSE)</f>
        <v>Niger (the)</v>
      </c>
      <c r="E142" s="18" t="str">
        <f>Table4[[#This Row],[iso3]]</f>
        <v>Niger (the)</v>
      </c>
    </row>
    <row r="143" spans="1:5">
      <c r="A143" s="18">
        <v>3</v>
      </c>
      <c r="B143" s="62" t="s">
        <v>1208</v>
      </c>
      <c r="C143" s="18" t="s">
        <v>57</v>
      </c>
      <c r="D143" s="69" t="str">
        <f>VLOOKUP(Table4[[#This Row],[iso_code]],iso_code!G:H,2,FALSE)</f>
        <v>Nigeria</v>
      </c>
      <c r="E143" s="18" t="str">
        <f>Table4[[#This Row],[iso3]]</f>
        <v>Nigeria</v>
      </c>
    </row>
    <row r="144" spans="1:5">
      <c r="A144" s="18">
        <v>3</v>
      </c>
      <c r="B144" s="62" t="s">
        <v>1209</v>
      </c>
      <c r="C144" s="18" t="s">
        <v>57</v>
      </c>
      <c r="D144" s="69" t="str">
        <f>VLOOKUP(Table4[[#This Row],[iso_code]],iso_code!G:H,2,FALSE)</f>
        <v>Rwanda</v>
      </c>
      <c r="E144" s="18" t="str">
        <f>Table4[[#This Row],[iso3]]</f>
        <v>Rwanda</v>
      </c>
    </row>
    <row r="145" spans="1:5">
      <c r="A145" s="18">
        <v>3</v>
      </c>
      <c r="B145" s="62" t="s">
        <v>1211</v>
      </c>
      <c r="C145" s="18" t="s">
        <v>57</v>
      </c>
      <c r="D145" s="69" t="str">
        <f>VLOOKUP(Table4[[#This Row],[iso_code]],iso_code!G:H,2,FALSE)</f>
        <v>Senegal</v>
      </c>
      <c r="E145" s="18" t="str">
        <f>Table4[[#This Row],[iso3]]</f>
        <v>Senegal</v>
      </c>
    </row>
    <row r="146" spans="1:5">
      <c r="A146" s="18">
        <v>3</v>
      </c>
      <c r="B146" s="62" t="s">
        <v>1213</v>
      </c>
      <c r="C146" s="18" t="s">
        <v>57</v>
      </c>
      <c r="D146" s="69" t="str">
        <f>VLOOKUP(Table4[[#This Row],[iso_code]],iso_code!G:H,2,FALSE)</f>
        <v>Sierra Leone</v>
      </c>
      <c r="E146" s="18" t="str">
        <f>Table4[[#This Row],[iso3]]</f>
        <v>Sierra Leone</v>
      </c>
    </row>
    <row r="147" spans="1:5">
      <c r="A147" s="18">
        <v>3</v>
      </c>
      <c r="B147" s="62" t="s">
        <v>1214</v>
      </c>
      <c r="C147" s="18" t="s">
        <v>57</v>
      </c>
      <c r="D147" s="69" t="str">
        <f>VLOOKUP(Table4[[#This Row],[iso_code]],iso_code!G:H,2,FALSE)</f>
        <v>Somalia</v>
      </c>
      <c r="E147" s="18" t="str">
        <f>Table4[[#This Row],[iso3]]</f>
        <v>Somalia</v>
      </c>
    </row>
    <row r="148" spans="1:5">
      <c r="A148" s="18">
        <v>3</v>
      </c>
      <c r="B148" s="62" t="s">
        <v>627</v>
      </c>
      <c r="C148" s="18" t="s">
        <v>57</v>
      </c>
      <c r="D148" s="69" t="str">
        <f>VLOOKUP(Table4[[#This Row],[iso_code]],iso_code!G:H,2,FALSE)</f>
        <v>South Africa</v>
      </c>
      <c r="E148" s="18" t="str">
        <f>Table4[[#This Row],[iso3]]</f>
        <v>South Africa</v>
      </c>
    </row>
    <row r="149" spans="1:5">
      <c r="A149" s="18">
        <v>3</v>
      </c>
      <c r="B149" s="62" t="s">
        <v>1215</v>
      </c>
      <c r="C149" s="18" t="s">
        <v>57</v>
      </c>
      <c r="D149" s="69" t="str">
        <f>VLOOKUP(Table4[[#This Row],[iso_code]],iso_code!G:H,2,FALSE)</f>
        <v>South Sudan</v>
      </c>
      <c r="E149" s="18" t="str">
        <f>Table4[[#This Row],[iso3]]</f>
        <v>South Sudan</v>
      </c>
    </row>
    <row r="150" spans="1:5">
      <c r="A150" s="18">
        <v>3</v>
      </c>
      <c r="B150" s="62" t="s">
        <v>1216</v>
      </c>
      <c r="C150" s="18" t="s">
        <v>57</v>
      </c>
      <c r="D150" s="69" t="str">
        <f>VLOOKUP(Table4[[#This Row],[iso_code]],iso_code!G:H,2,FALSE)</f>
        <v>Sudan (the)</v>
      </c>
      <c r="E150" s="18" t="str">
        <f>Table4[[#This Row],[iso3]]</f>
        <v>Sudan (the)</v>
      </c>
    </row>
    <row r="151" spans="1:5">
      <c r="A151" s="18">
        <v>3</v>
      </c>
      <c r="B151" s="62" t="s">
        <v>894</v>
      </c>
      <c r="C151" s="18" t="s">
        <v>57</v>
      </c>
      <c r="D151" s="69" t="str">
        <f>VLOOKUP(Table4[[#This Row],[iso_code]],iso_code!G:H,2,FALSE)</f>
        <v>Tanzania, United Republic of</v>
      </c>
      <c r="E151" s="18" t="str">
        <f>Table4[[#This Row],[iso3]]</f>
        <v>Tanzania, United Republic of</v>
      </c>
    </row>
    <row r="152" spans="1:5">
      <c r="A152" s="18">
        <v>3</v>
      </c>
      <c r="B152" s="62" t="s">
        <v>1218</v>
      </c>
      <c r="C152" s="18" t="s">
        <v>57</v>
      </c>
      <c r="D152" s="69" t="str">
        <f>VLOOKUP(Table4[[#This Row],[iso_code]],iso_code!G:H,2,FALSE)</f>
        <v>Togo</v>
      </c>
      <c r="E152" s="18" t="str">
        <f>Table4[[#This Row],[iso3]]</f>
        <v>Togo</v>
      </c>
    </row>
    <row r="153" spans="1:5">
      <c r="A153" s="18">
        <v>3</v>
      </c>
      <c r="B153" s="18" t="s">
        <v>989</v>
      </c>
      <c r="C153" s="18" t="s">
        <v>57</v>
      </c>
      <c r="D153" s="69" t="str">
        <f>VLOOKUP(Table4[[#This Row],[iso_code]],iso_code!G:H,2,FALSE)</f>
        <v>Tunisia</v>
      </c>
      <c r="E153" s="18" t="str">
        <f>Table4[[#This Row],[iso3]]</f>
        <v>Tunisia</v>
      </c>
    </row>
    <row r="154" spans="1:5">
      <c r="A154" s="18">
        <v>3</v>
      </c>
      <c r="B154" s="18" t="s">
        <v>1219</v>
      </c>
      <c r="C154" s="18" t="s">
        <v>57</v>
      </c>
      <c r="D154" s="69" t="str">
        <f>VLOOKUP(Table4[[#This Row],[iso_code]],iso_code!G:H,2,FALSE)</f>
        <v>Uganda</v>
      </c>
      <c r="E154" s="18" t="str">
        <f>Table4[[#This Row],[iso3]]</f>
        <v>Uganda</v>
      </c>
    </row>
    <row r="155" spans="1:5">
      <c r="A155" s="18">
        <v>3</v>
      </c>
      <c r="B155" s="18" t="s">
        <v>767</v>
      </c>
      <c r="C155" s="18" t="s">
        <v>57</v>
      </c>
      <c r="D155" s="69" t="str">
        <f>VLOOKUP(Table4[[#This Row],[iso_code]],iso_code!G:H,2,FALSE)</f>
        <v>Zambia</v>
      </c>
      <c r="E155" s="18" t="str">
        <f>Table4[[#This Row],[iso3]]</f>
        <v>Zambia</v>
      </c>
    </row>
    <row r="156" spans="1:5">
      <c r="A156" s="18">
        <v>3</v>
      </c>
      <c r="B156" s="18" t="s">
        <v>1220</v>
      </c>
      <c r="C156" s="18" t="s">
        <v>57</v>
      </c>
      <c r="D156" s="69" t="str">
        <f>VLOOKUP(Table4[[#This Row],[iso_code]],iso_code!G:H,2,FALSE)</f>
        <v>Zimbabwe</v>
      </c>
      <c r="E156" s="18" t="str">
        <f>Table4[[#This Row],[iso3]]</f>
        <v>Zimbabwe</v>
      </c>
    </row>
    <row r="157" spans="1:5">
      <c r="A157" s="18">
        <v>4</v>
      </c>
      <c r="B157" s="62" t="s">
        <v>821</v>
      </c>
      <c r="C157" s="18" t="s">
        <v>57</v>
      </c>
      <c r="D157" s="69" t="str">
        <f>VLOOKUP(Table4[[#This Row],[iso_code]],iso_code!G:H,2,FALSE)</f>
        <v>Algeria</v>
      </c>
      <c r="E157" s="18" t="str">
        <f>Table4[[#This Row],[iso3]]</f>
        <v>Algeria</v>
      </c>
    </row>
    <row r="158" spans="1:5">
      <c r="A158" s="18">
        <v>4</v>
      </c>
      <c r="B158" s="62" t="s">
        <v>1181</v>
      </c>
      <c r="C158" s="18" t="s">
        <v>57</v>
      </c>
      <c r="D158" s="69" t="str">
        <f>VLOOKUP(Table4[[#This Row],[iso_code]],iso_code!G:H,2,FALSE)</f>
        <v>Angola</v>
      </c>
      <c r="E158" s="18" t="str">
        <f>Table4[[#This Row],[iso3]]</f>
        <v>Angola</v>
      </c>
    </row>
    <row r="159" spans="1:5">
      <c r="A159" s="18">
        <v>4</v>
      </c>
      <c r="B159" s="62" t="s">
        <v>1182</v>
      </c>
      <c r="C159" s="18" t="s">
        <v>57</v>
      </c>
      <c r="D159" s="69" t="str">
        <f>VLOOKUP(Table4[[#This Row],[iso_code]],iso_code!G:H,2,FALSE)</f>
        <v>Benin</v>
      </c>
      <c r="E159" s="18" t="str">
        <f>Table4[[#This Row],[iso3]]</f>
        <v>Benin</v>
      </c>
    </row>
    <row r="160" spans="1:5">
      <c r="A160" s="18">
        <v>4</v>
      </c>
      <c r="B160" s="62" t="s">
        <v>1183</v>
      </c>
      <c r="C160" s="18" t="s">
        <v>57</v>
      </c>
      <c r="D160" s="69" t="str">
        <f>VLOOKUP(Table4[[#This Row],[iso_code]],iso_code!G:H,2,FALSE)</f>
        <v>Botswana</v>
      </c>
      <c r="E160" s="18" t="str">
        <f>Table4[[#This Row],[iso3]]</f>
        <v>Botswana</v>
      </c>
    </row>
    <row r="161" spans="1:5">
      <c r="A161" s="18">
        <v>4</v>
      </c>
      <c r="B161" s="62" t="s">
        <v>1184</v>
      </c>
      <c r="C161" s="18" t="s">
        <v>57</v>
      </c>
      <c r="D161" s="69" t="str">
        <f>VLOOKUP(Table4[[#This Row],[iso_code]],iso_code!G:H,2,FALSE)</f>
        <v>Burkina Faso</v>
      </c>
      <c r="E161" s="18" t="str">
        <f>Table4[[#This Row],[iso3]]</f>
        <v>Burkina Faso</v>
      </c>
    </row>
    <row r="162" spans="1:5">
      <c r="A162" s="18">
        <v>4</v>
      </c>
      <c r="B162" s="62" t="s">
        <v>1185</v>
      </c>
      <c r="C162" s="18" t="s">
        <v>57</v>
      </c>
      <c r="D162" s="69" t="str">
        <f>VLOOKUP(Table4[[#This Row],[iso_code]],iso_code!G:H,2,FALSE)</f>
        <v>Burundi</v>
      </c>
      <c r="E162" s="18" t="str">
        <f>Table4[[#This Row],[iso3]]</f>
        <v>Burundi</v>
      </c>
    </row>
    <row r="163" spans="1:5">
      <c r="A163" s="18">
        <v>4</v>
      </c>
      <c r="B163" s="62" t="s">
        <v>1221</v>
      </c>
      <c r="C163" s="18" t="s">
        <v>57</v>
      </c>
      <c r="D163" s="69" t="str">
        <f>VLOOKUP(Table4[[#This Row],[iso_code]],iso_code!G:H,2,FALSE)</f>
        <v>Cabo Verde</v>
      </c>
      <c r="E163" s="18" t="str">
        <f>Table4[[#This Row],[iso3]]</f>
        <v>Cabo Verde</v>
      </c>
    </row>
    <row r="164" spans="1:5">
      <c r="A164" s="18">
        <v>4</v>
      </c>
      <c r="B164" s="62" t="s">
        <v>290</v>
      </c>
      <c r="C164" s="18" t="s">
        <v>57</v>
      </c>
      <c r="D164" s="69" t="str">
        <f>VLOOKUP(Table4[[#This Row],[iso_code]],iso_code!G:H,2,FALSE)</f>
        <v>Cameroon</v>
      </c>
      <c r="E164" s="18" t="str">
        <f>Table4[[#This Row],[iso3]]</f>
        <v>Cameroon</v>
      </c>
    </row>
    <row r="165" spans="1:5">
      <c r="A165" s="18">
        <v>4</v>
      </c>
      <c r="B165" s="62" t="s">
        <v>1186</v>
      </c>
      <c r="C165" s="18" t="s">
        <v>57</v>
      </c>
      <c r="D165" s="69" t="str">
        <f>VLOOKUP(Table4[[#This Row],[iso_code]],iso_code!G:H,2,FALSE)</f>
        <v>Central African Republic (the)</v>
      </c>
      <c r="E165" s="18" t="str">
        <f>Table4[[#This Row],[iso3]]</f>
        <v>Central African Republic (the)</v>
      </c>
    </row>
    <row r="166" spans="1:5">
      <c r="A166" s="18">
        <v>4</v>
      </c>
      <c r="B166" s="62" t="s">
        <v>1187</v>
      </c>
      <c r="C166" s="18" t="s">
        <v>57</v>
      </c>
      <c r="D166" s="69" t="str">
        <f>VLOOKUP(Table4[[#This Row],[iso_code]],iso_code!G:H,2,FALSE)</f>
        <v>Chad</v>
      </c>
      <c r="E166" s="18" t="str">
        <f>Table4[[#This Row],[iso3]]</f>
        <v>Chad</v>
      </c>
    </row>
    <row r="167" spans="1:5">
      <c r="A167" s="18">
        <v>4</v>
      </c>
      <c r="B167" s="62" t="s">
        <v>1188</v>
      </c>
      <c r="C167" s="18" t="s">
        <v>57</v>
      </c>
      <c r="D167" s="69" t="str">
        <f>VLOOKUP(Table4[[#This Row],[iso_code]],iso_code!G:H,2,FALSE)</f>
        <v>Comoros (the)</v>
      </c>
      <c r="E167" s="18" t="str">
        <f>Table4[[#This Row],[iso3]]</f>
        <v>Comoros (the)</v>
      </c>
    </row>
    <row r="168" spans="1:5">
      <c r="A168" s="18">
        <v>4</v>
      </c>
      <c r="B168" s="62" t="s">
        <v>1190</v>
      </c>
      <c r="C168" s="18" t="s">
        <v>57</v>
      </c>
      <c r="D168" s="69" t="str">
        <f>VLOOKUP(Table4[[#This Row],[iso_code]],iso_code!G:H,2,FALSE)</f>
        <v>Congo (the Democratic Republic of the)</v>
      </c>
      <c r="E168" s="18" t="str">
        <f>Table4[[#This Row],[iso3]]</f>
        <v>Congo (the Democratic Republic of the)</v>
      </c>
    </row>
    <row r="169" spans="1:5">
      <c r="A169" s="18">
        <v>4</v>
      </c>
      <c r="B169" s="62" t="s">
        <v>1189</v>
      </c>
      <c r="C169" s="18" t="s">
        <v>57</v>
      </c>
      <c r="D169" s="69" t="str">
        <f>VLOOKUP(Table4[[#This Row],[iso_code]],iso_code!G:H,2,FALSE)</f>
        <v>Congo (the)</v>
      </c>
      <c r="E169" s="18" t="str">
        <f>Table4[[#This Row],[iso3]]</f>
        <v>Congo (the)</v>
      </c>
    </row>
    <row r="170" spans="1:5">
      <c r="A170" s="18">
        <v>4</v>
      </c>
      <c r="B170" s="62" t="s">
        <v>1191</v>
      </c>
      <c r="C170" s="18" t="s">
        <v>57</v>
      </c>
      <c r="D170" s="69" t="str">
        <f>VLOOKUP(Table4[[#This Row],[iso_code]],iso_code!G:H,2,FALSE)</f>
        <v>Djibouti</v>
      </c>
      <c r="E170" s="18" t="str">
        <f>Table4[[#This Row],[iso3]]</f>
        <v>Djibouti</v>
      </c>
    </row>
    <row r="171" spans="1:5">
      <c r="A171" s="18">
        <v>4</v>
      </c>
      <c r="B171" s="62" t="s">
        <v>884</v>
      </c>
      <c r="C171" s="18" t="s">
        <v>57</v>
      </c>
      <c r="D171" s="69" t="str">
        <f>VLOOKUP(Table4[[#This Row],[iso_code]],iso_code!G:H,2,FALSE)</f>
        <v>Egypt</v>
      </c>
      <c r="E171" s="18" t="str">
        <f>Table4[[#This Row],[iso3]]</f>
        <v>Egypt</v>
      </c>
    </row>
    <row r="172" spans="1:5">
      <c r="A172" s="18">
        <v>4</v>
      </c>
      <c r="B172" s="62" t="s">
        <v>1192</v>
      </c>
      <c r="C172" s="18" t="s">
        <v>57</v>
      </c>
      <c r="D172" s="69" t="str">
        <f>VLOOKUP(Table4[[#This Row],[iso_code]],iso_code!G:H,2,FALSE)</f>
        <v>Equatorial Guinea</v>
      </c>
      <c r="E172" s="18" t="str">
        <f>Table4[[#This Row],[iso3]]</f>
        <v>Equatorial Guinea</v>
      </c>
    </row>
    <row r="173" spans="1:5">
      <c r="A173" s="18">
        <v>4</v>
      </c>
      <c r="B173" s="62" t="s">
        <v>1193</v>
      </c>
      <c r="C173" s="18" t="s">
        <v>57</v>
      </c>
      <c r="D173" s="69" t="str">
        <f>VLOOKUP(Table4[[#This Row],[iso_code]],iso_code!G:H,2,FALSE)</f>
        <v>Eritrea</v>
      </c>
      <c r="E173" s="18" t="str">
        <f>Table4[[#This Row],[iso3]]</f>
        <v>Eritrea</v>
      </c>
    </row>
    <row r="174" spans="1:5">
      <c r="A174" s="18">
        <v>4</v>
      </c>
      <c r="B174" s="62" t="s">
        <v>1217</v>
      </c>
      <c r="C174" s="18" t="s">
        <v>57</v>
      </c>
      <c r="D174" s="69" t="str">
        <f>VLOOKUP(Table4[[#This Row],[iso_code]],iso_code!G:H,2,FALSE)</f>
        <v>Eswatini</v>
      </c>
      <c r="E174" s="18" t="str">
        <f>Table4[[#This Row],[iso3]]</f>
        <v>Eswatini</v>
      </c>
    </row>
    <row r="175" spans="1:5">
      <c r="A175" s="18">
        <v>4</v>
      </c>
      <c r="B175" s="62" t="s">
        <v>199</v>
      </c>
      <c r="C175" s="18" t="s">
        <v>57</v>
      </c>
      <c r="D175" s="69" t="str">
        <f>VLOOKUP(Table4[[#This Row],[iso_code]],iso_code!G:H,2,FALSE)</f>
        <v>Ethiopia</v>
      </c>
      <c r="E175" s="18" t="str">
        <f>Table4[[#This Row],[iso3]]</f>
        <v>Ethiopia</v>
      </c>
    </row>
    <row r="176" spans="1:5">
      <c r="A176" s="18">
        <v>4</v>
      </c>
      <c r="B176" s="62" t="s">
        <v>1194</v>
      </c>
      <c r="C176" s="18" t="s">
        <v>57</v>
      </c>
      <c r="D176" s="69" t="str">
        <f>VLOOKUP(Table4[[#This Row],[iso_code]],iso_code!G:H,2,FALSE)</f>
        <v>Gabon</v>
      </c>
      <c r="E176" s="18" t="str">
        <f>Table4[[#This Row],[iso3]]</f>
        <v>Gabon</v>
      </c>
    </row>
    <row r="177" spans="1:5">
      <c r="A177" s="18">
        <v>4</v>
      </c>
      <c r="B177" s="62" t="s">
        <v>1195</v>
      </c>
      <c r="C177" s="18" t="s">
        <v>57</v>
      </c>
      <c r="D177" s="69" t="str">
        <f>VLOOKUP(Table4[[#This Row],[iso_code]],iso_code!G:H,2,FALSE)</f>
        <v>Gambia (the)</v>
      </c>
      <c r="E177" s="18" t="str">
        <f>Table4[[#This Row],[iso3]]</f>
        <v>Gambia (the)</v>
      </c>
    </row>
    <row r="178" spans="1:5">
      <c r="A178" s="18">
        <v>4</v>
      </c>
      <c r="B178" s="62" t="s">
        <v>255</v>
      </c>
      <c r="C178" s="18" t="s">
        <v>57</v>
      </c>
      <c r="D178" s="69" t="str">
        <f>VLOOKUP(Table4[[#This Row],[iso_code]],iso_code!G:H,2,FALSE)</f>
        <v>Ghana</v>
      </c>
      <c r="E178" s="18" t="str">
        <f>Table4[[#This Row],[iso3]]</f>
        <v>Ghana</v>
      </c>
    </row>
    <row r="179" spans="1:5">
      <c r="A179" s="18">
        <v>4</v>
      </c>
      <c r="B179" s="62" t="s">
        <v>1196</v>
      </c>
      <c r="C179" s="18" t="s">
        <v>57</v>
      </c>
      <c r="D179" s="69" t="str">
        <f>VLOOKUP(Table4[[#This Row],[iso_code]],iso_code!G:H,2,FALSE)</f>
        <v>Guinea</v>
      </c>
      <c r="E179" s="18" t="str">
        <f>Table4[[#This Row],[iso3]]</f>
        <v>Guinea</v>
      </c>
    </row>
    <row r="180" spans="1:5">
      <c r="A180" s="18">
        <v>4</v>
      </c>
      <c r="B180" s="62" t="s">
        <v>1197</v>
      </c>
      <c r="C180" s="18" t="s">
        <v>57</v>
      </c>
      <c r="D180" s="69" t="str">
        <f>VLOOKUP(Table4[[#This Row],[iso_code]],iso_code!G:H,2,FALSE)</f>
        <v>Guinea-Bissau</v>
      </c>
      <c r="E180" s="18" t="str">
        <f>Table4[[#This Row],[iso3]]</f>
        <v>Guinea-Bissau</v>
      </c>
    </row>
    <row r="181" spans="1:5">
      <c r="A181" s="18">
        <v>4</v>
      </c>
      <c r="B181" s="62" t="s">
        <v>1198</v>
      </c>
      <c r="C181" s="18" t="s">
        <v>57</v>
      </c>
      <c r="D181" s="69" t="str">
        <f>VLOOKUP(Table4[[#This Row],[iso_code]],iso_code!G:H,2,FALSE)</f>
        <v>Côte d'Ivoire</v>
      </c>
      <c r="E181" s="18" t="str">
        <f>Table4[[#This Row],[iso3]]</f>
        <v>Côte d'Ivoire</v>
      </c>
    </row>
    <row r="182" spans="1:5">
      <c r="A182" s="18">
        <v>4</v>
      </c>
      <c r="B182" s="62" t="s">
        <v>434</v>
      </c>
      <c r="C182" s="18" t="s">
        <v>57</v>
      </c>
      <c r="D182" s="69" t="str">
        <f>VLOOKUP(Table4[[#This Row],[iso_code]],iso_code!G:H,2,FALSE)</f>
        <v>Kenya</v>
      </c>
      <c r="E182" s="18" t="str">
        <f>Table4[[#This Row],[iso3]]</f>
        <v>Kenya</v>
      </c>
    </row>
    <row r="183" spans="1:5">
      <c r="A183" s="18">
        <v>4</v>
      </c>
      <c r="B183" s="62" t="s">
        <v>1199</v>
      </c>
      <c r="C183" s="18" t="s">
        <v>57</v>
      </c>
      <c r="D183" s="69" t="str">
        <f>VLOOKUP(Table4[[#This Row],[iso_code]],iso_code!G:H,2,FALSE)</f>
        <v>Lesotho</v>
      </c>
      <c r="E183" s="18" t="str">
        <f>Table4[[#This Row],[iso3]]</f>
        <v>Lesotho</v>
      </c>
    </row>
    <row r="184" spans="1:5">
      <c r="A184" s="18">
        <v>4</v>
      </c>
      <c r="B184" s="62" t="s">
        <v>1200</v>
      </c>
      <c r="C184" s="18" t="s">
        <v>57</v>
      </c>
      <c r="D184" s="69" t="str">
        <f>VLOOKUP(Table4[[#This Row],[iso_code]],iso_code!G:H,2,FALSE)</f>
        <v>Liberia</v>
      </c>
      <c r="E184" s="18" t="str">
        <f>Table4[[#This Row],[iso3]]</f>
        <v>Liberia</v>
      </c>
    </row>
    <row r="185" spans="1:5">
      <c r="A185" s="18">
        <v>4</v>
      </c>
      <c r="B185" s="62" t="s">
        <v>1201</v>
      </c>
      <c r="C185" s="18" t="s">
        <v>57</v>
      </c>
      <c r="D185" s="69" t="str">
        <f>VLOOKUP(Table4[[#This Row],[iso_code]],iso_code!G:H,2,FALSE)</f>
        <v>Libya</v>
      </c>
      <c r="E185" s="18" t="str">
        <f>Table4[[#This Row],[iso3]]</f>
        <v>Libya</v>
      </c>
    </row>
    <row r="186" spans="1:5">
      <c r="A186" s="18">
        <v>4</v>
      </c>
      <c r="B186" s="62" t="s">
        <v>1202</v>
      </c>
      <c r="C186" s="18" t="s">
        <v>57</v>
      </c>
      <c r="D186" s="69" t="str">
        <f>VLOOKUP(Table4[[#This Row],[iso_code]],iso_code!G:H,2,FALSE)</f>
        <v>Madagascar</v>
      </c>
      <c r="E186" s="18" t="str">
        <f>Table4[[#This Row],[iso3]]</f>
        <v>Madagascar</v>
      </c>
    </row>
    <row r="187" spans="1:5">
      <c r="A187" s="18">
        <v>4</v>
      </c>
      <c r="B187" s="62" t="s">
        <v>1203</v>
      </c>
      <c r="C187" s="18" t="s">
        <v>57</v>
      </c>
      <c r="D187" s="69" t="str">
        <f>VLOOKUP(Table4[[#This Row],[iso_code]],iso_code!G:H,2,FALSE)</f>
        <v>Malawi</v>
      </c>
      <c r="E187" s="18" t="str">
        <f>Table4[[#This Row],[iso3]]</f>
        <v>Malawi</v>
      </c>
    </row>
    <row r="188" spans="1:5">
      <c r="A188" s="18">
        <v>4</v>
      </c>
      <c r="B188" s="62" t="s">
        <v>1204</v>
      </c>
      <c r="C188" s="18" t="s">
        <v>57</v>
      </c>
      <c r="D188" s="69" t="str">
        <f>VLOOKUP(Table4[[#This Row],[iso_code]],iso_code!G:H,2,FALSE)</f>
        <v>Mali</v>
      </c>
      <c r="E188" s="18" t="str">
        <f>Table4[[#This Row],[iso3]]</f>
        <v>Mali</v>
      </c>
    </row>
    <row r="189" spans="1:5">
      <c r="A189" s="18">
        <v>4</v>
      </c>
      <c r="B189" s="62" t="s">
        <v>1205</v>
      </c>
      <c r="C189" s="18" t="s">
        <v>57</v>
      </c>
      <c r="D189" s="69" t="str">
        <f>VLOOKUP(Table4[[#This Row],[iso_code]],iso_code!G:H,2,FALSE)</f>
        <v>Mauritania</v>
      </c>
      <c r="E189" s="18" t="str">
        <f>Table4[[#This Row],[iso3]]</f>
        <v>Mauritania</v>
      </c>
    </row>
    <row r="190" spans="1:5">
      <c r="A190" s="18">
        <v>4</v>
      </c>
      <c r="B190" s="62" t="s">
        <v>1007</v>
      </c>
      <c r="C190" s="18" t="s">
        <v>57</v>
      </c>
      <c r="D190" s="69" t="str">
        <f>VLOOKUP(Table4[[#This Row],[iso_code]],iso_code!G:H,2,FALSE)</f>
        <v>Mauritius</v>
      </c>
      <c r="E190" s="18" t="str">
        <f>Table4[[#This Row],[iso3]]</f>
        <v>Mauritius</v>
      </c>
    </row>
    <row r="191" spans="1:5">
      <c r="A191" s="18">
        <v>4</v>
      </c>
      <c r="B191" s="62" t="s">
        <v>519</v>
      </c>
      <c r="C191" s="18" t="s">
        <v>57</v>
      </c>
      <c r="D191" s="69" t="str">
        <f>VLOOKUP(Table4[[#This Row],[iso_code]],iso_code!G:H,2,FALSE)</f>
        <v>Morocco</v>
      </c>
      <c r="E191" s="18" t="str">
        <f>Table4[[#This Row],[iso3]]</f>
        <v>Morocco</v>
      </c>
    </row>
    <row r="192" spans="1:5">
      <c r="A192" s="18">
        <v>4</v>
      </c>
      <c r="B192" s="62" t="s">
        <v>1206</v>
      </c>
      <c r="C192" s="18" t="s">
        <v>57</v>
      </c>
      <c r="D192" s="69" t="str">
        <f>VLOOKUP(Table4[[#This Row],[iso_code]],iso_code!G:H,2,FALSE)</f>
        <v>Mozambique</v>
      </c>
      <c r="E192" s="18" t="str">
        <f>Table4[[#This Row],[iso3]]</f>
        <v>Mozambique</v>
      </c>
    </row>
    <row r="193" spans="1:5">
      <c r="A193" s="18">
        <v>4</v>
      </c>
      <c r="B193" s="62" t="s">
        <v>1207</v>
      </c>
      <c r="C193" s="18" t="s">
        <v>57</v>
      </c>
      <c r="D193" s="69" t="str">
        <f>VLOOKUP(Table4[[#This Row],[iso_code]],iso_code!G:H,2,FALSE)</f>
        <v>Namibia</v>
      </c>
      <c r="E193" s="18" t="str">
        <f>Table4[[#This Row],[iso3]]</f>
        <v>Namibia</v>
      </c>
    </row>
    <row r="194" spans="1:5">
      <c r="A194" s="18">
        <v>4</v>
      </c>
      <c r="B194" s="62" t="s">
        <v>1042</v>
      </c>
      <c r="C194" s="18" t="s">
        <v>57</v>
      </c>
      <c r="D194" s="69" t="str">
        <f>VLOOKUP(Table4[[#This Row],[iso_code]],iso_code!G:H,2,FALSE)</f>
        <v>Niger (the)</v>
      </c>
      <c r="E194" s="18" t="str">
        <f>Table4[[#This Row],[iso3]]</f>
        <v>Niger (the)</v>
      </c>
    </row>
    <row r="195" spans="1:5">
      <c r="A195" s="18">
        <v>4</v>
      </c>
      <c r="B195" s="62" t="s">
        <v>1208</v>
      </c>
      <c r="C195" s="18" t="s">
        <v>57</v>
      </c>
      <c r="D195" s="69" t="str">
        <f>VLOOKUP(Table4[[#This Row],[iso_code]],iso_code!G:H,2,FALSE)</f>
        <v>Nigeria</v>
      </c>
      <c r="E195" s="18" t="str">
        <f>Table4[[#This Row],[iso3]]</f>
        <v>Nigeria</v>
      </c>
    </row>
    <row r="196" spans="1:5">
      <c r="A196" s="18">
        <v>4</v>
      </c>
      <c r="B196" s="62" t="s">
        <v>1209</v>
      </c>
      <c r="C196" s="18" t="s">
        <v>57</v>
      </c>
      <c r="D196" s="69" t="str">
        <f>VLOOKUP(Table4[[#This Row],[iso_code]],iso_code!G:H,2,FALSE)</f>
        <v>Rwanda</v>
      </c>
      <c r="E196" s="18" t="str">
        <f>Table4[[#This Row],[iso3]]</f>
        <v>Rwanda</v>
      </c>
    </row>
    <row r="197" spans="1:5">
      <c r="A197" s="18">
        <v>4</v>
      </c>
      <c r="B197" s="62" t="s">
        <v>1210</v>
      </c>
      <c r="C197" s="18" t="s">
        <v>57</v>
      </c>
      <c r="D197" s="69" t="str">
        <f>VLOOKUP(Table4[[#This Row],[iso_code]],iso_code!G:H,2,FALSE)</f>
        <v>Sao Tome and Principe</v>
      </c>
      <c r="E197" s="18" t="str">
        <f>Table4[[#This Row],[iso3]]</f>
        <v>Sao Tome and Principe</v>
      </c>
    </row>
    <row r="198" spans="1:5">
      <c r="A198" s="18">
        <v>4</v>
      </c>
      <c r="B198" s="62" t="s">
        <v>1211</v>
      </c>
      <c r="C198" s="18" t="s">
        <v>57</v>
      </c>
      <c r="D198" s="69" t="str">
        <f>VLOOKUP(Table4[[#This Row],[iso_code]],iso_code!G:H,2,FALSE)</f>
        <v>Senegal</v>
      </c>
      <c r="E198" s="18" t="str">
        <f>Table4[[#This Row],[iso3]]</f>
        <v>Senegal</v>
      </c>
    </row>
    <row r="199" spans="1:5">
      <c r="A199" s="18">
        <v>4</v>
      </c>
      <c r="B199" s="62" t="s">
        <v>1212</v>
      </c>
      <c r="C199" s="18" t="s">
        <v>57</v>
      </c>
      <c r="D199" s="69" t="str">
        <f>VLOOKUP(Table4[[#This Row],[iso_code]],iso_code!G:H,2,FALSE)</f>
        <v>Seychelles</v>
      </c>
      <c r="E199" s="18" t="str">
        <f>Table4[[#This Row],[iso3]]</f>
        <v>Seychelles</v>
      </c>
    </row>
    <row r="200" spans="1:5">
      <c r="A200" s="18">
        <v>4</v>
      </c>
      <c r="B200" s="62" t="s">
        <v>1213</v>
      </c>
      <c r="C200" s="18" t="s">
        <v>57</v>
      </c>
      <c r="D200" s="69" t="str">
        <f>VLOOKUP(Table4[[#This Row],[iso_code]],iso_code!G:H,2,FALSE)</f>
        <v>Sierra Leone</v>
      </c>
      <c r="E200" s="18" t="str">
        <f>Table4[[#This Row],[iso3]]</f>
        <v>Sierra Leone</v>
      </c>
    </row>
    <row r="201" spans="1:5">
      <c r="A201" s="18">
        <v>4</v>
      </c>
      <c r="B201" s="62" t="s">
        <v>1214</v>
      </c>
      <c r="C201" s="18" t="s">
        <v>57</v>
      </c>
      <c r="D201" s="69" t="str">
        <f>VLOOKUP(Table4[[#This Row],[iso_code]],iso_code!G:H,2,FALSE)</f>
        <v>Somalia</v>
      </c>
      <c r="E201" s="18" t="str">
        <f>Table4[[#This Row],[iso3]]</f>
        <v>Somalia</v>
      </c>
    </row>
    <row r="202" spans="1:5">
      <c r="A202" s="18">
        <v>4</v>
      </c>
      <c r="B202" s="62" t="s">
        <v>627</v>
      </c>
      <c r="C202" s="18" t="s">
        <v>57</v>
      </c>
      <c r="D202" s="69" t="str">
        <f>VLOOKUP(Table4[[#This Row],[iso_code]],iso_code!G:H,2,FALSE)</f>
        <v>South Africa</v>
      </c>
      <c r="E202" s="18" t="str">
        <f>Table4[[#This Row],[iso3]]</f>
        <v>South Africa</v>
      </c>
    </row>
    <row r="203" spans="1:5">
      <c r="A203" s="18">
        <v>4</v>
      </c>
      <c r="B203" s="62" t="s">
        <v>1215</v>
      </c>
      <c r="C203" s="18" t="s">
        <v>57</v>
      </c>
      <c r="D203" s="69" t="str">
        <f>VLOOKUP(Table4[[#This Row],[iso_code]],iso_code!G:H,2,FALSE)</f>
        <v>South Sudan</v>
      </c>
      <c r="E203" s="18" t="str">
        <f>Table4[[#This Row],[iso3]]</f>
        <v>South Sudan</v>
      </c>
    </row>
    <row r="204" spans="1:5">
      <c r="A204" s="18">
        <v>4</v>
      </c>
      <c r="B204" s="62" t="s">
        <v>1216</v>
      </c>
      <c r="C204" s="18" t="s">
        <v>57</v>
      </c>
      <c r="D204" s="69" t="str">
        <f>VLOOKUP(Table4[[#This Row],[iso_code]],iso_code!G:H,2,FALSE)</f>
        <v>Sudan (the)</v>
      </c>
      <c r="E204" s="18" t="str">
        <f>Table4[[#This Row],[iso3]]</f>
        <v>Sudan (the)</v>
      </c>
    </row>
    <row r="205" spans="1:5">
      <c r="A205" s="18">
        <v>4</v>
      </c>
      <c r="B205" s="62" t="s">
        <v>894</v>
      </c>
      <c r="C205" s="18" t="s">
        <v>57</v>
      </c>
      <c r="D205" s="69" t="str">
        <f>VLOOKUP(Table4[[#This Row],[iso_code]],iso_code!G:H,2,FALSE)</f>
        <v>Tanzania, United Republic of</v>
      </c>
      <c r="E205" s="18" t="str">
        <f>Table4[[#This Row],[iso3]]</f>
        <v>Tanzania, United Republic of</v>
      </c>
    </row>
    <row r="206" spans="1:5">
      <c r="A206" s="18">
        <v>4</v>
      </c>
      <c r="B206" s="62" t="s">
        <v>1218</v>
      </c>
      <c r="C206" s="18" t="s">
        <v>57</v>
      </c>
      <c r="D206" s="69" t="str">
        <f>VLOOKUP(Table4[[#This Row],[iso_code]],iso_code!G:H,2,FALSE)</f>
        <v>Togo</v>
      </c>
      <c r="E206" s="18" t="str">
        <f>Table4[[#This Row],[iso3]]</f>
        <v>Togo</v>
      </c>
    </row>
    <row r="207" spans="1:5">
      <c r="A207" s="18">
        <v>4</v>
      </c>
      <c r="B207" s="18" t="s">
        <v>989</v>
      </c>
      <c r="C207" s="18" t="s">
        <v>57</v>
      </c>
      <c r="D207" s="69" t="str">
        <f>VLOOKUP(Table4[[#This Row],[iso_code]],iso_code!G:H,2,FALSE)</f>
        <v>Tunisia</v>
      </c>
      <c r="E207" s="18" t="str">
        <f>Table4[[#This Row],[iso3]]</f>
        <v>Tunisia</v>
      </c>
    </row>
    <row r="208" spans="1:5">
      <c r="A208" s="18">
        <v>4</v>
      </c>
      <c r="B208" s="18" t="s">
        <v>1219</v>
      </c>
      <c r="C208" s="18" t="s">
        <v>57</v>
      </c>
      <c r="D208" s="69" t="str">
        <f>VLOOKUP(Table4[[#This Row],[iso_code]],iso_code!G:H,2,FALSE)</f>
        <v>Uganda</v>
      </c>
      <c r="E208" s="18" t="str">
        <f>Table4[[#This Row],[iso3]]</f>
        <v>Uganda</v>
      </c>
    </row>
    <row r="209" spans="1:5">
      <c r="A209" s="18">
        <v>4</v>
      </c>
      <c r="B209" s="18" t="s">
        <v>767</v>
      </c>
      <c r="C209" s="18" t="s">
        <v>57</v>
      </c>
      <c r="D209" s="69" t="str">
        <f>VLOOKUP(Table4[[#This Row],[iso_code]],iso_code!G:H,2,FALSE)</f>
        <v>Zambia</v>
      </c>
      <c r="E209" s="18" t="str">
        <f>Table4[[#This Row],[iso3]]</f>
        <v>Zambia</v>
      </c>
    </row>
    <row r="210" spans="1:5">
      <c r="A210" s="18">
        <v>4</v>
      </c>
      <c r="B210" s="18" t="s">
        <v>1220</v>
      </c>
      <c r="C210" s="18" t="s">
        <v>57</v>
      </c>
      <c r="D210" s="69" t="str">
        <f>VLOOKUP(Table4[[#This Row],[iso_code]],iso_code!G:H,2,FALSE)</f>
        <v>Zimbabwe</v>
      </c>
      <c r="E210" s="18" t="str">
        <f>Table4[[#This Row],[iso3]]</f>
        <v>Zimbabwe</v>
      </c>
    </row>
    <row r="211" spans="1:5">
      <c r="A211" s="18">
        <v>5</v>
      </c>
      <c r="B211" s="70" t="s">
        <v>1181</v>
      </c>
      <c r="C211" s="18" t="s">
        <v>57</v>
      </c>
      <c r="D211" s="69" t="str">
        <f>VLOOKUP(Table4[[#This Row],[iso_code]],iso_code!G:H,2,FALSE)</f>
        <v>Angola</v>
      </c>
      <c r="E211" s="18" t="str">
        <f>Table4[[#This Row],[iso3]]</f>
        <v>Angola</v>
      </c>
    </row>
    <row r="212" spans="1:5">
      <c r="A212" s="18">
        <v>5</v>
      </c>
      <c r="B212" s="70" t="s">
        <v>1184</v>
      </c>
      <c r="C212" s="18" t="s">
        <v>57</v>
      </c>
      <c r="D212" s="69" t="str">
        <f>VLOOKUP(Table4[[#This Row],[iso_code]],iso_code!G:H,2,FALSE)</f>
        <v>Burkina Faso</v>
      </c>
      <c r="E212" s="18" t="str">
        <f>Table4[[#This Row],[iso3]]</f>
        <v>Burkina Faso</v>
      </c>
    </row>
    <row r="213" spans="1:5">
      <c r="A213" s="18">
        <v>5</v>
      </c>
      <c r="B213" s="70" t="s">
        <v>1185</v>
      </c>
      <c r="C213" s="18" t="s">
        <v>57</v>
      </c>
      <c r="D213" s="69" t="str">
        <f>VLOOKUP(Table4[[#This Row],[iso_code]],iso_code!G:H,2,FALSE)</f>
        <v>Burundi</v>
      </c>
      <c r="E213" s="18" t="str">
        <f>Table4[[#This Row],[iso3]]</f>
        <v>Burundi</v>
      </c>
    </row>
    <row r="214" spans="1:5">
      <c r="A214" s="18">
        <v>5</v>
      </c>
      <c r="B214" s="70" t="s">
        <v>1182</v>
      </c>
      <c r="C214" s="18" t="s">
        <v>57</v>
      </c>
      <c r="D214" s="69" t="str">
        <f>VLOOKUP(Table4[[#This Row],[iso_code]],iso_code!G:H,2,FALSE)</f>
        <v>Benin</v>
      </c>
      <c r="E214" s="18" t="str">
        <f>Table4[[#This Row],[iso3]]</f>
        <v>Benin</v>
      </c>
    </row>
    <row r="215" spans="1:5">
      <c r="A215" s="18">
        <v>5</v>
      </c>
      <c r="B215" s="70" t="s">
        <v>1183</v>
      </c>
      <c r="C215" s="18" t="s">
        <v>57</v>
      </c>
      <c r="D215" s="69" t="str">
        <f>VLOOKUP(Table4[[#This Row],[iso_code]],iso_code!G:H,2,FALSE)</f>
        <v>Botswana</v>
      </c>
      <c r="E215" s="18" t="str">
        <f>Table4[[#This Row],[iso3]]</f>
        <v>Botswana</v>
      </c>
    </row>
    <row r="216" spans="1:5">
      <c r="A216" s="18">
        <v>5</v>
      </c>
      <c r="B216" s="70" t="s">
        <v>1190</v>
      </c>
      <c r="C216" s="18" t="s">
        <v>57</v>
      </c>
      <c r="D216" s="69" t="str">
        <f>VLOOKUP(Table4[[#This Row],[iso_code]],iso_code!G:H,2,FALSE)</f>
        <v>Congo (the Democratic Republic of the)</v>
      </c>
      <c r="E216" s="18" t="str">
        <f>Table4[[#This Row],[iso3]]</f>
        <v>Congo (the Democratic Republic of the)</v>
      </c>
    </row>
    <row r="217" spans="1:5">
      <c r="A217" s="18">
        <v>5</v>
      </c>
      <c r="B217" s="70" t="s">
        <v>1186</v>
      </c>
      <c r="C217" s="18" t="s">
        <v>57</v>
      </c>
      <c r="D217" s="69" t="str">
        <f>VLOOKUP(Table4[[#This Row],[iso_code]],iso_code!G:H,2,FALSE)</f>
        <v>Central African Republic (the)</v>
      </c>
      <c r="E217" s="18" t="str">
        <f>Table4[[#This Row],[iso3]]</f>
        <v>Central African Republic (the)</v>
      </c>
    </row>
    <row r="218" spans="1:5">
      <c r="A218" s="18">
        <v>5</v>
      </c>
      <c r="B218" s="70" t="s">
        <v>1189</v>
      </c>
      <c r="C218" s="18" t="s">
        <v>57</v>
      </c>
      <c r="D218" s="69" t="str">
        <f>VLOOKUP(Table4[[#This Row],[iso_code]],iso_code!G:H,2,FALSE)</f>
        <v>Congo (the)</v>
      </c>
      <c r="E218" s="18" t="str">
        <f>Table4[[#This Row],[iso3]]</f>
        <v>Congo (the)</v>
      </c>
    </row>
    <row r="219" spans="1:5">
      <c r="A219" s="18">
        <v>5</v>
      </c>
      <c r="B219" s="70" t="s">
        <v>1198</v>
      </c>
      <c r="C219" s="18" t="s">
        <v>57</v>
      </c>
      <c r="D219" s="69" t="str">
        <f>VLOOKUP(Table4[[#This Row],[iso_code]],iso_code!G:H,2,FALSE)</f>
        <v>Côte d'Ivoire</v>
      </c>
      <c r="E219" s="18" t="str">
        <f>Table4[[#This Row],[iso3]]</f>
        <v>Côte d'Ivoire</v>
      </c>
    </row>
    <row r="220" spans="1:5">
      <c r="A220" s="18">
        <v>5</v>
      </c>
      <c r="B220" s="70" t="s">
        <v>290</v>
      </c>
      <c r="C220" s="18" t="s">
        <v>57</v>
      </c>
      <c r="D220" s="69" t="str">
        <f>VLOOKUP(Table4[[#This Row],[iso_code]],iso_code!G:H,2,FALSE)</f>
        <v>Cameroon</v>
      </c>
      <c r="E220" s="18" t="str">
        <f>Table4[[#This Row],[iso3]]</f>
        <v>Cameroon</v>
      </c>
    </row>
    <row r="221" spans="1:5">
      <c r="A221" s="18">
        <v>5</v>
      </c>
      <c r="B221" s="70" t="s">
        <v>1191</v>
      </c>
      <c r="C221" s="18" t="s">
        <v>57</v>
      </c>
      <c r="D221" s="69" t="str">
        <f>VLOOKUP(Table4[[#This Row],[iso_code]],iso_code!G:H,2,FALSE)</f>
        <v>Djibouti</v>
      </c>
      <c r="E221" s="18" t="str">
        <f>Table4[[#This Row],[iso3]]</f>
        <v>Djibouti</v>
      </c>
    </row>
    <row r="222" spans="1:5">
      <c r="A222" s="18">
        <v>5</v>
      </c>
      <c r="B222" s="70" t="s">
        <v>821</v>
      </c>
      <c r="C222" s="18" t="s">
        <v>57</v>
      </c>
      <c r="D222" s="69" t="str">
        <f>VLOOKUP(Table4[[#This Row],[iso_code]],iso_code!G:H,2,FALSE)</f>
        <v>Algeria</v>
      </c>
      <c r="E222" s="18" t="str">
        <f>Table4[[#This Row],[iso3]]</f>
        <v>Algeria</v>
      </c>
    </row>
    <row r="223" spans="1:5">
      <c r="A223" s="18">
        <v>5</v>
      </c>
      <c r="B223" s="70" t="s">
        <v>884</v>
      </c>
      <c r="C223" s="18" t="s">
        <v>57</v>
      </c>
      <c r="D223" s="69" t="str">
        <f>VLOOKUP(Table4[[#This Row],[iso_code]],iso_code!G:H,2,FALSE)</f>
        <v>Egypt</v>
      </c>
      <c r="E223" s="18" t="str">
        <f>Table4[[#This Row],[iso3]]</f>
        <v>Egypt</v>
      </c>
    </row>
    <row r="224" spans="1:5">
      <c r="A224" s="18">
        <v>5</v>
      </c>
      <c r="B224" s="70" t="s">
        <v>1193</v>
      </c>
      <c r="C224" s="18" t="s">
        <v>57</v>
      </c>
      <c r="D224" s="69" t="str">
        <f>VLOOKUP(Table4[[#This Row],[iso_code]],iso_code!G:H,2,FALSE)</f>
        <v>Eritrea</v>
      </c>
      <c r="E224" s="18" t="str">
        <f>Table4[[#This Row],[iso3]]</f>
        <v>Eritrea</v>
      </c>
    </row>
    <row r="225" spans="1:5">
      <c r="A225" s="18">
        <v>5</v>
      </c>
      <c r="B225" s="70" t="s">
        <v>199</v>
      </c>
      <c r="C225" s="18" t="s">
        <v>57</v>
      </c>
      <c r="D225" s="69" t="str">
        <f>VLOOKUP(Table4[[#This Row],[iso_code]],iso_code!G:H,2,FALSE)</f>
        <v>Ethiopia</v>
      </c>
      <c r="E225" s="18" t="str">
        <f>Table4[[#This Row],[iso3]]</f>
        <v>Ethiopia</v>
      </c>
    </row>
    <row r="226" spans="1:5">
      <c r="A226" s="18">
        <v>5</v>
      </c>
      <c r="B226" s="70" t="s">
        <v>1194</v>
      </c>
      <c r="C226" s="18" t="s">
        <v>57</v>
      </c>
      <c r="D226" s="69" t="str">
        <f>VLOOKUP(Table4[[#This Row],[iso_code]],iso_code!G:H,2,FALSE)</f>
        <v>Gabon</v>
      </c>
      <c r="E226" s="18" t="str">
        <f>Table4[[#This Row],[iso3]]</f>
        <v>Gabon</v>
      </c>
    </row>
    <row r="227" spans="1:5">
      <c r="A227" s="18">
        <v>5</v>
      </c>
      <c r="B227" s="70" t="s">
        <v>255</v>
      </c>
      <c r="C227" s="18" t="s">
        <v>57</v>
      </c>
      <c r="D227" s="69" t="str">
        <f>VLOOKUP(Table4[[#This Row],[iso_code]],iso_code!G:H,2,FALSE)</f>
        <v>Ghana</v>
      </c>
      <c r="E227" s="18" t="str">
        <f>Table4[[#This Row],[iso3]]</f>
        <v>Ghana</v>
      </c>
    </row>
    <row r="228" spans="1:5">
      <c r="A228" s="18">
        <v>5</v>
      </c>
      <c r="B228" s="70" t="s">
        <v>1195</v>
      </c>
      <c r="C228" s="18" t="s">
        <v>57</v>
      </c>
      <c r="D228" s="69" t="str">
        <f>VLOOKUP(Table4[[#This Row],[iso_code]],iso_code!G:H,2,FALSE)</f>
        <v>Gambia (the)</v>
      </c>
      <c r="E228" s="18" t="str">
        <f>Table4[[#This Row],[iso3]]</f>
        <v>Gambia (the)</v>
      </c>
    </row>
    <row r="229" spans="1:5">
      <c r="A229" s="18">
        <v>5</v>
      </c>
      <c r="B229" s="70" t="s">
        <v>1196</v>
      </c>
      <c r="C229" s="18" t="s">
        <v>57</v>
      </c>
      <c r="D229" s="69" t="str">
        <f>VLOOKUP(Table4[[#This Row],[iso_code]],iso_code!G:H,2,FALSE)</f>
        <v>Guinea</v>
      </c>
      <c r="E229" s="18" t="str">
        <f>Table4[[#This Row],[iso3]]</f>
        <v>Guinea</v>
      </c>
    </row>
    <row r="230" spans="1:5">
      <c r="A230" s="18">
        <v>5</v>
      </c>
      <c r="B230" s="70" t="s">
        <v>1192</v>
      </c>
      <c r="C230" s="18" t="s">
        <v>57</v>
      </c>
      <c r="D230" s="69" t="str">
        <f>VLOOKUP(Table4[[#This Row],[iso_code]],iso_code!G:H,2,FALSE)</f>
        <v>Equatorial Guinea</v>
      </c>
      <c r="E230" s="18" t="str">
        <f>Table4[[#This Row],[iso3]]</f>
        <v>Equatorial Guinea</v>
      </c>
    </row>
    <row r="231" spans="1:5">
      <c r="A231" s="18">
        <v>5</v>
      </c>
      <c r="B231" s="70" t="s">
        <v>1197</v>
      </c>
      <c r="C231" s="18" t="s">
        <v>57</v>
      </c>
      <c r="D231" s="69" t="str">
        <f>VLOOKUP(Table4[[#This Row],[iso_code]],iso_code!G:H,2,FALSE)</f>
        <v>Guinea-Bissau</v>
      </c>
      <c r="E231" s="18" t="str">
        <f>Table4[[#This Row],[iso3]]</f>
        <v>Guinea-Bissau</v>
      </c>
    </row>
    <row r="232" spans="1:5">
      <c r="A232" s="18">
        <v>5</v>
      </c>
      <c r="B232" s="70" t="s">
        <v>434</v>
      </c>
      <c r="C232" s="18" t="s">
        <v>57</v>
      </c>
      <c r="D232" s="69" t="str">
        <f>VLOOKUP(Table4[[#This Row],[iso_code]],iso_code!G:H,2,FALSE)</f>
        <v>Kenya</v>
      </c>
      <c r="E232" s="18" t="str">
        <f>Table4[[#This Row],[iso3]]</f>
        <v>Kenya</v>
      </c>
    </row>
    <row r="233" spans="1:5">
      <c r="A233" s="18">
        <v>5</v>
      </c>
      <c r="B233" s="70" t="s">
        <v>1200</v>
      </c>
      <c r="C233" s="18" t="s">
        <v>57</v>
      </c>
      <c r="D233" s="69" t="str">
        <f>VLOOKUP(Table4[[#This Row],[iso_code]],iso_code!G:H,2,FALSE)</f>
        <v>Liberia</v>
      </c>
      <c r="E233" s="18" t="str">
        <f>Table4[[#This Row],[iso3]]</f>
        <v>Liberia</v>
      </c>
    </row>
    <row r="234" spans="1:5">
      <c r="A234" s="18">
        <v>5</v>
      </c>
      <c r="B234" s="70" t="s">
        <v>1199</v>
      </c>
      <c r="C234" s="18" t="s">
        <v>57</v>
      </c>
      <c r="D234" s="69" t="str">
        <f>VLOOKUP(Table4[[#This Row],[iso_code]],iso_code!G:H,2,FALSE)</f>
        <v>Lesotho</v>
      </c>
      <c r="E234" s="18" t="str">
        <f>Table4[[#This Row],[iso3]]</f>
        <v>Lesotho</v>
      </c>
    </row>
    <row r="235" spans="1:5">
      <c r="A235" s="18">
        <v>5</v>
      </c>
      <c r="B235" s="70" t="s">
        <v>1201</v>
      </c>
      <c r="C235" s="18" t="s">
        <v>57</v>
      </c>
      <c r="D235" s="69" t="str">
        <f>VLOOKUP(Table4[[#This Row],[iso_code]],iso_code!G:H,2,FALSE)</f>
        <v>Libya</v>
      </c>
      <c r="E235" s="18" t="str">
        <f>Table4[[#This Row],[iso3]]</f>
        <v>Libya</v>
      </c>
    </row>
    <row r="236" spans="1:5">
      <c r="A236" s="18">
        <v>5</v>
      </c>
      <c r="B236" s="70" t="s">
        <v>519</v>
      </c>
      <c r="C236" s="18" t="s">
        <v>57</v>
      </c>
      <c r="D236" s="69" t="str">
        <f>VLOOKUP(Table4[[#This Row],[iso_code]],iso_code!G:H,2,FALSE)</f>
        <v>Morocco</v>
      </c>
      <c r="E236" s="18" t="str">
        <f>Table4[[#This Row],[iso3]]</f>
        <v>Morocco</v>
      </c>
    </row>
    <row r="237" spans="1:5">
      <c r="A237" s="18">
        <v>5</v>
      </c>
      <c r="B237" s="70" t="s">
        <v>1204</v>
      </c>
      <c r="C237" s="18" t="s">
        <v>57</v>
      </c>
      <c r="D237" s="69" t="str">
        <f>VLOOKUP(Table4[[#This Row],[iso_code]],iso_code!G:H,2,FALSE)</f>
        <v>Mali</v>
      </c>
      <c r="E237" s="18" t="str">
        <f>Table4[[#This Row],[iso3]]</f>
        <v>Mali</v>
      </c>
    </row>
    <row r="238" spans="1:5">
      <c r="A238" s="18">
        <v>5</v>
      </c>
      <c r="B238" s="70" t="s">
        <v>1205</v>
      </c>
      <c r="C238" s="18" t="s">
        <v>57</v>
      </c>
      <c r="D238" s="69" t="str">
        <f>VLOOKUP(Table4[[#This Row],[iso_code]],iso_code!G:H,2,FALSE)</f>
        <v>Mauritania</v>
      </c>
      <c r="E238" s="18" t="str">
        <f>Table4[[#This Row],[iso3]]</f>
        <v>Mauritania</v>
      </c>
    </row>
    <row r="239" spans="1:5">
      <c r="A239" s="18">
        <v>5</v>
      </c>
      <c r="B239" s="70" t="s">
        <v>1203</v>
      </c>
      <c r="C239" s="18" t="s">
        <v>57</v>
      </c>
      <c r="D239" s="69" t="str">
        <f>VLOOKUP(Table4[[#This Row],[iso_code]],iso_code!G:H,2,FALSE)</f>
        <v>Malawi</v>
      </c>
      <c r="E239" s="18" t="str">
        <f>Table4[[#This Row],[iso3]]</f>
        <v>Malawi</v>
      </c>
    </row>
    <row r="240" spans="1:5">
      <c r="A240" s="18">
        <v>5</v>
      </c>
      <c r="B240" s="70" t="s">
        <v>1206</v>
      </c>
      <c r="C240" s="18" t="s">
        <v>57</v>
      </c>
      <c r="D240" s="69" t="str">
        <f>VLOOKUP(Table4[[#This Row],[iso_code]],iso_code!G:H,2,FALSE)</f>
        <v>Mozambique</v>
      </c>
      <c r="E240" s="18" t="str">
        <f>Table4[[#This Row],[iso3]]</f>
        <v>Mozambique</v>
      </c>
    </row>
    <row r="241" spans="1:5">
      <c r="A241" s="18">
        <v>5</v>
      </c>
      <c r="B241" s="70" t="s">
        <v>1207</v>
      </c>
      <c r="C241" s="18" t="s">
        <v>57</v>
      </c>
      <c r="D241" s="69" t="str">
        <f>VLOOKUP(Table4[[#This Row],[iso_code]],iso_code!G:H,2,FALSE)</f>
        <v>Namibia</v>
      </c>
      <c r="E241" s="18" t="str">
        <f>Table4[[#This Row],[iso3]]</f>
        <v>Namibia</v>
      </c>
    </row>
    <row r="242" spans="1:5">
      <c r="A242" s="18">
        <v>5</v>
      </c>
      <c r="B242" s="70" t="s">
        <v>1042</v>
      </c>
      <c r="C242" s="18" t="s">
        <v>57</v>
      </c>
      <c r="D242" s="69" t="str">
        <f>VLOOKUP(Table4[[#This Row],[iso_code]],iso_code!G:H,2,FALSE)</f>
        <v>Niger (the)</v>
      </c>
      <c r="E242" s="18" t="str">
        <f>Table4[[#This Row],[iso3]]</f>
        <v>Niger (the)</v>
      </c>
    </row>
    <row r="243" spans="1:5">
      <c r="A243" s="18">
        <v>5</v>
      </c>
      <c r="B243" s="70" t="s">
        <v>1208</v>
      </c>
      <c r="C243" s="18" t="s">
        <v>57</v>
      </c>
      <c r="D243" s="69" t="str">
        <f>VLOOKUP(Table4[[#This Row],[iso_code]],iso_code!G:H,2,FALSE)</f>
        <v>Nigeria</v>
      </c>
      <c r="E243" s="18" t="str">
        <f>Table4[[#This Row],[iso3]]</f>
        <v>Nigeria</v>
      </c>
    </row>
    <row r="244" spans="1:5">
      <c r="A244" s="18">
        <v>5</v>
      </c>
      <c r="B244" s="70" t="s">
        <v>1209</v>
      </c>
      <c r="C244" s="18" t="s">
        <v>57</v>
      </c>
      <c r="D244" s="69" t="str">
        <f>VLOOKUP(Table4[[#This Row],[iso_code]],iso_code!G:H,2,FALSE)</f>
        <v>Rwanda</v>
      </c>
      <c r="E244" s="18" t="str">
        <f>Table4[[#This Row],[iso3]]</f>
        <v>Rwanda</v>
      </c>
    </row>
    <row r="245" spans="1:5">
      <c r="A245" s="18">
        <v>5</v>
      </c>
      <c r="B245" s="70" t="s">
        <v>1216</v>
      </c>
      <c r="C245" s="18" t="s">
        <v>57</v>
      </c>
      <c r="D245" s="69" t="str">
        <f>VLOOKUP(Table4[[#This Row],[iso_code]],iso_code!G:H,2,FALSE)</f>
        <v>Sudan (the)</v>
      </c>
      <c r="E245" s="18" t="str">
        <f>Table4[[#This Row],[iso3]]</f>
        <v>Sudan (the)</v>
      </c>
    </row>
    <row r="246" spans="1:5">
      <c r="A246" s="18">
        <v>5</v>
      </c>
      <c r="B246" s="70" t="s">
        <v>1213</v>
      </c>
      <c r="C246" s="18" t="s">
        <v>57</v>
      </c>
      <c r="D246" s="69" t="str">
        <f>VLOOKUP(Table4[[#This Row],[iso_code]],iso_code!G:H,2,FALSE)</f>
        <v>Sierra Leone</v>
      </c>
      <c r="E246" s="18" t="str">
        <f>Table4[[#This Row],[iso3]]</f>
        <v>Sierra Leone</v>
      </c>
    </row>
    <row r="247" spans="1:5">
      <c r="A247" s="18">
        <v>5</v>
      </c>
      <c r="B247" s="70" t="s">
        <v>1211</v>
      </c>
      <c r="C247" s="18" t="s">
        <v>57</v>
      </c>
      <c r="D247" s="69" t="str">
        <f>VLOOKUP(Table4[[#This Row],[iso_code]],iso_code!G:H,2,FALSE)</f>
        <v>Senegal</v>
      </c>
      <c r="E247" s="18" t="str">
        <f>Table4[[#This Row],[iso3]]</f>
        <v>Senegal</v>
      </c>
    </row>
    <row r="248" spans="1:5">
      <c r="A248" s="18">
        <v>5</v>
      </c>
      <c r="B248" s="70" t="s">
        <v>1214</v>
      </c>
      <c r="C248" s="18" t="s">
        <v>57</v>
      </c>
      <c r="D248" s="69" t="str">
        <f>VLOOKUP(Table4[[#This Row],[iso_code]],iso_code!G:H,2,FALSE)</f>
        <v>Somalia</v>
      </c>
      <c r="E248" s="18" t="str">
        <f>Table4[[#This Row],[iso3]]</f>
        <v>Somalia</v>
      </c>
    </row>
    <row r="249" spans="1:5">
      <c r="A249" s="18">
        <v>5</v>
      </c>
      <c r="B249" s="70" t="s">
        <v>1217</v>
      </c>
      <c r="C249" s="18" t="s">
        <v>57</v>
      </c>
      <c r="D249" s="69" t="str">
        <f>VLOOKUP(Table4[[#This Row],[iso_code]],iso_code!G:H,2,FALSE)</f>
        <v>Eswatini</v>
      </c>
      <c r="E249" s="18" t="str">
        <f>Table4[[#This Row],[iso3]]</f>
        <v>Eswatini</v>
      </c>
    </row>
    <row r="250" spans="1:5">
      <c r="A250" s="18">
        <v>5</v>
      </c>
      <c r="B250" s="70" t="s">
        <v>1187</v>
      </c>
      <c r="C250" s="18" t="s">
        <v>57</v>
      </c>
      <c r="D250" s="69" t="str">
        <f>VLOOKUP(Table4[[#This Row],[iso_code]],iso_code!G:H,2,FALSE)</f>
        <v>Chad</v>
      </c>
      <c r="E250" s="18" t="str">
        <f>Table4[[#This Row],[iso3]]</f>
        <v>Chad</v>
      </c>
    </row>
    <row r="251" spans="1:5">
      <c r="A251" s="18">
        <v>5</v>
      </c>
      <c r="B251" s="70" t="s">
        <v>1218</v>
      </c>
      <c r="C251" s="18" t="s">
        <v>57</v>
      </c>
      <c r="D251" s="69" t="str">
        <f>VLOOKUP(Table4[[#This Row],[iso_code]],iso_code!G:H,2,FALSE)</f>
        <v>Togo</v>
      </c>
      <c r="E251" s="18" t="str">
        <f>Table4[[#This Row],[iso3]]</f>
        <v>Togo</v>
      </c>
    </row>
    <row r="252" spans="1:5">
      <c r="A252" s="18">
        <v>5</v>
      </c>
      <c r="B252" s="70" t="s">
        <v>989</v>
      </c>
      <c r="C252" s="18" t="s">
        <v>57</v>
      </c>
      <c r="D252" s="69" t="str">
        <f>VLOOKUP(Table4[[#This Row],[iso_code]],iso_code!G:H,2,FALSE)</f>
        <v>Tunisia</v>
      </c>
      <c r="E252" s="18" t="str">
        <f>Table4[[#This Row],[iso3]]</f>
        <v>Tunisia</v>
      </c>
    </row>
    <row r="253" spans="1:5">
      <c r="A253" s="18">
        <v>5</v>
      </c>
      <c r="B253" s="70" t="s">
        <v>894</v>
      </c>
      <c r="C253" s="18" t="s">
        <v>57</v>
      </c>
      <c r="D253" s="69" t="str">
        <f>VLOOKUP(Table4[[#This Row],[iso_code]],iso_code!G:H,2,FALSE)</f>
        <v>Tanzania, United Republic of</v>
      </c>
      <c r="E253" s="18" t="str">
        <f>Table4[[#This Row],[iso3]]</f>
        <v>Tanzania, United Republic of</v>
      </c>
    </row>
    <row r="254" spans="1:5">
      <c r="A254" s="18">
        <v>5</v>
      </c>
      <c r="B254" s="70" t="s">
        <v>1219</v>
      </c>
      <c r="C254" s="18" t="s">
        <v>57</v>
      </c>
      <c r="D254" s="69" t="str">
        <f>VLOOKUP(Table4[[#This Row],[iso_code]],iso_code!G:H,2,FALSE)</f>
        <v>Uganda</v>
      </c>
      <c r="E254" s="18" t="str">
        <f>Table4[[#This Row],[iso3]]</f>
        <v>Uganda</v>
      </c>
    </row>
    <row r="255" spans="1:5">
      <c r="A255" s="18">
        <v>5</v>
      </c>
      <c r="B255" s="70" t="s">
        <v>627</v>
      </c>
      <c r="C255" s="18" t="s">
        <v>57</v>
      </c>
      <c r="D255" s="69" t="str">
        <f>VLOOKUP(Table4[[#This Row],[iso_code]],iso_code!G:H,2,FALSE)</f>
        <v>South Africa</v>
      </c>
      <c r="E255" s="18" t="str">
        <f>Table4[[#This Row],[iso3]]</f>
        <v>South Africa</v>
      </c>
    </row>
    <row r="256" spans="1:5">
      <c r="A256" s="18">
        <v>5</v>
      </c>
      <c r="B256" s="70" t="s">
        <v>767</v>
      </c>
      <c r="C256" s="18" t="s">
        <v>57</v>
      </c>
      <c r="D256" s="69" t="str">
        <f>VLOOKUP(Table4[[#This Row],[iso_code]],iso_code!G:H,2,FALSE)</f>
        <v>Zambia</v>
      </c>
      <c r="E256" s="18" t="str">
        <f>Table4[[#This Row],[iso3]]</f>
        <v>Zambia</v>
      </c>
    </row>
    <row r="257" spans="1:5">
      <c r="A257" s="18">
        <v>5</v>
      </c>
      <c r="B257" s="70" t="s">
        <v>1220</v>
      </c>
      <c r="C257" s="18" t="s">
        <v>57</v>
      </c>
      <c r="D257" s="69" t="str">
        <f>VLOOKUP(Table4[[#This Row],[iso_code]],iso_code!G:H,2,FALSE)</f>
        <v>Zimbabwe</v>
      </c>
      <c r="E257" s="18" t="str">
        <f>Table4[[#This Row],[iso3]]</f>
        <v>Zimbabwe</v>
      </c>
    </row>
    <row r="258" spans="1:5">
      <c r="A258" s="18">
        <v>6</v>
      </c>
      <c r="B258" s="62" t="s">
        <v>821</v>
      </c>
      <c r="C258" s="18" t="s">
        <v>57</v>
      </c>
      <c r="D258" s="69" t="str">
        <f>VLOOKUP(Table4[[#This Row],[iso_code]],iso_code!G:H,2,FALSE)</f>
        <v>Algeria</v>
      </c>
      <c r="E258" s="18" t="str">
        <f>Table4[[#This Row],[iso3]]</f>
        <v>Algeria</v>
      </c>
    </row>
    <row r="259" spans="1:5">
      <c r="A259" s="18">
        <v>6</v>
      </c>
      <c r="B259" s="62" t="s">
        <v>1181</v>
      </c>
      <c r="C259" s="18" t="s">
        <v>57</v>
      </c>
      <c r="D259" s="69" t="str">
        <f>VLOOKUP(Table4[[#This Row],[iso_code]],iso_code!G:H,2,FALSE)</f>
        <v>Angola</v>
      </c>
      <c r="E259" s="18" t="str">
        <f>Table4[[#This Row],[iso3]]</f>
        <v>Angola</v>
      </c>
    </row>
    <row r="260" spans="1:5">
      <c r="A260" s="18">
        <v>6</v>
      </c>
      <c r="B260" s="62" t="s">
        <v>1182</v>
      </c>
      <c r="C260" s="18" t="s">
        <v>57</v>
      </c>
      <c r="D260" s="69" t="str">
        <f>VLOOKUP(Table4[[#This Row],[iso_code]],iso_code!G:H,2,FALSE)</f>
        <v>Benin</v>
      </c>
      <c r="E260" s="18" t="str">
        <f>Table4[[#This Row],[iso3]]</f>
        <v>Benin</v>
      </c>
    </row>
    <row r="261" spans="1:5">
      <c r="A261" s="18">
        <v>6</v>
      </c>
      <c r="B261" s="62" t="s">
        <v>1183</v>
      </c>
      <c r="C261" s="18" t="s">
        <v>57</v>
      </c>
      <c r="D261" s="69" t="str">
        <f>VLOOKUP(Table4[[#This Row],[iso_code]],iso_code!G:H,2,FALSE)</f>
        <v>Botswana</v>
      </c>
      <c r="E261" s="18" t="str">
        <f>Table4[[#This Row],[iso3]]</f>
        <v>Botswana</v>
      </c>
    </row>
    <row r="262" spans="1:5">
      <c r="A262" s="18">
        <v>6</v>
      </c>
      <c r="B262" s="62" t="s">
        <v>1184</v>
      </c>
      <c r="C262" s="18" t="s">
        <v>57</v>
      </c>
      <c r="D262" s="69" t="str">
        <f>VLOOKUP(Table4[[#This Row],[iso_code]],iso_code!G:H,2,FALSE)</f>
        <v>Burkina Faso</v>
      </c>
      <c r="E262" s="18" t="str">
        <f>Table4[[#This Row],[iso3]]</f>
        <v>Burkina Faso</v>
      </c>
    </row>
    <row r="263" spans="1:5">
      <c r="A263" s="18">
        <v>6</v>
      </c>
      <c r="B263" s="62" t="s">
        <v>1185</v>
      </c>
      <c r="C263" s="18" t="s">
        <v>57</v>
      </c>
      <c r="D263" s="69" t="str">
        <f>VLOOKUP(Table4[[#This Row],[iso_code]],iso_code!G:H,2,FALSE)</f>
        <v>Burundi</v>
      </c>
      <c r="E263" s="18" t="str">
        <f>Table4[[#This Row],[iso3]]</f>
        <v>Burundi</v>
      </c>
    </row>
    <row r="264" spans="1:5">
      <c r="A264" s="18">
        <v>6</v>
      </c>
      <c r="B264" s="62" t="s">
        <v>290</v>
      </c>
      <c r="C264" s="18" t="s">
        <v>57</v>
      </c>
      <c r="D264" s="69" t="str">
        <f>VLOOKUP(Table4[[#This Row],[iso_code]],iso_code!G:H,2,FALSE)</f>
        <v>Cameroon</v>
      </c>
      <c r="E264" s="18" t="str">
        <f>Table4[[#This Row],[iso3]]</f>
        <v>Cameroon</v>
      </c>
    </row>
    <row r="265" spans="1:5">
      <c r="A265" s="18">
        <v>6</v>
      </c>
      <c r="B265" s="62" t="s">
        <v>1186</v>
      </c>
      <c r="C265" s="18" t="s">
        <v>57</v>
      </c>
      <c r="D265" s="69" t="str">
        <f>VLOOKUP(Table4[[#This Row],[iso_code]],iso_code!G:H,2,FALSE)</f>
        <v>Central African Republic (the)</v>
      </c>
      <c r="E265" s="18" t="str">
        <f>Table4[[#This Row],[iso3]]</f>
        <v>Central African Republic (the)</v>
      </c>
    </row>
    <row r="266" spans="1:5">
      <c r="A266" s="18">
        <v>6</v>
      </c>
      <c r="B266" s="62" t="s">
        <v>1187</v>
      </c>
      <c r="C266" s="18" t="s">
        <v>57</v>
      </c>
      <c r="D266" s="69" t="str">
        <f>VLOOKUP(Table4[[#This Row],[iso_code]],iso_code!G:H,2,FALSE)</f>
        <v>Chad</v>
      </c>
      <c r="E266" s="18" t="str">
        <f>Table4[[#This Row],[iso3]]</f>
        <v>Chad</v>
      </c>
    </row>
    <row r="267" spans="1:5">
      <c r="A267" s="18">
        <v>6</v>
      </c>
      <c r="B267" s="62" t="s">
        <v>1190</v>
      </c>
      <c r="C267" s="18" t="s">
        <v>57</v>
      </c>
      <c r="D267" s="69" t="str">
        <f>VLOOKUP(Table4[[#This Row],[iso_code]],iso_code!G:H,2,FALSE)</f>
        <v>Congo (the Democratic Republic of the)</v>
      </c>
      <c r="E267" s="18" t="str">
        <f>Table4[[#This Row],[iso3]]</f>
        <v>Congo (the Democratic Republic of the)</v>
      </c>
    </row>
    <row r="268" spans="1:5">
      <c r="A268" s="18">
        <v>6</v>
      </c>
      <c r="B268" s="62" t="s">
        <v>1189</v>
      </c>
      <c r="C268" s="18" t="s">
        <v>57</v>
      </c>
      <c r="D268" s="69" t="str">
        <f>VLOOKUP(Table4[[#This Row],[iso_code]],iso_code!G:H,2,FALSE)</f>
        <v>Congo (the)</v>
      </c>
      <c r="E268" s="18" t="str">
        <f>Table4[[#This Row],[iso3]]</f>
        <v>Congo (the)</v>
      </c>
    </row>
    <row r="269" spans="1:5">
      <c r="A269" s="18">
        <v>6</v>
      </c>
      <c r="B269" s="62" t="s">
        <v>1191</v>
      </c>
      <c r="C269" s="18" t="s">
        <v>57</v>
      </c>
      <c r="D269" s="69" t="str">
        <f>VLOOKUP(Table4[[#This Row],[iso_code]],iso_code!G:H,2,FALSE)</f>
        <v>Djibouti</v>
      </c>
      <c r="E269" s="18" t="str">
        <f>Table4[[#This Row],[iso3]]</f>
        <v>Djibouti</v>
      </c>
    </row>
    <row r="270" spans="1:5">
      <c r="A270" s="18">
        <v>6</v>
      </c>
      <c r="B270" s="62" t="s">
        <v>884</v>
      </c>
      <c r="C270" s="18" t="s">
        <v>57</v>
      </c>
      <c r="D270" s="69" t="str">
        <f>VLOOKUP(Table4[[#This Row],[iso_code]],iso_code!G:H,2,FALSE)</f>
        <v>Egypt</v>
      </c>
      <c r="E270" s="18" t="str">
        <f>Table4[[#This Row],[iso3]]</f>
        <v>Egypt</v>
      </c>
    </row>
    <row r="271" spans="1:5">
      <c r="A271" s="18">
        <v>6</v>
      </c>
      <c r="B271" s="62" t="s">
        <v>1192</v>
      </c>
      <c r="C271" s="18" t="s">
        <v>57</v>
      </c>
      <c r="D271" s="69" t="str">
        <f>VLOOKUP(Table4[[#This Row],[iso_code]],iso_code!G:H,2,FALSE)</f>
        <v>Equatorial Guinea</v>
      </c>
      <c r="E271" s="18" t="str">
        <f>Table4[[#This Row],[iso3]]</f>
        <v>Equatorial Guinea</v>
      </c>
    </row>
    <row r="272" spans="1:5">
      <c r="A272" s="18">
        <v>6</v>
      </c>
      <c r="B272" s="62" t="s">
        <v>1193</v>
      </c>
      <c r="C272" s="18" t="s">
        <v>57</v>
      </c>
      <c r="D272" s="69" t="str">
        <f>VLOOKUP(Table4[[#This Row],[iso_code]],iso_code!G:H,2,FALSE)</f>
        <v>Eritrea</v>
      </c>
      <c r="E272" s="18" t="str">
        <f>Table4[[#This Row],[iso3]]</f>
        <v>Eritrea</v>
      </c>
    </row>
    <row r="273" spans="1:5">
      <c r="A273" s="18">
        <v>6</v>
      </c>
      <c r="B273" s="62" t="s">
        <v>1217</v>
      </c>
      <c r="C273" s="18" t="s">
        <v>57</v>
      </c>
      <c r="D273" s="69" t="str">
        <f>VLOOKUP(Table4[[#This Row],[iso_code]],iso_code!G:H,2,FALSE)</f>
        <v>Eswatini</v>
      </c>
      <c r="E273" s="18" t="str">
        <f>Table4[[#This Row],[iso3]]</f>
        <v>Eswatini</v>
      </c>
    </row>
    <row r="274" spans="1:5">
      <c r="A274" s="18">
        <v>6</v>
      </c>
      <c r="B274" s="62" t="s">
        <v>199</v>
      </c>
      <c r="C274" s="18" t="s">
        <v>57</v>
      </c>
      <c r="D274" s="69" t="str">
        <f>VLOOKUP(Table4[[#This Row],[iso_code]],iso_code!G:H,2,FALSE)</f>
        <v>Ethiopia</v>
      </c>
      <c r="E274" s="18" t="str">
        <f>Table4[[#This Row],[iso3]]</f>
        <v>Ethiopia</v>
      </c>
    </row>
    <row r="275" spans="1:5">
      <c r="A275" s="18">
        <v>6</v>
      </c>
      <c r="B275" s="62" t="s">
        <v>1194</v>
      </c>
      <c r="C275" s="18" t="s">
        <v>57</v>
      </c>
      <c r="D275" s="69" t="str">
        <f>VLOOKUP(Table4[[#This Row],[iso_code]],iso_code!G:H,2,FALSE)</f>
        <v>Gabon</v>
      </c>
      <c r="E275" s="18" t="str">
        <f>Table4[[#This Row],[iso3]]</f>
        <v>Gabon</v>
      </c>
    </row>
    <row r="276" spans="1:5">
      <c r="A276" s="18">
        <v>6</v>
      </c>
      <c r="B276" s="62" t="s">
        <v>1195</v>
      </c>
      <c r="C276" s="18" t="s">
        <v>57</v>
      </c>
      <c r="D276" s="69" t="str">
        <f>VLOOKUP(Table4[[#This Row],[iso_code]],iso_code!G:H,2,FALSE)</f>
        <v>Gambia (the)</v>
      </c>
      <c r="E276" s="18" t="str">
        <f>Table4[[#This Row],[iso3]]</f>
        <v>Gambia (the)</v>
      </c>
    </row>
    <row r="277" spans="1:5">
      <c r="A277" s="18">
        <v>6</v>
      </c>
      <c r="B277" s="62" t="s">
        <v>255</v>
      </c>
      <c r="C277" s="18" t="s">
        <v>57</v>
      </c>
      <c r="D277" s="69" t="str">
        <f>VLOOKUP(Table4[[#This Row],[iso_code]],iso_code!G:H,2,FALSE)</f>
        <v>Ghana</v>
      </c>
      <c r="E277" s="18" t="str">
        <f>Table4[[#This Row],[iso3]]</f>
        <v>Ghana</v>
      </c>
    </row>
    <row r="278" spans="1:5">
      <c r="A278" s="18">
        <v>6</v>
      </c>
      <c r="B278" s="62" t="s">
        <v>1196</v>
      </c>
      <c r="C278" s="18" t="s">
        <v>57</v>
      </c>
      <c r="D278" s="69" t="str">
        <f>VLOOKUP(Table4[[#This Row],[iso_code]],iso_code!G:H,2,FALSE)</f>
        <v>Guinea</v>
      </c>
      <c r="E278" s="18" t="str">
        <f>Table4[[#This Row],[iso3]]</f>
        <v>Guinea</v>
      </c>
    </row>
    <row r="279" spans="1:5">
      <c r="A279" s="18">
        <v>6</v>
      </c>
      <c r="B279" s="62" t="s">
        <v>1197</v>
      </c>
      <c r="C279" s="18" t="s">
        <v>57</v>
      </c>
      <c r="D279" s="69" t="str">
        <f>VLOOKUP(Table4[[#This Row],[iso_code]],iso_code!G:H,2,FALSE)</f>
        <v>Guinea-Bissau</v>
      </c>
      <c r="E279" s="18" t="str">
        <f>Table4[[#This Row],[iso3]]</f>
        <v>Guinea-Bissau</v>
      </c>
    </row>
    <row r="280" spans="1:5">
      <c r="A280" s="18">
        <v>6</v>
      </c>
      <c r="B280" s="62" t="s">
        <v>1198</v>
      </c>
      <c r="C280" s="18" t="s">
        <v>57</v>
      </c>
      <c r="D280" s="69" t="str">
        <f>VLOOKUP(Table4[[#This Row],[iso_code]],iso_code!G:H,2,FALSE)</f>
        <v>Côte d'Ivoire</v>
      </c>
      <c r="E280" s="18" t="str">
        <f>Table4[[#This Row],[iso3]]</f>
        <v>Côte d'Ivoire</v>
      </c>
    </row>
    <row r="281" spans="1:5">
      <c r="A281" s="18">
        <v>6</v>
      </c>
      <c r="B281" s="62" t="s">
        <v>434</v>
      </c>
      <c r="C281" s="18" t="s">
        <v>57</v>
      </c>
      <c r="D281" s="69" t="str">
        <f>VLOOKUP(Table4[[#This Row],[iso_code]],iso_code!G:H,2,FALSE)</f>
        <v>Kenya</v>
      </c>
      <c r="E281" s="18" t="str">
        <f>Table4[[#This Row],[iso3]]</f>
        <v>Kenya</v>
      </c>
    </row>
    <row r="282" spans="1:5">
      <c r="A282" s="18">
        <v>6</v>
      </c>
      <c r="B282" s="62" t="s">
        <v>1199</v>
      </c>
      <c r="C282" s="18" t="s">
        <v>57</v>
      </c>
      <c r="D282" s="69" t="str">
        <f>VLOOKUP(Table4[[#This Row],[iso_code]],iso_code!G:H,2,FALSE)</f>
        <v>Lesotho</v>
      </c>
      <c r="E282" s="18" t="str">
        <f>Table4[[#This Row],[iso3]]</f>
        <v>Lesotho</v>
      </c>
    </row>
    <row r="283" spans="1:5">
      <c r="A283" s="18">
        <v>6</v>
      </c>
      <c r="B283" s="62" t="s">
        <v>1200</v>
      </c>
      <c r="C283" s="18" t="s">
        <v>57</v>
      </c>
      <c r="D283" s="69" t="str">
        <f>VLOOKUP(Table4[[#This Row],[iso_code]],iso_code!G:H,2,FALSE)</f>
        <v>Liberia</v>
      </c>
      <c r="E283" s="18" t="str">
        <f>Table4[[#This Row],[iso3]]</f>
        <v>Liberia</v>
      </c>
    </row>
    <row r="284" spans="1:5">
      <c r="A284" s="18">
        <v>6</v>
      </c>
      <c r="B284" s="62" t="s">
        <v>1201</v>
      </c>
      <c r="C284" s="18" t="s">
        <v>57</v>
      </c>
      <c r="D284" s="69" t="str">
        <f>VLOOKUP(Table4[[#This Row],[iso_code]],iso_code!G:H,2,FALSE)</f>
        <v>Libya</v>
      </c>
      <c r="E284" s="18" t="str">
        <f>Table4[[#This Row],[iso3]]</f>
        <v>Libya</v>
      </c>
    </row>
    <row r="285" spans="1:5">
      <c r="A285" s="18">
        <v>6</v>
      </c>
      <c r="B285" s="62" t="s">
        <v>1203</v>
      </c>
      <c r="C285" s="18" t="s">
        <v>57</v>
      </c>
      <c r="D285" s="69" t="str">
        <f>VLOOKUP(Table4[[#This Row],[iso_code]],iso_code!G:H,2,FALSE)</f>
        <v>Malawi</v>
      </c>
      <c r="E285" s="18" t="str">
        <f>Table4[[#This Row],[iso3]]</f>
        <v>Malawi</v>
      </c>
    </row>
    <row r="286" spans="1:5">
      <c r="A286" s="18">
        <v>6</v>
      </c>
      <c r="B286" s="62" t="s">
        <v>1204</v>
      </c>
      <c r="C286" s="18" t="s">
        <v>57</v>
      </c>
      <c r="D286" s="69" t="str">
        <f>VLOOKUP(Table4[[#This Row],[iso_code]],iso_code!G:H,2,FALSE)</f>
        <v>Mali</v>
      </c>
      <c r="E286" s="18" t="str">
        <f>Table4[[#This Row],[iso3]]</f>
        <v>Mali</v>
      </c>
    </row>
    <row r="287" spans="1:5">
      <c r="A287" s="18">
        <v>6</v>
      </c>
      <c r="B287" s="62" t="s">
        <v>1205</v>
      </c>
      <c r="C287" s="18" t="s">
        <v>57</v>
      </c>
      <c r="D287" s="69" t="str">
        <f>VLOOKUP(Table4[[#This Row],[iso_code]],iso_code!G:H,2,FALSE)</f>
        <v>Mauritania</v>
      </c>
      <c r="E287" s="18" t="str">
        <f>Table4[[#This Row],[iso3]]</f>
        <v>Mauritania</v>
      </c>
    </row>
    <row r="288" spans="1:5">
      <c r="A288" s="18">
        <v>6</v>
      </c>
      <c r="B288" s="62" t="s">
        <v>519</v>
      </c>
      <c r="C288" s="18" t="s">
        <v>57</v>
      </c>
      <c r="D288" s="69" t="str">
        <f>VLOOKUP(Table4[[#This Row],[iso_code]],iso_code!G:H,2,FALSE)</f>
        <v>Morocco</v>
      </c>
      <c r="E288" s="18" t="str">
        <f>Table4[[#This Row],[iso3]]</f>
        <v>Morocco</v>
      </c>
    </row>
    <row r="289" spans="1:5">
      <c r="A289" s="18">
        <v>6</v>
      </c>
      <c r="B289" s="62" t="s">
        <v>1206</v>
      </c>
      <c r="C289" s="18" t="s">
        <v>57</v>
      </c>
      <c r="D289" s="69" t="str">
        <f>VLOOKUP(Table4[[#This Row],[iso_code]],iso_code!G:H,2,FALSE)</f>
        <v>Mozambique</v>
      </c>
      <c r="E289" s="18" t="str">
        <f>Table4[[#This Row],[iso3]]</f>
        <v>Mozambique</v>
      </c>
    </row>
    <row r="290" spans="1:5">
      <c r="A290" s="18">
        <v>6</v>
      </c>
      <c r="B290" s="62" t="s">
        <v>1207</v>
      </c>
      <c r="C290" s="18" t="s">
        <v>57</v>
      </c>
      <c r="D290" s="69" t="str">
        <f>VLOOKUP(Table4[[#This Row],[iso_code]],iso_code!G:H,2,FALSE)</f>
        <v>Namibia</v>
      </c>
      <c r="E290" s="18" t="str">
        <f>Table4[[#This Row],[iso3]]</f>
        <v>Namibia</v>
      </c>
    </row>
    <row r="291" spans="1:5">
      <c r="A291" s="18">
        <v>6</v>
      </c>
      <c r="B291" s="62" t="s">
        <v>1042</v>
      </c>
      <c r="C291" s="18" t="s">
        <v>57</v>
      </c>
      <c r="D291" s="69" t="str">
        <f>VLOOKUP(Table4[[#This Row],[iso_code]],iso_code!G:H,2,FALSE)</f>
        <v>Niger (the)</v>
      </c>
      <c r="E291" s="18" t="str">
        <f>Table4[[#This Row],[iso3]]</f>
        <v>Niger (the)</v>
      </c>
    </row>
    <row r="292" spans="1:5">
      <c r="A292" s="18">
        <v>6</v>
      </c>
      <c r="B292" s="62" t="s">
        <v>1208</v>
      </c>
      <c r="C292" s="18" t="s">
        <v>57</v>
      </c>
      <c r="D292" s="69" t="str">
        <f>VLOOKUP(Table4[[#This Row],[iso_code]],iso_code!G:H,2,FALSE)</f>
        <v>Nigeria</v>
      </c>
      <c r="E292" s="18" t="str">
        <f>Table4[[#This Row],[iso3]]</f>
        <v>Nigeria</v>
      </c>
    </row>
    <row r="293" spans="1:5">
      <c r="A293" s="18">
        <v>6</v>
      </c>
      <c r="B293" s="62" t="s">
        <v>1209</v>
      </c>
      <c r="C293" s="18" t="s">
        <v>57</v>
      </c>
      <c r="D293" s="69" t="str">
        <f>VLOOKUP(Table4[[#This Row],[iso_code]],iso_code!G:H,2,FALSE)</f>
        <v>Rwanda</v>
      </c>
      <c r="E293" s="18" t="str">
        <f>Table4[[#This Row],[iso3]]</f>
        <v>Rwanda</v>
      </c>
    </row>
    <row r="294" spans="1:5">
      <c r="A294" s="18">
        <v>6</v>
      </c>
      <c r="B294" s="62" t="s">
        <v>1211</v>
      </c>
      <c r="C294" s="18" t="s">
        <v>57</v>
      </c>
      <c r="D294" s="69" t="str">
        <f>VLOOKUP(Table4[[#This Row],[iso_code]],iso_code!G:H,2,FALSE)</f>
        <v>Senegal</v>
      </c>
      <c r="E294" s="18" t="str">
        <f>Table4[[#This Row],[iso3]]</f>
        <v>Senegal</v>
      </c>
    </row>
    <row r="295" spans="1:5">
      <c r="A295" s="18">
        <v>6</v>
      </c>
      <c r="B295" s="62" t="s">
        <v>1213</v>
      </c>
      <c r="C295" s="18" t="s">
        <v>57</v>
      </c>
      <c r="D295" s="69" t="str">
        <f>VLOOKUP(Table4[[#This Row],[iso_code]],iso_code!G:H,2,FALSE)</f>
        <v>Sierra Leone</v>
      </c>
      <c r="E295" s="18" t="str">
        <f>Table4[[#This Row],[iso3]]</f>
        <v>Sierra Leone</v>
      </c>
    </row>
    <row r="296" spans="1:5">
      <c r="A296" s="18">
        <v>6</v>
      </c>
      <c r="B296" s="62" t="s">
        <v>1214</v>
      </c>
      <c r="C296" s="18" t="s">
        <v>57</v>
      </c>
      <c r="D296" s="69" t="str">
        <f>VLOOKUP(Table4[[#This Row],[iso_code]],iso_code!G:H,2,FALSE)</f>
        <v>Somalia</v>
      </c>
      <c r="E296" s="18" t="str">
        <f>Table4[[#This Row],[iso3]]</f>
        <v>Somalia</v>
      </c>
    </row>
    <row r="297" spans="1:5">
      <c r="A297" s="18">
        <v>6</v>
      </c>
      <c r="B297" s="62" t="s">
        <v>627</v>
      </c>
      <c r="C297" s="18" t="s">
        <v>57</v>
      </c>
      <c r="D297" s="69" t="str">
        <f>VLOOKUP(Table4[[#This Row],[iso_code]],iso_code!G:H,2,FALSE)</f>
        <v>South Africa</v>
      </c>
      <c r="E297" s="18" t="str">
        <f>Table4[[#This Row],[iso3]]</f>
        <v>South Africa</v>
      </c>
    </row>
    <row r="298" spans="1:5">
      <c r="A298" s="18">
        <v>6</v>
      </c>
      <c r="B298" s="62" t="s">
        <v>1215</v>
      </c>
      <c r="C298" s="18" t="s">
        <v>57</v>
      </c>
      <c r="D298" s="69" t="str">
        <f>VLOOKUP(Table4[[#This Row],[iso_code]],iso_code!G:H,2,FALSE)</f>
        <v>South Sudan</v>
      </c>
      <c r="E298" s="18" t="str">
        <f>Table4[[#This Row],[iso3]]</f>
        <v>South Sudan</v>
      </c>
    </row>
    <row r="299" spans="1:5">
      <c r="A299" s="18">
        <v>6</v>
      </c>
      <c r="B299" s="62" t="s">
        <v>1216</v>
      </c>
      <c r="C299" s="18" t="s">
        <v>57</v>
      </c>
      <c r="D299" s="69" t="str">
        <f>VLOOKUP(Table4[[#This Row],[iso_code]],iso_code!G:H,2,FALSE)</f>
        <v>Sudan (the)</v>
      </c>
      <c r="E299" s="18" t="str">
        <f>Table4[[#This Row],[iso3]]</f>
        <v>Sudan (the)</v>
      </c>
    </row>
    <row r="300" spans="1:5">
      <c r="A300" s="18">
        <v>6</v>
      </c>
      <c r="B300" s="62" t="s">
        <v>894</v>
      </c>
      <c r="C300" s="18" t="s">
        <v>57</v>
      </c>
      <c r="D300" s="69" t="str">
        <f>VLOOKUP(Table4[[#This Row],[iso_code]],iso_code!G:H,2,FALSE)</f>
        <v>Tanzania, United Republic of</v>
      </c>
      <c r="E300" s="18" t="str">
        <f>Table4[[#This Row],[iso3]]</f>
        <v>Tanzania, United Republic of</v>
      </c>
    </row>
    <row r="301" spans="1:5">
      <c r="A301" s="18">
        <v>6</v>
      </c>
      <c r="B301" s="62" t="s">
        <v>1218</v>
      </c>
      <c r="C301" s="18" t="s">
        <v>57</v>
      </c>
      <c r="D301" s="69" t="str">
        <f>VLOOKUP(Table4[[#This Row],[iso_code]],iso_code!G:H,2,FALSE)</f>
        <v>Togo</v>
      </c>
      <c r="E301" s="18" t="str">
        <f>Table4[[#This Row],[iso3]]</f>
        <v>Togo</v>
      </c>
    </row>
    <row r="302" spans="1:5">
      <c r="A302" s="18">
        <v>6</v>
      </c>
      <c r="B302" s="18" t="s">
        <v>989</v>
      </c>
      <c r="C302" s="18" t="s">
        <v>57</v>
      </c>
      <c r="D302" s="69" t="str">
        <f>VLOOKUP(Table4[[#This Row],[iso_code]],iso_code!G:H,2,FALSE)</f>
        <v>Tunisia</v>
      </c>
      <c r="E302" s="18" t="str">
        <f>Table4[[#This Row],[iso3]]</f>
        <v>Tunisia</v>
      </c>
    </row>
    <row r="303" spans="1:5">
      <c r="A303" s="18">
        <v>6</v>
      </c>
      <c r="B303" s="18" t="s">
        <v>1219</v>
      </c>
      <c r="C303" s="18" t="s">
        <v>57</v>
      </c>
      <c r="D303" s="69" t="str">
        <f>VLOOKUP(Table4[[#This Row],[iso_code]],iso_code!G:H,2,FALSE)</f>
        <v>Uganda</v>
      </c>
      <c r="E303" s="18" t="str">
        <f>Table4[[#This Row],[iso3]]</f>
        <v>Uganda</v>
      </c>
    </row>
    <row r="304" spans="1:5">
      <c r="A304" s="18">
        <v>6</v>
      </c>
      <c r="B304" s="18" t="s">
        <v>767</v>
      </c>
      <c r="C304" s="18" t="s">
        <v>57</v>
      </c>
      <c r="D304" s="69" t="str">
        <f>VLOOKUP(Table4[[#This Row],[iso_code]],iso_code!G:H,2,FALSE)</f>
        <v>Zambia</v>
      </c>
      <c r="E304" s="18" t="str">
        <f>Table4[[#This Row],[iso3]]</f>
        <v>Zambia</v>
      </c>
    </row>
    <row r="305" spans="1:5">
      <c r="A305" s="18">
        <v>6</v>
      </c>
      <c r="B305" s="18" t="s">
        <v>1220</v>
      </c>
      <c r="C305" s="18" t="s">
        <v>57</v>
      </c>
      <c r="D305" s="69" t="str">
        <f>VLOOKUP(Table4[[#This Row],[iso_code]],iso_code!G:H,2,FALSE)</f>
        <v>Zimbabwe</v>
      </c>
      <c r="E305" s="18" t="str">
        <f>Table4[[#This Row],[iso3]]</f>
        <v>Zimbabwe</v>
      </c>
    </row>
    <row r="306" spans="1:5">
      <c r="A306" s="18">
        <v>7</v>
      </c>
      <c r="B306" s="62" t="s">
        <v>821</v>
      </c>
      <c r="C306" s="18" t="s">
        <v>57</v>
      </c>
      <c r="D306" s="69" t="str">
        <f>VLOOKUP(Table4[[#This Row],[iso_code]],iso_code!G:H,2,FALSE)</f>
        <v>Algeria</v>
      </c>
      <c r="E306" s="18" t="str">
        <f>Table4[[#This Row],[iso3]]</f>
        <v>Algeria</v>
      </c>
    </row>
    <row r="307" spans="1:5">
      <c r="A307" s="18">
        <v>7</v>
      </c>
      <c r="B307" s="62" t="s">
        <v>1181</v>
      </c>
      <c r="C307" s="18" t="s">
        <v>57</v>
      </c>
      <c r="D307" s="69" t="str">
        <f>VLOOKUP(Table4[[#This Row],[iso_code]],iso_code!G:H,2,FALSE)</f>
        <v>Angola</v>
      </c>
      <c r="E307" s="18" t="str">
        <f>Table4[[#This Row],[iso3]]</f>
        <v>Angola</v>
      </c>
    </row>
    <row r="308" spans="1:5">
      <c r="A308" s="18">
        <v>7</v>
      </c>
      <c r="B308" s="62" t="s">
        <v>1182</v>
      </c>
      <c r="C308" s="18" t="s">
        <v>57</v>
      </c>
      <c r="D308" s="69" t="str">
        <f>VLOOKUP(Table4[[#This Row],[iso_code]],iso_code!G:H,2,FALSE)</f>
        <v>Benin</v>
      </c>
      <c r="E308" s="18" t="str">
        <f>Table4[[#This Row],[iso3]]</f>
        <v>Benin</v>
      </c>
    </row>
    <row r="309" spans="1:5">
      <c r="A309" s="18">
        <v>7</v>
      </c>
      <c r="B309" s="62" t="s">
        <v>1183</v>
      </c>
      <c r="C309" s="18" t="s">
        <v>57</v>
      </c>
      <c r="D309" s="69" t="str">
        <f>VLOOKUP(Table4[[#This Row],[iso_code]],iso_code!G:H,2,FALSE)</f>
        <v>Botswana</v>
      </c>
      <c r="E309" s="18" t="str">
        <f>Table4[[#This Row],[iso3]]</f>
        <v>Botswana</v>
      </c>
    </row>
    <row r="310" spans="1:5">
      <c r="A310" s="18">
        <v>7</v>
      </c>
      <c r="B310" s="62" t="s">
        <v>1184</v>
      </c>
      <c r="C310" s="18" t="s">
        <v>57</v>
      </c>
      <c r="D310" s="69" t="str">
        <f>VLOOKUP(Table4[[#This Row],[iso_code]],iso_code!G:H,2,FALSE)</f>
        <v>Burkina Faso</v>
      </c>
      <c r="E310" s="18" t="str">
        <f>Table4[[#This Row],[iso3]]</f>
        <v>Burkina Faso</v>
      </c>
    </row>
    <row r="311" spans="1:5">
      <c r="A311" s="18">
        <v>7</v>
      </c>
      <c r="B311" s="62" t="s">
        <v>1185</v>
      </c>
      <c r="C311" s="18" t="s">
        <v>57</v>
      </c>
      <c r="D311" s="69" t="str">
        <f>VLOOKUP(Table4[[#This Row],[iso_code]],iso_code!G:H,2,FALSE)</f>
        <v>Burundi</v>
      </c>
      <c r="E311" s="18" t="str">
        <f>Table4[[#This Row],[iso3]]</f>
        <v>Burundi</v>
      </c>
    </row>
    <row r="312" spans="1:5">
      <c r="A312" s="18">
        <v>7</v>
      </c>
      <c r="B312" s="62" t="s">
        <v>290</v>
      </c>
      <c r="C312" s="18" t="s">
        <v>57</v>
      </c>
      <c r="D312" s="69" t="str">
        <f>VLOOKUP(Table4[[#This Row],[iso_code]],iso_code!G:H,2,FALSE)</f>
        <v>Cameroon</v>
      </c>
      <c r="E312" s="18" t="str">
        <f>Table4[[#This Row],[iso3]]</f>
        <v>Cameroon</v>
      </c>
    </row>
    <row r="313" spans="1:5">
      <c r="A313" s="18">
        <v>7</v>
      </c>
      <c r="B313" s="62" t="s">
        <v>1186</v>
      </c>
      <c r="C313" s="18" t="s">
        <v>57</v>
      </c>
      <c r="D313" s="69" t="str">
        <f>VLOOKUP(Table4[[#This Row],[iso_code]],iso_code!G:H,2,FALSE)</f>
        <v>Central African Republic (the)</v>
      </c>
      <c r="E313" s="18" t="str">
        <f>Table4[[#This Row],[iso3]]</f>
        <v>Central African Republic (the)</v>
      </c>
    </row>
    <row r="314" spans="1:5">
      <c r="A314" s="18">
        <v>7</v>
      </c>
      <c r="B314" s="62" t="s">
        <v>1187</v>
      </c>
      <c r="C314" s="18" t="s">
        <v>57</v>
      </c>
      <c r="D314" s="69" t="str">
        <f>VLOOKUP(Table4[[#This Row],[iso_code]],iso_code!G:H,2,FALSE)</f>
        <v>Chad</v>
      </c>
      <c r="E314" s="18" t="str">
        <f>Table4[[#This Row],[iso3]]</f>
        <v>Chad</v>
      </c>
    </row>
    <row r="315" spans="1:5">
      <c r="A315" s="18">
        <v>7</v>
      </c>
      <c r="B315" s="62" t="s">
        <v>1190</v>
      </c>
      <c r="C315" s="18" t="s">
        <v>57</v>
      </c>
      <c r="D315" s="69" t="str">
        <f>VLOOKUP(Table4[[#This Row],[iso_code]],iso_code!G:H,2,FALSE)</f>
        <v>Congo (the Democratic Republic of the)</v>
      </c>
      <c r="E315" s="18" t="str">
        <f>Table4[[#This Row],[iso3]]</f>
        <v>Congo (the Democratic Republic of the)</v>
      </c>
    </row>
    <row r="316" spans="1:5">
      <c r="A316" s="18">
        <v>7</v>
      </c>
      <c r="B316" s="62" t="s">
        <v>1189</v>
      </c>
      <c r="C316" s="18" t="s">
        <v>57</v>
      </c>
      <c r="D316" s="69" t="str">
        <f>VLOOKUP(Table4[[#This Row],[iso_code]],iso_code!G:H,2,FALSE)</f>
        <v>Congo (the)</v>
      </c>
      <c r="E316" s="18" t="str">
        <f>Table4[[#This Row],[iso3]]</f>
        <v>Congo (the)</v>
      </c>
    </row>
    <row r="317" spans="1:5">
      <c r="A317" s="18">
        <v>7</v>
      </c>
      <c r="B317" s="62" t="s">
        <v>1191</v>
      </c>
      <c r="C317" s="18" t="s">
        <v>57</v>
      </c>
      <c r="D317" s="69" t="str">
        <f>VLOOKUP(Table4[[#This Row],[iso_code]],iso_code!G:H,2,FALSE)</f>
        <v>Djibouti</v>
      </c>
      <c r="E317" s="18" t="str">
        <f>Table4[[#This Row],[iso3]]</f>
        <v>Djibouti</v>
      </c>
    </row>
    <row r="318" spans="1:5">
      <c r="A318" s="18">
        <v>7</v>
      </c>
      <c r="B318" s="62" t="s">
        <v>884</v>
      </c>
      <c r="C318" s="18" t="s">
        <v>57</v>
      </c>
      <c r="D318" s="69" t="str">
        <f>VLOOKUP(Table4[[#This Row],[iso_code]],iso_code!G:H,2,FALSE)</f>
        <v>Egypt</v>
      </c>
      <c r="E318" s="18" t="str">
        <f>Table4[[#This Row],[iso3]]</f>
        <v>Egypt</v>
      </c>
    </row>
    <row r="319" spans="1:5">
      <c r="A319" s="18">
        <v>7</v>
      </c>
      <c r="B319" s="62" t="s">
        <v>1192</v>
      </c>
      <c r="C319" s="18" t="s">
        <v>57</v>
      </c>
      <c r="D319" s="69" t="str">
        <f>VLOOKUP(Table4[[#This Row],[iso_code]],iso_code!G:H,2,FALSE)</f>
        <v>Equatorial Guinea</v>
      </c>
      <c r="E319" s="18" t="str">
        <f>Table4[[#This Row],[iso3]]</f>
        <v>Equatorial Guinea</v>
      </c>
    </row>
    <row r="320" spans="1:5">
      <c r="A320" s="18">
        <v>7</v>
      </c>
      <c r="B320" s="62" t="s">
        <v>1193</v>
      </c>
      <c r="C320" s="18" t="s">
        <v>57</v>
      </c>
      <c r="D320" s="69" t="str">
        <f>VLOOKUP(Table4[[#This Row],[iso_code]],iso_code!G:H,2,FALSE)</f>
        <v>Eritrea</v>
      </c>
      <c r="E320" s="18" t="str">
        <f>Table4[[#This Row],[iso3]]</f>
        <v>Eritrea</v>
      </c>
    </row>
    <row r="321" spans="1:5">
      <c r="A321" s="18">
        <v>7</v>
      </c>
      <c r="B321" s="62" t="s">
        <v>1217</v>
      </c>
      <c r="C321" s="18" t="s">
        <v>57</v>
      </c>
      <c r="D321" s="69" t="str">
        <f>VLOOKUP(Table4[[#This Row],[iso_code]],iso_code!G:H,2,FALSE)</f>
        <v>Eswatini</v>
      </c>
      <c r="E321" s="18" t="str">
        <f>Table4[[#This Row],[iso3]]</f>
        <v>Eswatini</v>
      </c>
    </row>
    <row r="322" spans="1:5">
      <c r="A322" s="18">
        <v>7</v>
      </c>
      <c r="B322" s="62" t="s">
        <v>199</v>
      </c>
      <c r="C322" s="18" t="s">
        <v>57</v>
      </c>
      <c r="D322" s="69" t="str">
        <f>VLOOKUP(Table4[[#This Row],[iso_code]],iso_code!G:H,2,FALSE)</f>
        <v>Ethiopia</v>
      </c>
      <c r="E322" s="18" t="str">
        <f>Table4[[#This Row],[iso3]]</f>
        <v>Ethiopia</v>
      </c>
    </row>
    <row r="323" spans="1:5">
      <c r="A323" s="18">
        <v>7</v>
      </c>
      <c r="B323" s="62" t="s">
        <v>1194</v>
      </c>
      <c r="C323" s="18" t="s">
        <v>57</v>
      </c>
      <c r="D323" s="69" t="str">
        <f>VLOOKUP(Table4[[#This Row],[iso_code]],iso_code!G:H,2,FALSE)</f>
        <v>Gabon</v>
      </c>
      <c r="E323" s="18" t="str">
        <f>Table4[[#This Row],[iso3]]</f>
        <v>Gabon</v>
      </c>
    </row>
    <row r="324" spans="1:5">
      <c r="A324" s="18">
        <v>7</v>
      </c>
      <c r="B324" s="62" t="s">
        <v>1195</v>
      </c>
      <c r="C324" s="18" t="s">
        <v>57</v>
      </c>
      <c r="D324" s="69" t="str">
        <f>VLOOKUP(Table4[[#This Row],[iso_code]],iso_code!G:H,2,FALSE)</f>
        <v>Gambia (the)</v>
      </c>
      <c r="E324" s="18" t="str">
        <f>Table4[[#This Row],[iso3]]</f>
        <v>Gambia (the)</v>
      </c>
    </row>
    <row r="325" spans="1:5">
      <c r="A325" s="18">
        <v>7</v>
      </c>
      <c r="B325" s="62" t="s">
        <v>255</v>
      </c>
      <c r="C325" s="18" t="s">
        <v>57</v>
      </c>
      <c r="D325" s="69" t="str">
        <f>VLOOKUP(Table4[[#This Row],[iso_code]],iso_code!G:H,2,FALSE)</f>
        <v>Ghana</v>
      </c>
      <c r="E325" s="18" t="str">
        <f>Table4[[#This Row],[iso3]]</f>
        <v>Ghana</v>
      </c>
    </row>
    <row r="326" spans="1:5">
      <c r="A326" s="18">
        <v>7</v>
      </c>
      <c r="B326" s="62" t="s">
        <v>1196</v>
      </c>
      <c r="C326" s="18" t="s">
        <v>57</v>
      </c>
      <c r="D326" s="69" t="str">
        <f>VLOOKUP(Table4[[#This Row],[iso_code]],iso_code!G:H,2,FALSE)</f>
        <v>Guinea</v>
      </c>
      <c r="E326" s="18" t="str">
        <f>Table4[[#This Row],[iso3]]</f>
        <v>Guinea</v>
      </c>
    </row>
    <row r="327" spans="1:5">
      <c r="A327" s="18">
        <v>7</v>
      </c>
      <c r="B327" s="62" t="s">
        <v>1197</v>
      </c>
      <c r="C327" s="18" t="s">
        <v>57</v>
      </c>
      <c r="D327" s="69" t="str">
        <f>VLOOKUP(Table4[[#This Row],[iso_code]],iso_code!G:H,2,FALSE)</f>
        <v>Guinea-Bissau</v>
      </c>
      <c r="E327" s="18" t="str">
        <f>Table4[[#This Row],[iso3]]</f>
        <v>Guinea-Bissau</v>
      </c>
    </row>
    <row r="328" spans="1:5">
      <c r="A328" s="18">
        <v>7</v>
      </c>
      <c r="B328" s="62" t="s">
        <v>1198</v>
      </c>
      <c r="C328" s="18" t="s">
        <v>57</v>
      </c>
      <c r="D328" s="69" t="str">
        <f>VLOOKUP(Table4[[#This Row],[iso_code]],iso_code!G:H,2,FALSE)</f>
        <v>Côte d'Ivoire</v>
      </c>
      <c r="E328" s="18" t="str">
        <f>Table4[[#This Row],[iso3]]</f>
        <v>Côte d'Ivoire</v>
      </c>
    </row>
    <row r="329" spans="1:5">
      <c r="A329" s="18">
        <v>7</v>
      </c>
      <c r="B329" s="62" t="s">
        <v>434</v>
      </c>
      <c r="C329" s="18" t="s">
        <v>57</v>
      </c>
      <c r="D329" s="69" t="str">
        <f>VLOOKUP(Table4[[#This Row],[iso_code]],iso_code!G:H,2,FALSE)</f>
        <v>Kenya</v>
      </c>
      <c r="E329" s="18" t="str">
        <f>Table4[[#This Row],[iso3]]</f>
        <v>Kenya</v>
      </c>
    </row>
    <row r="330" spans="1:5">
      <c r="A330" s="18">
        <v>7</v>
      </c>
      <c r="B330" s="62" t="s">
        <v>1199</v>
      </c>
      <c r="C330" s="18" t="s">
        <v>57</v>
      </c>
      <c r="D330" s="69" t="str">
        <f>VLOOKUP(Table4[[#This Row],[iso_code]],iso_code!G:H,2,FALSE)</f>
        <v>Lesotho</v>
      </c>
      <c r="E330" s="18" t="str">
        <f>Table4[[#This Row],[iso3]]</f>
        <v>Lesotho</v>
      </c>
    </row>
    <row r="331" spans="1:5">
      <c r="A331" s="18">
        <v>7</v>
      </c>
      <c r="B331" s="62" t="s">
        <v>1200</v>
      </c>
      <c r="C331" s="18" t="s">
        <v>57</v>
      </c>
      <c r="D331" s="69" t="str">
        <f>VLOOKUP(Table4[[#This Row],[iso_code]],iso_code!G:H,2,FALSE)</f>
        <v>Liberia</v>
      </c>
      <c r="E331" s="18" t="str">
        <f>Table4[[#This Row],[iso3]]</f>
        <v>Liberia</v>
      </c>
    </row>
    <row r="332" spans="1:5">
      <c r="A332" s="18">
        <v>7</v>
      </c>
      <c r="B332" s="62" t="s">
        <v>1201</v>
      </c>
      <c r="C332" s="18" t="s">
        <v>57</v>
      </c>
      <c r="D332" s="69" t="str">
        <f>VLOOKUP(Table4[[#This Row],[iso_code]],iso_code!G:H,2,FALSE)</f>
        <v>Libya</v>
      </c>
      <c r="E332" s="18" t="str">
        <f>Table4[[#This Row],[iso3]]</f>
        <v>Libya</v>
      </c>
    </row>
    <row r="333" spans="1:5">
      <c r="A333" s="18">
        <v>7</v>
      </c>
      <c r="B333" s="62" t="s">
        <v>1203</v>
      </c>
      <c r="C333" s="18" t="s">
        <v>57</v>
      </c>
      <c r="D333" s="69" t="str">
        <f>VLOOKUP(Table4[[#This Row],[iso_code]],iso_code!G:H,2,FALSE)</f>
        <v>Malawi</v>
      </c>
      <c r="E333" s="18" t="str">
        <f>Table4[[#This Row],[iso3]]</f>
        <v>Malawi</v>
      </c>
    </row>
    <row r="334" spans="1:5">
      <c r="A334" s="18">
        <v>7</v>
      </c>
      <c r="B334" s="62" t="s">
        <v>1204</v>
      </c>
      <c r="C334" s="18" t="s">
        <v>57</v>
      </c>
      <c r="D334" s="69" t="str">
        <f>VLOOKUP(Table4[[#This Row],[iso_code]],iso_code!G:H,2,FALSE)</f>
        <v>Mali</v>
      </c>
      <c r="E334" s="18" t="str">
        <f>Table4[[#This Row],[iso3]]</f>
        <v>Mali</v>
      </c>
    </row>
    <row r="335" spans="1:5">
      <c r="A335" s="18">
        <v>7</v>
      </c>
      <c r="B335" s="62" t="s">
        <v>1205</v>
      </c>
      <c r="C335" s="18" t="s">
        <v>57</v>
      </c>
      <c r="D335" s="69" t="str">
        <f>VLOOKUP(Table4[[#This Row],[iso_code]],iso_code!G:H,2,FALSE)</f>
        <v>Mauritania</v>
      </c>
      <c r="E335" s="18" t="str">
        <f>Table4[[#This Row],[iso3]]</f>
        <v>Mauritania</v>
      </c>
    </row>
    <row r="336" spans="1:5">
      <c r="A336" s="18">
        <v>7</v>
      </c>
      <c r="B336" s="62" t="s">
        <v>519</v>
      </c>
      <c r="C336" s="18" t="s">
        <v>57</v>
      </c>
      <c r="D336" s="69" t="str">
        <f>VLOOKUP(Table4[[#This Row],[iso_code]],iso_code!G:H,2,FALSE)</f>
        <v>Morocco</v>
      </c>
      <c r="E336" s="18" t="str">
        <f>Table4[[#This Row],[iso3]]</f>
        <v>Morocco</v>
      </c>
    </row>
    <row r="337" spans="1:5">
      <c r="A337" s="18">
        <v>7</v>
      </c>
      <c r="B337" s="62" t="s">
        <v>1206</v>
      </c>
      <c r="C337" s="18" t="s">
        <v>57</v>
      </c>
      <c r="D337" s="69" t="str">
        <f>VLOOKUP(Table4[[#This Row],[iso_code]],iso_code!G:H,2,FALSE)</f>
        <v>Mozambique</v>
      </c>
      <c r="E337" s="18" t="str">
        <f>Table4[[#This Row],[iso3]]</f>
        <v>Mozambique</v>
      </c>
    </row>
    <row r="338" spans="1:5">
      <c r="A338" s="18">
        <v>7</v>
      </c>
      <c r="B338" s="62" t="s">
        <v>1207</v>
      </c>
      <c r="C338" s="18" t="s">
        <v>57</v>
      </c>
      <c r="D338" s="69" t="str">
        <f>VLOOKUP(Table4[[#This Row],[iso_code]],iso_code!G:H,2,FALSE)</f>
        <v>Namibia</v>
      </c>
      <c r="E338" s="18" t="str">
        <f>Table4[[#This Row],[iso3]]</f>
        <v>Namibia</v>
      </c>
    </row>
    <row r="339" spans="1:5">
      <c r="A339" s="18">
        <v>7</v>
      </c>
      <c r="B339" s="62" t="s">
        <v>1042</v>
      </c>
      <c r="C339" s="18" t="s">
        <v>57</v>
      </c>
      <c r="D339" s="69" t="str">
        <f>VLOOKUP(Table4[[#This Row],[iso_code]],iso_code!G:H,2,FALSE)</f>
        <v>Niger (the)</v>
      </c>
      <c r="E339" s="18" t="str">
        <f>Table4[[#This Row],[iso3]]</f>
        <v>Niger (the)</v>
      </c>
    </row>
    <row r="340" spans="1:5">
      <c r="A340" s="18">
        <v>7</v>
      </c>
      <c r="B340" s="62" t="s">
        <v>1208</v>
      </c>
      <c r="C340" s="18" t="s">
        <v>57</v>
      </c>
      <c r="D340" s="69" t="str">
        <f>VLOOKUP(Table4[[#This Row],[iso_code]],iso_code!G:H,2,FALSE)</f>
        <v>Nigeria</v>
      </c>
      <c r="E340" s="18" t="str">
        <f>Table4[[#This Row],[iso3]]</f>
        <v>Nigeria</v>
      </c>
    </row>
    <row r="341" spans="1:5">
      <c r="A341" s="18">
        <v>7</v>
      </c>
      <c r="B341" s="62" t="s">
        <v>1209</v>
      </c>
      <c r="C341" s="18" t="s">
        <v>57</v>
      </c>
      <c r="D341" s="69" t="str">
        <f>VLOOKUP(Table4[[#This Row],[iso_code]],iso_code!G:H,2,FALSE)</f>
        <v>Rwanda</v>
      </c>
      <c r="E341" s="18" t="str">
        <f>Table4[[#This Row],[iso3]]</f>
        <v>Rwanda</v>
      </c>
    </row>
    <row r="342" spans="1:5">
      <c r="A342" s="18">
        <v>7</v>
      </c>
      <c r="B342" s="62" t="s">
        <v>1211</v>
      </c>
      <c r="C342" s="18" t="s">
        <v>57</v>
      </c>
      <c r="D342" s="69" t="str">
        <f>VLOOKUP(Table4[[#This Row],[iso_code]],iso_code!G:H,2,FALSE)</f>
        <v>Senegal</v>
      </c>
      <c r="E342" s="18" t="str">
        <f>Table4[[#This Row],[iso3]]</f>
        <v>Senegal</v>
      </c>
    </row>
    <row r="343" spans="1:5">
      <c r="A343" s="18">
        <v>7</v>
      </c>
      <c r="B343" s="62" t="s">
        <v>1213</v>
      </c>
      <c r="C343" s="18" t="s">
        <v>57</v>
      </c>
      <c r="D343" s="69" t="str">
        <f>VLOOKUP(Table4[[#This Row],[iso_code]],iso_code!G:H,2,FALSE)</f>
        <v>Sierra Leone</v>
      </c>
      <c r="E343" s="18" t="str">
        <f>Table4[[#This Row],[iso3]]</f>
        <v>Sierra Leone</v>
      </c>
    </row>
    <row r="344" spans="1:5">
      <c r="A344" s="18">
        <v>7</v>
      </c>
      <c r="B344" s="62" t="s">
        <v>1214</v>
      </c>
      <c r="C344" s="18" t="s">
        <v>57</v>
      </c>
      <c r="D344" s="69" t="str">
        <f>VLOOKUP(Table4[[#This Row],[iso_code]],iso_code!G:H,2,FALSE)</f>
        <v>Somalia</v>
      </c>
      <c r="E344" s="18" t="str">
        <f>Table4[[#This Row],[iso3]]</f>
        <v>Somalia</v>
      </c>
    </row>
    <row r="345" spans="1:5">
      <c r="A345" s="18">
        <v>7</v>
      </c>
      <c r="B345" s="62" t="s">
        <v>627</v>
      </c>
      <c r="C345" s="18" t="s">
        <v>57</v>
      </c>
      <c r="D345" s="69" t="str">
        <f>VLOOKUP(Table4[[#This Row],[iso_code]],iso_code!G:H,2,FALSE)</f>
        <v>South Africa</v>
      </c>
      <c r="E345" s="18" t="str">
        <f>Table4[[#This Row],[iso3]]</f>
        <v>South Africa</v>
      </c>
    </row>
    <row r="346" spans="1:5">
      <c r="A346" s="18">
        <v>7</v>
      </c>
      <c r="B346" s="62" t="s">
        <v>1215</v>
      </c>
      <c r="C346" s="18" t="s">
        <v>57</v>
      </c>
      <c r="D346" s="69" t="str">
        <f>VLOOKUP(Table4[[#This Row],[iso_code]],iso_code!G:H,2,FALSE)</f>
        <v>South Sudan</v>
      </c>
      <c r="E346" s="18" t="str">
        <f>Table4[[#This Row],[iso3]]</f>
        <v>South Sudan</v>
      </c>
    </row>
    <row r="347" spans="1:5">
      <c r="A347" s="18">
        <v>7</v>
      </c>
      <c r="B347" s="62" t="s">
        <v>1216</v>
      </c>
      <c r="C347" s="18" t="s">
        <v>57</v>
      </c>
      <c r="D347" s="69" t="str">
        <f>VLOOKUP(Table4[[#This Row],[iso_code]],iso_code!G:H,2,FALSE)</f>
        <v>Sudan (the)</v>
      </c>
      <c r="E347" s="18" t="str">
        <f>Table4[[#This Row],[iso3]]</f>
        <v>Sudan (the)</v>
      </c>
    </row>
    <row r="348" spans="1:5">
      <c r="A348" s="18">
        <v>7</v>
      </c>
      <c r="B348" s="62" t="s">
        <v>894</v>
      </c>
      <c r="C348" s="18" t="s">
        <v>57</v>
      </c>
      <c r="D348" s="69" t="str">
        <f>VLOOKUP(Table4[[#This Row],[iso_code]],iso_code!G:H,2,FALSE)</f>
        <v>Tanzania, United Republic of</v>
      </c>
      <c r="E348" s="18" t="str">
        <f>Table4[[#This Row],[iso3]]</f>
        <v>Tanzania, United Republic of</v>
      </c>
    </row>
    <row r="349" spans="1:5">
      <c r="A349" s="18">
        <v>7</v>
      </c>
      <c r="B349" s="62" t="s">
        <v>1218</v>
      </c>
      <c r="C349" s="18" t="s">
        <v>57</v>
      </c>
      <c r="D349" s="69" t="str">
        <f>VLOOKUP(Table4[[#This Row],[iso_code]],iso_code!G:H,2,FALSE)</f>
        <v>Togo</v>
      </c>
      <c r="E349" s="18" t="str">
        <f>Table4[[#This Row],[iso3]]</f>
        <v>Togo</v>
      </c>
    </row>
    <row r="350" spans="1:5">
      <c r="A350" s="18">
        <v>7</v>
      </c>
      <c r="B350" s="18" t="s">
        <v>989</v>
      </c>
      <c r="C350" s="18" t="s">
        <v>57</v>
      </c>
      <c r="D350" s="69" t="str">
        <f>VLOOKUP(Table4[[#This Row],[iso_code]],iso_code!G:H,2,FALSE)</f>
        <v>Tunisia</v>
      </c>
      <c r="E350" s="18" t="str">
        <f>Table4[[#This Row],[iso3]]</f>
        <v>Tunisia</v>
      </c>
    </row>
    <row r="351" spans="1:5">
      <c r="A351" s="18">
        <v>7</v>
      </c>
      <c r="B351" s="18" t="s">
        <v>1219</v>
      </c>
      <c r="C351" s="18" t="s">
        <v>57</v>
      </c>
      <c r="D351" s="69" t="str">
        <f>VLOOKUP(Table4[[#This Row],[iso_code]],iso_code!G:H,2,FALSE)</f>
        <v>Uganda</v>
      </c>
      <c r="E351" s="18" t="str">
        <f>Table4[[#This Row],[iso3]]</f>
        <v>Uganda</v>
      </c>
    </row>
    <row r="352" spans="1:5">
      <c r="A352" s="18">
        <v>7</v>
      </c>
      <c r="B352" s="18" t="s">
        <v>767</v>
      </c>
      <c r="C352" s="18" t="s">
        <v>57</v>
      </c>
      <c r="D352" s="69" t="str">
        <f>VLOOKUP(Table4[[#This Row],[iso_code]],iso_code!G:H,2,FALSE)</f>
        <v>Zambia</v>
      </c>
      <c r="E352" s="18" t="str">
        <f>Table4[[#This Row],[iso3]]</f>
        <v>Zambia</v>
      </c>
    </row>
    <row r="353" spans="1:5">
      <c r="A353" s="18">
        <v>7</v>
      </c>
      <c r="B353" s="18" t="s">
        <v>1220</v>
      </c>
      <c r="C353" s="18" t="s">
        <v>57</v>
      </c>
      <c r="D353" s="69" t="str">
        <f>VLOOKUP(Table4[[#This Row],[iso_code]],iso_code!G:H,2,FALSE)</f>
        <v>Zimbabwe</v>
      </c>
      <c r="E353" s="18" t="str">
        <f>Table4[[#This Row],[iso3]]</f>
        <v>Zimbabwe</v>
      </c>
    </row>
    <row r="354" spans="1:5">
      <c r="A354" s="18">
        <v>8</v>
      </c>
      <c r="B354" s="62" t="s">
        <v>821</v>
      </c>
      <c r="C354" s="18" t="s">
        <v>57</v>
      </c>
      <c r="D354" s="69" t="str">
        <f>VLOOKUP(Table4[[#This Row],[iso_code]],iso_code!G:H,2,FALSE)</f>
        <v>Algeria</v>
      </c>
      <c r="E354" s="18" t="str">
        <f>Table4[[#This Row],[iso3]]</f>
        <v>Algeria</v>
      </c>
    </row>
    <row r="355" spans="1:5">
      <c r="A355" s="18">
        <v>8</v>
      </c>
      <c r="B355" s="62" t="s">
        <v>1181</v>
      </c>
      <c r="C355" s="18" t="s">
        <v>57</v>
      </c>
      <c r="D355" s="69" t="str">
        <f>VLOOKUP(Table4[[#This Row],[iso_code]],iso_code!G:H,2,FALSE)</f>
        <v>Angola</v>
      </c>
      <c r="E355" s="18" t="str">
        <f>Table4[[#This Row],[iso3]]</f>
        <v>Angola</v>
      </c>
    </row>
    <row r="356" spans="1:5">
      <c r="A356" s="18">
        <v>8</v>
      </c>
      <c r="B356" s="62" t="s">
        <v>1182</v>
      </c>
      <c r="C356" s="18" t="s">
        <v>57</v>
      </c>
      <c r="D356" s="69" t="str">
        <f>VLOOKUP(Table4[[#This Row],[iso_code]],iso_code!G:H,2,FALSE)</f>
        <v>Benin</v>
      </c>
      <c r="E356" s="18" t="str">
        <f>Table4[[#This Row],[iso3]]</f>
        <v>Benin</v>
      </c>
    </row>
    <row r="357" spans="1:5">
      <c r="A357" s="18">
        <v>8</v>
      </c>
      <c r="B357" s="62" t="s">
        <v>1183</v>
      </c>
      <c r="C357" s="18" t="s">
        <v>57</v>
      </c>
      <c r="D357" s="69" t="str">
        <f>VLOOKUP(Table4[[#This Row],[iso_code]],iso_code!G:H,2,FALSE)</f>
        <v>Botswana</v>
      </c>
      <c r="E357" s="18" t="str">
        <f>Table4[[#This Row],[iso3]]</f>
        <v>Botswana</v>
      </c>
    </row>
    <row r="358" spans="1:5">
      <c r="A358" s="18">
        <v>8</v>
      </c>
      <c r="B358" s="62" t="s">
        <v>1184</v>
      </c>
      <c r="C358" s="18" t="s">
        <v>57</v>
      </c>
      <c r="D358" s="69" t="str">
        <f>VLOOKUP(Table4[[#This Row],[iso_code]],iso_code!G:H,2,FALSE)</f>
        <v>Burkina Faso</v>
      </c>
      <c r="E358" s="18" t="str">
        <f>Table4[[#This Row],[iso3]]</f>
        <v>Burkina Faso</v>
      </c>
    </row>
    <row r="359" spans="1:5">
      <c r="A359" s="18">
        <v>8</v>
      </c>
      <c r="B359" s="62" t="s">
        <v>1185</v>
      </c>
      <c r="C359" s="18" t="s">
        <v>57</v>
      </c>
      <c r="D359" s="69" t="str">
        <f>VLOOKUP(Table4[[#This Row],[iso_code]],iso_code!G:H,2,FALSE)</f>
        <v>Burundi</v>
      </c>
      <c r="E359" s="18" t="str">
        <f>Table4[[#This Row],[iso3]]</f>
        <v>Burundi</v>
      </c>
    </row>
    <row r="360" spans="1:5">
      <c r="A360" s="18">
        <v>8</v>
      </c>
      <c r="B360" s="62" t="s">
        <v>290</v>
      </c>
      <c r="C360" s="18" t="s">
        <v>57</v>
      </c>
      <c r="D360" s="69" t="str">
        <f>VLOOKUP(Table4[[#This Row],[iso_code]],iso_code!G:H,2,FALSE)</f>
        <v>Cameroon</v>
      </c>
      <c r="E360" s="18" t="str">
        <f>Table4[[#This Row],[iso3]]</f>
        <v>Cameroon</v>
      </c>
    </row>
    <row r="361" spans="1:5">
      <c r="A361" s="18">
        <v>8</v>
      </c>
      <c r="B361" s="62" t="s">
        <v>1186</v>
      </c>
      <c r="C361" s="18" t="s">
        <v>57</v>
      </c>
      <c r="D361" s="69" t="str">
        <f>VLOOKUP(Table4[[#This Row],[iso_code]],iso_code!G:H,2,FALSE)</f>
        <v>Central African Republic (the)</v>
      </c>
      <c r="E361" s="18" t="str">
        <f>Table4[[#This Row],[iso3]]</f>
        <v>Central African Republic (the)</v>
      </c>
    </row>
    <row r="362" spans="1:5">
      <c r="A362" s="18">
        <v>8</v>
      </c>
      <c r="B362" s="62" t="s">
        <v>1187</v>
      </c>
      <c r="C362" s="18" t="s">
        <v>57</v>
      </c>
      <c r="D362" s="69" t="str">
        <f>VLOOKUP(Table4[[#This Row],[iso_code]],iso_code!G:H,2,FALSE)</f>
        <v>Chad</v>
      </c>
      <c r="E362" s="18" t="str">
        <f>Table4[[#This Row],[iso3]]</f>
        <v>Chad</v>
      </c>
    </row>
    <row r="363" spans="1:5">
      <c r="A363" s="18">
        <v>8</v>
      </c>
      <c r="B363" s="62" t="s">
        <v>1190</v>
      </c>
      <c r="C363" s="18" t="s">
        <v>57</v>
      </c>
      <c r="D363" s="69" t="str">
        <f>VLOOKUP(Table4[[#This Row],[iso_code]],iso_code!G:H,2,FALSE)</f>
        <v>Congo (the Democratic Republic of the)</v>
      </c>
      <c r="E363" s="18" t="str">
        <f>Table4[[#This Row],[iso3]]</f>
        <v>Congo (the Democratic Republic of the)</v>
      </c>
    </row>
    <row r="364" spans="1:5">
      <c r="A364" s="18">
        <v>8</v>
      </c>
      <c r="B364" s="62" t="s">
        <v>1189</v>
      </c>
      <c r="C364" s="18" t="s">
        <v>57</v>
      </c>
      <c r="D364" s="69" t="str">
        <f>VLOOKUP(Table4[[#This Row],[iso_code]],iso_code!G:H,2,FALSE)</f>
        <v>Congo (the)</v>
      </c>
      <c r="E364" s="18" t="str">
        <f>Table4[[#This Row],[iso3]]</f>
        <v>Congo (the)</v>
      </c>
    </row>
    <row r="365" spans="1:5">
      <c r="A365" s="18">
        <v>8</v>
      </c>
      <c r="B365" s="62" t="s">
        <v>1191</v>
      </c>
      <c r="C365" s="18" t="s">
        <v>57</v>
      </c>
      <c r="D365" s="69" t="str">
        <f>VLOOKUP(Table4[[#This Row],[iso_code]],iso_code!G:H,2,FALSE)</f>
        <v>Djibouti</v>
      </c>
      <c r="E365" s="18" t="str">
        <f>Table4[[#This Row],[iso3]]</f>
        <v>Djibouti</v>
      </c>
    </row>
    <row r="366" spans="1:5">
      <c r="A366" s="18">
        <v>8</v>
      </c>
      <c r="B366" s="62" t="s">
        <v>884</v>
      </c>
      <c r="C366" s="18" t="s">
        <v>57</v>
      </c>
      <c r="D366" s="69" t="str">
        <f>VLOOKUP(Table4[[#This Row],[iso_code]],iso_code!G:H,2,FALSE)</f>
        <v>Egypt</v>
      </c>
      <c r="E366" s="18" t="str">
        <f>Table4[[#This Row],[iso3]]</f>
        <v>Egypt</v>
      </c>
    </row>
    <row r="367" spans="1:5">
      <c r="A367" s="18">
        <v>8</v>
      </c>
      <c r="B367" s="62" t="s">
        <v>1192</v>
      </c>
      <c r="C367" s="18" t="s">
        <v>57</v>
      </c>
      <c r="D367" s="69" t="str">
        <f>VLOOKUP(Table4[[#This Row],[iso_code]],iso_code!G:H,2,FALSE)</f>
        <v>Equatorial Guinea</v>
      </c>
      <c r="E367" s="18" t="str">
        <f>Table4[[#This Row],[iso3]]</f>
        <v>Equatorial Guinea</v>
      </c>
    </row>
    <row r="368" spans="1:5">
      <c r="A368" s="18">
        <v>8</v>
      </c>
      <c r="B368" s="62" t="s">
        <v>1193</v>
      </c>
      <c r="C368" s="18" t="s">
        <v>57</v>
      </c>
      <c r="D368" s="69" t="str">
        <f>VLOOKUP(Table4[[#This Row],[iso_code]],iso_code!G:H,2,FALSE)</f>
        <v>Eritrea</v>
      </c>
      <c r="E368" s="18" t="str">
        <f>Table4[[#This Row],[iso3]]</f>
        <v>Eritrea</v>
      </c>
    </row>
    <row r="369" spans="1:5">
      <c r="A369" s="18">
        <v>8</v>
      </c>
      <c r="B369" s="62" t="s">
        <v>1217</v>
      </c>
      <c r="C369" s="18" t="s">
        <v>57</v>
      </c>
      <c r="D369" s="69" t="str">
        <f>VLOOKUP(Table4[[#This Row],[iso_code]],iso_code!G:H,2,FALSE)</f>
        <v>Eswatini</v>
      </c>
      <c r="E369" s="18" t="str">
        <f>Table4[[#This Row],[iso3]]</f>
        <v>Eswatini</v>
      </c>
    </row>
    <row r="370" spans="1:5">
      <c r="A370" s="18">
        <v>8</v>
      </c>
      <c r="B370" s="62" t="s">
        <v>199</v>
      </c>
      <c r="C370" s="18" t="s">
        <v>57</v>
      </c>
      <c r="D370" s="69" t="str">
        <f>VLOOKUP(Table4[[#This Row],[iso_code]],iso_code!G:H,2,FALSE)</f>
        <v>Ethiopia</v>
      </c>
      <c r="E370" s="18" t="str">
        <f>Table4[[#This Row],[iso3]]</f>
        <v>Ethiopia</v>
      </c>
    </row>
    <row r="371" spans="1:5">
      <c r="A371" s="18">
        <v>8</v>
      </c>
      <c r="B371" s="62" t="s">
        <v>1194</v>
      </c>
      <c r="C371" s="18" t="s">
        <v>57</v>
      </c>
      <c r="D371" s="69" t="str">
        <f>VLOOKUP(Table4[[#This Row],[iso_code]],iso_code!G:H,2,FALSE)</f>
        <v>Gabon</v>
      </c>
      <c r="E371" s="18" t="str">
        <f>Table4[[#This Row],[iso3]]</f>
        <v>Gabon</v>
      </c>
    </row>
    <row r="372" spans="1:5">
      <c r="A372" s="18">
        <v>8</v>
      </c>
      <c r="B372" s="62" t="s">
        <v>1195</v>
      </c>
      <c r="C372" s="18" t="s">
        <v>57</v>
      </c>
      <c r="D372" s="69" t="str">
        <f>VLOOKUP(Table4[[#This Row],[iso_code]],iso_code!G:H,2,FALSE)</f>
        <v>Gambia (the)</v>
      </c>
      <c r="E372" s="18" t="str">
        <f>Table4[[#This Row],[iso3]]</f>
        <v>Gambia (the)</v>
      </c>
    </row>
    <row r="373" spans="1:5">
      <c r="A373" s="18">
        <v>8</v>
      </c>
      <c r="B373" s="62" t="s">
        <v>255</v>
      </c>
      <c r="C373" s="18" t="s">
        <v>57</v>
      </c>
      <c r="D373" s="69" t="str">
        <f>VLOOKUP(Table4[[#This Row],[iso_code]],iso_code!G:H,2,FALSE)</f>
        <v>Ghana</v>
      </c>
      <c r="E373" s="18" t="str">
        <f>Table4[[#This Row],[iso3]]</f>
        <v>Ghana</v>
      </c>
    </row>
    <row r="374" spans="1:5">
      <c r="A374" s="18">
        <v>8</v>
      </c>
      <c r="B374" s="62" t="s">
        <v>1196</v>
      </c>
      <c r="C374" s="18" t="s">
        <v>57</v>
      </c>
      <c r="D374" s="69" t="str">
        <f>VLOOKUP(Table4[[#This Row],[iso_code]],iso_code!G:H,2,FALSE)</f>
        <v>Guinea</v>
      </c>
      <c r="E374" s="18" t="str">
        <f>Table4[[#This Row],[iso3]]</f>
        <v>Guinea</v>
      </c>
    </row>
    <row r="375" spans="1:5">
      <c r="A375" s="18">
        <v>8</v>
      </c>
      <c r="B375" s="62" t="s">
        <v>1197</v>
      </c>
      <c r="C375" s="18" t="s">
        <v>57</v>
      </c>
      <c r="D375" s="69" t="str">
        <f>VLOOKUP(Table4[[#This Row],[iso_code]],iso_code!G:H,2,FALSE)</f>
        <v>Guinea-Bissau</v>
      </c>
      <c r="E375" s="18" t="str">
        <f>Table4[[#This Row],[iso3]]</f>
        <v>Guinea-Bissau</v>
      </c>
    </row>
    <row r="376" spans="1:5">
      <c r="A376" s="18">
        <v>8</v>
      </c>
      <c r="B376" s="62" t="s">
        <v>1198</v>
      </c>
      <c r="C376" s="18" t="s">
        <v>57</v>
      </c>
      <c r="D376" s="69" t="str">
        <f>VLOOKUP(Table4[[#This Row],[iso_code]],iso_code!G:H,2,FALSE)</f>
        <v>Côte d'Ivoire</v>
      </c>
      <c r="E376" s="18" t="str">
        <f>Table4[[#This Row],[iso3]]</f>
        <v>Côte d'Ivoire</v>
      </c>
    </row>
    <row r="377" spans="1:5">
      <c r="A377" s="18">
        <v>8</v>
      </c>
      <c r="B377" s="62" t="s">
        <v>434</v>
      </c>
      <c r="C377" s="18" t="s">
        <v>57</v>
      </c>
      <c r="D377" s="69" t="str">
        <f>VLOOKUP(Table4[[#This Row],[iso_code]],iso_code!G:H,2,FALSE)</f>
        <v>Kenya</v>
      </c>
      <c r="E377" s="18" t="str">
        <f>Table4[[#This Row],[iso3]]</f>
        <v>Kenya</v>
      </c>
    </row>
    <row r="378" spans="1:5">
      <c r="A378" s="18">
        <v>8</v>
      </c>
      <c r="B378" s="62" t="s">
        <v>1199</v>
      </c>
      <c r="C378" s="18" t="s">
        <v>57</v>
      </c>
      <c r="D378" s="69" t="str">
        <f>VLOOKUP(Table4[[#This Row],[iso_code]],iso_code!G:H,2,FALSE)</f>
        <v>Lesotho</v>
      </c>
      <c r="E378" s="18" t="str">
        <f>Table4[[#This Row],[iso3]]</f>
        <v>Lesotho</v>
      </c>
    </row>
    <row r="379" spans="1:5">
      <c r="A379" s="18">
        <v>8</v>
      </c>
      <c r="B379" s="62" t="s">
        <v>1200</v>
      </c>
      <c r="C379" s="18" t="s">
        <v>57</v>
      </c>
      <c r="D379" s="69" t="str">
        <f>VLOOKUP(Table4[[#This Row],[iso_code]],iso_code!G:H,2,FALSE)</f>
        <v>Liberia</v>
      </c>
      <c r="E379" s="18" t="str">
        <f>Table4[[#This Row],[iso3]]</f>
        <v>Liberia</v>
      </c>
    </row>
    <row r="380" spans="1:5">
      <c r="A380" s="18">
        <v>8</v>
      </c>
      <c r="B380" s="62" t="s">
        <v>1201</v>
      </c>
      <c r="C380" s="18" t="s">
        <v>57</v>
      </c>
      <c r="D380" s="69" t="str">
        <f>VLOOKUP(Table4[[#This Row],[iso_code]],iso_code!G:H,2,FALSE)</f>
        <v>Libya</v>
      </c>
      <c r="E380" s="18" t="str">
        <f>Table4[[#This Row],[iso3]]</f>
        <v>Libya</v>
      </c>
    </row>
    <row r="381" spans="1:5">
      <c r="A381" s="18">
        <v>8</v>
      </c>
      <c r="B381" s="62" t="s">
        <v>1203</v>
      </c>
      <c r="C381" s="18" t="s">
        <v>57</v>
      </c>
      <c r="D381" s="69" t="str">
        <f>VLOOKUP(Table4[[#This Row],[iso_code]],iso_code!G:H,2,FALSE)</f>
        <v>Malawi</v>
      </c>
      <c r="E381" s="18" t="str">
        <f>Table4[[#This Row],[iso3]]</f>
        <v>Malawi</v>
      </c>
    </row>
    <row r="382" spans="1:5">
      <c r="A382" s="18">
        <v>8</v>
      </c>
      <c r="B382" s="62" t="s">
        <v>1204</v>
      </c>
      <c r="C382" s="18" t="s">
        <v>57</v>
      </c>
      <c r="D382" s="69" t="str">
        <f>VLOOKUP(Table4[[#This Row],[iso_code]],iso_code!G:H,2,FALSE)</f>
        <v>Mali</v>
      </c>
      <c r="E382" s="18" t="str">
        <f>Table4[[#This Row],[iso3]]</f>
        <v>Mali</v>
      </c>
    </row>
    <row r="383" spans="1:5">
      <c r="A383" s="18">
        <v>8</v>
      </c>
      <c r="B383" s="62" t="s">
        <v>1205</v>
      </c>
      <c r="C383" s="18" t="s">
        <v>57</v>
      </c>
      <c r="D383" s="69" t="str">
        <f>VLOOKUP(Table4[[#This Row],[iso_code]],iso_code!G:H,2,FALSE)</f>
        <v>Mauritania</v>
      </c>
      <c r="E383" s="18" t="str">
        <f>Table4[[#This Row],[iso3]]</f>
        <v>Mauritania</v>
      </c>
    </row>
    <row r="384" spans="1:5">
      <c r="A384" s="18">
        <v>8</v>
      </c>
      <c r="B384" s="62" t="s">
        <v>519</v>
      </c>
      <c r="C384" s="18" t="s">
        <v>57</v>
      </c>
      <c r="D384" s="69" t="str">
        <f>VLOOKUP(Table4[[#This Row],[iso_code]],iso_code!G:H,2,FALSE)</f>
        <v>Morocco</v>
      </c>
      <c r="E384" s="18" t="str">
        <f>Table4[[#This Row],[iso3]]</f>
        <v>Morocco</v>
      </c>
    </row>
    <row r="385" spans="1:5">
      <c r="A385" s="18">
        <v>8</v>
      </c>
      <c r="B385" s="62" t="s">
        <v>1206</v>
      </c>
      <c r="C385" s="18" t="s">
        <v>57</v>
      </c>
      <c r="D385" s="69" t="str">
        <f>VLOOKUP(Table4[[#This Row],[iso_code]],iso_code!G:H,2,FALSE)</f>
        <v>Mozambique</v>
      </c>
      <c r="E385" s="18" t="str">
        <f>Table4[[#This Row],[iso3]]</f>
        <v>Mozambique</v>
      </c>
    </row>
    <row r="386" spans="1:5">
      <c r="A386" s="18">
        <v>8</v>
      </c>
      <c r="B386" s="62" t="s">
        <v>1207</v>
      </c>
      <c r="C386" s="18" t="s">
        <v>57</v>
      </c>
      <c r="D386" s="69" t="str">
        <f>VLOOKUP(Table4[[#This Row],[iso_code]],iso_code!G:H,2,FALSE)</f>
        <v>Namibia</v>
      </c>
      <c r="E386" s="18" t="str">
        <f>Table4[[#This Row],[iso3]]</f>
        <v>Namibia</v>
      </c>
    </row>
    <row r="387" spans="1:5">
      <c r="A387" s="18">
        <v>8</v>
      </c>
      <c r="B387" s="62" t="s">
        <v>1042</v>
      </c>
      <c r="C387" s="18" t="s">
        <v>57</v>
      </c>
      <c r="D387" s="69" t="str">
        <f>VLOOKUP(Table4[[#This Row],[iso_code]],iso_code!G:H,2,FALSE)</f>
        <v>Niger (the)</v>
      </c>
      <c r="E387" s="18" t="str">
        <f>Table4[[#This Row],[iso3]]</f>
        <v>Niger (the)</v>
      </c>
    </row>
    <row r="388" spans="1:5">
      <c r="A388" s="18">
        <v>8</v>
      </c>
      <c r="B388" s="62" t="s">
        <v>1208</v>
      </c>
      <c r="C388" s="18" t="s">
        <v>57</v>
      </c>
      <c r="D388" s="69" t="str">
        <f>VLOOKUP(Table4[[#This Row],[iso_code]],iso_code!G:H,2,FALSE)</f>
        <v>Nigeria</v>
      </c>
      <c r="E388" s="18" t="str">
        <f>Table4[[#This Row],[iso3]]</f>
        <v>Nigeria</v>
      </c>
    </row>
    <row r="389" spans="1:5">
      <c r="A389" s="18">
        <v>8</v>
      </c>
      <c r="B389" s="62" t="s">
        <v>1209</v>
      </c>
      <c r="C389" s="18" t="s">
        <v>57</v>
      </c>
      <c r="D389" s="69" t="str">
        <f>VLOOKUP(Table4[[#This Row],[iso_code]],iso_code!G:H,2,FALSE)</f>
        <v>Rwanda</v>
      </c>
      <c r="E389" s="18" t="str">
        <f>Table4[[#This Row],[iso3]]</f>
        <v>Rwanda</v>
      </c>
    </row>
    <row r="390" spans="1:5">
      <c r="A390" s="18">
        <v>8</v>
      </c>
      <c r="B390" s="62" t="s">
        <v>1211</v>
      </c>
      <c r="C390" s="18" t="s">
        <v>57</v>
      </c>
      <c r="D390" s="69" t="str">
        <f>VLOOKUP(Table4[[#This Row],[iso_code]],iso_code!G:H,2,FALSE)</f>
        <v>Senegal</v>
      </c>
      <c r="E390" s="18" t="str">
        <f>Table4[[#This Row],[iso3]]</f>
        <v>Senegal</v>
      </c>
    </row>
    <row r="391" spans="1:5">
      <c r="A391" s="18">
        <v>8</v>
      </c>
      <c r="B391" s="62" t="s">
        <v>1213</v>
      </c>
      <c r="C391" s="18" t="s">
        <v>57</v>
      </c>
      <c r="D391" s="69" t="str">
        <f>VLOOKUP(Table4[[#This Row],[iso_code]],iso_code!G:H,2,FALSE)</f>
        <v>Sierra Leone</v>
      </c>
      <c r="E391" s="18" t="str">
        <f>Table4[[#This Row],[iso3]]</f>
        <v>Sierra Leone</v>
      </c>
    </row>
    <row r="392" spans="1:5">
      <c r="A392" s="18">
        <v>8</v>
      </c>
      <c r="B392" s="62" t="s">
        <v>1214</v>
      </c>
      <c r="C392" s="18" t="s">
        <v>57</v>
      </c>
      <c r="D392" s="69" t="str">
        <f>VLOOKUP(Table4[[#This Row],[iso_code]],iso_code!G:H,2,FALSE)</f>
        <v>Somalia</v>
      </c>
      <c r="E392" s="18" t="str">
        <f>Table4[[#This Row],[iso3]]</f>
        <v>Somalia</v>
      </c>
    </row>
    <row r="393" spans="1:5">
      <c r="A393" s="18">
        <v>8</v>
      </c>
      <c r="B393" s="62" t="s">
        <v>627</v>
      </c>
      <c r="C393" s="18" t="s">
        <v>57</v>
      </c>
      <c r="D393" s="69" t="str">
        <f>VLOOKUP(Table4[[#This Row],[iso_code]],iso_code!G:H,2,FALSE)</f>
        <v>South Africa</v>
      </c>
      <c r="E393" s="18" t="str">
        <f>Table4[[#This Row],[iso3]]</f>
        <v>South Africa</v>
      </c>
    </row>
    <row r="394" spans="1:5">
      <c r="A394" s="18">
        <v>8</v>
      </c>
      <c r="B394" s="62" t="s">
        <v>1215</v>
      </c>
      <c r="C394" s="18" t="s">
        <v>57</v>
      </c>
      <c r="D394" s="69" t="str">
        <f>VLOOKUP(Table4[[#This Row],[iso_code]],iso_code!G:H,2,FALSE)</f>
        <v>South Sudan</v>
      </c>
      <c r="E394" s="18" t="str">
        <f>Table4[[#This Row],[iso3]]</f>
        <v>South Sudan</v>
      </c>
    </row>
    <row r="395" spans="1:5">
      <c r="A395" s="18">
        <v>8</v>
      </c>
      <c r="B395" s="62" t="s">
        <v>1216</v>
      </c>
      <c r="C395" s="18" t="s">
        <v>57</v>
      </c>
      <c r="D395" s="69" t="str">
        <f>VLOOKUP(Table4[[#This Row],[iso_code]],iso_code!G:H,2,FALSE)</f>
        <v>Sudan (the)</v>
      </c>
      <c r="E395" s="18" t="str">
        <f>Table4[[#This Row],[iso3]]</f>
        <v>Sudan (the)</v>
      </c>
    </row>
    <row r="396" spans="1:5">
      <c r="A396" s="18">
        <v>8</v>
      </c>
      <c r="B396" s="62" t="s">
        <v>894</v>
      </c>
      <c r="C396" s="18" t="s">
        <v>57</v>
      </c>
      <c r="D396" s="69" t="str">
        <f>VLOOKUP(Table4[[#This Row],[iso_code]],iso_code!G:H,2,FALSE)</f>
        <v>Tanzania, United Republic of</v>
      </c>
      <c r="E396" s="18" t="str">
        <f>Table4[[#This Row],[iso3]]</f>
        <v>Tanzania, United Republic of</v>
      </c>
    </row>
    <row r="397" spans="1:5">
      <c r="A397" s="18">
        <v>8</v>
      </c>
      <c r="B397" s="62" t="s">
        <v>1218</v>
      </c>
      <c r="C397" s="18" t="s">
        <v>57</v>
      </c>
      <c r="D397" s="69" t="str">
        <f>VLOOKUP(Table4[[#This Row],[iso_code]],iso_code!G:H,2,FALSE)</f>
        <v>Togo</v>
      </c>
      <c r="E397" s="18" t="str">
        <f>Table4[[#This Row],[iso3]]</f>
        <v>Togo</v>
      </c>
    </row>
    <row r="398" spans="1:5">
      <c r="A398" s="18">
        <v>8</v>
      </c>
      <c r="B398" s="18" t="s">
        <v>989</v>
      </c>
      <c r="C398" s="18" t="s">
        <v>57</v>
      </c>
      <c r="D398" s="69" t="str">
        <f>VLOOKUP(Table4[[#This Row],[iso_code]],iso_code!G:H,2,FALSE)</f>
        <v>Tunisia</v>
      </c>
      <c r="E398" s="18" t="str">
        <f>Table4[[#This Row],[iso3]]</f>
        <v>Tunisia</v>
      </c>
    </row>
    <row r="399" spans="1:5">
      <c r="A399" s="18">
        <v>8</v>
      </c>
      <c r="B399" s="18" t="s">
        <v>1219</v>
      </c>
      <c r="C399" s="18" t="s">
        <v>57</v>
      </c>
      <c r="D399" s="69" t="str">
        <f>VLOOKUP(Table4[[#This Row],[iso_code]],iso_code!G:H,2,FALSE)</f>
        <v>Uganda</v>
      </c>
      <c r="E399" s="18" t="str">
        <f>Table4[[#This Row],[iso3]]</f>
        <v>Uganda</v>
      </c>
    </row>
    <row r="400" spans="1:5">
      <c r="A400" s="18">
        <v>8</v>
      </c>
      <c r="B400" s="18" t="s">
        <v>767</v>
      </c>
      <c r="C400" s="18" t="s">
        <v>57</v>
      </c>
      <c r="D400" s="69" t="str">
        <f>VLOOKUP(Table4[[#This Row],[iso_code]],iso_code!G:H,2,FALSE)</f>
        <v>Zambia</v>
      </c>
      <c r="E400" s="18" t="str">
        <f>Table4[[#This Row],[iso3]]</f>
        <v>Zambia</v>
      </c>
    </row>
    <row r="401" spans="1:5">
      <c r="A401" s="18">
        <v>8</v>
      </c>
      <c r="B401" s="18" t="s">
        <v>1220</v>
      </c>
      <c r="C401" s="18" t="s">
        <v>57</v>
      </c>
      <c r="D401" s="69" t="str">
        <f>VLOOKUP(Table4[[#This Row],[iso_code]],iso_code!G:H,2,FALSE)</f>
        <v>Zimbabwe</v>
      </c>
      <c r="E401" s="18" t="str">
        <f>Table4[[#This Row],[iso3]]</f>
        <v>Zimbabwe</v>
      </c>
    </row>
    <row r="402" spans="1:5">
      <c r="A402" s="18">
        <v>9</v>
      </c>
      <c r="B402" s="70" t="s">
        <v>1181</v>
      </c>
      <c r="C402" s="18" t="s">
        <v>101</v>
      </c>
      <c r="D402" s="69" t="str">
        <f>VLOOKUP(Table4[[#This Row],[iso_code]],iso_code!G:H,2,FALSE)</f>
        <v>Angola</v>
      </c>
      <c r="E402" s="18" t="str">
        <f>Table4[[#This Row],[iso3]]</f>
        <v>Angola</v>
      </c>
    </row>
    <row r="403" spans="1:5">
      <c r="A403" s="18">
        <v>9</v>
      </c>
      <c r="B403" s="70" t="s">
        <v>1183</v>
      </c>
      <c r="C403" s="18" t="s">
        <v>101</v>
      </c>
      <c r="D403" s="69" t="str">
        <f>VLOOKUP(Table4[[#This Row],[iso_code]],iso_code!G:H,2,FALSE)</f>
        <v>Botswana</v>
      </c>
      <c r="E403" s="18" t="str">
        <f>Table4[[#This Row],[iso3]]</f>
        <v>Botswana</v>
      </c>
    </row>
    <row r="404" spans="1:5">
      <c r="A404" s="18">
        <v>9</v>
      </c>
      <c r="B404" s="62" t="s">
        <v>1185</v>
      </c>
      <c r="C404" s="18" t="s">
        <v>101</v>
      </c>
      <c r="D404" s="69" t="str">
        <f>VLOOKUP(Table4[[#This Row],[iso_code]],iso_code!G:H,2,FALSE)</f>
        <v>Burundi</v>
      </c>
      <c r="E404" s="18" t="str">
        <f>Table4[[#This Row],[iso3]]</f>
        <v>Burundi</v>
      </c>
    </row>
    <row r="405" spans="1:5">
      <c r="A405" s="18">
        <v>9</v>
      </c>
      <c r="B405" s="70" t="s">
        <v>1191</v>
      </c>
      <c r="C405" s="18" t="s">
        <v>101</v>
      </c>
      <c r="D405" s="69" t="str">
        <f>VLOOKUP(Table4[[#This Row],[iso_code]],iso_code!G:H,2,FALSE)</f>
        <v>Djibouti</v>
      </c>
      <c r="E405" s="18" t="str">
        <f>Table4[[#This Row],[iso3]]</f>
        <v>Djibouti</v>
      </c>
    </row>
    <row r="406" spans="1:5">
      <c r="A406" s="18">
        <v>9</v>
      </c>
      <c r="B406" s="70" t="s">
        <v>884</v>
      </c>
      <c r="C406" s="18" t="s">
        <v>101</v>
      </c>
      <c r="D406" s="69" t="str">
        <f>VLOOKUP(Table4[[#This Row],[iso_code]],iso_code!G:H,2,FALSE)</f>
        <v>Egypt</v>
      </c>
      <c r="E406" s="18" t="str">
        <f>Table4[[#This Row],[iso3]]</f>
        <v>Egypt</v>
      </c>
    </row>
    <row r="407" spans="1:5">
      <c r="A407" s="18">
        <v>9</v>
      </c>
      <c r="B407" s="70" t="s">
        <v>1217</v>
      </c>
      <c r="C407" s="18" t="s">
        <v>101</v>
      </c>
      <c r="D407" s="69" t="str">
        <f>VLOOKUP(Table4[[#This Row],[iso_code]],iso_code!G:H,2,FALSE)</f>
        <v>Eswatini</v>
      </c>
      <c r="E407" s="18" t="str">
        <f>Table4[[#This Row],[iso3]]</f>
        <v>Eswatini</v>
      </c>
    </row>
    <row r="408" spans="1:5">
      <c r="A408" s="18">
        <v>9</v>
      </c>
      <c r="B408" s="70" t="s">
        <v>199</v>
      </c>
      <c r="C408" s="18" t="s">
        <v>101</v>
      </c>
      <c r="D408" s="69" t="str">
        <f>VLOOKUP(Table4[[#This Row],[iso_code]],iso_code!G:H,2,FALSE)</f>
        <v>Ethiopia</v>
      </c>
      <c r="E408" s="18" t="str">
        <f>Table4[[#This Row],[iso3]]</f>
        <v>Ethiopia</v>
      </c>
    </row>
    <row r="409" spans="1:5">
      <c r="A409" s="18">
        <v>9</v>
      </c>
      <c r="B409" s="70" t="s">
        <v>434</v>
      </c>
      <c r="C409" s="18" t="s">
        <v>101</v>
      </c>
      <c r="D409" s="69" t="str">
        <f>VLOOKUP(Table4[[#This Row],[iso_code]],iso_code!G:H,2,FALSE)</f>
        <v>Kenya</v>
      </c>
      <c r="E409" s="18" t="str">
        <f>Table4[[#This Row],[iso3]]</f>
        <v>Kenya</v>
      </c>
    </row>
    <row r="410" spans="1:5">
      <c r="A410" s="18">
        <v>9</v>
      </c>
      <c r="B410" s="70" t="s">
        <v>1199</v>
      </c>
      <c r="C410" s="18" t="s">
        <v>101</v>
      </c>
      <c r="D410" s="69" t="str">
        <f>VLOOKUP(Table4[[#This Row],[iso_code]],iso_code!G:H,2,FALSE)</f>
        <v>Lesotho</v>
      </c>
      <c r="E410" s="18" t="str">
        <f>Table4[[#This Row],[iso3]]</f>
        <v>Lesotho</v>
      </c>
    </row>
    <row r="411" spans="1:5">
      <c r="A411" s="18">
        <v>9</v>
      </c>
      <c r="B411" s="70" t="s">
        <v>1203</v>
      </c>
      <c r="C411" s="18" t="s">
        <v>101</v>
      </c>
      <c r="D411" s="69" t="str">
        <f>VLOOKUP(Table4[[#This Row],[iso_code]],iso_code!G:H,2,FALSE)</f>
        <v>Malawi</v>
      </c>
      <c r="E411" s="18" t="str">
        <f>Table4[[#This Row],[iso3]]</f>
        <v>Malawi</v>
      </c>
    </row>
    <row r="412" spans="1:5">
      <c r="A412" s="18">
        <v>9</v>
      </c>
      <c r="B412" s="70" t="s">
        <v>1206</v>
      </c>
      <c r="C412" s="18" t="s">
        <v>101</v>
      </c>
      <c r="D412" s="69" t="str">
        <f>VLOOKUP(Table4[[#This Row],[iso_code]],iso_code!G:H,2,FALSE)</f>
        <v>Mozambique</v>
      </c>
      <c r="E412" s="18" t="str">
        <f>Table4[[#This Row],[iso3]]</f>
        <v>Mozambique</v>
      </c>
    </row>
    <row r="413" spans="1:5">
      <c r="A413" s="18">
        <v>9</v>
      </c>
      <c r="B413" s="70" t="s">
        <v>1207</v>
      </c>
      <c r="C413" s="18" t="s">
        <v>101</v>
      </c>
      <c r="D413" s="69" t="str">
        <f>VLOOKUP(Table4[[#This Row],[iso_code]],iso_code!G:H,2,FALSE)</f>
        <v>Namibia</v>
      </c>
      <c r="E413" s="18" t="str">
        <f>Table4[[#This Row],[iso3]]</f>
        <v>Namibia</v>
      </c>
    </row>
    <row r="414" spans="1:5">
      <c r="A414" s="18">
        <v>9</v>
      </c>
      <c r="B414" s="70" t="s">
        <v>1209</v>
      </c>
      <c r="C414" s="18" t="s">
        <v>101</v>
      </c>
      <c r="D414" s="69" t="str">
        <f>VLOOKUP(Table4[[#This Row],[iso_code]],iso_code!G:H,2,FALSE)</f>
        <v>Rwanda</v>
      </c>
      <c r="E414" s="18" t="str">
        <f>Table4[[#This Row],[iso3]]</f>
        <v>Rwanda</v>
      </c>
    </row>
    <row r="415" spans="1:5">
      <c r="A415" s="18">
        <v>9</v>
      </c>
      <c r="B415" s="70" t="s">
        <v>627</v>
      </c>
      <c r="C415" s="18" t="s">
        <v>101</v>
      </c>
      <c r="D415" s="69" t="str">
        <f>VLOOKUP(Table4[[#This Row],[iso_code]],iso_code!G:H,2,FALSE)</f>
        <v>South Africa</v>
      </c>
      <c r="E415" s="18" t="str">
        <f>Table4[[#This Row],[iso3]]</f>
        <v>South Africa</v>
      </c>
    </row>
    <row r="416" spans="1:5">
      <c r="A416" s="18">
        <v>9</v>
      </c>
      <c r="B416" s="70" t="s">
        <v>1215</v>
      </c>
      <c r="C416" s="18" t="s">
        <v>101</v>
      </c>
      <c r="D416" s="69" t="str">
        <f>VLOOKUP(Table4[[#This Row],[iso_code]],iso_code!G:H,2,FALSE)</f>
        <v>South Sudan</v>
      </c>
      <c r="E416" s="18" t="str">
        <f>Table4[[#This Row],[iso3]]</f>
        <v>South Sudan</v>
      </c>
    </row>
    <row r="417" spans="1:5">
      <c r="A417" s="18">
        <v>9</v>
      </c>
      <c r="B417" s="70" t="s">
        <v>1216</v>
      </c>
      <c r="C417" s="18" t="s">
        <v>101</v>
      </c>
      <c r="D417" s="69" t="str">
        <f>VLOOKUP(Table4[[#This Row],[iso_code]],iso_code!G:H,2,FALSE)</f>
        <v>Sudan (the)</v>
      </c>
      <c r="E417" s="18" t="str">
        <f>Table4[[#This Row],[iso3]]</f>
        <v>Sudan (the)</v>
      </c>
    </row>
    <row r="418" spans="1:5">
      <c r="A418" s="18">
        <v>9</v>
      </c>
      <c r="B418" s="70" t="s">
        <v>894</v>
      </c>
      <c r="C418" s="18" t="s">
        <v>101</v>
      </c>
      <c r="D418" s="69" t="str">
        <f>VLOOKUP(Table4[[#This Row],[iso_code]],iso_code!G:H,2,FALSE)</f>
        <v>Tanzania, United Republic of</v>
      </c>
      <c r="E418" s="18" t="str">
        <f>Table4[[#This Row],[iso3]]</f>
        <v>Tanzania, United Republic of</v>
      </c>
    </row>
    <row r="419" spans="1:5">
      <c r="A419" s="18">
        <v>9</v>
      </c>
      <c r="B419" s="70" t="s">
        <v>1219</v>
      </c>
      <c r="C419" s="18" t="s">
        <v>101</v>
      </c>
      <c r="D419" s="69" t="str">
        <f>VLOOKUP(Table4[[#This Row],[iso_code]],iso_code!G:H,2,FALSE)</f>
        <v>Uganda</v>
      </c>
      <c r="E419" s="18" t="str">
        <f>Table4[[#This Row],[iso3]]</f>
        <v>Uganda</v>
      </c>
    </row>
    <row r="420" spans="1:5">
      <c r="A420" s="18">
        <v>9</v>
      </c>
      <c r="B420" s="70" t="s">
        <v>767</v>
      </c>
      <c r="C420" s="18" t="s">
        <v>101</v>
      </c>
      <c r="D420" s="69" t="str">
        <f>VLOOKUP(Table4[[#This Row],[iso_code]],iso_code!G:H,2,FALSE)</f>
        <v>Zambia</v>
      </c>
      <c r="E420" s="18" t="str">
        <f>Table4[[#This Row],[iso3]]</f>
        <v>Zambia</v>
      </c>
    </row>
    <row r="421" spans="1:5">
      <c r="A421" s="18">
        <v>9</v>
      </c>
      <c r="B421" s="70" t="s">
        <v>1220</v>
      </c>
      <c r="C421" s="18" t="s">
        <v>101</v>
      </c>
      <c r="D421" s="69" t="str">
        <f>VLOOKUP(Table4[[#This Row],[iso_code]],iso_code!G:H,2,FALSE)</f>
        <v>Zimbabwe</v>
      </c>
      <c r="E421" s="18" t="str">
        <f>Table4[[#This Row],[iso3]]</f>
        <v>Zimbabwe</v>
      </c>
    </row>
    <row r="422" spans="1:5">
      <c r="A422" s="18">
        <v>9</v>
      </c>
      <c r="B422" s="70" t="s">
        <v>1190</v>
      </c>
      <c r="C422" s="18" t="s">
        <v>101</v>
      </c>
      <c r="D422" s="69" t="str">
        <f>VLOOKUP(Table4[[#This Row],[iso_code]],iso_code!G:H,2,FALSE)</f>
        <v>Congo (the Democratic Republic of the)</v>
      </c>
      <c r="E422" s="18" t="str">
        <f>Table4[[#This Row],[iso3]]</f>
        <v>Congo (the Democratic Republic of the)</v>
      </c>
    </row>
    <row r="423" spans="1:5">
      <c r="A423" s="18">
        <v>10</v>
      </c>
      <c r="B423" s="62" t="s">
        <v>821</v>
      </c>
      <c r="C423" s="18" t="s">
        <v>57</v>
      </c>
      <c r="D423" s="69" t="str">
        <f>VLOOKUP(Table4[[#This Row],[iso_code]],iso_code!G:H,2,FALSE)</f>
        <v>Algeria</v>
      </c>
      <c r="E423" s="18" t="str">
        <f>Table4[[#This Row],[iso3]]</f>
        <v>Algeria</v>
      </c>
    </row>
    <row r="424" spans="1:5">
      <c r="A424" s="18">
        <v>10</v>
      </c>
      <c r="B424" s="62" t="s">
        <v>1181</v>
      </c>
      <c r="C424" s="18" t="s">
        <v>57</v>
      </c>
      <c r="D424" s="69" t="str">
        <f>VLOOKUP(Table4[[#This Row],[iso_code]],iso_code!G:H,2,FALSE)</f>
        <v>Angola</v>
      </c>
      <c r="E424" s="18" t="str">
        <f>Table4[[#This Row],[iso3]]</f>
        <v>Angola</v>
      </c>
    </row>
    <row r="425" spans="1:5">
      <c r="A425" s="18">
        <v>10</v>
      </c>
      <c r="B425" s="62" t="s">
        <v>1182</v>
      </c>
      <c r="C425" s="18" t="s">
        <v>57</v>
      </c>
      <c r="D425" s="69" t="str">
        <f>VLOOKUP(Table4[[#This Row],[iso_code]],iso_code!G:H,2,FALSE)</f>
        <v>Benin</v>
      </c>
      <c r="E425" s="18" t="str">
        <f>Table4[[#This Row],[iso3]]</f>
        <v>Benin</v>
      </c>
    </row>
    <row r="426" spans="1:5">
      <c r="A426" s="18">
        <v>10</v>
      </c>
      <c r="B426" s="62" t="s">
        <v>1183</v>
      </c>
      <c r="C426" s="18" t="s">
        <v>57</v>
      </c>
      <c r="D426" s="69" t="str">
        <f>VLOOKUP(Table4[[#This Row],[iso_code]],iso_code!G:H,2,FALSE)</f>
        <v>Botswana</v>
      </c>
      <c r="E426" s="18" t="str">
        <f>Table4[[#This Row],[iso3]]</f>
        <v>Botswana</v>
      </c>
    </row>
    <row r="427" spans="1:5">
      <c r="A427" s="18">
        <v>10</v>
      </c>
      <c r="B427" s="62" t="s">
        <v>1184</v>
      </c>
      <c r="C427" s="18" t="s">
        <v>57</v>
      </c>
      <c r="D427" s="69" t="str">
        <f>VLOOKUP(Table4[[#This Row],[iso_code]],iso_code!G:H,2,FALSE)</f>
        <v>Burkina Faso</v>
      </c>
      <c r="E427" s="18" t="str">
        <f>Table4[[#This Row],[iso3]]</f>
        <v>Burkina Faso</v>
      </c>
    </row>
    <row r="428" spans="1:5">
      <c r="A428" s="18">
        <v>10</v>
      </c>
      <c r="B428" s="62" t="s">
        <v>1185</v>
      </c>
      <c r="C428" s="18" t="s">
        <v>57</v>
      </c>
      <c r="D428" s="69" t="str">
        <f>VLOOKUP(Table4[[#This Row],[iso_code]],iso_code!G:H,2,FALSE)</f>
        <v>Burundi</v>
      </c>
      <c r="E428" s="18" t="str">
        <f>Table4[[#This Row],[iso3]]</f>
        <v>Burundi</v>
      </c>
    </row>
    <row r="429" spans="1:5">
      <c r="A429" s="18">
        <v>10</v>
      </c>
      <c r="B429" s="62" t="s">
        <v>290</v>
      </c>
      <c r="C429" s="18" t="s">
        <v>57</v>
      </c>
      <c r="D429" s="69" t="str">
        <f>VLOOKUP(Table4[[#This Row],[iso_code]],iso_code!G:H,2,FALSE)</f>
        <v>Cameroon</v>
      </c>
      <c r="E429" s="18" t="str">
        <f>Table4[[#This Row],[iso3]]</f>
        <v>Cameroon</v>
      </c>
    </row>
    <row r="430" spans="1:5">
      <c r="A430" s="18">
        <v>10</v>
      </c>
      <c r="B430" s="62" t="s">
        <v>1221</v>
      </c>
      <c r="C430" s="18" t="s">
        <v>57</v>
      </c>
      <c r="D430" s="69" t="str">
        <f>VLOOKUP(Table4[[#This Row],[iso_code]],iso_code!G:H,2,FALSE)</f>
        <v>Cabo Verde</v>
      </c>
      <c r="E430" s="18" t="str">
        <f>Table4[[#This Row],[iso3]]</f>
        <v>Cabo Verde</v>
      </c>
    </row>
    <row r="431" spans="1:5">
      <c r="A431" s="18">
        <v>10</v>
      </c>
      <c r="B431" s="62" t="s">
        <v>1186</v>
      </c>
      <c r="C431" s="18" t="s">
        <v>57</v>
      </c>
      <c r="D431" s="69" t="str">
        <f>VLOOKUP(Table4[[#This Row],[iso_code]],iso_code!G:H,2,FALSE)</f>
        <v>Central African Republic (the)</v>
      </c>
      <c r="E431" s="18" t="str">
        <f>Table4[[#This Row],[iso3]]</f>
        <v>Central African Republic (the)</v>
      </c>
    </row>
    <row r="432" spans="1:5">
      <c r="A432" s="18">
        <v>10</v>
      </c>
      <c r="B432" s="62" t="s">
        <v>1187</v>
      </c>
      <c r="C432" s="18" t="s">
        <v>57</v>
      </c>
      <c r="D432" s="69" t="str">
        <f>VLOOKUP(Table4[[#This Row],[iso_code]],iso_code!G:H,2,FALSE)</f>
        <v>Chad</v>
      </c>
      <c r="E432" s="18" t="str">
        <f>Table4[[#This Row],[iso3]]</f>
        <v>Chad</v>
      </c>
    </row>
    <row r="433" spans="1:5">
      <c r="A433" s="18">
        <v>10</v>
      </c>
      <c r="B433" s="62" t="s">
        <v>1188</v>
      </c>
      <c r="C433" s="18" t="s">
        <v>57</v>
      </c>
      <c r="D433" s="69" t="str">
        <f>VLOOKUP(Table4[[#This Row],[iso_code]],iso_code!G:H,2,FALSE)</f>
        <v>Comoros (the)</v>
      </c>
      <c r="E433" s="18" t="str">
        <f>Table4[[#This Row],[iso3]]</f>
        <v>Comoros (the)</v>
      </c>
    </row>
    <row r="434" spans="1:5">
      <c r="A434" s="18">
        <v>10</v>
      </c>
      <c r="B434" s="62" t="s">
        <v>1190</v>
      </c>
      <c r="C434" s="18" t="s">
        <v>57</v>
      </c>
      <c r="D434" s="69" t="str">
        <f>VLOOKUP(Table4[[#This Row],[iso_code]],iso_code!G:H,2,FALSE)</f>
        <v>Congo (the Democratic Republic of the)</v>
      </c>
      <c r="E434" s="18" t="str">
        <f>Table4[[#This Row],[iso3]]</f>
        <v>Congo (the Democratic Republic of the)</v>
      </c>
    </row>
    <row r="435" spans="1:5">
      <c r="A435" s="18">
        <v>10</v>
      </c>
      <c r="B435" s="62" t="s">
        <v>1189</v>
      </c>
      <c r="C435" s="18" t="s">
        <v>57</v>
      </c>
      <c r="D435" s="69" t="str">
        <f>VLOOKUP(Table4[[#This Row],[iso_code]],iso_code!G:H,2,FALSE)</f>
        <v>Congo (the)</v>
      </c>
      <c r="E435" s="18" t="str">
        <f>Table4[[#This Row],[iso3]]</f>
        <v>Congo (the)</v>
      </c>
    </row>
    <row r="436" spans="1:5">
      <c r="A436" s="18">
        <v>10</v>
      </c>
      <c r="B436" s="62" t="s">
        <v>1198</v>
      </c>
      <c r="C436" s="18" t="s">
        <v>57</v>
      </c>
      <c r="D436" s="69" t="str">
        <f>VLOOKUP(Table4[[#This Row],[iso_code]],iso_code!G:H,2,FALSE)</f>
        <v>Côte d'Ivoire</v>
      </c>
      <c r="E436" s="18" t="str">
        <f>Table4[[#This Row],[iso3]]</f>
        <v>Côte d'Ivoire</v>
      </c>
    </row>
    <row r="437" spans="1:5">
      <c r="A437" s="18">
        <v>10</v>
      </c>
      <c r="B437" s="62" t="s">
        <v>1191</v>
      </c>
      <c r="C437" s="18" t="s">
        <v>57</v>
      </c>
      <c r="D437" s="69" t="str">
        <f>VLOOKUP(Table4[[#This Row],[iso_code]],iso_code!G:H,2,FALSE)</f>
        <v>Djibouti</v>
      </c>
      <c r="E437" s="18" t="str">
        <f>Table4[[#This Row],[iso3]]</f>
        <v>Djibouti</v>
      </c>
    </row>
    <row r="438" spans="1:5">
      <c r="A438" s="18">
        <v>10</v>
      </c>
      <c r="B438" s="62" t="s">
        <v>884</v>
      </c>
      <c r="C438" s="18" t="s">
        <v>57</v>
      </c>
      <c r="D438" s="69" t="str">
        <f>VLOOKUP(Table4[[#This Row],[iso_code]],iso_code!G:H,2,FALSE)</f>
        <v>Egypt</v>
      </c>
      <c r="E438" s="18" t="str">
        <f>Table4[[#This Row],[iso3]]</f>
        <v>Egypt</v>
      </c>
    </row>
    <row r="439" spans="1:5">
      <c r="A439" s="18">
        <v>10</v>
      </c>
      <c r="B439" s="62" t="s">
        <v>1192</v>
      </c>
      <c r="C439" s="18" t="s">
        <v>57</v>
      </c>
      <c r="D439" s="69" t="str">
        <f>VLOOKUP(Table4[[#This Row],[iso_code]],iso_code!G:H,2,FALSE)</f>
        <v>Equatorial Guinea</v>
      </c>
      <c r="E439" s="18" t="str">
        <f>Table4[[#This Row],[iso3]]</f>
        <v>Equatorial Guinea</v>
      </c>
    </row>
    <row r="440" spans="1:5">
      <c r="A440" s="18">
        <v>10</v>
      </c>
      <c r="B440" s="62" t="s">
        <v>1193</v>
      </c>
      <c r="C440" s="18" t="s">
        <v>57</v>
      </c>
      <c r="D440" s="69" t="str">
        <f>VLOOKUP(Table4[[#This Row],[iso_code]],iso_code!G:H,2,FALSE)</f>
        <v>Eritrea</v>
      </c>
      <c r="E440" s="18" t="str">
        <f>Table4[[#This Row],[iso3]]</f>
        <v>Eritrea</v>
      </c>
    </row>
    <row r="441" spans="1:5">
      <c r="A441" s="18">
        <v>10</v>
      </c>
      <c r="B441" s="62" t="s">
        <v>199</v>
      </c>
      <c r="C441" s="18" t="s">
        <v>57</v>
      </c>
      <c r="D441" s="69" t="str">
        <f>VLOOKUP(Table4[[#This Row],[iso_code]],iso_code!G:H,2,FALSE)</f>
        <v>Ethiopia</v>
      </c>
      <c r="E441" s="18" t="str">
        <f>Table4[[#This Row],[iso3]]</f>
        <v>Ethiopia</v>
      </c>
    </row>
    <row r="442" spans="1:5">
      <c r="A442" s="18">
        <v>10</v>
      </c>
      <c r="B442" s="62" t="s">
        <v>1194</v>
      </c>
      <c r="C442" s="18" t="s">
        <v>57</v>
      </c>
      <c r="D442" s="69" t="str">
        <f>VLOOKUP(Table4[[#This Row],[iso_code]],iso_code!G:H,2,FALSE)</f>
        <v>Gabon</v>
      </c>
      <c r="E442" s="18" t="str">
        <f>Table4[[#This Row],[iso3]]</f>
        <v>Gabon</v>
      </c>
    </row>
    <row r="443" spans="1:5">
      <c r="A443" s="18">
        <v>10</v>
      </c>
      <c r="B443" s="62" t="s">
        <v>1195</v>
      </c>
      <c r="C443" s="18" t="s">
        <v>57</v>
      </c>
      <c r="D443" s="69" t="str">
        <f>VLOOKUP(Table4[[#This Row],[iso_code]],iso_code!G:H,2,FALSE)</f>
        <v>Gambia (the)</v>
      </c>
      <c r="E443" s="18" t="str">
        <f>Table4[[#This Row],[iso3]]</f>
        <v>Gambia (the)</v>
      </c>
    </row>
    <row r="444" spans="1:5">
      <c r="A444" s="18">
        <v>10</v>
      </c>
      <c r="B444" s="62" t="s">
        <v>255</v>
      </c>
      <c r="C444" s="18" t="s">
        <v>57</v>
      </c>
      <c r="D444" s="69" t="str">
        <f>VLOOKUP(Table4[[#This Row],[iso_code]],iso_code!G:H,2,FALSE)</f>
        <v>Ghana</v>
      </c>
      <c r="E444" s="18" t="str">
        <f>Table4[[#This Row],[iso3]]</f>
        <v>Ghana</v>
      </c>
    </row>
    <row r="445" spans="1:5">
      <c r="A445" s="18">
        <v>10</v>
      </c>
      <c r="B445" s="62" t="s">
        <v>1196</v>
      </c>
      <c r="C445" s="18" t="s">
        <v>57</v>
      </c>
      <c r="D445" s="69" t="str">
        <f>VLOOKUP(Table4[[#This Row],[iso_code]],iso_code!G:H,2,FALSE)</f>
        <v>Guinea</v>
      </c>
      <c r="E445" s="18" t="str">
        <f>Table4[[#This Row],[iso3]]</f>
        <v>Guinea</v>
      </c>
    </row>
    <row r="446" spans="1:5">
      <c r="A446" s="18">
        <v>10</v>
      </c>
      <c r="B446" s="62" t="s">
        <v>1197</v>
      </c>
      <c r="C446" s="18" t="s">
        <v>57</v>
      </c>
      <c r="D446" s="69" t="str">
        <f>VLOOKUP(Table4[[#This Row],[iso_code]],iso_code!G:H,2,FALSE)</f>
        <v>Guinea-Bissau</v>
      </c>
      <c r="E446" s="18" t="str">
        <f>Table4[[#This Row],[iso3]]</f>
        <v>Guinea-Bissau</v>
      </c>
    </row>
    <row r="447" spans="1:5">
      <c r="A447" s="18">
        <v>10</v>
      </c>
      <c r="B447" s="62" t="s">
        <v>434</v>
      </c>
      <c r="C447" s="18" t="s">
        <v>57</v>
      </c>
      <c r="D447" s="69" t="str">
        <f>VLOOKUP(Table4[[#This Row],[iso_code]],iso_code!G:H,2,FALSE)</f>
        <v>Kenya</v>
      </c>
      <c r="E447" s="18" t="str">
        <f>Table4[[#This Row],[iso3]]</f>
        <v>Kenya</v>
      </c>
    </row>
    <row r="448" spans="1:5">
      <c r="A448" s="18">
        <v>10</v>
      </c>
      <c r="B448" s="62" t="s">
        <v>1199</v>
      </c>
      <c r="C448" s="18" t="s">
        <v>57</v>
      </c>
      <c r="D448" s="69" t="str">
        <f>VLOOKUP(Table4[[#This Row],[iso_code]],iso_code!G:H,2,FALSE)</f>
        <v>Lesotho</v>
      </c>
      <c r="E448" s="18" t="str">
        <f>Table4[[#This Row],[iso3]]</f>
        <v>Lesotho</v>
      </c>
    </row>
    <row r="449" spans="1:5">
      <c r="A449" s="18">
        <v>10</v>
      </c>
      <c r="B449" s="62" t="s">
        <v>1200</v>
      </c>
      <c r="C449" s="18" t="s">
        <v>57</v>
      </c>
      <c r="D449" s="69" t="str">
        <f>VLOOKUP(Table4[[#This Row],[iso_code]],iso_code!G:H,2,FALSE)</f>
        <v>Liberia</v>
      </c>
      <c r="E449" s="18" t="str">
        <f>Table4[[#This Row],[iso3]]</f>
        <v>Liberia</v>
      </c>
    </row>
    <row r="450" spans="1:5">
      <c r="A450" s="18">
        <v>10</v>
      </c>
      <c r="B450" s="62" t="s">
        <v>1201</v>
      </c>
      <c r="C450" s="18" t="s">
        <v>57</v>
      </c>
      <c r="D450" s="69" t="str">
        <f>VLOOKUP(Table4[[#This Row],[iso_code]],iso_code!G:H,2,FALSE)</f>
        <v>Libya</v>
      </c>
      <c r="E450" s="18" t="str">
        <f>Table4[[#This Row],[iso3]]</f>
        <v>Libya</v>
      </c>
    </row>
    <row r="451" spans="1:5">
      <c r="A451" s="18">
        <v>10</v>
      </c>
      <c r="B451" s="62" t="s">
        <v>1202</v>
      </c>
      <c r="C451" s="18" t="s">
        <v>57</v>
      </c>
      <c r="D451" s="69" t="str">
        <f>VLOOKUP(Table4[[#This Row],[iso_code]],iso_code!G:H,2,FALSE)</f>
        <v>Madagascar</v>
      </c>
      <c r="E451" s="18" t="str">
        <f>Table4[[#This Row],[iso3]]</f>
        <v>Madagascar</v>
      </c>
    </row>
    <row r="452" spans="1:5">
      <c r="A452" s="18">
        <v>10</v>
      </c>
      <c r="B452" s="62" t="s">
        <v>1203</v>
      </c>
      <c r="C452" s="18" t="s">
        <v>57</v>
      </c>
      <c r="D452" s="69" t="str">
        <f>VLOOKUP(Table4[[#This Row],[iso_code]],iso_code!G:H,2,FALSE)</f>
        <v>Malawi</v>
      </c>
      <c r="E452" s="18" t="str">
        <f>Table4[[#This Row],[iso3]]</f>
        <v>Malawi</v>
      </c>
    </row>
    <row r="453" spans="1:5">
      <c r="A453" s="18">
        <v>10</v>
      </c>
      <c r="B453" s="62" t="s">
        <v>1204</v>
      </c>
      <c r="C453" s="18" t="s">
        <v>57</v>
      </c>
      <c r="D453" s="69" t="str">
        <f>VLOOKUP(Table4[[#This Row],[iso_code]],iso_code!G:H,2,FALSE)</f>
        <v>Mali</v>
      </c>
      <c r="E453" s="18" t="str">
        <f>Table4[[#This Row],[iso3]]</f>
        <v>Mali</v>
      </c>
    </row>
    <row r="454" spans="1:5">
      <c r="A454" s="18">
        <v>10</v>
      </c>
      <c r="B454" s="62" t="s">
        <v>1205</v>
      </c>
      <c r="C454" s="18" t="s">
        <v>57</v>
      </c>
      <c r="D454" s="69" t="str">
        <f>VLOOKUP(Table4[[#This Row],[iso_code]],iso_code!G:H,2,FALSE)</f>
        <v>Mauritania</v>
      </c>
      <c r="E454" s="18" t="str">
        <f>Table4[[#This Row],[iso3]]</f>
        <v>Mauritania</v>
      </c>
    </row>
    <row r="455" spans="1:5">
      <c r="A455" s="18">
        <v>10</v>
      </c>
      <c r="B455" s="62" t="s">
        <v>1007</v>
      </c>
      <c r="C455" s="18" t="s">
        <v>57</v>
      </c>
      <c r="D455" s="69" t="str">
        <f>VLOOKUP(Table4[[#This Row],[iso_code]],iso_code!G:H,2,FALSE)</f>
        <v>Mauritius</v>
      </c>
      <c r="E455" s="18" t="str">
        <f>Table4[[#This Row],[iso3]]</f>
        <v>Mauritius</v>
      </c>
    </row>
    <row r="456" spans="1:5">
      <c r="A456" s="18">
        <v>10</v>
      </c>
      <c r="B456" s="62" t="s">
        <v>519</v>
      </c>
      <c r="C456" s="18" t="s">
        <v>57</v>
      </c>
      <c r="D456" s="69" t="str">
        <f>VLOOKUP(Table4[[#This Row],[iso_code]],iso_code!G:H,2,FALSE)</f>
        <v>Morocco</v>
      </c>
      <c r="E456" s="18" t="str">
        <f>Table4[[#This Row],[iso3]]</f>
        <v>Morocco</v>
      </c>
    </row>
    <row r="457" spans="1:5">
      <c r="A457" s="18">
        <v>10</v>
      </c>
      <c r="B457" s="62" t="s">
        <v>1206</v>
      </c>
      <c r="C457" s="18" t="s">
        <v>57</v>
      </c>
      <c r="D457" s="69" t="str">
        <f>VLOOKUP(Table4[[#This Row],[iso_code]],iso_code!G:H,2,FALSE)</f>
        <v>Mozambique</v>
      </c>
      <c r="E457" s="18" t="str">
        <f>Table4[[#This Row],[iso3]]</f>
        <v>Mozambique</v>
      </c>
    </row>
    <row r="458" spans="1:5">
      <c r="A458" s="18">
        <v>10</v>
      </c>
      <c r="B458" s="62" t="s">
        <v>1207</v>
      </c>
      <c r="C458" s="18" t="s">
        <v>57</v>
      </c>
      <c r="D458" s="69" t="str">
        <f>VLOOKUP(Table4[[#This Row],[iso_code]],iso_code!G:H,2,FALSE)</f>
        <v>Namibia</v>
      </c>
      <c r="E458" s="18" t="str">
        <f>Table4[[#This Row],[iso3]]</f>
        <v>Namibia</v>
      </c>
    </row>
    <row r="459" spans="1:5">
      <c r="A459" s="18">
        <v>10</v>
      </c>
      <c r="B459" s="62" t="s">
        <v>1042</v>
      </c>
      <c r="C459" s="18" t="s">
        <v>57</v>
      </c>
      <c r="D459" s="69" t="str">
        <f>VLOOKUP(Table4[[#This Row],[iso_code]],iso_code!G:H,2,FALSE)</f>
        <v>Niger (the)</v>
      </c>
      <c r="E459" s="18" t="str">
        <f>Table4[[#This Row],[iso3]]</f>
        <v>Niger (the)</v>
      </c>
    </row>
    <row r="460" spans="1:5">
      <c r="A460" s="18">
        <v>10</v>
      </c>
      <c r="B460" s="62" t="s">
        <v>1208</v>
      </c>
      <c r="C460" s="18" t="s">
        <v>57</v>
      </c>
      <c r="D460" s="69" t="str">
        <f>VLOOKUP(Table4[[#This Row],[iso_code]],iso_code!G:H,2,FALSE)</f>
        <v>Nigeria</v>
      </c>
      <c r="E460" s="18" t="str">
        <f>Table4[[#This Row],[iso3]]</f>
        <v>Nigeria</v>
      </c>
    </row>
    <row r="461" spans="1:5">
      <c r="A461" s="18">
        <v>10</v>
      </c>
      <c r="B461" s="62" t="s">
        <v>1209</v>
      </c>
      <c r="C461" s="18" t="s">
        <v>57</v>
      </c>
      <c r="D461" s="69" t="str">
        <f>VLOOKUP(Table4[[#This Row],[iso_code]],iso_code!G:H,2,FALSE)</f>
        <v>Rwanda</v>
      </c>
      <c r="E461" s="18" t="str">
        <f>Table4[[#This Row],[iso3]]</f>
        <v>Rwanda</v>
      </c>
    </row>
    <row r="462" spans="1:5">
      <c r="A462" s="18">
        <v>10</v>
      </c>
      <c r="B462" s="62" t="s">
        <v>1210</v>
      </c>
      <c r="C462" s="18" t="s">
        <v>57</v>
      </c>
      <c r="D462" s="69" t="str">
        <f>VLOOKUP(Table4[[#This Row],[iso_code]],iso_code!G:H,2,FALSE)</f>
        <v>Sao Tome and Principe</v>
      </c>
      <c r="E462" s="18" t="str">
        <f>Table4[[#This Row],[iso3]]</f>
        <v>Sao Tome and Principe</v>
      </c>
    </row>
    <row r="463" spans="1:5">
      <c r="A463" s="18">
        <v>10</v>
      </c>
      <c r="B463" s="62" t="s">
        <v>1212</v>
      </c>
      <c r="C463" s="18" t="s">
        <v>57</v>
      </c>
      <c r="D463" s="69" t="str">
        <f>VLOOKUP(Table4[[#This Row],[iso_code]],iso_code!G:H,2,FALSE)</f>
        <v>Seychelles</v>
      </c>
      <c r="E463" s="18" t="str">
        <f>Table4[[#This Row],[iso3]]</f>
        <v>Seychelles</v>
      </c>
    </row>
    <row r="464" spans="1:5">
      <c r="A464" s="18">
        <v>10</v>
      </c>
      <c r="B464" s="62" t="s">
        <v>1211</v>
      </c>
      <c r="C464" s="18" t="s">
        <v>57</v>
      </c>
      <c r="D464" s="69" t="str">
        <f>VLOOKUP(Table4[[#This Row],[iso_code]],iso_code!G:H,2,FALSE)</f>
        <v>Senegal</v>
      </c>
      <c r="E464" s="18" t="str">
        <f>Table4[[#This Row],[iso3]]</f>
        <v>Senegal</v>
      </c>
    </row>
    <row r="465" spans="1:5">
      <c r="A465" s="18">
        <v>10</v>
      </c>
      <c r="B465" s="62" t="s">
        <v>1213</v>
      </c>
      <c r="C465" s="18" t="s">
        <v>57</v>
      </c>
      <c r="D465" s="69" t="str">
        <f>VLOOKUP(Table4[[#This Row],[iso_code]],iso_code!G:H,2,FALSE)</f>
        <v>Sierra Leone</v>
      </c>
      <c r="E465" s="18" t="str">
        <f>Table4[[#This Row],[iso3]]</f>
        <v>Sierra Leone</v>
      </c>
    </row>
    <row r="466" spans="1:5">
      <c r="A466" s="18">
        <v>10</v>
      </c>
      <c r="B466" s="62" t="s">
        <v>1214</v>
      </c>
      <c r="C466" s="18" t="s">
        <v>57</v>
      </c>
      <c r="D466" s="69" t="str">
        <f>VLOOKUP(Table4[[#This Row],[iso_code]],iso_code!G:H,2,FALSE)</f>
        <v>Somalia</v>
      </c>
      <c r="E466" s="18" t="str">
        <f>Table4[[#This Row],[iso3]]</f>
        <v>Somalia</v>
      </c>
    </row>
    <row r="467" spans="1:5">
      <c r="A467" s="18">
        <v>10</v>
      </c>
      <c r="B467" s="62" t="s">
        <v>1216</v>
      </c>
      <c r="C467" s="18" t="s">
        <v>57</v>
      </c>
      <c r="D467" s="69" t="str">
        <f>VLOOKUP(Table4[[#This Row],[iso_code]],iso_code!G:H,2,FALSE)</f>
        <v>Sudan (the)</v>
      </c>
      <c r="E467" s="18" t="str">
        <f>Table4[[#This Row],[iso3]]</f>
        <v>Sudan (the)</v>
      </c>
    </row>
    <row r="468" spans="1:5">
      <c r="A468" s="18">
        <v>10</v>
      </c>
      <c r="B468" s="62" t="s">
        <v>1217</v>
      </c>
      <c r="C468" s="18" t="s">
        <v>57</v>
      </c>
      <c r="D468" s="69" t="str">
        <f>VLOOKUP(Table4[[#This Row],[iso_code]],iso_code!G:H,2,FALSE)</f>
        <v>Eswatini</v>
      </c>
      <c r="E468" s="18" t="str">
        <f>Table4[[#This Row],[iso3]]</f>
        <v>Eswatini</v>
      </c>
    </row>
    <row r="469" spans="1:5">
      <c r="A469" s="18">
        <v>10</v>
      </c>
      <c r="B469" s="62" t="s">
        <v>894</v>
      </c>
      <c r="C469" s="18" t="s">
        <v>57</v>
      </c>
      <c r="D469" s="69" t="str">
        <f>VLOOKUP(Table4[[#This Row],[iso_code]],iso_code!G:H,2,FALSE)</f>
        <v>Tanzania, United Republic of</v>
      </c>
      <c r="E469" s="18" t="str">
        <f>Table4[[#This Row],[iso3]]</f>
        <v>Tanzania, United Republic of</v>
      </c>
    </row>
    <row r="470" spans="1:5">
      <c r="A470" s="18">
        <v>10</v>
      </c>
      <c r="B470" s="62" t="s">
        <v>1218</v>
      </c>
      <c r="C470" s="18" t="s">
        <v>57</v>
      </c>
      <c r="D470" s="69" t="str">
        <f>VLOOKUP(Table4[[#This Row],[iso_code]],iso_code!G:H,2,FALSE)</f>
        <v>Togo</v>
      </c>
      <c r="E470" s="18" t="str">
        <f>Table4[[#This Row],[iso3]]</f>
        <v>Togo</v>
      </c>
    </row>
    <row r="471" spans="1:5">
      <c r="A471" s="18">
        <v>10</v>
      </c>
      <c r="B471" s="62" t="s">
        <v>989</v>
      </c>
      <c r="C471" s="18" t="s">
        <v>57</v>
      </c>
      <c r="D471" s="69" t="str">
        <f>VLOOKUP(Table4[[#This Row],[iso_code]],iso_code!G:H,2,FALSE)</f>
        <v>Tunisia</v>
      </c>
      <c r="E471" s="18" t="str">
        <f>Table4[[#This Row],[iso3]]</f>
        <v>Tunisia</v>
      </c>
    </row>
    <row r="472" spans="1:5">
      <c r="A472" s="18">
        <v>10</v>
      </c>
      <c r="B472" s="62" t="s">
        <v>1219</v>
      </c>
      <c r="C472" s="18" t="s">
        <v>57</v>
      </c>
      <c r="D472" s="69" t="str">
        <f>VLOOKUP(Table4[[#This Row],[iso_code]],iso_code!G:H,2,FALSE)</f>
        <v>Uganda</v>
      </c>
      <c r="E472" s="18" t="str">
        <f>Table4[[#This Row],[iso3]]</f>
        <v>Uganda</v>
      </c>
    </row>
    <row r="473" spans="1:5">
      <c r="A473" s="18">
        <v>10</v>
      </c>
      <c r="B473" s="62" t="s">
        <v>767</v>
      </c>
      <c r="C473" s="18" t="s">
        <v>57</v>
      </c>
      <c r="D473" s="69" t="str">
        <f>VLOOKUP(Table4[[#This Row],[iso_code]],iso_code!G:H,2,FALSE)</f>
        <v>Zambia</v>
      </c>
      <c r="E473" s="18" t="str">
        <f>Table4[[#This Row],[iso3]]</f>
        <v>Zambia</v>
      </c>
    </row>
    <row r="474" spans="1:5">
      <c r="A474" s="18">
        <v>10</v>
      </c>
      <c r="B474" s="62" t="s">
        <v>1220</v>
      </c>
      <c r="C474" s="18" t="s">
        <v>57</v>
      </c>
      <c r="D474" s="69" t="str">
        <f>VLOOKUP(Table4[[#This Row],[iso_code]],iso_code!G:H,2,FALSE)</f>
        <v>Zimbabwe</v>
      </c>
      <c r="E474" s="18" t="str">
        <f>Table4[[#This Row],[iso3]]</f>
        <v>Zimbabwe</v>
      </c>
    </row>
    <row r="475" spans="1:5">
      <c r="A475" s="18">
        <v>11</v>
      </c>
      <c r="B475" s="62" t="s">
        <v>821</v>
      </c>
      <c r="C475" s="18" t="s">
        <v>57</v>
      </c>
      <c r="D475" s="69" t="str">
        <f>VLOOKUP(Table4[[#This Row],[iso_code]],iso_code!G:H,2,FALSE)</f>
        <v>Algeria</v>
      </c>
      <c r="E475" s="18" t="str">
        <f>Table4[[#This Row],[iso3]]</f>
        <v>Algeria</v>
      </c>
    </row>
    <row r="476" spans="1:5">
      <c r="A476" s="18">
        <v>11</v>
      </c>
      <c r="B476" s="62" t="s">
        <v>1181</v>
      </c>
      <c r="C476" s="18" t="s">
        <v>57</v>
      </c>
      <c r="D476" s="69" t="str">
        <f>VLOOKUP(Table4[[#This Row],[iso_code]],iso_code!G:H,2,FALSE)</f>
        <v>Angola</v>
      </c>
      <c r="E476" s="18" t="str">
        <f>Table4[[#This Row],[iso3]]</f>
        <v>Angola</v>
      </c>
    </row>
    <row r="477" spans="1:5">
      <c r="A477" s="18">
        <v>11</v>
      </c>
      <c r="B477" s="62" t="s">
        <v>1182</v>
      </c>
      <c r="C477" s="18" t="s">
        <v>57</v>
      </c>
      <c r="D477" s="69" t="str">
        <f>VLOOKUP(Table4[[#This Row],[iso_code]],iso_code!G:H,2,FALSE)</f>
        <v>Benin</v>
      </c>
      <c r="E477" s="18" t="str">
        <f>Table4[[#This Row],[iso3]]</f>
        <v>Benin</v>
      </c>
    </row>
    <row r="478" spans="1:5">
      <c r="A478" s="18">
        <v>11</v>
      </c>
      <c r="B478" s="62" t="s">
        <v>1183</v>
      </c>
      <c r="C478" s="18" t="s">
        <v>57</v>
      </c>
      <c r="D478" s="69" t="str">
        <f>VLOOKUP(Table4[[#This Row],[iso_code]],iso_code!G:H,2,FALSE)</f>
        <v>Botswana</v>
      </c>
      <c r="E478" s="18" t="str">
        <f>Table4[[#This Row],[iso3]]</f>
        <v>Botswana</v>
      </c>
    </row>
    <row r="479" spans="1:5">
      <c r="A479" s="18">
        <v>11</v>
      </c>
      <c r="B479" s="62" t="s">
        <v>1184</v>
      </c>
      <c r="C479" s="18" t="s">
        <v>57</v>
      </c>
      <c r="D479" s="69" t="str">
        <f>VLOOKUP(Table4[[#This Row],[iso_code]],iso_code!G:H,2,FALSE)</f>
        <v>Burkina Faso</v>
      </c>
      <c r="E479" s="18" t="str">
        <f>Table4[[#This Row],[iso3]]</f>
        <v>Burkina Faso</v>
      </c>
    </row>
    <row r="480" spans="1:5">
      <c r="A480" s="18">
        <v>11</v>
      </c>
      <c r="B480" s="62" t="s">
        <v>1185</v>
      </c>
      <c r="C480" s="18" t="s">
        <v>57</v>
      </c>
      <c r="D480" s="69" t="str">
        <f>VLOOKUP(Table4[[#This Row],[iso_code]],iso_code!G:H,2,FALSE)</f>
        <v>Burundi</v>
      </c>
      <c r="E480" s="18" t="str">
        <f>Table4[[#This Row],[iso3]]</f>
        <v>Burundi</v>
      </c>
    </row>
    <row r="481" spans="1:5">
      <c r="A481" s="18">
        <v>11</v>
      </c>
      <c r="B481" s="62" t="s">
        <v>290</v>
      </c>
      <c r="C481" s="18" t="s">
        <v>57</v>
      </c>
      <c r="D481" s="69" t="str">
        <f>VLOOKUP(Table4[[#This Row],[iso_code]],iso_code!G:H,2,FALSE)</f>
        <v>Cameroon</v>
      </c>
      <c r="E481" s="18" t="str">
        <f>Table4[[#This Row],[iso3]]</f>
        <v>Cameroon</v>
      </c>
    </row>
    <row r="482" spans="1:5">
      <c r="A482" s="18">
        <v>11</v>
      </c>
      <c r="B482" s="62" t="s">
        <v>1186</v>
      </c>
      <c r="C482" s="18" t="s">
        <v>57</v>
      </c>
      <c r="D482" s="69" t="str">
        <f>VLOOKUP(Table4[[#This Row],[iso_code]],iso_code!G:H,2,FALSE)</f>
        <v>Central African Republic (the)</v>
      </c>
      <c r="E482" s="18" t="str">
        <f>Table4[[#This Row],[iso3]]</f>
        <v>Central African Republic (the)</v>
      </c>
    </row>
    <row r="483" spans="1:5">
      <c r="A483" s="18">
        <v>11</v>
      </c>
      <c r="B483" s="62" t="s">
        <v>1187</v>
      </c>
      <c r="C483" s="18" t="s">
        <v>57</v>
      </c>
      <c r="D483" s="69" t="str">
        <f>VLOOKUP(Table4[[#This Row],[iso_code]],iso_code!G:H,2,FALSE)</f>
        <v>Chad</v>
      </c>
      <c r="E483" s="18" t="str">
        <f>Table4[[#This Row],[iso3]]</f>
        <v>Chad</v>
      </c>
    </row>
    <row r="484" spans="1:5">
      <c r="A484" s="18">
        <v>11</v>
      </c>
      <c r="B484" s="62" t="s">
        <v>1189</v>
      </c>
      <c r="C484" s="18" t="s">
        <v>57</v>
      </c>
      <c r="D484" s="69" t="str">
        <f>VLOOKUP(Table4[[#This Row],[iso_code]],iso_code!G:H,2,FALSE)</f>
        <v>Congo (the)</v>
      </c>
      <c r="E484" s="18" t="str">
        <f>Table4[[#This Row],[iso3]]</f>
        <v>Congo (the)</v>
      </c>
    </row>
    <row r="485" spans="1:5">
      <c r="A485" s="18">
        <v>11</v>
      </c>
      <c r="B485" s="62" t="s">
        <v>1190</v>
      </c>
      <c r="C485" s="18" t="s">
        <v>57</v>
      </c>
      <c r="D485" s="69" t="str">
        <f>VLOOKUP(Table4[[#This Row],[iso_code]],iso_code!G:H,2,FALSE)</f>
        <v>Congo (the Democratic Republic of the)</v>
      </c>
      <c r="E485" s="18" t="str">
        <f>Table4[[#This Row],[iso3]]</f>
        <v>Congo (the Democratic Republic of the)</v>
      </c>
    </row>
    <row r="486" spans="1:5">
      <c r="A486" s="18">
        <v>11</v>
      </c>
      <c r="B486" s="62" t="s">
        <v>1191</v>
      </c>
      <c r="C486" s="18" t="s">
        <v>57</v>
      </c>
      <c r="D486" s="69" t="str">
        <f>VLOOKUP(Table4[[#This Row],[iso_code]],iso_code!G:H,2,FALSE)</f>
        <v>Djibouti</v>
      </c>
      <c r="E486" s="18" t="str">
        <f>Table4[[#This Row],[iso3]]</f>
        <v>Djibouti</v>
      </c>
    </row>
    <row r="487" spans="1:5">
      <c r="A487" s="18">
        <v>11</v>
      </c>
      <c r="B487" s="62" t="s">
        <v>884</v>
      </c>
      <c r="C487" s="18" t="s">
        <v>57</v>
      </c>
      <c r="D487" s="69" t="str">
        <f>VLOOKUP(Table4[[#This Row],[iso_code]],iso_code!G:H,2,FALSE)</f>
        <v>Egypt</v>
      </c>
      <c r="E487" s="18" t="str">
        <f>Table4[[#This Row],[iso3]]</f>
        <v>Egypt</v>
      </c>
    </row>
    <row r="488" spans="1:5">
      <c r="A488" s="18">
        <v>11</v>
      </c>
      <c r="B488" s="62" t="s">
        <v>1192</v>
      </c>
      <c r="C488" s="18" t="s">
        <v>57</v>
      </c>
      <c r="D488" s="69" t="str">
        <f>VLOOKUP(Table4[[#This Row],[iso_code]],iso_code!G:H,2,FALSE)</f>
        <v>Equatorial Guinea</v>
      </c>
      <c r="E488" s="18" t="str">
        <f>Table4[[#This Row],[iso3]]</f>
        <v>Equatorial Guinea</v>
      </c>
    </row>
    <row r="489" spans="1:5">
      <c r="A489" s="18">
        <v>11</v>
      </c>
      <c r="B489" s="62" t="s">
        <v>1193</v>
      </c>
      <c r="C489" s="18" t="s">
        <v>57</v>
      </c>
      <c r="D489" s="69" t="str">
        <f>VLOOKUP(Table4[[#This Row],[iso_code]],iso_code!G:H,2,FALSE)</f>
        <v>Eritrea</v>
      </c>
      <c r="E489" s="18" t="str">
        <f>Table4[[#This Row],[iso3]]</f>
        <v>Eritrea</v>
      </c>
    </row>
    <row r="490" spans="1:5">
      <c r="A490" s="18">
        <v>11</v>
      </c>
      <c r="B490" s="62" t="s">
        <v>199</v>
      </c>
      <c r="C490" s="18" t="s">
        <v>57</v>
      </c>
      <c r="D490" s="69" t="str">
        <f>VLOOKUP(Table4[[#This Row],[iso_code]],iso_code!G:H,2,FALSE)</f>
        <v>Ethiopia</v>
      </c>
      <c r="E490" s="18" t="str">
        <f>Table4[[#This Row],[iso3]]</f>
        <v>Ethiopia</v>
      </c>
    </row>
    <row r="491" spans="1:5">
      <c r="A491" s="18">
        <v>11</v>
      </c>
      <c r="B491" s="62" t="s">
        <v>1194</v>
      </c>
      <c r="C491" s="18" t="s">
        <v>57</v>
      </c>
      <c r="D491" s="69" t="str">
        <f>VLOOKUP(Table4[[#This Row],[iso_code]],iso_code!G:H,2,FALSE)</f>
        <v>Gabon</v>
      </c>
      <c r="E491" s="18" t="str">
        <f>Table4[[#This Row],[iso3]]</f>
        <v>Gabon</v>
      </c>
    </row>
    <row r="492" spans="1:5">
      <c r="A492" s="18">
        <v>11</v>
      </c>
      <c r="B492" s="62" t="s">
        <v>1195</v>
      </c>
      <c r="C492" s="18" t="s">
        <v>57</v>
      </c>
      <c r="D492" s="69" t="str">
        <f>VLOOKUP(Table4[[#This Row],[iso_code]],iso_code!G:H,2,FALSE)</f>
        <v>Gambia (the)</v>
      </c>
      <c r="E492" s="18" t="str">
        <f>Table4[[#This Row],[iso3]]</f>
        <v>Gambia (the)</v>
      </c>
    </row>
    <row r="493" spans="1:5">
      <c r="A493" s="18">
        <v>11</v>
      </c>
      <c r="B493" s="62" t="s">
        <v>255</v>
      </c>
      <c r="C493" s="18" t="s">
        <v>57</v>
      </c>
      <c r="D493" s="69" t="str">
        <f>VLOOKUP(Table4[[#This Row],[iso_code]],iso_code!G:H,2,FALSE)</f>
        <v>Ghana</v>
      </c>
      <c r="E493" s="18" t="str">
        <f>Table4[[#This Row],[iso3]]</f>
        <v>Ghana</v>
      </c>
    </row>
    <row r="494" spans="1:5">
      <c r="A494" s="18">
        <v>11</v>
      </c>
      <c r="B494" s="62" t="s">
        <v>1196</v>
      </c>
      <c r="C494" s="18" t="s">
        <v>57</v>
      </c>
      <c r="D494" s="69" t="str">
        <f>VLOOKUP(Table4[[#This Row],[iso_code]],iso_code!G:H,2,FALSE)</f>
        <v>Guinea</v>
      </c>
      <c r="E494" s="18" t="str">
        <f>Table4[[#This Row],[iso3]]</f>
        <v>Guinea</v>
      </c>
    </row>
    <row r="495" spans="1:5">
      <c r="A495" s="18">
        <v>11</v>
      </c>
      <c r="B495" s="62" t="s">
        <v>1197</v>
      </c>
      <c r="C495" s="18" t="s">
        <v>57</v>
      </c>
      <c r="D495" s="69" t="str">
        <f>VLOOKUP(Table4[[#This Row],[iso_code]],iso_code!G:H,2,FALSE)</f>
        <v>Guinea-Bissau</v>
      </c>
      <c r="E495" s="18" t="str">
        <f>Table4[[#This Row],[iso3]]</f>
        <v>Guinea-Bissau</v>
      </c>
    </row>
    <row r="496" spans="1:5">
      <c r="A496" s="18">
        <v>11</v>
      </c>
      <c r="B496" s="62" t="s">
        <v>1198</v>
      </c>
      <c r="C496" s="18" t="s">
        <v>57</v>
      </c>
      <c r="D496" s="69" t="str">
        <f>VLOOKUP(Table4[[#This Row],[iso_code]],iso_code!G:H,2,FALSE)</f>
        <v>Côte d'Ivoire</v>
      </c>
      <c r="E496" s="18" t="str">
        <f>Table4[[#This Row],[iso3]]</f>
        <v>Côte d'Ivoire</v>
      </c>
    </row>
    <row r="497" spans="1:5">
      <c r="A497" s="18">
        <v>11</v>
      </c>
      <c r="B497" s="62" t="s">
        <v>434</v>
      </c>
      <c r="C497" s="18" t="s">
        <v>57</v>
      </c>
      <c r="D497" s="69" t="str">
        <f>VLOOKUP(Table4[[#This Row],[iso_code]],iso_code!G:H,2,FALSE)</f>
        <v>Kenya</v>
      </c>
      <c r="E497" s="18" t="str">
        <f>Table4[[#This Row],[iso3]]</f>
        <v>Kenya</v>
      </c>
    </row>
    <row r="498" spans="1:5">
      <c r="A498" s="18">
        <v>11</v>
      </c>
      <c r="B498" s="62" t="s">
        <v>1199</v>
      </c>
      <c r="C498" s="18" t="s">
        <v>57</v>
      </c>
      <c r="D498" s="69" t="str">
        <f>VLOOKUP(Table4[[#This Row],[iso_code]],iso_code!G:H,2,FALSE)</f>
        <v>Lesotho</v>
      </c>
      <c r="E498" s="18" t="str">
        <f>Table4[[#This Row],[iso3]]</f>
        <v>Lesotho</v>
      </c>
    </row>
    <row r="499" spans="1:5">
      <c r="A499" s="18">
        <v>11</v>
      </c>
      <c r="B499" s="62" t="s">
        <v>1200</v>
      </c>
      <c r="C499" s="18" t="s">
        <v>57</v>
      </c>
      <c r="D499" s="69" t="str">
        <f>VLOOKUP(Table4[[#This Row],[iso_code]],iso_code!G:H,2,FALSE)</f>
        <v>Liberia</v>
      </c>
      <c r="E499" s="18" t="str">
        <f>Table4[[#This Row],[iso3]]</f>
        <v>Liberia</v>
      </c>
    </row>
    <row r="500" spans="1:5">
      <c r="A500" s="18">
        <v>11</v>
      </c>
      <c r="B500" s="62" t="s">
        <v>1201</v>
      </c>
      <c r="C500" s="18" t="s">
        <v>57</v>
      </c>
      <c r="D500" s="69" t="str">
        <f>VLOOKUP(Table4[[#This Row],[iso_code]],iso_code!G:H,2,FALSE)</f>
        <v>Libya</v>
      </c>
      <c r="E500" s="18" t="str">
        <f>Table4[[#This Row],[iso3]]</f>
        <v>Libya</v>
      </c>
    </row>
    <row r="501" spans="1:5">
      <c r="A501" s="18">
        <v>11</v>
      </c>
      <c r="B501" s="62" t="s">
        <v>1202</v>
      </c>
      <c r="C501" s="18" t="s">
        <v>57</v>
      </c>
      <c r="D501" s="69" t="str">
        <f>VLOOKUP(Table4[[#This Row],[iso_code]],iso_code!G:H,2,FALSE)</f>
        <v>Madagascar</v>
      </c>
      <c r="E501" s="18" t="str">
        <f>Table4[[#This Row],[iso3]]</f>
        <v>Madagascar</v>
      </c>
    </row>
    <row r="502" spans="1:5">
      <c r="A502" s="18">
        <v>11</v>
      </c>
      <c r="B502" s="62" t="s">
        <v>1203</v>
      </c>
      <c r="C502" s="18" t="s">
        <v>57</v>
      </c>
      <c r="D502" s="69" t="str">
        <f>VLOOKUP(Table4[[#This Row],[iso_code]],iso_code!G:H,2,FALSE)</f>
        <v>Malawi</v>
      </c>
      <c r="E502" s="18" t="str">
        <f>Table4[[#This Row],[iso3]]</f>
        <v>Malawi</v>
      </c>
    </row>
    <row r="503" spans="1:5">
      <c r="A503" s="18">
        <v>11</v>
      </c>
      <c r="B503" s="62" t="s">
        <v>1204</v>
      </c>
      <c r="C503" s="18" t="s">
        <v>57</v>
      </c>
      <c r="D503" s="69" t="str">
        <f>VLOOKUP(Table4[[#This Row],[iso_code]],iso_code!G:H,2,FALSE)</f>
        <v>Mali</v>
      </c>
      <c r="E503" s="18" t="str">
        <f>Table4[[#This Row],[iso3]]</f>
        <v>Mali</v>
      </c>
    </row>
    <row r="504" spans="1:5">
      <c r="A504" s="18">
        <v>11</v>
      </c>
      <c r="B504" s="62" t="s">
        <v>1205</v>
      </c>
      <c r="C504" s="18" t="s">
        <v>57</v>
      </c>
      <c r="D504" s="69" t="str">
        <f>VLOOKUP(Table4[[#This Row],[iso_code]],iso_code!G:H,2,FALSE)</f>
        <v>Mauritania</v>
      </c>
      <c r="E504" s="18" t="str">
        <f>Table4[[#This Row],[iso3]]</f>
        <v>Mauritania</v>
      </c>
    </row>
    <row r="505" spans="1:5">
      <c r="A505" s="18">
        <v>11</v>
      </c>
      <c r="B505" s="62" t="s">
        <v>519</v>
      </c>
      <c r="C505" s="18" t="s">
        <v>57</v>
      </c>
      <c r="D505" s="69" t="str">
        <f>VLOOKUP(Table4[[#This Row],[iso_code]],iso_code!G:H,2,FALSE)</f>
        <v>Morocco</v>
      </c>
      <c r="E505" s="18" t="str">
        <f>Table4[[#This Row],[iso3]]</f>
        <v>Morocco</v>
      </c>
    </row>
    <row r="506" spans="1:5">
      <c r="A506" s="18">
        <v>11</v>
      </c>
      <c r="B506" s="62" t="s">
        <v>1206</v>
      </c>
      <c r="C506" s="18" t="s">
        <v>57</v>
      </c>
      <c r="D506" s="69" t="str">
        <f>VLOOKUP(Table4[[#This Row],[iso_code]],iso_code!G:H,2,FALSE)</f>
        <v>Mozambique</v>
      </c>
      <c r="E506" s="18" t="str">
        <f>Table4[[#This Row],[iso3]]</f>
        <v>Mozambique</v>
      </c>
    </row>
    <row r="507" spans="1:5">
      <c r="A507" s="18">
        <v>11</v>
      </c>
      <c r="B507" s="62" t="s">
        <v>1207</v>
      </c>
      <c r="C507" s="18" t="s">
        <v>57</v>
      </c>
      <c r="D507" s="69" t="str">
        <f>VLOOKUP(Table4[[#This Row],[iso_code]],iso_code!G:H,2,FALSE)</f>
        <v>Namibia</v>
      </c>
      <c r="E507" s="18" t="str">
        <f>Table4[[#This Row],[iso3]]</f>
        <v>Namibia</v>
      </c>
    </row>
    <row r="508" spans="1:5">
      <c r="A508" s="18">
        <v>11</v>
      </c>
      <c r="B508" s="62" t="s">
        <v>1042</v>
      </c>
      <c r="C508" s="18" t="s">
        <v>57</v>
      </c>
      <c r="D508" s="69" t="str">
        <f>VLOOKUP(Table4[[#This Row],[iso_code]],iso_code!G:H,2,FALSE)</f>
        <v>Niger (the)</v>
      </c>
      <c r="E508" s="18" t="str">
        <f>Table4[[#This Row],[iso3]]</f>
        <v>Niger (the)</v>
      </c>
    </row>
    <row r="509" spans="1:5">
      <c r="A509" s="18">
        <v>11</v>
      </c>
      <c r="B509" s="62" t="s">
        <v>1208</v>
      </c>
      <c r="C509" s="18" t="s">
        <v>57</v>
      </c>
      <c r="D509" s="69" t="str">
        <f>VLOOKUP(Table4[[#This Row],[iso_code]],iso_code!G:H,2,FALSE)</f>
        <v>Nigeria</v>
      </c>
      <c r="E509" s="18" t="str">
        <f>Table4[[#This Row],[iso3]]</f>
        <v>Nigeria</v>
      </c>
    </row>
    <row r="510" spans="1:5">
      <c r="A510" s="18">
        <v>11</v>
      </c>
      <c r="B510" s="62" t="s">
        <v>1209</v>
      </c>
      <c r="C510" s="18" t="s">
        <v>57</v>
      </c>
      <c r="D510" s="69" t="str">
        <f>VLOOKUP(Table4[[#This Row],[iso_code]],iso_code!G:H,2,FALSE)</f>
        <v>Rwanda</v>
      </c>
      <c r="E510" s="18" t="str">
        <f>Table4[[#This Row],[iso3]]</f>
        <v>Rwanda</v>
      </c>
    </row>
    <row r="511" spans="1:5">
      <c r="A511" s="18">
        <v>11</v>
      </c>
      <c r="B511" s="62" t="s">
        <v>1211</v>
      </c>
      <c r="C511" s="18" t="s">
        <v>57</v>
      </c>
      <c r="D511" s="69" t="str">
        <f>VLOOKUP(Table4[[#This Row],[iso_code]],iso_code!G:H,2,FALSE)</f>
        <v>Senegal</v>
      </c>
      <c r="E511" s="18" t="str">
        <f>Table4[[#This Row],[iso3]]</f>
        <v>Senegal</v>
      </c>
    </row>
    <row r="512" spans="1:5">
      <c r="A512" s="18">
        <v>11</v>
      </c>
      <c r="B512" s="62" t="s">
        <v>1213</v>
      </c>
      <c r="C512" s="18" t="s">
        <v>57</v>
      </c>
      <c r="D512" s="69" t="str">
        <f>VLOOKUP(Table4[[#This Row],[iso_code]],iso_code!G:H,2,FALSE)</f>
        <v>Sierra Leone</v>
      </c>
      <c r="E512" s="18" t="str">
        <f>Table4[[#This Row],[iso3]]</f>
        <v>Sierra Leone</v>
      </c>
    </row>
    <row r="513" spans="1:5">
      <c r="A513" s="18">
        <v>11</v>
      </c>
      <c r="B513" s="62" t="s">
        <v>1214</v>
      </c>
      <c r="C513" s="18" t="s">
        <v>57</v>
      </c>
      <c r="D513" s="69" t="str">
        <f>VLOOKUP(Table4[[#This Row],[iso_code]],iso_code!G:H,2,FALSE)</f>
        <v>Somalia</v>
      </c>
      <c r="E513" s="18" t="str">
        <f>Table4[[#This Row],[iso3]]</f>
        <v>Somalia</v>
      </c>
    </row>
    <row r="514" spans="1:5">
      <c r="A514" s="18">
        <v>11</v>
      </c>
      <c r="B514" s="62" t="s">
        <v>627</v>
      </c>
      <c r="C514" s="18" t="s">
        <v>57</v>
      </c>
      <c r="D514" s="69" t="str">
        <f>VLOOKUP(Table4[[#This Row],[iso_code]],iso_code!G:H,2,FALSE)</f>
        <v>South Africa</v>
      </c>
      <c r="E514" s="18" t="str">
        <f>Table4[[#This Row],[iso3]]</f>
        <v>South Africa</v>
      </c>
    </row>
    <row r="515" spans="1:5">
      <c r="A515" s="18">
        <v>11</v>
      </c>
      <c r="B515" s="62" t="s">
        <v>1215</v>
      </c>
      <c r="C515" s="18" t="s">
        <v>57</v>
      </c>
      <c r="D515" s="69" t="str">
        <f>VLOOKUP(Table4[[#This Row],[iso_code]],iso_code!G:H,2,FALSE)</f>
        <v>South Sudan</v>
      </c>
      <c r="E515" s="18" t="str">
        <f>Table4[[#This Row],[iso3]]</f>
        <v>South Sudan</v>
      </c>
    </row>
    <row r="516" spans="1:5">
      <c r="A516" s="18">
        <v>11</v>
      </c>
      <c r="B516" s="62" t="s">
        <v>1216</v>
      </c>
      <c r="C516" s="18" t="s">
        <v>57</v>
      </c>
      <c r="D516" s="69" t="str">
        <f>VLOOKUP(Table4[[#This Row],[iso_code]],iso_code!G:H,2,FALSE)</f>
        <v>Sudan (the)</v>
      </c>
      <c r="E516" s="18" t="str">
        <f>Table4[[#This Row],[iso3]]</f>
        <v>Sudan (the)</v>
      </c>
    </row>
    <row r="517" spans="1:5">
      <c r="A517" s="18">
        <v>11</v>
      </c>
      <c r="B517" s="62" t="s">
        <v>894</v>
      </c>
      <c r="C517" s="18" t="s">
        <v>57</v>
      </c>
      <c r="D517" s="69" t="str">
        <f>VLOOKUP(Table4[[#This Row],[iso_code]],iso_code!G:H,2,FALSE)</f>
        <v>Tanzania, United Republic of</v>
      </c>
      <c r="E517" s="18" t="str">
        <f>Table4[[#This Row],[iso3]]</f>
        <v>Tanzania, United Republic of</v>
      </c>
    </row>
    <row r="518" spans="1:5">
      <c r="A518" s="18">
        <v>11</v>
      </c>
      <c r="B518" s="62" t="s">
        <v>1218</v>
      </c>
      <c r="C518" s="18" t="s">
        <v>57</v>
      </c>
      <c r="D518" s="69" t="str">
        <f>VLOOKUP(Table4[[#This Row],[iso_code]],iso_code!G:H,2,FALSE)</f>
        <v>Togo</v>
      </c>
      <c r="E518" s="18" t="str">
        <f>Table4[[#This Row],[iso3]]</f>
        <v>Togo</v>
      </c>
    </row>
    <row r="519" spans="1:5">
      <c r="A519" s="18">
        <v>11</v>
      </c>
      <c r="B519" s="62" t="s">
        <v>989</v>
      </c>
      <c r="C519" s="18" t="s">
        <v>57</v>
      </c>
      <c r="D519" s="69" t="str">
        <f>VLOOKUP(Table4[[#This Row],[iso_code]],iso_code!G:H,2,FALSE)</f>
        <v>Tunisia</v>
      </c>
      <c r="E519" s="18" t="str">
        <f>Table4[[#This Row],[iso3]]</f>
        <v>Tunisia</v>
      </c>
    </row>
    <row r="520" spans="1:5">
      <c r="A520" s="18">
        <v>11</v>
      </c>
      <c r="B520" s="62" t="s">
        <v>1219</v>
      </c>
      <c r="C520" s="18" t="s">
        <v>57</v>
      </c>
      <c r="D520" s="69" t="str">
        <f>VLOOKUP(Table4[[#This Row],[iso_code]],iso_code!G:H,2,FALSE)</f>
        <v>Uganda</v>
      </c>
      <c r="E520" s="18" t="str">
        <f>Table4[[#This Row],[iso3]]</f>
        <v>Uganda</v>
      </c>
    </row>
    <row r="521" spans="1:5">
      <c r="A521" s="18">
        <v>11</v>
      </c>
      <c r="B521" s="62" t="s">
        <v>767</v>
      </c>
      <c r="C521" s="18" t="s">
        <v>57</v>
      </c>
      <c r="D521" s="69" t="str">
        <f>VLOOKUP(Table4[[#This Row],[iso_code]],iso_code!G:H,2,FALSE)</f>
        <v>Zambia</v>
      </c>
      <c r="E521" s="18" t="str">
        <f>Table4[[#This Row],[iso3]]</f>
        <v>Zambia</v>
      </c>
    </row>
    <row r="522" spans="1:5">
      <c r="A522" s="18">
        <v>11</v>
      </c>
      <c r="B522" s="62" t="s">
        <v>1220</v>
      </c>
      <c r="C522" s="18" t="s">
        <v>57</v>
      </c>
      <c r="D522" s="69" t="str">
        <f>VLOOKUP(Table4[[#This Row],[iso_code]],iso_code!G:H,2,FALSE)</f>
        <v>Zimbabwe</v>
      </c>
      <c r="E522" s="18" t="str">
        <f>Table4[[#This Row],[iso3]]</f>
        <v>Zimbabwe</v>
      </c>
    </row>
    <row r="523" spans="1:5">
      <c r="A523" s="18">
        <v>12</v>
      </c>
      <c r="B523" s="62" t="s">
        <v>821</v>
      </c>
      <c r="C523" s="18" t="s">
        <v>222</v>
      </c>
      <c r="D523" s="69" t="str">
        <f>VLOOKUP(Table4[[#This Row],[iso_code]],iso_code!G:H,2,FALSE)</f>
        <v>Algeria</v>
      </c>
      <c r="E523" s="18" t="str">
        <f>Table4[[#This Row],[iso3]]</f>
        <v>Algeria</v>
      </c>
    </row>
    <row r="524" spans="1:5">
      <c r="A524" s="18">
        <v>13</v>
      </c>
      <c r="B524" s="62" t="s">
        <v>821</v>
      </c>
      <c r="C524" s="18" t="s">
        <v>238</v>
      </c>
      <c r="D524" s="69" t="str">
        <f>VLOOKUP(Table4[[#This Row],[iso_code]],iso_code!G:H,2,FALSE)</f>
        <v>Algeria</v>
      </c>
      <c r="E524" s="18" t="str">
        <f>Table4[[#This Row],[iso3]]</f>
        <v>Algeria</v>
      </c>
    </row>
    <row r="525" spans="1:5">
      <c r="A525" s="18">
        <v>14</v>
      </c>
      <c r="B525" s="62" t="s">
        <v>1182</v>
      </c>
      <c r="C525" s="18" t="s">
        <v>238</v>
      </c>
      <c r="D525" s="69" t="str">
        <f>VLOOKUP(Table4[[#This Row],[iso_code]],iso_code!G:H,2,FALSE)</f>
        <v>Benin</v>
      </c>
      <c r="E525" s="18" t="str">
        <f>Table4[[#This Row],[iso3]]</f>
        <v>Benin</v>
      </c>
    </row>
    <row r="526" spans="1:5">
      <c r="A526" s="18">
        <v>15</v>
      </c>
      <c r="B526" s="62" t="s">
        <v>1184</v>
      </c>
      <c r="C526" s="18" t="s">
        <v>238</v>
      </c>
      <c r="D526" s="69" t="str">
        <f>VLOOKUP(Table4[[#This Row],[iso_code]],iso_code!G:H,2,FALSE)</f>
        <v>Burkina Faso</v>
      </c>
      <c r="E526" s="18" t="str">
        <f>Table4[[#This Row],[iso3]]</f>
        <v>Burkina Faso</v>
      </c>
    </row>
    <row r="527" spans="1:5">
      <c r="A527" s="18">
        <v>15</v>
      </c>
      <c r="B527" s="62" t="s">
        <v>1198</v>
      </c>
      <c r="C527" s="18" t="s">
        <v>238</v>
      </c>
      <c r="D527" s="69" t="str">
        <f>VLOOKUP(Table4[[#This Row],[iso_code]],iso_code!G:H,2,FALSE)</f>
        <v>Côte d'Ivoire</v>
      </c>
      <c r="E527" s="18" t="str">
        <f>Table4[[#This Row],[iso3]]</f>
        <v>Côte d'Ivoire</v>
      </c>
    </row>
    <row r="528" spans="1:5">
      <c r="A528" s="18">
        <v>16</v>
      </c>
      <c r="B528" s="62" t="s">
        <v>1183</v>
      </c>
      <c r="C528" s="18" t="s">
        <v>238</v>
      </c>
      <c r="D528" s="69" t="str">
        <f>VLOOKUP(Table4[[#This Row],[iso_code]],iso_code!G:H,2,FALSE)</f>
        <v>Botswana</v>
      </c>
      <c r="E528" s="18" t="str">
        <f>Table4[[#This Row],[iso3]]</f>
        <v>Botswana</v>
      </c>
    </row>
    <row r="529" spans="1:5">
      <c r="A529" s="18">
        <v>17</v>
      </c>
      <c r="B529" s="62" t="s">
        <v>290</v>
      </c>
      <c r="C529" s="18" t="s">
        <v>238</v>
      </c>
      <c r="D529" s="69" t="str">
        <f>VLOOKUP(Table4[[#This Row],[iso_code]],iso_code!G:H,2,FALSE)</f>
        <v>Cameroon</v>
      </c>
      <c r="E529" s="18" t="str">
        <f>Table4[[#This Row],[iso3]]</f>
        <v>Cameroon</v>
      </c>
    </row>
    <row r="530" spans="1:5">
      <c r="A530" s="18">
        <v>18</v>
      </c>
      <c r="B530" s="62" t="s">
        <v>290</v>
      </c>
      <c r="C530" s="18" t="s">
        <v>238</v>
      </c>
      <c r="D530" s="69" t="str">
        <f>VLOOKUP(Table4[[#This Row],[iso_code]],iso_code!G:H,2,FALSE)</f>
        <v>Cameroon</v>
      </c>
      <c r="E530" s="18" t="str">
        <f>Table4[[#This Row],[iso3]]</f>
        <v>Cameroon</v>
      </c>
    </row>
    <row r="531" spans="1:5">
      <c r="A531" s="18">
        <v>19</v>
      </c>
      <c r="B531" s="62" t="s">
        <v>1198</v>
      </c>
      <c r="C531" s="18" t="s">
        <v>238</v>
      </c>
      <c r="D531" s="69" t="str">
        <f>VLOOKUP(Table4[[#This Row],[iso_code]],iso_code!G:H,2,FALSE)</f>
        <v>Côte d'Ivoire</v>
      </c>
      <c r="E531" s="18" t="str">
        <f>Table4[[#This Row],[iso3]]</f>
        <v>Côte d'Ivoire</v>
      </c>
    </row>
    <row r="532" spans="1:5">
      <c r="A532" s="18">
        <v>20</v>
      </c>
      <c r="B532" s="62" t="s">
        <v>884</v>
      </c>
      <c r="C532" s="18" t="s">
        <v>238</v>
      </c>
      <c r="D532" s="69" t="str">
        <f>VLOOKUP(Table4[[#This Row],[iso_code]],iso_code!G:H,2,FALSE)</f>
        <v>Egypt</v>
      </c>
      <c r="E532" s="18" t="str">
        <f>Table4[[#This Row],[iso3]]</f>
        <v>Egypt</v>
      </c>
    </row>
    <row r="533" spans="1:5">
      <c r="A533" s="18">
        <v>21</v>
      </c>
      <c r="B533" s="62" t="s">
        <v>884</v>
      </c>
      <c r="C533" s="18" t="s">
        <v>238</v>
      </c>
      <c r="D533" s="69" t="str">
        <f>VLOOKUP(Table4[[#This Row],[iso_code]],iso_code!G:H,2,FALSE)</f>
        <v>Egypt</v>
      </c>
      <c r="E533" s="18" t="str">
        <f>Table4[[#This Row],[iso3]]</f>
        <v>Egypt</v>
      </c>
    </row>
    <row r="534" spans="1:5">
      <c r="A534" s="18">
        <v>22</v>
      </c>
      <c r="B534" s="62" t="s">
        <v>884</v>
      </c>
      <c r="C534" s="18" t="s">
        <v>238</v>
      </c>
      <c r="D534" s="69" t="str">
        <f>VLOOKUP(Table4[[#This Row],[iso_code]],iso_code!G:H,2,FALSE)</f>
        <v>Egypt</v>
      </c>
      <c r="E534" s="18" t="str">
        <f>Table4[[#This Row],[iso3]]</f>
        <v>Egypt</v>
      </c>
    </row>
    <row r="535" spans="1:5">
      <c r="A535" s="18">
        <v>23</v>
      </c>
      <c r="B535" s="62" t="s">
        <v>199</v>
      </c>
      <c r="C535" s="18" t="s">
        <v>238</v>
      </c>
      <c r="D535" s="69" t="str">
        <f>VLOOKUP(Table4[[#This Row],[iso_code]],iso_code!G:H,2,FALSE)</f>
        <v>Ethiopia</v>
      </c>
      <c r="E535" s="18" t="str">
        <f>Table4[[#This Row],[iso3]]</f>
        <v>Ethiopia</v>
      </c>
    </row>
    <row r="536" spans="1:5">
      <c r="A536" s="18">
        <v>24</v>
      </c>
      <c r="B536" s="62" t="s">
        <v>199</v>
      </c>
      <c r="C536" s="18" t="s">
        <v>238</v>
      </c>
      <c r="D536" s="69" t="str">
        <f>VLOOKUP(Table4[[#This Row],[iso_code]],iso_code!G:H,2,FALSE)</f>
        <v>Ethiopia</v>
      </c>
      <c r="E536" s="18" t="str">
        <f>Table4[[#This Row],[iso3]]</f>
        <v>Ethiopia</v>
      </c>
    </row>
    <row r="537" spans="1:5">
      <c r="A537" s="18">
        <v>25</v>
      </c>
      <c r="B537" s="62" t="s">
        <v>1195</v>
      </c>
      <c r="C537" s="18" t="s">
        <v>238</v>
      </c>
      <c r="D537" s="69" t="str">
        <f>VLOOKUP(Table4[[#This Row],[iso_code]],iso_code!G:H,2,FALSE)</f>
        <v>Gambia (the)</v>
      </c>
      <c r="E537" s="18" t="str">
        <f>Table4[[#This Row],[iso3]]</f>
        <v>Gambia (the)</v>
      </c>
    </row>
    <row r="538" spans="1:5">
      <c r="A538" s="18">
        <v>26</v>
      </c>
      <c r="B538" s="62" t="s">
        <v>255</v>
      </c>
      <c r="C538" s="18" t="s">
        <v>238</v>
      </c>
      <c r="D538" s="69" t="str">
        <f>VLOOKUP(Table4[[#This Row],[iso_code]],iso_code!G:H,2,FALSE)</f>
        <v>Ghana</v>
      </c>
      <c r="E538" s="18" t="str">
        <f>Table4[[#This Row],[iso3]]</f>
        <v>Ghana</v>
      </c>
    </row>
    <row r="539" spans="1:5">
      <c r="A539" s="18">
        <v>27</v>
      </c>
      <c r="B539" s="62" t="s">
        <v>255</v>
      </c>
      <c r="C539" s="18" t="s">
        <v>238</v>
      </c>
      <c r="D539" s="69" t="str">
        <f>VLOOKUP(Table4[[#This Row],[iso_code]],iso_code!G:H,2,FALSE)</f>
        <v>Ghana</v>
      </c>
      <c r="E539" s="18" t="str">
        <f>Table4[[#This Row],[iso3]]</f>
        <v>Ghana</v>
      </c>
    </row>
    <row r="540" spans="1:5">
      <c r="A540" s="18">
        <v>28</v>
      </c>
      <c r="B540" s="62" t="s">
        <v>255</v>
      </c>
      <c r="C540" s="18" t="s">
        <v>238</v>
      </c>
      <c r="D540" s="69" t="str">
        <f>VLOOKUP(Table4[[#This Row],[iso_code]],iso_code!G:H,2,FALSE)</f>
        <v>Ghana</v>
      </c>
      <c r="E540" s="18" t="str">
        <f>Table4[[#This Row],[iso3]]</f>
        <v>Ghana</v>
      </c>
    </row>
    <row r="541" spans="1:5">
      <c r="A541" s="18">
        <v>29</v>
      </c>
      <c r="B541" s="62" t="s">
        <v>434</v>
      </c>
      <c r="C541" s="18" t="s">
        <v>238</v>
      </c>
      <c r="D541" s="69" t="str">
        <f>VLOOKUP(Table4[[#This Row],[iso_code]],iso_code!G:H,2,FALSE)</f>
        <v>Kenya</v>
      </c>
      <c r="E541" s="18" t="str">
        <f>Table4[[#This Row],[iso3]]</f>
        <v>Kenya</v>
      </c>
    </row>
    <row r="542" spans="1:5">
      <c r="A542" s="18">
        <v>30</v>
      </c>
      <c r="B542" s="62" t="s">
        <v>434</v>
      </c>
      <c r="C542" s="18" t="s">
        <v>238</v>
      </c>
      <c r="D542" s="69" t="str">
        <f>VLOOKUP(Table4[[#This Row],[iso_code]],iso_code!G:H,2,FALSE)</f>
        <v>Kenya</v>
      </c>
      <c r="E542" s="18" t="str">
        <f>Table4[[#This Row],[iso3]]</f>
        <v>Kenya</v>
      </c>
    </row>
    <row r="543" spans="1:5">
      <c r="A543" s="18">
        <v>31</v>
      </c>
      <c r="B543" s="62" t="s">
        <v>434</v>
      </c>
      <c r="C543" s="18" t="s">
        <v>238</v>
      </c>
      <c r="D543" s="69" t="str">
        <f>VLOOKUP(Table4[[#This Row],[iso_code]],iso_code!G:H,2,FALSE)</f>
        <v>Kenya</v>
      </c>
      <c r="E543" s="18" t="str">
        <f>Table4[[#This Row],[iso3]]</f>
        <v>Kenya</v>
      </c>
    </row>
    <row r="544" spans="1:5">
      <c r="A544" s="18">
        <v>32</v>
      </c>
      <c r="B544" s="62" t="s">
        <v>434</v>
      </c>
      <c r="C544" s="18" t="s">
        <v>238</v>
      </c>
      <c r="D544" s="69" t="str">
        <f>VLOOKUP(Table4[[#This Row],[iso_code]],iso_code!G:H,2,FALSE)</f>
        <v>Kenya</v>
      </c>
      <c r="E544" s="18" t="str">
        <f>Table4[[#This Row],[iso3]]</f>
        <v>Kenya</v>
      </c>
    </row>
    <row r="545" spans="1:5">
      <c r="A545" s="18">
        <v>33</v>
      </c>
      <c r="B545" s="62" t="s">
        <v>434</v>
      </c>
      <c r="C545" s="18" t="s">
        <v>238</v>
      </c>
      <c r="D545" s="69" t="str">
        <f>VLOOKUP(Table4[[#This Row],[iso_code]],iso_code!G:H,2,FALSE)</f>
        <v>Kenya</v>
      </c>
      <c r="E545" s="18" t="str">
        <f>Table4[[#This Row],[iso3]]</f>
        <v>Kenya</v>
      </c>
    </row>
    <row r="546" spans="1:5">
      <c r="A546" s="18">
        <v>34</v>
      </c>
      <c r="B546" s="62" t="s">
        <v>434</v>
      </c>
      <c r="C546" s="18" t="s">
        <v>238</v>
      </c>
      <c r="D546" s="69" t="str">
        <f>VLOOKUP(Table4[[#This Row],[iso_code]],iso_code!G:H,2,FALSE)</f>
        <v>Kenya</v>
      </c>
      <c r="E546" s="18" t="str">
        <f>Table4[[#This Row],[iso3]]</f>
        <v>Kenya</v>
      </c>
    </row>
    <row r="547" spans="1:5">
      <c r="A547" s="18">
        <v>35</v>
      </c>
      <c r="B547" s="18" t="s">
        <v>519</v>
      </c>
      <c r="C547" s="18" t="s">
        <v>101</v>
      </c>
      <c r="D547" s="69" t="str">
        <f>VLOOKUP(Table4[[#This Row],[iso_code]],iso_code!G:H,2,FALSE)</f>
        <v>Morocco</v>
      </c>
      <c r="E547" s="18" t="str">
        <f>Table4[[#This Row],[iso3]]</f>
        <v>Morocco</v>
      </c>
    </row>
    <row r="548" spans="1:5">
      <c r="A548" s="18">
        <v>35</v>
      </c>
      <c r="B548" s="18" t="s">
        <v>821</v>
      </c>
      <c r="C548" s="18" t="s">
        <v>101</v>
      </c>
      <c r="D548" s="69" t="str">
        <f>VLOOKUP(Table4[[#This Row],[iso_code]],iso_code!G:H,2,FALSE)</f>
        <v>Algeria</v>
      </c>
      <c r="E548" s="18" t="str">
        <f>Table4[[#This Row],[iso3]]</f>
        <v>Algeria</v>
      </c>
    </row>
    <row r="549" spans="1:5">
      <c r="A549" s="18">
        <v>35</v>
      </c>
      <c r="B549" s="18" t="s">
        <v>989</v>
      </c>
      <c r="C549" s="18" t="s">
        <v>101</v>
      </c>
      <c r="D549" s="69" t="str">
        <f>VLOOKUP(Table4[[#This Row],[iso_code]],iso_code!G:H,2,FALSE)</f>
        <v>Tunisia</v>
      </c>
      <c r="E549" s="18" t="str">
        <f>Table4[[#This Row],[iso3]]</f>
        <v>Tunisia</v>
      </c>
    </row>
    <row r="550" spans="1:5">
      <c r="A550" s="18">
        <v>36</v>
      </c>
      <c r="B550" s="62" t="s">
        <v>1204</v>
      </c>
      <c r="C550" s="18" t="s">
        <v>238</v>
      </c>
      <c r="D550" s="69" t="str">
        <f>VLOOKUP(Table4[[#This Row],[iso_code]],iso_code!G:H,2,FALSE)</f>
        <v>Mali</v>
      </c>
      <c r="E550" s="18" t="str">
        <f>Table4[[#This Row],[iso3]]</f>
        <v>Mali</v>
      </c>
    </row>
    <row r="551" spans="1:5">
      <c r="A551" s="18">
        <v>37</v>
      </c>
      <c r="B551" s="62" t="s">
        <v>1007</v>
      </c>
      <c r="C551" s="18" t="s">
        <v>238</v>
      </c>
      <c r="D551" s="69" t="str">
        <f>VLOOKUP(Table4[[#This Row],[iso_code]],iso_code!G:H,2,FALSE)</f>
        <v>Mauritius</v>
      </c>
      <c r="E551" s="18" t="str">
        <f>Table4[[#This Row],[iso3]]</f>
        <v>Mauritius</v>
      </c>
    </row>
    <row r="552" spans="1:5">
      <c r="A552" s="18">
        <v>38</v>
      </c>
      <c r="B552" s="62" t="s">
        <v>519</v>
      </c>
      <c r="C552" s="18" t="s">
        <v>238</v>
      </c>
      <c r="D552" s="69" t="str">
        <f>VLOOKUP(Table4[[#This Row],[iso_code]],iso_code!G:H,2,FALSE)</f>
        <v>Morocco</v>
      </c>
      <c r="E552" s="18" t="str">
        <f>Table4[[#This Row],[iso3]]</f>
        <v>Morocco</v>
      </c>
    </row>
    <row r="553" spans="1:5">
      <c r="A553" s="18">
        <v>39</v>
      </c>
      <c r="B553" s="62" t="s">
        <v>519</v>
      </c>
      <c r="C553" s="18" t="s">
        <v>238</v>
      </c>
      <c r="D553" s="69" t="str">
        <f>VLOOKUP(Table4[[#This Row],[iso_code]],iso_code!G:H,2,FALSE)</f>
        <v>Morocco</v>
      </c>
      <c r="E553" s="18" t="str">
        <f>Table4[[#This Row],[iso3]]</f>
        <v>Morocco</v>
      </c>
    </row>
    <row r="554" spans="1:5">
      <c r="A554" s="18">
        <v>40</v>
      </c>
      <c r="B554" s="62" t="s">
        <v>1206</v>
      </c>
      <c r="C554" s="18" t="s">
        <v>238</v>
      </c>
      <c r="D554" s="69" t="str">
        <f>VLOOKUP(Table4[[#This Row],[iso_code]],iso_code!G:H,2,FALSE)</f>
        <v>Mozambique</v>
      </c>
      <c r="E554" s="18" t="str">
        <f>Table4[[#This Row],[iso3]]</f>
        <v>Mozambique</v>
      </c>
    </row>
    <row r="555" spans="1:5">
      <c r="A555" s="18">
        <v>41</v>
      </c>
      <c r="B555" s="62" t="s">
        <v>1208</v>
      </c>
      <c r="C555" s="18" t="s">
        <v>238</v>
      </c>
      <c r="D555" s="69" t="str">
        <f>VLOOKUP(Table4[[#This Row],[iso_code]],iso_code!G:H,2,FALSE)</f>
        <v>Nigeria</v>
      </c>
      <c r="E555" s="18" t="str">
        <f>Table4[[#This Row],[iso3]]</f>
        <v>Nigeria</v>
      </c>
    </row>
    <row r="556" spans="1:5">
      <c r="A556" s="18">
        <v>42</v>
      </c>
      <c r="B556" s="62" t="s">
        <v>1208</v>
      </c>
      <c r="C556" s="18" t="s">
        <v>238</v>
      </c>
      <c r="D556" s="69" t="str">
        <f>VLOOKUP(Table4[[#This Row],[iso_code]],iso_code!G:H,2,FALSE)</f>
        <v>Nigeria</v>
      </c>
      <c r="E556" s="18" t="str">
        <f>Table4[[#This Row],[iso3]]</f>
        <v>Nigeria</v>
      </c>
    </row>
    <row r="557" spans="1:5">
      <c r="A557" s="18">
        <v>43</v>
      </c>
      <c r="B557" s="62" t="s">
        <v>1208</v>
      </c>
      <c r="C557" s="18" t="s">
        <v>238</v>
      </c>
      <c r="D557" s="69" t="str">
        <f>VLOOKUP(Table4[[#This Row],[iso_code]],iso_code!G:H,2,FALSE)</f>
        <v>Nigeria</v>
      </c>
      <c r="E557" s="18" t="str">
        <f>Table4[[#This Row],[iso3]]</f>
        <v>Nigeria</v>
      </c>
    </row>
    <row r="558" spans="1:5">
      <c r="A558" s="18">
        <v>44</v>
      </c>
      <c r="B558" s="62" t="s">
        <v>1208</v>
      </c>
      <c r="C558" s="18" t="s">
        <v>238</v>
      </c>
      <c r="D558" s="69" t="str">
        <f>VLOOKUP(Table4[[#This Row],[iso_code]],iso_code!G:H,2,FALSE)</f>
        <v>Nigeria</v>
      </c>
      <c r="E558" s="18" t="str">
        <f>Table4[[#This Row],[iso3]]</f>
        <v>Nigeria</v>
      </c>
    </row>
    <row r="559" spans="1:5">
      <c r="A559" s="18">
        <v>45</v>
      </c>
      <c r="B559" s="62" t="s">
        <v>1208</v>
      </c>
      <c r="C559" s="18" t="s">
        <v>222</v>
      </c>
      <c r="D559" s="69" t="str">
        <f>VLOOKUP(Table4[[#This Row],[iso_code]],iso_code!G:H,2,FALSE)</f>
        <v>Nigeria</v>
      </c>
      <c r="E559" s="18" t="str">
        <f>Table4[[#This Row],[iso3]]</f>
        <v>Nigeria</v>
      </c>
    </row>
    <row r="560" spans="1:5">
      <c r="A560" s="18">
        <v>46</v>
      </c>
      <c r="B560" s="62" t="s">
        <v>1208</v>
      </c>
      <c r="C560" s="18" t="s">
        <v>238</v>
      </c>
      <c r="D560" s="69" t="str">
        <f>VLOOKUP(Table4[[#This Row],[iso_code]],iso_code!G:H,2,FALSE)</f>
        <v>Nigeria</v>
      </c>
      <c r="E560" s="18" t="str">
        <f>Table4[[#This Row],[iso3]]</f>
        <v>Nigeria</v>
      </c>
    </row>
    <row r="561" spans="1:5">
      <c r="A561" s="18">
        <v>47</v>
      </c>
      <c r="B561" s="62" t="s">
        <v>1222</v>
      </c>
      <c r="C561" s="18" t="s">
        <v>238</v>
      </c>
      <c r="D561" s="69" t="str">
        <f>VLOOKUP(Table4[[#This Row],[iso_code]],iso_code!G:H,2,FALSE)</f>
        <v>Réunion</v>
      </c>
      <c r="E561" s="18" t="str">
        <f>Table4[[#This Row],[iso3]]</f>
        <v>Réunion</v>
      </c>
    </row>
    <row r="562" spans="1:5">
      <c r="A562" s="18">
        <v>48</v>
      </c>
      <c r="B562" s="62" t="s">
        <v>1209</v>
      </c>
      <c r="C562" s="18" t="s">
        <v>238</v>
      </c>
      <c r="D562" s="69" t="str">
        <f>VLOOKUP(Table4[[#This Row],[iso_code]],iso_code!G:H,2,FALSE)</f>
        <v>Rwanda</v>
      </c>
      <c r="E562" s="18" t="str">
        <f>Table4[[#This Row],[iso3]]</f>
        <v>Rwanda</v>
      </c>
    </row>
    <row r="563" spans="1:5">
      <c r="A563" s="18">
        <v>49</v>
      </c>
      <c r="B563" s="62" t="s">
        <v>627</v>
      </c>
      <c r="C563" s="18" t="s">
        <v>238</v>
      </c>
      <c r="D563" s="69" t="str">
        <f>VLOOKUP(Table4[[#This Row],[iso_code]],iso_code!G:H,2,FALSE)</f>
        <v>South Africa</v>
      </c>
      <c r="E563" s="18" t="str">
        <f>Table4[[#This Row],[iso3]]</f>
        <v>South Africa</v>
      </c>
    </row>
    <row r="564" spans="1:5">
      <c r="A564" s="18">
        <v>50</v>
      </c>
      <c r="B564" s="62" t="s">
        <v>627</v>
      </c>
      <c r="C564" s="18" t="s">
        <v>238</v>
      </c>
      <c r="D564" s="69" t="str">
        <f>VLOOKUP(Table4[[#This Row],[iso_code]],iso_code!G:H,2,FALSE)</f>
        <v>South Africa</v>
      </c>
      <c r="E564" s="18" t="str">
        <f>Table4[[#This Row],[iso3]]</f>
        <v>South Africa</v>
      </c>
    </row>
    <row r="565" spans="1:5">
      <c r="A565" s="18">
        <v>51</v>
      </c>
      <c r="B565" s="62" t="s">
        <v>627</v>
      </c>
      <c r="C565" s="18" t="s">
        <v>238</v>
      </c>
      <c r="D565" s="69" t="str">
        <f>VLOOKUP(Table4[[#This Row],[iso_code]],iso_code!G:H,2,FALSE)</f>
        <v>South Africa</v>
      </c>
      <c r="E565" s="18" t="str">
        <f>Table4[[#This Row],[iso3]]</f>
        <v>South Africa</v>
      </c>
    </row>
    <row r="566" spans="1:5">
      <c r="A566" s="18">
        <v>52</v>
      </c>
      <c r="B566" s="62" t="s">
        <v>1215</v>
      </c>
      <c r="C566" s="18" t="s">
        <v>238</v>
      </c>
      <c r="D566" s="69" t="str">
        <f>VLOOKUP(Table4[[#This Row],[iso_code]],iso_code!G:H,2,FALSE)</f>
        <v>South Sudan</v>
      </c>
      <c r="E566" s="18" t="str">
        <f>Table4[[#This Row],[iso3]]</f>
        <v>South Sudan</v>
      </c>
    </row>
    <row r="567" spans="1:5">
      <c r="A567" s="18">
        <v>53</v>
      </c>
      <c r="B567" s="18" t="s">
        <v>1181</v>
      </c>
      <c r="C567" s="18" t="s">
        <v>101</v>
      </c>
      <c r="D567" s="69" t="str">
        <f>VLOOKUP(Table4[[#This Row],[iso_code]],iso_code!G:H,2,FALSE)</f>
        <v>Angola</v>
      </c>
      <c r="E567" s="18" t="str">
        <f>Table4[[#This Row],[iso3]]</f>
        <v>Angola</v>
      </c>
    </row>
    <row r="568" spans="1:5">
      <c r="A568" s="18">
        <v>53</v>
      </c>
      <c r="B568" s="18" t="s">
        <v>1184</v>
      </c>
      <c r="C568" s="18" t="s">
        <v>101</v>
      </c>
      <c r="D568" s="69" t="str">
        <f>VLOOKUP(Table4[[#This Row],[iso_code]],iso_code!G:H,2,FALSE)</f>
        <v>Burkina Faso</v>
      </c>
      <c r="E568" s="18" t="str">
        <f>Table4[[#This Row],[iso3]]</f>
        <v>Burkina Faso</v>
      </c>
    </row>
    <row r="569" spans="1:5">
      <c r="A569" s="18">
        <v>53</v>
      </c>
      <c r="B569" s="18" t="s">
        <v>1185</v>
      </c>
      <c r="C569" s="18" t="s">
        <v>101</v>
      </c>
      <c r="D569" s="69" t="str">
        <f>VLOOKUP(Table4[[#This Row],[iso_code]],iso_code!G:H,2,FALSE)</f>
        <v>Burundi</v>
      </c>
      <c r="E569" s="18" t="str">
        <f>Table4[[#This Row],[iso3]]</f>
        <v>Burundi</v>
      </c>
    </row>
    <row r="570" spans="1:5">
      <c r="A570" s="18">
        <v>53</v>
      </c>
      <c r="B570" s="18" t="s">
        <v>1182</v>
      </c>
      <c r="C570" s="18" t="s">
        <v>101</v>
      </c>
      <c r="D570" s="69" t="str">
        <f>VLOOKUP(Table4[[#This Row],[iso_code]],iso_code!G:H,2,FALSE)</f>
        <v>Benin</v>
      </c>
      <c r="E570" s="18" t="str">
        <f>Table4[[#This Row],[iso3]]</f>
        <v>Benin</v>
      </c>
    </row>
    <row r="571" spans="1:5">
      <c r="A571" s="18">
        <v>53</v>
      </c>
      <c r="B571" s="18" t="s">
        <v>1183</v>
      </c>
      <c r="C571" s="18" t="s">
        <v>101</v>
      </c>
      <c r="D571" s="69" t="str">
        <f>VLOOKUP(Table4[[#This Row],[iso_code]],iso_code!G:H,2,FALSE)</f>
        <v>Botswana</v>
      </c>
      <c r="E571" s="18" t="str">
        <f>Table4[[#This Row],[iso3]]</f>
        <v>Botswana</v>
      </c>
    </row>
    <row r="572" spans="1:5">
      <c r="A572" s="18">
        <v>53</v>
      </c>
      <c r="B572" s="18" t="s">
        <v>1190</v>
      </c>
      <c r="C572" s="18" t="s">
        <v>101</v>
      </c>
      <c r="D572" s="69" t="str">
        <f>VLOOKUP(Table4[[#This Row],[iso_code]],iso_code!G:H,2,FALSE)</f>
        <v>Congo (the Democratic Republic of the)</v>
      </c>
      <c r="E572" s="18" t="str">
        <f>Table4[[#This Row],[iso3]]</f>
        <v>Congo (the Democratic Republic of the)</v>
      </c>
    </row>
    <row r="573" spans="1:5">
      <c r="A573" s="18">
        <v>53</v>
      </c>
      <c r="B573" s="18" t="s">
        <v>1186</v>
      </c>
      <c r="C573" s="18" t="s">
        <v>101</v>
      </c>
      <c r="D573" s="69" t="str">
        <f>VLOOKUP(Table4[[#This Row],[iso_code]],iso_code!G:H,2,FALSE)</f>
        <v>Central African Republic (the)</v>
      </c>
      <c r="E573" s="18" t="str">
        <f>Table4[[#This Row],[iso3]]</f>
        <v>Central African Republic (the)</v>
      </c>
    </row>
    <row r="574" spans="1:5">
      <c r="A574" s="18">
        <v>53</v>
      </c>
      <c r="B574" s="18" t="s">
        <v>1189</v>
      </c>
      <c r="C574" s="18" t="s">
        <v>101</v>
      </c>
      <c r="D574" s="69" t="str">
        <f>VLOOKUP(Table4[[#This Row],[iso_code]],iso_code!G:H,2,FALSE)</f>
        <v>Congo (the)</v>
      </c>
      <c r="E574" s="18" t="str">
        <f>Table4[[#This Row],[iso3]]</f>
        <v>Congo (the)</v>
      </c>
    </row>
    <row r="575" spans="1:5">
      <c r="A575" s="18">
        <v>53</v>
      </c>
      <c r="B575" s="18" t="s">
        <v>1198</v>
      </c>
      <c r="C575" s="18" t="s">
        <v>101</v>
      </c>
      <c r="D575" s="69" t="str">
        <f>VLOOKUP(Table4[[#This Row],[iso_code]],iso_code!G:H,2,FALSE)</f>
        <v>Côte d'Ivoire</v>
      </c>
      <c r="E575" s="18" t="str">
        <f>Table4[[#This Row],[iso3]]</f>
        <v>Côte d'Ivoire</v>
      </c>
    </row>
    <row r="576" spans="1:5">
      <c r="A576" s="18">
        <v>53</v>
      </c>
      <c r="B576" s="18" t="s">
        <v>290</v>
      </c>
      <c r="C576" s="18" t="s">
        <v>101</v>
      </c>
      <c r="D576" s="69" t="str">
        <f>VLOOKUP(Table4[[#This Row],[iso_code]],iso_code!G:H,2,FALSE)</f>
        <v>Cameroon</v>
      </c>
      <c r="E576" s="18" t="str">
        <f>Table4[[#This Row],[iso3]]</f>
        <v>Cameroon</v>
      </c>
    </row>
    <row r="577" spans="1:5">
      <c r="A577" s="18">
        <v>53</v>
      </c>
      <c r="B577" s="18" t="s">
        <v>1191</v>
      </c>
      <c r="C577" s="18" t="s">
        <v>101</v>
      </c>
      <c r="D577" s="69" t="str">
        <f>VLOOKUP(Table4[[#This Row],[iso_code]],iso_code!G:H,2,FALSE)</f>
        <v>Djibouti</v>
      </c>
      <c r="E577" s="18" t="str">
        <f>Table4[[#This Row],[iso3]]</f>
        <v>Djibouti</v>
      </c>
    </row>
    <row r="578" spans="1:5">
      <c r="A578" s="18">
        <v>53</v>
      </c>
      <c r="B578" s="18" t="s">
        <v>1193</v>
      </c>
      <c r="C578" s="18" t="s">
        <v>101</v>
      </c>
      <c r="D578" s="69" t="str">
        <f>VLOOKUP(Table4[[#This Row],[iso_code]],iso_code!G:H,2,FALSE)</f>
        <v>Eritrea</v>
      </c>
      <c r="E578" s="18" t="str">
        <f>Table4[[#This Row],[iso3]]</f>
        <v>Eritrea</v>
      </c>
    </row>
    <row r="579" spans="1:5">
      <c r="A579" s="18">
        <v>53</v>
      </c>
      <c r="B579" s="18" t="s">
        <v>199</v>
      </c>
      <c r="C579" s="18" t="s">
        <v>101</v>
      </c>
      <c r="D579" s="69" t="str">
        <f>VLOOKUP(Table4[[#This Row],[iso_code]],iso_code!G:H,2,FALSE)</f>
        <v>Ethiopia</v>
      </c>
      <c r="E579" s="18" t="str">
        <f>Table4[[#This Row],[iso3]]</f>
        <v>Ethiopia</v>
      </c>
    </row>
    <row r="580" spans="1:5">
      <c r="A580" s="18">
        <v>53</v>
      </c>
      <c r="B580" s="18" t="s">
        <v>1194</v>
      </c>
      <c r="C580" s="18" t="s">
        <v>101</v>
      </c>
      <c r="D580" s="69" t="str">
        <f>VLOOKUP(Table4[[#This Row],[iso_code]],iso_code!G:H,2,FALSE)</f>
        <v>Gabon</v>
      </c>
      <c r="E580" s="18" t="str">
        <f>Table4[[#This Row],[iso3]]</f>
        <v>Gabon</v>
      </c>
    </row>
    <row r="581" spans="1:5">
      <c r="A581" s="18">
        <v>53</v>
      </c>
      <c r="B581" s="18" t="s">
        <v>255</v>
      </c>
      <c r="C581" s="18" t="s">
        <v>101</v>
      </c>
      <c r="D581" s="69" t="str">
        <f>VLOOKUP(Table4[[#This Row],[iso_code]],iso_code!G:H,2,FALSE)</f>
        <v>Ghana</v>
      </c>
      <c r="E581" s="18" t="str">
        <f>Table4[[#This Row],[iso3]]</f>
        <v>Ghana</v>
      </c>
    </row>
    <row r="582" spans="1:5">
      <c r="A582" s="18">
        <v>53</v>
      </c>
      <c r="B582" s="18" t="s">
        <v>1195</v>
      </c>
      <c r="C582" s="18" t="s">
        <v>101</v>
      </c>
      <c r="D582" s="69" t="str">
        <f>VLOOKUP(Table4[[#This Row],[iso_code]],iso_code!G:H,2,FALSE)</f>
        <v>Gambia (the)</v>
      </c>
      <c r="E582" s="18" t="str">
        <f>Table4[[#This Row],[iso3]]</f>
        <v>Gambia (the)</v>
      </c>
    </row>
    <row r="583" spans="1:5">
      <c r="A583" s="18">
        <v>53</v>
      </c>
      <c r="B583" s="18" t="s">
        <v>1196</v>
      </c>
      <c r="C583" s="18" t="s">
        <v>101</v>
      </c>
      <c r="D583" s="69" t="str">
        <f>VLOOKUP(Table4[[#This Row],[iso_code]],iso_code!G:H,2,FALSE)</f>
        <v>Guinea</v>
      </c>
      <c r="E583" s="18" t="str">
        <f>Table4[[#This Row],[iso3]]</f>
        <v>Guinea</v>
      </c>
    </row>
    <row r="584" spans="1:5">
      <c r="A584" s="18">
        <v>53</v>
      </c>
      <c r="B584" s="18" t="s">
        <v>1192</v>
      </c>
      <c r="C584" s="18" t="s">
        <v>101</v>
      </c>
      <c r="D584" s="69" t="str">
        <f>VLOOKUP(Table4[[#This Row],[iso_code]],iso_code!G:H,2,FALSE)</f>
        <v>Equatorial Guinea</v>
      </c>
      <c r="E584" s="18" t="str">
        <f>Table4[[#This Row],[iso3]]</f>
        <v>Equatorial Guinea</v>
      </c>
    </row>
    <row r="585" spans="1:5">
      <c r="A585" s="18">
        <v>53</v>
      </c>
      <c r="B585" s="18" t="s">
        <v>1197</v>
      </c>
      <c r="C585" s="18" t="s">
        <v>101</v>
      </c>
      <c r="D585" s="69" t="str">
        <f>VLOOKUP(Table4[[#This Row],[iso_code]],iso_code!G:H,2,FALSE)</f>
        <v>Guinea-Bissau</v>
      </c>
      <c r="E585" s="18" t="str">
        <f>Table4[[#This Row],[iso3]]</f>
        <v>Guinea-Bissau</v>
      </c>
    </row>
    <row r="586" spans="1:5">
      <c r="A586" s="18">
        <v>53</v>
      </c>
      <c r="B586" s="18" t="s">
        <v>434</v>
      </c>
      <c r="C586" s="18" t="s">
        <v>101</v>
      </c>
      <c r="D586" s="69" t="str">
        <f>VLOOKUP(Table4[[#This Row],[iso_code]],iso_code!G:H,2,FALSE)</f>
        <v>Kenya</v>
      </c>
      <c r="E586" s="18" t="str">
        <f>Table4[[#This Row],[iso3]]</f>
        <v>Kenya</v>
      </c>
    </row>
    <row r="587" spans="1:5">
      <c r="A587" s="18">
        <v>53</v>
      </c>
      <c r="B587" s="18" t="s">
        <v>1200</v>
      </c>
      <c r="C587" s="18" t="s">
        <v>101</v>
      </c>
      <c r="D587" s="69" t="str">
        <f>VLOOKUP(Table4[[#This Row],[iso_code]],iso_code!G:H,2,FALSE)</f>
        <v>Liberia</v>
      </c>
      <c r="E587" s="18" t="str">
        <f>Table4[[#This Row],[iso3]]</f>
        <v>Liberia</v>
      </c>
    </row>
    <row r="588" spans="1:5">
      <c r="A588" s="18">
        <v>53</v>
      </c>
      <c r="B588" s="18" t="s">
        <v>1199</v>
      </c>
      <c r="C588" s="18" t="s">
        <v>101</v>
      </c>
      <c r="D588" s="69" t="str">
        <f>VLOOKUP(Table4[[#This Row],[iso_code]],iso_code!G:H,2,FALSE)</f>
        <v>Lesotho</v>
      </c>
      <c r="E588" s="18" t="str">
        <f>Table4[[#This Row],[iso3]]</f>
        <v>Lesotho</v>
      </c>
    </row>
    <row r="589" spans="1:5">
      <c r="A589" s="18">
        <v>53</v>
      </c>
      <c r="B589" s="18" t="s">
        <v>1202</v>
      </c>
      <c r="C589" s="18" t="s">
        <v>101</v>
      </c>
      <c r="D589" s="69" t="str">
        <f>VLOOKUP(Table4[[#This Row],[iso_code]],iso_code!G:H,2,FALSE)</f>
        <v>Madagascar</v>
      </c>
      <c r="E589" s="18" t="str">
        <f>Table4[[#This Row],[iso3]]</f>
        <v>Madagascar</v>
      </c>
    </row>
    <row r="590" spans="1:5">
      <c r="A590" s="18">
        <v>53</v>
      </c>
      <c r="B590" s="18" t="s">
        <v>1204</v>
      </c>
      <c r="C590" s="18" t="s">
        <v>101</v>
      </c>
      <c r="D590" s="69" t="str">
        <f>VLOOKUP(Table4[[#This Row],[iso_code]],iso_code!G:H,2,FALSE)</f>
        <v>Mali</v>
      </c>
      <c r="E590" s="18" t="str">
        <f>Table4[[#This Row],[iso3]]</f>
        <v>Mali</v>
      </c>
    </row>
    <row r="591" spans="1:5">
      <c r="A591" s="18">
        <v>53</v>
      </c>
      <c r="B591" s="18" t="s">
        <v>1205</v>
      </c>
      <c r="C591" s="18" t="s">
        <v>101</v>
      </c>
      <c r="D591" s="69" t="str">
        <f>VLOOKUP(Table4[[#This Row],[iso_code]],iso_code!G:H,2,FALSE)</f>
        <v>Mauritania</v>
      </c>
      <c r="E591" s="18" t="str">
        <f>Table4[[#This Row],[iso3]]</f>
        <v>Mauritania</v>
      </c>
    </row>
    <row r="592" spans="1:5">
      <c r="A592" s="18">
        <v>53</v>
      </c>
      <c r="B592" s="18" t="s">
        <v>1203</v>
      </c>
      <c r="C592" s="18" t="s">
        <v>101</v>
      </c>
      <c r="D592" s="69" t="str">
        <f>VLOOKUP(Table4[[#This Row],[iso_code]],iso_code!G:H,2,FALSE)</f>
        <v>Malawi</v>
      </c>
      <c r="E592" s="18" t="str">
        <f>Table4[[#This Row],[iso3]]</f>
        <v>Malawi</v>
      </c>
    </row>
    <row r="593" spans="1:5">
      <c r="A593" s="18">
        <v>53</v>
      </c>
      <c r="B593" s="18" t="s">
        <v>1206</v>
      </c>
      <c r="C593" s="18" t="s">
        <v>101</v>
      </c>
      <c r="D593" s="69" t="str">
        <f>VLOOKUP(Table4[[#This Row],[iso_code]],iso_code!G:H,2,FALSE)</f>
        <v>Mozambique</v>
      </c>
      <c r="E593" s="18" t="str">
        <f>Table4[[#This Row],[iso3]]</f>
        <v>Mozambique</v>
      </c>
    </row>
    <row r="594" spans="1:5">
      <c r="A594" s="18">
        <v>53</v>
      </c>
      <c r="B594" s="18" t="s">
        <v>1207</v>
      </c>
      <c r="C594" s="18" t="s">
        <v>101</v>
      </c>
      <c r="D594" s="69" t="str">
        <f>VLOOKUP(Table4[[#This Row],[iso_code]],iso_code!G:H,2,FALSE)</f>
        <v>Namibia</v>
      </c>
      <c r="E594" s="18" t="str">
        <f>Table4[[#This Row],[iso3]]</f>
        <v>Namibia</v>
      </c>
    </row>
    <row r="595" spans="1:5">
      <c r="A595" s="18">
        <v>53</v>
      </c>
      <c r="B595" s="18" t="s">
        <v>1042</v>
      </c>
      <c r="C595" s="18" t="s">
        <v>101</v>
      </c>
      <c r="D595" s="69" t="str">
        <f>VLOOKUP(Table4[[#This Row],[iso_code]],iso_code!G:H,2,FALSE)</f>
        <v>Niger (the)</v>
      </c>
      <c r="E595" s="18" t="str">
        <f>Table4[[#This Row],[iso3]]</f>
        <v>Niger (the)</v>
      </c>
    </row>
    <row r="596" spans="1:5">
      <c r="A596" s="18">
        <v>53</v>
      </c>
      <c r="B596" s="18" t="s">
        <v>1208</v>
      </c>
      <c r="C596" s="18" t="s">
        <v>101</v>
      </c>
      <c r="D596" s="69" t="str">
        <f>VLOOKUP(Table4[[#This Row],[iso_code]],iso_code!G:H,2,FALSE)</f>
        <v>Nigeria</v>
      </c>
      <c r="E596" s="18" t="str">
        <f>Table4[[#This Row],[iso3]]</f>
        <v>Nigeria</v>
      </c>
    </row>
    <row r="597" spans="1:5">
      <c r="A597" s="18">
        <v>53</v>
      </c>
      <c r="B597" s="18" t="s">
        <v>1209</v>
      </c>
      <c r="C597" s="18" t="s">
        <v>101</v>
      </c>
      <c r="D597" s="69" t="str">
        <f>VLOOKUP(Table4[[#This Row],[iso_code]],iso_code!G:H,2,FALSE)</f>
        <v>Rwanda</v>
      </c>
      <c r="E597" s="18" t="str">
        <f>Table4[[#This Row],[iso3]]</f>
        <v>Rwanda</v>
      </c>
    </row>
    <row r="598" spans="1:5">
      <c r="A598" s="18">
        <v>53</v>
      </c>
      <c r="B598" s="18" t="s">
        <v>1216</v>
      </c>
      <c r="C598" s="18" t="s">
        <v>101</v>
      </c>
      <c r="D598" s="69" t="str">
        <f>VLOOKUP(Table4[[#This Row],[iso_code]],iso_code!G:H,2,FALSE)</f>
        <v>Sudan (the)</v>
      </c>
      <c r="E598" s="18" t="str">
        <f>Table4[[#This Row],[iso3]]</f>
        <v>Sudan (the)</v>
      </c>
    </row>
    <row r="599" spans="1:5">
      <c r="A599" s="18">
        <v>53</v>
      </c>
      <c r="B599" s="18" t="s">
        <v>1213</v>
      </c>
      <c r="C599" s="18" t="s">
        <v>101</v>
      </c>
      <c r="D599" s="69" t="str">
        <f>VLOOKUP(Table4[[#This Row],[iso_code]],iso_code!G:H,2,FALSE)</f>
        <v>Sierra Leone</v>
      </c>
      <c r="E599" s="18" t="str">
        <f>Table4[[#This Row],[iso3]]</f>
        <v>Sierra Leone</v>
      </c>
    </row>
    <row r="600" spans="1:5">
      <c r="A600" s="18">
        <v>53</v>
      </c>
      <c r="B600" s="18" t="s">
        <v>1211</v>
      </c>
      <c r="C600" s="18" t="s">
        <v>101</v>
      </c>
      <c r="D600" s="69" t="str">
        <f>VLOOKUP(Table4[[#This Row],[iso_code]],iso_code!G:H,2,FALSE)</f>
        <v>Senegal</v>
      </c>
      <c r="E600" s="18" t="str">
        <f>Table4[[#This Row],[iso3]]</f>
        <v>Senegal</v>
      </c>
    </row>
    <row r="601" spans="1:5">
      <c r="A601" s="18">
        <v>53</v>
      </c>
      <c r="B601" s="18" t="s">
        <v>1214</v>
      </c>
      <c r="C601" s="18" t="s">
        <v>101</v>
      </c>
      <c r="D601" s="69" t="str">
        <f>VLOOKUP(Table4[[#This Row],[iso_code]],iso_code!G:H,2,FALSE)</f>
        <v>Somalia</v>
      </c>
      <c r="E601" s="18" t="str">
        <f>Table4[[#This Row],[iso3]]</f>
        <v>Somalia</v>
      </c>
    </row>
    <row r="602" spans="1:5">
      <c r="A602" s="18">
        <v>53</v>
      </c>
      <c r="B602" s="18" t="s">
        <v>1215</v>
      </c>
      <c r="C602" s="18" t="s">
        <v>101</v>
      </c>
      <c r="D602" s="69" t="str">
        <f>VLOOKUP(Table4[[#This Row],[iso_code]],iso_code!G:H,2,FALSE)</f>
        <v>South Sudan</v>
      </c>
      <c r="E602" s="18" t="str">
        <f>Table4[[#This Row],[iso3]]</f>
        <v>South Sudan</v>
      </c>
    </row>
    <row r="603" spans="1:5">
      <c r="A603" s="18">
        <v>53</v>
      </c>
      <c r="B603" s="18" t="s">
        <v>1217</v>
      </c>
      <c r="C603" s="18" t="s">
        <v>101</v>
      </c>
      <c r="D603" s="69" t="str">
        <f>VLOOKUP(Table4[[#This Row],[iso_code]],iso_code!G:H,2,FALSE)</f>
        <v>Eswatini</v>
      </c>
      <c r="E603" s="18" t="str">
        <f>Table4[[#This Row],[iso3]]</f>
        <v>Eswatini</v>
      </c>
    </row>
    <row r="604" spans="1:5">
      <c r="A604" s="18">
        <v>53</v>
      </c>
      <c r="B604" s="18" t="s">
        <v>1187</v>
      </c>
      <c r="C604" s="18" t="s">
        <v>101</v>
      </c>
      <c r="D604" s="69" t="str">
        <f>VLOOKUP(Table4[[#This Row],[iso_code]],iso_code!G:H,2,FALSE)</f>
        <v>Chad</v>
      </c>
      <c r="E604" s="18" t="str">
        <f>Table4[[#This Row],[iso3]]</f>
        <v>Chad</v>
      </c>
    </row>
    <row r="605" spans="1:5">
      <c r="A605" s="18">
        <v>53</v>
      </c>
      <c r="B605" s="18" t="s">
        <v>1218</v>
      </c>
      <c r="C605" s="18" t="s">
        <v>101</v>
      </c>
      <c r="D605" s="69" t="str">
        <f>VLOOKUP(Table4[[#This Row],[iso_code]],iso_code!G:H,2,FALSE)</f>
        <v>Togo</v>
      </c>
      <c r="E605" s="18" t="str">
        <f>Table4[[#This Row],[iso3]]</f>
        <v>Togo</v>
      </c>
    </row>
    <row r="606" spans="1:5">
      <c r="A606" s="18">
        <v>53</v>
      </c>
      <c r="B606" s="18" t="s">
        <v>894</v>
      </c>
      <c r="C606" s="18" t="s">
        <v>101</v>
      </c>
      <c r="D606" s="69" t="str">
        <f>VLOOKUP(Table4[[#This Row],[iso_code]],iso_code!G:H,2,FALSE)</f>
        <v>Tanzania, United Republic of</v>
      </c>
      <c r="E606" s="18" t="str">
        <f>Table4[[#This Row],[iso3]]</f>
        <v>Tanzania, United Republic of</v>
      </c>
    </row>
    <row r="607" spans="1:5">
      <c r="A607" s="18">
        <v>53</v>
      </c>
      <c r="B607" s="18" t="s">
        <v>1219</v>
      </c>
      <c r="C607" s="18" t="s">
        <v>101</v>
      </c>
      <c r="D607" s="69" t="str">
        <f>VLOOKUP(Table4[[#This Row],[iso_code]],iso_code!G:H,2,FALSE)</f>
        <v>Uganda</v>
      </c>
      <c r="E607" s="18" t="str">
        <f>Table4[[#This Row],[iso3]]</f>
        <v>Uganda</v>
      </c>
    </row>
    <row r="608" spans="1:5">
      <c r="A608" s="18">
        <v>53</v>
      </c>
      <c r="B608" s="18" t="s">
        <v>627</v>
      </c>
      <c r="C608" s="18" t="s">
        <v>101</v>
      </c>
      <c r="D608" s="69" t="str">
        <f>VLOOKUP(Table4[[#This Row],[iso_code]],iso_code!G:H,2,FALSE)</f>
        <v>South Africa</v>
      </c>
      <c r="E608" s="18" t="str">
        <f>Table4[[#This Row],[iso3]]</f>
        <v>South Africa</v>
      </c>
    </row>
    <row r="609" spans="1:5">
      <c r="A609" s="18">
        <v>53</v>
      </c>
      <c r="B609" s="18" t="s">
        <v>767</v>
      </c>
      <c r="C609" s="18" t="s">
        <v>101</v>
      </c>
      <c r="D609" s="69" t="str">
        <f>VLOOKUP(Table4[[#This Row],[iso_code]],iso_code!G:H,2,FALSE)</f>
        <v>Zambia</v>
      </c>
      <c r="E609" s="18" t="str">
        <f>Table4[[#This Row],[iso3]]</f>
        <v>Zambia</v>
      </c>
    </row>
    <row r="610" spans="1:5">
      <c r="A610" s="18">
        <v>53</v>
      </c>
      <c r="B610" s="18" t="s">
        <v>1220</v>
      </c>
      <c r="C610" s="18" t="s">
        <v>101</v>
      </c>
      <c r="D610" s="69" t="str">
        <f>VLOOKUP(Table4[[#This Row],[iso_code]],iso_code!G:H,2,FALSE)</f>
        <v>Zimbabwe</v>
      </c>
      <c r="E610" s="18" t="str">
        <f>Table4[[#This Row],[iso3]]</f>
        <v>Zimbabwe</v>
      </c>
    </row>
    <row r="611" spans="1:5">
      <c r="A611" s="18">
        <v>54</v>
      </c>
      <c r="B611" s="18" t="s">
        <v>894</v>
      </c>
      <c r="C611" s="18" t="s">
        <v>238</v>
      </c>
      <c r="D611" s="69" t="str">
        <f>VLOOKUP(Table4[[#This Row],[iso_code]],iso_code!G:H,2,FALSE)</f>
        <v>Tanzania, United Republic of</v>
      </c>
      <c r="E611" s="18" t="str">
        <f>Table4[[#This Row],[iso3]]</f>
        <v>Tanzania, United Republic of</v>
      </c>
    </row>
    <row r="612" spans="1:5">
      <c r="A612" s="18">
        <v>55</v>
      </c>
      <c r="B612" s="18" t="s">
        <v>1218</v>
      </c>
      <c r="C612" s="18" t="s">
        <v>238</v>
      </c>
      <c r="D612" s="69" t="str">
        <f>VLOOKUP(Table4[[#This Row],[iso_code]],iso_code!G:H,2,FALSE)</f>
        <v>Togo</v>
      </c>
      <c r="E612" s="18" t="str">
        <f>Table4[[#This Row],[iso3]]</f>
        <v>Togo</v>
      </c>
    </row>
    <row r="613" spans="1:5">
      <c r="A613" s="18">
        <v>56</v>
      </c>
      <c r="B613" s="18" t="s">
        <v>989</v>
      </c>
      <c r="C613" s="18" t="s">
        <v>222</v>
      </c>
      <c r="D613" s="69" t="str">
        <f>VLOOKUP(Table4[[#This Row],[iso_code]],iso_code!G:H,2,FALSE)</f>
        <v>Tunisia</v>
      </c>
      <c r="E613" s="18" t="str">
        <f>Table4[[#This Row],[iso3]]</f>
        <v>Tunisia</v>
      </c>
    </row>
    <row r="614" spans="1:5">
      <c r="A614" s="18">
        <v>57</v>
      </c>
      <c r="B614" s="18" t="s">
        <v>989</v>
      </c>
      <c r="C614" s="18" t="s">
        <v>238</v>
      </c>
      <c r="D614" s="69" t="str">
        <f>VLOOKUP(Table4[[#This Row],[iso_code]],iso_code!G:H,2,FALSE)</f>
        <v>Tunisia</v>
      </c>
      <c r="E614" s="18" t="str">
        <f>Table4[[#This Row],[iso3]]</f>
        <v>Tunisia</v>
      </c>
    </row>
    <row r="615" spans="1:5">
      <c r="A615" s="18">
        <v>58</v>
      </c>
      <c r="B615" s="18" t="s">
        <v>989</v>
      </c>
      <c r="C615" s="18" t="s">
        <v>238</v>
      </c>
      <c r="D615" s="69" t="str">
        <f>VLOOKUP(Table4[[#This Row],[iso_code]],iso_code!G:H,2,FALSE)</f>
        <v>Tunisia</v>
      </c>
      <c r="E615" s="18" t="str">
        <f>Table4[[#This Row],[iso3]]</f>
        <v>Tunisia</v>
      </c>
    </row>
    <row r="616" spans="1:5" ht="16.149999999999999" customHeight="1">
      <c r="A616" s="18">
        <v>59</v>
      </c>
      <c r="B616" s="18" t="s">
        <v>1182</v>
      </c>
      <c r="C616" s="18" t="s">
        <v>101</v>
      </c>
      <c r="D616" s="69" t="str">
        <f>VLOOKUP(Table4[[#This Row],[iso_code]],iso_code!G:H,2,FALSE)</f>
        <v>Benin</v>
      </c>
      <c r="E616" s="18" t="str">
        <f>Table4[[#This Row],[iso3]]</f>
        <v>Benin</v>
      </c>
    </row>
    <row r="617" spans="1:5">
      <c r="A617" s="18">
        <v>59</v>
      </c>
      <c r="B617" s="18" t="s">
        <v>1184</v>
      </c>
      <c r="C617" s="18" t="s">
        <v>101</v>
      </c>
      <c r="D617" s="69" t="str">
        <f>VLOOKUP(Table4[[#This Row],[iso_code]],iso_code!G:H,2,FALSE)</f>
        <v>Burkina Faso</v>
      </c>
      <c r="E617" s="18" t="str">
        <f>Table4[[#This Row],[iso3]]</f>
        <v>Burkina Faso</v>
      </c>
    </row>
    <row r="618" spans="1:5">
      <c r="A618" s="18">
        <v>59</v>
      </c>
      <c r="B618" s="18" t="s">
        <v>1198</v>
      </c>
      <c r="C618" s="18" t="s">
        <v>101</v>
      </c>
      <c r="D618" s="69" t="str">
        <f>VLOOKUP(Table4[[#This Row],[iso_code]],iso_code!G:H,2,FALSE)</f>
        <v>Côte d'Ivoire</v>
      </c>
      <c r="E618" s="18" t="str">
        <f>Table4[[#This Row],[iso3]]</f>
        <v>Côte d'Ivoire</v>
      </c>
    </row>
    <row r="619" spans="1:5">
      <c r="A619" s="18">
        <v>59</v>
      </c>
      <c r="B619" s="18" t="s">
        <v>1195</v>
      </c>
      <c r="C619" s="18" t="s">
        <v>101</v>
      </c>
      <c r="D619" s="69" t="str">
        <f>VLOOKUP(Table4[[#This Row],[iso_code]],iso_code!G:H,2,FALSE)</f>
        <v>Gambia (the)</v>
      </c>
      <c r="E619" s="18" t="str">
        <f>Table4[[#This Row],[iso3]]</f>
        <v>Gambia (the)</v>
      </c>
    </row>
    <row r="620" spans="1:5">
      <c r="A620" s="18">
        <v>59</v>
      </c>
      <c r="B620" s="18" t="s">
        <v>255</v>
      </c>
      <c r="C620" s="18" t="s">
        <v>101</v>
      </c>
      <c r="D620" s="69" t="str">
        <f>VLOOKUP(Table4[[#This Row],[iso_code]],iso_code!G:H,2,FALSE)</f>
        <v>Ghana</v>
      </c>
      <c r="E620" s="18" t="str">
        <f>Table4[[#This Row],[iso3]]</f>
        <v>Ghana</v>
      </c>
    </row>
    <row r="621" spans="1:5">
      <c r="A621" s="18">
        <v>59</v>
      </c>
      <c r="B621" s="18" t="s">
        <v>1196</v>
      </c>
      <c r="C621" s="18" t="s">
        <v>101</v>
      </c>
      <c r="D621" s="69" t="str">
        <f>VLOOKUP(Table4[[#This Row],[iso_code]],iso_code!G:H,2,FALSE)</f>
        <v>Guinea</v>
      </c>
      <c r="E621" s="18" t="str">
        <f>Table4[[#This Row],[iso3]]</f>
        <v>Guinea</v>
      </c>
    </row>
    <row r="622" spans="1:5">
      <c r="A622" s="18">
        <v>59</v>
      </c>
      <c r="B622" s="18" t="s">
        <v>1197</v>
      </c>
      <c r="C622" s="18" t="s">
        <v>101</v>
      </c>
      <c r="D622" s="69" t="str">
        <f>VLOOKUP(Table4[[#This Row],[iso_code]],iso_code!G:H,2,FALSE)</f>
        <v>Guinea-Bissau</v>
      </c>
      <c r="E622" s="18" t="str">
        <f>Table4[[#This Row],[iso3]]</f>
        <v>Guinea-Bissau</v>
      </c>
    </row>
    <row r="623" spans="1:5">
      <c r="A623" s="18">
        <v>59</v>
      </c>
      <c r="B623" s="18" t="s">
        <v>1200</v>
      </c>
      <c r="C623" s="18" t="s">
        <v>101</v>
      </c>
      <c r="D623" s="69" t="str">
        <f>VLOOKUP(Table4[[#This Row],[iso_code]],iso_code!G:H,2,FALSE)</f>
        <v>Liberia</v>
      </c>
      <c r="E623" s="18" t="str">
        <f>Table4[[#This Row],[iso3]]</f>
        <v>Liberia</v>
      </c>
    </row>
    <row r="624" spans="1:5">
      <c r="A624" s="18">
        <v>59</v>
      </c>
      <c r="B624" s="18" t="s">
        <v>1204</v>
      </c>
      <c r="C624" s="18" t="s">
        <v>101</v>
      </c>
      <c r="D624" s="69" t="str">
        <f>VLOOKUP(Table4[[#This Row],[iso_code]],iso_code!G:H,2,FALSE)</f>
        <v>Mali</v>
      </c>
      <c r="E624" s="18" t="str">
        <f>Table4[[#This Row],[iso3]]</f>
        <v>Mali</v>
      </c>
    </row>
    <row r="625" spans="1:5">
      <c r="A625" s="18">
        <v>59</v>
      </c>
      <c r="B625" s="18" t="s">
        <v>1042</v>
      </c>
      <c r="C625" s="18" t="s">
        <v>101</v>
      </c>
      <c r="D625" s="69" t="str">
        <f>VLOOKUP(Table4[[#This Row],[iso_code]],iso_code!G:H,2,FALSE)</f>
        <v>Niger (the)</v>
      </c>
      <c r="E625" s="18" t="str">
        <f>Table4[[#This Row],[iso3]]</f>
        <v>Niger (the)</v>
      </c>
    </row>
    <row r="626" spans="1:5">
      <c r="A626" s="18">
        <v>59</v>
      </c>
      <c r="B626" s="18" t="s">
        <v>1208</v>
      </c>
      <c r="C626" s="18" t="s">
        <v>101</v>
      </c>
      <c r="D626" s="69" t="str">
        <f>VLOOKUP(Table4[[#This Row],[iso_code]],iso_code!G:H,2,FALSE)</f>
        <v>Nigeria</v>
      </c>
      <c r="E626" s="18" t="str">
        <f>Table4[[#This Row],[iso3]]</f>
        <v>Nigeria</v>
      </c>
    </row>
    <row r="627" spans="1:5">
      <c r="A627" s="18">
        <v>59</v>
      </c>
      <c r="B627" s="18" t="s">
        <v>1211</v>
      </c>
      <c r="C627" s="18" t="s">
        <v>101</v>
      </c>
      <c r="D627" s="69" t="str">
        <f>VLOOKUP(Table4[[#This Row],[iso_code]],iso_code!G:H,2,FALSE)</f>
        <v>Senegal</v>
      </c>
      <c r="E627" s="18" t="str">
        <f>Table4[[#This Row],[iso3]]</f>
        <v>Senegal</v>
      </c>
    </row>
    <row r="628" spans="1:5">
      <c r="A628" s="18">
        <v>59</v>
      </c>
      <c r="B628" s="18" t="s">
        <v>1213</v>
      </c>
      <c r="C628" s="18" t="s">
        <v>101</v>
      </c>
      <c r="D628" s="69" t="str">
        <f>VLOOKUP(Table4[[#This Row],[iso_code]],iso_code!G:H,2,FALSE)</f>
        <v>Sierra Leone</v>
      </c>
      <c r="E628" s="18" t="str">
        <f>Table4[[#This Row],[iso3]]</f>
        <v>Sierra Leone</v>
      </c>
    </row>
    <row r="629" spans="1:5">
      <c r="A629" s="18">
        <v>59</v>
      </c>
      <c r="B629" s="18" t="s">
        <v>1218</v>
      </c>
      <c r="C629" s="18" t="s">
        <v>101</v>
      </c>
      <c r="D629" s="69" t="str">
        <f>VLOOKUP(Table4[[#This Row],[iso_code]],iso_code!G:H,2,FALSE)</f>
        <v>Togo</v>
      </c>
      <c r="E629" s="18" t="str">
        <f>Table4[[#This Row],[iso3]]</f>
        <v>Togo</v>
      </c>
    </row>
    <row r="630" spans="1:5">
      <c r="A630" s="18">
        <v>60</v>
      </c>
      <c r="B630" s="18" t="s">
        <v>1182</v>
      </c>
      <c r="C630" s="18" t="s">
        <v>101</v>
      </c>
      <c r="D630" s="69" t="str">
        <f>VLOOKUP(Table4[[#This Row],[iso_code]],iso_code!G:H,2,FALSE)</f>
        <v>Benin</v>
      </c>
      <c r="E630" s="18" t="str">
        <f>Table4[[#This Row],[iso3]]</f>
        <v>Benin</v>
      </c>
    </row>
    <row r="631" spans="1:5">
      <c r="A631" s="18">
        <v>60</v>
      </c>
      <c r="B631" s="18" t="s">
        <v>1184</v>
      </c>
      <c r="C631" s="18" t="s">
        <v>101</v>
      </c>
      <c r="D631" s="69" t="str">
        <f>VLOOKUP(Table4[[#This Row],[iso_code]],iso_code!G:H,2,FALSE)</f>
        <v>Burkina Faso</v>
      </c>
      <c r="E631" s="18" t="str">
        <f>Table4[[#This Row],[iso3]]</f>
        <v>Burkina Faso</v>
      </c>
    </row>
    <row r="632" spans="1:5">
      <c r="A632" s="18">
        <v>60</v>
      </c>
      <c r="B632" s="18" t="s">
        <v>1198</v>
      </c>
      <c r="C632" s="18" t="s">
        <v>101</v>
      </c>
      <c r="D632" s="69" t="str">
        <f>VLOOKUP(Table4[[#This Row],[iso_code]],iso_code!G:H,2,FALSE)</f>
        <v>Côte d'Ivoire</v>
      </c>
      <c r="E632" s="18" t="str">
        <f>Table4[[#This Row],[iso3]]</f>
        <v>Côte d'Ivoire</v>
      </c>
    </row>
    <row r="633" spans="1:5">
      <c r="A633" s="18">
        <v>60</v>
      </c>
      <c r="B633" s="18" t="s">
        <v>1195</v>
      </c>
      <c r="C633" s="18" t="s">
        <v>101</v>
      </c>
      <c r="D633" s="69" t="str">
        <f>VLOOKUP(Table4[[#This Row],[iso_code]],iso_code!G:H,2,FALSE)</f>
        <v>Gambia (the)</v>
      </c>
      <c r="E633" s="18" t="str">
        <f>Table4[[#This Row],[iso3]]</f>
        <v>Gambia (the)</v>
      </c>
    </row>
    <row r="634" spans="1:5">
      <c r="A634" s="18">
        <v>60</v>
      </c>
      <c r="B634" s="18" t="s">
        <v>255</v>
      </c>
      <c r="C634" s="18" t="s">
        <v>101</v>
      </c>
      <c r="D634" s="69" t="str">
        <f>VLOOKUP(Table4[[#This Row],[iso_code]],iso_code!G:H,2,FALSE)</f>
        <v>Ghana</v>
      </c>
      <c r="E634" s="18" t="str">
        <f>Table4[[#This Row],[iso3]]</f>
        <v>Ghana</v>
      </c>
    </row>
    <row r="635" spans="1:5">
      <c r="A635" s="18">
        <v>60</v>
      </c>
      <c r="B635" s="18" t="s">
        <v>1196</v>
      </c>
      <c r="C635" s="18" t="s">
        <v>101</v>
      </c>
      <c r="D635" s="69" t="str">
        <f>VLOOKUP(Table4[[#This Row],[iso_code]],iso_code!G:H,2,FALSE)</f>
        <v>Guinea</v>
      </c>
      <c r="E635" s="18" t="str">
        <f>Table4[[#This Row],[iso3]]</f>
        <v>Guinea</v>
      </c>
    </row>
    <row r="636" spans="1:5">
      <c r="A636" s="18">
        <v>60</v>
      </c>
      <c r="B636" s="18" t="s">
        <v>1197</v>
      </c>
      <c r="C636" s="18" t="s">
        <v>101</v>
      </c>
      <c r="D636" s="69" t="str">
        <f>VLOOKUP(Table4[[#This Row],[iso_code]],iso_code!G:H,2,FALSE)</f>
        <v>Guinea-Bissau</v>
      </c>
      <c r="E636" s="18" t="str">
        <f>Table4[[#This Row],[iso3]]</f>
        <v>Guinea-Bissau</v>
      </c>
    </row>
    <row r="637" spans="1:5">
      <c r="A637" s="18">
        <v>60</v>
      </c>
      <c r="B637" s="18" t="s">
        <v>1200</v>
      </c>
      <c r="C637" s="18" t="s">
        <v>101</v>
      </c>
      <c r="D637" s="69" t="str">
        <f>VLOOKUP(Table4[[#This Row],[iso_code]],iso_code!G:H,2,FALSE)</f>
        <v>Liberia</v>
      </c>
      <c r="E637" s="18" t="str">
        <f>Table4[[#This Row],[iso3]]</f>
        <v>Liberia</v>
      </c>
    </row>
    <row r="638" spans="1:5">
      <c r="A638" s="18">
        <v>60</v>
      </c>
      <c r="B638" s="18" t="s">
        <v>1204</v>
      </c>
      <c r="C638" s="18" t="s">
        <v>101</v>
      </c>
      <c r="D638" s="69" t="str">
        <f>VLOOKUP(Table4[[#This Row],[iso_code]],iso_code!G:H,2,FALSE)</f>
        <v>Mali</v>
      </c>
      <c r="E638" s="18" t="str">
        <f>Table4[[#This Row],[iso3]]</f>
        <v>Mali</v>
      </c>
    </row>
    <row r="639" spans="1:5">
      <c r="A639" s="18">
        <v>60</v>
      </c>
      <c r="B639" s="18" t="s">
        <v>1042</v>
      </c>
      <c r="C639" s="18" t="s">
        <v>101</v>
      </c>
      <c r="D639" s="69" t="str">
        <f>VLOOKUP(Table4[[#This Row],[iso_code]],iso_code!G:H,2,FALSE)</f>
        <v>Niger (the)</v>
      </c>
      <c r="E639" s="18" t="str">
        <f>Table4[[#This Row],[iso3]]</f>
        <v>Niger (the)</v>
      </c>
    </row>
    <row r="640" spans="1:5">
      <c r="A640" s="18">
        <v>60</v>
      </c>
      <c r="B640" s="18" t="s">
        <v>1208</v>
      </c>
      <c r="C640" s="18" t="s">
        <v>101</v>
      </c>
      <c r="D640" s="69" t="str">
        <f>VLOOKUP(Table4[[#This Row],[iso_code]],iso_code!G:H,2,FALSE)</f>
        <v>Nigeria</v>
      </c>
      <c r="E640" s="18" t="str">
        <f>Table4[[#This Row],[iso3]]</f>
        <v>Nigeria</v>
      </c>
    </row>
    <row r="641" spans="1:5">
      <c r="A641" s="18">
        <v>60</v>
      </c>
      <c r="B641" s="18" t="s">
        <v>1211</v>
      </c>
      <c r="C641" s="18" t="s">
        <v>101</v>
      </c>
      <c r="D641" s="69" t="str">
        <f>VLOOKUP(Table4[[#This Row],[iso_code]],iso_code!G:H,2,FALSE)</f>
        <v>Senegal</v>
      </c>
      <c r="E641" s="18" t="str">
        <f>Table4[[#This Row],[iso3]]</f>
        <v>Senegal</v>
      </c>
    </row>
    <row r="642" spans="1:5">
      <c r="A642" s="18">
        <v>60</v>
      </c>
      <c r="B642" s="18" t="s">
        <v>1213</v>
      </c>
      <c r="C642" s="18" t="s">
        <v>101</v>
      </c>
      <c r="D642" s="69" t="str">
        <f>VLOOKUP(Table4[[#This Row],[iso_code]],iso_code!G:H,2,FALSE)</f>
        <v>Sierra Leone</v>
      </c>
      <c r="E642" s="18" t="str">
        <f>Table4[[#This Row],[iso3]]</f>
        <v>Sierra Leone</v>
      </c>
    </row>
    <row r="643" spans="1:5">
      <c r="A643" s="18">
        <v>60</v>
      </c>
      <c r="B643" s="18" t="s">
        <v>1218</v>
      </c>
      <c r="C643" s="18" t="s">
        <v>101</v>
      </c>
      <c r="D643" s="69" t="str">
        <f>VLOOKUP(Table4[[#This Row],[iso_code]],iso_code!G:H,2,FALSE)</f>
        <v>Togo</v>
      </c>
      <c r="E643" s="18" t="str">
        <f>Table4[[#This Row],[iso3]]</f>
        <v>Togo</v>
      </c>
    </row>
    <row r="644" spans="1:5">
      <c r="A644" s="18">
        <v>61</v>
      </c>
      <c r="B644" s="18" t="s">
        <v>767</v>
      </c>
      <c r="C644" s="18" t="s">
        <v>238</v>
      </c>
      <c r="D644" s="69" t="str">
        <f>VLOOKUP(Table4[[#This Row],[iso_code]],iso_code!G:H,2,FALSE)</f>
        <v>Zambia</v>
      </c>
      <c r="E644" s="18" t="str">
        <f>Table4[[#This Row],[iso3]]</f>
        <v>Zambia</v>
      </c>
    </row>
    <row r="645" spans="1:5">
      <c r="A645" s="18">
        <v>62</v>
      </c>
      <c r="B645" s="18" t="s">
        <v>767</v>
      </c>
      <c r="C645" s="18" t="s">
        <v>238</v>
      </c>
      <c r="D645" s="69" t="str">
        <f>VLOOKUP(Table4[[#This Row],[iso_code]],iso_code!G:H,2,FALSE)</f>
        <v>Zambia</v>
      </c>
      <c r="E645" s="18" t="str">
        <f>Table4[[#This Row],[iso3]]</f>
        <v>Zambia</v>
      </c>
    </row>
    <row r="646" spans="1:5">
      <c r="A646" s="18">
        <v>63</v>
      </c>
      <c r="B646" s="18" t="s">
        <v>767</v>
      </c>
      <c r="C646" s="18" t="s">
        <v>222</v>
      </c>
      <c r="D646" s="69" t="str">
        <f>VLOOKUP(Table4[[#This Row],[iso_code]],iso_code!G:H,2,FALSE)</f>
        <v>Zambia</v>
      </c>
      <c r="E646" s="18" t="str">
        <f>Table4[[#This Row],[iso3]]</f>
        <v>Zambia</v>
      </c>
    </row>
    <row r="647" spans="1:5">
      <c r="A647" s="18">
        <v>64</v>
      </c>
      <c r="B647" s="18" t="s">
        <v>519</v>
      </c>
      <c r="C647" s="18" t="s">
        <v>222</v>
      </c>
      <c r="D647" s="69" t="str">
        <f>VLOOKUP(Table4[[#This Row],[iso_code]],iso_code!G:H,2,FALSE)</f>
        <v>Morocco</v>
      </c>
      <c r="E647" s="18" t="str">
        <f>Table4[[#This Row],[iso3]]</f>
        <v>Morocco</v>
      </c>
    </row>
    <row r="648" spans="1:5">
      <c r="A648" s="18">
        <v>65</v>
      </c>
      <c r="B648" s="18" t="s">
        <v>1213</v>
      </c>
      <c r="C648" s="18" t="s">
        <v>238</v>
      </c>
      <c r="D648" s="69" t="str">
        <f>VLOOKUP(Table4[[#This Row],[iso_code]],iso_code!G:H,2,FALSE)</f>
        <v>Sierra Leone</v>
      </c>
      <c r="E648" s="18" t="str">
        <f>Table4[[#This Row],[iso3]]</f>
        <v>Sierra Leone</v>
      </c>
    </row>
    <row r="649" spans="1:5">
      <c r="A649" s="18">
        <v>66</v>
      </c>
      <c r="B649" s="18" t="s">
        <v>1219</v>
      </c>
      <c r="C649" s="18" t="s">
        <v>238</v>
      </c>
      <c r="D649" s="69" t="str">
        <f>VLOOKUP(Table4[[#This Row],[iso_code]],iso_code!G:H,2,FALSE)</f>
        <v>Uganda</v>
      </c>
      <c r="E649" s="18" t="str">
        <f>Table4[[#This Row],[iso3]]</f>
        <v>Uganda</v>
      </c>
    </row>
    <row r="650" spans="1:5">
      <c r="A650" s="18">
        <v>67</v>
      </c>
      <c r="B650" s="18" t="s">
        <v>1181</v>
      </c>
      <c r="C650" s="18" t="s">
        <v>101</v>
      </c>
      <c r="D650" s="69" t="str">
        <f>VLOOKUP(Table4[[#This Row],[iso_code]],iso_code!G:H,2,FALSE)</f>
        <v>Angola</v>
      </c>
      <c r="E650" s="18" t="str">
        <f>Table4[[#This Row],[iso3]]</f>
        <v>Angola</v>
      </c>
    </row>
    <row r="651" spans="1:5">
      <c r="A651" s="18">
        <v>67</v>
      </c>
      <c r="B651" s="18" t="s">
        <v>1183</v>
      </c>
      <c r="C651" s="18" t="s">
        <v>101</v>
      </c>
      <c r="D651" s="69" t="str">
        <f>VLOOKUP(Table4[[#This Row],[iso_code]],iso_code!G:H,2,FALSE)</f>
        <v>Botswana</v>
      </c>
      <c r="E651" s="18" t="str">
        <f>Table4[[#This Row],[iso3]]</f>
        <v>Botswana</v>
      </c>
    </row>
    <row r="652" spans="1:5">
      <c r="A652" s="18">
        <v>67</v>
      </c>
      <c r="B652" s="18" t="s">
        <v>1199</v>
      </c>
      <c r="C652" s="18" t="s">
        <v>101</v>
      </c>
      <c r="D652" s="69" t="str">
        <f>VLOOKUP(Table4[[#This Row],[iso_code]],iso_code!G:H,2,FALSE)</f>
        <v>Lesotho</v>
      </c>
      <c r="E652" s="18" t="str">
        <f>Table4[[#This Row],[iso3]]</f>
        <v>Lesotho</v>
      </c>
    </row>
    <row r="653" spans="1:5">
      <c r="A653" s="18">
        <v>67</v>
      </c>
      <c r="B653" s="18" t="s">
        <v>1206</v>
      </c>
      <c r="C653" s="18" t="s">
        <v>101</v>
      </c>
      <c r="D653" s="69" t="str">
        <f>VLOOKUP(Table4[[#This Row],[iso_code]],iso_code!G:H,2,FALSE)</f>
        <v>Mozambique</v>
      </c>
      <c r="E653" s="18" t="str">
        <f>Table4[[#This Row],[iso3]]</f>
        <v>Mozambique</v>
      </c>
    </row>
    <row r="654" spans="1:5">
      <c r="A654" s="18">
        <v>67</v>
      </c>
      <c r="B654" s="18" t="s">
        <v>1207</v>
      </c>
      <c r="C654" s="18" t="s">
        <v>101</v>
      </c>
      <c r="D654" s="69" t="str">
        <f>VLOOKUP(Table4[[#This Row],[iso_code]],iso_code!G:H,2,FALSE)</f>
        <v>Namibia</v>
      </c>
      <c r="E654" s="18" t="str">
        <f>Table4[[#This Row],[iso3]]</f>
        <v>Namibia</v>
      </c>
    </row>
    <row r="655" spans="1:5">
      <c r="A655" s="18">
        <v>67</v>
      </c>
      <c r="B655" s="18" t="s">
        <v>627</v>
      </c>
      <c r="C655" s="18" t="s">
        <v>101</v>
      </c>
      <c r="D655" s="69" t="str">
        <f>VLOOKUP(Table4[[#This Row],[iso_code]],iso_code!G:H,2,FALSE)</f>
        <v>South Africa</v>
      </c>
      <c r="E655" s="18" t="str">
        <f>Table4[[#This Row],[iso3]]</f>
        <v>South Africa</v>
      </c>
    </row>
    <row r="656" spans="1:5">
      <c r="A656" s="18">
        <v>67</v>
      </c>
      <c r="B656" s="18" t="s">
        <v>767</v>
      </c>
      <c r="C656" s="18" t="s">
        <v>101</v>
      </c>
      <c r="D656" s="69" t="str">
        <f>VLOOKUP(Table4[[#This Row],[iso_code]],iso_code!G:H,2,FALSE)</f>
        <v>Zambia</v>
      </c>
      <c r="E656" s="18" t="str">
        <f>Table4[[#This Row],[iso3]]</f>
        <v>Zambia</v>
      </c>
    </row>
    <row r="657" spans="1:5">
      <c r="A657" s="18">
        <v>67</v>
      </c>
      <c r="B657" s="18" t="s">
        <v>1220</v>
      </c>
      <c r="C657" s="18" t="s">
        <v>101</v>
      </c>
      <c r="D657" s="69" t="str">
        <f>VLOOKUP(Table4[[#This Row],[iso_code]],iso_code!G:H,2,FALSE)</f>
        <v>Zimbabwe</v>
      </c>
      <c r="E657" s="18" t="str">
        <f>Table4[[#This Row],[iso3]]</f>
        <v>Zimbabwe</v>
      </c>
    </row>
    <row r="658" spans="1:5">
      <c r="A658" s="18">
        <v>68</v>
      </c>
      <c r="B658" s="18" t="s">
        <v>627</v>
      </c>
      <c r="C658" s="18" t="s">
        <v>222</v>
      </c>
      <c r="D658" s="69" t="str">
        <f>VLOOKUP(Table4[[#This Row],[iso_code]],iso_code!G:H,2,FALSE)</f>
        <v>South Africa</v>
      </c>
      <c r="E658" s="18" t="str">
        <f>Table4[[#This Row],[iso3]]</f>
        <v>South Africa</v>
      </c>
    </row>
    <row r="659" spans="1:5">
      <c r="A659" s="18">
        <v>69</v>
      </c>
      <c r="B659" s="62" t="s">
        <v>821</v>
      </c>
      <c r="C659" s="18" t="s">
        <v>222</v>
      </c>
      <c r="D659" s="18" t="str">
        <f>VLOOKUP(Table4[[#This Row],[iso_code]],iso_code!G:H,2,FALSE)</f>
        <v>Algeria</v>
      </c>
      <c r="E659" s="18" t="str">
        <f>Table4[[#This Row],[iso3]]</f>
        <v>Algeria</v>
      </c>
    </row>
    <row r="660" spans="1:5">
      <c r="A660" s="18">
        <v>70</v>
      </c>
      <c r="B660" s="62" t="s">
        <v>255</v>
      </c>
      <c r="C660" s="18" t="s">
        <v>238</v>
      </c>
      <c r="D660" s="18" t="str">
        <f>VLOOKUP(Table4[[#This Row],[iso_code]],iso_code!G:H,2,FALSE)</f>
        <v>Ghana</v>
      </c>
      <c r="E660" s="18" t="str">
        <f>Table4[[#This Row],[iso3]]</f>
        <v>Ghana</v>
      </c>
    </row>
    <row r="661" spans="1:5">
      <c r="A661" s="18">
        <v>71</v>
      </c>
      <c r="B661" s="62" t="s">
        <v>821</v>
      </c>
      <c r="C661" s="18" t="s">
        <v>222</v>
      </c>
      <c r="D661" s="18" t="str">
        <f>VLOOKUP(Table4[[#This Row],[iso_code]],iso_code!G:H,2,FALSE)</f>
        <v>Algeria</v>
      </c>
      <c r="E661" s="18" t="str">
        <f>Table4[[#This Row],[iso3]]</f>
        <v>Algeria</v>
      </c>
    </row>
    <row r="662" spans="1:5">
      <c r="A662" s="18">
        <v>72</v>
      </c>
      <c r="B662" s="62" t="s">
        <v>434</v>
      </c>
      <c r="C662" s="18" t="s">
        <v>222</v>
      </c>
      <c r="D662" s="18" t="str">
        <f>VLOOKUP(Table4[[#This Row],[iso_code]],iso_code!G:H,2,FALSE)</f>
        <v>Kenya</v>
      </c>
      <c r="E662" s="18" t="str">
        <f>Table4[[#This Row],[iso3]]</f>
        <v>Kenya</v>
      </c>
    </row>
    <row r="663" spans="1:5">
      <c r="A663" s="18">
        <v>73</v>
      </c>
      <c r="B663" s="62" t="s">
        <v>821</v>
      </c>
      <c r="C663" s="18" t="s">
        <v>222</v>
      </c>
      <c r="D663" s="18" t="str">
        <f>VLOOKUP(Table4[[#This Row],[iso_code]],iso_code!G:H,2,FALSE)</f>
        <v>Algeria</v>
      </c>
      <c r="E663" s="18" t="str">
        <f>Table4[[#This Row],[iso3]]</f>
        <v>Algeria</v>
      </c>
    </row>
    <row r="664" spans="1:5">
      <c r="A664" s="18">
        <v>74</v>
      </c>
      <c r="B664" s="62" t="s">
        <v>1208</v>
      </c>
      <c r="C664" s="18" t="s">
        <v>222</v>
      </c>
      <c r="D664" s="18" t="str">
        <f>VLOOKUP(Table4[[#This Row],[iso_code]],iso_code!G:H,2,FALSE)</f>
        <v>Nigeria</v>
      </c>
      <c r="E664" s="18" t="str">
        <f>Table4[[#This Row],[iso3]]</f>
        <v>Nigeria</v>
      </c>
    </row>
    <row r="665" spans="1:5">
      <c r="A665" s="18">
        <v>75</v>
      </c>
      <c r="B665" s="62" t="s">
        <v>199</v>
      </c>
      <c r="C665" s="18" t="s">
        <v>222</v>
      </c>
      <c r="D665" s="18" t="str">
        <f>VLOOKUP(Table4[[#This Row],[iso_code]],iso_code!G:H,2,FALSE)</f>
        <v>Ethiopia</v>
      </c>
      <c r="E665" s="18" t="str">
        <f>Table4[[#This Row],[iso3]]</f>
        <v>Ethiopia</v>
      </c>
    </row>
    <row r="666" spans="1:5">
      <c r="A666" s="18">
        <v>76</v>
      </c>
      <c r="B666" s="62" t="s">
        <v>434</v>
      </c>
      <c r="C666" s="18" t="s">
        <v>238</v>
      </c>
      <c r="D666" s="18" t="str">
        <f>VLOOKUP(Table4[[#This Row],[iso_code]],iso_code!G:H,2,FALSE)</f>
        <v>Kenya</v>
      </c>
      <c r="E666" s="18" t="str">
        <f>Table4[[#This Row],[iso3]]</f>
        <v>Kenya</v>
      </c>
    </row>
    <row r="667" spans="1:5">
      <c r="A667" s="18">
        <v>77</v>
      </c>
      <c r="B667" s="62" t="s">
        <v>884</v>
      </c>
      <c r="C667" s="18" t="s">
        <v>222</v>
      </c>
      <c r="D667" s="18" t="str">
        <f>VLOOKUP(Table4[[#This Row],[iso_code]],iso_code!G:H,2,FALSE)</f>
        <v>Egypt</v>
      </c>
      <c r="E667" s="18" t="str">
        <f>Table4[[#This Row],[iso3]]</f>
        <v>Egypt</v>
      </c>
    </row>
    <row r="668" spans="1:5">
      <c r="A668" s="18">
        <v>78</v>
      </c>
      <c r="B668" s="62" t="s">
        <v>894</v>
      </c>
      <c r="C668" s="18" t="s">
        <v>222</v>
      </c>
      <c r="D668" s="18" t="str">
        <f>VLOOKUP(Table4[[#This Row],[iso_code]],iso_code!G:H,2,FALSE)</f>
        <v>Tanzania, United Republic of</v>
      </c>
      <c r="E668" s="18" t="str">
        <f>Table4[[#This Row],[iso3]]</f>
        <v>Tanzania, United Republic of</v>
      </c>
    </row>
    <row r="669" spans="1:5">
      <c r="A669" s="18">
        <v>79</v>
      </c>
      <c r="B669" s="62" t="s">
        <v>1219</v>
      </c>
      <c r="C669" s="18" t="s">
        <v>222</v>
      </c>
      <c r="D669" s="18" t="str">
        <f>VLOOKUP(Table4[[#This Row],[iso_code]],iso_code!G:H,2,FALSE)</f>
        <v>Uganda</v>
      </c>
      <c r="E669" s="18" t="str">
        <f>Table4[[#This Row],[iso3]]</f>
        <v>Uganda</v>
      </c>
    </row>
    <row r="670" spans="1:5">
      <c r="A670" s="18">
        <v>80</v>
      </c>
      <c r="B670" s="62" t="s">
        <v>1209</v>
      </c>
      <c r="C670" s="18" t="s">
        <v>238</v>
      </c>
      <c r="D670" s="18" t="str">
        <f>VLOOKUP(Table4[[#This Row],[iso_code]],iso_code!G:H,2,FALSE)</f>
        <v>Rwanda</v>
      </c>
      <c r="E670" s="18" t="str">
        <f>Table4[[#This Row],[iso3]]</f>
        <v>Rwanda</v>
      </c>
    </row>
    <row r="671" spans="1:5">
      <c r="A671" s="18">
        <v>81</v>
      </c>
      <c r="B671" s="62" t="s">
        <v>627</v>
      </c>
      <c r="C671" s="18" t="s">
        <v>222</v>
      </c>
      <c r="D671" s="18" t="str">
        <f>VLOOKUP(Table4[[#This Row],[iso_code]],iso_code!G:H,2,FALSE)</f>
        <v>South Africa</v>
      </c>
      <c r="E671" s="18" t="str">
        <f>Table4[[#This Row],[iso3]]</f>
        <v>South Africa</v>
      </c>
    </row>
    <row r="672" spans="1:5">
      <c r="A672" s="18">
        <v>82</v>
      </c>
      <c r="B672" s="62" t="s">
        <v>519</v>
      </c>
      <c r="C672" s="18" t="s">
        <v>222</v>
      </c>
      <c r="D672" s="18" t="str">
        <f>VLOOKUP(Table4[[#This Row],[iso_code]],iso_code!G:H,2,FALSE)</f>
        <v>Morocco</v>
      </c>
      <c r="E672" s="18" t="str">
        <f>Table4[[#This Row],[iso3]]</f>
        <v>Morocco</v>
      </c>
    </row>
    <row r="673" spans="1:5">
      <c r="A673" s="18">
        <v>83</v>
      </c>
      <c r="B673" s="62" t="s">
        <v>884</v>
      </c>
      <c r="C673" s="18" t="s">
        <v>222</v>
      </c>
      <c r="D673" s="18" t="str">
        <f>VLOOKUP(Table4[[#This Row],[iso_code]],iso_code!G:H,2,FALSE)</f>
        <v>Egypt</v>
      </c>
      <c r="E673" s="18" t="str">
        <f>Table4[[#This Row],[iso3]]</f>
        <v>Egypt</v>
      </c>
    </row>
    <row r="674" spans="1:5">
      <c r="A674" s="18">
        <v>84</v>
      </c>
      <c r="B674" s="62" t="s">
        <v>519</v>
      </c>
      <c r="C674" s="18" t="s">
        <v>222</v>
      </c>
      <c r="D674" s="18" t="str">
        <f>VLOOKUP(Table4[[#This Row],[iso_code]],iso_code!G:H,2,FALSE)</f>
        <v>Morocco</v>
      </c>
      <c r="E674" s="18" t="str">
        <f>Table4[[#This Row],[iso3]]</f>
        <v>Morocco</v>
      </c>
    </row>
    <row r="675" spans="1:5">
      <c r="A675" s="18">
        <v>85</v>
      </c>
      <c r="B675" s="62" t="s">
        <v>199</v>
      </c>
      <c r="C675" s="18" t="s">
        <v>222</v>
      </c>
      <c r="D675" s="18" t="str">
        <f>VLOOKUP(Table4[[#This Row],[iso_code]],iso_code!G:H,2,FALSE)</f>
        <v>Ethiopia</v>
      </c>
      <c r="E675" s="18" t="str">
        <f>Table4[[#This Row],[iso3]]</f>
        <v>Ethiopia</v>
      </c>
    </row>
    <row r="676" spans="1:5">
      <c r="A676" s="18">
        <v>86</v>
      </c>
      <c r="B676" s="62" t="s">
        <v>821</v>
      </c>
      <c r="C676" s="18" t="s">
        <v>222</v>
      </c>
      <c r="D676" s="18" t="str">
        <f>VLOOKUP(Table4[[#This Row],[iso_code]],iso_code!G:H,2,FALSE)</f>
        <v>Algeria</v>
      </c>
      <c r="E676" s="18" t="str">
        <f>Table4[[#This Row],[iso3]]</f>
        <v>Algeria</v>
      </c>
    </row>
    <row r="677" spans="1:5">
      <c r="A677" s="18">
        <v>87</v>
      </c>
      <c r="B677" s="62" t="s">
        <v>1007</v>
      </c>
      <c r="C677" s="18" t="s">
        <v>238</v>
      </c>
      <c r="D677" s="18" t="str">
        <f>VLOOKUP(Table4[[#This Row],[iso_code]],iso_code!G:H,2,FALSE)</f>
        <v>Mauritius</v>
      </c>
      <c r="E677" s="18" t="str">
        <f>Table4[[#This Row],[iso3]]</f>
        <v>Mauritius</v>
      </c>
    </row>
    <row r="678" spans="1:5">
      <c r="A678" s="18">
        <v>88</v>
      </c>
      <c r="B678" s="62" t="s">
        <v>519</v>
      </c>
      <c r="C678" s="18" t="s">
        <v>222</v>
      </c>
      <c r="D678" s="18" t="str">
        <f>VLOOKUP(Table4[[#This Row],[iso_code]],iso_code!G:H,2,FALSE)</f>
        <v>Morocco</v>
      </c>
      <c r="E678" s="18" t="str">
        <f>Table4[[#This Row],[iso3]]</f>
        <v>Morocco</v>
      </c>
    </row>
    <row r="679" spans="1:5">
      <c r="A679" s="18">
        <v>89</v>
      </c>
      <c r="B679" s="62" t="s">
        <v>1208</v>
      </c>
      <c r="C679" s="18" t="s">
        <v>238</v>
      </c>
      <c r="D679" s="18" t="str">
        <f>VLOOKUP(Table4[[#This Row],[iso_code]],iso_code!G:H,2,FALSE)</f>
        <v>Nigeria</v>
      </c>
      <c r="E679" s="18" t="str">
        <f>Table4[[#This Row],[iso3]]</f>
        <v>Nigeria</v>
      </c>
    </row>
    <row r="680" spans="1:5">
      <c r="A680" s="18">
        <v>90</v>
      </c>
      <c r="B680" s="62" t="s">
        <v>989</v>
      </c>
      <c r="C680" s="18" t="s">
        <v>238</v>
      </c>
      <c r="D680" s="18" t="str">
        <f>VLOOKUP(Table4[[#This Row],[iso_code]],iso_code!G:H,2,FALSE)</f>
        <v>Tunisia</v>
      </c>
      <c r="E680" s="18" t="str">
        <f>Table4[[#This Row],[iso3]]</f>
        <v>Tunisia</v>
      </c>
    </row>
    <row r="681" spans="1:5">
      <c r="A681" s="18">
        <v>91</v>
      </c>
      <c r="B681" s="62" t="s">
        <v>1220</v>
      </c>
      <c r="C681" s="18" t="s">
        <v>222</v>
      </c>
      <c r="D681" s="18" t="str">
        <f>VLOOKUP(Table4[[#This Row],[iso_code]],iso_code!G:H,2,FALSE)</f>
        <v>Zimbabwe</v>
      </c>
      <c r="E681" s="18" t="str">
        <f>Table4[[#This Row],[iso3]]</f>
        <v>Zimbabwe</v>
      </c>
    </row>
    <row r="682" spans="1:5">
      <c r="A682" s="18">
        <v>92</v>
      </c>
      <c r="B682" s="62" t="s">
        <v>1007</v>
      </c>
      <c r="C682" s="18" t="s">
        <v>238</v>
      </c>
      <c r="D682" s="18" t="str">
        <f>VLOOKUP(Table4[[#This Row],[iso_code]],iso_code!G:H,2,FALSE)</f>
        <v>Mauritius</v>
      </c>
      <c r="E682" s="18" t="str">
        <f>Table4[[#This Row],[iso3]]</f>
        <v>Mauritius</v>
      </c>
    </row>
    <row r="683" spans="1:5">
      <c r="A683" s="18">
        <v>93</v>
      </c>
      <c r="B683" s="62" t="s">
        <v>1208</v>
      </c>
      <c r="C683" s="18" t="s">
        <v>222</v>
      </c>
      <c r="D683" s="18" t="str">
        <f>VLOOKUP(Table4[[#This Row],[iso_code]],iso_code!G:H,2,FALSE)</f>
        <v>Nigeria</v>
      </c>
      <c r="E683" s="18" t="str">
        <f>Table4[[#This Row],[iso3]]</f>
        <v>Nigeria</v>
      </c>
    </row>
    <row r="684" spans="1:5">
      <c r="A684" s="18">
        <v>94</v>
      </c>
      <c r="B684" s="62" t="s">
        <v>1202</v>
      </c>
      <c r="C684" s="18" t="s">
        <v>238</v>
      </c>
      <c r="D684" s="18" t="str">
        <f>VLOOKUP(Table4[[#This Row],[iso_code]],iso_code!G:H,2,FALSE)</f>
        <v>Madagascar</v>
      </c>
      <c r="E684" s="18" t="str">
        <f>Table4[[#This Row],[iso3]]</f>
        <v>Madagascar</v>
      </c>
    </row>
    <row r="685" spans="1:5">
      <c r="A685" s="18">
        <v>95</v>
      </c>
      <c r="B685" s="62" t="s">
        <v>1208</v>
      </c>
      <c r="C685" s="18" t="s">
        <v>222</v>
      </c>
      <c r="D685" s="18" t="str">
        <f>VLOOKUP(Table4[[#This Row],[iso_code]],iso_code!G:H,2,FALSE)</f>
        <v>Nigeria</v>
      </c>
      <c r="E685" s="18" t="str">
        <f>Table4[[#This Row],[iso3]]</f>
        <v>Nigeria</v>
      </c>
    </row>
    <row r="686" spans="1:5">
      <c r="A686" s="18">
        <v>96</v>
      </c>
      <c r="B686" s="62" t="s">
        <v>1042</v>
      </c>
      <c r="C686" s="18" t="s">
        <v>222</v>
      </c>
      <c r="D686" s="18" t="str">
        <f>VLOOKUP(Table4[[#This Row],[iso_code]],iso_code!G:H,2,FALSE)</f>
        <v>Niger (the)</v>
      </c>
      <c r="E686" s="18" t="str">
        <f>Table4[[#This Row],[iso3]]</f>
        <v>Niger (the)</v>
      </c>
    </row>
    <row r="687" spans="1:5">
      <c r="A687" s="18">
        <v>97</v>
      </c>
      <c r="B687" s="62" t="s">
        <v>821</v>
      </c>
      <c r="C687" s="18" t="s">
        <v>222</v>
      </c>
      <c r="D687" s="18" t="str">
        <f>VLOOKUP(Table4[[#This Row],[iso_code]],iso_code!G:H,2,FALSE)</f>
        <v>Algeria</v>
      </c>
      <c r="E687" s="18" t="str">
        <f>Table4[[#This Row],[iso3]]</f>
        <v>Algeria</v>
      </c>
    </row>
    <row r="688" spans="1:5">
      <c r="A688" s="18">
        <v>98</v>
      </c>
      <c r="B688" s="62" t="s">
        <v>1208</v>
      </c>
      <c r="C688" s="18" t="s">
        <v>222</v>
      </c>
      <c r="D688" s="18" t="str">
        <f>VLOOKUP(Table4[[#This Row],[iso_code]],iso_code!G:H,2,FALSE)</f>
        <v>Nigeria</v>
      </c>
      <c r="E688" s="18" t="str">
        <f>Table4[[#This Row],[iso3]]</f>
        <v>Nigeria</v>
      </c>
    </row>
    <row r="689" spans="1:5">
      <c r="A689" s="18">
        <v>99</v>
      </c>
      <c r="B689" s="62" t="s">
        <v>519</v>
      </c>
      <c r="C689" s="18" t="s">
        <v>238</v>
      </c>
      <c r="D689" s="18" t="str">
        <f>VLOOKUP(Table4[[#This Row],[iso_code]],iso_code!G:H,2,FALSE)</f>
        <v>Morocco</v>
      </c>
      <c r="E689" s="18" t="str">
        <f>Table4[[#This Row],[iso3]]</f>
        <v>Morocco</v>
      </c>
    </row>
    <row r="690" spans="1:5">
      <c r="A690" s="18">
        <v>100</v>
      </c>
      <c r="B690" s="62" t="s">
        <v>821</v>
      </c>
      <c r="C690" s="18" t="s">
        <v>238</v>
      </c>
      <c r="D690" s="18" t="str">
        <f>VLOOKUP(Table4[[#This Row],[iso_code]],iso_code!G:H,2,FALSE)</f>
        <v>Algeria</v>
      </c>
      <c r="E690" s="18" t="str">
        <f>Table4[[#This Row],[iso3]]</f>
        <v>Algeria</v>
      </c>
    </row>
    <row r="691" spans="1:5">
      <c r="A691" s="18">
        <v>101</v>
      </c>
      <c r="B691" s="62" t="s">
        <v>199</v>
      </c>
      <c r="C691" s="18" t="s">
        <v>222</v>
      </c>
      <c r="D691" s="18" t="str">
        <f>VLOOKUP(Table4[[#This Row],[iso_code]],iso_code!G:H,2,FALSE)</f>
        <v>Ethiopia</v>
      </c>
      <c r="E691" s="18" t="str">
        <f>Table4[[#This Row],[iso3]]</f>
        <v>Ethiopia</v>
      </c>
    </row>
    <row r="692" spans="1:5">
      <c r="A692" s="18">
        <v>102</v>
      </c>
      <c r="B692" s="62" t="s">
        <v>884</v>
      </c>
      <c r="C692" s="18" t="s">
        <v>222</v>
      </c>
      <c r="D692" s="18" t="str">
        <f>VLOOKUP(Table4[[#This Row],[iso_code]],iso_code!G:H,2,FALSE)</f>
        <v>Egypt</v>
      </c>
      <c r="E692" s="18" t="str">
        <f>Table4[[#This Row],[iso3]]</f>
        <v>Egypt</v>
      </c>
    </row>
    <row r="693" spans="1:5">
      <c r="A693" s="18">
        <v>103</v>
      </c>
      <c r="B693" s="62" t="s">
        <v>1216</v>
      </c>
      <c r="C693" s="18" t="s">
        <v>238</v>
      </c>
      <c r="D693" s="18" t="str">
        <f>VLOOKUP(Table4[[#This Row],[iso_code]],iso_code!G:H,2,FALSE)</f>
        <v>Sudan (the)</v>
      </c>
      <c r="E693" s="18" t="str">
        <f>Table4[[#This Row],[iso3]]</f>
        <v>Sudan (the)</v>
      </c>
    </row>
    <row r="694" spans="1:5">
      <c r="A694" s="18">
        <v>104</v>
      </c>
      <c r="B694" s="62" t="s">
        <v>1190</v>
      </c>
      <c r="C694" s="18" t="s">
        <v>222</v>
      </c>
      <c r="D694" s="18" t="str">
        <f>VLOOKUP(Table4[[#This Row],[iso_code]],iso_code!G:H,2,FALSE)</f>
        <v>Congo (the Democratic Republic of the)</v>
      </c>
      <c r="E694" s="18" t="str">
        <f>Table4[[#This Row],[iso3]]</f>
        <v>Congo (the Democratic Republic of the)</v>
      </c>
    </row>
    <row r="695" spans="1:5">
      <c r="A695" s="18">
        <v>105</v>
      </c>
      <c r="B695" s="62" t="s">
        <v>1219</v>
      </c>
      <c r="C695" s="18" t="s">
        <v>238</v>
      </c>
      <c r="D695" s="18" t="str">
        <f>VLOOKUP(Table4[[#This Row],[iso_code]],iso_code!G:H,2,FALSE)</f>
        <v>Uganda</v>
      </c>
      <c r="E695" s="18" t="str">
        <f>Table4[[#This Row],[iso3]]</f>
        <v>Uganda</v>
      </c>
    </row>
    <row r="696" spans="1:5">
      <c r="A696" s="18">
        <v>106</v>
      </c>
      <c r="B696" s="62" t="s">
        <v>290</v>
      </c>
      <c r="C696" s="18" t="s">
        <v>222</v>
      </c>
      <c r="D696" s="18" t="str">
        <f>VLOOKUP(Table4[[#This Row],[iso_code]],iso_code!G:H,2,FALSE)</f>
        <v>Cameroon</v>
      </c>
      <c r="E696" s="18" t="str">
        <f>Table4[[#This Row],[iso3]]</f>
        <v>Cameroon</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151"/>
  <sheetViews>
    <sheetView tabSelected="1" topLeftCell="A157" workbookViewId="0">
      <selection activeCell="N161" sqref="N161"/>
    </sheetView>
  </sheetViews>
  <sheetFormatPr baseColWidth="10" defaultColWidth="9" defaultRowHeight="14.25"/>
  <cols>
    <col min="1" max="1" width="10.875" bestFit="1" customWidth="1"/>
    <col min="2" max="2" width="13.25" customWidth="1"/>
  </cols>
  <sheetData>
    <row r="1" spans="1:2">
      <c r="A1" t="s">
        <v>0</v>
      </c>
      <c r="B1" t="s">
        <v>1223</v>
      </c>
    </row>
    <row r="2" spans="1:2">
      <c r="A2">
        <v>1</v>
      </c>
      <c r="B2" t="s">
        <v>248</v>
      </c>
    </row>
    <row r="3" spans="1:2">
      <c r="A3">
        <v>1</v>
      </c>
      <c r="B3" t="s">
        <v>321</v>
      </c>
    </row>
    <row r="4" spans="1:2">
      <c r="A4">
        <v>1</v>
      </c>
      <c r="B4" t="s">
        <v>271</v>
      </c>
    </row>
    <row r="5" spans="1:2">
      <c r="A5">
        <v>1</v>
      </c>
      <c r="B5" t="s">
        <v>284</v>
      </c>
    </row>
    <row r="6" spans="1:2">
      <c r="A6">
        <v>1</v>
      </c>
      <c r="B6" t="s">
        <v>223</v>
      </c>
    </row>
    <row r="7" spans="1:2">
      <c r="A7">
        <v>2</v>
      </c>
      <c r="B7" t="s">
        <v>248</v>
      </c>
    </row>
    <row r="8" spans="1:2">
      <c r="A8">
        <v>2</v>
      </c>
      <c r="B8" t="s">
        <v>321</v>
      </c>
    </row>
    <row r="9" spans="1:2">
      <c r="A9">
        <v>2</v>
      </c>
      <c r="B9" t="s">
        <v>271</v>
      </c>
    </row>
    <row r="10" spans="1:2">
      <c r="A10">
        <v>2</v>
      </c>
      <c r="B10" t="s">
        <v>284</v>
      </c>
    </row>
    <row r="11" spans="1:2">
      <c r="A11">
        <v>2</v>
      </c>
      <c r="B11" t="s">
        <v>223</v>
      </c>
    </row>
    <row r="12" spans="1:2">
      <c r="A12">
        <v>3</v>
      </c>
      <c r="B12" t="s">
        <v>248</v>
      </c>
    </row>
    <row r="13" spans="1:2">
      <c r="A13">
        <v>3</v>
      </c>
      <c r="B13" t="s">
        <v>321</v>
      </c>
    </row>
    <row r="14" spans="1:2">
      <c r="A14">
        <v>3</v>
      </c>
      <c r="B14" t="s">
        <v>271</v>
      </c>
    </row>
    <row r="15" spans="1:2">
      <c r="A15">
        <v>3</v>
      </c>
      <c r="B15" t="s">
        <v>284</v>
      </c>
    </row>
    <row r="16" spans="1:2">
      <c r="A16">
        <v>3</v>
      </c>
      <c r="B16" t="s">
        <v>223</v>
      </c>
    </row>
    <row r="17" spans="1:2">
      <c r="A17">
        <v>4</v>
      </c>
      <c r="B17" t="s">
        <v>248</v>
      </c>
    </row>
    <row r="18" spans="1:2">
      <c r="A18">
        <v>4</v>
      </c>
      <c r="B18" t="s">
        <v>321</v>
      </c>
    </row>
    <row r="19" spans="1:2">
      <c r="A19">
        <v>4</v>
      </c>
      <c r="B19" t="s">
        <v>271</v>
      </c>
    </row>
    <row r="20" spans="1:2">
      <c r="A20">
        <v>4</v>
      </c>
      <c r="B20" t="s">
        <v>284</v>
      </c>
    </row>
    <row r="21" spans="1:2">
      <c r="A21">
        <v>4</v>
      </c>
      <c r="B21" t="s">
        <v>223</v>
      </c>
    </row>
    <row r="22" spans="1:2">
      <c r="A22">
        <v>5</v>
      </c>
      <c r="B22" t="s">
        <v>248</v>
      </c>
    </row>
    <row r="23" spans="1:2">
      <c r="A23">
        <v>5</v>
      </c>
      <c r="B23" t="s">
        <v>321</v>
      </c>
    </row>
    <row r="24" spans="1:2">
      <c r="A24">
        <v>5</v>
      </c>
      <c r="B24" t="s">
        <v>271</v>
      </c>
    </row>
    <row r="25" spans="1:2">
      <c r="A25">
        <v>5</v>
      </c>
      <c r="B25" t="s">
        <v>284</v>
      </c>
    </row>
    <row r="26" spans="1:2">
      <c r="A26">
        <v>5</v>
      </c>
      <c r="B26" t="s">
        <v>223</v>
      </c>
    </row>
    <row r="27" spans="1:2">
      <c r="A27">
        <v>6</v>
      </c>
      <c r="B27" t="s">
        <v>248</v>
      </c>
    </row>
    <row r="28" spans="1:2">
      <c r="A28">
        <v>6</v>
      </c>
      <c r="B28" t="s">
        <v>321</v>
      </c>
    </row>
    <row r="29" spans="1:2">
      <c r="A29">
        <v>6</v>
      </c>
      <c r="B29" t="s">
        <v>271</v>
      </c>
    </row>
    <row r="30" spans="1:2">
      <c r="A30">
        <v>6</v>
      </c>
      <c r="B30" t="s">
        <v>284</v>
      </c>
    </row>
    <row r="31" spans="1:2">
      <c r="A31">
        <v>6</v>
      </c>
      <c r="B31" t="s">
        <v>223</v>
      </c>
    </row>
    <row r="32" spans="1:2">
      <c r="A32">
        <v>7</v>
      </c>
      <c r="B32" t="s">
        <v>248</v>
      </c>
    </row>
    <row r="33" spans="1:2">
      <c r="A33">
        <v>7</v>
      </c>
      <c r="B33" t="s">
        <v>321</v>
      </c>
    </row>
    <row r="34" spans="1:2">
      <c r="A34">
        <v>7</v>
      </c>
      <c r="B34" t="s">
        <v>271</v>
      </c>
    </row>
    <row r="35" spans="1:2">
      <c r="A35">
        <v>7</v>
      </c>
      <c r="B35" t="s">
        <v>284</v>
      </c>
    </row>
    <row r="36" spans="1:2">
      <c r="A36">
        <v>7</v>
      </c>
      <c r="B36" t="s">
        <v>223</v>
      </c>
    </row>
    <row r="37" spans="1:2">
      <c r="A37">
        <v>8</v>
      </c>
      <c r="B37" t="s">
        <v>248</v>
      </c>
    </row>
    <row r="38" spans="1:2">
      <c r="A38">
        <v>8</v>
      </c>
      <c r="B38" t="s">
        <v>321</v>
      </c>
    </row>
    <row r="39" spans="1:2">
      <c r="A39">
        <v>8</v>
      </c>
      <c r="B39" t="s">
        <v>271</v>
      </c>
    </row>
    <row r="40" spans="1:2">
      <c r="A40">
        <v>8</v>
      </c>
      <c r="B40" t="s">
        <v>284</v>
      </c>
    </row>
    <row r="41" spans="1:2">
      <c r="A41">
        <v>8</v>
      </c>
      <c r="B41" t="s">
        <v>223</v>
      </c>
    </row>
    <row r="42" spans="1:2">
      <c r="A42">
        <v>9</v>
      </c>
      <c r="B42" t="s">
        <v>321</v>
      </c>
    </row>
    <row r="43" spans="1:2">
      <c r="A43">
        <v>9</v>
      </c>
      <c r="B43" t="s">
        <v>271</v>
      </c>
    </row>
    <row r="44" spans="1:2">
      <c r="A44">
        <v>10</v>
      </c>
      <c r="B44" t="s">
        <v>248</v>
      </c>
    </row>
    <row r="45" spans="1:2">
      <c r="A45">
        <v>10</v>
      </c>
      <c r="B45" t="s">
        <v>321</v>
      </c>
    </row>
    <row r="46" spans="1:2">
      <c r="A46">
        <v>10</v>
      </c>
      <c r="B46" t="s">
        <v>271</v>
      </c>
    </row>
    <row r="47" spans="1:2">
      <c r="A47">
        <v>10</v>
      </c>
      <c r="B47" t="s">
        <v>284</v>
      </c>
    </row>
    <row r="48" spans="1:2">
      <c r="A48">
        <v>10</v>
      </c>
      <c r="B48" t="s">
        <v>223</v>
      </c>
    </row>
    <row r="49" spans="1:2">
      <c r="A49">
        <v>11</v>
      </c>
      <c r="B49" t="s">
        <v>248</v>
      </c>
    </row>
    <row r="50" spans="1:2">
      <c r="A50">
        <v>11</v>
      </c>
      <c r="B50" t="s">
        <v>321</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321</v>
      </c>
    </row>
    <row r="63" spans="1:2">
      <c r="A63">
        <v>21</v>
      </c>
      <c r="B63" t="s">
        <v>321</v>
      </c>
    </row>
    <row r="64" spans="1:2">
      <c r="A64">
        <v>22</v>
      </c>
      <c r="B64" t="s">
        <v>321</v>
      </c>
    </row>
    <row r="65" spans="1:2">
      <c r="A65">
        <v>23</v>
      </c>
      <c r="B65" t="s">
        <v>321</v>
      </c>
    </row>
    <row r="66" spans="1:2">
      <c r="A66">
        <v>24</v>
      </c>
      <c r="B66" t="s">
        <v>321</v>
      </c>
    </row>
    <row r="67" spans="1:2">
      <c r="A67">
        <v>25</v>
      </c>
      <c r="B67" t="s">
        <v>248</v>
      </c>
    </row>
    <row r="68" spans="1:2">
      <c r="A68">
        <v>26</v>
      </c>
      <c r="B68" t="s">
        <v>248</v>
      </c>
    </row>
    <row r="69" spans="1:2">
      <c r="A69">
        <v>27</v>
      </c>
      <c r="B69" t="s">
        <v>248</v>
      </c>
    </row>
    <row r="70" spans="1:2">
      <c r="A70">
        <v>28</v>
      </c>
      <c r="B70" t="s">
        <v>248</v>
      </c>
    </row>
    <row r="71" spans="1:2">
      <c r="A71">
        <v>29</v>
      </c>
      <c r="B71" t="s">
        <v>321</v>
      </c>
    </row>
    <row r="72" spans="1:2">
      <c r="A72">
        <v>30</v>
      </c>
      <c r="B72" t="s">
        <v>321</v>
      </c>
    </row>
    <row r="73" spans="1:2">
      <c r="A73">
        <v>31</v>
      </c>
      <c r="B73" t="s">
        <v>321</v>
      </c>
    </row>
    <row r="74" spans="1:2">
      <c r="A74">
        <v>32</v>
      </c>
      <c r="B74" t="s">
        <v>321</v>
      </c>
    </row>
    <row r="75" spans="1:2">
      <c r="A75">
        <v>33</v>
      </c>
      <c r="B75" t="s">
        <v>321</v>
      </c>
    </row>
    <row r="76" spans="1:2">
      <c r="A76">
        <v>34</v>
      </c>
      <c r="B76" t="s">
        <v>321</v>
      </c>
    </row>
    <row r="77" spans="1:2">
      <c r="A77">
        <v>35</v>
      </c>
      <c r="B77" t="s">
        <v>223</v>
      </c>
    </row>
    <row r="78" spans="1:2">
      <c r="A78">
        <v>36</v>
      </c>
      <c r="B78" t="s">
        <v>248</v>
      </c>
    </row>
    <row r="79" spans="1:2">
      <c r="A79">
        <v>37</v>
      </c>
      <c r="B79" t="s">
        <v>321</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row>
    <row r="90" spans="1:2">
      <c r="A90">
        <v>48</v>
      </c>
      <c r="B90" t="s">
        <v>321</v>
      </c>
    </row>
    <row r="91" spans="1:2">
      <c r="A91">
        <v>49</v>
      </c>
      <c r="B91" t="s">
        <v>271</v>
      </c>
    </row>
    <row r="92" spans="1:2">
      <c r="A92">
        <v>50</v>
      </c>
      <c r="B92" t="s">
        <v>271</v>
      </c>
    </row>
    <row r="93" spans="1:2">
      <c r="A93">
        <v>51</v>
      </c>
      <c r="B93" t="s">
        <v>271</v>
      </c>
    </row>
    <row r="94" spans="1:2">
      <c r="A94">
        <v>52</v>
      </c>
      <c r="B94" t="s">
        <v>321</v>
      </c>
    </row>
    <row r="95" spans="1:2">
      <c r="A95">
        <v>53</v>
      </c>
      <c r="B95" t="s">
        <v>248</v>
      </c>
    </row>
    <row r="96" spans="1:2">
      <c r="A96">
        <v>53</v>
      </c>
      <c r="B96" t="s">
        <v>321</v>
      </c>
    </row>
    <row r="97" spans="1:2">
      <c r="A97">
        <v>53</v>
      </c>
      <c r="B97" t="s">
        <v>271</v>
      </c>
    </row>
    <row r="98" spans="1:2">
      <c r="A98">
        <v>53</v>
      </c>
      <c r="B98" t="s">
        <v>284</v>
      </c>
    </row>
    <row r="99" spans="1:2">
      <c r="A99">
        <v>54</v>
      </c>
      <c r="B99" t="s">
        <v>321</v>
      </c>
    </row>
    <row r="100" spans="1:2">
      <c r="A100">
        <v>55</v>
      </c>
      <c r="B100" t="s">
        <v>248</v>
      </c>
    </row>
    <row r="101" spans="1:2">
      <c r="A101">
        <v>56</v>
      </c>
      <c r="B101" t="s">
        <v>223</v>
      </c>
    </row>
    <row r="102" spans="1:2">
      <c r="A102">
        <v>57</v>
      </c>
      <c r="B102" t="s">
        <v>223</v>
      </c>
    </row>
    <row r="103" spans="1:2">
      <c r="A103">
        <v>58</v>
      </c>
      <c r="B103" t="s">
        <v>223</v>
      </c>
    </row>
    <row r="104" spans="1:2">
      <c r="A104">
        <v>59</v>
      </c>
      <c r="B104" t="s">
        <v>248</v>
      </c>
    </row>
    <row r="105" spans="1:2">
      <c r="A105">
        <v>60</v>
      </c>
      <c r="B105" t="s">
        <v>248</v>
      </c>
    </row>
    <row r="106" spans="1:2">
      <c r="A106">
        <v>61</v>
      </c>
      <c r="B106" t="s">
        <v>271</v>
      </c>
    </row>
    <row r="107" spans="1:2">
      <c r="A107">
        <v>62</v>
      </c>
      <c r="B107" t="s">
        <v>271</v>
      </c>
    </row>
    <row r="108" spans="1:2">
      <c r="A108">
        <v>63</v>
      </c>
      <c r="B108" t="s">
        <v>271</v>
      </c>
    </row>
    <row r="109" spans="1:2">
      <c r="A109">
        <v>64</v>
      </c>
      <c r="B109" t="s">
        <v>223</v>
      </c>
    </row>
    <row r="110" spans="1:2">
      <c r="A110">
        <v>65</v>
      </c>
      <c r="B110" t="s">
        <v>248</v>
      </c>
    </row>
    <row r="111" spans="1:2">
      <c r="A111">
        <v>66</v>
      </c>
      <c r="B111" t="s">
        <v>321</v>
      </c>
    </row>
    <row r="112" spans="1:2">
      <c r="A112">
        <v>67</v>
      </c>
      <c r="B112" t="s">
        <v>271</v>
      </c>
    </row>
    <row r="113" spans="1:2">
      <c r="A113">
        <v>68</v>
      </c>
      <c r="B113" t="s">
        <v>271</v>
      </c>
    </row>
    <row r="114" spans="1:2">
      <c r="A114">
        <v>69</v>
      </c>
      <c r="B114" t="s">
        <v>223</v>
      </c>
    </row>
    <row r="115" spans="1:2">
      <c r="A115">
        <v>70</v>
      </c>
      <c r="B115" t="s">
        <v>248</v>
      </c>
    </row>
    <row r="116" spans="1:2">
      <c r="A116">
        <v>71</v>
      </c>
      <c r="B116" t="s">
        <v>223</v>
      </c>
    </row>
    <row r="117" spans="1:2">
      <c r="A117">
        <v>72</v>
      </c>
      <c r="B117" t="s">
        <v>321</v>
      </c>
    </row>
    <row r="118" spans="1:2">
      <c r="A118">
        <v>73</v>
      </c>
      <c r="B118" t="s">
        <v>223</v>
      </c>
    </row>
    <row r="119" spans="1:2">
      <c r="A119">
        <v>74</v>
      </c>
      <c r="B119" t="s">
        <v>248</v>
      </c>
    </row>
    <row r="120" spans="1:2">
      <c r="A120">
        <v>75</v>
      </c>
      <c r="B120" t="s">
        <v>321</v>
      </c>
    </row>
    <row r="121" spans="1:2">
      <c r="A121">
        <v>76</v>
      </c>
      <c r="B121" t="s">
        <v>321</v>
      </c>
    </row>
    <row r="122" spans="1:2">
      <c r="A122">
        <v>77</v>
      </c>
      <c r="B122" t="s">
        <v>321</v>
      </c>
    </row>
    <row r="123" spans="1:2">
      <c r="A123">
        <v>78</v>
      </c>
      <c r="B123" t="s">
        <v>321</v>
      </c>
    </row>
    <row r="124" spans="1:2">
      <c r="A124">
        <v>79</v>
      </c>
      <c r="B124" t="s">
        <v>321</v>
      </c>
    </row>
    <row r="125" spans="1:2">
      <c r="A125">
        <v>80</v>
      </c>
      <c r="B125" t="s">
        <v>321</v>
      </c>
    </row>
    <row r="126" spans="1:2">
      <c r="A126">
        <v>81</v>
      </c>
      <c r="B126" t="s">
        <v>271</v>
      </c>
    </row>
    <row r="127" spans="1:2">
      <c r="A127">
        <v>82</v>
      </c>
      <c r="B127" t="s">
        <v>223</v>
      </c>
    </row>
    <row r="128" spans="1:2">
      <c r="A128">
        <v>83</v>
      </c>
      <c r="B128" t="s">
        <v>321</v>
      </c>
    </row>
    <row r="129" spans="1:2">
      <c r="A129">
        <v>84</v>
      </c>
      <c r="B129" t="s">
        <v>223</v>
      </c>
    </row>
    <row r="130" spans="1:2">
      <c r="A130">
        <v>85</v>
      </c>
      <c r="B130" t="s">
        <v>321</v>
      </c>
    </row>
    <row r="131" spans="1:2">
      <c r="A131">
        <v>86</v>
      </c>
      <c r="B131" t="s">
        <v>223</v>
      </c>
    </row>
    <row r="132" spans="1:2">
      <c r="A132">
        <v>87</v>
      </c>
      <c r="B132" t="s">
        <v>321</v>
      </c>
    </row>
    <row r="133" spans="1:2">
      <c r="A133">
        <v>88</v>
      </c>
      <c r="B133" t="s">
        <v>223</v>
      </c>
    </row>
    <row r="134" spans="1:2">
      <c r="A134">
        <v>89</v>
      </c>
      <c r="B134" t="s">
        <v>248</v>
      </c>
    </row>
    <row r="135" spans="1:2">
      <c r="A135">
        <v>90</v>
      </c>
      <c r="B135" t="s">
        <v>223</v>
      </c>
    </row>
    <row r="136" spans="1:2">
      <c r="A136">
        <v>91</v>
      </c>
      <c r="B136" t="s">
        <v>271</v>
      </c>
    </row>
    <row r="137" spans="1:2">
      <c r="A137">
        <v>92</v>
      </c>
      <c r="B137" t="s">
        <v>321</v>
      </c>
    </row>
    <row r="138" spans="1:2">
      <c r="A138">
        <v>93</v>
      </c>
      <c r="B138" t="s">
        <v>248</v>
      </c>
    </row>
    <row r="139" spans="1:2">
      <c r="A139">
        <v>94</v>
      </c>
      <c r="B139" t="s">
        <v>321</v>
      </c>
    </row>
    <row r="140" spans="1:2">
      <c r="A140">
        <v>95</v>
      </c>
      <c r="B140" t="s">
        <v>248</v>
      </c>
    </row>
    <row r="141" spans="1:2">
      <c r="A141">
        <v>96</v>
      </c>
      <c r="B141" t="s">
        <v>248</v>
      </c>
    </row>
    <row r="142" spans="1:2">
      <c r="A142">
        <v>97</v>
      </c>
      <c r="B142" t="s">
        <v>223</v>
      </c>
    </row>
    <row r="143" spans="1:2">
      <c r="A143">
        <v>98</v>
      </c>
      <c r="B143" t="s">
        <v>248</v>
      </c>
    </row>
    <row r="144" spans="1:2">
      <c r="A144">
        <v>99</v>
      </c>
      <c r="B144" t="s">
        <v>223</v>
      </c>
    </row>
    <row r="145" spans="1:2">
      <c r="A145">
        <v>100</v>
      </c>
      <c r="B145" t="s">
        <v>223</v>
      </c>
    </row>
    <row r="146" spans="1:2">
      <c r="A146">
        <v>101</v>
      </c>
      <c r="B146" t="s">
        <v>321</v>
      </c>
    </row>
    <row r="147" spans="1:2">
      <c r="A147">
        <v>102</v>
      </c>
      <c r="B147" t="s">
        <v>321</v>
      </c>
    </row>
    <row r="148" spans="1:2">
      <c r="A148">
        <v>103</v>
      </c>
      <c r="B148" t="s">
        <v>321</v>
      </c>
    </row>
    <row r="149" spans="1:2">
      <c r="A149">
        <v>104</v>
      </c>
      <c r="B149" t="s">
        <v>271</v>
      </c>
    </row>
    <row r="150" spans="1:2">
      <c r="A150">
        <v>105</v>
      </c>
      <c r="B150" t="s">
        <v>321</v>
      </c>
    </row>
    <row r="151" spans="1:2">
      <c r="A151">
        <v>106</v>
      </c>
      <c r="B151" t="s">
        <v>284</v>
      </c>
    </row>
  </sheetData>
  <dataValidations count="2">
    <dataValidation type="list" allowBlank="1" showInputMessage="1" showErrorMessage="1" sqref="B2:B125 B150:B243" xr:uid="{D6A50E77-844E-4A07-9554-42EB7484475B}">
      <formula1>$B$2:$B$6</formula1>
    </dataValidation>
    <dataValidation type="list" allowBlank="1" showInputMessage="1" showErrorMessage="1" sqref="B126:B149"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M55"/>
  <sheetViews>
    <sheetView zoomScale="112" zoomScaleNormal="112" workbookViewId="0">
      <pane ySplit="1" topLeftCell="A38" activePane="bottomLeft" state="frozen"/>
      <selection pane="bottomLeft" activeCell="B2" sqref="B2:B55"/>
    </sheetView>
  </sheetViews>
  <sheetFormatPr baseColWidth="10" defaultColWidth="11.25" defaultRowHeight="15" customHeight="1"/>
  <cols>
    <col min="1" max="1" width="12" customWidth="1"/>
    <col min="2" max="2" width="15.25" customWidth="1"/>
    <col min="3" max="3" width="36.125" customWidth="1"/>
    <col min="4" max="6" width="14.75" customWidth="1"/>
    <col min="7" max="7" width="22.25" customWidth="1"/>
    <col min="8" max="8" width="24" customWidth="1"/>
    <col min="9" max="9" width="14.75" customWidth="1"/>
    <col min="10" max="10" width="18.25" customWidth="1"/>
    <col min="11" max="11" width="21.25" style="70" customWidth="1"/>
    <col min="12" max="13" width="13" customWidth="1"/>
  </cols>
  <sheetData>
    <row r="1" spans="1:13" ht="15" customHeight="1">
      <c r="A1" s="37" t="s">
        <v>1178</v>
      </c>
      <c r="B1" s="37" t="s">
        <v>1179</v>
      </c>
      <c r="C1" s="37" t="s">
        <v>1224</v>
      </c>
      <c r="D1" s="37" t="s">
        <v>10</v>
      </c>
      <c r="E1" s="37" t="s">
        <v>1225</v>
      </c>
      <c r="F1" s="37" t="s">
        <v>1226</v>
      </c>
      <c r="G1" s="37" t="s">
        <v>1227</v>
      </c>
      <c r="H1" s="55" t="s">
        <v>1228</v>
      </c>
      <c r="I1" s="37" t="s">
        <v>1229</v>
      </c>
      <c r="J1" s="37" t="s">
        <v>1230</v>
      </c>
      <c r="K1" s="37" t="s">
        <v>1231</v>
      </c>
      <c r="L1" s="37" t="s">
        <v>1232</v>
      </c>
      <c r="M1" s="37" t="s">
        <v>1233</v>
      </c>
    </row>
    <row r="2" spans="1:13" ht="14.25">
      <c r="A2" t="s">
        <v>821</v>
      </c>
      <c r="B2" t="str">
        <f>VLOOKUP(A2,iso_code!B:C,2,"FAUX")</f>
        <v>DZA</v>
      </c>
      <c r="C2" t="s">
        <v>1234</v>
      </c>
      <c r="D2" t="s">
        <v>223</v>
      </c>
      <c r="E2" t="s">
        <v>1235</v>
      </c>
      <c r="F2" t="s">
        <v>1236</v>
      </c>
      <c r="G2">
        <f>COUNTIF(study_countries!B:B,A2)</f>
        <v>19</v>
      </c>
      <c r="H2" s="92">
        <f>COUNTIFS(study_countries!B:B,A2,study_countries!C:C,"subnational")+COUNTIFS(study_countries!B:B,A2,study_countries!C:C,"national")</f>
        <v>8</v>
      </c>
      <c r="I2" t="s">
        <v>136</v>
      </c>
      <c r="J2" t="s">
        <v>1237</v>
      </c>
      <c r="K2" s="83">
        <v>99.8</v>
      </c>
      <c r="L2" t="s">
        <v>64</v>
      </c>
      <c r="M2" t="s">
        <v>65</v>
      </c>
    </row>
    <row r="3" spans="1:13" ht="14.25">
      <c r="A3" t="s">
        <v>1181</v>
      </c>
      <c r="B3" t="str">
        <f>VLOOKUP(A3,iso_code!B:C,2,"FAUX")</f>
        <v>AGO</v>
      </c>
      <c r="C3" t="s">
        <v>1238</v>
      </c>
      <c r="D3" t="s">
        <v>271</v>
      </c>
      <c r="E3" t="s">
        <v>1239</v>
      </c>
      <c r="F3" t="s">
        <v>265</v>
      </c>
      <c r="G3">
        <f>COUNTIF(study_countries!B:B,A3)</f>
        <v>13</v>
      </c>
      <c r="H3" s="92">
        <f>COUNTIFS(study_countries!B:B,A3,study_countries!C:C,"subnational")+COUNTIFS(study_countries!B:B,A3,study_countries!C:C,"national")</f>
        <v>0</v>
      </c>
      <c r="I3" t="s">
        <v>65</v>
      </c>
      <c r="J3" t="s">
        <v>1240</v>
      </c>
      <c r="K3" s="83">
        <v>47</v>
      </c>
      <c r="L3" t="s">
        <v>64</v>
      </c>
      <c r="M3" t="s">
        <v>65</v>
      </c>
    </row>
    <row r="4" spans="1:13" ht="14.25">
      <c r="A4" t="s">
        <v>1182</v>
      </c>
      <c r="B4" t="str">
        <f>VLOOKUP(A4,iso_code!B:C,2,"FAUX")</f>
        <v>BEN</v>
      </c>
      <c r="C4" t="s">
        <v>1241</v>
      </c>
      <c r="D4" t="s">
        <v>248</v>
      </c>
      <c r="E4" t="s">
        <v>1242</v>
      </c>
      <c r="F4" t="s">
        <v>229</v>
      </c>
      <c r="G4">
        <f>COUNTIF(study_countries!B:B,A4)</f>
        <v>14</v>
      </c>
      <c r="H4" s="92">
        <f>COUNTIFS(study_countries!B:B,A4,study_countries!C:C,"subnational")+COUNTIFS(study_countries!B:B,A4,study_countries!C:C,"national")</f>
        <v>1</v>
      </c>
      <c r="I4" t="s">
        <v>136</v>
      </c>
      <c r="J4" t="s">
        <v>1237</v>
      </c>
      <c r="K4" s="83">
        <v>43</v>
      </c>
      <c r="L4" t="s">
        <v>64</v>
      </c>
      <c r="M4" t="s">
        <v>64</v>
      </c>
    </row>
    <row r="5" spans="1:13" ht="14.25">
      <c r="A5" t="s">
        <v>1183</v>
      </c>
      <c r="B5" t="str">
        <f>VLOOKUP(A5,iso_code!B:C,2,"FAUX")</f>
        <v>BWA</v>
      </c>
      <c r="C5" t="s">
        <v>1243</v>
      </c>
      <c r="D5" t="s">
        <v>271</v>
      </c>
      <c r="E5" t="s">
        <v>1239</v>
      </c>
      <c r="F5" t="s">
        <v>1244</v>
      </c>
      <c r="G5">
        <f>COUNTIF(study_countries!B:B,A5)</f>
        <v>14</v>
      </c>
      <c r="H5" s="92">
        <f>COUNTIFS(study_countries!B:B,A5,study_countries!C:C,"subnational")+COUNTIFS(study_countries!B:B,A5,study_countries!C:C,"national")</f>
        <v>1</v>
      </c>
      <c r="I5" t="s">
        <v>136</v>
      </c>
      <c r="J5" t="s">
        <v>1237</v>
      </c>
      <c r="K5" s="83">
        <v>75</v>
      </c>
      <c r="L5" t="s">
        <v>64</v>
      </c>
      <c r="M5" t="s">
        <v>65</v>
      </c>
    </row>
    <row r="6" spans="1:13" ht="14.25">
      <c r="A6" t="s">
        <v>1184</v>
      </c>
      <c r="B6" t="str">
        <f>VLOOKUP(A6,iso_code!B:C,2,"FAUX")</f>
        <v>BFA</v>
      </c>
      <c r="C6" t="s">
        <v>1245</v>
      </c>
      <c r="D6" t="s">
        <v>248</v>
      </c>
      <c r="E6" t="s">
        <v>1242</v>
      </c>
      <c r="F6" t="s">
        <v>229</v>
      </c>
      <c r="G6">
        <f>COUNTIF(study_countries!B:B,A6)</f>
        <v>14</v>
      </c>
      <c r="H6" s="92">
        <f>COUNTIFS(study_countries!B:B,A6,study_countries!C:C,"subnational")+COUNTIFS(study_countries!B:B,A6,study_countries!C:C,"national")</f>
        <v>1</v>
      </c>
      <c r="I6" t="s">
        <v>65</v>
      </c>
      <c r="J6" t="s">
        <v>1237</v>
      </c>
      <c r="K6" s="83">
        <v>19</v>
      </c>
      <c r="L6" t="s">
        <v>64</v>
      </c>
      <c r="M6" t="s">
        <v>64</v>
      </c>
    </row>
    <row r="7" spans="1:13" ht="14.25">
      <c r="A7" t="s">
        <v>1185</v>
      </c>
      <c r="B7" t="str">
        <f>VLOOKUP(A7,iso_code!B:C,2,"FAUX")</f>
        <v>BDI</v>
      </c>
      <c r="C7" t="s">
        <v>1246</v>
      </c>
      <c r="D7" t="s">
        <v>321</v>
      </c>
      <c r="E7" t="s">
        <v>1247</v>
      </c>
      <c r="F7" t="s">
        <v>229</v>
      </c>
      <c r="G7">
        <f>COUNTIF(study_countries!B:B,A7)</f>
        <v>12</v>
      </c>
      <c r="H7" s="92">
        <f>COUNTIFS(study_countries!B:B,A7,study_countries!C:C,"subnational")+COUNTIFS(study_countries!B:B,A7,study_countries!C:C,"national")</f>
        <v>0</v>
      </c>
      <c r="I7" t="s">
        <v>65</v>
      </c>
      <c r="J7" t="s">
        <v>1240</v>
      </c>
      <c r="K7" s="83">
        <v>10</v>
      </c>
      <c r="L7" t="s">
        <v>64</v>
      </c>
      <c r="M7" t="s">
        <v>65</v>
      </c>
    </row>
    <row r="8" spans="1:13" ht="14.25">
      <c r="A8" t="s">
        <v>1221</v>
      </c>
      <c r="B8" t="str">
        <f>VLOOKUP(A8,iso_code!B:C,2,"FAUX")</f>
        <v>CPV</v>
      </c>
      <c r="C8" t="s">
        <v>1248</v>
      </c>
      <c r="D8" t="s">
        <v>248</v>
      </c>
      <c r="E8" t="s">
        <v>1242</v>
      </c>
      <c r="F8" t="s">
        <v>265</v>
      </c>
      <c r="G8">
        <f>COUNTIF(study_countries!B:B,A8)</f>
        <v>3</v>
      </c>
      <c r="H8" s="92">
        <f>COUNTIFS(study_countries!B:B,A8,study_countries!C:C,"subnational")+COUNTIFS(study_countries!B:B,A8,study_countries!C:C,"national")</f>
        <v>0</v>
      </c>
      <c r="I8" t="s">
        <v>65</v>
      </c>
      <c r="J8" t="s">
        <v>1240</v>
      </c>
      <c r="K8" s="83">
        <v>95</v>
      </c>
      <c r="L8" t="s">
        <v>64</v>
      </c>
      <c r="M8" t="s">
        <v>65</v>
      </c>
    </row>
    <row r="9" spans="1:13" ht="14.25">
      <c r="A9" t="s">
        <v>290</v>
      </c>
      <c r="B9" t="str">
        <f>VLOOKUP(A9,iso_code!B:C,2,"FAUX")</f>
        <v>CMR</v>
      </c>
      <c r="C9" t="s">
        <v>1249</v>
      </c>
      <c r="D9" t="s">
        <v>284</v>
      </c>
      <c r="E9" t="s">
        <v>1250</v>
      </c>
      <c r="F9" t="s">
        <v>229</v>
      </c>
      <c r="G9">
        <f>COUNTIF(study_countries!B:B,A9)</f>
        <v>14</v>
      </c>
      <c r="H9" s="92">
        <f>COUNTIFS(study_countries!B:B,A9,study_countries!C:C,"subnational")+COUNTIFS(study_countries!B:B,A9,study_countries!C:C,"national")</f>
        <v>3</v>
      </c>
      <c r="I9" t="s">
        <v>136</v>
      </c>
      <c r="J9" t="s">
        <v>1237</v>
      </c>
      <c r="K9" s="83">
        <v>65</v>
      </c>
      <c r="L9" t="s">
        <v>64</v>
      </c>
      <c r="M9" t="s">
        <v>65</v>
      </c>
    </row>
    <row r="10" spans="1:13" ht="14.25">
      <c r="A10" t="s">
        <v>1186</v>
      </c>
      <c r="B10" t="str">
        <f>VLOOKUP(A10,iso_code!B:C,2,"FAUX")</f>
        <v>CAF</v>
      </c>
      <c r="C10" t="s">
        <v>1251</v>
      </c>
      <c r="D10" t="s">
        <v>284</v>
      </c>
      <c r="E10" t="s">
        <v>1250</v>
      </c>
      <c r="F10" t="s">
        <v>229</v>
      </c>
      <c r="G10">
        <f>COUNTIF(study_countries!B:B,A10)</f>
        <v>11</v>
      </c>
      <c r="H10" s="92">
        <f>COUNTIFS(study_countries!B:B,A10,study_countries!C:C,"subnational")+COUNTIFS(study_countries!B:B,A10,study_countries!C:C,"national")</f>
        <v>0</v>
      </c>
      <c r="I10" t="s">
        <v>65</v>
      </c>
      <c r="J10" t="s">
        <v>1240</v>
      </c>
      <c r="K10" s="83">
        <v>15</v>
      </c>
      <c r="L10" t="s">
        <v>64</v>
      </c>
      <c r="M10" t="s">
        <v>65</v>
      </c>
    </row>
    <row r="11" spans="1:13" ht="14.25">
      <c r="A11" t="s">
        <v>1187</v>
      </c>
      <c r="B11" t="str">
        <f>VLOOKUP(A11,iso_code!B:C,2,"FAUX")</f>
        <v>TCD</v>
      </c>
      <c r="C11" t="s">
        <v>1252</v>
      </c>
      <c r="D11" t="s">
        <v>284</v>
      </c>
      <c r="E11" t="s">
        <v>1250</v>
      </c>
      <c r="F11" t="s">
        <v>229</v>
      </c>
      <c r="G11">
        <f>COUNTIF(study_countries!B:B,A11)</f>
        <v>11</v>
      </c>
      <c r="H11" s="92">
        <f>COUNTIFS(study_countries!B:B,A11,study_countries!C:C,"subnational")+COUNTIFS(study_countries!B:B,A11,study_countries!C:C,"national")</f>
        <v>0</v>
      </c>
      <c r="I11" t="s">
        <v>65</v>
      </c>
      <c r="J11" t="s">
        <v>1240</v>
      </c>
      <c r="K11" s="83">
        <v>11</v>
      </c>
      <c r="L11" t="s">
        <v>64</v>
      </c>
      <c r="M11" t="s">
        <v>65</v>
      </c>
    </row>
    <row r="12" spans="1:13" ht="14.25">
      <c r="A12" t="s">
        <v>1188</v>
      </c>
      <c r="B12" t="str">
        <f>VLOOKUP(A12,iso_code!B:C,2,"FAUX")</f>
        <v>COM</v>
      </c>
      <c r="C12" t="s">
        <v>1253</v>
      </c>
      <c r="D12" t="s">
        <v>321</v>
      </c>
      <c r="E12" t="s">
        <v>1247</v>
      </c>
      <c r="F12" t="s">
        <v>229</v>
      </c>
      <c r="G12">
        <f>COUNTIF(study_countries!B:B,A12)</f>
        <v>4</v>
      </c>
      <c r="H12" s="92">
        <f>COUNTIFS(study_countries!B:B,A12,study_countries!C:C,"subnational")+COUNTIFS(study_countries!B:B,A12,study_countries!C:C,"national")</f>
        <v>0</v>
      </c>
      <c r="I12" t="s">
        <v>65</v>
      </c>
      <c r="J12" t="s">
        <v>1240</v>
      </c>
      <c r="K12" s="83">
        <v>84</v>
      </c>
      <c r="L12" t="s">
        <v>64</v>
      </c>
      <c r="M12" t="s">
        <v>65</v>
      </c>
    </row>
    <row r="13" spans="1:13" ht="14.25">
      <c r="A13" t="s">
        <v>1190</v>
      </c>
      <c r="B13" t="str">
        <f>VLOOKUP(A13,iso_code!B:C,2,"FAUX")</f>
        <v>COD</v>
      </c>
      <c r="C13" t="s">
        <v>1254</v>
      </c>
      <c r="D13" t="s">
        <v>271</v>
      </c>
      <c r="E13" t="s">
        <v>1250</v>
      </c>
      <c r="F13" t="s">
        <v>229</v>
      </c>
      <c r="G13">
        <f>COUNTIF(study_countries!B:B,A13)</f>
        <v>13</v>
      </c>
      <c r="H13" s="92">
        <f>COUNTIFS(study_countries!B:B,A13,study_countries!C:C,"subnational")+COUNTIFS(study_countries!B:B,A13,study_countries!C:C,"national")</f>
        <v>1</v>
      </c>
      <c r="I13" t="s">
        <v>65</v>
      </c>
      <c r="J13" t="s">
        <v>1240</v>
      </c>
      <c r="K13" s="83">
        <v>19</v>
      </c>
      <c r="L13" t="s">
        <v>64</v>
      </c>
      <c r="M13" t="s">
        <v>65</v>
      </c>
    </row>
    <row r="14" spans="1:13" ht="14.25">
      <c r="A14" t="s">
        <v>1189</v>
      </c>
      <c r="B14" t="str">
        <f>VLOOKUP(A14,iso_code!B:C,2,"FAUX")</f>
        <v>COG</v>
      </c>
      <c r="C14" t="s">
        <v>1255</v>
      </c>
      <c r="D14" t="s">
        <v>284</v>
      </c>
      <c r="E14" t="s">
        <v>1250</v>
      </c>
      <c r="F14" t="s">
        <v>229</v>
      </c>
      <c r="G14">
        <f>COUNTIF(study_countries!B:B,A14)</f>
        <v>11</v>
      </c>
      <c r="H14" s="92">
        <f>COUNTIFS(study_countries!B:B,A14,study_countries!C:C,"subnational")+COUNTIFS(study_countries!B:B,A14,study_countries!C:C,"national")</f>
        <v>0</v>
      </c>
      <c r="I14" t="s">
        <v>65</v>
      </c>
      <c r="J14" t="s">
        <v>1240</v>
      </c>
      <c r="K14" s="83">
        <v>50</v>
      </c>
      <c r="L14" t="s">
        <v>64</v>
      </c>
      <c r="M14" t="s">
        <v>65</v>
      </c>
    </row>
    <row r="15" spans="1:13" ht="14.25">
      <c r="A15" t="s">
        <v>1191</v>
      </c>
      <c r="B15" t="str">
        <f>VLOOKUP(A15,iso_code!B:C,2,"FAUX")</f>
        <v>DJI</v>
      </c>
      <c r="C15" t="s">
        <v>1256</v>
      </c>
      <c r="D15" t="s">
        <v>321</v>
      </c>
      <c r="E15" t="s">
        <v>1247</v>
      </c>
      <c r="F15" t="s">
        <v>229</v>
      </c>
      <c r="G15">
        <f>COUNTIF(study_countries!B:B,A15)</f>
        <v>12</v>
      </c>
      <c r="H15" s="92">
        <f>COUNTIFS(study_countries!B:B,A15,study_countries!C:C,"subnational")+COUNTIFS(study_countries!B:B,A15,study_countries!C:C,"national")</f>
        <v>0</v>
      </c>
      <c r="I15" t="s">
        <v>65</v>
      </c>
      <c r="J15" t="s">
        <v>1240</v>
      </c>
      <c r="K15" s="83">
        <v>62</v>
      </c>
      <c r="L15" t="s">
        <v>64</v>
      </c>
      <c r="M15" t="s">
        <v>65</v>
      </c>
    </row>
    <row r="16" spans="1:13" ht="14.25">
      <c r="A16" t="s">
        <v>884</v>
      </c>
      <c r="B16" t="str">
        <f>VLOOKUP(A16,iso_code!B:C,2,"FAUX")</f>
        <v>EGY</v>
      </c>
      <c r="C16" t="s">
        <v>1257</v>
      </c>
      <c r="D16" t="s">
        <v>321</v>
      </c>
      <c r="E16" t="s">
        <v>1235</v>
      </c>
      <c r="F16" t="s">
        <v>1236</v>
      </c>
      <c r="G16">
        <f>COUNTIF(study_countries!B:B,A16)</f>
        <v>17</v>
      </c>
      <c r="H16" s="92">
        <f>COUNTIFS(study_countries!B:B,A16,study_countries!C:C,"subnational")+COUNTIFS(study_countries!B:B,A16,study_countries!C:C,"national")</f>
        <v>6</v>
      </c>
      <c r="I16" t="s">
        <v>136</v>
      </c>
      <c r="J16" t="s">
        <v>1258</v>
      </c>
      <c r="K16" s="83">
        <v>100</v>
      </c>
      <c r="L16" t="s">
        <v>64</v>
      </c>
      <c r="M16" t="s">
        <v>65</v>
      </c>
    </row>
    <row r="17" spans="1:13" ht="14.25">
      <c r="A17" t="s">
        <v>1192</v>
      </c>
      <c r="B17" t="str">
        <f>VLOOKUP(A17,iso_code!B:C,2,"FAUX")</f>
        <v>GNQ</v>
      </c>
      <c r="C17" t="s">
        <v>1259</v>
      </c>
      <c r="D17" t="s">
        <v>284</v>
      </c>
      <c r="E17" t="s">
        <v>1250</v>
      </c>
      <c r="F17" t="s">
        <v>1260</v>
      </c>
      <c r="G17">
        <f>COUNTIF(study_countries!B:B,A17)</f>
        <v>11</v>
      </c>
      <c r="H17" s="92">
        <f>COUNTIFS(study_countries!B:B,A17,study_countries!C:C,"subnational")+COUNTIFS(study_countries!B:B,A17,study_countries!C:C,"national")</f>
        <v>0</v>
      </c>
      <c r="I17" t="s">
        <v>65</v>
      </c>
      <c r="J17" t="s">
        <v>1240</v>
      </c>
      <c r="K17" s="83">
        <v>67</v>
      </c>
      <c r="L17" t="s">
        <v>64</v>
      </c>
      <c r="M17" t="s">
        <v>64</v>
      </c>
    </row>
    <row r="18" spans="1:13" ht="14.25">
      <c r="A18" t="s">
        <v>1193</v>
      </c>
      <c r="B18" t="str">
        <f>VLOOKUP(A18,iso_code!B:C,2,"FAUX")</f>
        <v>ERI</v>
      </c>
      <c r="C18" t="s">
        <v>1261</v>
      </c>
      <c r="D18" t="s">
        <v>321</v>
      </c>
      <c r="E18" t="s">
        <v>1247</v>
      </c>
      <c r="F18" t="s">
        <v>1262</v>
      </c>
      <c r="G18">
        <f>COUNTIF(study_countries!B:B,A18)</f>
        <v>11</v>
      </c>
      <c r="H18" s="92">
        <f>COUNTIFS(study_countries!B:B,A18,study_countries!C:C,"subnational")+COUNTIFS(study_countries!B:B,A18,study_countries!C:C,"national")</f>
        <v>0</v>
      </c>
      <c r="I18" t="s">
        <v>65</v>
      </c>
      <c r="J18" t="s">
        <v>1240</v>
      </c>
      <c r="K18" s="83">
        <v>52</v>
      </c>
      <c r="L18" t="s">
        <v>64</v>
      </c>
      <c r="M18" t="s">
        <v>65</v>
      </c>
    </row>
    <row r="19" spans="1:13" ht="14.25">
      <c r="A19" t="s">
        <v>1217</v>
      </c>
      <c r="B19" t="str">
        <f>VLOOKUP(A19,iso_code!B:C,2,"FAUX")</f>
        <v>SWZ</v>
      </c>
      <c r="C19" t="s">
        <v>1263</v>
      </c>
      <c r="D19" t="s">
        <v>271</v>
      </c>
      <c r="E19" t="s">
        <v>1239</v>
      </c>
      <c r="F19" t="s">
        <v>1244</v>
      </c>
      <c r="G19">
        <f>COUNTIF(study_countries!B:B,A19)</f>
        <v>11</v>
      </c>
      <c r="H19" s="92">
        <f>COUNTIFS(study_countries!B:B,A19,study_countries!C:C,"subnational")+COUNTIFS(study_countries!B:B,A19,study_countries!C:C,"national")</f>
        <v>0</v>
      </c>
      <c r="I19" t="s">
        <v>65</v>
      </c>
      <c r="J19" t="s">
        <v>1240</v>
      </c>
      <c r="K19" s="83">
        <v>82</v>
      </c>
      <c r="L19" t="s">
        <v>64</v>
      </c>
      <c r="M19" t="s">
        <v>65</v>
      </c>
    </row>
    <row r="20" spans="1:13" ht="14.25">
      <c r="A20" t="s">
        <v>199</v>
      </c>
      <c r="B20" t="str">
        <f>VLOOKUP(A20,iso_code!B:C,2,"FAUX")</f>
        <v>ETH</v>
      </c>
      <c r="C20" t="s">
        <v>1264</v>
      </c>
      <c r="D20" t="s">
        <v>321</v>
      </c>
      <c r="E20" t="s">
        <v>1247</v>
      </c>
      <c r="F20" t="s">
        <v>1262</v>
      </c>
      <c r="G20">
        <f>COUNTIF(study_countries!B:B,A20)</f>
        <v>17</v>
      </c>
      <c r="H20" s="92">
        <f>COUNTIFS(study_countries!B:B,A20,study_countries!C:C,"subnational")+COUNTIFS(study_countries!B:B,A20,study_countries!C:C,"national")</f>
        <v>5</v>
      </c>
      <c r="I20" t="s">
        <v>136</v>
      </c>
      <c r="J20" t="s">
        <v>1237</v>
      </c>
      <c r="K20" s="83">
        <v>51</v>
      </c>
      <c r="L20" t="s">
        <v>64</v>
      </c>
      <c r="M20" t="s">
        <v>64</v>
      </c>
    </row>
    <row r="21" spans="1:13" ht="14.25">
      <c r="A21" t="s">
        <v>1194</v>
      </c>
      <c r="B21" t="str">
        <f>VLOOKUP(A21,iso_code!B:C,2,"FAUX")</f>
        <v>GAB</v>
      </c>
      <c r="C21" t="s">
        <v>1265</v>
      </c>
      <c r="D21" t="s">
        <v>284</v>
      </c>
      <c r="E21" t="s">
        <v>1250</v>
      </c>
      <c r="F21" t="s">
        <v>229</v>
      </c>
      <c r="G21">
        <f>COUNTIF(study_countries!B:B,A21)</f>
        <v>11</v>
      </c>
      <c r="H21" s="92">
        <f>COUNTIFS(study_countries!B:B,A21,study_countries!C:C,"subnational")+COUNTIFS(study_countries!B:B,A21,study_countries!C:C,"national")</f>
        <v>0</v>
      </c>
      <c r="I21" t="s">
        <v>65</v>
      </c>
      <c r="J21" t="s">
        <v>1240</v>
      </c>
      <c r="K21" s="83">
        <v>92</v>
      </c>
      <c r="L21" t="s">
        <v>64</v>
      </c>
      <c r="M21" t="s">
        <v>65</v>
      </c>
    </row>
    <row r="22" spans="1:13" ht="14.25">
      <c r="A22" t="s">
        <v>1195</v>
      </c>
      <c r="B22" t="str">
        <f>VLOOKUP(A22,iso_code!B:C,2,"FAUX")</f>
        <v>GMB</v>
      </c>
      <c r="C22" t="s">
        <v>1266</v>
      </c>
      <c r="D22" t="s">
        <v>248</v>
      </c>
      <c r="E22" t="s">
        <v>1242</v>
      </c>
      <c r="F22" t="s">
        <v>1244</v>
      </c>
      <c r="G22">
        <f>COUNTIF(study_countries!B:B,A22)</f>
        <v>14</v>
      </c>
      <c r="H22" s="92">
        <f>COUNTIFS(study_countries!B:B,A22,study_countries!C:C,"subnational")+COUNTIFS(study_countries!B:B,A22,study_countries!C:C,"national")</f>
        <v>1</v>
      </c>
      <c r="I22" t="s">
        <v>136</v>
      </c>
      <c r="J22" t="s">
        <v>1237</v>
      </c>
      <c r="K22" s="83">
        <v>65</v>
      </c>
      <c r="L22" t="s">
        <v>64</v>
      </c>
      <c r="M22" t="s">
        <v>64</v>
      </c>
    </row>
    <row r="23" spans="1:13" ht="14.25">
      <c r="A23" t="s">
        <v>255</v>
      </c>
      <c r="B23" t="str">
        <f>VLOOKUP(A23,iso_code!B:C,2,"FAUX")</f>
        <v>GHA</v>
      </c>
      <c r="C23" t="s">
        <v>1267</v>
      </c>
      <c r="D23" t="s">
        <v>248</v>
      </c>
      <c r="E23" t="s">
        <v>1242</v>
      </c>
      <c r="F23" t="s">
        <v>1244</v>
      </c>
      <c r="G23">
        <f>COUNTIF(study_countries!B:B,A23)</f>
        <v>17</v>
      </c>
      <c r="H23" s="92">
        <f>COUNTIFS(study_countries!B:B,A23,study_countries!C:C,"subnational")+COUNTIFS(study_countries!B:B,A23,study_countries!C:C,"national")</f>
        <v>4</v>
      </c>
      <c r="I23" t="s">
        <v>136</v>
      </c>
      <c r="J23" t="s">
        <v>1258</v>
      </c>
      <c r="K23" s="83">
        <v>85</v>
      </c>
      <c r="L23" t="s">
        <v>64</v>
      </c>
      <c r="M23" t="s">
        <v>65</v>
      </c>
    </row>
    <row r="24" spans="1:13" ht="14.25">
      <c r="A24" t="s">
        <v>1196</v>
      </c>
      <c r="B24" t="str">
        <f>VLOOKUP(A24,iso_code!B:C,2,"FAUX")</f>
        <v>GIN</v>
      </c>
      <c r="C24" t="s">
        <v>1268</v>
      </c>
      <c r="D24" t="s">
        <v>248</v>
      </c>
      <c r="E24" t="s">
        <v>1242</v>
      </c>
      <c r="F24" t="s">
        <v>229</v>
      </c>
      <c r="G24">
        <f>COUNTIF(study_countries!B:B,A24)</f>
        <v>13</v>
      </c>
      <c r="H24" s="92">
        <f>COUNTIFS(study_countries!B:B,A24,study_countries!C:C,"subnational")+COUNTIFS(study_countries!B:B,A24,study_countries!C:C,"national")</f>
        <v>0</v>
      </c>
      <c r="I24" t="s">
        <v>65</v>
      </c>
      <c r="J24" t="s">
        <v>1240</v>
      </c>
      <c r="K24" s="83">
        <v>44</v>
      </c>
      <c r="L24" t="s">
        <v>64</v>
      </c>
      <c r="M24" t="s">
        <v>65</v>
      </c>
    </row>
    <row r="25" spans="1:13" ht="14.25">
      <c r="A25" t="s">
        <v>1197</v>
      </c>
      <c r="B25" t="str">
        <f>VLOOKUP(A25,iso_code!B:C,2,"FAUX")</f>
        <v>GNB</v>
      </c>
      <c r="C25" t="s">
        <v>1269</v>
      </c>
      <c r="D25" t="s">
        <v>248</v>
      </c>
      <c r="E25" t="s">
        <v>1242</v>
      </c>
      <c r="F25" t="s">
        <v>265</v>
      </c>
      <c r="G25">
        <f>COUNTIF(study_countries!B:B,A25)</f>
        <v>13</v>
      </c>
      <c r="H25" s="92">
        <f>COUNTIFS(study_countries!B:B,A25,study_countries!C:C,"subnational")+COUNTIFS(study_countries!B:B,A25,study_countries!C:C,"national")</f>
        <v>0</v>
      </c>
      <c r="I25" t="s">
        <v>65</v>
      </c>
      <c r="J25" t="s">
        <v>1240</v>
      </c>
      <c r="K25" s="83">
        <v>36</v>
      </c>
      <c r="L25" t="s">
        <v>64</v>
      </c>
      <c r="M25" t="s">
        <v>65</v>
      </c>
    </row>
    <row r="26" spans="1:13" ht="14.25">
      <c r="A26" t="s">
        <v>1198</v>
      </c>
      <c r="B26" t="str">
        <f>VLOOKUP(A26,iso_code!B:C,2,"FAUX")</f>
        <v>CIV</v>
      </c>
      <c r="C26" t="s">
        <v>1270</v>
      </c>
      <c r="D26" t="s">
        <v>248</v>
      </c>
      <c r="E26" t="s">
        <v>1242</v>
      </c>
      <c r="F26" t="s">
        <v>229</v>
      </c>
      <c r="G26">
        <f>COUNTIF(study_countries!B:B,A26)</f>
        <v>15</v>
      </c>
      <c r="H26" s="92">
        <f>COUNTIFS(study_countries!B:B,A26,study_countries!C:C,"subnational")+COUNTIFS(study_countries!B:B,A26,study_countries!C:C,"national")</f>
        <v>2</v>
      </c>
      <c r="I26" t="s">
        <v>136</v>
      </c>
      <c r="J26" t="s">
        <v>1237</v>
      </c>
      <c r="K26" s="83">
        <v>70</v>
      </c>
      <c r="L26" t="s">
        <v>64</v>
      </c>
      <c r="M26" t="s">
        <v>65</v>
      </c>
    </row>
    <row r="27" spans="1:13" ht="14.25">
      <c r="A27" t="s">
        <v>434</v>
      </c>
      <c r="B27" t="str">
        <f>VLOOKUP(A27,iso_code!B:C,2,"FAUX")</f>
        <v>KEN</v>
      </c>
      <c r="C27" t="s">
        <v>1271</v>
      </c>
      <c r="D27" t="s">
        <v>321</v>
      </c>
      <c r="E27" t="s">
        <v>1247</v>
      </c>
      <c r="F27" t="s">
        <v>1244</v>
      </c>
      <c r="G27">
        <f>COUNTIF(study_countries!B:B,A27)</f>
        <v>20</v>
      </c>
      <c r="H27" s="92">
        <f>COUNTIFS(study_countries!B:B,A27,study_countries!C:C,"subnational")+COUNTIFS(study_countries!B:B,A27,study_countries!C:C,"national")</f>
        <v>8</v>
      </c>
      <c r="I27" t="s">
        <v>64</v>
      </c>
      <c r="J27" t="s">
        <v>1258</v>
      </c>
      <c r="K27" s="83">
        <v>76</v>
      </c>
      <c r="L27" t="s">
        <v>64</v>
      </c>
      <c r="M27" t="s">
        <v>65</v>
      </c>
    </row>
    <row r="28" spans="1:13" ht="14.25">
      <c r="A28" t="s">
        <v>1199</v>
      </c>
      <c r="B28" t="str">
        <f>VLOOKUP(A28,iso_code!B:C,2,"FAUX")</f>
        <v>LSO</v>
      </c>
      <c r="C28" t="s">
        <v>1272</v>
      </c>
      <c r="D28" t="s">
        <v>271</v>
      </c>
      <c r="E28" t="s">
        <v>1239</v>
      </c>
      <c r="F28" t="s">
        <v>1244</v>
      </c>
      <c r="G28">
        <f>COUNTIF(study_countries!B:B,A28)</f>
        <v>13</v>
      </c>
      <c r="H28" s="92">
        <f>COUNTIFS(study_countries!B:B,A28,study_countries!C:C,"subnational")+COUNTIFS(study_countries!B:B,A28,study_countries!C:C,"national")</f>
        <v>0</v>
      </c>
      <c r="I28" t="s">
        <v>65</v>
      </c>
      <c r="J28" t="s">
        <v>1240</v>
      </c>
      <c r="K28" s="83">
        <v>47</v>
      </c>
      <c r="L28" t="s">
        <v>64</v>
      </c>
      <c r="M28" t="s">
        <v>65</v>
      </c>
    </row>
    <row r="29" spans="1:13" ht="14.25">
      <c r="A29" t="s">
        <v>1200</v>
      </c>
      <c r="B29" t="str">
        <f>VLOOKUP(A29,iso_code!B:C,2,"FAUX")</f>
        <v>LBR</v>
      </c>
      <c r="C29" t="s">
        <v>1273</v>
      </c>
      <c r="D29" t="s">
        <v>248</v>
      </c>
      <c r="E29" t="s">
        <v>1242</v>
      </c>
      <c r="F29" t="s">
        <v>1244</v>
      </c>
      <c r="G29">
        <f>COUNTIF(study_countries!B:B,A29)</f>
        <v>13</v>
      </c>
      <c r="H29" s="92">
        <f>COUNTIFS(study_countries!B:B,A29,study_countries!C:C,"subnational")+COUNTIFS(study_countries!B:B,A29,study_countries!C:C,"national")</f>
        <v>0</v>
      </c>
      <c r="I29" t="s">
        <v>65</v>
      </c>
      <c r="J29" t="s">
        <v>1240</v>
      </c>
      <c r="K29" s="83">
        <v>28</v>
      </c>
      <c r="L29" t="s">
        <v>64</v>
      </c>
      <c r="M29" t="s">
        <v>65</v>
      </c>
    </row>
    <row r="30" spans="1:13" ht="14.25">
      <c r="A30" t="s">
        <v>1201</v>
      </c>
      <c r="B30" t="str">
        <f>VLOOKUP(A30,iso_code!B:C,2,"FAUX")</f>
        <v>LBY</v>
      </c>
      <c r="C30" t="s">
        <v>1274</v>
      </c>
      <c r="D30" t="s">
        <v>223</v>
      </c>
      <c r="E30" t="s">
        <v>1235</v>
      </c>
      <c r="F30" t="s">
        <v>1236</v>
      </c>
      <c r="G30">
        <f>COUNTIF(study_countries!B:B,A30)</f>
        <v>10</v>
      </c>
      <c r="H30" s="92">
        <f>COUNTIFS(study_countries!B:B,A30,study_countries!C:C,"subnational")+COUNTIFS(study_countries!B:B,A30,study_countries!C:C,"national")</f>
        <v>0</v>
      </c>
      <c r="I30" t="s">
        <v>65</v>
      </c>
      <c r="J30" t="s">
        <v>1240</v>
      </c>
      <c r="K30" s="83">
        <v>70</v>
      </c>
      <c r="L30" t="s">
        <v>65</v>
      </c>
      <c r="M30" t="s">
        <v>65</v>
      </c>
    </row>
    <row r="31" spans="1:13" ht="14.25">
      <c r="A31" t="s">
        <v>1202</v>
      </c>
      <c r="B31" t="str">
        <f>VLOOKUP(A31,iso_code!B:C,2,"FAUX")</f>
        <v>MDG</v>
      </c>
      <c r="C31" t="s">
        <v>1275</v>
      </c>
      <c r="D31" t="s">
        <v>321</v>
      </c>
      <c r="E31" t="s">
        <v>1247</v>
      </c>
      <c r="F31" t="s">
        <v>229</v>
      </c>
      <c r="G31">
        <f>COUNTIF(study_countries!B:B,A31)</f>
        <v>7</v>
      </c>
      <c r="H31" s="92">
        <f>COUNTIFS(study_countries!B:B,A31,study_countries!C:C,"subnational")+COUNTIFS(study_countries!B:B,A31,study_countries!C:C,"national")</f>
        <v>1</v>
      </c>
      <c r="I31" t="s">
        <v>65</v>
      </c>
      <c r="J31" t="s">
        <v>1240</v>
      </c>
      <c r="K31" s="83">
        <v>34</v>
      </c>
      <c r="L31" t="s">
        <v>64</v>
      </c>
      <c r="M31" t="s">
        <v>65</v>
      </c>
    </row>
    <row r="32" spans="1:13" ht="14.25">
      <c r="A32" t="s">
        <v>1203</v>
      </c>
      <c r="B32" t="str">
        <f>VLOOKUP(A32,iso_code!B:C,2,"FAUX")</f>
        <v>MWI</v>
      </c>
      <c r="C32" t="s">
        <v>1276</v>
      </c>
      <c r="D32" t="s">
        <v>271</v>
      </c>
      <c r="E32" t="s">
        <v>1239</v>
      </c>
      <c r="F32" t="s">
        <v>1244</v>
      </c>
      <c r="G32">
        <f>COUNTIF(study_countries!B:B,A32)</f>
        <v>12</v>
      </c>
      <c r="H32" s="92">
        <f>COUNTIFS(study_countries!B:B,A32,study_countries!C:C,"subnational")+COUNTIFS(study_countries!B:B,A32,study_countries!C:C,"national")</f>
        <v>0</v>
      </c>
      <c r="I32" t="s">
        <v>65</v>
      </c>
      <c r="J32" t="s">
        <v>1240</v>
      </c>
      <c r="K32" s="83">
        <v>14</v>
      </c>
      <c r="L32" t="s">
        <v>64</v>
      </c>
      <c r="M32" t="s">
        <v>65</v>
      </c>
    </row>
    <row r="33" spans="1:13" ht="14.25">
      <c r="A33" t="s">
        <v>1204</v>
      </c>
      <c r="B33" t="str">
        <f>VLOOKUP(A33,iso_code!B:C,2,"FAUX")</f>
        <v>MLI</v>
      </c>
      <c r="C33" t="s">
        <v>1277</v>
      </c>
      <c r="D33" t="s">
        <v>248</v>
      </c>
      <c r="E33" t="s">
        <v>1242</v>
      </c>
      <c r="F33" t="s">
        <v>229</v>
      </c>
      <c r="G33">
        <f>COUNTIF(study_countries!B:B,A33)</f>
        <v>14</v>
      </c>
      <c r="H33" s="92">
        <f>COUNTIFS(study_countries!B:B,A33,study_countries!C:C,"subnational")+COUNTIFS(study_countries!B:B,A33,study_countries!C:C,"national")</f>
        <v>1</v>
      </c>
      <c r="I33" t="s">
        <v>136</v>
      </c>
      <c r="J33" t="s">
        <v>1237</v>
      </c>
      <c r="K33" s="83">
        <v>50</v>
      </c>
      <c r="L33" t="s">
        <v>64</v>
      </c>
      <c r="M33" t="s">
        <v>65</v>
      </c>
    </row>
    <row r="34" spans="1:13" ht="14.25">
      <c r="A34" t="s">
        <v>1205</v>
      </c>
      <c r="B34" t="str">
        <f>VLOOKUP(A34,iso_code!B:C,2,"FAUX")</f>
        <v>MRT</v>
      </c>
      <c r="C34" t="s">
        <v>1278</v>
      </c>
      <c r="D34" t="s">
        <v>223</v>
      </c>
      <c r="E34" t="s">
        <v>1235</v>
      </c>
      <c r="F34" t="s">
        <v>1236</v>
      </c>
      <c r="G34">
        <f>COUNTIF(study_countries!B:B,A34)</f>
        <v>11</v>
      </c>
      <c r="H34" s="92">
        <f>COUNTIFS(study_countries!B:B,A34,study_countries!C:C,"subnational")+COUNTIFS(study_countries!B:B,A34,study_countries!C:C,"national")</f>
        <v>0</v>
      </c>
      <c r="I34" t="s">
        <v>65</v>
      </c>
      <c r="J34" t="s">
        <v>1240</v>
      </c>
      <c r="K34" s="83">
        <v>47</v>
      </c>
      <c r="L34" t="s">
        <v>64</v>
      </c>
      <c r="M34" t="s">
        <v>65</v>
      </c>
    </row>
    <row r="35" spans="1:13" ht="14.25">
      <c r="A35" t="s">
        <v>1007</v>
      </c>
      <c r="B35" t="str">
        <f>VLOOKUP(A35,iso_code!B:C,2,"FAUX")</f>
        <v>MUS</v>
      </c>
      <c r="C35" t="s">
        <v>1279</v>
      </c>
      <c r="D35" t="s">
        <v>321</v>
      </c>
      <c r="E35" t="s">
        <v>1247</v>
      </c>
      <c r="F35" t="s">
        <v>1244</v>
      </c>
      <c r="G35">
        <f>COUNTIF(study_countries!B:B,A35)</f>
        <v>7</v>
      </c>
      <c r="H35" s="92">
        <f>COUNTIFS(study_countries!B:B,A35,study_countries!C:C,"subnational")+COUNTIFS(study_countries!B:B,A35,study_countries!C:C,"national")</f>
        <v>3</v>
      </c>
      <c r="I35" t="s">
        <v>136</v>
      </c>
      <c r="J35" t="s">
        <v>1237</v>
      </c>
      <c r="K35" s="83">
        <v>99</v>
      </c>
      <c r="L35" t="s">
        <v>64</v>
      </c>
      <c r="M35" t="s">
        <v>65</v>
      </c>
    </row>
    <row r="36" spans="1:13" ht="14.25">
      <c r="A36" t="s">
        <v>519</v>
      </c>
      <c r="B36" t="str">
        <f>VLOOKUP(A36,iso_code!B:C,2,"FAUX")</f>
        <v>MAR</v>
      </c>
      <c r="C36" t="s">
        <v>1280</v>
      </c>
      <c r="D36" t="s">
        <v>223</v>
      </c>
      <c r="E36" t="s">
        <v>1235</v>
      </c>
      <c r="F36" t="s">
        <v>1236</v>
      </c>
      <c r="G36">
        <f>COUNTIF(study_countries!B:B,A36)</f>
        <v>18</v>
      </c>
      <c r="H36" s="92">
        <f>COUNTIFS(study_countries!B:B,A36,study_countries!C:C,"subnational")+COUNTIFS(study_countries!B:B,A36,study_countries!C:C,"national")</f>
        <v>7</v>
      </c>
      <c r="I36" t="s">
        <v>136</v>
      </c>
      <c r="J36" t="s">
        <v>1258</v>
      </c>
      <c r="K36" s="83">
        <v>100</v>
      </c>
      <c r="L36" t="s">
        <v>64</v>
      </c>
      <c r="M36" t="s">
        <v>65</v>
      </c>
    </row>
    <row r="37" spans="1:13" ht="14.25">
      <c r="A37" t="s">
        <v>1206</v>
      </c>
      <c r="B37" t="str">
        <f>VLOOKUP(A37,iso_code!B:C,2,"FAUX")</f>
        <v>MOZ</v>
      </c>
      <c r="C37" t="s">
        <v>1281</v>
      </c>
      <c r="D37" t="s">
        <v>271</v>
      </c>
      <c r="E37" t="s">
        <v>1239</v>
      </c>
      <c r="F37" t="s">
        <v>265</v>
      </c>
      <c r="G37">
        <f>COUNTIF(study_countries!B:B,A37)</f>
        <v>14</v>
      </c>
      <c r="H37" s="92">
        <f>COUNTIFS(study_countries!B:B,A37,study_countries!C:C,"subnational")+COUNTIFS(study_countries!B:B,A37,study_countries!C:C,"national")</f>
        <v>1</v>
      </c>
      <c r="I37" t="s">
        <v>65</v>
      </c>
      <c r="J37" t="s">
        <v>1237</v>
      </c>
      <c r="K37" s="83">
        <v>31</v>
      </c>
      <c r="L37" t="s">
        <v>64</v>
      </c>
      <c r="M37" t="s">
        <v>65</v>
      </c>
    </row>
    <row r="38" spans="1:13" ht="14.25">
      <c r="A38" t="s">
        <v>1207</v>
      </c>
      <c r="B38" t="str">
        <f>VLOOKUP(A38,iso_code!B:C,2,"FAUX")</f>
        <v>NAM</v>
      </c>
      <c r="C38" t="s">
        <v>1282</v>
      </c>
      <c r="D38" t="s">
        <v>271</v>
      </c>
      <c r="E38" t="s">
        <v>1239</v>
      </c>
      <c r="F38" t="s">
        <v>1244</v>
      </c>
      <c r="G38">
        <f>COUNTIF(study_countries!B:B,A38)</f>
        <v>13</v>
      </c>
      <c r="H38" s="92">
        <f>COUNTIFS(study_countries!B:B,A38,study_countries!C:C,"subnational")+COUNTIFS(study_countries!B:B,A38,study_countries!C:C,"national")</f>
        <v>0</v>
      </c>
      <c r="I38" t="s">
        <v>65</v>
      </c>
      <c r="J38" t="s">
        <v>1237</v>
      </c>
      <c r="K38" s="83">
        <v>56</v>
      </c>
      <c r="L38" t="s">
        <v>64</v>
      </c>
      <c r="M38" t="s">
        <v>65</v>
      </c>
    </row>
    <row r="39" spans="1:13" ht="14.25">
      <c r="A39" t="s">
        <v>1042</v>
      </c>
      <c r="B39" t="str">
        <f>VLOOKUP(A39,iso_code!B:C,2,"FAUX")</f>
        <v>NER</v>
      </c>
      <c r="C39" t="s">
        <v>1283</v>
      </c>
      <c r="D39" t="s">
        <v>248</v>
      </c>
      <c r="E39" t="s">
        <v>1242</v>
      </c>
      <c r="F39" t="s">
        <v>229</v>
      </c>
      <c r="G39">
        <f>COUNTIF(study_countries!B:B,A39)</f>
        <v>14</v>
      </c>
      <c r="H39" s="92">
        <f>COUNTIFS(study_countries!B:B,A39,study_countries!C:C,"subnational")+COUNTIFS(study_countries!B:B,A39,study_countries!C:C,"national")</f>
        <v>1</v>
      </c>
      <c r="I39" t="s">
        <v>65</v>
      </c>
      <c r="J39" t="s">
        <v>1240</v>
      </c>
      <c r="K39" s="83">
        <v>19</v>
      </c>
      <c r="L39" t="s">
        <v>64</v>
      </c>
      <c r="M39" t="s">
        <v>65</v>
      </c>
    </row>
    <row r="40" spans="1:13" ht="14.25">
      <c r="A40" t="s">
        <v>1208</v>
      </c>
      <c r="B40" t="str">
        <f>VLOOKUP(A40,iso_code!B:C,2,"FAUX")</f>
        <v>NGA</v>
      </c>
      <c r="C40" t="s">
        <v>1284</v>
      </c>
      <c r="D40" t="s">
        <v>248</v>
      </c>
      <c r="E40" t="s">
        <v>1242</v>
      </c>
      <c r="F40" t="s">
        <v>1244</v>
      </c>
      <c r="G40">
        <f>COUNTIF(study_countries!B:B,A40)</f>
        <v>24</v>
      </c>
      <c r="H40" s="92">
        <f>COUNTIFS(study_countries!B:B,A40,study_countries!C:C,"subnational")+COUNTIFS(study_countries!B:B,A40,study_countries!C:C,"national")</f>
        <v>11</v>
      </c>
      <c r="I40" t="s">
        <v>136</v>
      </c>
      <c r="J40" t="s">
        <v>1237</v>
      </c>
      <c r="K40" s="83">
        <v>60</v>
      </c>
      <c r="L40" t="s">
        <v>64</v>
      </c>
      <c r="M40" t="s">
        <v>64</v>
      </c>
    </row>
    <row r="41" spans="1:13" ht="14.25">
      <c r="A41" t="s">
        <v>1209</v>
      </c>
      <c r="B41" t="str">
        <f>VLOOKUP(A41,iso_code!B:C,2,"FAUX")</f>
        <v>RWA</v>
      </c>
      <c r="C41" t="s">
        <v>1285</v>
      </c>
      <c r="D41" t="s">
        <v>321</v>
      </c>
      <c r="E41" t="s">
        <v>1247</v>
      </c>
      <c r="F41" t="s">
        <v>1244</v>
      </c>
      <c r="G41">
        <f>COUNTIF(study_countries!B:B,A41)</f>
        <v>14</v>
      </c>
      <c r="H41" s="92">
        <f>COUNTIFS(study_countries!B:B,A41,study_countries!C:C,"subnational")+COUNTIFS(study_countries!B:B,A41,study_countries!C:C,"national")</f>
        <v>2</v>
      </c>
      <c r="I41" t="s">
        <v>136</v>
      </c>
      <c r="J41" t="s">
        <v>1237</v>
      </c>
      <c r="K41" s="83">
        <v>47</v>
      </c>
      <c r="L41" t="s">
        <v>64</v>
      </c>
      <c r="M41" t="s">
        <v>65</v>
      </c>
    </row>
    <row r="42" spans="1:13" ht="14.25">
      <c r="A42" t="s">
        <v>1210</v>
      </c>
      <c r="B42" t="str">
        <f>VLOOKUP(A42,iso_code!B:C,2,"FAUX")</f>
        <v>STP</v>
      </c>
      <c r="C42" t="s">
        <v>1286</v>
      </c>
      <c r="D42" t="s">
        <v>284</v>
      </c>
      <c r="E42" t="s">
        <v>1250</v>
      </c>
      <c r="F42" t="s">
        <v>265</v>
      </c>
      <c r="G42">
        <f>COUNTIF(study_countries!B:B,A42)</f>
        <v>4</v>
      </c>
      <c r="H42" s="92">
        <f>COUNTIFS(study_countries!B:B,A42,study_countries!C:C,"subnational")+COUNTIFS(study_countries!B:B,A42,study_countries!C:C,"national")</f>
        <v>0</v>
      </c>
      <c r="I42" t="s">
        <v>65</v>
      </c>
      <c r="J42" t="s">
        <v>1240</v>
      </c>
      <c r="K42" s="83">
        <v>76</v>
      </c>
      <c r="L42" t="s">
        <v>64</v>
      </c>
      <c r="M42" t="s">
        <v>65</v>
      </c>
    </row>
    <row r="43" spans="1:13" ht="14.25">
      <c r="A43" t="s">
        <v>1211</v>
      </c>
      <c r="B43" t="str">
        <f>VLOOKUP(A43,iso_code!B:C,2,"FAUX")</f>
        <v>SEN</v>
      </c>
      <c r="C43" t="s">
        <v>1287</v>
      </c>
      <c r="D43" t="s">
        <v>248</v>
      </c>
      <c r="E43" t="s">
        <v>1242</v>
      </c>
      <c r="F43" t="s">
        <v>229</v>
      </c>
      <c r="G43">
        <f>COUNTIF(study_countries!B:B,A43)</f>
        <v>13</v>
      </c>
      <c r="H43" s="92">
        <f>COUNTIFS(study_countries!B:B,A43,study_countries!C:C,"subnational")+COUNTIFS(study_countries!B:B,A43,study_countries!C:C,"national")</f>
        <v>0</v>
      </c>
      <c r="I43" t="s">
        <v>65</v>
      </c>
      <c r="J43" t="s">
        <v>1237</v>
      </c>
      <c r="K43" s="83">
        <v>68</v>
      </c>
      <c r="L43" t="s">
        <v>64</v>
      </c>
      <c r="M43" t="s">
        <v>65</v>
      </c>
    </row>
    <row r="44" spans="1:13" ht="14.25">
      <c r="A44" t="s">
        <v>1212</v>
      </c>
      <c r="B44" t="str">
        <f>VLOOKUP(A44,iso_code!B:C,2,"FAUX")</f>
        <v>SYC</v>
      </c>
      <c r="C44" t="s">
        <v>1288</v>
      </c>
      <c r="D44" t="s">
        <v>321</v>
      </c>
      <c r="E44" t="s">
        <v>1247</v>
      </c>
      <c r="F44" t="s">
        <v>1244</v>
      </c>
      <c r="G44">
        <f>COUNTIF(study_countries!B:B,A44)</f>
        <v>4</v>
      </c>
      <c r="H44" s="92">
        <f>COUNTIFS(study_countries!B:B,A44,study_countries!C:C,"subnational")+COUNTIFS(study_countries!B:B,A44,study_countries!C:C,"national")</f>
        <v>0</v>
      </c>
      <c r="I44" t="s">
        <v>65</v>
      </c>
      <c r="J44" t="s">
        <v>1240</v>
      </c>
      <c r="K44" s="83">
        <v>100</v>
      </c>
      <c r="L44" t="s">
        <v>64</v>
      </c>
      <c r="M44" t="s">
        <v>65</v>
      </c>
    </row>
    <row r="45" spans="1:13" ht="14.25">
      <c r="A45" t="s">
        <v>1213</v>
      </c>
      <c r="B45" t="str">
        <f>VLOOKUP(A45,iso_code!B:C,2,"FAUX")</f>
        <v>SLE</v>
      </c>
      <c r="C45" t="s">
        <v>1289</v>
      </c>
      <c r="D45" t="s">
        <v>248</v>
      </c>
      <c r="E45" t="s">
        <v>1242</v>
      </c>
      <c r="F45" t="s">
        <v>1244</v>
      </c>
      <c r="G45">
        <f>COUNTIF(study_countries!B:B,A45)</f>
        <v>14</v>
      </c>
      <c r="H45" s="92">
        <f>COUNTIFS(study_countries!B:B,A45,study_countries!C:C,"subnational")+COUNTIFS(study_countries!B:B,A45,study_countries!C:C,"national")</f>
        <v>1</v>
      </c>
      <c r="I45" t="s">
        <v>65</v>
      </c>
      <c r="J45" t="s">
        <v>1240</v>
      </c>
      <c r="K45" s="83">
        <v>27</v>
      </c>
      <c r="L45" t="s">
        <v>64</v>
      </c>
      <c r="M45" t="s">
        <v>65</v>
      </c>
    </row>
    <row r="46" spans="1:13" ht="14.25">
      <c r="A46" t="s">
        <v>1214</v>
      </c>
      <c r="B46" t="str">
        <f>VLOOKUP(A46,iso_code!B:C,2,"FAUX")</f>
        <v>SOM</v>
      </c>
      <c r="C46" t="s">
        <v>1290</v>
      </c>
      <c r="D46" t="s">
        <v>321</v>
      </c>
      <c r="E46" t="s">
        <v>1247</v>
      </c>
      <c r="F46" t="s">
        <v>1262</v>
      </c>
      <c r="G46">
        <f>COUNTIF(study_countries!B:B,A46)</f>
        <v>11</v>
      </c>
      <c r="H46" s="92">
        <f>COUNTIFS(study_countries!B:B,A46,study_countries!C:C,"subnational")+COUNTIFS(study_countries!B:B,A46,study_countries!C:C,"national")</f>
        <v>0</v>
      </c>
      <c r="I46" t="s">
        <v>65</v>
      </c>
      <c r="J46" t="s">
        <v>1240</v>
      </c>
      <c r="K46" s="83">
        <v>36</v>
      </c>
      <c r="L46" t="s">
        <v>64</v>
      </c>
      <c r="M46" t="s">
        <v>65</v>
      </c>
    </row>
    <row r="47" spans="1:13" ht="14.25">
      <c r="A47" t="s">
        <v>627</v>
      </c>
      <c r="B47" t="str">
        <f>VLOOKUP(A47,iso_code!B:C,2,"FAUX")</f>
        <v>ZAF</v>
      </c>
      <c r="C47" t="s">
        <v>1291</v>
      </c>
      <c r="D47" t="s">
        <v>271</v>
      </c>
      <c r="E47" t="s">
        <v>1239</v>
      </c>
      <c r="F47" t="s">
        <v>1244</v>
      </c>
      <c r="G47">
        <f>COUNTIF(study_countries!B:B,A47)</f>
        <v>17</v>
      </c>
      <c r="H47" s="92">
        <f>COUNTIFS(study_countries!B:B,A47,study_countries!C:C,"subnational")+COUNTIFS(study_countries!B:B,A47,study_countries!C:C,"national")</f>
        <v>5</v>
      </c>
      <c r="I47" t="s">
        <v>64</v>
      </c>
      <c r="J47" t="s">
        <v>1258</v>
      </c>
      <c r="K47" s="83">
        <v>86</v>
      </c>
      <c r="L47" t="s">
        <v>64</v>
      </c>
      <c r="M47" t="s">
        <v>64</v>
      </c>
    </row>
    <row r="48" spans="1:13" ht="14.25">
      <c r="A48" t="s">
        <v>1215</v>
      </c>
      <c r="B48" t="str">
        <f>VLOOKUP(A48,iso_code!B:C,2,"FAUX")</f>
        <v>SSD</v>
      </c>
      <c r="C48" t="s">
        <v>1292</v>
      </c>
      <c r="D48" t="s">
        <v>321</v>
      </c>
      <c r="E48" t="s">
        <v>1247</v>
      </c>
      <c r="F48" t="s">
        <v>1244</v>
      </c>
      <c r="G48">
        <f>COUNTIF(study_countries!B:B,A48)</f>
        <v>11</v>
      </c>
      <c r="H48" s="92">
        <f>COUNTIFS(study_countries!B:B,A48,study_countries!C:C,"subnational")+COUNTIFS(study_countries!B:B,A48,study_countries!C:C,"national")</f>
        <v>1</v>
      </c>
      <c r="I48" t="s">
        <v>65</v>
      </c>
      <c r="J48" t="s">
        <v>1240</v>
      </c>
      <c r="K48" s="83">
        <v>8</v>
      </c>
      <c r="L48" t="s">
        <v>64</v>
      </c>
      <c r="M48" t="s">
        <v>65</v>
      </c>
    </row>
    <row r="49" spans="1:13" ht="14.25">
      <c r="A49" t="s">
        <v>1216</v>
      </c>
      <c r="B49" t="str">
        <f>VLOOKUP(A49,iso_code!B:C,2,"FAUX")</f>
        <v>SDN</v>
      </c>
      <c r="C49" t="s">
        <v>1293</v>
      </c>
      <c r="D49" t="s">
        <v>321</v>
      </c>
      <c r="E49" t="s">
        <v>1247</v>
      </c>
      <c r="F49" t="s">
        <v>1236</v>
      </c>
      <c r="G49">
        <f>COUNTIF(study_countries!B:B,A49)</f>
        <v>13</v>
      </c>
      <c r="H49" s="92">
        <f>COUNTIFS(study_countries!B:B,A49,study_countries!C:C,"subnational")+COUNTIFS(study_countries!B:B,A49,study_countries!C:C,"national")</f>
        <v>1</v>
      </c>
      <c r="I49" t="s">
        <v>65</v>
      </c>
      <c r="J49" t="s">
        <v>1240</v>
      </c>
      <c r="K49" s="83">
        <v>55</v>
      </c>
      <c r="L49" t="s">
        <v>64</v>
      </c>
      <c r="M49" t="s">
        <v>65</v>
      </c>
    </row>
    <row r="50" spans="1:13" ht="14.25">
      <c r="A50" t="s">
        <v>894</v>
      </c>
      <c r="B50" t="str">
        <f>VLOOKUP(A50,iso_code!B:C,2,"FAUX")</f>
        <v>TZA</v>
      </c>
      <c r="C50" t="s">
        <v>1294</v>
      </c>
      <c r="D50" t="s">
        <v>321</v>
      </c>
      <c r="E50" t="s">
        <v>1247</v>
      </c>
      <c r="F50" t="s">
        <v>1244</v>
      </c>
      <c r="G50">
        <f>COUNTIF(study_countries!B:B,A50)</f>
        <v>14</v>
      </c>
      <c r="H50" s="92">
        <f>COUNTIFS(study_countries!B:B,A50,study_countries!C:C,"subnational")+COUNTIFS(study_countries!B:B,A50,study_countries!C:C,"national")</f>
        <v>2</v>
      </c>
      <c r="I50" t="s">
        <v>65</v>
      </c>
      <c r="J50" t="s">
        <v>1237</v>
      </c>
      <c r="K50" s="83">
        <v>40</v>
      </c>
      <c r="L50" t="s">
        <v>64</v>
      </c>
      <c r="M50" t="s">
        <v>65</v>
      </c>
    </row>
    <row r="51" spans="1:13" ht="14.25">
      <c r="A51" t="s">
        <v>1218</v>
      </c>
      <c r="B51" t="str">
        <f>VLOOKUP(A51,iso_code!B:C,2,"FAUX")</f>
        <v>TGO</v>
      </c>
      <c r="C51" t="s">
        <v>1295</v>
      </c>
      <c r="D51" t="s">
        <v>248</v>
      </c>
      <c r="E51" t="s">
        <v>1242</v>
      </c>
      <c r="F51" t="s">
        <v>229</v>
      </c>
      <c r="G51">
        <f>COUNTIF(study_countries!B:B,A51)</f>
        <v>14</v>
      </c>
      <c r="H51" s="92">
        <f>COUNTIFS(study_countries!B:B,A51,study_countries!C:C,"subnational")+COUNTIFS(study_countries!B:B,A51,study_countries!C:C,"national")</f>
        <v>1</v>
      </c>
      <c r="I51" t="s">
        <v>136</v>
      </c>
      <c r="J51" t="s">
        <v>1237</v>
      </c>
      <c r="K51" s="83">
        <v>55</v>
      </c>
      <c r="L51" t="s">
        <v>64</v>
      </c>
      <c r="M51" t="s">
        <v>64</v>
      </c>
    </row>
    <row r="52" spans="1:13" ht="14.25">
      <c r="A52" t="s">
        <v>989</v>
      </c>
      <c r="B52" t="str">
        <f>VLOOKUP(A52,iso_code!B:C,2,"FAUX")</f>
        <v>TUN</v>
      </c>
      <c r="C52" t="s">
        <v>1296</v>
      </c>
      <c r="D52" t="s">
        <v>223</v>
      </c>
      <c r="E52" t="s">
        <v>1235</v>
      </c>
      <c r="F52" t="s">
        <v>1236</v>
      </c>
      <c r="G52">
        <f>COUNTIF(study_countries!B:B,A52)</f>
        <v>15</v>
      </c>
      <c r="H52" s="92">
        <f>COUNTIFS(study_countries!B:B,A52,study_countries!C:C,"subnational")+COUNTIFS(study_countries!B:B,A52,study_countries!C:C,"national")</f>
        <v>4</v>
      </c>
      <c r="I52" t="s">
        <v>136</v>
      </c>
      <c r="J52" t="s">
        <v>1258</v>
      </c>
      <c r="K52" s="83">
        <v>100</v>
      </c>
      <c r="L52" t="s">
        <v>64</v>
      </c>
      <c r="M52" t="s">
        <v>64</v>
      </c>
    </row>
    <row r="53" spans="1:13" ht="14.25">
      <c r="A53" t="s">
        <v>1219</v>
      </c>
      <c r="B53" t="str">
        <f>VLOOKUP(A53,iso_code!B:C,2,"FAUX")</f>
        <v>UGA</v>
      </c>
      <c r="C53" t="s">
        <v>1297</v>
      </c>
      <c r="D53" t="s">
        <v>321</v>
      </c>
      <c r="E53" t="s">
        <v>1247</v>
      </c>
      <c r="F53" t="s">
        <v>1244</v>
      </c>
      <c r="G53">
        <f>COUNTIF(study_countries!B:B,A53)</f>
        <v>15</v>
      </c>
      <c r="H53" s="92">
        <f>COUNTIFS(study_countries!B:B,A53,study_countries!C:C,"subnational")+COUNTIFS(study_countries!B:B,A53,study_countries!C:C,"national")</f>
        <v>3</v>
      </c>
      <c r="I53" t="s">
        <v>65</v>
      </c>
      <c r="J53" t="s">
        <v>1237</v>
      </c>
      <c r="K53" s="83">
        <v>42</v>
      </c>
      <c r="L53" t="s">
        <v>64</v>
      </c>
      <c r="M53" t="s">
        <v>65</v>
      </c>
    </row>
    <row r="54" spans="1:13" ht="14.25">
      <c r="A54" t="s">
        <v>767</v>
      </c>
      <c r="B54" t="str">
        <f>VLOOKUP(A54,iso_code!B:C,2,"FAUX")</f>
        <v>ZMB</v>
      </c>
      <c r="C54" t="s">
        <v>1298</v>
      </c>
      <c r="D54" t="s">
        <v>271</v>
      </c>
      <c r="E54" t="s">
        <v>1239</v>
      </c>
      <c r="F54" t="s">
        <v>1244</v>
      </c>
      <c r="G54">
        <f>COUNTIF(study_countries!B:B,A54)</f>
        <v>16</v>
      </c>
      <c r="H54" s="92">
        <f>COUNTIFS(study_countries!B:B,A54,study_countries!C:C,"subnational")+COUNTIFS(study_countries!B:B,A54,study_countries!C:C,"national")</f>
        <v>3</v>
      </c>
      <c r="I54" t="s">
        <v>136</v>
      </c>
      <c r="J54" t="s">
        <v>1237</v>
      </c>
      <c r="K54" s="83">
        <v>43</v>
      </c>
      <c r="L54" t="s">
        <v>64</v>
      </c>
      <c r="M54" t="s">
        <v>65</v>
      </c>
    </row>
    <row r="55" spans="1:13" ht="14.25">
      <c r="A55" t="s">
        <v>1220</v>
      </c>
      <c r="B55" t="str">
        <f>VLOOKUP(A55,iso_code!B:C,2,"FAUX")</f>
        <v>ZWE</v>
      </c>
      <c r="C55" t="s">
        <v>1299</v>
      </c>
      <c r="D55" t="s">
        <v>271</v>
      </c>
      <c r="E55" t="s">
        <v>1239</v>
      </c>
      <c r="F55" t="s">
        <v>1244</v>
      </c>
      <c r="G55">
        <f>COUNTIF(study_countries!B:B,A55)</f>
        <v>14</v>
      </c>
      <c r="H55" s="92">
        <f>COUNTIFS(study_countries!B:B,A55,study_countries!C:C,"subnational")+COUNTIFS(study_countries!B:B,A55,study_countries!C:C,"national")</f>
        <v>1</v>
      </c>
      <c r="I55" t="s">
        <v>65</v>
      </c>
      <c r="J55" t="s">
        <v>1237</v>
      </c>
      <c r="K55" s="83">
        <v>50</v>
      </c>
      <c r="L55" t="s">
        <v>64</v>
      </c>
      <c r="M55" t="s">
        <v>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25" defaultRowHeight="14.25"/>
  <cols>
    <col min="1" max="1" width="13.875" customWidth="1"/>
    <col min="2" max="2" width="38.875" customWidth="1"/>
    <col min="3" max="3" width="74.125" customWidth="1"/>
    <col min="4" max="4" width="22.25" customWidth="1"/>
  </cols>
  <sheetData>
    <row r="1" spans="1:4" ht="15">
      <c r="A1" s="38" t="s">
        <v>1223</v>
      </c>
      <c r="B1" s="38" t="s">
        <v>1300</v>
      </c>
      <c r="C1" s="38" t="s">
        <v>1301</v>
      </c>
      <c r="D1" s="38" t="s">
        <v>1227</v>
      </c>
    </row>
    <row r="2" spans="1:4">
      <c r="A2" t="s">
        <v>248</v>
      </c>
      <c r="B2" t="s">
        <v>1302</v>
      </c>
      <c r="C2" t="s">
        <v>1303</v>
      </c>
      <c r="D2">
        <f>COUNTIF(study_pools!B:B,A2)</f>
        <v>36</v>
      </c>
    </row>
    <row r="3" spans="1:4">
      <c r="A3" t="s">
        <v>321</v>
      </c>
      <c r="B3" t="s">
        <v>1304</v>
      </c>
      <c r="C3" t="s">
        <v>1305</v>
      </c>
      <c r="D3">
        <f>COUNTIF(study_pools!B:B,A3)</f>
        <v>44</v>
      </c>
    </row>
    <row r="4" spans="1:4">
      <c r="A4" t="s">
        <v>284</v>
      </c>
      <c r="B4" t="s">
        <v>1306</v>
      </c>
      <c r="C4" t="s">
        <v>1307</v>
      </c>
      <c r="D4">
        <f>COUNTIF(study_pools!B:B,A4)</f>
        <v>14</v>
      </c>
    </row>
    <row r="5" spans="1:4">
      <c r="A5" t="s">
        <v>271</v>
      </c>
      <c r="B5" t="s">
        <v>1308</v>
      </c>
      <c r="C5" t="s">
        <v>1309</v>
      </c>
      <c r="D5">
        <f>COUNTIF(study_pools!B:B,A5)</f>
        <v>25</v>
      </c>
    </row>
    <row r="6" spans="1:4">
      <c r="A6" t="s">
        <v>223</v>
      </c>
      <c r="B6" t="s">
        <v>1310</v>
      </c>
      <c r="C6" t="s">
        <v>1311</v>
      </c>
      <c r="D6">
        <f>COUNTIF(study_pools!B:B,A6)</f>
        <v>30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B11" sqref="B11"/>
    </sheetView>
  </sheetViews>
  <sheetFormatPr baseColWidth="10" defaultColWidth="8.875" defaultRowHeight="14.25"/>
  <cols>
    <col min="1" max="1" width="14.25" bestFit="1" customWidth="1"/>
    <col min="2" max="2" width="37.25" style="23" customWidth="1"/>
    <col min="3" max="3" width="24.125" customWidth="1"/>
    <col min="4" max="4" width="16" customWidth="1"/>
    <col min="5" max="5" width="28.25" bestFit="1" customWidth="1"/>
    <col min="6" max="6" width="12.125" bestFit="1" customWidth="1"/>
    <col min="7" max="7" width="11.125" customWidth="1"/>
    <col min="8" max="8" width="21.125" customWidth="1"/>
    <col min="9" max="9" width="16.25" customWidth="1"/>
    <col min="10" max="10" width="13.25" customWidth="1"/>
    <col min="11" max="11" width="18.875" customWidth="1"/>
    <col min="12" max="12" width="13.25" customWidth="1"/>
    <col min="13" max="13" width="23.25" customWidth="1"/>
    <col min="14" max="14" width="21.875" customWidth="1"/>
    <col min="15" max="15" width="8.75" bestFit="1" customWidth="1"/>
    <col min="16" max="16" width="25" customWidth="1"/>
    <col min="17" max="17" width="33.25" customWidth="1"/>
    <col min="18" max="18" width="23.75" customWidth="1"/>
    <col min="19" max="19" width="33.25" customWidth="1"/>
    <col min="20" max="20" width="54" customWidth="1"/>
    <col min="21" max="21" width="43.25" customWidth="1"/>
    <col min="22" max="22" width="34.25" customWidth="1"/>
    <col min="23" max="23" width="21.875" customWidth="1"/>
  </cols>
  <sheetData>
    <row r="1" spans="1:23" ht="15">
      <c r="A1" s="86" t="s">
        <v>1126</v>
      </c>
      <c r="B1" s="93" t="s">
        <v>1312</v>
      </c>
      <c r="C1" s="87" t="s">
        <v>1313</v>
      </c>
      <c r="D1" s="87" t="s">
        <v>1314</v>
      </c>
      <c r="E1" s="87" t="s">
        <v>1315</v>
      </c>
      <c r="F1" s="87" t="s">
        <v>1316</v>
      </c>
      <c r="G1" s="87" t="s">
        <v>1317</v>
      </c>
      <c r="H1" s="87" t="s">
        <v>1318</v>
      </c>
      <c r="I1" s="87" t="s">
        <v>1319</v>
      </c>
      <c r="J1" s="87" t="s">
        <v>1320</v>
      </c>
      <c r="K1" s="87" t="s">
        <v>1321</v>
      </c>
      <c r="L1" s="87" t="s">
        <v>1322</v>
      </c>
      <c r="M1" s="87" t="s">
        <v>1323</v>
      </c>
      <c r="N1" s="87" t="s">
        <v>1324</v>
      </c>
      <c r="O1" s="87" t="s">
        <v>1325</v>
      </c>
      <c r="P1" s="87" t="s">
        <v>1326</v>
      </c>
      <c r="Q1" s="87" t="s">
        <v>1327</v>
      </c>
      <c r="R1" s="87" t="s">
        <v>1328</v>
      </c>
      <c r="S1" s="87" t="s">
        <v>48</v>
      </c>
      <c r="T1" s="88" t="s">
        <v>1329</v>
      </c>
      <c r="U1" s="88" t="s">
        <v>41</v>
      </c>
      <c r="V1" s="88" t="s">
        <v>1330</v>
      </c>
      <c r="W1" t="s">
        <v>1331</v>
      </c>
    </row>
    <row r="2" spans="1:23">
      <c r="A2" s="85" t="s">
        <v>387</v>
      </c>
      <c r="B2" s="94" t="s">
        <v>1332</v>
      </c>
      <c r="C2" s="6" t="s">
        <v>1128</v>
      </c>
      <c r="D2" s="6" t="s">
        <v>1333</v>
      </c>
      <c r="E2" s="6" t="s">
        <v>1334</v>
      </c>
      <c r="F2" s="6" t="s">
        <v>1335</v>
      </c>
      <c r="G2" s="59">
        <v>3000</v>
      </c>
      <c r="H2" s="6" t="s">
        <v>64</v>
      </c>
      <c r="I2" s="6" t="s">
        <v>1336</v>
      </c>
      <c r="J2" s="6" t="s">
        <v>1337</v>
      </c>
      <c r="K2" s="6" t="s">
        <v>64</v>
      </c>
      <c r="L2" s="6" t="s">
        <v>64</v>
      </c>
      <c r="M2" s="6" t="s">
        <v>105</v>
      </c>
      <c r="N2" s="6"/>
      <c r="O2" s="6" t="s">
        <v>1338</v>
      </c>
      <c r="P2" s="60">
        <f>COUNTIF(study_tools!B:B,A2)</f>
        <v>15</v>
      </c>
      <c r="Q2" s="6" t="s">
        <v>1339</v>
      </c>
      <c r="R2" s="60"/>
      <c r="S2" s="6"/>
      <c r="T2" s="61"/>
      <c r="U2" s="61"/>
      <c r="V2" s="61"/>
    </row>
    <row r="3" spans="1:23">
      <c r="A3" s="85" t="s">
        <v>269</v>
      </c>
      <c r="B3" s="94" t="s">
        <v>1340</v>
      </c>
      <c r="C3" s="6" t="s">
        <v>1128</v>
      </c>
      <c r="D3" s="6" t="s">
        <v>475</v>
      </c>
      <c r="E3" s="6" t="s">
        <v>1341</v>
      </c>
      <c r="F3" s="6" t="s">
        <v>28</v>
      </c>
      <c r="G3" s="59">
        <v>0</v>
      </c>
      <c r="H3" s="6" t="s">
        <v>64</v>
      </c>
      <c r="I3" s="6" t="s">
        <v>1337</v>
      </c>
      <c r="J3" s="6" t="s">
        <v>1336</v>
      </c>
      <c r="K3" s="6" t="s">
        <v>64</v>
      </c>
      <c r="L3" s="6" t="s">
        <v>64</v>
      </c>
      <c r="M3" s="6" t="s">
        <v>1342</v>
      </c>
      <c r="N3" s="6"/>
      <c r="O3" s="6" t="s">
        <v>1343</v>
      </c>
      <c r="P3" s="60">
        <f>COUNTIF(study_tools!B:B,A3)</f>
        <v>22</v>
      </c>
      <c r="Q3" s="6" t="s">
        <v>1339</v>
      </c>
      <c r="R3" s="60"/>
      <c r="S3" s="6"/>
      <c r="T3" s="61"/>
      <c r="U3" s="61"/>
      <c r="V3" s="61"/>
    </row>
    <row r="4" spans="1:23">
      <c r="A4" s="85" t="s">
        <v>804</v>
      </c>
      <c r="B4" s="94" t="s">
        <v>1344</v>
      </c>
      <c r="C4" s="6" t="s">
        <v>1128</v>
      </c>
      <c r="D4" s="6" t="s">
        <v>1345</v>
      </c>
      <c r="E4" s="6" t="s">
        <v>1346</v>
      </c>
      <c r="F4" s="6" t="s">
        <v>28</v>
      </c>
      <c r="G4" s="59">
        <v>0</v>
      </c>
      <c r="H4" s="6" t="s">
        <v>64</v>
      </c>
      <c r="I4" s="6" t="s">
        <v>1337</v>
      </c>
      <c r="J4" s="6" t="s">
        <v>1337</v>
      </c>
      <c r="K4" s="6" t="s">
        <v>64</v>
      </c>
      <c r="L4" s="6" t="s">
        <v>64</v>
      </c>
      <c r="M4" s="6" t="s">
        <v>1342</v>
      </c>
      <c r="N4" s="6"/>
      <c r="O4" s="6" t="s">
        <v>1338</v>
      </c>
      <c r="P4" s="60">
        <f>COUNTIF(study_tools!B:B,A4)</f>
        <v>8</v>
      </c>
      <c r="Q4" s="6" t="s">
        <v>1339</v>
      </c>
      <c r="R4" s="60"/>
      <c r="S4" s="6"/>
      <c r="T4" s="61"/>
      <c r="U4" s="61"/>
      <c r="V4" s="61"/>
    </row>
    <row r="5" spans="1:23">
      <c r="A5" s="85" t="s">
        <v>1147</v>
      </c>
      <c r="B5" s="94" t="s">
        <v>1347</v>
      </c>
      <c r="C5" s="6" t="s">
        <v>1128</v>
      </c>
      <c r="D5" s="6" t="s">
        <v>1345</v>
      </c>
      <c r="E5" s="6" t="s">
        <v>1346</v>
      </c>
      <c r="F5" s="6" t="s">
        <v>28</v>
      </c>
      <c r="G5" s="59">
        <v>1</v>
      </c>
      <c r="H5" s="6" t="s">
        <v>64</v>
      </c>
      <c r="I5" s="6" t="s">
        <v>1337</v>
      </c>
      <c r="J5" s="6" t="s">
        <v>1337</v>
      </c>
      <c r="K5" s="6" t="s">
        <v>64</v>
      </c>
      <c r="L5" s="6" t="s">
        <v>64</v>
      </c>
      <c r="M5" s="6" t="s">
        <v>1342</v>
      </c>
      <c r="N5" s="6"/>
      <c r="O5" s="6" t="s">
        <v>1338</v>
      </c>
      <c r="P5" s="60">
        <f>COUNTIF(study_tools!B:B,A5)</f>
        <v>1</v>
      </c>
      <c r="Q5" s="6" t="s">
        <v>1339</v>
      </c>
      <c r="R5" s="60"/>
      <c r="S5" s="6"/>
      <c r="T5" s="61"/>
      <c r="U5" s="61"/>
      <c r="V5" s="61"/>
    </row>
    <row r="6" spans="1:23" ht="42.75">
      <c r="A6" s="85" t="s">
        <v>375</v>
      </c>
      <c r="B6" s="94" t="s">
        <v>1348</v>
      </c>
      <c r="C6" s="6"/>
      <c r="D6" s="6" t="s">
        <v>1345</v>
      </c>
      <c r="E6" s="6" t="s">
        <v>1349</v>
      </c>
      <c r="F6" s="6" t="s">
        <v>28</v>
      </c>
      <c r="G6" s="59">
        <v>0</v>
      </c>
      <c r="H6" s="6" t="s">
        <v>64</v>
      </c>
      <c r="I6" s="6" t="s">
        <v>1337</v>
      </c>
      <c r="J6" s="6" t="s">
        <v>1336</v>
      </c>
      <c r="K6" s="6" t="s">
        <v>64</v>
      </c>
      <c r="L6" s="6" t="s">
        <v>64</v>
      </c>
      <c r="M6" s="6" t="s">
        <v>1342</v>
      </c>
      <c r="N6" s="6"/>
      <c r="O6" s="6" t="s">
        <v>1343</v>
      </c>
      <c r="P6" s="60">
        <f>COUNTIF(study_tools!B:B,A6)</f>
        <v>7</v>
      </c>
      <c r="Q6" s="6" t="s">
        <v>1350</v>
      </c>
      <c r="R6" s="60"/>
      <c r="S6" s="6"/>
      <c r="T6" s="61"/>
      <c r="U6" s="61"/>
      <c r="V6" s="61"/>
    </row>
    <row r="7" spans="1:23" ht="28.5">
      <c r="A7" s="85" t="s">
        <v>1351</v>
      </c>
      <c r="B7" s="94" t="s">
        <v>1352</v>
      </c>
      <c r="C7" s="6"/>
      <c r="D7" s="6" t="s">
        <v>1345</v>
      </c>
      <c r="E7" s="6" t="s">
        <v>154</v>
      </c>
      <c r="F7" s="6" t="s">
        <v>28</v>
      </c>
      <c r="G7" s="59">
        <v>0</v>
      </c>
      <c r="H7" s="6" t="s">
        <v>64</v>
      </c>
      <c r="I7" s="6" t="s">
        <v>1337</v>
      </c>
      <c r="J7" s="6" t="s">
        <v>1336</v>
      </c>
      <c r="K7" s="6" t="s">
        <v>64</v>
      </c>
      <c r="L7" s="6" t="s">
        <v>64</v>
      </c>
      <c r="M7" s="6" t="s">
        <v>105</v>
      </c>
      <c r="N7" s="6"/>
      <c r="O7" s="6" t="s">
        <v>1338</v>
      </c>
      <c r="P7" s="60">
        <f>COUNTIF(study_tools!B:B,A7)</f>
        <v>0</v>
      </c>
      <c r="Q7" s="6" t="s">
        <v>1353</v>
      </c>
      <c r="R7" s="60"/>
      <c r="S7" s="6"/>
      <c r="T7" s="61"/>
      <c r="U7" s="61"/>
      <c r="V7" s="61"/>
    </row>
    <row r="8" spans="1:23">
      <c r="A8" s="85" t="s">
        <v>1134</v>
      </c>
      <c r="B8" s="94" t="s">
        <v>1354</v>
      </c>
      <c r="C8" s="6"/>
      <c r="D8" s="6" t="s">
        <v>327</v>
      </c>
      <c r="E8" s="6" t="s">
        <v>1355</v>
      </c>
      <c r="F8" s="6" t="s">
        <v>28</v>
      </c>
      <c r="G8" s="59">
        <v>0</v>
      </c>
      <c r="H8" s="6" t="s">
        <v>64</v>
      </c>
      <c r="I8" s="6" t="s">
        <v>1337</v>
      </c>
      <c r="J8" s="6" t="s">
        <v>1337</v>
      </c>
      <c r="K8" s="6" t="s">
        <v>64</v>
      </c>
      <c r="L8" s="6" t="s">
        <v>64</v>
      </c>
      <c r="M8" s="6" t="s">
        <v>1342</v>
      </c>
      <c r="N8" s="6"/>
      <c r="O8" s="6" t="s">
        <v>1343</v>
      </c>
      <c r="P8" s="60">
        <f>COUNTIF(study_tools!B:B,A8)</f>
        <v>3</v>
      </c>
      <c r="Q8" s="6" t="s">
        <v>1339</v>
      </c>
      <c r="R8" s="60"/>
      <c r="S8" s="6"/>
      <c r="T8" s="61"/>
      <c r="U8" s="61"/>
      <c r="V8" s="61"/>
    </row>
    <row r="9" spans="1:23">
      <c r="A9" s="85" t="s">
        <v>1133</v>
      </c>
      <c r="B9" s="94" t="s">
        <v>1133</v>
      </c>
      <c r="C9" s="6"/>
      <c r="D9" s="6" t="s">
        <v>1356</v>
      </c>
      <c r="E9" s="6" t="s">
        <v>1357</v>
      </c>
      <c r="F9" s="6" t="s">
        <v>28</v>
      </c>
      <c r="G9" s="59">
        <v>0</v>
      </c>
      <c r="H9" s="6" t="s">
        <v>64</v>
      </c>
      <c r="I9" s="6" t="s">
        <v>1337</v>
      </c>
      <c r="J9" s="6" t="s">
        <v>1337</v>
      </c>
      <c r="K9" s="6" t="s">
        <v>64</v>
      </c>
      <c r="L9" s="6" t="s">
        <v>64</v>
      </c>
      <c r="M9" s="6" t="s">
        <v>1342</v>
      </c>
      <c r="N9" s="6"/>
      <c r="O9" s="6" t="s">
        <v>1343</v>
      </c>
      <c r="P9" s="60">
        <f>COUNTIF(study_tools!B:B,A9)</f>
        <v>1</v>
      </c>
      <c r="Q9" s="6" t="s">
        <v>1339</v>
      </c>
      <c r="R9" s="60"/>
      <c r="S9" s="6"/>
      <c r="T9" s="61"/>
      <c r="U9" s="61"/>
      <c r="V9" s="61"/>
    </row>
    <row r="10" spans="1:23">
      <c r="A10" s="85" t="s">
        <v>259</v>
      </c>
      <c r="B10" s="94" t="s">
        <v>1358</v>
      </c>
      <c r="C10" s="6"/>
      <c r="D10" s="6" t="s">
        <v>475</v>
      </c>
      <c r="E10" s="6" t="s">
        <v>1359</v>
      </c>
      <c r="F10" s="6" t="s">
        <v>28</v>
      </c>
      <c r="G10" s="59">
        <v>0</v>
      </c>
      <c r="H10" s="6" t="s">
        <v>64</v>
      </c>
      <c r="I10" s="6" t="s">
        <v>1336</v>
      </c>
      <c r="J10" s="6" t="s">
        <v>1336</v>
      </c>
      <c r="K10" s="6" t="s">
        <v>64</v>
      </c>
      <c r="L10" s="6" t="s">
        <v>64</v>
      </c>
      <c r="M10" s="6" t="s">
        <v>1342</v>
      </c>
      <c r="N10" s="6"/>
      <c r="O10" s="6" t="s">
        <v>1343</v>
      </c>
      <c r="P10" s="60">
        <f>COUNTIF(study_tools!B:B,A10)</f>
        <v>10</v>
      </c>
      <c r="Q10" s="6" t="s">
        <v>1360</v>
      </c>
      <c r="R10" s="60"/>
      <c r="S10" s="6"/>
      <c r="T10" s="61"/>
      <c r="U10" s="61"/>
      <c r="V10" s="61"/>
    </row>
    <row r="11" spans="1:23" ht="86.25" customHeight="1">
      <c r="A11" s="85" t="s">
        <v>1131</v>
      </c>
      <c r="B11" s="94" t="s">
        <v>1361</v>
      </c>
      <c r="C11" s="6" t="s">
        <v>1128</v>
      </c>
      <c r="D11" s="6" t="s">
        <v>1362</v>
      </c>
      <c r="E11" s="6" t="s">
        <v>1363</v>
      </c>
      <c r="F11" s="6" t="s">
        <v>28</v>
      </c>
      <c r="G11" s="59">
        <v>0</v>
      </c>
      <c r="H11" s="6" t="s">
        <v>64</v>
      </c>
      <c r="I11" s="6" t="s">
        <v>1337</v>
      </c>
      <c r="J11" s="6" t="s">
        <v>1336</v>
      </c>
      <c r="K11" s="6" t="s">
        <v>64</v>
      </c>
      <c r="L11" s="6" t="s">
        <v>64</v>
      </c>
      <c r="M11" s="6" t="s">
        <v>1342</v>
      </c>
      <c r="N11" s="6" t="s">
        <v>65</v>
      </c>
      <c r="O11" s="6" t="s">
        <v>1343</v>
      </c>
      <c r="P11" s="60">
        <f>COUNTIF(study_tools!B:B,A11)</f>
        <v>1</v>
      </c>
      <c r="Q11" s="57" t="s">
        <v>1364</v>
      </c>
      <c r="R11" s="60" t="s">
        <v>65</v>
      </c>
      <c r="S11" s="6" t="s">
        <v>1365</v>
      </c>
      <c r="T11" s="84" t="s">
        <v>1366</v>
      </c>
      <c r="U11" s="84" t="s">
        <v>1367</v>
      </c>
      <c r="V11" s="84" t="s">
        <v>1368</v>
      </c>
      <c r="W11" s="84" t="s">
        <v>1369</v>
      </c>
    </row>
    <row r="12" spans="1:23">
      <c r="A12" s="85" t="s">
        <v>1370</v>
      </c>
      <c r="B12" s="94" t="s">
        <v>1371</v>
      </c>
      <c r="C12" s="6"/>
      <c r="D12" s="6" t="s">
        <v>1372</v>
      </c>
      <c r="E12" s="6" t="s">
        <v>1373</v>
      </c>
      <c r="F12" s="6" t="s">
        <v>67</v>
      </c>
      <c r="G12" s="59">
        <v>50000</v>
      </c>
      <c r="H12" s="6" t="s">
        <v>65</v>
      </c>
      <c r="I12" s="6" t="s">
        <v>1337</v>
      </c>
      <c r="J12" s="6" t="s">
        <v>1337</v>
      </c>
      <c r="K12" s="6" t="s">
        <v>64</v>
      </c>
      <c r="L12" s="6" t="s">
        <v>64</v>
      </c>
      <c r="M12" s="6" t="s">
        <v>105</v>
      </c>
      <c r="N12" s="6"/>
      <c r="O12" s="6" t="s">
        <v>1338</v>
      </c>
      <c r="P12" s="60">
        <f>COUNTIF(study_tools!B:B,A12)</f>
        <v>2</v>
      </c>
      <c r="Q12" s="6" t="s">
        <v>1374</v>
      </c>
      <c r="R12" s="60"/>
      <c r="S12" s="6"/>
      <c r="T12" s="61"/>
      <c r="U12" s="61"/>
      <c r="V12" s="61"/>
    </row>
    <row r="13" spans="1:23" ht="28.5">
      <c r="A13" s="85" t="s">
        <v>761</v>
      </c>
      <c r="B13" s="94" t="s">
        <v>1375</v>
      </c>
      <c r="C13" s="6"/>
      <c r="D13" s="6" t="s">
        <v>372</v>
      </c>
      <c r="E13" s="6" t="s">
        <v>1376</v>
      </c>
      <c r="F13" s="6" t="s">
        <v>67</v>
      </c>
      <c r="G13" s="59">
        <v>2000</v>
      </c>
      <c r="H13" s="6" t="s">
        <v>65</v>
      </c>
      <c r="I13" s="6" t="s">
        <v>1336</v>
      </c>
      <c r="J13" s="6" t="s">
        <v>1337</v>
      </c>
      <c r="K13" s="6" t="s">
        <v>64</v>
      </c>
      <c r="L13" s="6" t="s">
        <v>64</v>
      </c>
      <c r="M13" s="6" t="s">
        <v>105</v>
      </c>
      <c r="N13" s="6"/>
      <c r="O13" s="6" t="s">
        <v>1338</v>
      </c>
      <c r="P13" s="60">
        <f>COUNTIF(study_tools!B:B,A13)</f>
        <v>20</v>
      </c>
      <c r="Q13" s="6" t="s">
        <v>1377</v>
      </c>
      <c r="R13" s="60"/>
      <c r="S13" s="6"/>
      <c r="T13" s="61"/>
      <c r="U13" s="61"/>
      <c r="V13" s="61"/>
    </row>
    <row r="14" spans="1:23">
      <c r="A14" s="85" t="s">
        <v>1378</v>
      </c>
      <c r="B14" s="94" t="s">
        <v>1378</v>
      </c>
      <c r="C14" s="6"/>
      <c r="D14" s="6" t="s">
        <v>372</v>
      </c>
      <c r="E14" s="6" t="s">
        <v>1379</v>
      </c>
      <c r="F14" s="6" t="s">
        <v>1335</v>
      </c>
      <c r="G14" s="59">
        <v>2000</v>
      </c>
      <c r="H14" s="6" t="s">
        <v>65</v>
      </c>
      <c r="I14" s="6" t="s">
        <v>1336</v>
      </c>
      <c r="J14" s="6" t="s">
        <v>1337</v>
      </c>
      <c r="K14" s="6" t="s">
        <v>64</v>
      </c>
      <c r="L14" s="6" t="s">
        <v>64</v>
      </c>
      <c r="M14" s="6" t="s">
        <v>105</v>
      </c>
      <c r="N14" s="6"/>
      <c r="O14" s="6" t="s">
        <v>1343</v>
      </c>
      <c r="P14" s="60">
        <f>COUNTIF(study_tools!B:B,A14)</f>
        <v>0</v>
      </c>
      <c r="Q14" s="6" t="s">
        <v>1167</v>
      </c>
      <c r="R14" s="60"/>
      <c r="S14" s="6"/>
      <c r="T14" s="61"/>
      <c r="U14" s="61"/>
      <c r="V14" s="61"/>
    </row>
    <row r="15" spans="1:23">
      <c r="A15" s="85" t="s">
        <v>1380</v>
      </c>
      <c r="B15" s="94" t="s">
        <v>1380</v>
      </c>
      <c r="C15" s="6"/>
      <c r="D15" s="6" t="s">
        <v>1345</v>
      </c>
      <c r="E15" s="6" t="s">
        <v>1381</v>
      </c>
      <c r="F15" s="6" t="s">
        <v>28</v>
      </c>
      <c r="G15" s="59">
        <v>0</v>
      </c>
      <c r="H15" s="6" t="s">
        <v>64</v>
      </c>
      <c r="I15" s="6" t="s">
        <v>1336</v>
      </c>
      <c r="J15" s="6" t="s">
        <v>1336</v>
      </c>
      <c r="K15" s="6" t="s">
        <v>64</v>
      </c>
      <c r="L15" s="6" t="s">
        <v>64</v>
      </c>
      <c r="M15" s="6" t="s">
        <v>105</v>
      </c>
      <c r="N15" s="6"/>
      <c r="O15" s="6" t="s">
        <v>1338</v>
      </c>
      <c r="P15" s="60">
        <f>COUNTIF(study_tools!B:B,A15)</f>
        <v>3</v>
      </c>
      <c r="Q15" s="6" t="s">
        <v>1374</v>
      </c>
      <c r="R15" s="60"/>
      <c r="S15" s="6"/>
      <c r="T15" s="61"/>
      <c r="U15" s="61"/>
      <c r="V15" s="61"/>
    </row>
    <row r="16" spans="1:23">
      <c r="A16" s="85" t="s">
        <v>1146</v>
      </c>
      <c r="B16" s="94" t="s">
        <v>1382</v>
      </c>
      <c r="C16" s="6"/>
      <c r="D16" s="6" t="s">
        <v>1345</v>
      </c>
      <c r="E16" s="6" t="s">
        <v>1383</v>
      </c>
      <c r="F16" s="6" t="s">
        <v>1335</v>
      </c>
      <c r="G16" s="59">
        <v>0</v>
      </c>
      <c r="H16" s="6" t="s">
        <v>64</v>
      </c>
      <c r="I16" s="6" t="s">
        <v>1336</v>
      </c>
      <c r="J16" s="6" t="s">
        <v>1336</v>
      </c>
      <c r="K16" s="6" t="s">
        <v>64</v>
      </c>
      <c r="L16" s="6" t="s">
        <v>64</v>
      </c>
      <c r="M16" s="6" t="s">
        <v>105</v>
      </c>
      <c r="N16" s="6"/>
      <c r="O16" s="6" t="s">
        <v>1338</v>
      </c>
      <c r="P16" s="60">
        <f>COUNTIF(study_tools!B:B,A16)</f>
        <v>1</v>
      </c>
      <c r="Q16" s="6" t="s">
        <v>1384</v>
      </c>
      <c r="R16" s="60"/>
      <c r="S16" s="6"/>
      <c r="T16" s="61"/>
      <c r="U16" s="61"/>
      <c r="V16" s="61"/>
    </row>
    <row r="17" spans="1:22">
      <c r="A17" s="85" t="s">
        <v>731</v>
      </c>
      <c r="B17" s="94" t="s">
        <v>731</v>
      </c>
      <c r="C17" s="6"/>
      <c r="D17" s="6" t="s">
        <v>1362</v>
      </c>
      <c r="E17" s="6" t="s">
        <v>1385</v>
      </c>
      <c r="F17" s="6" t="s">
        <v>1335</v>
      </c>
      <c r="G17" s="59">
        <v>0</v>
      </c>
      <c r="H17" s="6" t="s">
        <v>64</v>
      </c>
      <c r="I17" s="6" t="s">
        <v>1336</v>
      </c>
      <c r="J17" s="6" t="s">
        <v>1337</v>
      </c>
      <c r="K17" s="6" t="s">
        <v>64</v>
      </c>
      <c r="L17" s="6" t="s">
        <v>64</v>
      </c>
      <c r="M17" s="6" t="s">
        <v>105</v>
      </c>
      <c r="N17" s="6"/>
      <c r="O17" s="6" t="s">
        <v>1338</v>
      </c>
      <c r="P17" s="60">
        <f>COUNTIF(study_tools!B:B,A17)</f>
        <v>3</v>
      </c>
      <c r="Q17" s="6" t="s">
        <v>1386</v>
      </c>
      <c r="R17" s="60"/>
      <c r="S17" s="6"/>
      <c r="T17" s="61"/>
      <c r="U17" s="61"/>
      <c r="V17" s="61"/>
    </row>
    <row r="18" spans="1:22">
      <c r="A18" s="85" t="s">
        <v>1154</v>
      </c>
      <c r="B18" s="94" t="s">
        <v>1387</v>
      </c>
      <c r="C18" s="6"/>
      <c r="D18" s="6" t="s">
        <v>1345</v>
      </c>
      <c r="E18" s="6" t="s">
        <v>1388</v>
      </c>
      <c r="F18" s="6" t="s">
        <v>28</v>
      </c>
      <c r="G18" s="59">
        <v>0</v>
      </c>
      <c r="H18" s="6" t="s">
        <v>64</v>
      </c>
      <c r="I18" s="6" t="s">
        <v>1337</v>
      </c>
      <c r="J18" s="6" t="s">
        <v>1337</v>
      </c>
      <c r="K18" s="6" t="s">
        <v>64</v>
      </c>
      <c r="L18" s="6" t="s">
        <v>64</v>
      </c>
      <c r="M18" s="6" t="s">
        <v>105</v>
      </c>
      <c r="N18" s="6"/>
      <c r="O18" s="6" t="s">
        <v>1343</v>
      </c>
      <c r="P18" s="60">
        <f>COUNTIF(study_tools!B:B,A18)</f>
        <v>4</v>
      </c>
      <c r="Q18" s="6" t="s">
        <v>1389</v>
      </c>
      <c r="R18" s="60"/>
      <c r="S18" s="6"/>
      <c r="T18" s="61"/>
      <c r="U18" s="61"/>
      <c r="V18" s="61"/>
    </row>
    <row r="19" spans="1:22">
      <c r="A19" s="85" t="s">
        <v>1145</v>
      </c>
      <c r="B19" s="94" t="s">
        <v>1145</v>
      </c>
      <c r="C19" s="6"/>
      <c r="D19" s="6" t="s">
        <v>372</v>
      </c>
      <c r="E19" s="6" t="s">
        <v>1390</v>
      </c>
      <c r="F19" s="6" t="s">
        <v>67</v>
      </c>
      <c r="G19" s="59">
        <v>1000</v>
      </c>
      <c r="H19" s="6" t="s">
        <v>65</v>
      </c>
      <c r="I19" s="6" t="s">
        <v>1337</v>
      </c>
      <c r="J19" s="6" t="s">
        <v>1337</v>
      </c>
      <c r="K19" s="6" t="s">
        <v>64</v>
      </c>
      <c r="L19" s="6" t="s">
        <v>64</v>
      </c>
      <c r="M19" s="6" t="s">
        <v>105</v>
      </c>
      <c r="N19" s="6"/>
      <c r="O19" s="6" t="s">
        <v>1338</v>
      </c>
      <c r="P19" s="60">
        <f>COUNTIF(study_tools!B:B,A19)</f>
        <v>10</v>
      </c>
      <c r="Q19" s="6" t="s">
        <v>1389</v>
      </c>
      <c r="R19" s="60"/>
      <c r="S19" s="6"/>
      <c r="T19" s="61"/>
      <c r="U19" s="61"/>
      <c r="V19" s="61"/>
    </row>
    <row r="20" spans="1:22">
      <c r="A20" s="85" t="s">
        <v>1391</v>
      </c>
      <c r="B20" s="94" t="s">
        <v>1392</v>
      </c>
      <c r="C20" s="6"/>
      <c r="D20" s="6" t="s">
        <v>475</v>
      </c>
      <c r="E20" s="6" t="s">
        <v>1393</v>
      </c>
      <c r="F20" s="6" t="s">
        <v>28</v>
      </c>
      <c r="G20" s="59">
        <v>0</v>
      </c>
      <c r="H20" s="6" t="s">
        <v>64</v>
      </c>
      <c r="I20" s="6" t="s">
        <v>1337</v>
      </c>
      <c r="J20" s="6" t="s">
        <v>1336</v>
      </c>
      <c r="K20" s="6" t="s">
        <v>64</v>
      </c>
      <c r="L20" s="6" t="s">
        <v>64</v>
      </c>
      <c r="M20" s="6" t="s">
        <v>1342</v>
      </c>
      <c r="N20" s="6"/>
      <c r="O20" s="6" t="s">
        <v>1343</v>
      </c>
      <c r="P20" s="60">
        <f>COUNTIF(study_tools!B:B,A20)</f>
        <v>0</v>
      </c>
      <c r="Q20" s="6" t="s">
        <v>1394</v>
      </c>
      <c r="R20" s="60"/>
      <c r="S20" s="6"/>
      <c r="T20" s="61"/>
      <c r="U20" s="61"/>
      <c r="V20" s="61"/>
    </row>
    <row r="21" spans="1:22">
      <c r="A21" s="85" t="s">
        <v>1395</v>
      </c>
      <c r="B21" s="94" t="s">
        <v>1396</v>
      </c>
      <c r="C21" s="6"/>
      <c r="D21" s="6" t="s">
        <v>1345</v>
      </c>
      <c r="E21" s="6" t="s">
        <v>1397</v>
      </c>
      <c r="F21" s="6" t="s">
        <v>1335</v>
      </c>
      <c r="G21" s="59">
        <v>0</v>
      </c>
      <c r="H21" s="6" t="s">
        <v>64</v>
      </c>
      <c r="I21" s="6" t="s">
        <v>1337</v>
      </c>
      <c r="J21" s="6" t="s">
        <v>1336</v>
      </c>
      <c r="K21" s="6" t="s">
        <v>64</v>
      </c>
      <c r="L21" s="6" t="s">
        <v>64</v>
      </c>
      <c r="M21" s="6" t="s">
        <v>105</v>
      </c>
      <c r="N21" s="6"/>
      <c r="O21" s="6" t="s">
        <v>1338</v>
      </c>
      <c r="P21" s="60">
        <f>COUNTIF(study_tools!B:B,A21)</f>
        <v>0</v>
      </c>
      <c r="Q21" s="6" t="s">
        <v>1339</v>
      </c>
      <c r="R21" s="60"/>
      <c r="S21" s="6"/>
      <c r="T21" s="61"/>
      <c r="U21" s="61"/>
      <c r="V21" s="61"/>
    </row>
    <row r="22" spans="1:22" ht="28.5">
      <c r="A22" s="85" t="s">
        <v>1149</v>
      </c>
      <c r="B22" s="94" t="s">
        <v>1398</v>
      </c>
      <c r="C22" s="6"/>
      <c r="D22" s="6" t="s">
        <v>1333</v>
      </c>
      <c r="E22" s="6" t="s">
        <v>1334</v>
      </c>
      <c r="F22" s="6" t="s">
        <v>28</v>
      </c>
      <c r="G22" s="59">
        <v>0</v>
      </c>
      <c r="H22" s="6" t="s">
        <v>64</v>
      </c>
      <c r="I22" s="6" t="s">
        <v>1337</v>
      </c>
      <c r="J22" s="6" t="s">
        <v>1336</v>
      </c>
      <c r="K22" s="6" t="s">
        <v>64</v>
      </c>
      <c r="L22" s="6" t="s">
        <v>64</v>
      </c>
      <c r="M22" s="6" t="s">
        <v>1342</v>
      </c>
      <c r="N22" s="6"/>
      <c r="O22" s="6" t="s">
        <v>1343</v>
      </c>
      <c r="P22" s="60">
        <f>COUNTIF(study_tools!B:B,A22)</f>
        <v>1</v>
      </c>
      <c r="Q22" s="6" t="s">
        <v>1339</v>
      </c>
      <c r="R22" s="60"/>
      <c r="S22" s="6"/>
      <c r="T22" s="61"/>
      <c r="U22" s="61"/>
      <c r="V22" s="61"/>
    </row>
    <row r="23" spans="1:22">
      <c r="A23" s="85" t="s">
        <v>1157</v>
      </c>
      <c r="B23" s="94" t="s">
        <v>1399</v>
      </c>
      <c r="C23" s="6"/>
      <c r="D23" s="6" t="s">
        <v>1333</v>
      </c>
      <c r="E23" s="6" t="s">
        <v>1334</v>
      </c>
      <c r="F23" s="6" t="s">
        <v>1335</v>
      </c>
      <c r="G23" s="59">
        <v>3000</v>
      </c>
      <c r="H23" s="6" t="s">
        <v>64</v>
      </c>
      <c r="I23" s="6" t="s">
        <v>1336</v>
      </c>
      <c r="J23" s="6" t="s">
        <v>1337</v>
      </c>
      <c r="K23" s="6" t="s">
        <v>64</v>
      </c>
      <c r="L23" s="6" t="s">
        <v>64</v>
      </c>
      <c r="M23" s="6" t="s">
        <v>105</v>
      </c>
      <c r="N23" s="6"/>
      <c r="O23" s="6" t="s">
        <v>1338</v>
      </c>
      <c r="P23" s="60">
        <f>COUNTIF(study_tools!B:B,A23)</f>
        <v>1</v>
      </c>
      <c r="Q23" s="6" t="s">
        <v>1400</v>
      </c>
      <c r="R23" s="60"/>
      <c r="S23" s="6"/>
      <c r="T23" s="61"/>
      <c r="U23" s="61"/>
      <c r="V23" s="61"/>
    </row>
    <row r="24" spans="1:22" ht="42.75">
      <c r="A24" s="85" t="s">
        <v>1140</v>
      </c>
      <c r="B24" s="94" t="s">
        <v>1401</v>
      </c>
      <c r="C24" s="6"/>
      <c r="D24" s="6" t="s">
        <v>1402</v>
      </c>
      <c r="E24" s="6" t="s">
        <v>1403</v>
      </c>
      <c r="F24" s="6" t="s">
        <v>28</v>
      </c>
      <c r="G24" s="59">
        <v>0</v>
      </c>
      <c r="H24" s="6" t="s">
        <v>64</v>
      </c>
      <c r="I24" s="6" t="s">
        <v>1337</v>
      </c>
      <c r="J24" s="6" t="s">
        <v>1336</v>
      </c>
      <c r="K24" s="6" t="s">
        <v>64</v>
      </c>
      <c r="L24" s="6" t="s">
        <v>64</v>
      </c>
      <c r="M24" s="6" t="s">
        <v>1342</v>
      </c>
      <c r="N24" s="6"/>
      <c r="O24" s="6" t="s">
        <v>1343</v>
      </c>
      <c r="P24" s="60">
        <f>COUNTIF(study_tools!B:B,A24)</f>
        <v>1</v>
      </c>
      <c r="Q24" s="6" t="s">
        <v>1374</v>
      </c>
      <c r="R24" s="60"/>
      <c r="S24" s="6"/>
      <c r="T24" s="61"/>
      <c r="U24" s="61"/>
      <c r="V24" s="61"/>
    </row>
    <row r="25" spans="1:22">
      <c r="A25" s="85" t="s">
        <v>1163</v>
      </c>
      <c r="B25" s="94" t="s">
        <v>1404</v>
      </c>
      <c r="C25" s="6"/>
      <c r="D25" s="6" t="s">
        <v>598</v>
      </c>
      <c r="E25" s="6" t="s">
        <v>1405</v>
      </c>
      <c r="F25" s="6" t="s">
        <v>28</v>
      </c>
      <c r="G25" s="59">
        <v>0</v>
      </c>
      <c r="H25" s="6" t="s">
        <v>64</v>
      </c>
      <c r="I25" s="6" t="s">
        <v>1406</v>
      </c>
      <c r="J25" s="6" t="s">
        <v>1336</v>
      </c>
      <c r="K25" s="6" t="s">
        <v>64</v>
      </c>
      <c r="L25" s="6" t="s">
        <v>65</v>
      </c>
      <c r="M25" s="6" t="s">
        <v>105</v>
      </c>
      <c r="N25" s="6"/>
      <c r="O25" s="6" t="s">
        <v>1343</v>
      </c>
      <c r="P25" s="60">
        <f>COUNTIF(study_tools!B:B,A25)</f>
        <v>1</v>
      </c>
      <c r="Q25" s="6" t="s">
        <v>1339</v>
      </c>
      <c r="R25" s="60"/>
      <c r="S25" s="6"/>
      <c r="T25" s="61"/>
      <c r="U25" s="61"/>
      <c r="V25" s="61"/>
    </row>
    <row r="26" spans="1:22" ht="42.75">
      <c r="A26" s="85" t="s">
        <v>1150</v>
      </c>
      <c r="B26" s="94" t="s">
        <v>1407</v>
      </c>
      <c r="C26" s="6"/>
      <c r="D26" s="6" t="s">
        <v>372</v>
      </c>
      <c r="E26" s="6" t="s">
        <v>1408</v>
      </c>
      <c r="F26" s="6" t="s">
        <v>28</v>
      </c>
      <c r="G26" s="59">
        <v>0</v>
      </c>
      <c r="H26" s="6" t="s">
        <v>64</v>
      </c>
      <c r="I26" s="6" t="s">
        <v>1337</v>
      </c>
      <c r="J26" s="6" t="s">
        <v>1336</v>
      </c>
      <c r="K26" s="6" t="s">
        <v>64</v>
      </c>
      <c r="L26" s="6" t="s">
        <v>64</v>
      </c>
      <c r="M26" s="6" t="s">
        <v>1342</v>
      </c>
      <c r="N26" s="6"/>
      <c r="O26" s="6" t="s">
        <v>1343</v>
      </c>
      <c r="P26" s="60">
        <f>COUNTIF(study_tools!B:B,A26)</f>
        <v>1</v>
      </c>
      <c r="Q26" s="6" t="s">
        <v>1409</v>
      </c>
      <c r="R26" s="60"/>
      <c r="S26" s="6"/>
      <c r="T26" s="61"/>
      <c r="U26" s="61"/>
      <c r="V26" s="61"/>
    </row>
    <row r="27" spans="1:22">
      <c r="A27" s="85" t="s">
        <v>1410</v>
      </c>
      <c r="B27" s="94" t="s">
        <v>1411</v>
      </c>
      <c r="C27" s="6"/>
      <c r="D27" s="6" t="s">
        <v>627</v>
      </c>
      <c r="E27" s="6" t="s">
        <v>1412</v>
      </c>
      <c r="F27" s="6" t="s">
        <v>1335</v>
      </c>
      <c r="G27" s="59">
        <v>5000</v>
      </c>
      <c r="H27" s="6" t="s">
        <v>65</v>
      </c>
      <c r="I27" s="6" t="s">
        <v>1337</v>
      </c>
      <c r="J27" s="6" t="s">
        <v>1336</v>
      </c>
      <c r="K27" s="6" t="s">
        <v>64</v>
      </c>
      <c r="L27" s="6" t="s">
        <v>65</v>
      </c>
      <c r="M27" s="6" t="s">
        <v>1342</v>
      </c>
      <c r="N27" s="6"/>
      <c r="O27" s="6" t="s">
        <v>1338</v>
      </c>
      <c r="P27" s="60">
        <f>COUNTIF(study_tools!B:B,A27)</f>
        <v>0</v>
      </c>
      <c r="Q27" s="6" t="s">
        <v>1339</v>
      </c>
      <c r="R27" s="60"/>
      <c r="S27" s="6"/>
      <c r="T27" s="61"/>
      <c r="U27" s="61"/>
      <c r="V27" s="61"/>
    </row>
    <row r="28" spans="1:22">
      <c r="A28" s="85" t="s">
        <v>127</v>
      </c>
      <c r="B28" s="94" t="s">
        <v>1413</v>
      </c>
      <c r="C28" s="6"/>
      <c r="D28" s="6" t="s">
        <v>475</v>
      </c>
      <c r="E28" s="6" t="s">
        <v>1393</v>
      </c>
      <c r="F28" s="6" t="s">
        <v>28</v>
      </c>
      <c r="G28" s="59">
        <v>0</v>
      </c>
      <c r="H28" s="6" t="s">
        <v>64</v>
      </c>
      <c r="I28" s="6" t="s">
        <v>1337</v>
      </c>
      <c r="J28" s="6" t="s">
        <v>1336</v>
      </c>
      <c r="K28" s="6" t="s">
        <v>64</v>
      </c>
      <c r="L28" s="6" t="s">
        <v>64</v>
      </c>
      <c r="M28" s="6" t="s">
        <v>1342</v>
      </c>
      <c r="N28" s="6"/>
      <c r="O28" s="6" t="s">
        <v>1343</v>
      </c>
      <c r="P28" s="60">
        <f>COUNTIF(study_tools!B:B,A28)</f>
        <v>0</v>
      </c>
      <c r="Q28" s="6" t="s">
        <v>1350</v>
      </c>
      <c r="R28" s="60"/>
      <c r="S28" s="6"/>
      <c r="T28" s="61"/>
      <c r="U28" s="61"/>
      <c r="V28" s="61"/>
    </row>
    <row r="29" spans="1:22" ht="28.5">
      <c r="A29" s="85" t="s">
        <v>1162</v>
      </c>
      <c r="B29" s="94" t="s">
        <v>1414</v>
      </c>
      <c r="C29" s="6"/>
      <c r="D29" s="6" t="s">
        <v>1345</v>
      </c>
      <c r="E29" s="6" t="s">
        <v>1383</v>
      </c>
      <c r="F29" s="6" t="s">
        <v>1335</v>
      </c>
      <c r="G29" s="59">
        <v>0</v>
      </c>
      <c r="H29" s="6" t="s">
        <v>64</v>
      </c>
      <c r="I29" s="6" t="s">
        <v>1336</v>
      </c>
      <c r="J29" s="6" t="s">
        <v>1336</v>
      </c>
      <c r="K29" s="6" t="s">
        <v>64</v>
      </c>
      <c r="L29" s="6" t="s">
        <v>64</v>
      </c>
      <c r="M29" s="6" t="s">
        <v>105</v>
      </c>
      <c r="N29" s="6"/>
      <c r="O29" s="6" t="s">
        <v>1338</v>
      </c>
      <c r="P29" s="60">
        <f>COUNTIF(study_tools!B:B,A29)</f>
        <v>1</v>
      </c>
      <c r="Q29" s="6" t="s">
        <v>1415</v>
      </c>
      <c r="R29" s="60"/>
      <c r="S29" s="6"/>
      <c r="T29" s="61"/>
      <c r="U29" s="61"/>
      <c r="V29" s="61"/>
    </row>
    <row r="30" spans="1:22" ht="28.5">
      <c r="A30" s="85" t="s">
        <v>1416</v>
      </c>
      <c r="B30" s="94" t="s">
        <v>1417</v>
      </c>
      <c r="C30" s="6"/>
      <c r="D30" s="6" t="s">
        <v>277</v>
      </c>
      <c r="E30" s="6" t="s">
        <v>1418</v>
      </c>
      <c r="F30" s="6" t="s">
        <v>67</v>
      </c>
      <c r="G30" s="59">
        <v>10000</v>
      </c>
      <c r="H30" s="6" t="s">
        <v>65</v>
      </c>
      <c r="I30" s="6" t="s">
        <v>1337</v>
      </c>
      <c r="J30" s="6" t="s">
        <v>1337</v>
      </c>
      <c r="K30" s="6" t="s">
        <v>64</v>
      </c>
      <c r="L30" s="6" t="s">
        <v>64</v>
      </c>
      <c r="M30" s="6" t="s">
        <v>105</v>
      </c>
      <c r="N30" s="6"/>
      <c r="O30" s="6" t="s">
        <v>1338</v>
      </c>
      <c r="P30" s="60">
        <f>COUNTIF(study_tools!B:B,A30)</f>
        <v>0</v>
      </c>
      <c r="Q30" s="6" t="s">
        <v>1415</v>
      </c>
      <c r="R30" s="60"/>
      <c r="S30" s="6"/>
      <c r="T30" s="61"/>
      <c r="U30" s="61"/>
      <c r="V30" s="61"/>
    </row>
    <row r="31" spans="1:22">
      <c r="A31" s="6"/>
      <c r="B31" s="94"/>
      <c r="C31" s="6"/>
      <c r="D31" s="6"/>
      <c r="E31" s="6"/>
      <c r="F31" s="6"/>
      <c r="G31" s="6"/>
      <c r="H31" s="6"/>
      <c r="I31" s="6"/>
      <c r="J31" s="6"/>
      <c r="K31" s="6"/>
      <c r="L31" s="6"/>
      <c r="M31" s="6"/>
      <c r="N31" s="6"/>
      <c r="O31" s="6"/>
      <c r="P31" s="6"/>
      <c r="Q31" s="6"/>
      <c r="R31" s="6"/>
      <c r="S31" s="6"/>
    </row>
    <row r="32" spans="1:22">
      <c r="A32" s="6"/>
      <c r="B32" s="94"/>
      <c r="C32" s="6"/>
      <c r="D32" s="6"/>
      <c r="E32" s="6"/>
      <c r="F32" s="6"/>
      <c r="G32" s="6"/>
      <c r="H32" s="6"/>
      <c r="I32" s="6"/>
      <c r="J32" s="6"/>
      <c r="K32" s="6"/>
      <c r="L32" s="6"/>
      <c r="M32" s="6"/>
      <c r="N32" s="6"/>
      <c r="O32" s="6"/>
      <c r="P32" s="6"/>
      <c r="Q32" s="6"/>
      <c r="R32" s="6"/>
      <c r="S32" s="6"/>
    </row>
    <row r="33" spans="1:19">
      <c r="A33" s="6"/>
      <c r="B33" s="94"/>
      <c r="C33" s="6"/>
      <c r="D33" s="6"/>
      <c r="E33" s="6"/>
      <c r="F33" s="6"/>
      <c r="G33" s="6"/>
      <c r="H33" s="6"/>
      <c r="I33" s="6"/>
      <c r="J33" s="6"/>
      <c r="K33" s="6"/>
      <c r="L33" s="6"/>
      <c r="M33" s="6"/>
      <c r="N33" s="6"/>
      <c r="O33" s="6"/>
      <c r="P33" s="6"/>
      <c r="Q33" s="6"/>
      <c r="R33" s="6"/>
      <c r="S33" s="6"/>
    </row>
    <row r="34" spans="1:19">
      <c r="A34" s="6"/>
      <c r="B34" s="94"/>
      <c r="C34" s="6"/>
      <c r="D34" s="6"/>
      <c r="E34" s="6"/>
      <c r="F34" s="6"/>
      <c r="G34" s="6"/>
      <c r="H34" s="6"/>
      <c r="I34" s="6"/>
      <c r="J34" s="6"/>
      <c r="K34" s="6"/>
      <c r="L34" s="6"/>
      <c r="M34" s="6"/>
      <c r="N34" s="6"/>
      <c r="O34" s="6"/>
      <c r="P34" s="6"/>
      <c r="Q34" s="6"/>
      <c r="R34" s="6"/>
      <c r="S34" s="6"/>
    </row>
    <row r="35" spans="1:19">
      <c r="A35" s="6"/>
      <c r="B35" s="94"/>
      <c r="C35" s="6"/>
      <c r="D35" s="6"/>
      <c r="E35" s="6"/>
      <c r="F35" s="6"/>
      <c r="G35" s="6"/>
      <c r="H35" s="6"/>
      <c r="I35" s="6"/>
      <c r="J35" s="6"/>
      <c r="K35" s="6"/>
      <c r="L35" s="6"/>
      <c r="M35" s="6"/>
      <c r="N35" s="6"/>
      <c r="O35" s="6"/>
      <c r="P35" s="6"/>
      <c r="Q35" s="6"/>
      <c r="R35" s="6"/>
      <c r="S35" s="6"/>
    </row>
    <row r="36" spans="1:19">
      <c r="A36" s="6"/>
      <c r="B36" s="94"/>
      <c r="C36" s="6"/>
      <c r="D36" s="6"/>
      <c r="E36" s="6"/>
      <c r="F36" s="6"/>
      <c r="G36" s="6"/>
      <c r="H36" s="6"/>
      <c r="I36" s="6"/>
      <c r="J36" s="6"/>
      <c r="K36" s="6"/>
      <c r="L36" s="6"/>
      <c r="M36" s="6"/>
      <c r="N36" s="6"/>
      <c r="O36" s="6"/>
      <c r="P36" s="6"/>
      <c r="Q36" s="6"/>
      <c r="R36" s="6"/>
      <c r="S36" s="6"/>
    </row>
    <row r="37" spans="1:19">
      <c r="A37" s="6"/>
      <c r="B37" s="94"/>
      <c r="C37" s="6"/>
      <c r="D37" s="6"/>
      <c r="E37" s="6"/>
      <c r="F37" s="6"/>
      <c r="G37" s="6"/>
      <c r="H37" s="6"/>
      <c r="I37" s="6"/>
      <c r="J37" s="6"/>
      <c r="K37" s="6"/>
      <c r="L37" s="6"/>
      <c r="M37" s="6"/>
      <c r="N37" s="6"/>
      <c r="O37" s="6"/>
      <c r="P37" s="6"/>
      <c r="Q37" s="6"/>
      <c r="R37" s="6"/>
      <c r="S37" s="6"/>
    </row>
    <row r="38" spans="1:19">
      <c r="A38" s="6"/>
      <c r="B38" s="94"/>
      <c r="C38" s="6"/>
      <c r="D38" s="6"/>
      <c r="E38" s="6"/>
      <c r="F38" s="6"/>
      <c r="G38" s="6"/>
      <c r="H38" s="6"/>
      <c r="I38" s="6"/>
      <c r="J38" s="6"/>
      <c r="K38" s="6"/>
      <c r="L38" s="6"/>
      <c r="M38" s="6"/>
      <c r="N38" s="6"/>
      <c r="O38" s="6"/>
      <c r="P38" s="6"/>
      <c r="Q38" s="6"/>
      <c r="R38" s="6"/>
      <c r="S38" s="6"/>
    </row>
    <row r="39" spans="1:19">
      <c r="A39" s="6"/>
      <c r="B39" s="94"/>
      <c r="C39" s="6"/>
      <c r="D39" s="6"/>
      <c r="E39" s="6"/>
      <c r="F39" s="6"/>
      <c r="G39" s="6"/>
      <c r="H39" s="6"/>
      <c r="I39" s="6"/>
      <c r="J39" s="6"/>
      <c r="K39" s="6"/>
      <c r="L39" s="6"/>
      <c r="M39" s="6"/>
      <c r="N39" s="6"/>
      <c r="O39" s="6"/>
      <c r="P39" s="6"/>
      <c r="Q39" s="6"/>
      <c r="R39" s="6"/>
      <c r="S39" s="6"/>
    </row>
    <row r="40" spans="1:19">
      <c r="A40" s="6"/>
      <c r="B40" s="94"/>
      <c r="C40" s="6"/>
      <c r="D40" s="6"/>
      <c r="E40" s="6"/>
      <c r="F40" s="6"/>
      <c r="G40" s="6"/>
      <c r="H40" s="6"/>
      <c r="I40" s="6"/>
      <c r="J40" s="6"/>
      <c r="K40" s="6"/>
      <c r="L40" s="6"/>
      <c r="M40" s="6"/>
      <c r="N40" s="6"/>
      <c r="O40" s="6"/>
      <c r="P40" s="6"/>
      <c r="Q40" s="6"/>
      <c r="R40" s="6"/>
      <c r="S40" s="6"/>
    </row>
    <row r="41" spans="1:19">
      <c r="A41" s="6"/>
      <c r="B41" s="94"/>
      <c r="C41" s="6"/>
      <c r="D41" s="6"/>
      <c r="E41" s="6"/>
      <c r="F41" s="6"/>
      <c r="G41" s="6"/>
      <c r="H41" s="6"/>
      <c r="I41" s="6"/>
      <c r="J41" s="6"/>
      <c r="K41" s="6"/>
      <c r="L41" s="6"/>
      <c r="M41" s="6"/>
      <c r="N41" s="6"/>
      <c r="O41" s="6"/>
      <c r="P41" s="6"/>
      <c r="Q41" s="6"/>
      <c r="R41" s="6"/>
      <c r="S41" s="6"/>
    </row>
    <row r="42" spans="1:19">
      <c r="A42" s="6"/>
      <c r="B42" s="94"/>
      <c r="C42" s="6"/>
      <c r="D42" s="6"/>
      <c r="E42" s="6"/>
      <c r="F42" s="6"/>
      <c r="G42" s="6"/>
      <c r="H42" s="6"/>
      <c r="I42" s="6"/>
      <c r="J42" s="6"/>
      <c r="K42" s="6"/>
      <c r="L42" s="6"/>
      <c r="M42" s="6"/>
      <c r="N42" s="6"/>
      <c r="O42" s="6"/>
      <c r="P42" s="6"/>
      <c r="Q42" s="6"/>
      <c r="R42" s="6"/>
      <c r="S42" s="6"/>
    </row>
    <row r="43" spans="1:19">
      <c r="A43" s="6"/>
      <c r="B43" s="94"/>
      <c r="C43" s="6"/>
      <c r="D43" s="6"/>
      <c r="E43" s="6"/>
      <c r="F43" s="6"/>
      <c r="G43" s="6"/>
      <c r="H43" s="6"/>
      <c r="I43" s="6"/>
      <c r="J43" s="6"/>
      <c r="K43" s="6"/>
      <c r="L43" s="6"/>
      <c r="M43" s="6"/>
      <c r="N43" s="6"/>
      <c r="O43" s="6"/>
      <c r="P43" s="6"/>
      <c r="Q43" s="6"/>
      <c r="R43" s="6"/>
      <c r="S43" s="6"/>
    </row>
    <row r="44" spans="1:19">
      <c r="A44" s="6"/>
      <c r="B44" s="94"/>
      <c r="C44" s="6"/>
      <c r="D44" s="6"/>
      <c r="E44" s="6"/>
      <c r="F44" s="6"/>
      <c r="G44" s="6"/>
      <c r="H44" s="6"/>
      <c r="I44" s="6"/>
      <c r="J44" s="6"/>
      <c r="K44" s="6"/>
      <c r="L44" s="6"/>
      <c r="M44" s="6"/>
      <c r="N44" s="6"/>
      <c r="O44" s="6"/>
      <c r="P44" s="6"/>
      <c r="Q44" s="6"/>
      <c r="R44" s="6"/>
      <c r="S44" s="6"/>
    </row>
    <row r="45" spans="1:19">
      <c r="A45" s="6"/>
      <c r="B45" s="94"/>
      <c r="C45" s="6"/>
      <c r="D45" s="6"/>
      <c r="E45" s="6"/>
      <c r="F45" s="6"/>
      <c r="G45" s="6"/>
      <c r="H45" s="6"/>
      <c r="I45" s="6"/>
      <c r="J45" s="6"/>
      <c r="K45" s="6"/>
      <c r="L45" s="6"/>
      <c r="M45" s="6"/>
      <c r="N45" s="6"/>
      <c r="O45" s="6"/>
      <c r="P45" s="6"/>
      <c r="Q45" s="6"/>
      <c r="R45" s="6"/>
      <c r="S45" s="6"/>
    </row>
    <row r="46" spans="1:19">
      <c r="A46" s="6"/>
      <c r="B46" s="94"/>
      <c r="C46" s="6"/>
      <c r="D46" s="6"/>
      <c r="E46" s="6"/>
      <c r="F46" s="6"/>
      <c r="G46" s="6"/>
      <c r="H46" s="6"/>
      <c r="I46" s="6"/>
      <c r="J46" s="6"/>
      <c r="K46" s="6"/>
      <c r="L46" s="6"/>
      <c r="M46" s="6"/>
      <c r="N46" s="6"/>
      <c r="O46" s="6"/>
      <c r="P46" s="6"/>
      <c r="Q46" s="6"/>
      <c r="R46" s="6"/>
      <c r="S46" s="6"/>
    </row>
    <row r="47" spans="1:19">
      <c r="A47" s="6"/>
      <c r="B47" s="94"/>
      <c r="C47" s="6"/>
      <c r="D47" s="6"/>
      <c r="E47" s="6"/>
      <c r="F47" s="6"/>
      <c r="G47" s="6"/>
      <c r="H47" s="6"/>
      <c r="I47" s="6"/>
      <c r="J47" s="6"/>
      <c r="K47" s="6"/>
      <c r="L47" s="6"/>
      <c r="M47" s="6"/>
      <c r="N47" s="6"/>
      <c r="O47" s="6"/>
      <c r="P47" s="6"/>
      <c r="Q47" s="6"/>
      <c r="R47" s="6"/>
      <c r="S47" s="6"/>
    </row>
    <row r="48" spans="1:19">
      <c r="A48" s="6"/>
      <c r="B48" s="94"/>
      <c r="C48" s="6"/>
      <c r="D48" s="6"/>
      <c r="E48" s="6"/>
      <c r="F48" s="6"/>
      <c r="G48" s="6"/>
      <c r="H48" s="6"/>
      <c r="I48" s="6"/>
      <c r="J48" s="6"/>
      <c r="K48" s="6"/>
      <c r="L48" s="6"/>
      <c r="M48" s="6"/>
      <c r="N48" s="6"/>
      <c r="O48" s="6"/>
      <c r="P48" s="6"/>
      <c r="Q48" s="6"/>
      <c r="R48" s="6"/>
      <c r="S48" s="6"/>
    </row>
    <row r="49" spans="1:19">
      <c r="A49" s="6"/>
      <c r="B49" s="94"/>
      <c r="C49" s="6"/>
      <c r="D49" s="6"/>
      <c r="E49" s="6"/>
      <c r="F49" s="6"/>
      <c r="G49" s="6"/>
      <c r="H49" s="6"/>
      <c r="I49" s="6"/>
      <c r="J49" s="6"/>
      <c r="K49" s="6"/>
      <c r="L49" s="6"/>
      <c r="M49" s="6"/>
      <c r="N49" s="6"/>
      <c r="O49" s="6"/>
      <c r="P49" s="6"/>
      <c r="Q49" s="6"/>
      <c r="R49" s="6"/>
      <c r="S49" s="6"/>
    </row>
    <row r="50" spans="1:19">
      <c r="A50" s="6"/>
      <c r="B50" s="94"/>
      <c r="C50" s="6"/>
      <c r="D50" s="6"/>
      <c r="E50" s="6"/>
      <c r="F50" s="6"/>
      <c r="G50" s="6"/>
      <c r="H50" s="6"/>
      <c r="I50" s="6"/>
      <c r="J50" s="6"/>
      <c r="K50" s="6"/>
      <c r="L50" s="6"/>
      <c r="M50" s="6"/>
      <c r="N50" s="6"/>
      <c r="O50" s="6"/>
      <c r="P50" s="6"/>
      <c r="Q50" s="6"/>
      <c r="R50" s="6"/>
      <c r="S50" s="6"/>
    </row>
    <row r="51" spans="1:19">
      <c r="A51" s="6"/>
      <c r="B51" s="94"/>
      <c r="C51" s="6"/>
      <c r="D51" s="6"/>
      <c r="E51" s="6"/>
      <c r="F51" s="6"/>
      <c r="G51" s="6"/>
      <c r="H51" s="6"/>
      <c r="I51" s="6"/>
      <c r="J51" s="6"/>
      <c r="K51" s="6"/>
      <c r="L51" s="6"/>
      <c r="M51" s="6"/>
      <c r="N51" s="6"/>
      <c r="O51" s="6"/>
      <c r="P51" s="6"/>
      <c r="Q51" s="6"/>
      <c r="R51" s="6"/>
      <c r="S51" s="6"/>
    </row>
    <row r="52" spans="1:19">
      <c r="A52" s="6"/>
      <c r="B52" s="94"/>
      <c r="C52" s="6"/>
      <c r="D52" s="6"/>
      <c r="E52" s="6"/>
      <c r="F52" s="6"/>
      <c r="G52" s="6"/>
      <c r="H52" s="6"/>
      <c r="I52" s="6"/>
      <c r="J52" s="6"/>
      <c r="K52" s="6"/>
      <c r="L52" s="6"/>
      <c r="M52" s="6"/>
      <c r="N52" s="6"/>
      <c r="O52" s="6"/>
      <c r="P52" s="6"/>
      <c r="Q52" s="6"/>
      <c r="R52" s="6"/>
      <c r="S52" s="6"/>
    </row>
    <row r="53" spans="1:19">
      <c r="A53" s="6"/>
      <c r="B53" s="94"/>
      <c r="C53" s="6"/>
      <c r="D53" s="6"/>
      <c r="E53" s="6"/>
      <c r="F53" s="6"/>
      <c r="G53" s="6"/>
      <c r="H53" s="6"/>
      <c r="I53" s="6"/>
      <c r="J53" s="6"/>
      <c r="K53" s="6"/>
      <c r="L53" s="6"/>
      <c r="M53" s="6"/>
      <c r="N53" s="6"/>
      <c r="O53" s="6"/>
      <c r="P53" s="6"/>
      <c r="Q53" s="6"/>
      <c r="R53" s="6"/>
      <c r="S53" s="6"/>
    </row>
    <row r="54" spans="1:19">
      <c r="A54" s="6"/>
      <c r="B54" s="94"/>
      <c r="C54" s="6"/>
      <c r="D54" s="6"/>
      <c r="E54" s="6"/>
      <c r="F54" s="6"/>
      <c r="G54" s="6"/>
      <c r="H54" s="6"/>
      <c r="I54" s="6"/>
      <c r="J54" s="6"/>
      <c r="K54" s="6"/>
      <c r="L54" s="6"/>
      <c r="M54" s="6"/>
      <c r="N54" s="6"/>
      <c r="O54" s="6"/>
      <c r="P54" s="6"/>
      <c r="Q54" s="6"/>
      <c r="R54" s="6"/>
      <c r="S54" s="6"/>
    </row>
    <row r="55" spans="1:19">
      <c r="A55" s="6"/>
      <c r="B55" s="94"/>
      <c r="C55" s="6"/>
      <c r="D55" s="6"/>
      <c r="E55" s="6"/>
      <c r="F55" s="6"/>
      <c r="G55" s="6"/>
      <c r="H55" s="6"/>
      <c r="I55" s="6"/>
      <c r="J55" s="6"/>
      <c r="K55" s="6"/>
      <c r="L55" s="6"/>
      <c r="M55" s="6"/>
      <c r="N55" s="6"/>
      <c r="O55" s="6"/>
      <c r="P55" s="6"/>
      <c r="Q55" s="6"/>
      <c r="R55" s="6"/>
      <c r="S55" s="6"/>
    </row>
    <row r="56" spans="1:19">
      <c r="A56" s="6"/>
      <c r="B56" s="94"/>
      <c r="C56" s="6"/>
      <c r="D56" s="6"/>
      <c r="E56" s="6"/>
      <c r="F56" s="6"/>
      <c r="G56" s="6"/>
      <c r="H56" s="6"/>
      <c r="I56" s="6"/>
      <c r="J56" s="6"/>
      <c r="K56" s="6"/>
      <c r="L56" s="6"/>
      <c r="M56" s="6"/>
      <c r="N56" s="6"/>
      <c r="O56" s="6"/>
      <c r="P56" s="6"/>
      <c r="Q56" s="6"/>
      <c r="R56" s="6"/>
      <c r="S56" s="6"/>
    </row>
    <row r="57" spans="1:19">
      <c r="A57" s="6"/>
      <c r="B57" s="94"/>
      <c r="C57" s="6"/>
      <c r="D57" s="6"/>
      <c r="E57" s="6"/>
      <c r="F57" s="6"/>
      <c r="G57" s="6"/>
      <c r="H57" s="6"/>
      <c r="I57" s="6"/>
      <c r="J57" s="6"/>
      <c r="K57" s="6"/>
      <c r="L57" s="6"/>
      <c r="M57" s="6"/>
      <c r="N57" s="6"/>
      <c r="O57" s="6"/>
      <c r="P57" s="6"/>
      <c r="Q57" s="6"/>
      <c r="R57" s="6"/>
      <c r="S57" s="6"/>
    </row>
    <row r="58" spans="1:19">
      <c r="A58" s="6"/>
      <c r="B58" s="94"/>
      <c r="C58" s="6"/>
      <c r="D58" s="6"/>
      <c r="E58" s="6"/>
      <c r="F58" s="6"/>
      <c r="G58" s="6"/>
      <c r="H58" s="6"/>
      <c r="I58" s="6"/>
      <c r="J58" s="6"/>
      <c r="K58" s="6"/>
      <c r="L58" s="6"/>
      <c r="M58" s="6"/>
      <c r="N58" s="6"/>
      <c r="O58" s="6"/>
      <c r="P58" s="6"/>
      <c r="Q58" s="6"/>
      <c r="R58" s="6"/>
      <c r="S58" s="6"/>
    </row>
    <row r="59" spans="1:19">
      <c r="A59" s="6"/>
      <c r="B59" s="94"/>
      <c r="C59" s="6"/>
      <c r="D59" s="6"/>
      <c r="E59" s="6"/>
      <c r="F59" s="6"/>
      <c r="G59" s="6"/>
      <c r="H59" s="6"/>
      <c r="I59" s="6"/>
      <c r="J59" s="6"/>
      <c r="K59" s="6"/>
      <c r="L59" s="6"/>
      <c r="M59" s="6"/>
      <c r="N59" s="6"/>
      <c r="O59" s="6"/>
      <c r="P59" s="6"/>
      <c r="Q59" s="6"/>
      <c r="R59" s="6"/>
      <c r="S59" s="6"/>
    </row>
    <row r="60" spans="1:19">
      <c r="A60" s="6"/>
      <c r="B60" s="94"/>
      <c r="C60" s="6"/>
      <c r="D60" s="6"/>
      <c r="E60" s="6"/>
      <c r="F60" s="6"/>
      <c r="G60" s="6"/>
      <c r="H60" s="6"/>
      <c r="I60" s="6"/>
      <c r="J60" s="6"/>
      <c r="K60" s="6"/>
      <c r="L60" s="6"/>
      <c r="M60" s="6"/>
      <c r="N60" s="6"/>
      <c r="O60" s="6"/>
      <c r="P60" s="6"/>
      <c r="Q60" s="6"/>
      <c r="R60" s="6"/>
      <c r="S60" s="6"/>
    </row>
    <row r="61" spans="1:19">
      <c r="A61" s="6"/>
      <c r="B61" s="94"/>
      <c r="C61" s="6"/>
      <c r="D61" s="6"/>
      <c r="E61" s="6"/>
      <c r="F61" s="6"/>
      <c r="G61" s="6"/>
      <c r="H61" s="6"/>
      <c r="I61" s="6"/>
      <c r="J61" s="6"/>
      <c r="K61" s="6"/>
      <c r="L61" s="6"/>
      <c r="M61" s="6"/>
      <c r="N61" s="6"/>
      <c r="O61" s="6"/>
      <c r="P61" s="6"/>
      <c r="Q61" s="6"/>
      <c r="R61" s="6"/>
      <c r="S61" s="6"/>
    </row>
    <row r="62" spans="1:19">
      <c r="A62" s="6"/>
      <c r="B62" s="94"/>
      <c r="C62" s="6"/>
      <c r="D62" s="6"/>
      <c r="E62" s="6"/>
      <c r="F62" s="6"/>
      <c r="G62" s="6"/>
      <c r="H62" s="6"/>
      <c r="I62" s="6"/>
      <c r="J62" s="6"/>
      <c r="K62" s="6"/>
      <c r="L62" s="6"/>
      <c r="M62" s="6"/>
      <c r="N62" s="6"/>
      <c r="O62" s="6"/>
      <c r="P62" s="6"/>
      <c r="Q62" s="6"/>
      <c r="R62" s="6"/>
      <c r="S62" s="6"/>
    </row>
    <row r="63" spans="1:19">
      <c r="A63" s="6"/>
      <c r="B63" s="94"/>
      <c r="C63" s="6"/>
      <c r="D63" s="6"/>
      <c r="E63" s="6"/>
      <c r="F63" s="6"/>
      <c r="G63" s="6"/>
      <c r="H63" s="6"/>
      <c r="I63" s="6"/>
      <c r="J63" s="6"/>
      <c r="K63" s="6"/>
      <c r="L63" s="6"/>
      <c r="M63" s="6"/>
      <c r="N63" s="6"/>
      <c r="O63" s="6"/>
      <c r="P63" s="6"/>
      <c r="Q63" s="6"/>
      <c r="R63" s="6"/>
      <c r="S63" s="6"/>
    </row>
    <row r="64" spans="1:19">
      <c r="A64" s="6"/>
      <c r="B64" s="94"/>
      <c r="C64" s="6"/>
      <c r="D64" s="6"/>
      <c r="E64" s="6"/>
      <c r="F64" s="6"/>
      <c r="G64" s="6"/>
      <c r="H64" s="6"/>
      <c r="I64" s="6"/>
      <c r="J64" s="6"/>
      <c r="K64" s="6"/>
      <c r="L64" s="6"/>
      <c r="M64" s="6"/>
      <c r="N64" s="6"/>
      <c r="O64" s="6"/>
      <c r="P64" s="6"/>
      <c r="Q64" s="6"/>
      <c r="R64" s="6"/>
      <c r="S64" s="6"/>
    </row>
    <row r="65" spans="1:19">
      <c r="A65" s="6"/>
      <c r="B65" s="94"/>
      <c r="C65" s="6"/>
      <c r="D65" s="6"/>
      <c r="E65" s="6"/>
      <c r="F65" s="6"/>
      <c r="G65" s="6"/>
      <c r="H65" s="6"/>
      <c r="I65" s="6"/>
      <c r="J65" s="6"/>
      <c r="K65" s="6"/>
      <c r="L65" s="6"/>
      <c r="M65" s="6"/>
      <c r="N65" s="6"/>
      <c r="O65" s="6"/>
      <c r="P65" s="6"/>
      <c r="Q65" s="6"/>
      <c r="R65" s="6"/>
      <c r="S65" s="6"/>
    </row>
    <row r="66" spans="1:19">
      <c r="A66" s="6"/>
      <c r="B66" s="94"/>
      <c r="C66" s="6"/>
      <c r="D66" s="6"/>
      <c r="E66" s="6"/>
      <c r="F66" s="6"/>
      <c r="G66" s="6"/>
      <c r="H66" s="6"/>
      <c r="I66" s="6"/>
      <c r="J66" s="6"/>
      <c r="K66" s="6"/>
      <c r="L66" s="6"/>
      <c r="M66" s="6"/>
      <c r="N66" s="6"/>
      <c r="O66" s="6"/>
      <c r="P66" s="6"/>
      <c r="Q66" s="6"/>
      <c r="R66" s="6"/>
      <c r="S66" s="6"/>
    </row>
    <row r="67" spans="1:19">
      <c r="A67" s="6"/>
      <c r="B67" s="94"/>
      <c r="C67" s="6"/>
      <c r="D67" s="6"/>
      <c r="E67" s="6"/>
      <c r="F67" s="6"/>
      <c r="G67" s="6"/>
      <c r="H67" s="6"/>
      <c r="I67" s="6"/>
      <c r="J67" s="6"/>
      <c r="K67" s="6"/>
      <c r="L67" s="6"/>
      <c r="M67" s="6"/>
      <c r="N67" s="6"/>
      <c r="O67" s="6"/>
      <c r="P67" s="6"/>
      <c r="Q67" s="6"/>
      <c r="R67" s="6"/>
      <c r="S67" s="6"/>
    </row>
    <row r="68" spans="1:19">
      <c r="A68" s="6"/>
      <c r="B68" s="94"/>
      <c r="C68" s="6"/>
      <c r="D68" s="6"/>
      <c r="E68" s="6"/>
      <c r="F68" s="6"/>
      <c r="G68" s="6"/>
      <c r="H68" s="6"/>
      <c r="I68" s="6"/>
      <c r="J68" s="6"/>
      <c r="K68" s="6"/>
      <c r="L68" s="6"/>
      <c r="M68" s="6"/>
      <c r="N68" s="6"/>
      <c r="O68" s="6"/>
      <c r="P68" s="6"/>
      <c r="Q68" s="6"/>
      <c r="R68" s="6"/>
      <c r="S68" s="6"/>
    </row>
    <row r="69" spans="1:19">
      <c r="A69" s="6"/>
      <c r="B69" s="94"/>
      <c r="C69" s="6"/>
      <c r="D69" s="6"/>
      <c r="E69" s="6"/>
      <c r="F69" s="6"/>
      <c r="G69" s="6"/>
      <c r="H69" s="6"/>
      <c r="I69" s="6"/>
      <c r="J69" s="6"/>
      <c r="K69" s="6"/>
      <c r="L69" s="6"/>
      <c r="M69" s="6"/>
      <c r="N69" s="6"/>
      <c r="O69" s="6"/>
      <c r="P69" s="6"/>
      <c r="Q69" s="6"/>
      <c r="R69" s="6"/>
      <c r="S69" s="6"/>
    </row>
    <row r="70" spans="1:19">
      <c r="A70" s="6"/>
      <c r="B70" s="94"/>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9" workbookViewId="0">
      <selection activeCell="G6" sqref="G6:H11"/>
    </sheetView>
  </sheetViews>
  <sheetFormatPr baseColWidth="10" defaultColWidth="11.25" defaultRowHeight="14.25"/>
  <cols>
    <col min="1" max="1" width="11" style="18"/>
    <col min="2" max="3" width="15.25" style="18" customWidth="1"/>
    <col min="4" max="4" width="11" style="18"/>
    <col min="7" max="7" width="15.25" style="18" customWidth="1"/>
    <col min="8" max="8" width="11.25" style="18"/>
  </cols>
  <sheetData>
    <row r="1" spans="1:8" ht="16.5" thickBot="1">
      <c r="A1" s="77" t="s">
        <v>1419</v>
      </c>
      <c r="B1" s="78" t="s">
        <v>1420</v>
      </c>
      <c r="C1" s="78" t="s">
        <v>1421</v>
      </c>
      <c r="D1" s="79" t="s">
        <v>1422</v>
      </c>
      <c r="G1" s="78" t="s">
        <v>1420</v>
      </c>
      <c r="H1" s="77" t="s">
        <v>1419</v>
      </c>
    </row>
    <row r="2" spans="1:8" ht="30.75" thickBot="1">
      <c r="A2" s="71" t="s">
        <v>1423</v>
      </c>
      <c r="B2" s="72" t="s">
        <v>1424</v>
      </c>
      <c r="C2" s="72" t="s">
        <v>1425</v>
      </c>
      <c r="D2" s="73">
        <v>4</v>
      </c>
      <c r="G2" s="72" t="s">
        <v>1424</v>
      </c>
      <c r="H2" s="71" t="s">
        <v>1423</v>
      </c>
    </row>
    <row r="3" spans="1:8" ht="30.75" thickBot="1">
      <c r="A3" s="71" t="s">
        <v>1426</v>
      </c>
      <c r="B3" s="72" t="s">
        <v>1427</v>
      </c>
      <c r="C3" s="72" t="s">
        <v>1428</v>
      </c>
      <c r="D3" s="73">
        <v>248</v>
      </c>
      <c r="G3" s="72" t="s">
        <v>1427</v>
      </c>
      <c r="H3" s="71" t="s">
        <v>1426</v>
      </c>
    </row>
    <row r="4" spans="1:8" ht="15.75" thickBot="1">
      <c r="A4" s="71" t="s">
        <v>1429</v>
      </c>
      <c r="B4" s="72" t="s">
        <v>1430</v>
      </c>
      <c r="C4" s="72" t="s">
        <v>1431</v>
      </c>
      <c r="D4" s="73">
        <v>8</v>
      </c>
      <c r="G4" s="72" t="s">
        <v>1430</v>
      </c>
      <c r="H4" s="71" t="s">
        <v>1429</v>
      </c>
    </row>
    <row r="5" spans="1:8" ht="15.75" thickBot="1">
      <c r="A5" s="71" t="s">
        <v>1234</v>
      </c>
      <c r="B5" s="72" t="s">
        <v>821</v>
      </c>
      <c r="C5" s="72" t="s">
        <v>1432</v>
      </c>
      <c r="D5" s="73">
        <v>12</v>
      </c>
      <c r="G5" s="72" t="s">
        <v>821</v>
      </c>
      <c r="H5" s="71" t="s">
        <v>1234</v>
      </c>
    </row>
    <row r="6" spans="1:8" ht="30.75" thickBot="1">
      <c r="A6" s="71" t="s">
        <v>1433</v>
      </c>
      <c r="B6" s="72" t="s">
        <v>1434</v>
      </c>
      <c r="C6" s="72" t="s">
        <v>1435</v>
      </c>
      <c r="D6" s="73">
        <v>16</v>
      </c>
      <c r="G6" s="72" t="s">
        <v>1434</v>
      </c>
      <c r="H6" s="71" t="s">
        <v>1433</v>
      </c>
    </row>
    <row r="7" spans="1:8" ht="15.75" thickBot="1">
      <c r="A7" s="71" t="s">
        <v>1436</v>
      </c>
      <c r="B7" s="72" t="s">
        <v>1437</v>
      </c>
      <c r="C7" s="72" t="s">
        <v>1438</v>
      </c>
      <c r="D7" s="73">
        <v>20</v>
      </c>
      <c r="G7" s="72" t="s">
        <v>1437</v>
      </c>
      <c r="H7" s="71" t="s">
        <v>1436</v>
      </c>
    </row>
    <row r="8" spans="1:8" ht="15.75" thickBot="1">
      <c r="A8" s="71" t="s">
        <v>1238</v>
      </c>
      <c r="B8" s="72" t="s">
        <v>1181</v>
      </c>
      <c r="C8" s="72" t="s">
        <v>1439</v>
      </c>
      <c r="D8" s="73">
        <v>24</v>
      </c>
      <c r="G8" s="72" t="s">
        <v>1181</v>
      </c>
      <c r="H8" s="71" t="s">
        <v>1238</v>
      </c>
    </row>
    <row r="9" spans="1:8" ht="15.75" thickBot="1">
      <c r="A9" s="71" t="s">
        <v>1440</v>
      </c>
      <c r="B9" s="72" t="s">
        <v>1441</v>
      </c>
      <c r="C9" s="72" t="s">
        <v>1442</v>
      </c>
      <c r="D9" s="73">
        <v>660</v>
      </c>
      <c r="G9" s="72" t="s">
        <v>1441</v>
      </c>
      <c r="H9" s="71" t="s">
        <v>1440</v>
      </c>
    </row>
    <row r="10" spans="1:8" ht="15.75" thickBot="1">
      <c r="A10" s="71" t="s">
        <v>1443</v>
      </c>
      <c r="B10" s="72" t="s">
        <v>1444</v>
      </c>
      <c r="C10" s="72" t="s">
        <v>1445</v>
      </c>
      <c r="D10" s="73">
        <v>10</v>
      </c>
      <c r="G10" s="72" t="s">
        <v>1444</v>
      </c>
      <c r="H10" s="71" t="s">
        <v>1443</v>
      </c>
    </row>
    <row r="11" spans="1:8" ht="45.75" thickBot="1">
      <c r="A11" s="71" t="s">
        <v>1446</v>
      </c>
      <c r="B11" s="72" t="s">
        <v>1447</v>
      </c>
      <c r="C11" s="72" t="s">
        <v>1448</v>
      </c>
      <c r="D11" s="73">
        <v>28</v>
      </c>
      <c r="G11" s="72" t="s">
        <v>1447</v>
      </c>
      <c r="H11" s="71" t="s">
        <v>1446</v>
      </c>
    </row>
    <row r="12" spans="1:8" ht="15.75" thickBot="1">
      <c r="A12" s="71" t="s">
        <v>1449</v>
      </c>
      <c r="B12" s="72" t="s">
        <v>1236</v>
      </c>
      <c r="C12" s="72" t="s">
        <v>1450</v>
      </c>
      <c r="D12" s="73">
        <v>32</v>
      </c>
      <c r="G12" s="72" t="s">
        <v>1236</v>
      </c>
      <c r="H12" s="71" t="s">
        <v>1449</v>
      </c>
    </row>
    <row r="13" spans="1:8" ht="15.75" thickBot="1">
      <c r="A13" s="71" t="s">
        <v>1451</v>
      </c>
      <c r="B13" s="72" t="s">
        <v>1452</v>
      </c>
      <c r="C13" s="72" t="s">
        <v>1453</v>
      </c>
      <c r="D13" s="73">
        <v>51</v>
      </c>
      <c r="G13" s="72" t="s">
        <v>1452</v>
      </c>
      <c r="H13" s="71" t="s">
        <v>1451</v>
      </c>
    </row>
    <row r="14" spans="1:8" ht="15.75" thickBot="1">
      <c r="A14" s="71" t="s">
        <v>1454</v>
      </c>
      <c r="B14" s="72" t="s">
        <v>1455</v>
      </c>
      <c r="C14" s="72" t="s">
        <v>1456</v>
      </c>
      <c r="D14" s="73">
        <v>533</v>
      </c>
      <c r="G14" s="72" t="s">
        <v>1455</v>
      </c>
      <c r="H14" s="71" t="s">
        <v>1454</v>
      </c>
    </row>
    <row r="15" spans="1:8" ht="15.75" thickBot="1">
      <c r="A15" s="71" t="s">
        <v>1457</v>
      </c>
      <c r="B15" s="72" t="s">
        <v>1372</v>
      </c>
      <c r="C15" s="72" t="s">
        <v>1458</v>
      </c>
      <c r="D15" s="73">
        <v>36</v>
      </c>
      <c r="G15" s="72" t="s">
        <v>1372</v>
      </c>
      <c r="H15" s="71" t="s">
        <v>1457</v>
      </c>
    </row>
    <row r="16" spans="1:8" ht="15.75" thickBot="1">
      <c r="A16" s="71" t="s">
        <v>1459</v>
      </c>
      <c r="B16" s="72" t="s">
        <v>1460</v>
      </c>
      <c r="C16" s="72" t="s">
        <v>1461</v>
      </c>
      <c r="D16" s="73">
        <v>40</v>
      </c>
      <c r="G16" s="72" t="s">
        <v>1460</v>
      </c>
      <c r="H16" s="71" t="s">
        <v>1459</v>
      </c>
    </row>
    <row r="17" spans="1:8" ht="15.75" thickBot="1">
      <c r="A17" s="71" t="s">
        <v>1462</v>
      </c>
      <c r="B17" s="72" t="s">
        <v>1463</v>
      </c>
      <c r="C17" s="72" t="s">
        <v>1464</v>
      </c>
      <c r="D17" s="73">
        <v>31</v>
      </c>
      <c r="G17" s="72" t="s">
        <v>1463</v>
      </c>
      <c r="H17" s="71" t="s">
        <v>1462</v>
      </c>
    </row>
    <row r="18" spans="1:8" ht="30.75" thickBot="1">
      <c r="A18" s="71" t="s">
        <v>1465</v>
      </c>
      <c r="B18" s="72" t="s">
        <v>1466</v>
      </c>
      <c r="C18" s="72" t="s">
        <v>1467</v>
      </c>
      <c r="D18" s="73">
        <v>44</v>
      </c>
      <c r="G18" s="72" t="s">
        <v>1466</v>
      </c>
      <c r="H18" s="71" t="s">
        <v>1465</v>
      </c>
    </row>
    <row r="19" spans="1:8" ht="15.75" thickBot="1">
      <c r="A19" s="71" t="s">
        <v>1468</v>
      </c>
      <c r="B19" s="72" t="s">
        <v>1469</v>
      </c>
      <c r="C19" s="72" t="s">
        <v>1470</v>
      </c>
      <c r="D19" s="73">
        <v>48</v>
      </c>
      <c r="G19" s="72" t="s">
        <v>1469</v>
      </c>
      <c r="H19" s="71" t="s">
        <v>1468</v>
      </c>
    </row>
    <row r="20" spans="1:8" ht="30.75" thickBot="1">
      <c r="A20" s="71" t="s">
        <v>1471</v>
      </c>
      <c r="B20" s="72" t="s">
        <v>1472</v>
      </c>
      <c r="C20" s="72" t="s">
        <v>1473</v>
      </c>
      <c r="D20" s="73">
        <v>50</v>
      </c>
      <c r="G20" s="72" t="s">
        <v>1472</v>
      </c>
      <c r="H20" s="71" t="s">
        <v>1471</v>
      </c>
    </row>
    <row r="21" spans="1:8" ht="15.75" thickBot="1">
      <c r="A21" s="71" t="s">
        <v>1474</v>
      </c>
      <c r="B21" s="72" t="s">
        <v>1475</v>
      </c>
      <c r="C21" s="72" t="s">
        <v>1476</v>
      </c>
      <c r="D21" s="73">
        <v>52</v>
      </c>
      <c r="G21" s="72" t="s">
        <v>1475</v>
      </c>
      <c r="H21" s="71" t="s">
        <v>1474</v>
      </c>
    </row>
    <row r="22" spans="1:8" ht="15.75" thickBot="1">
      <c r="A22" s="71" t="s">
        <v>1477</v>
      </c>
      <c r="B22" s="72" t="s">
        <v>1478</v>
      </c>
      <c r="C22" s="72" t="s">
        <v>1479</v>
      </c>
      <c r="D22" s="73">
        <v>112</v>
      </c>
      <c r="G22" s="72" t="s">
        <v>1478</v>
      </c>
      <c r="H22" s="71" t="s">
        <v>1477</v>
      </c>
    </row>
    <row r="23" spans="1:8" ht="15.75" thickBot="1">
      <c r="A23" s="71" t="s">
        <v>1480</v>
      </c>
      <c r="B23" s="72" t="s">
        <v>1481</v>
      </c>
      <c r="C23" s="72" t="s">
        <v>1482</v>
      </c>
      <c r="D23" s="73">
        <v>56</v>
      </c>
      <c r="G23" s="72" t="s">
        <v>1481</v>
      </c>
      <c r="H23" s="71" t="s">
        <v>1480</v>
      </c>
    </row>
    <row r="24" spans="1:8" ht="15.75" thickBot="1">
      <c r="A24" s="71" t="s">
        <v>1483</v>
      </c>
      <c r="B24" s="72" t="s">
        <v>1484</v>
      </c>
      <c r="C24" s="72" t="s">
        <v>1485</v>
      </c>
      <c r="D24" s="73">
        <v>84</v>
      </c>
      <c r="G24" s="72" t="s">
        <v>1484</v>
      </c>
      <c r="H24" s="71" t="s">
        <v>1483</v>
      </c>
    </row>
    <row r="25" spans="1:8" ht="15.75" thickBot="1">
      <c r="A25" s="71" t="s">
        <v>1241</v>
      </c>
      <c r="B25" s="72" t="s">
        <v>1182</v>
      </c>
      <c r="C25" s="72" t="s">
        <v>1486</v>
      </c>
      <c r="D25" s="73">
        <v>204</v>
      </c>
      <c r="G25" s="72" t="s">
        <v>1182</v>
      </c>
      <c r="H25" s="71" t="s">
        <v>1241</v>
      </c>
    </row>
    <row r="26" spans="1:8" ht="15.75" thickBot="1">
      <c r="A26" s="71" t="s">
        <v>1487</v>
      </c>
      <c r="B26" s="72" t="s">
        <v>1488</v>
      </c>
      <c r="C26" s="72" t="s">
        <v>1489</v>
      </c>
      <c r="D26" s="73">
        <v>60</v>
      </c>
      <c r="G26" s="72" t="s">
        <v>1488</v>
      </c>
      <c r="H26" s="71" t="s">
        <v>1487</v>
      </c>
    </row>
    <row r="27" spans="1:8" ht="15.75" thickBot="1">
      <c r="A27" s="71" t="s">
        <v>1490</v>
      </c>
      <c r="B27" s="72" t="s">
        <v>1491</v>
      </c>
      <c r="C27" s="72" t="s">
        <v>1492</v>
      </c>
      <c r="D27" s="73">
        <v>64</v>
      </c>
      <c r="G27" s="72" t="s">
        <v>1491</v>
      </c>
      <c r="H27" s="71" t="s">
        <v>1490</v>
      </c>
    </row>
    <row r="28" spans="1:8" ht="45.75" thickBot="1">
      <c r="A28" s="71" t="s">
        <v>1493</v>
      </c>
      <c r="B28" s="72" t="s">
        <v>1494</v>
      </c>
      <c r="C28" s="72" t="s">
        <v>1495</v>
      </c>
      <c r="D28" s="73">
        <v>68</v>
      </c>
      <c r="G28" s="72" t="s">
        <v>1494</v>
      </c>
      <c r="H28" s="71" t="s">
        <v>1493</v>
      </c>
    </row>
    <row r="29" spans="1:8" ht="60.75" thickBot="1">
      <c r="A29" s="71" t="s">
        <v>1496</v>
      </c>
      <c r="B29" s="72" t="s">
        <v>1497</v>
      </c>
      <c r="C29" s="72" t="s">
        <v>1498</v>
      </c>
      <c r="D29" s="73">
        <v>535</v>
      </c>
      <c r="G29" s="72" t="s">
        <v>1497</v>
      </c>
      <c r="H29" s="71" t="s">
        <v>1496</v>
      </c>
    </row>
    <row r="30" spans="1:8" ht="45.75" thickBot="1">
      <c r="A30" s="71" t="s">
        <v>1499</v>
      </c>
      <c r="B30" s="72" t="s">
        <v>1500</v>
      </c>
      <c r="C30" s="72" t="s">
        <v>1501</v>
      </c>
      <c r="D30" s="73">
        <v>70</v>
      </c>
      <c r="G30" s="72" t="s">
        <v>1500</v>
      </c>
      <c r="H30" s="71" t="s">
        <v>1499</v>
      </c>
    </row>
    <row r="31" spans="1:8" ht="15.75" thickBot="1">
      <c r="A31" s="71" t="s">
        <v>1243</v>
      </c>
      <c r="B31" s="72" t="s">
        <v>1183</v>
      </c>
      <c r="C31" s="72" t="s">
        <v>1502</v>
      </c>
      <c r="D31" s="73">
        <v>72</v>
      </c>
      <c r="G31" s="72" t="s">
        <v>1183</v>
      </c>
      <c r="H31" s="71" t="s">
        <v>1243</v>
      </c>
    </row>
    <row r="32" spans="1:8" ht="30.75" thickBot="1">
      <c r="A32" s="71" t="s">
        <v>1503</v>
      </c>
      <c r="B32" s="72" t="s">
        <v>1504</v>
      </c>
      <c r="C32" s="72" t="s">
        <v>1505</v>
      </c>
      <c r="D32" s="73">
        <v>74</v>
      </c>
      <c r="G32" s="72" t="s">
        <v>1504</v>
      </c>
      <c r="H32" s="71" t="s">
        <v>1503</v>
      </c>
    </row>
    <row r="33" spans="1:8" ht="15.75" thickBot="1">
      <c r="A33" s="71" t="s">
        <v>1506</v>
      </c>
      <c r="B33" s="72" t="s">
        <v>1507</v>
      </c>
      <c r="C33" s="72" t="s">
        <v>1508</v>
      </c>
      <c r="D33" s="73">
        <v>76</v>
      </c>
      <c r="G33" s="72" t="s">
        <v>1507</v>
      </c>
      <c r="H33" s="71" t="s">
        <v>1506</v>
      </c>
    </row>
    <row r="34" spans="1:8" ht="75.75" thickBot="1">
      <c r="A34" s="71" t="s">
        <v>1509</v>
      </c>
      <c r="B34" s="72" t="s">
        <v>1510</v>
      </c>
      <c r="C34" s="72" t="s">
        <v>1511</v>
      </c>
      <c r="D34" s="73">
        <v>86</v>
      </c>
      <c r="G34" s="72" t="s">
        <v>1510</v>
      </c>
      <c r="H34" s="71" t="s">
        <v>1509</v>
      </c>
    </row>
    <row r="35" spans="1:8" ht="45.75" thickBot="1">
      <c r="A35" s="71" t="s">
        <v>1512</v>
      </c>
      <c r="B35" s="72" t="s">
        <v>1513</v>
      </c>
      <c r="C35" s="72" t="s">
        <v>1514</v>
      </c>
      <c r="D35" s="73">
        <v>96</v>
      </c>
      <c r="G35" s="72" t="s">
        <v>1513</v>
      </c>
      <c r="H35" s="71" t="s">
        <v>1512</v>
      </c>
    </row>
    <row r="36" spans="1:8" ht="15.75" thickBot="1">
      <c r="A36" s="71" t="s">
        <v>1515</v>
      </c>
      <c r="B36" s="72" t="s">
        <v>1516</v>
      </c>
      <c r="C36" s="72" t="s">
        <v>1517</v>
      </c>
      <c r="D36" s="73">
        <v>100</v>
      </c>
      <c r="G36" s="72" t="s">
        <v>1516</v>
      </c>
      <c r="H36" s="71" t="s">
        <v>1515</v>
      </c>
    </row>
    <row r="37" spans="1:8" ht="30.75" thickBot="1">
      <c r="A37" s="71" t="s">
        <v>1245</v>
      </c>
      <c r="B37" s="72" t="s">
        <v>1184</v>
      </c>
      <c r="C37" s="72" t="s">
        <v>1518</v>
      </c>
      <c r="D37" s="73">
        <v>854</v>
      </c>
      <c r="G37" s="72" t="s">
        <v>1184</v>
      </c>
      <c r="H37" s="71" t="s">
        <v>1245</v>
      </c>
    </row>
    <row r="38" spans="1:8" ht="15.75" thickBot="1">
      <c r="A38" s="71" t="s">
        <v>1246</v>
      </c>
      <c r="B38" s="72" t="s">
        <v>1185</v>
      </c>
      <c r="C38" s="72" t="s">
        <v>1519</v>
      </c>
      <c r="D38" s="73">
        <v>108</v>
      </c>
      <c r="G38" s="72" t="s">
        <v>1185</v>
      </c>
      <c r="H38" s="71" t="s">
        <v>1246</v>
      </c>
    </row>
    <row r="39" spans="1:8" ht="30.75" thickBot="1">
      <c r="A39" s="71" t="s">
        <v>1520</v>
      </c>
      <c r="B39" s="72" t="s">
        <v>1221</v>
      </c>
      <c r="C39" s="72" t="s">
        <v>1521</v>
      </c>
      <c r="D39" s="73">
        <v>132</v>
      </c>
      <c r="G39" s="72" t="s">
        <v>1221</v>
      </c>
      <c r="H39" s="71" t="s">
        <v>1520</v>
      </c>
    </row>
    <row r="40" spans="1:8" ht="15.75" thickBot="1">
      <c r="A40" s="71" t="s">
        <v>1522</v>
      </c>
      <c r="B40" s="72" t="s">
        <v>1523</v>
      </c>
      <c r="C40" s="72" t="s">
        <v>1524</v>
      </c>
      <c r="D40" s="73">
        <v>116</v>
      </c>
      <c r="G40" s="72" t="s">
        <v>1523</v>
      </c>
      <c r="H40" s="71" t="s">
        <v>1522</v>
      </c>
    </row>
    <row r="41" spans="1:8" ht="15.75" thickBot="1">
      <c r="A41" s="71" t="s">
        <v>1249</v>
      </c>
      <c r="B41" s="72" t="s">
        <v>290</v>
      </c>
      <c r="C41" s="72" t="s">
        <v>1525</v>
      </c>
      <c r="D41" s="73">
        <v>120</v>
      </c>
      <c r="G41" s="72" t="s">
        <v>290</v>
      </c>
      <c r="H41" s="71" t="s">
        <v>1249</v>
      </c>
    </row>
    <row r="42" spans="1:8" ht="15.75" thickBot="1">
      <c r="A42" s="71" t="s">
        <v>1526</v>
      </c>
      <c r="B42" s="72" t="s">
        <v>1527</v>
      </c>
      <c r="C42" s="72" t="s">
        <v>1528</v>
      </c>
      <c r="D42" s="73">
        <v>124</v>
      </c>
      <c r="G42" s="72" t="s">
        <v>1527</v>
      </c>
      <c r="H42" s="71" t="s">
        <v>1526</v>
      </c>
    </row>
    <row r="43" spans="1:8" ht="45.75" thickBot="1">
      <c r="A43" s="71" t="s">
        <v>1529</v>
      </c>
      <c r="B43" s="72" t="s">
        <v>1530</v>
      </c>
      <c r="C43" s="72" t="s">
        <v>1531</v>
      </c>
      <c r="D43" s="73">
        <v>136</v>
      </c>
      <c r="G43" s="72" t="s">
        <v>1530</v>
      </c>
      <c r="H43" s="71" t="s">
        <v>1529</v>
      </c>
    </row>
    <row r="44" spans="1:8" ht="60.75" thickBot="1">
      <c r="A44" s="71" t="s">
        <v>1532</v>
      </c>
      <c r="B44" s="72" t="s">
        <v>1186</v>
      </c>
      <c r="C44" s="72" t="s">
        <v>1533</v>
      </c>
      <c r="D44" s="73">
        <v>140</v>
      </c>
      <c r="G44" s="72" t="s">
        <v>1186</v>
      </c>
      <c r="H44" s="71" t="s">
        <v>1532</v>
      </c>
    </row>
    <row r="45" spans="1:8" ht="15.75" thickBot="1">
      <c r="A45" s="71" t="s">
        <v>1252</v>
      </c>
      <c r="B45" s="72" t="s">
        <v>1187</v>
      </c>
      <c r="C45" s="72" t="s">
        <v>1534</v>
      </c>
      <c r="D45" s="73">
        <v>148</v>
      </c>
      <c r="G45" s="72" t="s">
        <v>1187</v>
      </c>
      <c r="H45" s="71" t="s">
        <v>1252</v>
      </c>
    </row>
    <row r="46" spans="1:8" ht="15.75" thickBot="1">
      <c r="A46" s="71" t="s">
        <v>1535</v>
      </c>
      <c r="B46" s="72" t="s">
        <v>1536</v>
      </c>
      <c r="C46" s="72" t="s">
        <v>1537</v>
      </c>
      <c r="D46" s="73">
        <v>152</v>
      </c>
      <c r="G46" s="72" t="s">
        <v>1536</v>
      </c>
      <c r="H46" s="71" t="s">
        <v>1535</v>
      </c>
    </row>
    <row r="47" spans="1:8" ht="15.75" thickBot="1">
      <c r="A47" s="71" t="s">
        <v>1538</v>
      </c>
      <c r="B47" s="72" t="s">
        <v>1106</v>
      </c>
      <c r="C47" s="72" t="s">
        <v>1539</v>
      </c>
      <c r="D47" s="73">
        <v>156</v>
      </c>
      <c r="G47" s="72" t="s">
        <v>1106</v>
      </c>
      <c r="H47" s="71" t="s">
        <v>1538</v>
      </c>
    </row>
    <row r="48" spans="1:8" ht="30.75" thickBot="1">
      <c r="A48" s="71" t="s">
        <v>1540</v>
      </c>
      <c r="B48" s="72" t="s">
        <v>1541</v>
      </c>
      <c r="C48" s="72" t="s">
        <v>1542</v>
      </c>
      <c r="D48" s="73">
        <v>162</v>
      </c>
      <c r="G48" s="72" t="s">
        <v>1541</v>
      </c>
      <c r="H48" s="71" t="s">
        <v>1540</v>
      </c>
    </row>
    <row r="49" spans="1:8" ht="60.75" thickBot="1">
      <c r="A49" s="71" t="s">
        <v>1543</v>
      </c>
      <c r="B49" s="72" t="s">
        <v>1544</v>
      </c>
      <c r="C49" s="72" t="s">
        <v>1545</v>
      </c>
      <c r="D49" s="73">
        <v>166</v>
      </c>
      <c r="G49" s="72" t="s">
        <v>1544</v>
      </c>
      <c r="H49" s="71" t="s">
        <v>1543</v>
      </c>
    </row>
    <row r="50" spans="1:8" ht="15.75" thickBot="1">
      <c r="A50" s="71" t="s">
        <v>1546</v>
      </c>
      <c r="B50" s="72" t="s">
        <v>1547</v>
      </c>
      <c r="C50" s="72" t="s">
        <v>1548</v>
      </c>
      <c r="D50" s="73">
        <v>170</v>
      </c>
      <c r="G50" s="72" t="s">
        <v>1547</v>
      </c>
      <c r="H50" s="71" t="s">
        <v>1546</v>
      </c>
    </row>
    <row r="51" spans="1:8" ht="30.75" thickBot="1">
      <c r="A51" s="71" t="s">
        <v>1549</v>
      </c>
      <c r="B51" s="72" t="s">
        <v>1188</v>
      </c>
      <c r="C51" s="72" t="s">
        <v>1550</v>
      </c>
      <c r="D51" s="73">
        <v>174</v>
      </c>
      <c r="G51" s="72" t="s">
        <v>1188</v>
      </c>
      <c r="H51" s="71" t="s">
        <v>1549</v>
      </c>
    </row>
    <row r="52" spans="1:8" ht="60.75" thickBot="1">
      <c r="A52" s="71" t="s">
        <v>1551</v>
      </c>
      <c r="B52" s="72" t="s">
        <v>1190</v>
      </c>
      <c r="C52" s="72" t="s">
        <v>1552</v>
      </c>
      <c r="D52" s="73">
        <v>180</v>
      </c>
      <c r="G52" s="72" t="s">
        <v>1190</v>
      </c>
      <c r="H52" s="71" t="s">
        <v>1551</v>
      </c>
    </row>
    <row r="53" spans="1:8" ht="30.75" thickBot="1">
      <c r="A53" s="71" t="s">
        <v>1553</v>
      </c>
      <c r="B53" s="72" t="s">
        <v>1189</v>
      </c>
      <c r="C53" s="72" t="s">
        <v>1554</v>
      </c>
      <c r="D53" s="73">
        <v>178</v>
      </c>
      <c r="G53" s="72" t="s">
        <v>1189</v>
      </c>
      <c r="H53" s="71" t="s">
        <v>1553</v>
      </c>
    </row>
    <row r="54" spans="1:8" ht="45.75" thickBot="1">
      <c r="A54" s="71" t="s">
        <v>1555</v>
      </c>
      <c r="B54" s="72" t="s">
        <v>1556</v>
      </c>
      <c r="C54" s="72" t="s">
        <v>1557</v>
      </c>
      <c r="D54" s="73">
        <v>184</v>
      </c>
      <c r="G54" s="72" t="s">
        <v>1556</v>
      </c>
      <c r="H54" s="71" t="s">
        <v>1555</v>
      </c>
    </row>
    <row r="55" spans="1:8" ht="15.75" thickBot="1">
      <c r="A55" s="71" t="s">
        <v>1558</v>
      </c>
      <c r="B55" s="72" t="s">
        <v>1559</v>
      </c>
      <c r="C55" s="72" t="s">
        <v>1560</v>
      </c>
      <c r="D55" s="73">
        <v>188</v>
      </c>
      <c r="G55" s="72" t="s">
        <v>1559</v>
      </c>
      <c r="H55" s="71" t="s">
        <v>1558</v>
      </c>
    </row>
    <row r="56" spans="1:8" ht="30.75" thickBot="1">
      <c r="A56" s="71" t="s">
        <v>1561</v>
      </c>
      <c r="B56" s="72" t="s">
        <v>1198</v>
      </c>
      <c r="C56" s="72" t="s">
        <v>1562</v>
      </c>
      <c r="D56" s="73">
        <v>384</v>
      </c>
      <c r="G56" s="72" t="s">
        <v>1198</v>
      </c>
      <c r="H56" s="71" t="s">
        <v>1561</v>
      </c>
    </row>
    <row r="57" spans="1:8" ht="15.75" thickBot="1">
      <c r="A57" s="71" t="s">
        <v>1563</v>
      </c>
      <c r="B57" s="72" t="s">
        <v>1564</v>
      </c>
      <c r="C57" s="72" t="s">
        <v>1565</v>
      </c>
      <c r="D57" s="73">
        <v>191</v>
      </c>
      <c r="G57" s="72" t="s">
        <v>1564</v>
      </c>
      <c r="H57" s="71" t="s">
        <v>1563</v>
      </c>
    </row>
    <row r="58" spans="1:8" ht="15.75" thickBot="1">
      <c r="A58" s="71" t="s">
        <v>1566</v>
      </c>
      <c r="B58" s="72" t="s">
        <v>1567</v>
      </c>
      <c r="C58" s="72" t="s">
        <v>1568</v>
      </c>
      <c r="D58" s="73">
        <v>192</v>
      </c>
      <c r="G58" s="72" t="s">
        <v>1567</v>
      </c>
      <c r="H58" s="71" t="s">
        <v>1566</v>
      </c>
    </row>
    <row r="59" spans="1:8" ht="15.75" thickBot="1">
      <c r="A59" s="71" t="s">
        <v>1569</v>
      </c>
      <c r="B59" s="72" t="s">
        <v>1570</v>
      </c>
      <c r="C59" s="72" t="s">
        <v>1571</v>
      </c>
      <c r="D59" s="73">
        <v>531</v>
      </c>
      <c r="G59" s="72" t="s">
        <v>1570</v>
      </c>
      <c r="H59" s="71" t="s">
        <v>1569</v>
      </c>
    </row>
    <row r="60" spans="1:8" ht="15.75" thickBot="1">
      <c r="A60" s="71" t="s">
        <v>1572</v>
      </c>
      <c r="B60" s="72" t="s">
        <v>1573</v>
      </c>
      <c r="C60" s="72" t="s">
        <v>1574</v>
      </c>
      <c r="D60" s="73">
        <v>196</v>
      </c>
      <c r="G60" s="72" t="s">
        <v>1573</v>
      </c>
      <c r="H60" s="71" t="s">
        <v>1572</v>
      </c>
    </row>
    <row r="61" spans="1:8" ht="15.75" thickBot="1">
      <c r="A61" s="71" t="s">
        <v>1575</v>
      </c>
      <c r="B61" s="72" t="s">
        <v>1576</v>
      </c>
      <c r="C61" s="72" t="s">
        <v>1577</v>
      </c>
      <c r="D61" s="73">
        <v>203</v>
      </c>
      <c r="G61" s="72" t="s">
        <v>1576</v>
      </c>
      <c r="H61" s="71" t="s">
        <v>1575</v>
      </c>
    </row>
    <row r="62" spans="1:8" ht="15.75" thickBot="1">
      <c r="A62" s="71" t="s">
        <v>1578</v>
      </c>
      <c r="B62" s="72" t="s">
        <v>1362</v>
      </c>
      <c r="C62" s="72" t="s">
        <v>1579</v>
      </c>
      <c r="D62" s="73">
        <v>208</v>
      </c>
      <c r="G62" s="72" t="s">
        <v>1362</v>
      </c>
      <c r="H62" s="71" t="s">
        <v>1578</v>
      </c>
    </row>
    <row r="63" spans="1:8" ht="15.75" thickBot="1">
      <c r="A63" s="71" t="s">
        <v>1256</v>
      </c>
      <c r="B63" s="72" t="s">
        <v>1191</v>
      </c>
      <c r="C63" s="72" t="s">
        <v>1580</v>
      </c>
      <c r="D63" s="73">
        <v>262</v>
      </c>
      <c r="G63" s="72" t="s">
        <v>1191</v>
      </c>
      <c r="H63" s="71" t="s">
        <v>1256</v>
      </c>
    </row>
    <row r="64" spans="1:8" ht="15.75" thickBot="1">
      <c r="A64" s="71" t="s">
        <v>1581</v>
      </c>
      <c r="B64" s="72" t="s">
        <v>1582</v>
      </c>
      <c r="C64" s="72" t="s">
        <v>1583</v>
      </c>
      <c r="D64" s="73">
        <v>212</v>
      </c>
      <c r="G64" s="72" t="s">
        <v>1582</v>
      </c>
      <c r="H64" s="71" t="s">
        <v>1581</v>
      </c>
    </row>
    <row r="65" spans="1:8" ht="45.75" thickBot="1">
      <c r="A65" s="71" t="s">
        <v>1584</v>
      </c>
      <c r="B65" s="72" t="s">
        <v>1585</v>
      </c>
      <c r="C65" s="72" t="s">
        <v>1586</v>
      </c>
      <c r="D65" s="73">
        <v>214</v>
      </c>
      <c r="G65" s="72" t="s">
        <v>1585</v>
      </c>
      <c r="H65" s="71" t="s">
        <v>1584</v>
      </c>
    </row>
    <row r="66" spans="1:8" ht="15.75" thickBot="1">
      <c r="A66" s="71" t="s">
        <v>1587</v>
      </c>
      <c r="B66" s="72" t="s">
        <v>1588</v>
      </c>
      <c r="C66" s="72" t="s">
        <v>1589</v>
      </c>
      <c r="D66" s="73">
        <v>218</v>
      </c>
      <c r="G66" s="72" t="s">
        <v>1588</v>
      </c>
      <c r="H66" s="71" t="s">
        <v>1587</v>
      </c>
    </row>
    <row r="67" spans="1:8" ht="15.75" thickBot="1">
      <c r="A67" s="71" t="s">
        <v>1257</v>
      </c>
      <c r="B67" s="72" t="s">
        <v>884</v>
      </c>
      <c r="C67" s="72" t="s">
        <v>1590</v>
      </c>
      <c r="D67" s="73">
        <v>818</v>
      </c>
      <c r="G67" s="72" t="s">
        <v>884</v>
      </c>
      <c r="H67" s="71" t="s">
        <v>1257</v>
      </c>
    </row>
    <row r="68" spans="1:8" ht="30.75" thickBot="1">
      <c r="A68" s="71" t="s">
        <v>1591</v>
      </c>
      <c r="B68" s="72" t="s">
        <v>1592</v>
      </c>
      <c r="C68" s="72" t="s">
        <v>1593</v>
      </c>
      <c r="D68" s="73">
        <v>222</v>
      </c>
      <c r="G68" s="72" t="s">
        <v>1592</v>
      </c>
      <c r="H68" s="71" t="s">
        <v>1591</v>
      </c>
    </row>
    <row r="69" spans="1:8" ht="30.75" thickBot="1">
      <c r="A69" s="71" t="s">
        <v>1259</v>
      </c>
      <c r="B69" s="72" t="s">
        <v>1192</v>
      </c>
      <c r="C69" s="72" t="s">
        <v>1594</v>
      </c>
      <c r="D69" s="73">
        <v>226</v>
      </c>
      <c r="G69" s="72" t="s">
        <v>1192</v>
      </c>
      <c r="H69" s="71" t="s">
        <v>1259</v>
      </c>
    </row>
    <row r="70" spans="1:8" ht="15.75" thickBot="1">
      <c r="A70" s="71" t="s">
        <v>1261</v>
      </c>
      <c r="B70" s="72" t="s">
        <v>1193</v>
      </c>
      <c r="C70" s="72" t="s">
        <v>1595</v>
      </c>
      <c r="D70" s="73">
        <v>232</v>
      </c>
      <c r="G70" s="72" t="s">
        <v>1193</v>
      </c>
      <c r="H70" s="71" t="s">
        <v>1261</v>
      </c>
    </row>
    <row r="71" spans="1:8" ht="15.75" thickBot="1">
      <c r="A71" s="71" t="s">
        <v>1596</v>
      </c>
      <c r="B71" s="72" t="s">
        <v>1597</v>
      </c>
      <c r="C71" s="72" t="s">
        <v>1598</v>
      </c>
      <c r="D71" s="73">
        <v>233</v>
      </c>
      <c r="G71" s="72" t="s">
        <v>1597</v>
      </c>
      <c r="H71" s="71" t="s">
        <v>1596</v>
      </c>
    </row>
    <row r="72" spans="1:8" ht="15.75" thickBot="1">
      <c r="A72" s="71" t="s">
        <v>1263</v>
      </c>
      <c r="B72" s="72" t="s">
        <v>1217</v>
      </c>
      <c r="C72" s="72" t="s">
        <v>1599</v>
      </c>
      <c r="D72" s="73">
        <v>748</v>
      </c>
      <c r="G72" s="72" t="s">
        <v>1217</v>
      </c>
      <c r="H72" s="71" t="s">
        <v>1263</v>
      </c>
    </row>
    <row r="73" spans="1:8" ht="15.75" thickBot="1">
      <c r="A73" s="71" t="s">
        <v>1264</v>
      </c>
      <c r="B73" s="72" t="s">
        <v>199</v>
      </c>
      <c r="C73" s="72" t="s">
        <v>1600</v>
      </c>
      <c r="D73" s="73">
        <v>231</v>
      </c>
      <c r="G73" s="72" t="s">
        <v>199</v>
      </c>
      <c r="H73" s="71" t="s">
        <v>1264</v>
      </c>
    </row>
    <row r="74" spans="1:8" ht="60.75" thickBot="1">
      <c r="A74" s="71" t="s">
        <v>1601</v>
      </c>
      <c r="B74" s="72" t="s">
        <v>1602</v>
      </c>
      <c r="C74" s="72" t="s">
        <v>1603</v>
      </c>
      <c r="D74" s="73">
        <v>238</v>
      </c>
      <c r="G74" s="72" t="s">
        <v>1602</v>
      </c>
      <c r="H74" s="71" t="s">
        <v>1601</v>
      </c>
    </row>
    <row r="75" spans="1:8" ht="45.75" thickBot="1">
      <c r="A75" s="71" t="s">
        <v>1604</v>
      </c>
      <c r="B75" s="72" t="s">
        <v>1605</v>
      </c>
      <c r="C75" s="72" t="s">
        <v>1606</v>
      </c>
      <c r="D75" s="73">
        <v>234</v>
      </c>
      <c r="G75" s="72" t="s">
        <v>1605</v>
      </c>
      <c r="H75" s="71" t="s">
        <v>1604</v>
      </c>
    </row>
    <row r="76" spans="1:8" ht="15.75" thickBot="1">
      <c r="A76" s="71" t="s">
        <v>1607</v>
      </c>
      <c r="B76" s="72" t="s">
        <v>1608</v>
      </c>
      <c r="C76" s="72" t="s">
        <v>1609</v>
      </c>
      <c r="D76" s="73">
        <v>242</v>
      </c>
      <c r="G76" s="72" t="s">
        <v>1608</v>
      </c>
      <c r="H76" s="71" t="s">
        <v>1607</v>
      </c>
    </row>
    <row r="77" spans="1:8" ht="15.75" thickBot="1">
      <c r="A77" s="71" t="s">
        <v>1610</v>
      </c>
      <c r="B77" s="72" t="s">
        <v>538</v>
      </c>
      <c r="C77" s="72" t="s">
        <v>1611</v>
      </c>
      <c r="D77" s="73">
        <v>246</v>
      </c>
      <c r="G77" s="72" t="s">
        <v>538</v>
      </c>
      <c r="H77" s="71" t="s">
        <v>1610</v>
      </c>
    </row>
    <row r="78" spans="1:8" ht="15.75" thickBot="1">
      <c r="A78" s="71" t="s">
        <v>1612</v>
      </c>
      <c r="B78" s="72" t="s">
        <v>229</v>
      </c>
      <c r="C78" s="72" t="s">
        <v>1613</v>
      </c>
      <c r="D78" s="73">
        <v>250</v>
      </c>
      <c r="G78" s="72" t="s">
        <v>229</v>
      </c>
      <c r="H78" s="71" t="s">
        <v>1612</v>
      </c>
    </row>
    <row r="79" spans="1:8" ht="30.75" thickBot="1">
      <c r="A79" s="71" t="s">
        <v>1614</v>
      </c>
      <c r="B79" s="72" t="s">
        <v>1615</v>
      </c>
      <c r="C79" s="72" t="s">
        <v>1616</v>
      </c>
      <c r="D79" s="73">
        <v>254</v>
      </c>
      <c r="G79" s="72" t="s">
        <v>1615</v>
      </c>
      <c r="H79" s="71" t="s">
        <v>1614</v>
      </c>
    </row>
    <row r="80" spans="1:8" ht="30.75" thickBot="1">
      <c r="A80" s="71" t="s">
        <v>1617</v>
      </c>
      <c r="B80" s="72" t="s">
        <v>1618</v>
      </c>
      <c r="C80" s="72" t="s">
        <v>1619</v>
      </c>
      <c r="D80" s="73">
        <v>258</v>
      </c>
      <c r="G80" s="72" t="s">
        <v>1618</v>
      </c>
      <c r="H80" s="71" t="s">
        <v>1617</v>
      </c>
    </row>
    <row r="81" spans="1:8" ht="60.75" thickBot="1">
      <c r="A81" s="71" t="s">
        <v>1620</v>
      </c>
      <c r="B81" s="72" t="s">
        <v>1621</v>
      </c>
      <c r="C81" s="72" t="s">
        <v>1622</v>
      </c>
      <c r="D81" s="73">
        <v>260</v>
      </c>
      <c r="G81" s="72" t="s">
        <v>1621</v>
      </c>
      <c r="H81" s="71" t="s">
        <v>1620</v>
      </c>
    </row>
    <row r="82" spans="1:8" ht="15.75" thickBot="1">
      <c r="A82" s="71" t="s">
        <v>1265</v>
      </c>
      <c r="B82" s="72" t="s">
        <v>1194</v>
      </c>
      <c r="C82" s="72" t="s">
        <v>1623</v>
      </c>
      <c r="D82" s="73">
        <v>266</v>
      </c>
      <c r="G82" s="72" t="s">
        <v>1194</v>
      </c>
      <c r="H82" s="71" t="s">
        <v>1265</v>
      </c>
    </row>
    <row r="83" spans="1:8" ht="30.75" thickBot="1">
      <c r="A83" s="71" t="s">
        <v>1624</v>
      </c>
      <c r="B83" s="72" t="s">
        <v>1195</v>
      </c>
      <c r="C83" s="72" t="s">
        <v>1625</v>
      </c>
      <c r="D83" s="73">
        <v>270</v>
      </c>
      <c r="G83" s="72" t="s">
        <v>1195</v>
      </c>
      <c r="H83" s="71" t="s">
        <v>1624</v>
      </c>
    </row>
    <row r="84" spans="1:8" ht="15.75" thickBot="1">
      <c r="A84" s="71" t="s">
        <v>1626</v>
      </c>
      <c r="B84" s="72" t="s">
        <v>1627</v>
      </c>
      <c r="C84" s="72" t="s">
        <v>1628</v>
      </c>
      <c r="D84" s="73">
        <v>268</v>
      </c>
      <c r="G84" s="72" t="s">
        <v>1627</v>
      </c>
      <c r="H84" s="71" t="s">
        <v>1626</v>
      </c>
    </row>
    <row r="85" spans="1:8" ht="15.75" thickBot="1">
      <c r="A85" s="71" t="s">
        <v>1629</v>
      </c>
      <c r="B85" s="72" t="s">
        <v>327</v>
      </c>
      <c r="C85" s="72" t="s">
        <v>1630</v>
      </c>
      <c r="D85" s="73">
        <v>276</v>
      </c>
      <c r="G85" s="72" t="s">
        <v>327</v>
      </c>
      <c r="H85" s="71" t="s">
        <v>1629</v>
      </c>
    </row>
    <row r="86" spans="1:8" ht="15.75" thickBot="1">
      <c r="A86" s="71" t="s">
        <v>1267</v>
      </c>
      <c r="B86" s="72" t="s">
        <v>255</v>
      </c>
      <c r="C86" s="72" t="s">
        <v>1631</v>
      </c>
      <c r="D86" s="73">
        <v>288</v>
      </c>
      <c r="G86" s="72" t="s">
        <v>255</v>
      </c>
      <c r="H86" s="71" t="s">
        <v>1267</v>
      </c>
    </row>
    <row r="87" spans="1:8" ht="15.75" thickBot="1">
      <c r="A87" s="71" t="s">
        <v>1632</v>
      </c>
      <c r="B87" s="72" t="s">
        <v>1633</v>
      </c>
      <c r="C87" s="72" t="s">
        <v>1634</v>
      </c>
      <c r="D87" s="73">
        <v>292</v>
      </c>
      <c r="G87" s="72" t="s">
        <v>1633</v>
      </c>
      <c r="H87" s="71" t="s">
        <v>1632</v>
      </c>
    </row>
    <row r="88" spans="1:8" ht="15.75" thickBot="1">
      <c r="A88" s="71" t="s">
        <v>1635</v>
      </c>
      <c r="B88" s="72" t="s">
        <v>1636</v>
      </c>
      <c r="C88" s="72" t="s">
        <v>1637</v>
      </c>
      <c r="D88" s="73">
        <v>300</v>
      </c>
      <c r="G88" s="72" t="s">
        <v>1636</v>
      </c>
      <c r="H88" s="71" t="s">
        <v>1635</v>
      </c>
    </row>
    <row r="89" spans="1:8" ht="15.75" thickBot="1">
      <c r="A89" s="71" t="s">
        <v>1638</v>
      </c>
      <c r="B89" s="72" t="s">
        <v>1639</v>
      </c>
      <c r="C89" s="72" t="s">
        <v>1640</v>
      </c>
      <c r="D89" s="73">
        <v>304</v>
      </c>
      <c r="G89" s="72" t="s">
        <v>1639</v>
      </c>
      <c r="H89" s="71" t="s">
        <v>1638</v>
      </c>
    </row>
    <row r="90" spans="1:8" ht="15.75" thickBot="1">
      <c r="A90" s="71" t="s">
        <v>1641</v>
      </c>
      <c r="B90" s="72" t="s">
        <v>1642</v>
      </c>
      <c r="C90" s="72" t="s">
        <v>1643</v>
      </c>
      <c r="D90" s="73">
        <v>308</v>
      </c>
      <c r="G90" s="72" t="s">
        <v>1642</v>
      </c>
      <c r="H90" s="71" t="s">
        <v>1641</v>
      </c>
    </row>
    <row r="91" spans="1:8" ht="30.75" thickBot="1">
      <c r="A91" s="71" t="s">
        <v>1644</v>
      </c>
      <c r="B91" s="72" t="s">
        <v>1645</v>
      </c>
      <c r="C91" s="72" t="s">
        <v>1646</v>
      </c>
      <c r="D91" s="73">
        <v>312</v>
      </c>
      <c r="G91" s="72" t="s">
        <v>1645</v>
      </c>
      <c r="H91" s="71" t="s">
        <v>1644</v>
      </c>
    </row>
    <row r="92" spans="1:8" ht="15.75" thickBot="1">
      <c r="A92" s="71" t="s">
        <v>1647</v>
      </c>
      <c r="B92" s="72" t="s">
        <v>1648</v>
      </c>
      <c r="C92" s="72" t="s">
        <v>1649</v>
      </c>
      <c r="D92" s="73">
        <v>316</v>
      </c>
      <c r="G92" s="72" t="s">
        <v>1648</v>
      </c>
      <c r="H92" s="71" t="s">
        <v>1647</v>
      </c>
    </row>
    <row r="93" spans="1:8" ht="15.75" thickBot="1">
      <c r="A93" s="71" t="s">
        <v>1650</v>
      </c>
      <c r="B93" s="72" t="s">
        <v>1651</v>
      </c>
      <c r="C93" s="72" t="s">
        <v>1652</v>
      </c>
      <c r="D93" s="73">
        <v>320</v>
      </c>
      <c r="G93" s="72" t="s">
        <v>1651</v>
      </c>
      <c r="H93" s="71" t="s">
        <v>1650</v>
      </c>
    </row>
    <row r="94" spans="1:8" ht="15.75" thickBot="1">
      <c r="A94" s="71" t="s">
        <v>1653</v>
      </c>
      <c r="B94" s="72" t="s">
        <v>1654</v>
      </c>
      <c r="C94" s="72" t="s">
        <v>1655</v>
      </c>
      <c r="D94" s="73">
        <v>831</v>
      </c>
      <c r="G94" s="72" t="s">
        <v>1654</v>
      </c>
      <c r="H94" s="71" t="s">
        <v>1653</v>
      </c>
    </row>
    <row r="95" spans="1:8" ht="15.75" thickBot="1">
      <c r="A95" s="71" t="s">
        <v>1268</v>
      </c>
      <c r="B95" s="72" t="s">
        <v>1196</v>
      </c>
      <c r="C95" s="72" t="s">
        <v>1656</v>
      </c>
      <c r="D95" s="73">
        <v>324</v>
      </c>
      <c r="G95" s="72" t="s">
        <v>1196</v>
      </c>
      <c r="H95" s="71" t="s">
        <v>1268</v>
      </c>
    </row>
    <row r="96" spans="1:8" ht="30.75" thickBot="1">
      <c r="A96" s="71" t="s">
        <v>1269</v>
      </c>
      <c r="B96" s="72" t="s">
        <v>1197</v>
      </c>
      <c r="C96" s="72" t="s">
        <v>1657</v>
      </c>
      <c r="D96" s="73">
        <v>624</v>
      </c>
      <c r="G96" s="72" t="s">
        <v>1197</v>
      </c>
      <c r="H96" s="71" t="s">
        <v>1269</v>
      </c>
    </row>
    <row r="97" spans="1:8" ht="15.75" thickBot="1">
      <c r="A97" s="71" t="s">
        <v>1658</v>
      </c>
      <c r="B97" s="72" t="s">
        <v>1659</v>
      </c>
      <c r="C97" s="72" t="s">
        <v>1660</v>
      </c>
      <c r="D97" s="73">
        <v>328</v>
      </c>
      <c r="G97" s="72" t="s">
        <v>1659</v>
      </c>
      <c r="H97" s="71" t="s">
        <v>1658</v>
      </c>
    </row>
    <row r="98" spans="1:8" ht="15.75" thickBot="1">
      <c r="A98" s="71" t="s">
        <v>1661</v>
      </c>
      <c r="B98" s="72" t="s">
        <v>1662</v>
      </c>
      <c r="C98" s="72" t="s">
        <v>1663</v>
      </c>
      <c r="D98" s="73">
        <v>332</v>
      </c>
      <c r="G98" s="72" t="s">
        <v>1662</v>
      </c>
      <c r="H98" s="71" t="s">
        <v>1661</v>
      </c>
    </row>
    <row r="99" spans="1:8" ht="60.75" thickBot="1">
      <c r="A99" s="71" t="s">
        <v>1664</v>
      </c>
      <c r="B99" s="72" t="s">
        <v>1665</v>
      </c>
      <c r="C99" s="72" t="s">
        <v>1666</v>
      </c>
      <c r="D99" s="73">
        <v>334</v>
      </c>
      <c r="G99" s="72" t="s">
        <v>1665</v>
      </c>
      <c r="H99" s="71" t="s">
        <v>1664</v>
      </c>
    </row>
    <row r="100" spans="1:8" ht="30.75" thickBot="1">
      <c r="A100" s="71" t="s">
        <v>1667</v>
      </c>
      <c r="B100" s="72" t="s">
        <v>1668</v>
      </c>
      <c r="C100" s="72" t="s">
        <v>1669</v>
      </c>
      <c r="D100" s="73">
        <v>336</v>
      </c>
      <c r="G100" s="72" t="s">
        <v>1668</v>
      </c>
      <c r="H100" s="71" t="s">
        <v>1667</v>
      </c>
    </row>
    <row r="101" spans="1:8" ht="15.75" thickBot="1">
      <c r="A101" s="71" t="s">
        <v>1670</v>
      </c>
      <c r="B101" s="72" t="s">
        <v>1671</v>
      </c>
      <c r="C101" s="72" t="s">
        <v>1672</v>
      </c>
      <c r="D101" s="73">
        <v>340</v>
      </c>
      <c r="G101" s="72" t="s">
        <v>1671</v>
      </c>
      <c r="H101" s="71" t="s">
        <v>1670</v>
      </c>
    </row>
    <row r="102" spans="1:8" ht="15.75" thickBot="1">
      <c r="A102" s="71" t="s">
        <v>1673</v>
      </c>
      <c r="B102" s="72" t="s">
        <v>1674</v>
      </c>
      <c r="C102" s="72" t="s">
        <v>1675</v>
      </c>
      <c r="D102" s="73">
        <v>344</v>
      </c>
      <c r="G102" s="72" t="s">
        <v>1674</v>
      </c>
      <c r="H102" s="71" t="s">
        <v>1673</v>
      </c>
    </row>
    <row r="103" spans="1:8" ht="15.75" thickBot="1">
      <c r="A103" s="71" t="s">
        <v>1676</v>
      </c>
      <c r="B103" s="72" t="s">
        <v>1677</v>
      </c>
      <c r="C103" s="72" t="s">
        <v>1678</v>
      </c>
      <c r="D103" s="73">
        <v>348</v>
      </c>
      <c r="G103" s="72" t="s">
        <v>1677</v>
      </c>
      <c r="H103" s="71" t="s">
        <v>1676</v>
      </c>
    </row>
    <row r="104" spans="1:8" ht="15.75" thickBot="1">
      <c r="A104" s="71" t="s">
        <v>1679</v>
      </c>
      <c r="B104" s="72" t="s">
        <v>1680</v>
      </c>
      <c r="C104" s="72" t="s">
        <v>1681</v>
      </c>
      <c r="D104" s="73">
        <v>352</v>
      </c>
      <c r="G104" s="72" t="s">
        <v>1680</v>
      </c>
      <c r="H104" s="71" t="s">
        <v>1679</v>
      </c>
    </row>
    <row r="105" spans="1:8" ht="15.75" thickBot="1">
      <c r="A105" s="71" t="s">
        <v>1682</v>
      </c>
      <c r="B105" s="72" t="s">
        <v>1683</v>
      </c>
      <c r="C105" s="72" t="s">
        <v>1684</v>
      </c>
      <c r="D105" s="73">
        <v>356</v>
      </c>
      <c r="G105" s="72" t="s">
        <v>1683</v>
      </c>
      <c r="H105" s="71" t="s">
        <v>1682</v>
      </c>
    </row>
    <row r="106" spans="1:8" ht="15.75" thickBot="1">
      <c r="A106" s="71" t="s">
        <v>1685</v>
      </c>
      <c r="B106" s="72" t="s">
        <v>1686</v>
      </c>
      <c r="C106" s="72" t="s">
        <v>1687</v>
      </c>
      <c r="D106" s="73">
        <v>360</v>
      </c>
      <c r="G106" s="72" t="s">
        <v>1686</v>
      </c>
      <c r="H106" s="71" t="s">
        <v>1685</v>
      </c>
    </row>
    <row r="107" spans="1:8" ht="60.75" thickBot="1">
      <c r="A107" s="71" t="s">
        <v>1688</v>
      </c>
      <c r="B107" s="72" t="s">
        <v>1689</v>
      </c>
      <c r="C107" s="72" t="s">
        <v>1690</v>
      </c>
      <c r="D107" s="73">
        <v>364</v>
      </c>
      <c r="G107" s="72" t="s">
        <v>1689</v>
      </c>
      <c r="H107" s="71" t="s">
        <v>1688</v>
      </c>
    </row>
    <row r="108" spans="1:8" ht="15.75" thickBot="1">
      <c r="A108" s="71" t="s">
        <v>1691</v>
      </c>
      <c r="B108" s="72" t="s">
        <v>1692</v>
      </c>
      <c r="C108" s="72" t="s">
        <v>1693</v>
      </c>
      <c r="D108" s="73">
        <v>368</v>
      </c>
      <c r="G108" s="72" t="s">
        <v>1692</v>
      </c>
      <c r="H108" s="71" t="s">
        <v>1691</v>
      </c>
    </row>
    <row r="109" spans="1:8" ht="15.75" thickBot="1">
      <c r="A109" s="71" t="s">
        <v>1694</v>
      </c>
      <c r="B109" s="72" t="s">
        <v>1695</v>
      </c>
      <c r="C109" s="72" t="s">
        <v>1696</v>
      </c>
      <c r="D109" s="73">
        <v>372</v>
      </c>
      <c r="G109" s="72" t="s">
        <v>1695</v>
      </c>
      <c r="H109" s="71" t="s">
        <v>1694</v>
      </c>
    </row>
    <row r="110" spans="1:8" ht="15.75" thickBot="1">
      <c r="A110" s="71" t="s">
        <v>1697</v>
      </c>
      <c r="B110" s="72" t="s">
        <v>1698</v>
      </c>
      <c r="C110" s="72" t="s">
        <v>1699</v>
      </c>
      <c r="D110" s="73">
        <v>833</v>
      </c>
      <c r="G110" s="72" t="s">
        <v>1698</v>
      </c>
      <c r="H110" s="71" t="s">
        <v>1697</v>
      </c>
    </row>
    <row r="111" spans="1:8" ht="15.75" thickBot="1">
      <c r="A111" s="71" t="s">
        <v>1700</v>
      </c>
      <c r="B111" s="72" t="s">
        <v>1701</v>
      </c>
      <c r="C111" s="72" t="s">
        <v>1702</v>
      </c>
      <c r="D111" s="73">
        <v>376</v>
      </c>
      <c r="G111" s="72" t="s">
        <v>1701</v>
      </c>
      <c r="H111" s="71" t="s">
        <v>1700</v>
      </c>
    </row>
    <row r="112" spans="1:8" ht="15.75" thickBot="1">
      <c r="A112" s="71" t="s">
        <v>1703</v>
      </c>
      <c r="B112" s="72" t="s">
        <v>109</v>
      </c>
      <c r="C112" s="72" t="s">
        <v>1704</v>
      </c>
      <c r="D112" s="73">
        <v>380</v>
      </c>
      <c r="G112" s="72" t="s">
        <v>109</v>
      </c>
      <c r="H112" s="71" t="s">
        <v>1703</v>
      </c>
    </row>
    <row r="113" spans="1:8" ht="15.75" thickBot="1">
      <c r="A113" s="71" t="s">
        <v>1705</v>
      </c>
      <c r="B113" s="72" t="s">
        <v>1706</v>
      </c>
      <c r="C113" s="72" t="s">
        <v>1707</v>
      </c>
      <c r="D113" s="73">
        <v>388</v>
      </c>
      <c r="G113" s="72" t="s">
        <v>1706</v>
      </c>
      <c r="H113" s="71" t="s">
        <v>1705</v>
      </c>
    </row>
    <row r="114" spans="1:8" ht="15.75" thickBot="1">
      <c r="A114" s="71" t="s">
        <v>1708</v>
      </c>
      <c r="B114" s="72" t="s">
        <v>1709</v>
      </c>
      <c r="C114" s="72" t="s">
        <v>1710</v>
      </c>
      <c r="D114" s="73">
        <v>392</v>
      </c>
      <c r="G114" s="72" t="s">
        <v>1709</v>
      </c>
      <c r="H114" s="71" t="s">
        <v>1708</v>
      </c>
    </row>
    <row r="115" spans="1:8" ht="15.75" thickBot="1">
      <c r="A115" s="71" t="s">
        <v>1711</v>
      </c>
      <c r="B115" s="72" t="s">
        <v>1712</v>
      </c>
      <c r="C115" s="72" t="s">
        <v>1713</v>
      </c>
      <c r="D115" s="73">
        <v>832</v>
      </c>
      <c r="G115" s="72" t="s">
        <v>1712</v>
      </c>
      <c r="H115" s="71" t="s">
        <v>1711</v>
      </c>
    </row>
    <row r="116" spans="1:8" ht="15.75" thickBot="1">
      <c r="A116" s="71" t="s">
        <v>1714</v>
      </c>
      <c r="B116" s="72" t="s">
        <v>1715</v>
      </c>
      <c r="C116" s="72" t="s">
        <v>1716</v>
      </c>
      <c r="D116" s="73">
        <v>400</v>
      </c>
      <c r="G116" s="72" t="s">
        <v>1715</v>
      </c>
      <c r="H116" s="71" t="s">
        <v>1714</v>
      </c>
    </row>
    <row r="117" spans="1:8" ht="30.75" thickBot="1">
      <c r="A117" s="71" t="s">
        <v>1717</v>
      </c>
      <c r="B117" s="72" t="s">
        <v>1718</v>
      </c>
      <c r="C117" s="72" t="s">
        <v>1719</v>
      </c>
      <c r="D117" s="73">
        <v>398</v>
      </c>
      <c r="G117" s="72" t="s">
        <v>1718</v>
      </c>
      <c r="H117" s="71" t="s">
        <v>1717</v>
      </c>
    </row>
    <row r="118" spans="1:8" ht="15.75" thickBot="1">
      <c r="A118" s="71" t="s">
        <v>1271</v>
      </c>
      <c r="B118" s="72" t="s">
        <v>434</v>
      </c>
      <c r="C118" s="72" t="s">
        <v>1720</v>
      </c>
      <c r="D118" s="73">
        <v>404</v>
      </c>
      <c r="G118" s="72" t="s">
        <v>434</v>
      </c>
      <c r="H118" s="71" t="s">
        <v>1271</v>
      </c>
    </row>
    <row r="119" spans="1:8" ht="15.75" thickBot="1">
      <c r="A119" s="71" t="s">
        <v>1721</v>
      </c>
      <c r="B119" s="72" t="s">
        <v>1722</v>
      </c>
      <c r="C119" s="72" t="s">
        <v>1723</v>
      </c>
      <c r="D119" s="73">
        <v>296</v>
      </c>
      <c r="G119" s="72" t="s">
        <v>1722</v>
      </c>
      <c r="H119" s="71" t="s">
        <v>1721</v>
      </c>
    </row>
    <row r="120" spans="1:8" ht="75.75" thickBot="1">
      <c r="A120" s="71" t="s">
        <v>1724</v>
      </c>
      <c r="B120" s="72" t="s">
        <v>1725</v>
      </c>
      <c r="C120" s="72" t="s">
        <v>1726</v>
      </c>
      <c r="D120" s="73">
        <v>408</v>
      </c>
      <c r="G120" s="72" t="s">
        <v>1725</v>
      </c>
      <c r="H120" s="71" t="s">
        <v>1724</v>
      </c>
    </row>
    <row r="121" spans="1:8" ht="45.75" thickBot="1">
      <c r="A121" s="71" t="s">
        <v>1727</v>
      </c>
      <c r="B121" s="72" t="s">
        <v>568</v>
      </c>
      <c r="C121" s="72" t="s">
        <v>1728</v>
      </c>
      <c r="D121" s="73">
        <v>410</v>
      </c>
      <c r="G121" s="72" t="s">
        <v>568</v>
      </c>
      <c r="H121" s="71" t="s">
        <v>1727</v>
      </c>
    </row>
    <row r="122" spans="1:8" ht="15.75" thickBot="1">
      <c r="A122" s="71" t="s">
        <v>1729</v>
      </c>
      <c r="B122" s="72" t="s">
        <v>1730</v>
      </c>
      <c r="C122" s="72" t="s">
        <v>1731</v>
      </c>
      <c r="D122" s="73">
        <v>414</v>
      </c>
      <c r="G122" s="72" t="s">
        <v>1730</v>
      </c>
      <c r="H122" s="71" t="s">
        <v>1729</v>
      </c>
    </row>
    <row r="123" spans="1:8" ht="15.75" thickBot="1">
      <c r="A123" s="71" t="s">
        <v>1732</v>
      </c>
      <c r="B123" s="72" t="s">
        <v>1733</v>
      </c>
      <c r="C123" s="72" t="s">
        <v>1734</v>
      </c>
      <c r="D123" s="73">
        <v>417</v>
      </c>
      <c r="G123" s="72" t="s">
        <v>1733</v>
      </c>
      <c r="H123" s="71" t="s">
        <v>1732</v>
      </c>
    </row>
    <row r="124" spans="1:8" ht="75.75" thickBot="1">
      <c r="A124" s="71" t="s">
        <v>1735</v>
      </c>
      <c r="B124" s="72" t="s">
        <v>1736</v>
      </c>
      <c r="C124" s="72" t="s">
        <v>1737</v>
      </c>
      <c r="D124" s="73">
        <v>418</v>
      </c>
      <c r="G124" s="72" t="s">
        <v>1736</v>
      </c>
      <c r="H124" s="71" t="s">
        <v>1735</v>
      </c>
    </row>
    <row r="125" spans="1:8" ht="15.75" thickBot="1">
      <c r="A125" s="71" t="s">
        <v>1738</v>
      </c>
      <c r="B125" s="72" t="s">
        <v>1739</v>
      </c>
      <c r="C125" s="72" t="s">
        <v>1740</v>
      </c>
      <c r="D125" s="73">
        <v>428</v>
      </c>
      <c r="G125" s="72" t="s">
        <v>1739</v>
      </c>
      <c r="H125" s="71" t="s">
        <v>1738</v>
      </c>
    </row>
    <row r="126" spans="1:8" ht="15.75" thickBot="1">
      <c r="A126" s="71" t="s">
        <v>1741</v>
      </c>
      <c r="B126" s="72" t="s">
        <v>1742</v>
      </c>
      <c r="C126" s="72" t="s">
        <v>1743</v>
      </c>
      <c r="D126" s="73">
        <v>422</v>
      </c>
      <c r="G126" s="72" t="s">
        <v>1742</v>
      </c>
      <c r="H126" s="71" t="s">
        <v>1741</v>
      </c>
    </row>
    <row r="127" spans="1:8" ht="15.75" thickBot="1">
      <c r="A127" s="71" t="s">
        <v>1272</v>
      </c>
      <c r="B127" s="72" t="s">
        <v>1199</v>
      </c>
      <c r="C127" s="72" t="s">
        <v>1744</v>
      </c>
      <c r="D127" s="73">
        <v>426</v>
      </c>
      <c r="G127" s="72" t="s">
        <v>1199</v>
      </c>
      <c r="H127" s="71" t="s">
        <v>1272</v>
      </c>
    </row>
    <row r="128" spans="1:8" ht="15.75" thickBot="1">
      <c r="A128" s="71" t="s">
        <v>1273</v>
      </c>
      <c r="B128" s="72" t="s">
        <v>1200</v>
      </c>
      <c r="C128" s="72" t="s">
        <v>1745</v>
      </c>
      <c r="D128" s="73">
        <v>430</v>
      </c>
      <c r="G128" s="72" t="s">
        <v>1200</v>
      </c>
      <c r="H128" s="71" t="s">
        <v>1273</v>
      </c>
    </row>
    <row r="129" spans="1:8" ht="15.75" thickBot="1">
      <c r="A129" s="71" t="s">
        <v>1274</v>
      </c>
      <c r="B129" s="72" t="s">
        <v>1201</v>
      </c>
      <c r="C129" s="72" t="s">
        <v>1746</v>
      </c>
      <c r="D129" s="73">
        <v>434</v>
      </c>
      <c r="G129" s="72" t="s">
        <v>1201</v>
      </c>
      <c r="H129" s="71" t="s">
        <v>1274</v>
      </c>
    </row>
    <row r="130" spans="1:8" ht="30.75" thickBot="1">
      <c r="A130" s="71" t="s">
        <v>1747</v>
      </c>
      <c r="B130" s="72" t="s">
        <v>1748</v>
      </c>
      <c r="C130" s="72" t="s">
        <v>1749</v>
      </c>
      <c r="D130" s="73">
        <v>438</v>
      </c>
      <c r="G130" s="72" t="s">
        <v>1748</v>
      </c>
      <c r="H130" s="71" t="s">
        <v>1747</v>
      </c>
    </row>
    <row r="131" spans="1:8" ht="15.75" thickBot="1">
      <c r="A131" s="71" t="s">
        <v>1750</v>
      </c>
      <c r="B131" s="72" t="s">
        <v>1751</v>
      </c>
      <c r="C131" s="72" t="s">
        <v>1752</v>
      </c>
      <c r="D131" s="73">
        <v>440</v>
      </c>
      <c r="G131" s="72" t="s">
        <v>1751</v>
      </c>
      <c r="H131" s="71" t="s">
        <v>1750</v>
      </c>
    </row>
    <row r="132" spans="1:8" ht="30.75" thickBot="1">
      <c r="A132" s="71" t="s">
        <v>1753</v>
      </c>
      <c r="B132" s="72" t="s">
        <v>1754</v>
      </c>
      <c r="C132" s="72" t="s">
        <v>1755</v>
      </c>
      <c r="D132" s="73">
        <v>442</v>
      </c>
      <c r="G132" s="72" t="s">
        <v>1754</v>
      </c>
      <c r="H132" s="71" t="s">
        <v>1753</v>
      </c>
    </row>
    <row r="133" spans="1:8" ht="15.75" thickBot="1">
      <c r="A133" s="71" t="s">
        <v>1756</v>
      </c>
      <c r="B133" s="72" t="s">
        <v>1757</v>
      </c>
      <c r="C133" s="72" t="s">
        <v>1758</v>
      </c>
      <c r="D133" s="73">
        <v>446</v>
      </c>
      <c r="G133" s="72" t="s">
        <v>1757</v>
      </c>
      <c r="H133" s="71" t="s">
        <v>1756</v>
      </c>
    </row>
    <row r="134" spans="1:8" ht="30.75" thickBot="1">
      <c r="A134" s="71" t="s">
        <v>1275</v>
      </c>
      <c r="B134" s="72" t="s">
        <v>1202</v>
      </c>
      <c r="C134" s="72" t="s">
        <v>1759</v>
      </c>
      <c r="D134" s="73">
        <v>450</v>
      </c>
      <c r="G134" s="72" t="s">
        <v>1202</v>
      </c>
      <c r="H134" s="71" t="s">
        <v>1275</v>
      </c>
    </row>
    <row r="135" spans="1:8" ht="15.75" thickBot="1">
      <c r="A135" s="71" t="s">
        <v>1276</v>
      </c>
      <c r="B135" s="72" t="s">
        <v>1203</v>
      </c>
      <c r="C135" s="72" t="s">
        <v>1760</v>
      </c>
      <c r="D135" s="73">
        <v>454</v>
      </c>
      <c r="G135" s="72" t="s">
        <v>1203</v>
      </c>
      <c r="H135" s="71" t="s">
        <v>1276</v>
      </c>
    </row>
    <row r="136" spans="1:8" ht="15.75" thickBot="1">
      <c r="A136" s="71" t="s">
        <v>1761</v>
      </c>
      <c r="B136" s="72" t="s">
        <v>1762</v>
      </c>
      <c r="C136" s="72" t="s">
        <v>1763</v>
      </c>
      <c r="D136" s="73">
        <v>458</v>
      </c>
      <c r="G136" s="72" t="s">
        <v>1762</v>
      </c>
      <c r="H136" s="71" t="s">
        <v>1761</v>
      </c>
    </row>
    <row r="137" spans="1:8" ht="15.75" thickBot="1">
      <c r="A137" s="71" t="s">
        <v>1764</v>
      </c>
      <c r="B137" s="72" t="s">
        <v>1765</v>
      </c>
      <c r="C137" s="72" t="s">
        <v>1766</v>
      </c>
      <c r="D137" s="73">
        <v>462</v>
      </c>
      <c r="G137" s="72" t="s">
        <v>1765</v>
      </c>
      <c r="H137" s="71" t="s">
        <v>1764</v>
      </c>
    </row>
    <row r="138" spans="1:8" ht="15.75" thickBot="1">
      <c r="A138" s="71" t="s">
        <v>1277</v>
      </c>
      <c r="B138" s="72" t="s">
        <v>1204</v>
      </c>
      <c r="C138" s="72" t="s">
        <v>1767</v>
      </c>
      <c r="D138" s="73">
        <v>466</v>
      </c>
      <c r="G138" s="72" t="s">
        <v>1204</v>
      </c>
      <c r="H138" s="71" t="s">
        <v>1277</v>
      </c>
    </row>
    <row r="139" spans="1:8" ht="15.75" thickBot="1">
      <c r="A139" s="71" t="s">
        <v>1768</v>
      </c>
      <c r="B139" s="72" t="s">
        <v>1769</v>
      </c>
      <c r="C139" s="72" t="s">
        <v>1770</v>
      </c>
      <c r="D139" s="73">
        <v>470</v>
      </c>
      <c r="G139" s="72" t="s">
        <v>1769</v>
      </c>
      <c r="H139" s="71" t="s">
        <v>1768</v>
      </c>
    </row>
    <row r="140" spans="1:8" ht="45.75" thickBot="1">
      <c r="A140" s="71" t="s">
        <v>1771</v>
      </c>
      <c r="B140" s="72" t="s">
        <v>1772</v>
      </c>
      <c r="C140" s="72" t="s">
        <v>1773</v>
      </c>
      <c r="D140" s="73">
        <v>584</v>
      </c>
      <c r="G140" s="72" t="s">
        <v>1772</v>
      </c>
      <c r="H140" s="71" t="s">
        <v>1771</v>
      </c>
    </row>
    <row r="141" spans="1:8" ht="15.75" thickBot="1">
      <c r="A141" s="71" t="s">
        <v>1774</v>
      </c>
      <c r="B141" s="72" t="s">
        <v>1775</v>
      </c>
      <c r="C141" s="72" t="s">
        <v>1776</v>
      </c>
      <c r="D141" s="73">
        <v>474</v>
      </c>
      <c r="G141" s="72" t="s">
        <v>1775</v>
      </c>
      <c r="H141" s="71" t="s">
        <v>1774</v>
      </c>
    </row>
    <row r="142" spans="1:8" ht="15.75" thickBot="1">
      <c r="A142" s="71" t="s">
        <v>1278</v>
      </c>
      <c r="B142" s="72" t="s">
        <v>1205</v>
      </c>
      <c r="C142" s="72" t="s">
        <v>1777</v>
      </c>
      <c r="D142" s="73">
        <v>478</v>
      </c>
      <c r="G142" s="72" t="s">
        <v>1205</v>
      </c>
      <c r="H142" s="71" t="s">
        <v>1278</v>
      </c>
    </row>
    <row r="143" spans="1:8" ht="15.75" thickBot="1">
      <c r="A143" s="71" t="s">
        <v>1279</v>
      </c>
      <c r="B143" s="72" t="s">
        <v>1007</v>
      </c>
      <c r="C143" s="72" t="s">
        <v>1778</v>
      </c>
      <c r="D143" s="73">
        <v>480</v>
      </c>
      <c r="G143" s="72" t="s">
        <v>1007</v>
      </c>
      <c r="H143" s="71" t="s">
        <v>1279</v>
      </c>
    </row>
    <row r="144" spans="1:8" ht="15.75" thickBot="1">
      <c r="A144" s="71" t="s">
        <v>1779</v>
      </c>
      <c r="B144" s="72" t="s">
        <v>1780</v>
      </c>
      <c r="C144" s="72" t="s">
        <v>1781</v>
      </c>
      <c r="D144" s="73">
        <v>175</v>
      </c>
      <c r="G144" s="72" t="s">
        <v>1780</v>
      </c>
      <c r="H144" s="71" t="s">
        <v>1779</v>
      </c>
    </row>
    <row r="145" spans="1:8" ht="15.75" thickBot="1">
      <c r="A145" s="71" t="s">
        <v>1782</v>
      </c>
      <c r="B145" s="72" t="s">
        <v>1783</v>
      </c>
      <c r="C145" s="72" t="s">
        <v>1784</v>
      </c>
      <c r="D145" s="73">
        <v>484</v>
      </c>
      <c r="G145" s="72" t="s">
        <v>1783</v>
      </c>
      <c r="H145" s="71" t="s">
        <v>1782</v>
      </c>
    </row>
    <row r="146" spans="1:8" ht="45.75" thickBot="1">
      <c r="A146" s="71" t="s">
        <v>1785</v>
      </c>
      <c r="B146" s="72" t="s">
        <v>1786</v>
      </c>
      <c r="C146" s="72" t="s">
        <v>1787</v>
      </c>
      <c r="D146" s="73">
        <v>583</v>
      </c>
      <c r="G146" s="72" t="s">
        <v>1786</v>
      </c>
      <c r="H146" s="71" t="s">
        <v>1785</v>
      </c>
    </row>
    <row r="147" spans="1:8" ht="60.75" thickBot="1">
      <c r="A147" s="71" t="s">
        <v>1788</v>
      </c>
      <c r="B147" s="72" t="s">
        <v>1789</v>
      </c>
      <c r="C147" s="72" t="s">
        <v>1790</v>
      </c>
      <c r="D147" s="73">
        <v>498</v>
      </c>
      <c r="G147" s="72" t="s">
        <v>1789</v>
      </c>
      <c r="H147" s="71" t="s">
        <v>1788</v>
      </c>
    </row>
    <row r="148" spans="1:8" ht="15.75" thickBot="1">
      <c r="A148" s="71" t="s">
        <v>1791</v>
      </c>
      <c r="B148" s="72" t="s">
        <v>1792</v>
      </c>
      <c r="C148" s="72" t="s">
        <v>1793</v>
      </c>
      <c r="D148" s="73">
        <v>492</v>
      </c>
      <c r="G148" s="72" t="s">
        <v>1792</v>
      </c>
      <c r="H148" s="71" t="s">
        <v>1791</v>
      </c>
    </row>
    <row r="149" spans="1:8" ht="15.75" thickBot="1">
      <c r="A149" s="71" t="s">
        <v>1794</v>
      </c>
      <c r="B149" s="72" t="s">
        <v>1795</v>
      </c>
      <c r="C149" s="72" t="s">
        <v>1796</v>
      </c>
      <c r="D149" s="73">
        <v>496</v>
      </c>
      <c r="G149" s="72" t="s">
        <v>1795</v>
      </c>
      <c r="H149" s="71" t="s">
        <v>1794</v>
      </c>
    </row>
    <row r="150" spans="1:8" ht="30.75" thickBot="1">
      <c r="A150" s="71" t="s">
        <v>1797</v>
      </c>
      <c r="B150" s="72" t="s">
        <v>1798</v>
      </c>
      <c r="C150" s="72" t="s">
        <v>1799</v>
      </c>
      <c r="D150" s="73">
        <v>499</v>
      </c>
      <c r="G150" s="72" t="s">
        <v>1798</v>
      </c>
      <c r="H150" s="71" t="s">
        <v>1797</v>
      </c>
    </row>
    <row r="151" spans="1:8" ht="15.75" thickBot="1">
      <c r="A151" s="71" t="s">
        <v>1800</v>
      </c>
      <c r="B151" s="72" t="s">
        <v>1801</v>
      </c>
      <c r="C151" s="72" t="s">
        <v>1802</v>
      </c>
      <c r="D151" s="73">
        <v>500</v>
      </c>
      <c r="G151" s="72" t="s">
        <v>1801</v>
      </c>
      <c r="H151" s="71" t="s">
        <v>1800</v>
      </c>
    </row>
    <row r="152" spans="1:8" ht="15.75" thickBot="1">
      <c r="A152" s="71" t="s">
        <v>1280</v>
      </c>
      <c r="B152" s="72" t="s">
        <v>519</v>
      </c>
      <c r="C152" s="72" t="s">
        <v>1803</v>
      </c>
      <c r="D152" s="73">
        <v>504</v>
      </c>
      <c r="G152" s="72" t="s">
        <v>519</v>
      </c>
      <c r="H152" s="71" t="s">
        <v>1280</v>
      </c>
    </row>
    <row r="153" spans="1:8" ht="30.75" thickBot="1">
      <c r="A153" s="71" t="s">
        <v>1281</v>
      </c>
      <c r="B153" s="72" t="s">
        <v>1206</v>
      </c>
      <c r="C153" s="72" t="s">
        <v>1804</v>
      </c>
      <c r="D153" s="73">
        <v>508</v>
      </c>
      <c r="G153" s="72" t="s">
        <v>1206</v>
      </c>
      <c r="H153" s="71" t="s">
        <v>1281</v>
      </c>
    </row>
    <row r="154" spans="1:8" ht="15.75" thickBot="1">
      <c r="A154" s="71" t="s">
        <v>1805</v>
      </c>
      <c r="B154" s="72" t="s">
        <v>1806</v>
      </c>
      <c r="C154" s="72" t="s">
        <v>1807</v>
      </c>
      <c r="D154" s="73">
        <v>104</v>
      </c>
      <c r="G154" s="72" t="s">
        <v>1806</v>
      </c>
      <c r="H154" s="71" t="s">
        <v>1805</v>
      </c>
    </row>
    <row r="155" spans="1:8" ht="15.75" thickBot="1">
      <c r="A155" s="71" t="s">
        <v>1282</v>
      </c>
      <c r="B155" s="72" t="s">
        <v>1207</v>
      </c>
      <c r="C155" s="72" t="s">
        <v>1808</v>
      </c>
      <c r="D155" s="73">
        <v>516</v>
      </c>
      <c r="G155" s="72" t="s">
        <v>1207</v>
      </c>
      <c r="H155" s="71" t="s">
        <v>1282</v>
      </c>
    </row>
    <row r="156" spans="1:8" ht="15.75" thickBot="1">
      <c r="A156" s="71" t="s">
        <v>1809</v>
      </c>
      <c r="B156" s="72" t="s">
        <v>1810</v>
      </c>
      <c r="C156" s="72" t="s">
        <v>1811</v>
      </c>
      <c r="D156" s="73">
        <v>520</v>
      </c>
      <c r="G156" s="72" t="s">
        <v>1810</v>
      </c>
      <c r="H156" s="71" t="s">
        <v>1809</v>
      </c>
    </row>
    <row r="157" spans="1:8" ht="15.75" thickBot="1">
      <c r="A157" s="71" t="s">
        <v>1812</v>
      </c>
      <c r="B157" s="72" t="s">
        <v>1813</v>
      </c>
      <c r="C157" s="72" t="s">
        <v>1814</v>
      </c>
      <c r="D157" s="73">
        <v>524</v>
      </c>
      <c r="G157" s="72" t="s">
        <v>1813</v>
      </c>
      <c r="H157" s="71" t="s">
        <v>1812</v>
      </c>
    </row>
    <row r="158" spans="1:8" ht="30.75" thickBot="1">
      <c r="A158" s="71" t="s">
        <v>1815</v>
      </c>
      <c r="B158" s="72" t="s">
        <v>876</v>
      </c>
      <c r="C158" s="72" t="s">
        <v>1816</v>
      </c>
      <c r="D158" s="73">
        <v>528</v>
      </c>
      <c r="G158" s="72" t="s">
        <v>876</v>
      </c>
      <c r="H158" s="71" t="s">
        <v>1815</v>
      </c>
    </row>
    <row r="159" spans="1:8" ht="30.75" thickBot="1">
      <c r="A159" s="71" t="s">
        <v>1817</v>
      </c>
      <c r="B159" s="72" t="s">
        <v>1818</v>
      </c>
      <c r="C159" s="72" t="s">
        <v>1819</v>
      </c>
      <c r="D159" s="73">
        <v>540</v>
      </c>
      <c r="G159" s="72" t="s">
        <v>1818</v>
      </c>
      <c r="H159" s="71" t="s">
        <v>1817</v>
      </c>
    </row>
    <row r="160" spans="1:8" ht="30.75" thickBot="1">
      <c r="A160" s="71" t="s">
        <v>1820</v>
      </c>
      <c r="B160" s="72" t="s">
        <v>1821</v>
      </c>
      <c r="C160" s="72" t="s">
        <v>1822</v>
      </c>
      <c r="D160" s="73">
        <v>554</v>
      </c>
      <c r="G160" s="72" t="s">
        <v>1821</v>
      </c>
      <c r="H160" s="71" t="s">
        <v>1820</v>
      </c>
    </row>
    <row r="161" spans="1:8" ht="15.75" thickBot="1">
      <c r="A161" s="71" t="s">
        <v>1823</v>
      </c>
      <c r="B161" s="72" t="s">
        <v>1824</v>
      </c>
      <c r="C161" s="72" t="s">
        <v>1825</v>
      </c>
      <c r="D161" s="73">
        <v>558</v>
      </c>
      <c r="G161" s="72" t="s">
        <v>1824</v>
      </c>
      <c r="H161" s="71" t="s">
        <v>1823</v>
      </c>
    </row>
    <row r="162" spans="1:8" ht="15.75" thickBot="1">
      <c r="A162" s="71" t="s">
        <v>1826</v>
      </c>
      <c r="B162" s="72" t="s">
        <v>1042</v>
      </c>
      <c r="C162" s="72" t="s">
        <v>1827</v>
      </c>
      <c r="D162" s="73">
        <v>562</v>
      </c>
      <c r="G162" s="72" t="s">
        <v>1042</v>
      </c>
      <c r="H162" s="71" t="s">
        <v>1826</v>
      </c>
    </row>
    <row r="163" spans="1:8" ht="15.75" thickBot="1">
      <c r="A163" s="71" t="s">
        <v>1284</v>
      </c>
      <c r="B163" s="72" t="s">
        <v>1208</v>
      </c>
      <c r="C163" s="72" t="s">
        <v>1828</v>
      </c>
      <c r="D163" s="73">
        <v>566</v>
      </c>
      <c r="G163" s="72" t="s">
        <v>1208</v>
      </c>
      <c r="H163" s="71" t="s">
        <v>1284</v>
      </c>
    </row>
    <row r="164" spans="1:8" ht="15.75" thickBot="1">
      <c r="A164" s="71" t="s">
        <v>1829</v>
      </c>
      <c r="B164" s="72" t="s">
        <v>1830</v>
      </c>
      <c r="C164" s="72" t="s">
        <v>1831</v>
      </c>
      <c r="D164" s="73">
        <v>570</v>
      </c>
      <c r="G164" s="72" t="s">
        <v>1830</v>
      </c>
      <c r="H164" s="71" t="s">
        <v>1829</v>
      </c>
    </row>
    <row r="165" spans="1:8" ht="30.75" thickBot="1">
      <c r="A165" s="71" t="s">
        <v>1832</v>
      </c>
      <c r="B165" s="72" t="s">
        <v>1833</v>
      </c>
      <c r="C165" s="72" t="s">
        <v>1834</v>
      </c>
      <c r="D165" s="73">
        <v>574</v>
      </c>
      <c r="G165" s="72" t="s">
        <v>1833</v>
      </c>
      <c r="H165" s="71" t="s">
        <v>1832</v>
      </c>
    </row>
    <row r="166" spans="1:8" ht="60.75" thickBot="1">
      <c r="A166" s="71" t="s">
        <v>1835</v>
      </c>
      <c r="B166" s="72" t="s">
        <v>1836</v>
      </c>
      <c r="C166" s="72" t="s">
        <v>1837</v>
      </c>
      <c r="D166" s="73">
        <v>580</v>
      </c>
      <c r="G166" s="72" t="s">
        <v>1836</v>
      </c>
      <c r="H166" s="71" t="s">
        <v>1835</v>
      </c>
    </row>
    <row r="167" spans="1:8" ht="15.75" thickBot="1">
      <c r="A167" s="71" t="s">
        <v>1838</v>
      </c>
      <c r="B167" s="72" t="s">
        <v>93</v>
      </c>
      <c r="C167" s="72" t="s">
        <v>1839</v>
      </c>
      <c r="D167" s="73">
        <v>578</v>
      </c>
      <c r="G167" s="72" t="s">
        <v>93</v>
      </c>
      <c r="H167" s="71" t="s">
        <v>1838</v>
      </c>
    </row>
    <row r="168" spans="1:8" ht="15.75" thickBot="1">
      <c r="A168" s="71" t="s">
        <v>1840</v>
      </c>
      <c r="B168" s="72" t="s">
        <v>1841</v>
      </c>
      <c r="C168" s="72" t="s">
        <v>1842</v>
      </c>
      <c r="D168" s="73">
        <v>512</v>
      </c>
      <c r="G168" s="72" t="s">
        <v>1841</v>
      </c>
      <c r="H168" s="71" t="s">
        <v>1840</v>
      </c>
    </row>
    <row r="169" spans="1:8" ht="15.75" thickBot="1">
      <c r="A169" s="71" t="s">
        <v>1843</v>
      </c>
      <c r="B169" s="72" t="s">
        <v>1844</v>
      </c>
      <c r="C169" s="72" t="s">
        <v>1845</v>
      </c>
      <c r="D169" s="73">
        <v>586</v>
      </c>
      <c r="G169" s="72" t="s">
        <v>1844</v>
      </c>
      <c r="H169" s="71" t="s">
        <v>1843</v>
      </c>
    </row>
    <row r="170" spans="1:8" ht="15.75" thickBot="1">
      <c r="A170" s="71" t="s">
        <v>1846</v>
      </c>
      <c r="B170" s="72" t="s">
        <v>1847</v>
      </c>
      <c r="C170" s="72" t="s">
        <v>1848</v>
      </c>
      <c r="D170" s="73">
        <v>585</v>
      </c>
      <c r="G170" s="72" t="s">
        <v>1847</v>
      </c>
      <c r="H170" s="71" t="s">
        <v>1846</v>
      </c>
    </row>
    <row r="171" spans="1:8" ht="30.75" thickBot="1">
      <c r="A171" s="71" t="s">
        <v>1849</v>
      </c>
      <c r="B171" s="72" t="s">
        <v>1850</v>
      </c>
      <c r="C171" s="72" t="s">
        <v>1851</v>
      </c>
      <c r="D171" s="73">
        <v>275</v>
      </c>
      <c r="G171" s="72" t="s">
        <v>1850</v>
      </c>
      <c r="H171" s="71" t="s">
        <v>1849</v>
      </c>
    </row>
    <row r="172" spans="1:8" ht="15.75" thickBot="1">
      <c r="A172" s="71" t="s">
        <v>1852</v>
      </c>
      <c r="B172" s="72" t="s">
        <v>1853</v>
      </c>
      <c r="C172" s="72" t="s">
        <v>1854</v>
      </c>
      <c r="D172" s="73">
        <v>591</v>
      </c>
      <c r="G172" s="72" t="s">
        <v>1853</v>
      </c>
      <c r="H172" s="71" t="s">
        <v>1852</v>
      </c>
    </row>
    <row r="173" spans="1:8" ht="45.75" thickBot="1">
      <c r="A173" s="71" t="s">
        <v>1855</v>
      </c>
      <c r="B173" s="72" t="s">
        <v>1856</v>
      </c>
      <c r="C173" s="72" t="s">
        <v>1857</v>
      </c>
      <c r="D173" s="73">
        <v>598</v>
      </c>
      <c r="G173" s="72" t="s">
        <v>1856</v>
      </c>
      <c r="H173" s="71" t="s">
        <v>1855</v>
      </c>
    </row>
    <row r="174" spans="1:8" ht="15.75" thickBot="1">
      <c r="A174" s="71" t="s">
        <v>1858</v>
      </c>
      <c r="B174" s="72" t="s">
        <v>1859</v>
      </c>
      <c r="C174" s="72" t="s">
        <v>1860</v>
      </c>
      <c r="D174" s="73">
        <v>600</v>
      </c>
      <c r="G174" s="72" t="s">
        <v>1859</v>
      </c>
      <c r="H174" s="71" t="s">
        <v>1858</v>
      </c>
    </row>
    <row r="175" spans="1:8" ht="15.75" thickBot="1">
      <c r="A175" s="71" t="s">
        <v>1861</v>
      </c>
      <c r="B175" s="72" t="s">
        <v>1862</v>
      </c>
      <c r="C175" s="72" t="s">
        <v>1863</v>
      </c>
      <c r="D175" s="73">
        <v>604</v>
      </c>
      <c r="G175" s="72" t="s">
        <v>1862</v>
      </c>
      <c r="H175" s="71" t="s">
        <v>1861</v>
      </c>
    </row>
    <row r="176" spans="1:8" ht="30.75" thickBot="1">
      <c r="A176" s="71" t="s">
        <v>1864</v>
      </c>
      <c r="B176" s="72" t="s">
        <v>1865</v>
      </c>
      <c r="C176" s="72" t="s">
        <v>1866</v>
      </c>
      <c r="D176" s="73">
        <v>608</v>
      </c>
      <c r="G176" s="72" t="s">
        <v>1865</v>
      </c>
      <c r="H176" s="71" t="s">
        <v>1864</v>
      </c>
    </row>
    <row r="177" spans="1:8" ht="15.75" thickBot="1">
      <c r="A177" s="71" t="s">
        <v>1867</v>
      </c>
      <c r="B177" s="72" t="s">
        <v>1868</v>
      </c>
      <c r="C177" s="72" t="s">
        <v>1869</v>
      </c>
      <c r="D177" s="73">
        <v>612</v>
      </c>
      <c r="G177" s="72" t="s">
        <v>1868</v>
      </c>
      <c r="H177" s="71" t="s">
        <v>1867</v>
      </c>
    </row>
    <row r="178" spans="1:8" ht="15.75" thickBot="1">
      <c r="A178" s="71" t="s">
        <v>1870</v>
      </c>
      <c r="B178" s="72" t="s">
        <v>1871</v>
      </c>
      <c r="C178" s="72" t="s">
        <v>1872</v>
      </c>
      <c r="D178" s="73">
        <v>616</v>
      </c>
      <c r="G178" s="72" t="s">
        <v>1871</v>
      </c>
      <c r="H178" s="71" t="s">
        <v>1870</v>
      </c>
    </row>
    <row r="179" spans="1:8" ht="15.75" thickBot="1">
      <c r="A179" s="71" t="s">
        <v>1873</v>
      </c>
      <c r="B179" s="72" t="s">
        <v>265</v>
      </c>
      <c r="C179" s="72" t="s">
        <v>1874</v>
      </c>
      <c r="D179" s="73">
        <v>620</v>
      </c>
      <c r="G179" s="72" t="s">
        <v>265</v>
      </c>
      <c r="H179" s="71" t="s">
        <v>1873</v>
      </c>
    </row>
    <row r="180" spans="1:8" ht="30.75" thickBot="1">
      <c r="A180" s="71" t="s">
        <v>1875</v>
      </c>
      <c r="B180" s="72" t="s">
        <v>1876</v>
      </c>
      <c r="C180" s="72" t="s">
        <v>1877</v>
      </c>
      <c r="D180" s="73">
        <v>630</v>
      </c>
      <c r="G180" s="72" t="s">
        <v>1876</v>
      </c>
      <c r="H180" s="71" t="s">
        <v>1875</v>
      </c>
    </row>
    <row r="181" spans="1:8" ht="15.75" thickBot="1">
      <c r="A181" s="71" t="s">
        <v>1878</v>
      </c>
      <c r="B181" s="72" t="s">
        <v>1879</v>
      </c>
      <c r="C181" s="72" t="s">
        <v>1880</v>
      </c>
      <c r="D181" s="73">
        <v>634</v>
      </c>
      <c r="G181" s="72" t="s">
        <v>1879</v>
      </c>
      <c r="H181" s="71" t="s">
        <v>1878</v>
      </c>
    </row>
    <row r="182" spans="1:8" ht="45.75" thickBot="1">
      <c r="A182" s="71" t="s">
        <v>1881</v>
      </c>
      <c r="B182" s="72" t="s">
        <v>1882</v>
      </c>
      <c r="C182" s="72" t="s">
        <v>1883</v>
      </c>
      <c r="D182" s="73">
        <v>807</v>
      </c>
      <c r="G182" s="72" t="s">
        <v>1882</v>
      </c>
      <c r="H182" s="71" t="s">
        <v>1881</v>
      </c>
    </row>
    <row r="183" spans="1:8" ht="15.75" thickBot="1">
      <c r="A183" s="71" t="s">
        <v>1884</v>
      </c>
      <c r="B183" s="72" t="s">
        <v>1222</v>
      </c>
      <c r="C183" s="72" t="s">
        <v>1885</v>
      </c>
      <c r="D183" s="73">
        <v>638</v>
      </c>
      <c r="G183" s="72" t="s">
        <v>1222</v>
      </c>
      <c r="H183" s="71" t="s">
        <v>1884</v>
      </c>
    </row>
    <row r="184" spans="1:8" ht="15.75" thickBot="1">
      <c r="A184" s="71" t="s">
        <v>1886</v>
      </c>
      <c r="B184" s="72" t="s">
        <v>1887</v>
      </c>
      <c r="C184" s="72" t="s">
        <v>1888</v>
      </c>
      <c r="D184" s="73">
        <v>642</v>
      </c>
      <c r="G184" s="72" t="s">
        <v>1887</v>
      </c>
      <c r="H184" s="71" t="s">
        <v>1886</v>
      </c>
    </row>
    <row r="185" spans="1:8" ht="45.75" thickBot="1">
      <c r="A185" s="71" t="s">
        <v>1889</v>
      </c>
      <c r="B185" s="72" t="s">
        <v>1890</v>
      </c>
      <c r="C185" s="72" t="s">
        <v>1891</v>
      </c>
      <c r="D185" s="73">
        <v>643</v>
      </c>
      <c r="G185" s="72" t="s">
        <v>1890</v>
      </c>
      <c r="H185" s="71" t="s">
        <v>1889</v>
      </c>
    </row>
    <row r="186" spans="1:8" ht="15.75" thickBot="1">
      <c r="A186" s="71" t="s">
        <v>1285</v>
      </c>
      <c r="B186" s="72" t="s">
        <v>1209</v>
      </c>
      <c r="C186" s="72" t="s">
        <v>1892</v>
      </c>
      <c r="D186" s="73">
        <v>646</v>
      </c>
      <c r="G186" s="72" t="s">
        <v>1209</v>
      </c>
      <c r="H186" s="71" t="s">
        <v>1285</v>
      </c>
    </row>
    <row r="187" spans="1:8" ht="30.75" thickBot="1">
      <c r="A187" s="71" t="s">
        <v>1893</v>
      </c>
      <c r="B187" s="72" t="s">
        <v>1894</v>
      </c>
      <c r="C187" s="72" t="s">
        <v>1895</v>
      </c>
      <c r="D187" s="73">
        <v>652</v>
      </c>
      <c r="G187" s="72" t="s">
        <v>1894</v>
      </c>
      <c r="H187" s="71" t="s">
        <v>1893</v>
      </c>
    </row>
    <row r="188" spans="1:8" ht="75.75" thickBot="1">
      <c r="A188" s="71" t="s">
        <v>1896</v>
      </c>
      <c r="B188" s="72" t="s">
        <v>1897</v>
      </c>
      <c r="C188" s="72" t="s">
        <v>1898</v>
      </c>
      <c r="D188" s="73">
        <v>654</v>
      </c>
      <c r="G188" s="72" t="s">
        <v>1897</v>
      </c>
      <c r="H188" s="71" t="s">
        <v>1896</v>
      </c>
    </row>
    <row r="189" spans="1:8" ht="30.75" thickBot="1">
      <c r="A189" s="71" t="s">
        <v>1899</v>
      </c>
      <c r="B189" s="72" t="s">
        <v>1900</v>
      </c>
      <c r="C189" s="72" t="s">
        <v>1901</v>
      </c>
      <c r="D189" s="73">
        <v>659</v>
      </c>
      <c r="G189" s="72" t="s">
        <v>1900</v>
      </c>
      <c r="H189" s="71" t="s">
        <v>1899</v>
      </c>
    </row>
    <row r="190" spans="1:8" ht="15.75" thickBot="1">
      <c r="A190" s="71" t="s">
        <v>1902</v>
      </c>
      <c r="B190" s="72" t="s">
        <v>1903</v>
      </c>
      <c r="C190" s="72" t="s">
        <v>1904</v>
      </c>
      <c r="D190" s="73">
        <v>662</v>
      </c>
      <c r="G190" s="72" t="s">
        <v>1903</v>
      </c>
      <c r="H190" s="71" t="s">
        <v>1902</v>
      </c>
    </row>
    <row r="191" spans="1:8" ht="60.75" thickBot="1">
      <c r="A191" s="71" t="s">
        <v>1905</v>
      </c>
      <c r="B191" s="72" t="s">
        <v>1906</v>
      </c>
      <c r="C191" s="72" t="s">
        <v>1907</v>
      </c>
      <c r="D191" s="73">
        <v>663</v>
      </c>
      <c r="G191" s="72" t="s">
        <v>1906</v>
      </c>
      <c r="H191" s="71" t="s">
        <v>1905</v>
      </c>
    </row>
    <row r="192" spans="1:8" ht="45.75" thickBot="1">
      <c r="A192" s="71" t="s">
        <v>1908</v>
      </c>
      <c r="B192" s="72" t="s">
        <v>1909</v>
      </c>
      <c r="C192" s="72" t="s">
        <v>1910</v>
      </c>
      <c r="D192" s="73">
        <v>666</v>
      </c>
      <c r="G192" s="72" t="s">
        <v>1909</v>
      </c>
      <c r="H192" s="71" t="s">
        <v>1908</v>
      </c>
    </row>
    <row r="193" spans="1:8" ht="75.75" thickBot="1">
      <c r="A193" s="71" t="s">
        <v>1911</v>
      </c>
      <c r="B193" s="72" t="s">
        <v>1912</v>
      </c>
      <c r="C193" s="72" t="s">
        <v>1913</v>
      </c>
      <c r="D193" s="73">
        <v>670</v>
      </c>
      <c r="G193" s="72" t="s">
        <v>1912</v>
      </c>
      <c r="H193" s="71" t="s">
        <v>1911</v>
      </c>
    </row>
    <row r="194" spans="1:8" ht="15.75" thickBot="1">
      <c r="A194" s="71" t="s">
        <v>1914</v>
      </c>
      <c r="B194" s="72" t="s">
        <v>1915</v>
      </c>
      <c r="C194" s="72" t="s">
        <v>1916</v>
      </c>
      <c r="D194" s="73">
        <v>882</v>
      </c>
      <c r="G194" s="72" t="s">
        <v>1915</v>
      </c>
      <c r="H194" s="71" t="s">
        <v>1914</v>
      </c>
    </row>
    <row r="195" spans="1:8" ht="30.75" thickBot="1">
      <c r="A195" s="71" t="s">
        <v>1917</v>
      </c>
      <c r="B195" s="72" t="s">
        <v>1918</v>
      </c>
      <c r="C195" s="72" t="s">
        <v>1919</v>
      </c>
      <c r="D195" s="73">
        <v>674</v>
      </c>
      <c r="G195" s="72" t="s">
        <v>1918</v>
      </c>
      <c r="H195" s="71" t="s">
        <v>1917</v>
      </c>
    </row>
    <row r="196" spans="1:8" ht="45.75" thickBot="1">
      <c r="A196" s="71" t="s">
        <v>1286</v>
      </c>
      <c r="B196" s="72" t="s">
        <v>1210</v>
      </c>
      <c r="C196" s="72" t="s">
        <v>1920</v>
      </c>
      <c r="D196" s="73">
        <v>678</v>
      </c>
      <c r="G196" s="72" t="s">
        <v>1210</v>
      </c>
      <c r="H196" s="71" t="s">
        <v>1286</v>
      </c>
    </row>
    <row r="197" spans="1:8" ht="30.75" thickBot="1">
      <c r="A197" s="71" t="s">
        <v>1921</v>
      </c>
      <c r="B197" s="72" t="s">
        <v>1033</v>
      </c>
      <c r="C197" s="72" t="s">
        <v>1922</v>
      </c>
      <c r="D197" s="73">
        <v>682</v>
      </c>
      <c r="G197" s="72" t="s">
        <v>1033</v>
      </c>
      <c r="H197" s="71" t="s">
        <v>1921</v>
      </c>
    </row>
    <row r="198" spans="1:8" ht="15.75" thickBot="1">
      <c r="A198" s="71" t="s">
        <v>1287</v>
      </c>
      <c r="B198" s="72" t="s">
        <v>1211</v>
      </c>
      <c r="C198" s="72" t="s">
        <v>1923</v>
      </c>
      <c r="D198" s="73">
        <v>686</v>
      </c>
      <c r="G198" s="72" t="s">
        <v>1211</v>
      </c>
      <c r="H198" s="71" t="s">
        <v>1287</v>
      </c>
    </row>
    <row r="199" spans="1:8" ht="15.75" thickBot="1">
      <c r="A199" s="71" t="s">
        <v>1924</v>
      </c>
      <c r="B199" s="72" t="s">
        <v>1925</v>
      </c>
      <c r="C199" s="72" t="s">
        <v>1926</v>
      </c>
      <c r="D199" s="73">
        <v>688</v>
      </c>
      <c r="G199" s="72" t="s">
        <v>1925</v>
      </c>
      <c r="H199" s="71" t="s">
        <v>1924</v>
      </c>
    </row>
    <row r="200" spans="1:8" ht="15.75" thickBot="1">
      <c r="A200" s="71" t="s">
        <v>1288</v>
      </c>
      <c r="B200" s="72" t="s">
        <v>1212</v>
      </c>
      <c r="C200" s="72" t="s">
        <v>1927</v>
      </c>
      <c r="D200" s="73">
        <v>690</v>
      </c>
      <c r="G200" s="72" t="s">
        <v>1212</v>
      </c>
      <c r="H200" s="71" t="s">
        <v>1288</v>
      </c>
    </row>
    <row r="201" spans="1:8" ht="30.75" thickBot="1">
      <c r="A201" s="71" t="s">
        <v>1289</v>
      </c>
      <c r="B201" s="72" t="s">
        <v>1213</v>
      </c>
      <c r="C201" s="72" t="s">
        <v>1928</v>
      </c>
      <c r="D201" s="73">
        <v>694</v>
      </c>
      <c r="G201" s="72" t="s">
        <v>1213</v>
      </c>
      <c r="H201" s="71" t="s">
        <v>1289</v>
      </c>
    </row>
    <row r="202" spans="1:8" ht="15.75" thickBot="1">
      <c r="A202" s="71" t="s">
        <v>1929</v>
      </c>
      <c r="B202" s="72" t="s">
        <v>1930</v>
      </c>
      <c r="C202" s="72" t="s">
        <v>1931</v>
      </c>
      <c r="D202" s="73">
        <v>702</v>
      </c>
      <c r="G202" s="72" t="s">
        <v>1930</v>
      </c>
      <c r="H202" s="71" t="s">
        <v>1929</v>
      </c>
    </row>
    <row r="203" spans="1:8" ht="60.75" thickBot="1">
      <c r="A203" s="71" t="s">
        <v>1932</v>
      </c>
      <c r="B203" s="72" t="s">
        <v>1933</v>
      </c>
      <c r="C203" s="72" t="s">
        <v>1934</v>
      </c>
      <c r="D203" s="73">
        <v>534</v>
      </c>
      <c r="G203" s="72" t="s">
        <v>1933</v>
      </c>
      <c r="H203" s="71" t="s">
        <v>1932</v>
      </c>
    </row>
    <row r="204" spans="1:8" ht="15.75" thickBot="1">
      <c r="A204" s="71" t="s">
        <v>1935</v>
      </c>
      <c r="B204" s="72" t="s">
        <v>1936</v>
      </c>
      <c r="C204" s="72" t="s">
        <v>1937</v>
      </c>
      <c r="D204" s="73">
        <v>703</v>
      </c>
      <c r="G204" s="72" t="s">
        <v>1936</v>
      </c>
      <c r="H204" s="71" t="s">
        <v>1935</v>
      </c>
    </row>
    <row r="205" spans="1:8" ht="15.75" thickBot="1">
      <c r="A205" s="71" t="s">
        <v>1938</v>
      </c>
      <c r="B205" s="72" t="s">
        <v>1939</v>
      </c>
      <c r="C205" s="72" t="s">
        <v>1940</v>
      </c>
      <c r="D205" s="73">
        <v>705</v>
      </c>
      <c r="G205" s="72" t="s">
        <v>1939</v>
      </c>
      <c r="H205" s="71" t="s">
        <v>1938</v>
      </c>
    </row>
    <row r="206" spans="1:8" ht="30.75" thickBot="1">
      <c r="A206" s="71" t="s">
        <v>1941</v>
      </c>
      <c r="B206" s="72" t="s">
        <v>1942</v>
      </c>
      <c r="C206" s="72" t="s">
        <v>1943</v>
      </c>
      <c r="D206" s="73">
        <v>90</v>
      </c>
      <c r="G206" s="72" t="s">
        <v>1942</v>
      </c>
      <c r="H206" s="71" t="s">
        <v>1941</v>
      </c>
    </row>
    <row r="207" spans="1:8" ht="15.75" thickBot="1">
      <c r="A207" s="71" t="s">
        <v>1290</v>
      </c>
      <c r="B207" s="72" t="s">
        <v>1214</v>
      </c>
      <c r="C207" s="72" t="s">
        <v>1944</v>
      </c>
      <c r="D207" s="73">
        <v>706</v>
      </c>
      <c r="G207" s="72" t="s">
        <v>1214</v>
      </c>
      <c r="H207" s="71" t="s">
        <v>1290</v>
      </c>
    </row>
    <row r="208" spans="1:8" ht="30.75" thickBot="1">
      <c r="A208" s="71" t="s">
        <v>1291</v>
      </c>
      <c r="B208" s="72" t="s">
        <v>627</v>
      </c>
      <c r="C208" s="72" t="s">
        <v>1945</v>
      </c>
      <c r="D208" s="73">
        <v>710</v>
      </c>
      <c r="G208" s="72" t="s">
        <v>627</v>
      </c>
      <c r="H208" s="71" t="s">
        <v>1291</v>
      </c>
    </row>
    <row r="209" spans="1:8" ht="90.75" thickBot="1">
      <c r="A209" s="71" t="s">
        <v>1946</v>
      </c>
      <c r="B209" s="72" t="s">
        <v>1947</v>
      </c>
      <c r="C209" s="72" t="s">
        <v>1948</v>
      </c>
      <c r="D209" s="73">
        <v>239</v>
      </c>
      <c r="G209" s="72" t="s">
        <v>1947</v>
      </c>
      <c r="H209" s="71" t="s">
        <v>1946</v>
      </c>
    </row>
    <row r="210" spans="1:8" ht="30.75" thickBot="1">
      <c r="A210" s="71" t="s">
        <v>1292</v>
      </c>
      <c r="B210" s="72" t="s">
        <v>1215</v>
      </c>
      <c r="C210" s="72" t="s">
        <v>1949</v>
      </c>
      <c r="D210" s="73">
        <v>728</v>
      </c>
      <c r="G210" s="72" t="s">
        <v>1215</v>
      </c>
      <c r="H210" s="71" t="s">
        <v>1292</v>
      </c>
    </row>
    <row r="211" spans="1:8" ht="15.75" thickBot="1">
      <c r="A211" s="71" t="s">
        <v>1950</v>
      </c>
      <c r="B211" s="72" t="s">
        <v>1260</v>
      </c>
      <c r="C211" s="72" t="s">
        <v>1951</v>
      </c>
      <c r="D211" s="73">
        <v>724</v>
      </c>
      <c r="G211" s="72" t="s">
        <v>1260</v>
      </c>
      <c r="H211" s="71" t="s">
        <v>1950</v>
      </c>
    </row>
    <row r="212" spans="1:8" ht="15.75" thickBot="1">
      <c r="A212" s="71" t="s">
        <v>1952</v>
      </c>
      <c r="B212" s="72" t="s">
        <v>1953</v>
      </c>
      <c r="C212" s="72" t="s">
        <v>1954</v>
      </c>
      <c r="D212" s="73">
        <v>144</v>
      </c>
      <c r="G212" s="72" t="s">
        <v>1953</v>
      </c>
      <c r="H212" s="71" t="s">
        <v>1952</v>
      </c>
    </row>
    <row r="213" spans="1:8" ht="30.75" thickBot="1">
      <c r="A213" s="71" t="s">
        <v>1955</v>
      </c>
      <c r="B213" s="72" t="s">
        <v>1216</v>
      </c>
      <c r="C213" s="72" t="s">
        <v>1956</v>
      </c>
      <c r="D213" s="73">
        <v>729</v>
      </c>
      <c r="G213" s="72" t="s">
        <v>1216</v>
      </c>
      <c r="H213" s="71" t="s">
        <v>1955</v>
      </c>
    </row>
    <row r="214" spans="1:8" ht="15.75" thickBot="1">
      <c r="A214" s="71" t="s">
        <v>1957</v>
      </c>
      <c r="B214" s="72" t="s">
        <v>1958</v>
      </c>
      <c r="C214" s="72" t="s">
        <v>1959</v>
      </c>
      <c r="D214" s="73">
        <v>740</v>
      </c>
      <c r="G214" s="72" t="s">
        <v>1958</v>
      </c>
      <c r="H214" s="71" t="s">
        <v>1957</v>
      </c>
    </row>
    <row r="215" spans="1:8" ht="45.75" thickBot="1">
      <c r="A215" s="71" t="s">
        <v>1960</v>
      </c>
      <c r="B215" s="72" t="s">
        <v>1961</v>
      </c>
      <c r="C215" s="72" t="s">
        <v>1962</v>
      </c>
      <c r="D215" s="73">
        <v>744</v>
      </c>
      <c r="G215" s="72" t="s">
        <v>1961</v>
      </c>
      <c r="H215" s="71" t="s">
        <v>1960</v>
      </c>
    </row>
    <row r="216" spans="1:8" ht="15.75" thickBot="1">
      <c r="A216" s="71" t="s">
        <v>1963</v>
      </c>
      <c r="B216" s="72" t="s">
        <v>475</v>
      </c>
      <c r="C216" s="72" t="s">
        <v>1964</v>
      </c>
      <c r="D216" s="73">
        <v>752</v>
      </c>
      <c r="G216" s="72" t="s">
        <v>475</v>
      </c>
      <c r="H216" s="71" t="s">
        <v>1963</v>
      </c>
    </row>
    <row r="217" spans="1:8" ht="30.75" thickBot="1">
      <c r="A217" s="71" t="s">
        <v>1965</v>
      </c>
      <c r="B217" s="72" t="s">
        <v>1966</v>
      </c>
      <c r="C217" s="72" t="s">
        <v>1967</v>
      </c>
      <c r="D217" s="73">
        <v>756</v>
      </c>
      <c r="G217" s="72" t="s">
        <v>1966</v>
      </c>
      <c r="H217" s="71" t="s">
        <v>1965</v>
      </c>
    </row>
    <row r="218" spans="1:8" ht="45.75" thickBot="1">
      <c r="A218" s="71" t="s">
        <v>1968</v>
      </c>
      <c r="B218" s="72" t="s">
        <v>1969</v>
      </c>
      <c r="C218" s="72" t="s">
        <v>1970</v>
      </c>
      <c r="D218" s="73">
        <v>760</v>
      </c>
      <c r="G218" s="72" t="s">
        <v>1969</v>
      </c>
      <c r="H218" s="71" t="s">
        <v>1968</v>
      </c>
    </row>
    <row r="219" spans="1:8" ht="45.75" thickBot="1">
      <c r="A219" s="71" t="s">
        <v>1971</v>
      </c>
      <c r="B219" s="72" t="s">
        <v>1972</v>
      </c>
      <c r="C219" s="72" t="s">
        <v>1973</v>
      </c>
      <c r="D219" s="73">
        <v>158</v>
      </c>
      <c r="G219" s="72" t="s">
        <v>1972</v>
      </c>
      <c r="H219" s="71" t="s">
        <v>1971</v>
      </c>
    </row>
    <row r="220" spans="1:8" ht="15.75" thickBot="1">
      <c r="A220" s="71" t="s">
        <v>1974</v>
      </c>
      <c r="B220" s="72" t="s">
        <v>1975</v>
      </c>
      <c r="C220" s="72" t="s">
        <v>1976</v>
      </c>
      <c r="D220" s="73">
        <v>762</v>
      </c>
      <c r="G220" s="72" t="s">
        <v>1975</v>
      </c>
      <c r="H220" s="71" t="s">
        <v>1974</v>
      </c>
    </row>
    <row r="221" spans="1:8" ht="45.75" thickBot="1">
      <c r="A221" s="71" t="s">
        <v>1977</v>
      </c>
      <c r="B221" s="72" t="s">
        <v>894</v>
      </c>
      <c r="C221" s="72" t="s">
        <v>1978</v>
      </c>
      <c r="D221" s="73">
        <v>834</v>
      </c>
      <c r="G221" s="72" t="s">
        <v>894</v>
      </c>
      <c r="H221" s="71" t="s">
        <v>1977</v>
      </c>
    </row>
    <row r="222" spans="1:8" ht="15.75" thickBot="1">
      <c r="A222" s="71" t="s">
        <v>1979</v>
      </c>
      <c r="B222" s="72" t="s">
        <v>383</v>
      </c>
      <c r="C222" s="72" t="s">
        <v>1980</v>
      </c>
      <c r="D222" s="73">
        <v>764</v>
      </c>
      <c r="G222" s="72" t="s">
        <v>383</v>
      </c>
      <c r="H222" s="71" t="s">
        <v>1979</v>
      </c>
    </row>
    <row r="223" spans="1:8" ht="30.75" thickBot="1">
      <c r="A223" s="71" t="s">
        <v>1981</v>
      </c>
      <c r="B223" s="72" t="s">
        <v>1982</v>
      </c>
      <c r="C223" s="72" t="s">
        <v>1983</v>
      </c>
      <c r="D223" s="73">
        <v>626</v>
      </c>
      <c r="G223" s="72" t="s">
        <v>1982</v>
      </c>
      <c r="H223" s="71" t="s">
        <v>1981</v>
      </c>
    </row>
    <row r="224" spans="1:8" ht="15.75" thickBot="1">
      <c r="A224" s="71" t="s">
        <v>1295</v>
      </c>
      <c r="B224" s="72" t="s">
        <v>1218</v>
      </c>
      <c r="C224" s="72" t="s">
        <v>1984</v>
      </c>
      <c r="D224" s="73">
        <v>768</v>
      </c>
      <c r="G224" s="72" t="s">
        <v>1218</v>
      </c>
      <c r="H224" s="71" t="s">
        <v>1295</v>
      </c>
    </row>
    <row r="225" spans="1:8" ht="15.75" thickBot="1">
      <c r="A225" s="71" t="s">
        <v>1985</v>
      </c>
      <c r="B225" s="72" t="s">
        <v>1986</v>
      </c>
      <c r="C225" s="72" t="s">
        <v>1987</v>
      </c>
      <c r="D225" s="73">
        <v>772</v>
      </c>
      <c r="G225" s="72" t="s">
        <v>1986</v>
      </c>
      <c r="H225" s="71" t="s">
        <v>1985</v>
      </c>
    </row>
    <row r="226" spans="1:8" ht="15.75" thickBot="1">
      <c r="A226" s="71" t="s">
        <v>1988</v>
      </c>
      <c r="B226" s="72" t="s">
        <v>1989</v>
      </c>
      <c r="C226" s="72" t="s">
        <v>1990</v>
      </c>
      <c r="D226" s="73">
        <v>776</v>
      </c>
      <c r="G226" s="72" t="s">
        <v>1989</v>
      </c>
      <c r="H226" s="71" t="s">
        <v>1988</v>
      </c>
    </row>
    <row r="227" spans="1:8" ht="45.75" thickBot="1">
      <c r="A227" s="71" t="s">
        <v>1991</v>
      </c>
      <c r="B227" s="72" t="s">
        <v>1992</v>
      </c>
      <c r="C227" s="72" t="s">
        <v>1993</v>
      </c>
      <c r="D227" s="73">
        <v>780</v>
      </c>
      <c r="G227" s="72" t="s">
        <v>1992</v>
      </c>
      <c r="H227" s="71" t="s">
        <v>1991</v>
      </c>
    </row>
    <row r="228" spans="1:8" ht="15.75" thickBot="1">
      <c r="A228" s="71" t="s">
        <v>1296</v>
      </c>
      <c r="B228" s="72" t="s">
        <v>989</v>
      </c>
      <c r="C228" s="72" t="s">
        <v>1994</v>
      </c>
      <c r="D228" s="73">
        <v>788</v>
      </c>
      <c r="G228" s="72" t="s">
        <v>989</v>
      </c>
      <c r="H228" s="71" t="s">
        <v>1296</v>
      </c>
    </row>
    <row r="229" spans="1:8" ht="15.75" thickBot="1">
      <c r="A229" s="71" t="s">
        <v>1995</v>
      </c>
      <c r="B229" s="72" t="s">
        <v>736</v>
      </c>
      <c r="C229" s="72" t="s">
        <v>1996</v>
      </c>
      <c r="D229" s="73">
        <v>792</v>
      </c>
      <c r="G229" s="72" t="s">
        <v>736</v>
      </c>
      <c r="H229" s="71" t="s">
        <v>1995</v>
      </c>
    </row>
    <row r="230" spans="1:8" ht="30.75" thickBot="1">
      <c r="A230" s="71" t="s">
        <v>1997</v>
      </c>
      <c r="B230" s="72" t="s">
        <v>1998</v>
      </c>
      <c r="C230" s="72" t="s">
        <v>1999</v>
      </c>
      <c r="D230" s="73">
        <v>795</v>
      </c>
      <c r="G230" s="72" t="s">
        <v>1998</v>
      </c>
      <c r="H230" s="71" t="s">
        <v>1997</v>
      </c>
    </row>
    <row r="231" spans="1:8" ht="60.75" thickBot="1">
      <c r="A231" s="71" t="s">
        <v>2000</v>
      </c>
      <c r="B231" s="72" t="s">
        <v>2001</v>
      </c>
      <c r="C231" s="72" t="s">
        <v>2002</v>
      </c>
      <c r="D231" s="73">
        <v>796</v>
      </c>
      <c r="G231" s="72" t="s">
        <v>2001</v>
      </c>
      <c r="H231" s="71" t="s">
        <v>2000</v>
      </c>
    </row>
    <row r="232" spans="1:8" ht="15.75" thickBot="1">
      <c r="A232" s="71" t="s">
        <v>2003</v>
      </c>
      <c r="B232" s="72" t="s">
        <v>2004</v>
      </c>
      <c r="C232" s="72" t="s">
        <v>2005</v>
      </c>
      <c r="D232" s="73">
        <v>798</v>
      </c>
      <c r="G232" s="72" t="s">
        <v>2004</v>
      </c>
      <c r="H232" s="71" t="s">
        <v>2003</v>
      </c>
    </row>
    <row r="233" spans="1:8" ht="15.75" thickBot="1">
      <c r="A233" s="71" t="s">
        <v>1297</v>
      </c>
      <c r="B233" s="72" t="s">
        <v>1219</v>
      </c>
      <c r="C233" s="72" t="s">
        <v>2006</v>
      </c>
      <c r="D233" s="73">
        <v>800</v>
      </c>
      <c r="G233" s="72" t="s">
        <v>1219</v>
      </c>
      <c r="H233" s="71" t="s">
        <v>1297</v>
      </c>
    </row>
    <row r="234" spans="1:8" ht="15.75" thickBot="1">
      <c r="A234" s="71" t="s">
        <v>2007</v>
      </c>
      <c r="B234" s="72" t="s">
        <v>2008</v>
      </c>
      <c r="C234" s="72" t="s">
        <v>2009</v>
      </c>
      <c r="D234" s="73">
        <v>804</v>
      </c>
      <c r="G234" s="72" t="s">
        <v>2008</v>
      </c>
      <c r="H234" s="71" t="s">
        <v>2007</v>
      </c>
    </row>
    <row r="235" spans="1:8" ht="60.75" thickBot="1">
      <c r="A235" s="71" t="s">
        <v>2010</v>
      </c>
      <c r="B235" s="72" t="s">
        <v>164</v>
      </c>
      <c r="C235" s="72" t="s">
        <v>2011</v>
      </c>
      <c r="D235" s="73">
        <v>784</v>
      </c>
      <c r="G235" s="72" t="s">
        <v>164</v>
      </c>
      <c r="H235" s="71" t="s">
        <v>2010</v>
      </c>
    </row>
    <row r="236" spans="1:8" ht="105.75" thickBot="1">
      <c r="A236" s="71" t="s">
        <v>2012</v>
      </c>
      <c r="B236" s="72" t="s">
        <v>277</v>
      </c>
      <c r="C236" s="72" t="s">
        <v>2013</v>
      </c>
      <c r="D236" s="73">
        <v>826</v>
      </c>
      <c r="G236" s="72" t="s">
        <v>277</v>
      </c>
      <c r="H236" s="71" t="s">
        <v>2012</v>
      </c>
    </row>
    <row r="237" spans="1:8" ht="90.75" thickBot="1">
      <c r="A237" s="71" t="s">
        <v>2014</v>
      </c>
      <c r="B237" s="72" t="s">
        <v>2015</v>
      </c>
      <c r="C237" s="72" t="s">
        <v>2016</v>
      </c>
      <c r="D237" s="73">
        <v>581</v>
      </c>
      <c r="G237" s="72" t="s">
        <v>2015</v>
      </c>
      <c r="H237" s="71" t="s">
        <v>2014</v>
      </c>
    </row>
    <row r="238" spans="1:8" ht="60.75" thickBot="1">
      <c r="A238" s="71" t="s">
        <v>2017</v>
      </c>
      <c r="B238" s="72" t="s">
        <v>372</v>
      </c>
      <c r="C238" s="72" t="s">
        <v>2018</v>
      </c>
      <c r="D238" s="73">
        <v>840</v>
      </c>
      <c r="G238" s="72" t="s">
        <v>372</v>
      </c>
      <c r="H238" s="71" t="s">
        <v>2017</v>
      </c>
    </row>
    <row r="239" spans="1:8" ht="15.75" thickBot="1">
      <c r="A239" s="71" t="s">
        <v>2019</v>
      </c>
      <c r="B239" s="72" t="s">
        <v>2020</v>
      </c>
      <c r="C239" s="72" t="s">
        <v>2021</v>
      </c>
      <c r="D239" s="73">
        <v>858</v>
      </c>
      <c r="G239" s="72" t="s">
        <v>2020</v>
      </c>
      <c r="H239" s="71" t="s">
        <v>2019</v>
      </c>
    </row>
    <row r="240" spans="1:8" ht="15.75" thickBot="1">
      <c r="A240" s="71" t="s">
        <v>2022</v>
      </c>
      <c r="B240" s="72" t="s">
        <v>2023</v>
      </c>
      <c r="C240" s="72" t="s">
        <v>2024</v>
      </c>
      <c r="D240" s="73">
        <v>860</v>
      </c>
      <c r="G240" s="72" t="s">
        <v>2023</v>
      </c>
      <c r="H240" s="71" t="s">
        <v>2022</v>
      </c>
    </row>
    <row r="241" spans="1:8" ht="15.75" thickBot="1">
      <c r="A241" s="71" t="s">
        <v>2025</v>
      </c>
      <c r="B241" s="72" t="s">
        <v>2026</v>
      </c>
      <c r="C241" s="72" t="s">
        <v>2027</v>
      </c>
      <c r="D241" s="73">
        <v>548</v>
      </c>
      <c r="G241" s="72" t="s">
        <v>2026</v>
      </c>
      <c r="H241" s="71" t="s">
        <v>2025</v>
      </c>
    </row>
    <row r="242" spans="1:8" ht="60.75" thickBot="1">
      <c r="A242" s="71" t="s">
        <v>2028</v>
      </c>
      <c r="B242" s="72" t="s">
        <v>2029</v>
      </c>
      <c r="C242" s="72" t="s">
        <v>2030</v>
      </c>
      <c r="D242" s="73">
        <v>862</v>
      </c>
      <c r="G242" s="72" t="s">
        <v>2029</v>
      </c>
      <c r="H242" s="71" t="s">
        <v>2028</v>
      </c>
    </row>
    <row r="243" spans="1:8" ht="15.75" thickBot="1">
      <c r="A243" s="71" t="s">
        <v>2031</v>
      </c>
      <c r="B243" s="72" t="s">
        <v>2032</v>
      </c>
      <c r="C243" s="72" t="s">
        <v>2033</v>
      </c>
      <c r="D243" s="73">
        <v>704</v>
      </c>
      <c r="G243" s="72" t="s">
        <v>2032</v>
      </c>
      <c r="H243" s="71" t="s">
        <v>2031</v>
      </c>
    </row>
    <row r="244" spans="1:8" ht="45.75" thickBot="1">
      <c r="A244" s="71" t="s">
        <v>2034</v>
      </c>
      <c r="B244" s="72" t="s">
        <v>2035</v>
      </c>
      <c r="C244" s="72" t="s">
        <v>2036</v>
      </c>
      <c r="D244" s="73">
        <v>92</v>
      </c>
      <c r="G244" s="72" t="s">
        <v>2035</v>
      </c>
      <c r="H244" s="71" t="s">
        <v>2034</v>
      </c>
    </row>
    <row r="245" spans="1:8" ht="45.75" thickBot="1">
      <c r="A245" s="71" t="s">
        <v>2037</v>
      </c>
      <c r="B245" s="72" t="s">
        <v>2038</v>
      </c>
      <c r="C245" s="72" t="s">
        <v>2039</v>
      </c>
      <c r="D245" s="73">
        <v>850</v>
      </c>
      <c r="G245" s="72" t="s">
        <v>2038</v>
      </c>
      <c r="H245" s="71" t="s">
        <v>2037</v>
      </c>
    </row>
    <row r="246" spans="1:8" ht="30.75" thickBot="1">
      <c r="A246" s="71" t="s">
        <v>2040</v>
      </c>
      <c r="B246" s="72" t="s">
        <v>2041</v>
      </c>
      <c r="C246" s="72" t="s">
        <v>2042</v>
      </c>
      <c r="D246" s="73">
        <v>876</v>
      </c>
      <c r="G246" s="72" t="s">
        <v>2041</v>
      </c>
      <c r="H246" s="71" t="s">
        <v>2040</v>
      </c>
    </row>
    <row r="247" spans="1:8" ht="30.75" thickBot="1">
      <c r="A247" s="71" t="s">
        <v>2043</v>
      </c>
      <c r="B247" s="72" t="s">
        <v>2044</v>
      </c>
      <c r="C247" s="72" t="s">
        <v>2045</v>
      </c>
      <c r="D247" s="73">
        <v>732</v>
      </c>
      <c r="G247" s="72" t="s">
        <v>2044</v>
      </c>
      <c r="H247" s="71" t="s">
        <v>2043</v>
      </c>
    </row>
    <row r="248" spans="1:8" ht="15.75" thickBot="1">
      <c r="A248" s="71" t="s">
        <v>2046</v>
      </c>
      <c r="B248" s="72" t="s">
        <v>2047</v>
      </c>
      <c r="C248" s="72" t="s">
        <v>2048</v>
      </c>
      <c r="D248" s="73">
        <v>887</v>
      </c>
      <c r="G248" s="72" t="s">
        <v>2047</v>
      </c>
      <c r="H248" s="71" t="s">
        <v>2046</v>
      </c>
    </row>
    <row r="249" spans="1:8" ht="15.75" thickBot="1">
      <c r="A249" s="71" t="s">
        <v>1298</v>
      </c>
      <c r="B249" s="72" t="s">
        <v>767</v>
      </c>
      <c r="C249" s="72" t="s">
        <v>2049</v>
      </c>
      <c r="D249" s="73">
        <v>894</v>
      </c>
      <c r="G249" s="72" t="s">
        <v>767</v>
      </c>
      <c r="H249" s="71" t="s">
        <v>1298</v>
      </c>
    </row>
    <row r="250" spans="1:8" ht="15">
      <c r="A250" s="74" t="s">
        <v>1299</v>
      </c>
      <c r="B250" s="75" t="s">
        <v>1220</v>
      </c>
      <c r="C250" s="75" t="s">
        <v>2050</v>
      </c>
      <c r="D250" s="76">
        <v>716</v>
      </c>
      <c r="G250" s="75" t="s">
        <v>1220</v>
      </c>
      <c r="H250" s="74" t="s">
        <v>1299</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25" defaultRowHeight="15"/>
  <cols>
    <col min="1" max="1" width="24" style="54" customWidth="1"/>
    <col min="2" max="2" width="32.75" style="45" customWidth="1"/>
    <col min="3" max="3" width="21" style="45" customWidth="1"/>
    <col min="4" max="4" width="23.125" style="45" customWidth="1"/>
    <col min="5" max="5" width="23.25" style="45" customWidth="1"/>
    <col min="6" max="6" width="33" style="45" customWidth="1"/>
    <col min="7" max="7" width="26.875" style="45" customWidth="1"/>
    <col min="8" max="8" width="25.25" style="45" customWidth="1"/>
    <col min="9" max="9" width="44.25" style="45" customWidth="1"/>
    <col min="10" max="10" width="27.25" style="45" customWidth="1"/>
    <col min="11" max="11" width="20.25" style="45" customWidth="1"/>
    <col min="12" max="12" width="25.75" style="45" customWidth="1"/>
    <col min="13" max="16384" width="11.25" style="45"/>
  </cols>
  <sheetData>
    <row r="1" spans="1:12" ht="35.1" customHeight="1">
      <c r="A1" s="49" t="s">
        <v>2051</v>
      </c>
      <c r="B1" s="50" t="s">
        <v>2052</v>
      </c>
      <c r="C1" s="50" t="s">
        <v>2053</v>
      </c>
      <c r="D1" s="50" t="s">
        <v>2054</v>
      </c>
      <c r="E1" s="50" t="s">
        <v>2055</v>
      </c>
      <c r="F1" s="50" t="s">
        <v>2056</v>
      </c>
      <c r="G1" s="50" t="s">
        <v>2057</v>
      </c>
      <c r="H1" s="50" t="s">
        <v>2058</v>
      </c>
      <c r="I1" s="50" t="s">
        <v>2059</v>
      </c>
      <c r="J1" s="50" t="s">
        <v>2060</v>
      </c>
      <c r="K1" s="50" t="s">
        <v>2061</v>
      </c>
      <c r="L1" s="50" t="s">
        <v>2062</v>
      </c>
    </row>
    <row r="2" spans="1:12" ht="98.25" customHeight="1">
      <c r="A2" s="47" t="s">
        <v>2063</v>
      </c>
      <c r="B2" s="43" t="s">
        <v>2064</v>
      </c>
      <c r="C2" s="44">
        <f>COUNTIF(models_list_studies!B:B,"*LEAP*")</f>
        <v>13</v>
      </c>
      <c r="D2" s="44" t="s">
        <v>2065</v>
      </c>
      <c r="E2" s="44" t="s">
        <v>2066</v>
      </c>
      <c r="F2" s="44" t="s">
        <v>2067</v>
      </c>
      <c r="G2" s="44" t="s">
        <v>2068</v>
      </c>
      <c r="H2" s="44" t="s">
        <v>2069</v>
      </c>
      <c r="I2" s="44" t="s">
        <v>2070</v>
      </c>
      <c r="J2" s="44" t="s">
        <v>2071</v>
      </c>
      <c r="K2" s="45" t="s">
        <v>2072</v>
      </c>
      <c r="L2" s="45" t="s">
        <v>2073</v>
      </c>
    </row>
    <row r="3" spans="1:12" ht="87" customHeight="1">
      <c r="A3" s="47" t="s">
        <v>269</v>
      </c>
      <c r="B3" s="43" t="s">
        <v>2074</v>
      </c>
      <c r="C3" s="44">
        <f>COUNTIF(models_list_studies!B:B,"*OSeMOSYS*")</f>
        <v>17</v>
      </c>
      <c r="D3" s="44" t="s">
        <v>2075</v>
      </c>
      <c r="E3" s="44" t="s">
        <v>2066</v>
      </c>
      <c r="F3" s="44" t="s">
        <v>2076</v>
      </c>
      <c r="G3" s="44" t="s">
        <v>2069</v>
      </c>
      <c r="H3" s="44" t="s">
        <v>2077</v>
      </c>
      <c r="I3" s="44" t="s">
        <v>2078</v>
      </c>
      <c r="J3" s="44" t="s">
        <v>2079</v>
      </c>
      <c r="K3" s="44" t="s">
        <v>2080</v>
      </c>
      <c r="L3" s="44" t="s">
        <v>2081</v>
      </c>
    </row>
    <row r="4" spans="1:12" ht="102" customHeight="1">
      <c r="A4" s="47" t="s">
        <v>2082</v>
      </c>
      <c r="B4" s="43" t="s">
        <v>2083</v>
      </c>
      <c r="C4" s="44">
        <f>COUNTIF(models_list_studies!B:B,"*TIMES*")+COUNTIF(models_list_studies!B:B,"*MARKAL*")</f>
        <v>7</v>
      </c>
      <c r="D4" s="44" t="s">
        <v>2084</v>
      </c>
      <c r="E4" s="53" t="s">
        <v>2066</v>
      </c>
      <c r="F4" s="44" t="s">
        <v>2085</v>
      </c>
      <c r="G4" s="44" t="s">
        <v>2069</v>
      </c>
      <c r="H4" s="44" t="s">
        <v>2069</v>
      </c>
      <c r="I4" s="44" t="s">
        <v>2086</v>
      </c>
      <c r="J4" s="44" t="s">
        <v>2087</v>
      </c>
      <c r="K4" s="44" t="s">
        <v>2072</v>
      </c>
      <c r="L4" s="44" t="s">
        <v>2088</v>
      </c>
    </row>
    <row r="5" spans="1:12" ht="95.25" customHeight="1">
      <c r="A5" s="47" t="s">
        <v>375</v>
      </c>
      <c r="B5" s="43" t="s">
        <v>2089</v>
      </c>
      <c r="C5" s="44">
        <f>COUNTIF(models_list_studies!B:B,"*MESSAGE*")</f>
        <v>5</v>
      </c>
      <c r="D5" s="44" t="s">
        <v>2090</v>
      </c>
      <c r="E5" s="44" t="s">
        <v>2066</v>
      </c>
      <c r="F5" s="44" t="s">
        <v>2091</v>
      </c>
      <c r="G5" s="44" t="s">
        <v>2069</v>
      </c>
      <c r="H5" s="44" t="s">
        <v>2077</v>
      </c>
      <c r="I5" s="44" t="s">
        <v>2092</v>
      </c>
      <c r="J5" s="44" t="s">
        <v>2093</v>
      </c>
      <c r="K5" s="44" t="s">
        <v>2080</v>
      </c>
      <c r="L5" s="44" t="s">
        <v>2094</v>
      </c>
    </row>
    <row r="6" spans="1:12" ht="87.75" customHeight="1">
      <c r="A6" s="47" t="s">
        <v>1351</v>
      </c>
      <c r="B6" s="43" t="s">
        <v>2095</v>
      </c>
      <c r="C6" s="44">
        <f>COUNTIF(models_list_studies!B:B,"*SPLAT*")</f>
        <v>2</v>
      </c>
      <c r="D6" s="44" t="s">
        <v>2096</v>
      </c>
      <c r="E6" s="44" t="s">
        <v>2066</v>
      </c>
      <c r="F6" s="44" t="s">
        <v>2097</v>
      </c>
      <c r="G6" s="44" t="s">
        <v>2069</v>
      </c>
      <c r="H6" s="44" t="s">
        <v>2077</v>
      </c>
      <c r="I6" s="44" t="s">
        <v>2098</v>
      </c>
      <c r="J6" s="44" t="s">
        <v>2099</v>
      </c>
      <c r="K6" s="44" t="s">
        <v>2072</v>
      </c>
      <c r="L6" s="44" t="s">
        <v>2100</v>
      </c>
    </row>
    <row r="7" spans="1:12" ht="58.5" customHeight="1">
      <c r="A7" s="48" t="s">
        <v>2101</v>
      </c>
      <c r="B7" s="43" t="s">
        <v>2102</v>
      </c>
      <c r="C7" s="44">
        <f>COUNTIF(models_list_studies!B:B,"*PyPSA*")</f>
        <v>2</v>
      </c>
      <c r="D7" s="44" t="s">
        <v>2103</v>
      </c>
      <c r="E7" s="44" t="s">
        <v>2066</v>
      </c>
      <c r="F7" s="44" t="s">
        <v>2076</v>
      </c>
      <c r="G7" s="44" t="s">
        <v>2069</v>
      </c>
      <c r="H7" s="44" t="s">
        <v>2069</v>
      </c>
      <c r="I7" s="44" t="s">
        <v>2104</v>
      </c>
      <c r="J7" s="44" t="s">
        <v>2079</v>
      </c>
      <c r="K7" s="44" t="s">
        <v>2080</v>
      </c>
      <c r="L7" s="44" t="s">
        <v>2105</v>
      </c>
    </row>
    <row r="8" spans="1:12" ht="54.75" customHeight="1">
      <c r="A8" s="48" t="s">
        <v>1133</v>
      </c>
      <c r="B8" s="43" t="s">
        <v>2106</v>
      </c>
      <c r="C8" s="44">
        <f>COUNTIF(models_list_studies!B:B,"*Calliope*")</f>
        <v>1</v>
      </c>
      <c r="D8" s="44" t="s">
        <v>2107</v>
      </c>
      <c r="E8" s="44" t="s">
        <v>2066</v>
      </c>
      <c r="F8" s="44" t="s">
        <v>2076</v>
      </c>
      <c r="G8" s="44" t="s">
        <v>2108</v>
      </c>
      <c r="H8" s="44" t="s">
        <v>2069</v>
      </c>
      <c r="I8" s="44" t="s">
        <v>2109</v>
      </c>
      <c r="J8" s="44" t="s">
        <v>2079</v>
      </c>
      <c r="K8" s="44" t="s">
        <v>2080</v>
      </c>
      <c r="L8" s="44" t="s">
        <v>2110</v>
      </c>
    </row>
    <row r="9" spans="1:12" ht="45">
      <c r="A9" s="48" t="s">
        <v>2111</v>
      </c>
      <c r="B9" s="43" t="s">
        <v>2112</v>
      </c>
      <c r="C9" s="44">
        <f>COUNTIF(models_list_studies!B:B,"*ONSSET*")</f>
        <v>6</v>
      </c>
      <c r="D9" s="44" t="s">
        <v>2113</v>
      </c>
      <c r="E9" s="44" t="s">
        <v>2066</v>
      </c>
      <c r="F9" s="44" t="s">
        <v>2076</v>
      </c>
      <c r="G9" s="44" t="s">
        <v>2068</v>
      </c>
      <c r="H9" s="44" t="s">
        <v>2077</v>
      </c>
      <c r="I9" s="44" t="s">
        <v>2114</v>
      </c>
      <c r="J9" s="44" t="s">
        <v>2079</v>
      </c>
      <c r="K9" s="44" t="s">
        <v>2080</v>
      </c>
      <c r="L9" s="44" t="s">
        <v>2115</v>
      </c>
    </row>
    <row r="10" spans="1:12" ht="55.5" customHeight="1">
      <c r="A10" s="47" t="s">
        <v>1131</v>
      </c>
      <c r="B10" s="43" t="s">
        <v>2116</v>
      </c>
      <c r="C10" s="44">
        <f>COUNTIF(models_list_studies!B:B,"*Balmorel*")</f>
        <v>1</v>
      </c>
      <c r="D10" s="44" t="s">
        <v>2117</v>
      </c>
      <c r="E10" s="44" t="s">
        <v>2066</v>
      </c>
      <c r="F10" s="44" t="s">
        <v>2076</v>
      </c>
      <c r="G10" s="44" t="s">
        <v>2069</v>
      </c>
      <c r="H10" s="44" t="s">
        <v>2077</v>
      </c>
      <c r="I10" s="44" t="s">
        <v>2118</v>
      </c>
      <c r="J10" s="44" t="s">
        <v>2119</v>
      </c>
      <c r="K10" s="44" t="s">
        <v>2080</v>
      </c>
      <c r="L10" s="44" t="s">
        <v>2120</v>
      </c>
    </row>
    <row r="11" spans="1:12" ht="39.75" customHeight="1">
      <c r="A11" s="47" t="s">
        <v>1370</v>
      </c>
      <c r="B11" s="44" t="s">
        <v>2121</v>
      </c>
      <c r="C11" s="44">
        <f>COUNTIF(models_list_studies!B:B,"*PLEXOS*")</f>
        <v>2</v>
      </c>
      <c r="D11" s="44" t="s">
        <v>2122</v>
      </c>
      <c r="E11" s="44" t="s">
        <v>2066</v>
      </c>
      <c r="F11" s="44" t="s">
        <v>2123</v>
      </c>
      <c r="G11" s="44" t="s">
        <v>2069</v>
      </c>
      <c r="H11" s="44" t="s">
        <v>2069</v>
      </c>
      <c r="I11" s="44" t="s">
        <v>2124</v>
      </c>
      <c r="J11" s="44" t="s">
        <v>2125</v>
      </c>
      <c r="K11" s="44" t="s">
        <v>2072</v>
      </c>
      <c r="L11" s="44" t="s">
        <v>2073</v>
      </c>
    </row>
    <row r="12" spans="1:12">
      <c r="A12" s="48" t="s">
        <v>2126</v>
      </c>
      <c r="B12" s="44" t="s">
        <v>2127</v>
      </c>
      <c r="C12" s="44">
        <f>COUNTIF(models_list_studies!B:B,"*HOMER*")+COUNTIF(models_list_studies!B:B,"*Homer*")</f>
        <v>4</v>
      </c>
      <c r="D12" s="44" t="s">
        <v>2128</v>
      </c>
      <c r="E12" s="44" t="s">
        <v>2066</v>
      </c>
      <c r="F12" s="44" t="s">
        <v>2123</v>
      </c>
      <c r="G12" s="44" t="s">
        <v>2068</v>
      </c>
      <c r="H12" s="44" t="s">
        <v>2069</v>
      </c>
      <c r="I12" s="44" t="s">
        <v>2129</v>
      </c>
      <c r="J12" s="44" t="s">
        <v>2130</v>
      </c>
      <c r="K12" s="44" t="s">
        <v>2072</v>
      </c>
      <c r="L12" s="44" t="s">
        <v>2073</v>
      </c>
    </row>
    <row r="13" spans="1:12" ht="28.5">
      <c r="A13" s="48" t="s">
        <v>1378</v>
      </c>
      <c r="B13" s="43" t="s">
        <v>2131</v>
      </c>
      <c r="C13" s="44">
        <f>COUNTIF(models_list_studies!B:B,"*Vensim*")</f>
        <v>1</v>
      </c>
      <c r="D13" s="44" t="s">
        <v>2132</v>
      </c>
      <c r="E13" s="44" t="s">
        <v>2066</v>
      </c>
      <c r="F13" s="44" t="s">
        <v>2123</v>
      </c>
      <c r="G13" s="44" t="s">
        <v>2068</v>
      </c>
      <c r="H13" s="44" t="s">
        <v>2069</v>
      </c>
      <c r="I13" s="44" t="s">
        <v>2133</v>
      </c>
      <c r="J13" s="44" t="s">
        <v>2134</v>
      </c>
      <c r="K13" s="44" t="s">
        <v>2135</v>
      </c>
      <c r="L13" s="44" t="s">
        <v>2136</v>
      </c>
    </row>
    <row r="14" spans="1:12" ht="50.25" customHeight="1">
      <c r="A14" s="48" t="s">
        <v>1380</v>
      </c>
      <c r="B14" s="44" t="s">
        <v>2137</v>
      </c>
      <c r="C14" s="44">
        <f>COUNTIF(models_list_studies!B:B,"*FlexTool*")+COUNTIF(models_list_studies!B:B,"*Flextool*")</f>
        <v>6</v>
      </c>
      <c r="D14" s="44" t="s">
        <v>2096</v>
      </c>
      <c r="E14" s="44" t="s">
        <v>2066</v>
      </c>
      <c r="F14" s="44" t="s">
        <v>2097</v>
      </c>
      <c r="G14" s="44" t="s">
        <v>2068</v>
      </c>
      <c r="H14" s="44" t="s">
        <v>2077</v>
      </c>
      <c r="I14" s="44" t="s">
        <v>2138</v>
      </c>
      <c r="J14" s="44" t="s">
        <v>2099</v>
      </c>
      <c r="K14" s="44" t="s">
        <v>2072</v>
      </c>
      <c r="L14" s="44" t="s">
        <v>2139</v>
      </c>
    </row>
    <row r="15" spans="1:12">
      <c r="A15" s="47" t="s">
        <v>1146</v>
      </c>
      <c r="B15" s="44" t="s">
        <v>2140</v>
      </c>
      <c r="C15" s="44">
        <f>COUNTIF(models_list_studies!B:B,"*MAED*")</f>
        <v>1</v>
      </c>
      <c r="D15" s="44" t="s">
        <v>2090</v>
      </c>
      <c r="E15" s="44" t="s">
        <v>2066</v>
      </c>
      <c r="F15" s="44" t="s">
        <v>2091</v>
      </c>
      <c r="G15" s="44" t="s">
        <v>2068</v>
      </c>
      <c r="H15" s="44" t="s">
        <v>2077</v>
      </c>
      <c r="I15" s="44" t="s">
        <v>2141</v>
      </c>
      <c r="J15" s="44" t="s">
        <v>2142</v>
      </c>
      <c r="K15" s="44" t="s">
        <v>2072</v>
      </c>
      <c r="L15" s="44" t="s">
        <v>2073</v>
      </c>
    </row>
    <row r="16" spans="1:12" ht="28.5">
      <c r="A16" s="47" t="s">
        <v>731</v>
      </c>
      <c r="B16" s="44" t="s">
        <v>2143</v>
      </c>
      <c r="C16" s="44">
        <f>COUNTIF(models_list_studies!B:B,"*EnergyPLAN*")</f>
        <v>1</v>
      </c>
      <c r="D16" s="44" t="s">
        <v>2144</v>
      </c>
      <c r="E16" s="44" t="s">
        <v>2066</v>
      </c>
      <c r="F16" s="44" t="s">
        <v>2145</v>
      </c>
      <c r="G16" s="44" t="s">
        <v>2068</v>
      </c>
      <c r="H16" s="44" t="s">
        <v>2069</v>
      </c>
      <c r="I16" s="44" t="s">
        <v>2146</v>
      </c>
      <c r="J16" s="44" t="s">
        <v>2147</v>
      </c>
      <c r="K16" s="44" t="s">
        <v>2072</v>
      </c>
      <c r="L16" s="44" t="s">
        <v>2073</v>
      </c>
    </row>
    <row r="17" spans="1:12" ht="28.5">
      <c r="A17" s="47" t="s">
        <v>1154</v>
      </c>
      <c r="B17" s="44" t="s">
        <v>2148</v>
      </c>
      <c r="C17" s="44">
        <f>COUNTIF(models_list_studies!B:B,"*QGIS*")</f>
        <v>1</v>
      </c>
      <c r="D17" s="44" t="s">
        <v>2149</v>
      </c>
      <c r="E17" s="44" t="s">
        <v>2066</v>
      </c>
      <c r="F17" s="44" t="s">
        <v>2076</v>
      </c>
      <c r="G17" s="44" t="s">
        <v>2108</v>
      </c>
      <c r="H17" s="44" t="s">
        <v>2069</v>
      </c>
      <c r="I17" s="44" t="s">
        <v>2150</v>
      </c>
      <c r="J17" s="44" t="s">
        <v>2079</v>
      </c>
      <c r="K17" s="44" t="s">
        <v>2080</v>
      </c>
      <c r="L17" s="44" t="s">
        <v>2151</v>
      </c>
    </row>
    <row r="18" spans="1:12">
      <c r="A18" s="47" t="s">
        <v>1145</v>
      </c>
      <c r="B18" s="44" t="s">
        <v>2148</v>
      </c>
      <c r="C18" s="44">
        <f>COUNTIF(models_list_studies!B:B,"*ArcGIS*")</f>
        <v>0</v>
      </c>
      <c r="D18" s="44" t="s">
        <v>2152</v>
      </c>
      <c r="E18" s="44" t="s">
        <v>2066</v>
      </c>
      <c r="F18" s="44" t="s">
        <v>2123</v>
      </c>
      <c r="G18" s="44" t="s">
        <v>2069</v>
      </c>
      <c r="H18" s="44" t="s">
        <v>2069</v>
      </c>
      <c r="I18" s="44" t="s">
        <v>2153</v>
      </c>
      <c r="J18" s="44" t="s">
        <v>2154</v>
      </c>
      <c r="K18" s="44" t="s">
        <v>2072</v>
      </c>
      <c r="L18" s="44" t="s">
        <v>2155</v>
      </c>
    </row>
    <row r="19" spans="1:12" ht="28.5">
      <c r="A19" s="47" t="s">
        <v>1391</v>
      </c>
      <c r="B19" s="44" t="s">
        <v>2156</v>
      </c>
      <c r="C19" s="44">
        <f>COUNTIF(models_list_studies!B:B,"*CLEW*")</f>
        <v>1</v>
      </c>
      <c r="D19" s="44" t="s">
        <v>2157</v>
      </c>
      <c r="E19" s="44" t="s">
        <v>2066</v>
      </c>
      <c r="F19" s="44" t="s">
        <v>2076</v>
      </c>
      <c r="G19" s="44" t="s">
        <v>2069</v>
      </c>
      <c r="H19" s="44" t="s">
        <v>2077</v>
      </c>
      <c r="I19" s="44" t="s">
        <v>2158</v>
      </c>
      <c r="J19" s="44" t="s">
        <v>2079</v>
      </c>
      <c r="K19" s="44" t="s">
        <v>2080</v>
      </c>
      <c r="L19" s="44" t="s">
        <v>2159</v>
      </c>
    </row>
    <row r="20" spans="1:12">
      <c r="A20" s="47" t="s">
        <v>1395</v>
      </c>
      <c r="B20" s="44" t="s">
        <v>2160</v>
      </c>
      <c r="C20" s="44">
        <f>COUNTIF(models_list_studies!B:B,"*WASP*")</f>
        <v>0</v>
      </c>
      <c r="D20" s="44" t="s">
        <v>2090</v>
      </c>
      <c r="E20" s="44" t="s">
        <v>2066</v>
      </c>
      <c r="F20" s="44" t="s">
        <v>2091</v>
      </c>
      <c r="G20" s="44" t="s">
        <v>2069</v>
      </c>
      <c r="H20" s="44" t="s">
        <v>2161</v>
      </c>
      <c r="I20" s="44" t="s">
        <v>2162</v>
      </c>
      <c r="J20" s="44" t="s">
        <v>2142</v>
      </c>
      <c r="K20" s="44" t="s">
        <v>2072</v>
      </c>
      <c r="L20" s="44" t="s">
        <v>2073</v>
      </c>
    </row>
    <row r="21" spans="1:12" ht="28.5">
      <c r="A21" s="47" t="s">
        <v>1149</v>
      </c>
      <c r="B21" s="44" t="s">
        <v>2163</v>
      </c>
      <c r="C21" s="44">
        <f>COUNTIF(models_list_studies!B:B,"*NEMO*")</f>
        <v>1</v>
      </c>
      <c r="D21" s="44" t="s">
        <v>2164</v>
      </c>
      <c r="E21" s="44" t="s">
        <v>2066</v>
      </c>
      <c r="F21" s="44" t="s">
        <v>2165</v>
      </c>
      <c r="G21" s="44" t="s">
        <v>2069</v>
      </c>
      <c r="H21" s="44" t="s">
        <v>2077</v>
      </c>
      <c r="I21" s="44" t="s">
        <v>2166</v>
      </c>
      <c r="J21" s="44" t="s">
        <v>2079</v>
      </c>
      <c r="K21" s="44" t="s">
        <v>2080</v>
      </c>
      <c r="L21" s="44" t="s">
        <v>2167</v>
      </c>
    </row>
    <row r="22" spans="1:12" ht="28.5">
      <c r="A22" s="47" t="s">
        <v>1157</v>
      </c>
      <c r="B22" s="44" t="s">
        <v>2168</v>
      </c>
      <c r="C22" s="44">
        <f>COUNTIF(models_list_studies!B:B,"*WEAP*")</f>
        <v>1</v>
      </c>
      <c r="D22" s="44" t="s">
        <v>2169</v>
      </c>
      <c r="E22" s="44" t="s">
        <v>2066</v>
      </c>
      <c r="F22" s="44" t="s">
        <v>2067</v>
      </c>
      <c r="G22" s="44" t="s">
        <v>2068</v>
      </c>
      <c r="H22" s="44" t="s">
        <v>2069</v>
      </c>
      <c r="I22" s="44" t="s">
        <v>2166</v>
      </c>
      <c r="J22" s="44" t="s">
        <v>2170</v>
      </c>
      <c r="K22" s="44" t="s">
        <v>2072</v>
      </c>
      <c r="L22" s="44" t="s">
        <v>2073</v>
      </c>
    </row>
    <row r="23" spans="1:12" ht="28.5">
      <c r="A23" s="47" t="s">
        <v>1140</v>
      </c>
      <c r="B23" s="44" t="s">
        <v>2171</v>
      </c>
      <c r="C23" s="44">
        <f>COUNTIF(models_list_studies!B:B,"*Dispa-SET*")</f>
        <v>1</v>
      </c>
      <c r="D23" s="44" t="s">
        <v>2172</v>
      </c>
      <c r="E23" s="44" t="s">
        <v>2066</v>
      </c>
      <c r="F23" s="44" t="s">
        <v>2076</v>
      </c>
      <c r="G23" s="44" t="s">
        <v>2069</v>
      </c>
      <c r="H23" s="44" t="s">
        <v>2077</v>
      </c>
      <c r="I23" s="44" t="s">
        <v>2173</v>
      </c>
      <c r="J23" s="44" t="s">
        <v>2079</v>
      </c>
      <c r="K23" s="44" t="s">
        <v>2080</v>
      </c>
      <c r="L23" s="44" t="s">
        <v>2159</v>
      </c>
    </row>
    <row r="24" spans="1:12" ht="28.5">
      <c r="A24" s="47" t="s">
        <v>1163</v>
      </c>
      <c r="B24" s="44" t="s">
        <v>2174</v>
      </c>
      <c r="C24" s="44">
        <f>COUNTIF(models_list_studies!B:B,"*NECAL2050*")</f>
        <v>1</v>
      </c>
      <c r="D24" s="44" t="s">
        <v>2175</v>
      </c>
      <c r="E24" s="44" t="s">
        <v>2176</v>
      </c>
      <c r="F24" s="44" t="s">
        <v>2176</v>
      </c>
      <c r="G24" s="44" t="s">
        <v>2177</v>
      </c>
      <c r="H24" s="44" t="s">
        <v>2068</v>
      </c>
      <c r="I24" s="44" t="s">
        <v>2178</v>
      </c>
      <c r="J24" s="44" t="s">
        <v>2179</v>
      </c>
      <c r="K24" s="44" t="s">
        <v>2180</v>
      </c>
      <c r="L24" s="44" t="s">
        <v>2181</v>
      </c>
    </row>
    <row r="25" spans="1:12" ht="28.5">
      <c r="A25" s="47" t="s">
        <v>1150</v>
      </c>
      <c r="B25" s="44" t="s">
        <v>2182</v>
      </c>
      <c r="C25" s="44">
        <f>COUNTIF(models_list_studies!B:B,"*SWITCH*")</f>
        <v>1</v>
      </c>
      <c r="D25" s="44" t="s">
        <v>2183</v>
      </c>
      <c r="E25" s="44" t="s">
        <v>2066</v>
      </c>
      <c r="F25" s="44" t="s">
        <v>2076</v>
      </c>
      <c r="G25" s="44" t="s">
        <v>2069</v>
      </c>
      <c r="H25" s="44" t="s">
        <v>2077</v>
      </c>
      <c r="I25" s="44" t="s">
        <v>2184</v>
      </c>
      <c r="J25" s="44" t="s">
        <v>2079</v>
      </c>
      <c r="K25" s="44" t="s">
        <v>2080</v>
      </c>
      <c r="L25" s="44" t="s">
        <v>2185</v>
      </c>
    </row>
    <row r="26" spans="1:12" ht="28.5">
      <c r="A26" s="47" t="s">
        <v>1410</v>
      </c>
      <c r="B26" s="44" t="s">
        <v>2186</v>
      </c>
      <c r="C26" s="44">
        <f>COUNTIF(models_list_studies!B:B,"*SATIM*")</f>
        <v>1</v>
      </c>
      <c r="D26" s="44" t="s">
        <v>2187</v>
      </c>
      <c r="E26" s="44" t="s">
        <v>2176</v>
      </c>
      <c r="F26" s="44" t="s">
        <v>2176</v>
      </c>
      <c r="G26" s="44" t="s">
        <v>2069</v>
      </c>
      <c r="H26" s="44" t="s">
        <v>2068</v>
      </c>
      <c r="I26" s="44" t="s">
        <v>2188</v>
      </c>
      <c r="J26" s="44" t="s">
        <v>2189</v>
      </c>
      <c r="K26" s="44" t="s">
        <v>2072</v>
      </c>
      <c r="L26" s="44" t="s">
        <v>2190</v>
      </c>
    </row>
    <row r="27" spans="1:12" ht="28.5">
      <c r="A27" s="47" t="s">
        <v>127</v>
      </c>
      <c r="B27" s="44" t="s">
        <v>2191</v>
      </c>
      <c r="C27" s="44">
        <f>COUNTIF(models_list_studies!B:B,"*TEMBA*")</f>
        <v>1</v>
      </c>
      <c r="D27" s="44" t="s">
        <v>2192</v>
      </c>
      <c r="E27" s="44" t="s">
        <v>2066</v>
      </c>
      <c r="F27" s="44" t="s">
        <v>2076</v>
      </c>
      <c r="G27" s="44" t="s">
        <v>2069</v>
      </c>
      <c r="H27" s="44" t="s">
        <v>2068</v>
      </c>
      <c r="I27" s="44" t="s">
        <v>2158</v>
      </c>
      <c r="J27" s="44" t="s">
        <v>2193</v>
      </c>
      <c r="K27" s="44" t="s">
        <v>2080</v>
      </c>
      <c r="L27" s="44" t="s">
        <v>2159</v>
      </c>
    </row>
    <row r="28" spans="1:12" ht="33.75" customHeight="1">
      <c r="A28" s="51" t="s">
        <v>1162</v>
      </c>
      <c r="B28" s="52" t="s">
        <v>2194</v>
      </c>
      <c r="C28" s="52">
        <f>COUNTIF(models_list_studies!B:B,"*SIMPACTS*")</f>
        <v>1</v>
      </c>
      <c r="D28" s="52" t="s">
        <v>2090</v>
      </c>
      <c r="E28" s="52" t="s">
        <v>2066</v>
      </c>
      <c r="F28" s="52" t="s">
        <v>2091</v>
      </c>
      <c r="G28" s="52" t="s">
        <v>2068</v>
      </c>
      <c r="H28" s="52" t="s">
        <v>2068</v>
      </c>
      <c r="I28" s="52" t="s">
        <v>2195</v>
      </c>
      <c r="J28" s="52" t="s">
        <v>2142</v>
      </c>
      <c r="K28" s="52" t="s">
        <v>2072</v>
      </c>
      <c r="L28" s="52" t="s">
        <v>2073</v>
      </c>
    </row>
    <row r="29" spans="1:12">
      <c r="A29" s="51" t="s">
        <v>1416</v>
      </c>
      <c r="B29" s="52" t="s">
        <v>2196</v>
      </c>
      <c r="C29" s="52">
        <f>COUNTIF(models_list_studies!B:B,"*CERC*")</f>
        <v>1</v>
      </c>
      <c r="D29" s="52" t="s">
        <v>2197</v>
      </c>
      <c r="E29" s="52" t="s">
        <v>2066</v>
      </c>
      <c r="F29" s="52" t="s">
        <v>2123</v>
      </c>
      <c r="G29" s="52" t="s">
        <v>2108</v>
      </c>
      <c r="H29" s="52" t="s">
        <v>2069</v>
      </c>
      <c r="I29" s="52" t="s">
        <v>2198</v>
      </c>
      <c r="J29" s="52" t="s">
        <v>2199</v>
      </c>
      <c r="K29" s="52" t="s">
        <v>2072</v>
      </c>
      <c r="L29" s="52" t="s">
        <v>2073</v>
      </c>
    </row>
    <row r="30" spans="1:12">
      <c r="A30" s="42"/>
      <c r="B30" s="44"/>
      <c r="C30" s="44"/>
      <c r="D30" s="44"/>
      <c r="E30" s="44"/>
      <c r="F30" s="44"/>
      <c r="G30" s="44"/>
      <c r="H30" s="44"/>
      <c r="I30" s="44"/>
      <c r="J30" s="44"/>
      <c r="K30" s="44"/>
      <c r="L30" s="44"/>
    </row>
    <row r="31" spans="1:12">
      <c r="A31" s="42"/>
      <c r="B31" s="44"/>
      <c r="C31" s="44"/>
      <c r="D31" s="44"/>
      <c r="E31" s="44"/>
      <c r="F31" s="44"/>
      <c r="G31" s="44"/>
      <c r="H31" s="44"/>
      <c r="I31" s="44"/>
      <c r="J31" s="44"/>
      <c r="K31" s="44"/>
      <c r="L31" s="44"/>
    </row>
    <row r="32" spans="1:12">
      <c r="A32" s="42"/>
      <c r="B32" s="44"/>
      <c r="C32" s="44"/>
      <c r="D32" s="44"/>
      <c r="E32" s="44"/>
      <c r="F32" s="44"/>
      <c r="G32" s="44"/>
      <c r="H32" s="44"/>
      <c r="I32" s="44"/>
      <c r="J32" s="44"/>
      <c r="K32" s="44"/>
      <c r="L32" s="44"/>
    </row>
    <row r="33" spans="1:12">
      <c r="A33" s="42"/>
      <c r="B33" s="44"/>
      <c r="C33" s="44"/>
      <c r="D33" s="44"/>
      <c r="E33" s="44"/>
      <c r="F33" s="44"/>
      <c r="G33" s="44"/>
      <c r="H33" s="44"/>
      <c r="I33" s="44"/>
      <c r="J33" s="44"/>
      <c r="K33" s="44"/>
      <c r="L33" s="44"/>
    </row>
    <row r="34" spans="1:12">
      <c r="A34" s="42"/>
      <c r="B34" s="44"/>
      <c r="C34" s="44"/>
      <c r="D34" s="44"/>
      <c r="E34" s="44"/>
      <c r="F34" s="44"/>
      <c r="G34" s="44"/>
      <c r="H34" s="44"/>
      <c r="I34" s="44"/>
      <c r="J34" s="44"/>
      <c r="K34" s="44"/>
      <c r="L34" s="44"/>
    </row>
    <row r="35" spans="1:12">
      <c r="A35" s="42"/>
      <c r="B35" s="44"/>
      <c r="C35" s="44"/>
      <c r="D35" s="44"/>
      <c r="E35" s="44"/>
      <c r="F35" s="44"/>
      <c r="G35" s="44"/>
      <c r="H35" s="44"/>
      <c r="I35" s="44"/>
      <c r="J35" s="44"/>
      <c r="K35" s="44"/>
      <c r="L35" s="44"/>
    </row>
    <row r="36" spans="1:12">
      <c r="A36" s="42"/>
      <c r="B36" s="44"/>
      <c r="C36" s="44"/>
      <c r="D36" s="44"/>
      <c r="E36" s="44"/>
      <c r="F36" s="44"/>
      <c r="G36" s="44"/>
      <c r="H36" s="44"/>
      <c r="I36" s="44"/>
      <c r="J36" s="44"/>
      <c r="K36" s="44"/>
      <c r="L36" s="44"/>
    </row>
    <row r="37" spans="1:12">
      <c r="A37" s="42"/>
      <c r="B37" s="44"/>
      <c r="C37" s="44"/>
      <c r="D37" s="44"/>
      <c r="E37" s="44"/>
      <c r="F37" s="44"/>
      <c r="G37" s="44"/>
      <c r="H37" s="44"/>
      <c r="I37" s="44"/>
      <c r="J37" s="44"/>
      <c r="K37" s="44"/>
      <c r="L37" s="44"/>
    </row>
    <row r="38" spans="1:12">
      <c r="A38" s="42"/>
      <c r="B38" s="44"/>
      <c r="C38" s="44"/>
      <c r="D38" s="44"/>
      <c r="E38" s="44"/>
      <c r="F38" s="44"/>
      <c r="G38" s="44"/>
      <c r="H38" s="44"/>
      <c r="I38" s="44"/>
      <c r="J38" s="44"/>
      <c r="K38" s="44"/>
      <c r="L38" s="44"/>
    </row>
    <row r="39" spans="1:12">
      <c r="A39" s="42"/>
      <c r="B39" s="44"/>
      <c r="C39" s="44"/>
      <c r="D39" s="44"/>
      <c r="E39" s="44"/>
      <c r="F39" s="44"/>
      <c r="G39" s="44"/>
      <c r="H39" s="44"/>
      <c r="I39" s="44"/>
      <c r="J39" s="44"/>
      <c r="K39" s="44"/>
      <c r="L39" s="44"/>
    </row>
    <row r="40" spans="1:12">
      <c r="A40" s="42"/>
      <c r="B40" s="44"/>
      <c r="C40" s="44"/>
      <c r="D40" s="44"/>
      <c r="E40" s="44"/>
      <c r="F40" s="44"/>
      <c r="G40" s="44"/>
      <c r="H40" s="44"/>
      <c r="I40" s="44"/>
      <c r="J40" s="44"/>
      <c r="K40" s="44"/>
      <c r="L40" s="44"/>
    </row>
    <row r="41" spans="1:12">
      <c r="A41" s="46"/>
      <c r="B41" s="44"/>
      <c r="C41" s="44"/>
      <c r="D41" s="44"/>
      <c r="E41" s="44"/>
      <c r="F41" s="44"/>
      <c r="G41" s="44"/>
      <c r="H41" s="44"/>
      <c r="I41" s="44"/>
      <c r="J41" s="44"/>
      <c r="K41" s="44"/>
      <c r="L41" s="44"/>
    </row>
    <row r="42" spans="1:12">
      <c r="A42" s="46"/>
      <c r="B42" s="44"/>
      <c r="C42" s="44"/>
      <c r="D42" s="44"/>
      <c r="E42" s="44"/>
      <c r="F42" s="44"/>
      <c r="G42" s="44"/>
      <c r="H42" s="44"/>
      <c r="I42" s="44"/>
      <c r="J42" s="44"/>
      <c r="K42" s="44"/>
      <c r="L42" s="44"/>
    </row>
    <row r="43" spans="1:12">
      <c r="A43" s="46"/>
      <c r="B43" s="44"/>
      <c r="C43" s="44"/>
      <c r="D43" s="44"/>
      <c r="E43" s="44"/>
      <c r="F43" s="44"/>
      <c r="G43" s="44"/>
      <c r="H43" s="44"/>
      <c r="I43" s="44"/>
      <c r="J43" s="44"/>
      <c r="K43" s="44"/>
      <c r="L43" s="44"/>
    </row>
    <row r="44" spans="1:12">
      <c r="A44" s="42"/>
      <c r="B44" s="44"/>
      <c r="C44" s="44"/>
      <c r="D44" s="44"/>
      <c r="E44" s="44"/>
      <c r="F44" s="44"/>
      <c r="G44" s="44"/>
      <c r="H44" s="44"/>
      <c r="I44" s="44"/>
      <c r="J44" s="44"/>
      <c r="K44" s="44"/>
      <c r="L44" s="44"/>
    </row>
    <row r="45" spans="1:12">
      <c r="A45" s="42"/>
      <c r="B45" s="44"/>
      <c r="C45" s="44"/>
      <c r="D45" s="44"/>
      <c r="E45" s="44"/>
      <c r="F45" s="44"/>
      <c r="G45" s="44"/>
      <c r="H45" s="44"/>
      <c r="I45" s="44"/>
      <c r="J45" s="44"/>
      <c r="K45" s="44"/>
      <c r="L45" s="44"/>
    </row>
    <row r="46" spans="1:12">
      <c r="A46" s="42"/>
      <c r="B46" s="44"/>
      <c r="C46" s="44"/>
      <c r="D46" s="44"/>
      <c r="E46" s="44"/>
      <c r="F46" s="44"/>
      <c r="G46" s="44"/>
      <c r="H46" s="44"/>
      <c r="I46" s="44"/>
      <c r="J46" s="44"/>
      <c r="K46" s="44"/>
      <c r="L46" s="44"/>
    </row>
    <row r="47" spans="1:12">
      <c r="A47" s="42"/>
      <c r="B47" s="44"/>
      <c r="C47" s="44"/>
      <c r="D47" s="44"/>
      <c r="E47" s="44"/>
      <c r="F47" s="44"/>
      <c r="G47" s="44"/>
      <c r="H47" s="44"/>
      <c r="I47" s="44"/>
      <c r="J47" s="44"/>
      <c r="K47" s="44"/>
      <c r="L47" s="44"/>
    </row>
    <row r="48" spans="1:12">
      <c r="A48" s="42"/>
      <c r="B48" s="44"/>
      <c r="C48" s="44"/>
      <c r="D48" s="44"/>
      <c r="E48" s="44"/>
      <c r="F48" s="44"/>
      <c r="G48" s="44"/>
      <c r="H48" s="44"/>
      <c r="I48" s="44"/>
      <c r="J48" s="44"/>
      <c r="K48" s="44"/>
      <c r="L48" s="44"/>
    </row>
    <row r="49" spans="1:12">
      <c r="A49" s="42"/>
      <c r="B49" s="44"/>
      <c r="C49" s="44"/>
      <c r="D49" s="44"/>
      <c r="E49" s="44"/>
      <c r="F49" s="44"/>
      <c r="G49" s="44"/>
      <c r="H49" s="44"/>
      <c r="I49" s="44"/>
      <c r="J49" s="44"/>
      <c r="K49" s="44"/>
      <c r="L49" s="44"/>
    </row>
    <row r="50" spans="1:12">
      <c r="A50" s="42"/>
      <c r="B50" s="44"/>
      <c r="C50" s="44"/>
      <c r="D50" s="44"/>
      <c r="E50" s="44"/>
      <c r="F50" s="44"/>
      <c r="G50" s="44"/>
      <c r="H50" s="44"/>
      <c r="I50" s="44"/>
      <c r="J50" s="44"/>
      <c r="K50" s="44"/>
      <c r="L50" s="44"/>
    </row>
    <row r="51" spans="1:12">
      <c r="A51" s="42"/>
      <c r="B51" s="44"/>
      <c r="C51" s="44"/>
      <c r="D51" s="44"/>
      <c r="E51" s="44"/>
      <c r="F51" s="44"/>
      <c r="G51" s="44"/>
      <c r="H51" s="44"/>
      <c r="I51" s="44"/>
      <c r="J51" s="44"/>
      <c r="K51" s="44"/>
      <c r="L51" s="44"/>
    </row>
    <row r="52" spans="1:12">
      <c r="A52" s="42"/>
      <c r="B52" s="44"/>
      <c r="C52" s="44"/>
      <c r="D52" s="44"/>
      <c r="E52" s="44"/>
      <c r="F52" s="44"/>
      <c r="G52" s="44"/>
      <c r="H52" s="44"/>
      <c r="I52" s="44"/>
      <c r="J52" s="44"/>
      <c r="K52" s="44"/>
      <c r="L52" s="44"/>
    </row>
    <row r="53" spans="1:12">
      <c r="A53" s="42"/>
      <c r="B53" s="44"/>
      <c r="C53" s="44"/>
      <c r="D53" s="44"/>
      <c r="E53" s="44"/>
      <c r="F53" s="44"/>
      <c r="G53" s="44"/>
      <c r="H53" s="44"/>
      <c r="I53" s="44"/>
      <c r="J53" s="44"/>
      <c r="K53" s="44"/>
      <c r="L53" s="44"/>
    </row>
    <row r="54" spans="1:12">
      <c r="A54" s="42"/>
      <c r="B54" s="44"/>
      <c r="C54" s="44"/>
      <c r="D54" s="44"/>
      <c r="E54" s="44"/>
      <c r="F54" s="44"/>
      <c r="G54" s="44"/>
      <c r="H54" s="44"/>
      <c r="I54" s="44"/>
      <c r="J54" s="44"/>
      <c r="K54" s="44"/>
      <c r="L54" s="44"/>
    </row>
    <row r="55" spans="1:12">
      <c r="A55" s="42"/>
      <c r="B55" s="44"/>
      <c r="C55" s="44"/>
      <c r="D55" s="44"/>
      <c r="E55" s="44"/>
      <c r="F55" s="44"/>
      <c r="G55" s="44"/>
      <c r="H55" s="44"/>
      <c r="I55" s="44"/>
      <c r="J55" s="44"/>
      <c r="K55" s="44"/>
      <c r="L55" s="44"/>
    </row>
    <row r="56" spans="1:12">
      <c r="A56" s="42"/>
      <c r="B56" s="44"/>
      <c r="C56" s="44"/>
      <c r="D56" s="44"/>
      <c r="E56" s="44"/>
      <c r="F56" s="44"/>
      <c r="G56" s="44"/>
      <c r="H56" s="44"/>
      <c r="I56" s="44"/>
      <c r="J56" s="44"/>
      <c r="K56" s="44"/>
      <c r="L56" s="44"/>
    </row>
    <row r="57" spans="1:12">
      <c r="A57" s="42"/>
      <c r="B57" s="44"/>
      <c r="C57" s="44"/>
      <c r="D57" s="44"/>
      <c r="E57" s="44"/>
      <c r="F57" s="44"/>
      <c r="G57" s="44"/>
      <c r="H57" s="44"/>
      <c r="I57" s="44"/>
      <c r="J57" s="44"/>
      <c r="K57" s="44"/>
      <c r="L57" s="44"/>
    </row>
    <row r="58" spans="1:12">
      <c r="A58" s="42"/>
      <c r="B58" s="44"/>
      <c r="C58" s="44"/>
      <c r="D58" s="44"/>
      <c r="E58" s="44"/>
      <c r="F58" s="44"/>
      <c r="G58" s="44"/>
      <c r="H58" s="44"/>
      <c r="I58" s="44"/>
      <c r="J58" s="44"/>
      <c r="K58" s="44"/>
      <c r="L58" s="44"/>
    </row>
    <row r="59" spans="1:12">
      <c r="A59" s="42"/>
      <c r="B59" s="44"/>
      <c r="C59" s="44"/>
      <c r="D59" s="44"/>
      <c r="E59" s="44"/>
      <c r="F59" s="44"/>
      <c r="G59" s="44"/>
      <c r="H59" s="44"/>
      <c r="I59" s="44"/>
      <c r="J59" s="44"/>
      <c r="K59" s="44"/>
      <c r="L59" s="44"/>
    </row>
    <row r="60" spans="1:12">
      <c r="A60" s="42"/>
      <c r="B60" s="44"/>
      <c r="C60" s="44"/>
      <c r="D60" s="44"/>
      <c r="E60" s="44"/>
      <c r="F60" s="44"/>
      <c r="G60" s="44"/>
      <c r="H60" s="44"/>
      <c r="I60" s="44"/>
      <c r="J60" s="44"/>
      <c r="K60" s="44"/>
      <c r="L60" s="44"/>
    </row>
    <row r="61" spans="1:12">
      <c r="A61" s="42"/>
      <c r="B61" s="44"/>
      <c r="C61" s="44"/>
      <c r="D61" s="44"/>
      <c r="E61" s="44"/>
      <c r="F61" s="44"/>
      <c r="G61" s="44"/>
      <c r="H61" s="44"/>
      <c r="I61" s="44"/>
      <c r="J61" s="44"/>
      <c r="K61" s="44"/>
      <c r="L61" s="44"/>
    </row>
    <row r="62" spans="1:12">
      <c r="A62" s="42"/>
      <c r="B62" s="44"/>
      <c r="C62" s="44"/>
      <c r="D62" s="44"/>
      <c r="E62" s="44"/>
      <c r="F62" s="44"/>
      <c r="G62" s="44"/>
      <c r="H62" s="44"/>
      <c r="I62" s="44"/>
      <c r="J62" s="44"/>
      <c r="K62" s="44"/>
      <c r="L62" s="44"/>
    </row>
    <row r="63" spans="1:12">
      <c r="A63" s="42"/>
      <c r="B63" s="44"/>
      <c r="C63" s="44"/>
      <c r="D63" s="44"/>
      <c r="E63" s="44"/>
      <c r="F63" s="44"/>
      <c r="G63" s="44"/>
      <c r="H63" s="44"/>
      <c r="I63" s="44"/>
      <c r="J63" s="44"/>
      <c r="K63" s="44"/>
      <c r="L63" s="44"/>
    </row>
    <row r="64" spans="1:12">
      <c r="A64" s="42"/>
      <c r="B64" s="44"/>
      <c r="C64" s="44"/>
      <c r="D64" s="44"/>
      <c r="E64" s="44"/>
      <c r="F64" s="44"/>
      <c r="G64" s="44"/>
      <c r="H64" s="44"/>
      <c r="I64" s="44"/>
      <c r="J64" s="44"/>
      <c r="K64" s="44"/>
      <c r="L64" s="44"/>
    </row>
    <row r="65" spans="1:12">
      <c r="A65" s="42"/>
      <c r="B65" s="44"/>
      <c r="C65" s="44"/>
      <c r="D65" s="44"/>
      <c r="E65" s="44"/>
      <c r="F65" s="44"/>
      <c r="G65" s="44"/>
      <c r="H65" s="44"/>
      <c r="I65" s="44"/>
      <c r="J65" s="44"/>
      <c r="K65" s="44"/>
      <c r="L65" s="44"/>
    </row>
    <row r="66" spans="1:12">
      <c r="A66" s="42"/>
      <c r="B66" s="44"/>
      <c r="C66" s="44"/>
      <c r="D66" s="44"/>
      <c r="E66" s="44"/>
      <c r="F66" s="44"/>
      <c r="G66" s="44"/>
      <c r="H66" s="44"/>
      <c r="I66" s="44"/>
      <c r="J66" s="44"/>
      <c r="K66" s="44"/>
      <c r="L66" s="44"/>
    </row>
    <row r="67" spans="1:12">
      <c r="A67" s="42"/>
      <c r="B67" s="44"/>
      <c r="C67" s="44"/>
      <c r="D67" s="44"/>
      <c r="E67" s="44"/>
      <c r="F67" s="44"/>
      <c r="G67" s="44"/>
      <c r="H67" s="44"/>
      <c r="I67" s="44"/>
      <c r="J67" s="44"/>
      <c r="K67" s="44"/>
      <c r="L67" s="44"/>
    </row>
    <row r="68" spans="1:12">
      <c r="A68" s="42"/>
      <c r="B68" s="44"/>
      <c r="C68" s="44"/>
      <c r="D68" s="44"/>
      <c r="E68" s="44"/>
      <c r="F68" s="44"/>
      <c r="G68" s="44"/>
      <c r="H68" s="44"/>
      <c r="I68" s="44"/>
      <c r="J68" s="44"/>
      <c r="K68" s="44"/>
      <c r="L68" s="44"/>
    </row>
    <row r="69" spans="1:12">
      <c r="A69" s="42"/>
      <c r="B69" s="44"/>
      <c r="C69" s="44"/>
      <c r="D69" s="44"/>
      <c r="E69" s="44"/>
      <c r="F69" s="44"/>
      <c r="G69" s="44"/>
      <c r="H69" s="44"/>
      <c r="I69" s="44"/>
      <c r="J69" s="44"/>
      <c r="K69" s="44"/>
      <c r="L69" s="4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75" style="4" customWidth="1"/>
    <col min="2" max="2" width="53.875" style="4" customWidth="1"/>
    <col min="3" max="3" width="101.75" style="4" customWidth="1"/>
    <col min="4" max="4" width="74.125" style="4" customWidth="1"/>
    <col min="5" max="5" width="36.25" style="4" customWidth="1"/>
    <col min="6" max="6" width="36.25" style="4" hidden="1" customWidth="1"/>
    <col min="7" max="7" width="67.25" style="4" customWidth="1"/>
    <col min="8" max="8" width="35" style="4" customWidth="1"/>
    <col min="9" max="9" width="37.125" style="4" customWidth="1"/>
    <col min="10" max="10" width="15.25" style="4" customWidth="1"/>
    <col min="11" max="11" width="28.125" style="4" customWidth="1"/>
    <col min="12" max="12" width="32.25" style="4" customWidth="1"/>
    <col min="13" max="13" width="24.25" style="4" customWidth="1"/>
    <col min="14" max="14" width="29.75" style="4" customWidth="1"/>
    <col min="15" max="15" width="22.75" style="4" customWidth="1"/>
    <col min="16" max="16" width="18.25" style="4" customWidth="1"/>
    <col min="17" max="17" width="49.25" style="4" customWidth="1"/>
    <col min="18" max="18" width="50.75" style="4" customWidth="1"/>
    <col min="19" max="19" width="96.75" style="4" customWidth="1"/>
    <col min="20" max="20" width="47.25" style="4" customWidth="1"/>
    <col min="21" max="21" width="82.25" style="4" customWidth="1"/>
    <col min="22" max="22" width="60.25" style="4" customWidth="1"/>
    <col min="23" max="23" width="57.875" style="4" customWidth="1"/>
    <col min="24" max="25" width="86.875" style="4" customWidth="1"/>
    <col min="26" max="26" width="54.875" style="4" customWidth="1"/>
    <col min="27" max="27" width="62.25" style="4" customWidth="1"/>
    <col min="28" max="28" width="73.75" style="4" customWidth="1"/>
    <col min="29" max="29" width="94.875" style="4" customWidth="1"/>
    <col min="30" max="30" width="51.25" style="4" customWidth="1"/>
    <col min="31" max="31" width="87.75" style="4" customWidth="1"/>
    <col min="32" max="32" width="9" style="4"/>
    <col min="33" max="33" width="15.75" style="4" customWidth="1"/>
    <col min="34" max="16384" width="9" style="4"/>
  </cols>
  <sheetData>
    <row r="1" spans="1:30" s="31" customFormat="1" ht="56.25" customHeight="1">
      <c r="A1" s="29" t="s">
        <v>2200</v>
      </c>
      <c r="B1" s="30" t="s">
        <v>2201</v>
      </c>
      <c r="C1" s="30" t="s">
        <v>2202</v>
      </c>
      <c r="D1" s="30" t="s">
        <v>2203</v>
      </c>
      <c r="E1" s="30" t="s">
        <v>2204</v>
      </c>
      <c r="F1" s="30" t="s">
        <v>2205</v>
      </c>
      <c r="G1" s="30" t="s">
        <v>2206</v>
      </c>
      <c r="H1" s="30" t="s">
        <v>18</v>
      </c>
      <c r="I1" s="30" t="s">
        <v>2207</v>
      </c>
      <c r="J1" s="30" t="s">
        <v>20</v>
      </c>
      <c r="K1" s="30" t="s">
        <v>21</v>
      </c>
      <c r="L1" s="30" t="s">
        <v>2208</v>
      </c>
      <c r="M1" s="30" t="s">
        <v>2209</v>
      </c>
      <c r="N1" s="30" t="s">
        <v>2210</v>
      </c>
      <c r="O1" s="30" t="s">
        <v>2211</v>
      </c>
      <c r="P1" s="30" t="s">
        <v>26</v>
      </c>
      <c r="Q1" s="30" t="s">
        <v>2212</v>
      </c>
      <c r="R1" s="30" t="s">
        <v>2213</v>
      </c>
      <c r="S1" s="30" t="s">
        <v>2214</v>
      </c>
      <c r="T1" s="30" t="s">
        <v>2215</v>
      </c>
      <c r="U1" s="30" t="s">
        <v>2216</v>
      </c>
      <c r="V1" s="30" t="s">
        <v>2217</v>
      </c>
      <c r="W1" s="30" t="s">
        <v>2218</v>
      </c>
      <c r="X1" s="30" t="s">
        <v>2219</v>
      </c>
      <c r="Y1" s="30" t="s">
        <v>2220</v>
      </c>
      <c r="Z1" s="30" t="s">
        <v>2221</v>
      </c>
      <c r="AA1" s="30" t="s">
        <v>2222</v>
      </c>
      <c r="AB1" s="30" t="s">
        <v>2223</v>
      </c>
      <c r="AC1" s="30" t="s">
        <v>2224</v>
      </c>
      <c r="AD1" s="30" t="s">
        <v>2225</v>
      </c>
    </row>
    <row r="2" spans="1:30" s="1" customFormat="1" ht="189.75" customHeight="1">
      <c r="A2" s="8" t="s">
        <v>2226</v>
      </c>
      <c r="B2" s="8" t="s">
        <v>53</v>
      </c>
      <c r="C2" s="8" t="s">
        <v>2227</v>
      </c>
      <c r="D2" s="8" t="s">
        <v>59</v>
      </c>
      <c r="E2" s="8" t="s">
        <v>2228</v>
      </c>
      <c r="F2" s="8">
        <v>2050</v>
      </c>
      <c r="G2" s="8" t="s">
        <v>2229</v>
      </c>
      <c r="H2" s="8" t="s">
        <v>2066</v>
      </c>
      <c r="I2" s="8" t="s">
        <v>2066</v>
      </c>
      <c r="J2" s="8" t="s">
        <v>2066</v>
      </c>
      <c r="K2" s="8" t="s">
        <v>2176</v>
      </c>
      <c r="L2" s="8" t="s">
        <v>2176</v>
      </c>
      <c r="M2" s="8" t="s">
        <v>2176</v>
      </c>
      <c r="N2" s="8" t="s">
        <v>2066</v>
      </c>
      <c r="O2" s="8" t="s">
        <v>2176</v>
      </c>
      <c r="P2" s="8" t="s">
        <v>2176</v>
      </c>
      <c r="Q2" s="8" t="s">
        <v>2230</v>
      </c>
      <c r="R2" s="8" t="s">
        <v>2231</v>
      </c>
      <c r="S2" s="8" t="s">
        <v>2232</v>
      </c>
      <c r="T2" s="8" t="s">
        <v>2233</v>
      </c>
      <c r="U2" s="8" t="s">
        <v>2234</v>
      </c>
      <c r="V2" s="8" t="s">
        <v>2176</v>
      </c>
      <c r="W2" s="8" t="s">
        <v>2235</v>
      </c>
      <c r="X2" s="8" t="s">
        <v>2236</v>
      </c>
      <c r="Y2" s="8" t="s">
        <v>2237</v>
      </c>
      <c r="Z2" s="8" t="s">
        <v>2238</v>
      </c>
      <c r="AA2" s="8" t="s">
        <v>2237</v>
      </c>
      <c r="AB2" s="8" t="s">
        <v>2239</v>
      </c>
      <c r="AC2" s="9" t="s">
        <v>2240</v>
      </c>
      <c r="AD2" s="10" t="s">
        <v>2241</v>
      </c>
    </row>
    <row r="3" spans="1:30" s="1" customFormat="1" ht="157.9" customHeight="1">
      <c r="A3" s="8" t="s">
        <v>2242</v>
      </c>
      <c r="B3" s="8" t="s">
        <v>2243</v>
      </c>
      <c r="C3" s="8" t="s">
        <v>2227</v>
      </c>
      <c r="D3" s="8" t="s">
        <v>2244</v>
      </c>
      <c r="E3" s="8" t="s">
        <v>2245</v>
      </c>
      <c r="F3" s="8">
        <v>2060</v>
      </c>
      <c r="G3" s="8" t="s">
        <v>2246</v>
      </c>
      <c r="H3" s="8" t="s">
        <v>2066</v>
      </c>
      <c r="I3" s="8" t="s">
        <v>2066</v>
      </c>
      <c r="J3" s="8" t="s">
        <v>2066</v>
      </c>
      <c r="K3" s="8" t="s">
        <v>2066</v>
      </c>
      <c r="L3" s="8" t="s">
        <v>2066</v>
      </c>
      <c r="M3" s="8" t="s">
        <v>2176</v>
      </c>
      <c r="N3" s="8" t="s">
        <v>2066</v>
      </c>
      <c r="O3" s="8" t="s">
        <v>2066</v>
      </c>
      <c r="P3" s="8" t="s">
        <v>2066</v>
      </c>
      <c r="Q3" s="8" t="s">
        <v>2247</v>
      </c>
      <c r="R3" s="8" t="s">
        <v>2248</v>
      </c>
      <c r="S3" s="8" t="s">
        <v>2249</v>
      </c>
      <c r="T3" s="8" t="s">
        <v>2250</v>
      </c>
      <c r="U3" s="8" t="s">
        <v>2234</v>
      </c>
      <c r="V3" s="8" t="s">
        <v>2176</v>
      </c>
      <c r="W3" s="8" t="s">
        <v>2251</v>
      </c>
      <c r="X3" s="8" t="s">
        <v>2252</v>
      </c>
      <c r="Y3" s="8" t="s">
        <v>2237</v>
      </c>
      <c r="Z3" s="8" t="s">
        <v>2253</v>
      </c>
      <c r="AA3" s="8" t="s">
        <v>2254</v>
      </c>
      <c r="AB3" s="8" t="s">
        <v>2255</v>
      </c>
      <c r="AC3" s="9" t="s">
        <v>96</v>
      </c>
      <c r="AD3" s="9" t="s">
        <v>2256</v>
      </c>
    </row>
    <row r="4" spans="1:30" s="1" customFormat="1" ht="138" customHeight="1">
      <c r="A4" s="8" t="s">
        <v>2257</v>
      </c>
      <c r="B4" s="8" t="s">
        <v>98</v>
      </c>
      <c r="C4" s="8" t="s">
        <v>2258</v>
      </c>
      <c r="D4" s="8" t="s">
        <v>102</v>
      </c>
      <c r="E4" s="8" t="s">
        <v>2259</v>
      </c>
      <c r="F4" s="8">
        <v>2030</v>
      </c>
      <c r="G4" s="8" t="s">
        <v>2260</v>
      </c>
      <c r="H4" s="8" t="s">
        <v>2066</v>
      </c>
      <c r="I4" s="8" t="s">
        <v>2066</v>
      </c>
      <c r="J4" s="8" t="s">
        <v>2066</v>
      </c>
      <c r="K4" s="8" t="s">
        <v>2176</v>
      </c>
      <c r="L4" s="8" t="s">
        <v>2176</v>
      </c>
      <c r="M4" s="8" t="s">
        <v>2176</v>
      </c>
      <c r="N4" s="8" t="s">
        <v>2176</v>
      </c>
      <c r="O4" s="8" t="s">
        <v>2176</v>
      </c>
      <c r="P4" s="8" t="s">
        <v>2176</v>
      </c>
      <c r="Q4" s="8" t="s">
        <v>2261</v>
      </c>
      <c r="R4" s="8" t="s">
        <v>2262</v>
      </c>
      <c r="S4" s="8" t="s">
        <v>2263</v>
      </c>
      <c r="T4" s="8" t="s">
        <v>2264</v>
      </c>
      <c r="U4" s="8" t="s">
        <v>2265</v>
      </c>
      <c r="V4" s="8" t="s">
        <v>2176</v>
      </c>
      <c r="W4" s="8" t="s">
        <v>2266</v>
      </c>
      <c r="X4" s="8" t="s">
        <v>2267</v>
      </c>
      <c r="Y4" s="8" t="s">
        <v>2237</v>
      </c>
      <c r="Z4" s="8" t="s">
        <v>2268</v>
      </c>
      <c r="AA4" s="8" t="s">
        <v>2269</v>
      </c>
      <c r="AB4" s="8" t="s">
        <v>2270</v>
      </c>
      <c r="AC4" s="9" t="s">
        <v>2271</v>
      </c>
      <c r="AD4" s="9" t="s">
        <v>112</v>
      </c>
    </row>
    <row r="5" spans="1:30" s="2" customFormat="1" ht="236.25" customHeight="1">
      <c r="A5" s="8" t="s">
        <v>2272</v>
      </c>
      <c r="B5" s="8" t="s">
        <v>2273</v>
      </c>
      <c r="C5" s="8" t="s">
        <v>2227</v>
      </c>
      <c r="D5" s="8" t="s">
        <v>117</v>
      </c>
      <c r="E5" s="8" t="s">
        <v>2228</v>
      </c>
      <c r="F5" s="8">
        <v>2050</v>
      </c>
      <c r="G5" s="8" t="s">
        <v>2274</v>
      </c>
      <c r="H5" s="8" t="s">
        <v>2066</v>
      </c>
      <c r="I5" s="8" t="s">
        <v>2066</v>
      </c>
      <c r="J5" s="8" t="s">
        <v>2066</v>
      </c>
      <c r="K5" s="8" t="s">
        <v>2176</v>
      </c>
      <c r="L5" s="8" t="s">
        <v>2176</v>
      </c>
      <c r="M5" s="8" t="s">
        <v>2176</v>
      </c>
      <c r="N5" s="8" t="s">
        <v>2066</v>
      </c>
      <c r="O5" s="8" t="s">
        <v>2066</v>
      </c>
      <c r="P5" s="8" t="s">
        <v>2176</v>
      </c>
      <c r="Q5" s="8" t="s">
        <v>2275</v>
      </c>
      <c r="R5" s="8" t="s">
        <v>2276</v>
      </c>
      <c r="S5" s="8" t="s">
        <v>2277</v>
      </c>
      <c r="T5" s="8" t="s">
        <v>2278</v>
      </c>
      <c r="U5" s="8" t="s">
        <v>2279</v>
      </c>
      <c r="V5" s="8" t="s">
        <v>2176</v>
      </c>
      <c r="W5" s="8" t="s">
        <v>2280</v>
      </c>
      <c r="X5" s="8" t="s">
        <v>2281</v>
      </c>
      <c r="Y5" s="8" t="s">
        <v>2237</v>
      </c>
      <c r="Z5" s="8" t="s">
        <v>2237</v>
      </c>
      <c r="AA5" s="8" t="s">
        <v>2282</v>
      </c>
      <c r="AB5" s="8" t="s">
        <v>2283</v>
      </c>
      <c r="AC5" s="9" t="s">
        <v>2284</v>
      </c>
      <c r="AD5" s="9" t="s">
        <v>2285</v>
      </c>
    </row>
    <row r="6" spans="1:30" s="2" customFormat="1" ht="213" customHeight="1">
      <c r="A6" s="11" t="s">
        <v>2286</v>
      </c>
      <c r="B6" s="11" t="s">
        <v>2287</v>
      </c>
      <c r="C6" s="8" t="s">
        <v>2288</v>
      </c>
      <c r="D6" s="11" t="s">
        <v>2289</v>
      </c>
      <c r="E6" s="11" t="s">
        <v>2290</v>
      </c>
      <c r="F6" s="11">
        <v>2040</v>
      </c>
      <c r="G6" s="11" t="s">
        <v>2291</v>
      </c>
      <c r="H6" s="12" t="s">
        <v>2066</v>
      </c>
      <c r="I6" s="12" t="s">
        <v>2066</v>
      </c>
      <c r="J6" s="12" t="s">
        <v>2066</v>
      </c>
      <c r="K6" s="12" t="s">
        <v>2066</v>
      </c>
      <c r="L6" s="11" t="s">
        <v>2066</v>
      </c>
      <c r="M6" s="11" t="s">
        <v>2176</v>
      </c>
      <c r="N6" s="8" t="s">
        <v>64</v>
      </c>
      <c r="O6" s="11" t="s">
        <v>2176</v>
      </c>
      <c r="P6" s="11" t="s">
        <v>2066</v>
      </c>
      <c r="Q6" s="11" t="s">
        <v>2292</v>
      </c>
      <c r="R6" s="11" t="s">
        <v>2293</v>
      </c>
      <c r="S6" s="11" t="s">
        <v>2294</v>
      </c>
      <c r="T6" s="11" t="s">
        <v>2295</v>
      </c>
      <c r="U6" s="11" t="s">
        <v>2296</v>
      </c>
      <c r="V6" s="11" t="s">
        <v>2176</v>
      </c>
      <c r="W6" s="11" t="s">
        <v>2297</v>
      </c>
      <c r="X6" s="11" t="s">
        <v>2298</v>
      </c>
      <c r="Y6" s="8" t="s">
        <v>2237</v>
      </c>
      <c r="Z6" s="11" t="s">
        <v>2299</v>
      </c>
      <c r="AA6" s="11" t="s">
        <v>2300</v>
      </c>
      <c r="AB6" s="11" t="s">
        <v>2301</v>
      </c>
      <c r="AC6" s="9" t="s">
        <v>2302</v>
      </c>
      <c r="AD6" s="9" t="s">
        <v>139</v>
      </c>
    </row>
    <row r="7" spans="1:30" s="2" customFormat="1" ht="214.5" customHeight="1">
      <c r="A7" s="11" t="s">
        <v>2303</v>
      </c>
      <c r="B7" s="11" t="s">
        <v>2304</v>
      </c>
      <c r="C7" s="8" t="s">
        <v>2305</v>
      </c>
      <c r="D7" s="11" t="s">
        <v>144</v>
      </c>
      <c r="E7" s="11" t="s">
        <v>2306</v>
      </c>
      <c r="F7" s="11">
        <v>2065</v>
      </c>
      <c r="G7" s="11" t="s">
        <v>2307</v>
      </c>
      <c r="H7" s="12" t="s">
        <v>2066</v>
      </c>
      <c r="I7" s="12" t="s">
        <v>2066</v>
      </c>
      <c r="J7" s="12" t="s">
        <v>2066</v>
      </c>
      <c r="K7" s="12" t="s">
        <v>2066</v>
      </c>
      <c r="L7" s="12" t="s">
        <v>2066</v>
      </c>
      <c r="M7" s="12" t="s">
        <v>2176</v>
      </c>
      <c r="N7" s="12" t="s">
        <v>2066</v>
      </c>
      <c r="O7" s="11" t="s">
        <v>2176</v>
      </c>
      <c r="P7" s="11" t="s">
        <v>2066</v>
      </c>
      <c r="Q7" s="11" t="s">
        <v>2308</v>
      </c>
      <c r="R7" s="11" t="s">
        <v>2309</v>
      </c>
      <c r="S7" s="8" t="s">
        <v>2310</v>
      </c>
      <c r="T7" s="11" t="s">
        <v>2311</v>
      </c>
      <c r="U7" s="8" t="s">
        <v>2234</v>
      </c>
      <c r="V7" s="8" t="s">
        <v>2176</v>
      </c>
      <c r="W7" s="8" t="s">
        <v>2312</v>
      </c>
      <c r="X7" s="8" t="s">
        <v>2313</v>
      </c>
      <c r="Y7" s="8" t="s">
        <v>2237</v>
      </c>
      <c r="Z7" s="8" t="s">
        <v>2314</v>
      </c>
      <c r="AA7" s="8" t="s">
        <v>2315</v>
      </c>
      <c r="AB7" s="11" t="s">
        <v>2316</v>
      </c>
      <c r="AC7" s="9" t="s">
        <v>152</v>
      </c>
      <c r="AD7" s="9" t="s">
        <v>153</v>
      </c>
    </row>
    <row r="8" spans="1:30" s="2" customFormat="1" ht="261" customHeight="1">
      <c r="A8" s="11" t="s">
        <v>2317</v>
      </c>
      <c r="B8" s="11" t="s">
        <v>2318</v>
      </c>
      <c r="C8" s="8" t="s">
        <v>2319</v>
      </c>
      <c r="D8" s="11" t="s">
        <v>2320</v>
      </c>
      <c r="E8" s="11" t="s">
        <v>2321</v>
      </c>
      <c r="F8" s="11">
        <v>2040</v>
      </c>
      <c r="G8" s="11" t="s">
        <v>2322</v>
      </c>
      <c r="H8" s="12" t="s">
        <v>2066</v>
      </c>
      <c r="I8" s="12" t="s">
        <v>2066</v>
      </c>
      <c r="J8" s="12" t="s">
        <v>2066</v>
      </c>
      <c r="K8" s="12" t="s">
        <v>2066</v>
      </c>
      <c r="L8" s="11" t="s">
        <v>2066</v>
      </c>
      <c r="M8" s="8" t="s">
        <v>64</v>
      </c>
      <c r="N8" s="8" t="s">
        <v>64</v>
      </c>
      <c r="O8" s="11" t="s">
        <v>2066</v>
      </c>
      <c r="P8" s="8" t="s">
        <v>64</v>
      </c>
      <c r="Q8" s="11" t="s">
        <v>2323</v>
      </c>
      <c r="R8" s="11" t="s">
        <v>2324</v>
      </c>
      <c r="S8" s="11" t="s">
        <v>2325</v>
      </c>
      <c r="T8" s="11" t="s">
        <v>2326</v>
      </c>
      <c r="U8" s="11" t="s">
        <v>2279</v>
      </c>
      <c r="V8" s="11" t="s">
        <v>2327</v>
      </c>
      <c r="W8" s="11" t="s">
        <v>2328</v>
      </c>
      <c r="X8" s="11" t="s">
        <v>2329</v>
      </c>
      <c r="Y8" s="8" t="s">
        <v>2237</v>
      </c>
      <c r="Z8" s="11" t="s">
        <v>2330</v>
      </c>
      <c r="AA8" s="11" t="s">
        <v>2331</v>
      </c>
      <c r="AB8" s="11" t="s">
        <v>2332</v>
      </c>
      <c r="AC8" s="9" t="s">
        <v>2333</v>
      </c>
      <c r="AD8" s="11" t="s">
        <v>154</v>
      </c>
    </row>
    <row r="9" spans="1:30" s="2" customFormat="1" ht="201" customHeight="1">
      <c r="A9" s="8" t="s">
        <v>2334</v>
      </c>
      <c r="B9" s="8" t="s">
        <v>1151</v>
      </c>
      <c r="C9" s="8" t="s">
        <v>2335</v>
      </c>
      <c r="D9" s="8" t="s">
        <v>2336</v>
      </c>
      <c r="E9" s="8" t="s">
        <v>2237</v>
      </c>
      <c r="F9" s="8" t="s">
        <v>2237</v>
      </c>
      <c r="G9" s="8" t="s">
        <v>2337</v>
      </c>
      <c r="H9" s="8" t="s">
        <v>2066</v>
      </c>
      <c r="I9" s="8" t="s">
        <v>2066</v>
      </c>
      <c r="J9" s="8" t="s">
        <v>2066</v>
      </c>
      <c r="K9" s="8" t="s">
        <v>2066</v>
      </c>
      <c r="L9" s="8" t="s">
        <v>2066</v>
      </c>
      <c r="M9" s="8" t="s">
        <v>2066</v>
      </c>
      <c r="N9" s="8" t="s">
        <v>2066</v>
      </c>
      <c r="O9" s="8" t="s">
        <v>2066</v>
      </c>
      <c r="P9" s="8" t="s">
        <v>2066</v>
      </c>
      <c r="Q9" s="8" t="s">
        <v>2338</v>
      </c>
      <c r="R9" s="8" t="s">
        <v>2339</v>
      </c>
      <c r="S9" s="8" t="s">
        <v>2340</v>
      </c>
      <c r="T9" s="8" t="s">
        <v>2341</v>
      </c>
      <c r="U9" s="8" t="s">
        <v>2279</v>
      </c>
      <c r="V9" s="8" t="s">
        <v>2176</v>
      </c>
      <c r="W9" s="8" t="s">
        <v>2066</v>
      </c>
      <c r="X9" s="8" t="s">
        <v>2329</v>
      </c>
      <c r="Y9" s="8" t="s">
        <v>2237</v>
      </c>
      <c r="Z9" s="8" t="s">
        <v>2342</v>
      </c>
      <c r="AA9" s="8" t="s">
        <v>2343</v>
      </c>
      <c r="AB9" s="8" t="s">
        <v>2344</v>
      </c>
      <c r="AC9" s="9" t="s">
        <v>2345</v>
      </c>
      <c r="AD9" s="9" t="s">
        <v>2346</v>
      </c>
    </row>
    <row r="10" spans="1:30" s="1" customFormat="1" ht="208.15" customHeight="1">
      <c r="A10" s="8" t="s">
        <v>2347</v>
      </c>
      <c r="B10" s="8" t="s">
        <v>188</v>
      </c>
      <c r="C10" s="8" t="s">
        <v>2348</v>
      </c>
      <c r="D10" s="8" t="s">
        <v>191</v>
      </c>
      <c r="E10" s="8" t="s">
        <v>2349</v>
      </c>
      <c r="F10" s="8">
        <v>2040</v>
      </c>
      <c r="G10" s="8" t="s">
        <v>2350</v>
      </c>
      <c r="H10" s="8" t="s">
        <v>2066</v>
      </c>
      <c r="I10" s="12" t="s">
        <v>2066</v>
      </c>
      <c r="J10" s="12" t="s">
        <v>2066</v>
      </c>
      <c r="K10" s="8" t="s">
        <v>2066</v>
      </c>
      <c r="L10" s="8" t="s">
        <v>2176</v>
      </c>
      <c r="M10" s="8" t="s">
        <v>2176</v>
      </c>
      <c r="N10" s="8" t="s">
        <v>2066</v>
      </c>
      <c r="O10" s="8" t="s">
        <v>2176</v>
      </c>
      <c r="P10" s="8" t="s">
        <v>2066</v>
      </c>
      <c r="Q10" s="8" t="s">
        <v>2237</v>
      </c>
      <c r="R10" s="8" t="s">
        <v>2309</v>
      </c>
      <c r="S10" s="11" t="s">
        <v>2351</v>
      </c>
      <c r="T10" s="11" t="s">
        <v>2352</v>
      </c>
      <c r="U10" s="11" t="s">
        <v>2234</v>
      </c>
      <c r="V10" s="11" t="s">
        <v>2176</v>
      </c>
      <c r="W10" s="11" t="s">
        <v>2066</v>
      </c>
      <c r="X10" s="11" t="s">
        <v>2353</v>
      </c>
      <c r="Y10" s="11" t="s">
        <v>2354</v>
      </c>
      <c r="Z10" s="8" t="s">
        <v>2237</v>
      </c>
      <c r="AA10" s="8" t="s">
        <v>2355</v>
      </c>
      <c r="AB10" s="8" t="s">
        <v>2356</v>
      </c>
      <c r="AC10" s="9" t="s">
        <v>2357</v>
      </c>
      <c r="AD10" s="9" t="s">
        <v>2358</v>
      </c>
    </row>
    <row r="11" spans="1:30" s="2" customFormat="1" ht="215.25" customHeight="1">
      <c r="A11" s="11" t="s">
        <v>2359</v>
      </c>
      <c r="B11" s="11" t="s">
        <v>204</v>
      </c>
      <c r="C11" s="8" t="s">
        <v>2360</v>
      </c>
      <c r="D11" s="11" t="s">
        <v>2361</v>
      </c>
      <c r="E11" s="11" t="s">
        <v>2362</v>
      </c>
      <c r="F11" s="11">
        <v>2025</v>
      </c>
      <c r="G11" s="11" t="s">
        <v>2363</v>
      </c>
      <c r="H11" s="11" t="s">
        <v>2364</v>
      </c>
      <c r="I11" s="12" t="s">
        <v>2066</v>
      </c>
      <c r="J11" s="12" t="s">
        <v>2066</v>
      </c>
      <c r="K11" s="11" t="s">
        <v>2066</v>
      </c>
      <c r="L11" s="11" t="s">
        <v>2176</v>
      </c>
      <c r="M11" s="11" t="s">
        <v>2066</v>
      </c>
      <c r="N11" s="11" t="s">
        <v>2066</v>
      </c>
      <c r="O11" s="11" t="s">
        <v>2176</v>
      </c>
      <c r="P11" s="11" t="s">
        <v>2066</v>
      </c>
      <c r="Q11" s="11" t="s">
        <v>2365</v>
      </c>
      <c r="R11" s="11" t="s">
        <v>2366</v>
      </c>
      <c r="S11" s="8" t="s">
        <v>2367</v>
      </c>
      <c r="T11" s="8" t="s">
        <v>2264</v>
      </c>
      <c r="U11" s="8" t="s">
        <v>2368</v>
      </c>
      <c r="V11" s="8" t="s">
        <v>2176</v>
      </c>
      <c r="W11" s="8" t="s">
        <v>2369</v>
      </c>
      <c r="X11" s="8" t="s">
        <v>2370</v>
      </c>
      <c r="Y11" s="8" t="s">
        <v>2237</v>
      </c>
      <c r="Z11" s="8" t="s">
        <v>2371</v>
      </c>
      <c r="AA11" s="8" t="s">
        <v>2372</v>
      </c>
      <c r="AB11" s="11" t="s">
        <v>2373</v>
      </c>
      <c r="AC11" s="9" t="s">
        <v>2374</v>
      </c>
      <c r="AD11" s="9" t="s">
        <v>218</v>
      </c>
    </row>
    <row r="12" spans="1:30" s="2" customFormat="1" ht="215.25" customHeight="1">
      <c r="A12" s="11" t="s">
        <v>2375</v>
      </c>
      <c r="B12" s="11" t="s">
        <v>220</v>
      </c>
      <c r="C12" s="8" t="s">
        <v>2376</v>
      </c>
      <c r="D12" s="11" t="s">
        <v>2377</v>
      </c>
      <c r="E12" s="11" t="s">
        <v>2378</v>
      </c>
      <c r="F12" s="11">
        <v>2070</v>
      </c>
      <c r="G12" s="11" t="s">
        <v>2379</v>
      </c>
      <c r="H12" s="11" t="s">
        <v>2066</v>
      </c>
      <c r="I12" s="11" t="s">
        <v>2380</v>
      </c>
      <c r="J12" s="11" t="s">
        <v>2066</v>
      </c>
      <c r="K12" s="11" t="s">
        <v>2066</v>
      </c>
      <c r="L12" s="11" t="s">
        <v>2066</v>
      </c>
      <c r="M12" s="11" t="s">
        <v>2176</v>
      </c>
      <c r="N12" s="11" t="s">
        <v>2381</v>
      </c>
      <c r="O12" s="11" t="s">
        <v>2382</v>
      </c>
      <c r="P12" s="11" t="s">
        <v>2176</v>
      </c>
      <c r="Q12" s="11" t="s">
        <v>2383</v>
      </c>
      <c r="R12" s="11" t="s">
        <v>2262</v>
      </c>
      <c r="S12" s="8" t="s">
        <v>2384</v>
      </c>
      <c r="T12" s="8" t="s">
        <v>2385</v>
      </c>
      <c r="U12" s="8" t="s">
        <v>2386</v>
      </c>
      <c r="V12" s="8" t="s">
        <v>2387</v>
      </c>
      <c r="W12" s="8" t="s">
        <v>2388</v>
      </c>
      <c r="X12" s="8" t="s">
        <v>2389</v>
      </c>
      <c r="Y12" s="8" t="s">
        <v>2237</v>
      </c>
      <c r="Z12" s="8" t="s">
        <v>2390</v>
      </c>
      <c r="AA12" s="8" t="s">
        <v>2391</v>
      </c>
      <c r="AB12" s="11" t="s">
        <v>2392</v>
      </c>
      <c r="AC12" s="9" t="s">
        <v>2393</v>
      </c>
      <c r="AD12" s="9" t="s">
        <v>2394</v>
      </c>
    </row>
    <row r="13" spans="1:30" s="2" customFormat="1" ht="215.25" customHeight="1">
      <c r="A13" s="11" t="s">
        <v>2395</v>
      </c>
      <c r="B13" s="11" t="s">
        <v>2396</v>
      </c>
      <c r="C13" s="8" t="s">
        <v>1234</v>
      </c>
      <c r="D13" s="11" t="s">
        <v>2397</v>
      </c>
      <c r="E13" s="11" t="s">
        <v>2398</v>
      </c>
      <c r="F13" s="11"/>
      <c r="G13" s="11" t="s">
        <v>2399</v>
      </c>
      <c r="H13" s="11" t="s">
        <v>2176</v>
      </c>
      <c r="I13" s="11" t="s">
        <v>2176</v>
      </c>
      <c r="J13" s="11" t="s">
        <v>2066</v>
      </c>
      <c r="K13" s="11" t="s">
        <v>2176</v>
      </c>
      <c r="L13" s="11" t="s">
        <v>2176</v>
      </c>
      <c r="M13" s="11" t="s">
        <v>2176</v>
      </c>
      <c r="N13" s="11" t="s">
        <v>2066</v>
      </c>
      <c r="O13" s="11" t="s">
        <v>2066</v>
      </c>
      <c r="P13" s="11" t="s">
        <v>2176</v>
      </c>
      <c r="Q13" s="11" t="s">
        <v>2400</v>
      </c>
      <c r="R13" s="11" t="s">
        <v>2401</v>
      </c>
      <c r="S13" s="8" t="s">
        <v>2402</v>
      </c>
      <c r="T13" s="8" t="s">
        <v>2403</v>
      </c>
      <c r="U13" s="8" t="s">
        <v>2234</v>
      </c>
      <c r="V13" s="8" t="s">
        <v>2404</v>
      </c>
      <c r="W13" s="8" t="s">
        <v>2405</v>
      </c>
      <c r="X13" s="8" t="s">
        <v>2406</v>
      </c>
      <c r="Y13" s="8" t="s">
        <v>2176</v>
      </c>
      <c r="Z13" s="8" t="s">
        <v>2407</v>
      </c>
      <c r="AA13" s="8" t="s">
        <v>2408</v>
      </c>
      <c r="AB13" s="11" t="s">
        <v>2409</v>
      </c>
      <c r="AC13" s="9" t="s">
        <v>2410</v>
      </c>
      <c r="AD13" s="9" t="s">
        <v>2411</v>
      </c>
    </row>
    <row r="14" spans="1:30" s="2" customFormat="1" ht="147" customHeight="1">
      <c r="A14" s="8" t="s">
        <v>2412</v>
      </c>
      <c r="B14" s="8" t="s">
        <v>2413</v>
      </c>
      <c r="C14" s="8" t="s">
        <v>1241</v>
      </c>
      <c r="D14" s="8" t="s">
        <v>249</v>
      </c>
      <c r="E14" s="8" t="s">
        <v>2414</v>
      </c>
      <c r="F14" s="8">
        <v>2050</v>
      </c>
      <c r="G14" s="8" t="s">
        <v>2415</v>
      </c>
      <c r="H14" s="8" t="s">
        <v>2066</v>
      </c>
      <c r="I14" s="12" t="s">
        <v>2066</v>
      </c>
      <c r="J14" s="12" t="s">
        <v>2066</v>
      </c>
      <c r="K14" s="8" t="s">
        <v>2066</v>
      </c>
      <c r="L14" s="8" t="s">
        <v>2176</v>
      </c>
      <c r="M14" s="8" t="s">
        <v>2176</v>
      </c>
      <c r="N14" s="8" t="s">
        <v>2066</v>
      </c>
      <c r="O14" s="8" t="s">
        <v>2176</v>
      </c>
      <c r="P14" s="8" t="s">
        <v>2066</v>
      </c>
      <c r="Q14" s="8" t="s">
        <v>2237</v>
      </c>
      <c r="R14" s="8" t="s">
        <v>2416</v>
      </c>
      <c r="S14" s="11" t="s">
        <v>2417</v>
      </c>
      <c r="T14" s="11" t="s">
        <v>2418</v>
      </c>
      <c r="U14" s="11" t="s">
        <v>2386</v>
      </c>
      <c r="V14" s="11" t="s">
        <v>2419</v>
      </c>
      <c r="W14" s="11" t="s">
        <v>2420</v>
      </c>
      <c r="X14" s="11" t="s">
        <v>2421</v>
      </c>
      <c r="Y14" s="11" t="s">
        <v>2237</v>
      </c>
      <c r="Z14" s="11" t="s">
        <v>2422</v>
      </c>
      <c r="AA14" s="11" t="s">
        <v>2423</v>
      </c>
      <c r="AB14" s="8" t="s">
        <v>2424</v>
      </c>
      <c r="AC14" s="24" t="s">
        <v>2425</v>
      </c>
      <c r="AD14" s="24" t="s">
        <v>257</v>
      </c>
    </row>
    <row r="15" spans="1:30" s="2" customFormat="1" ht="140.44999999999999" customHeight="1">
      <c r="A15" s="8" t="s">
        <v>2426</v>
      </c>
      <c r="B15" s="8" t="s">
        <v>2427</v>
      </c>
      <c r="C15" s="8" t="s">
        <v>1245</v>
      </c>
      <c r="D15" s="8" t="s">
        <v>2428</v>
      </c>
      <c r="E15" s="8" t="s">
        <v>2259</v>
      </c>
      <c r="F15" s="8">
        <v>2030</v>
      </c>
      <c r="G15" s="8" t="s">
        <v>2429</v>
      </c>
      <c r="H15" s="8" t="s">
        <v>2066</v>
      </c>
      <c r="I15" s="11" t="s">
        <v>64</v>
      </c>
      <c r="J15" s="11" t="s">
        <v>65</v>
      </c>
      <c r="K15" s="8" t="s">
        <v>65</v>
      </c>
      <c r="L15" s="8" t="s">
        <v>65</v>
      </c>
      <c r="M15" s="8" t="s">
        <v>65</v>
      </c>
      <c r="N15" s="8" t="s">
        <v>64</v>
      </c>
      <c r="O15" s="8" t="s">
        <v>65</v>
      </c>
      <c r="P15" s="8" t="s">
        <v>65</v>
      </c>
      <c r="Q15" s="8" t="s">
        <v>2430</v>
      </c>
      <c r="R15" s="8" t="s">
        <v>66</v>
      </c>
      <c r="S15" s="11" t="s">
        <v>2431</v>
      </c>
      <c r="T15" s="8" t="s">
        <v>2432</v>
      </c>
      <c r="U15" s="11" t="s">
        <v>2279</v>
      </c>
      <c r="V15" s="8" t="s">
        <v>2433</v>
      </c>
      <c r="W15" s="11" t="s">
        <v>2434</v>
      </c>
      <c r="X15" s="11" t="s">
        <v>2435</v>
      </c>
      <c r="Y15" s="11" t="s">
        <v>2436</v>
      </c>
      <c r="Z15" s="11" t="s">
        <v>2437</v>
      </c>
      <c r="AA15" s="8" t="s">
        <v>2438</v>
      </c>
      <c r="AB15" s="8" t="s">
        <v>2439</v>
      </c>
      <c r="AC15" s="9" t="s">
        <v>2440</v>
      </c>
      <c r="AD15" s="9" t="s">
        <v>2441</v>
      </c>
    </row>
    <row r="16" spans="1:30" s="2" customFormat="1" ht="108.75" customHeight="1">
      <c r="A16" s="8" t="s">
        <v>2442</v>
      </c>
      <c r="B16" s="8" t="s">
        <v>259</v>
      </c>
      <c r="C16" s="8" t="s">
        <v>2443</v>
      </c>
      <c r="D16" s="8" t="s">
        <v>2444</v>
      </c>
      <c r="E16" s="8" t="s">
        <v>2259</v>
      </c>
      <c r="F16" s="8">
        <v>2030</v>
      </c>
      <c r="G16" s="8" t="s">
        <v>2445</v>
      </c>
      <c r="H16" s="8" t="s">
        <v>2066</v>
      </c>
      <c r="I16" s="11" t="s">
        <v>2066</v>
      </c>
      <c r="J16" s="11" t="s">
        <v>2066</v>
      </c>
      <c r="K16" s="8" t="s">
        <v>2176</v>
      </c>
      <c r="L16" s="8" t="s">
        <v>2176</v>
      </c>
      <c r="M16" s="8" t="s">
        <v>2176</v>
      </c>
      <c r="N16" s="8" t="s">
        <v>2066</v>
      </c>
      <c r="O16" s="8" t="s">
        <v>2176</v>
      </c>
      <c r="P16" s="8" t="s">
        <v>2176</v>
      </c>
      <c r="Q16" s="8" t="s">
        <v>2430</v>
      </c>
      <c r="R16" s="8" t="s">
        <v>2446</v>
      </c>
      <c r="S16" s="11" t="s">
        <v>2447</v>
      </c>
      <c r="T16" s="8" t="s">
        <v>2448</v>
      </c>
      <c r="U16" s="11" t="s">
        <v>2279</v>
      </c>
      <c r="V16" s="8" t="s">
        <v>2237</v>
      </c>
      <c r="W16" s="11" t="s">
        <v>2449</v>
      </c>
      <c r="X16" s="11" t="s">
        <v>2450</v>
      </c>
      <c r="Y16" s="11" t="s">
        <v>2176</v>
      </c>
      <c r="Z16" s="11" t="s">
        <v>2451</v>
      </c>
      <c r="AA16" s="8" t="s">
        <v>2452</v>
      </c>
      <c r="AB16" s="8" t="s">
        <v>2453</v>
      </c>
      <c r="AC16" s="9" t="s">
        <v>2454</v>
      </c>
      <c r="AD16" s="9" t="s">
        <v>2455</v>
      </c>
    </row>
    <row r="17" spans="1:30" s="2" customFormat="1" ht="161.25" customHeight="1">
      <c r="A17" s="13" t="s">
        <v>2456</v>
      </c>
      <c r="B17" s="8" t="s">
        <v>2457</v>
      </c>
      <c r="C17" s="13" t="s">
        <v>1243</v>
      </c>
      <c r="D17" s="8" t="s">
        <v>272</v>
      </c>
      <c r="E17" s="13" t="s">
        <v>2458</v>
      </c>
      <c r="F17" s="13">
        <v>2050</v>
      </c>
      <c r="G17" s="8" t="s">
        <v>2459</v>
      </c>
      <c r="H17" s="8" t="s">
        <v>2066</v>
      </c>
      <c r="I17" s="12" t="s">
        <v>2066</v>
      </c>
      <c r="J17" s="12" t="s">
        <v>2066</v>
      </c>
      <c r="K17" s="8" t="s">
        <v>2066</v>
      </c>
      <c r="L17" s="8" t="s">
        <v>2176</v>
      </c>
      <c r="M17" s="8" t="s">
        <v>64</v>
      </c>
      <c r="N17" s="8" t="s">
        <v>2066</v>
      </c>
      <c r="O17" s="8" t="s">
        <v>2176</v>
      </c>
      <c r="P17" s="8" t="s">
        <v>2066</v>
      </c>
      <c r="Q17" s="8" t="s">
        <v>2460</v>
      </c>
      <c r="R17" s="13" t="s">
        <v>2309</v>
      </c>
      <c r="S17" s="11" t="s">
        <v>2461</v>
      </c>
      <c r="T17" s="11" t="s">
        <v>2237</v>
      </c>
      <c r="U17" s="11" t="s">
        <v>2462</v>
      </c>
      <c r="V17" s="11" t="s">
        <v>2463</v>
      </c>
      <c r="W17" s="11" t="s">
        <v>2464</v>
      </c>
      <c r="X17" s="8" t="s">
        <v>2465</v>
      </c>
      <c r="Y17" s="11" t="s">
        <v>2237</v>
      </c>
      <c r="Z17" s="11" t="s">
        <v>2466</v>
      </c>
      <c r="AA17" s="11" t="s">
        <v>2467</v>
      </c>
      <c r="AB17" s="8" t="s">
        <v>2468</v>
      </c>
      <c r="AC17" s="9" t="s">
        <v>2469</v>
      </c>
      <c r="AD17" s="9" t="s">
        <v>280</v>
      </c>
    </row>
    <row r="18" spans="1:30" s="1" customFormat="1" ht="197.25" customHeight="1">
      <c r="A18" s="8" t="s">
        <v>2470</v>
      </c>
      <c r="B18" s="8" t="s">
        <v>282</v>
      </c>
      <c r="C18" s="8" t="s">
        <v>1249</v>
      </c>
      <c r="D18" s="8" t="s">
        <v>2471</v>
      </c>
      <c r="E18" s="8" t="s">
        <v>2472</v>
      </c>
      <c r="F18" s="8">
        <v>2035</v>
      </c>
      <c r="G18" s="8" t="s">
        <v>2473</v>
      </c>
      <c r="H18" s="8" t="s">
        <v>2066</v>
      </c>
      <c r="I18" s="12" t="s">
        <v>2066</v>
      </c>
      <c r="J18" s="12" t="s">
        <v>2066</v>
      </c>
      <c r="K18" s="11" t="s">
        <v>2066</v>
      </c>
      <c r="L18" s="8" t="s">
        <v>2176</v>
      </c>
      <c r="M18" s="8" t="s">
        <v>2176</v>
      </c>
      <c r="N18" s="8" t="s">
        <v>2066</v>
      </c>
      <c r="O18" s="8" t="s">
        <v>2176</v>
      </c>
      <c r="P18" s="8" t="s">
        <v>2176</v>
      </c>
      <c r="Q18" s="8" t="s">
        <v>2474</v>
      </c>
      <c r="R18" s="8" t="s">
        <v>2262</v>
      </c>
      <c r="S18" s="11" t="s">
        <v>2475</v>
      </c>
      <c r="T18" s="11" t="s">
        <v>2237</v>
      </c>
      <c r="U18" s="11" t="s">
        <v>2386</v>
      </c>
      <c r="V18" s="11" t="s">
        <v>65</v>
      </c>
      <c r="W18" s="11" t="s">
        <v>2476</v>
      </c>
      <c r="X18" s="11" t="s">
        <v>2477</v>
      </c>
      <c r="Y18" s="11" t="s">
        <v>2237</v>
      </c>
      <c r="Z18" s="11" t="s">
        <v>2478</v>
      </c>
      <c r="AA18" s="11" t="s">
        <v>2479</v>
      </c>
      <c r="AB18" s="8" t="s">
        <v>2480</v>
      </c>
      <c r="AC18" s="9" t="s">
        <v>2481</v>
      </c>
      <c r="AD18" s="9" t="s">
        <v>293</v>
      </c>
    </row>
    <row r="19" spans="1:30" s="1" customFormat="1" ht="141.75" customHeight="1">
      <c r="A19" s="8" t="s">
        <v>2482</v>
      </c>
      <c r="B19" s="8" t="s">
        <v>295</v>
      </c>
      <c r="C19" s="8" t="s">
        <v>1249</v>
      </c>
      <c r="D19" s="8" t="s">
        <v>298</v>
      </c>
      <c r="E19" s="8" t="s">
        <v>2483</v>
      </c>
      <c r="F19" s="8">
        <v>2035</v>
      </c>
      <c r="G19" s="8" t="s">
        <v>2484</v>
      </c>
      <c r="H19" s="12" t="s">
        <v>2066</v>
      </c>
      <c r="I19" s="12" t="s">
        <v>2066</v>
      </c>
      <c r="J19" s="12" t="s">
        <v>2066</v>
      </c>
      <c r="K19" s="11" t="s">
        <v>2176</v>
      </c>
      <c r="L19" s="11" t="s">
        <v>2176</v>
      </c>
      <c r="M19" s="11" t="s">
        <v>2176</v>
      </c>
      <c r="N19" s="8" t="s">
        <v>2485</v>
      </c>
      <c r="O19" s="8" t="s">
        <v>2176</v>
      </c>
      <c r="P19" s="8" t="s">
        <v>2176</v>
      </c>
      <c r="Q19" s="8" t="s">
        <v>2486</v>
      </c>
      <c r="R19" s="8" t="s">
        <v>66</v>
      </c>
      <c r="S19" s="11" t="s">
        <v>2487</v>
      </c>
      <c r="T19" s="11" t="s">
        <v>2237</v>
      </c>
      <c r="U19" s="11" t="s">
        <v>2234</v>
      </c>
      <c r="V19" s="11" t="s">
        <v>2176</v>
      </c>
      <c r="W19" s="11" t="s">
        <v>2488</v>
      </c>
      <c r="X19" s="11" t="s">
        <v>2489</v>
      </c>
      <c r="Y19" s="11" t="s">
        <v>2237</v>
      </c>
      <c r="Z19" s="11" t="s">
        <v>2490</v>
      </c>
      <c r="AA19" s="11" t="s">
        <v>2491</v>
      </c>
      <c r="AB19" s="8" t="s">
        <v>2492</v>
      </c>
      <c r="AC19" s="9" t="s">
        <v>2493</v>
      </c>
      <c r="AD19" s="9" t="s">
        <v>303</v>
      </c>
    </row>
    <row r="20" spans="1:30" s="1" customFormat="1" ht="141.75" customHeight="1">
      <c r="A20" s="8" t="s">
        <v>2494</v>
      </c>
      <c r="B20" s="8" t="s">
        <v>2495</v>
      </c>
      <c r="C20" s="8" t="s">
        <v>1249</v>
      </c>
      <c r="D20" s="8" t="s">
        <v>2496</v>
      </c>
      <c r="E20" s="8" t="s">
        <v>2228</v>
      </c>
      <c r="F20" s="8">
        <v>2050</v>
      </c>
      <c r="G20" s="8" t="s">
        <v>2497</v>
      </c>
      <c r="H20" s="11" t="s">
        <v>2066</v>
      </c>
      <c r="I20" s="11" t="s">
        <v>2066</v>
      </c>
      <c r="J20" s="11" t="s">
        <v>2066</v>
      </c>
      <c r="K20" s="11" t="s">
        <v>2066</v>
      </c>
      <c r="L20" s="11" t="s">
        <v>2176</v>
      </c>
      <c r="M20" s="11" t="s">
        <v>2066</v>
      </c>
      <c r="N20" s="8" t="s">
        <v>2066</v>
      </c>
      <c r="O20" s="8" t="s">
        <v>2176</v>
      </c>
      <c r="P20" s="8" t="s">
        <v>2176</v>
      </c>
      <c r="Q20" s="8" t="s">
        <v>2498</v>
      </c>
      <c r="R20" s="8" t="s">
        <v>2262</v>
      </c>
      <c r="S20" s="11" t="s">
        <v>2499</v>
      </c>
      <c r="T20" s="8" t="s">
        <v>2500</v>
      </c>
      <c r="U20" s="11" t="s">
        <v>2237</v>
      </c>
      <c r="V20" s="8" t="s">
        <v>2501</v>
      </c>
      <c r="W20" s="11" t="s">
        <v>2502</v>
      </c>
      <c r="X20" s="11" t="s">
        <v>2503</v>
      </c>
      <c r="Y20" s="11" t="s">
        <v>2237</v>
      </c>
      <c r="Z20" s="11" t="s">
        <v>2504</v>
      </c>
      <c r="AA20" s="8" t="s">
        <v>2505</v>
      </c>
      <c r="AB20" s="8" t="s">
        <v>2506</v>
      </c>
      <c r="AC20" s="9" t="s">
        <v>2507</v>
      </c>
      <c r="AD20" s="8" t="s">
        <v>2237</v>
      </c>
    </row>
    <row r="21" spans="1:30" s="28" customFormat="1" ht="127.5" customHeight="1">
      <c r="A21" s="25" t="s">
        <v>2508</v>
      </c>
      <c r="B21" s="25" t="s">
        <v>2509</v>
      </c>
      <c r="C21" s="25" t="s">
        <v>2510</v>
      </c>
      <c r="D21" s="25" t="s">
        <v>2511</v>
      </c>
      <c r="E21" s="25" t="s">
        <v>2512</v>
      </c>
      <c r="F21" s="25">
        <v>2050</v>
      </c>
      <c r="G21" s="25" t="s">
        <v>2513</v>
      </c>
      <c r="H21" s="26" t="s">
        <v>2066</v>
      </c>
      <c r="I21" s="26" t="s">
        <v>2066</v>
      </c>
      <c r="J21" s="26" t="s">
        <v>2066</v>
      </c>
      <c r="K21" s="26" t="s">
        <v>2066</v>
      </c>
      <c r="L21" s="26" t="s">
        <v>2176</v>
      </c>
      <c r="M21" s="26" t="s">
        <v>2176</v>
      </c>
      <c r="N21" s="25" t="s">
        <v>2066</v>
      </c>
      <c r="O21" s="25" t="s">
        <v>2176</v>
      </c>
      <c r="P21" s="25" t="s">
        <v>2066</v>
      </c>
      <c r="Q21" s="25" t="s">
        <v>2514</v>
      </c>
      <c r="R21" s="25" t="s">
        <v>2262</v>
      </c>
      <c r="S21" s="25" t="s">
        <v>2515</v>
      </c>
      <c r="T21" s="25" t="s">
        <v>2264</v>
      </c>
      <c r="U21" s="25" t="s">
        <v>2234</v>
      </c>
      <c r="V21" s="25" t="s">
        <v>2516</v>
      </c>
      <c r="W21" s="25" t="s">
        <v>2517</v>
      </c>
      <c r="X21" s="25" t="s">
        <v>2518</v>
      </c>
      <c r="Y21" s="25" t="s">
        <v>2519</v>
      </c>
      <c r="Z21" s="25" t="s">
        <v>2520</v>
      </c>
      <c r="AA21" s="25" t="s">
        <v>2521</v>
      </c>
      <c r="AB21" s="25" t="s">
        <v>2522</v>
      </c>
      <c r="AC21" s="27" t="s">
        <v>2523</v>
      </c>
      <c r="AD21" s="27" t="s">
        <v>2524</v>
      </c>
    </row>
    <row r="22" spans="1:30" s="1" customFormat="1" ht="183" customHeight="1">
      <c r="A22" s="8" t="s">
        <v>2525</v>
      </c>
      <c r="B22" s="8" t="s">
        <v>269</v>
      </c>
      <c r="C22" s="8" t="s">
        <v>1257</v>
      </c>
      <c r="D22" s="8" t="s">
        <v>2526</v>
      </c>
      <c r="E22" s="8" t="s">
        <v>2527</v>
      </c>
      <c r="F22" s="8">
        <v>2042</v>
      </c>
      <c r="G22" s="8" t="s">
        <v>2528</v>
      </c>
      <c r="H22" s="8" t="s">
        <v>2066</v>
      </c>
      <c r="I22" s="8" t="s">
        <v>2066</v>
      </c>
      <c r="J22" s="8" t="s">
        <v>2066</v>
      </c>
      <c r="K22" s="8" t="s">
        <v>2176</v>
      </c>
      <c r="L22" s="8" t="s">
        <v>2066</v>
      </c>
      <c r="M22" s="8" t="s">
        <v>2176</v>
      </c>
      <c r="N22" s="8" t="s">
        <v>2066</v>
      </c>
      <c r="O22" s="8" t="s">
        <v>2176</v>
      </c>
      <c r="P22" s="8" t="s">
        <v>2066</v>
      </c>
      <c r="Q22" s="8" t="s">
        <v>2176</v>
      </c>
      <c r="R22" s="8" t="s">
        <v>2262</v>
      </c>
      <c r="S22" s="8" t="s">
        <v>2529</v>
      </c>
      <c r="T22" s="8" t="s">
        <v>2264</v>
      </c>
      <c r="U22" s="8" t="s">
        <v>2237</v>
      </c>
      <c r="V22" s="8" t="s">
        <v>2530</v>
      </c>
      <c r="W22" s="8" t="s">
        <v>2531</v>
      </c>
      <c r="X22" s="8" t="s">
        <v>2532</v>
      </c>
      <c r="Y22" s="8" t="s">
        <v>2237</v>
      </c>
      <c r="Z22" s="8" t="s">
        <v>2533</v>
      </c>
      <c r="AA22" s="8" t="s">
        <v>2534</v>
      </c>
      <c r="AB22" s="8" t="s">
        <v>2535</v>
      </c>
      <c r="AC22" s="9" t="s">
        <v>2536</v>
      </c>
      <c r="AD22" s="9" t="s">
        <v>2537</v>
      </c>
    </row>
    <row r="23" spans="1:30" s="1" customFormat="1" ht="173.25" customHeight="1">
      <c r="A23" s="8" t="s">
        <v>2538</v>
      </c>
      <c r="B23" s="8" t="s">
        <v>331</v>
      </c>
      <c r="C23" s="8" t="s">
        <v>2539</v>
      </c>
      <c r="D23" s="8" t="s">
        <v>2540</v>
      </c>
      <c r="E23" s="8" t="s">
        <v>2541</v>
      </c>
      <c r="F23" s="8">
        <v>2040</v>
      </c>
      <c r="G23" s="8" t="s">
        <v>2542</v>
      </c>
      <c r="H23" s="8" t="s">
        <v>2066</v>
      </c>
      <c r="I23" s="8" t="s">
        <v>2066</v>
      </c>
      <c r="J23" s="8" t="s">
        <v>2066</v>
      </c>
      <c r="K23" s="8" t="s">
        <v>2176</v>
      </c>
      <c r="L23" s="8" t="s">
        <v>2066</v>
      </c>
      <c r="M23" s="8" t="s">
        <v>2176</v>
      </c>
      <c r="N23" s="8" t="s">
        <v>2066</v>
      </c>
      <c r="O23" s="8" t="s">
        <v>2176</v>
      </c>
      <c r="P23" s="8" t="s">
        <v>2066</v>
      </c>
      <c r="Q23" s="8" t="s">
        <v>2543</v>
      </c>
      <c r="R23" s="8" t="s">
        <v>2262</v>
      </c>
      <c r="S23" s="8" t="s">
        <v>2340</v>
      </c>
      <c r="T23" s="8" t="s">
        <v>2544</v>
      </c>
      <c r="U23" s="8" t="s">
        <v>2237</v>
      </c>
      <c r="V23" s="8" t="s">
        <v>2545</v>
      </c>
      <c r="W23" s="8" t="s">
        <v>2546</v>
      </c>
      <c r="X23" s="8" t="s">
        <v>2547</v>
      </c>
      <c r="Y23" s="8" t="s">
        <v>2237</v>
      </c>
      <c r="Z23" s="8" t="s">
        <v>2548</v>
      </c>
      <c r="AA23" s="8" t="s">
        <v>2549</v>
      </c>
      <c r="AB23" s="8" t="s">
        <v>2550</v>
      </c>
      <c r="AC23" s="9" t="s">
        <v>2551</v>
      </c>
      <c r="AD23" s="8" t="s">
        <v>2552</v>
      </c>
    </row>
    <row r="24" spans="1:30" s="1" customFormat="1" ht="173.25" customHeight="1">
      <c r="A24" s="8" t="s">
        <v>2553</v>
      </c>
      <c r="B24" s="8" t="s">
        <v>2554</v>
      </c>
      <c r="C24" s="8" t="s">
        <v>2539</v>
      </c>
      <c r="D24" s="8" t="s">
        <v>344</v>
      </c>
      <c r="E24" s="8" t="s">
        <v>2555</v>
      </c>
      <c r="F24" s="8">
        <v>2050</v>
      </c>
      <c r="G24" s="8" t="s">
        <v>2556</v>
      </c>
      <c r="H24" s="8" t="s">
        <v>2066</v>
      </c>
      <c r="I24" s="8" t="s">
        <v>2066</v>
      </c>
      <c r="J24" s="8" t="s">
        <v>2066</v>
      </c>
      <c r="K24" s="8" t="s">
        <v>2066</v>
      </c>
      <c r="L24" s="8" t="s">
        <v>2557</v>
      </c>
      <c r="M24" s="8" t="s">
        <v>2066</v>
      </c>
      <c r="N24" s="8" t="s">
        <v>2066</v>
      </c>
      <c r="O24" s="8" t="s">
        <v>2176</v>
      </c>
      <c r="P24" s="8" t="s">
        <v>2176</v>
      </c>
      <c r="Q24" s="8" t="s">
        <v>2558</v>
      </c>
      <c r="R24" s="8" t="s">
        <v>2559</v>
      </c>
      <c r="S24" s="8" t="s">
        <v>2560</v>
      </c>
      <c r="T24" s="8" t="s">
        <v>2561</v>
      </c>
      <c r="U24" s="8" t="s">
        <v>2386</v>
      </c>
      <c r="V24" s="8" t="s">
        <v>2066</v>
      </c>
      <c r="W24" s="8" t="s">
        <v>2562</v>
      </c>
      <c r="X24" s="8" t="s">
        <v>2563</v>
      </c>
      <c r="Y24" s="8" t="s">
        <v>2176</v>
      </c>
      <c r="Z24" s="8" t="s">
        <v>2564</v>
      </c>
      <c r="AA24" s="8" t="s">
        <v>2565</v>
      </c>
      <c r="AB24" s="8" t="s">
        <v>2566</v>
      </c>
      <c r="AC24" s="9" t="s">
        <v>2567</v>
      </c>
      <c r="AD24" s="9" t="s">
        <v>352</v>
      </c>
    </row>
    <row r="25" spans="1:30" s="1" customFormat="1" ht="127.5" customHeight="1">
      <c r="A25" s="13" t="s">
        <v>2568</v>
      </c>
      <c r="B25" s="8" t="s">
        <v>354</v>
      </c>
      <c r="C25" s="13" t="s">
        <v>1264</v>
      </c>
      <c r="D25" s="8" t="s">
        <v>2569</v>
      </c>
      <c r="E25" s="13" t="s">
        <v>2570</v>
      </c>
      <c r="F25" s="13">
        <v>2050</v>
      </c>
      <c r="G25" s="13" t="s">
        <v>2571</v>
      </c>
      <c r="H25" s="8" t="s">
        <v>2066</v>
      </c>
      <c r="I25" s="8" t="s">
        <v>2066</v>
      </c>
      <c r="J25" s="8" t="s">
        <v>2066</v>
      </c>
      <c r="K25" s="12" t="s">
        <v>2066</v>
      </c>
      <c r="L25" s="12" t="s">
        <v>2066</v>
      </c>
      <c r="M25" s="8" t="s">
        <v>2066</v>
      </c>
      <c r="N25" s="8" t="s">
        <v>2066</v>
      </c>
      <c r="O25" s="8" t="s">
        <v>2176</v>
      </c>
      <c r="P25" s="8" t="s">
        <v>2176</v>
      </c>
      <c r="Q25" s="8" t="s">
        <v>2572</v>
      </c>
      <c r="R25" s="8" t="s">
        <v>2573</v>
      </c>
      <c r="S25" s="8" t="s">
        <v>2340</v>
      </c>
      <c r="T25" s="8" t="s">
        <v>2574</v>
      </c>
      <c r="U25" s="8" t="s">
        <v>2386</v>
      </c>
      <c r="V25" s="8" t="s">
        <v>2575</v>
      </c>
      <c r="W25" s="8" t="s">
        <v>2576</v>
      </c>
      <c r="X25" s="8" t="s">
        <v>2577</v>
      </c>
      <c r="Y25" s="8" t="s">
        <v>2578</v>
      </c>
      <c r="Z25" s="8" t="s">
        <v>2579</v>
      </c>
      <c r="AA25" s="8" t="s">
        <v>2580</v>
      </c>
      <c r="AB25" s="8" t="s">
        <v>2581</v>
      </c>
      <c r="AC25" s="9" t="s">
        <v>2582</v>
      </c>
      <c r="AD25" s="9" t="s">
        <v>362</v>
      </c>
    </row>
    <row r="26" spans="1:30" s="1" customFormat="1" ht="177" customHeight="1">
      <c r="A26" s="8" t="s">
        <v>2583</v>
      </c>
      <c r="B26" s="8" t="s">
        <v>2584</v>
      </c>
      <c r="C26" s="13" t="s">
        <v>1264</v>
      </c>
      <c r="D26" s="8" t="s">
        <v>2585</v>
      </c>
      <c r="E26" s="8" t="s">
        <v>2586</v>
      </c>
      <c r="F26" s="8">
        <v>2045</v>
      </c>
      <c r="G26" s="8" t="s">
        <v>2587</v>
      </c>
      <c r="H26" s="8" t="s">
        <v>2066</v>
      </c>
      <c r="I26" s="8" t="s">
        <v>2066</v>
      </c>
      <c r="J26" s="8" t="s">
        <v>2066</v>
      </c>
      <c r="K26" s="11" t="s">
        <v>2176</v>
      </c>
      <c r="L26" s="11" t="s">
        <v>2176</v>
      </c>
      <c r="M26" s="8" t="s">
        <v>2066</v>
      </c>
      <c r="N26" s="8" t="s">
        <v>2066</v>
      </c>
      <c r="O26" s="8" t="s">
        <v>2176</v>
      </c>
      <c r="P26" s="8" t="s">
        <v>2066</v>
      </c>
      <c r="Q26" s="8" t="s">
        <v>2588</v>
      </c>
      <c r="R26" s="8" t="s">
        <v>2589</v>
      </c>
      <c r="S26" s="8" t="s">
        <v>2590</v>
      </c>
      <c r="T26" s="8" t="s">
        <v>2591</v>
      </c>
      <c r="U26" s="8" t="s">
        <v>2386</v>
      </c>
      <c r="V26" s="8" t="s">
        <v>2592</v>
      </c>
      <c r="W26" s="8" t="s">
        <v>2593</v>
      </c>
      <c r="X26" s="8" t="s">
        <v>2594</v>
      </c>
      <c r="Y26" s="8" t="s">
        <v>2237</v>
      </c>
      <c r="Z26" s="8" t="s">
        <v>2595</v>
      </c>
      <c r="AA26" s="8" t="s">
        <v>2596</v>
      </c>
      <c r="AB26" s="8" t="s">
        <v>2597</v>
      </c>
      <c r="AC26" s="9" t="s">
        <v>2598</v>
      </c>
      <c r="AD26" s="9" t="s">
        <v>352</v>
      </c>
    </row>
    <row r="27" spans="1:30" s="1" customFormat="1" ht="127.5" customHeight="1">
      <c r="A27" s="8" t="s">
        <v>2599</v>
      </c>
      <c r="B27" s="8" t="s">
        <v>375</v>
      </c>
      <c r="C27" s="8" t="s">
        <v>1266</v>
      </c>
      <c r="D27" s="8" t="s">
        <v>377</v>
      </c>
      <c r="E27" s="8" t="s">
        <v>2600</v>
      </c>
      <c r="F27" s="8">
        <v>2030</v>
      </c>
      <c r="G27" s="8" t="s">
        <v>2601</v>
      </c>
      <c r="H27" s="8" t="s">
        <v>2066</v>
      </c>
      <c r="I27" s="8" t="s">
        <v>2066</v>
      </c>
      <c r="J27" s="8" t="s">
        <v>2066</v>
      </c>
      <c r="K27" s="8" t="s">
        <v>2066</v>
      </c>
      <c r="L27" s="11" t="s">
        <v>2176</v>
      </c>
      <c r="M27" s="11" t="s">
        <v>2176</v>
      </c>
      <c r="N27" s="8" t="s">
        <v>2066</v>
      </c>
      <c r="O27" s="8" t="s">
        <v>2176</v>
      </c>
      <c r="P27" s="8" t="s">
        <v>2066</v>
      </c>
      <c r="Q27" s="8" t="s">
        <v>2237</v>
      </c>
      <c r="R27" s="8" t="s">
        <v>2602</v>
      </c>
      <c r="S27" s="8" t="s">
        <v>2237</v>
      </c>
      <c r="T27" s="8" t="s">
        <v>2264</v>
      </c>
      <c r="U27" s="8" t="s">
        <v>2603</v>
      </c>
      <c r="V27" s="8" t="s">
        <v>2604</v>
      </c>
      <c r="W27" s="8" t="s">
        <v>2605</v>
      </c>
      <c r="X27" s="8" t="s">
        <v>2606</v>
      </c>
      <c r="Y27" s="8" t="s">
        <v>2237</v>
      </c>
      <c r="Z27" s="8" t="s">
        <v>2607</v>
      </c>
      <c r="AA27" s="8" t="s">
        <v>2608</v>
      </c>
      <c r="AB27" s="8" t="s">
        <v>2609</v>
      </c>
      <c r="AC27" s="9" t="s">
        <v>2610</v>
      </c>
      <c r="AD27" s="8" t="s">
        <v>2611</v>
      </c>
    </row>
    <row r="28" spans="1:30" s="1" customFormat="1" ht="220.15" customHeight="1">
      <c r="A28" s="8" t="s">
        <v>386</v>
      </c>
      <c r="B28" s="8" t="s">
        <v>387</v>
      </c>
      <c r="C28" s="8" t="s">
        <v>1267</v>
      </c>
      <c r="D28" s="8" t="s">
        <v>389</v>
      </c>
      <c r="E28" s="8" t="s">
        <v>2612</v>
      </c>
      <c r="F28" s="8">
        <v>2030</v>
      </c>
      <c r="G28" s="8" t="s">
        <v>2613</v>
      </c>
      <c r="H28" s="8" t="s">
        <v>2066</v>
      </c>
      <c r="I28" s="8" t="s">
        <v>2364</v>
      </c>
      <c r="J28" s="8" t="s">
        <v>2066</v>
      </c>
      <c r="K28" s="8" t="s">
        <v>2066</v>
      </c>
      <c r="L28" s="11" t="s">
        <v>2176</v>
      </c>
      <c r="M28" s="11" t="s">
        <v>2066</v>
      </c>
      <c r="N28" s="8" t="s">
        <v>2066</v>
      </c>
      <c r="O28" s="8" t="s">
        <v>2176</v>
      </c>
      <c r="P28" s="8" t="s">
        <v>2176</v>
      </c>
      <c r="Q28" s="8" t="s">
        <v>2237</v>
      </c>
      <c r="R28" s="8" t="s">
        <v>2614</v>
      </c>
      <c r="S28" s="8" t="s">
        <v>2615</v>
      </c>
      <c r="T28" s="8" t="s">
        <v>2264</v>
      </c>
      <c r="U28" s="8" t="s">
        <v>2234</v>
      </c>
      <c r="V28" s="8" t="s">
        <v>2616</v>
      </c>
      <c r="W28" s="8" t="s">
        <v>2617</v>
      </c>
      <c r="X28" s="8" t="s">
        <v>2618</v>
      </c>
      <c r="Y28" s="8" t="s">
        <v>2619</v>
      </c>
      <c r="Z28" s="8" t="s">
        <v>2620</v>
      </c>
      <c r="AA28" s="8" t="s">
        <v>2621</v>
      </c>
      <c r="AB28" s="8" t="s">
        <v>2622</v>
      </c>
      <c r="AC28" s="9" t="s">
        <v>2623</v>
      </c>
      <c r="AD28" s="9" t="s">
        <v>394</v>
      </c>
    </row>
    <row r="29" spans="1:30" s="1" customFormat="1" ht="127.5" customHeight="1">
      <c r="A29" s="8" t="s">
        <v>395</v>
      </c>
      <c r="B29" s="8" t="s">
        <v>375</v>
      </c>
      <c r="C29" s="8" t="s">
        <v>1267</v>
      </c>
      <c r="D29" s="8" t="s">
        <v>2624</v>
      </c>
      <c r="E29" s="8" t="s">
        <v>2625</v>
      </c>
      <c r="F29" s="8">
        <v>2048</v>
      </c>
      <c r="G29" s="8" t="s">
        <v>2626</v>
      </c>
      <c r="H29" s="8" t="s">
        <v>2066</v>
      </c>
      <c r="I29" s="8" t="s">
        <v>2066</v>
      </c>
      <c r="J29" s="8" t="s">
        <v>2066</v>
      </c>
      <c r="K29" s="8" t="s">
        <v>2176</v>
      </c>
      <c r="L29" s="8" t="s">
        <v>2066</v>
      </c>
      <c r="M29" s="11" t="s">
        <v>2176</v>
      </c>
      <c r="N29" s="8" t="s">
        <v>2066</v>
      </c>
      <c r="O29" s="8" t="s">
        <v>2176</v>
      </c>
      <c r="P29" s="8" t="s">
        <v>2066</v>
      </c>
      <c r="Q29" s="8" t="s">
        <v>2237</v>
      </c>
      <c r="R29" s="8" t="s">
        <v>2627</v>
      </c>
      <c r="S29" s="8" t="s">
        <v>2628</v>
      </c>
      <c r="T29" s="8" t="s">
        <v>2352</v>
      </c>
      <c r="U29" s="8" t="s">
        <v>2386</v>
      </c>
      <c r="V29" s="8" t="s">
        <v>2066</v>
      </c>
      <c r="W29" s="8" t="s">
        <v>2629</v>
      </c>
      <c r="X29" s="8" t="s">
        <v>2630</v>
      </c>
      <c r="Y29" s="8" t="s">
        <v>2631</v>
      </c>
      <c r="Z29" s="8" t="s">
        <v>2237</v>
      </c>
      <c r="AA29" s="8" t="s">
        <v>2632</v>
      </c>
      <c r="AB29" s="8" t="s">
        <v>2237</v>
      </c>
      <c r="AC29" s="9" t="s">
        <v>2633</v>
      </c>
      <c r="AD29" s="9" t="s">
        <v>401</v>
      </c>
    </row>
    <row r="30" spans="1:30" s="1" customFormat="1" ht="127.5" customHeight="1">
      <c r="A30" s="8" t="s">
        <v>402</v>
      </c>
      <c r="B30" s="8" t="s">
        <v>403</v>
      </c>
      <c r="C30" s="8" t="s">
        <v>1267</v>
      </c>
      <c r="D30" s="8" t="s">
        <v>405</v>
      </c>
      <c r="E30" s="8" t="s">
        <v>2349</v>
      </c>
      <c r="F30" s="8">
        <v>2040</v>
      </c>
      <c r="G30" s="8" t="s">
        <v>2634</v>
      </c>
      <c r="H30" s="12" t="s">
        <v>2066</v>
      </c>
      <c r="I30" s="12" t="s">
        <v>2066</v>
      </c>
      <c r="J30" s="12" t="s">
        <v>2066</v>
      </c>
      <c r="K30" s="8" t="s">
        <v>2066</v>
      </c>
      <c r="L30" s="11" t="s">
        <v>2176</v>
      </c>
      <c r="M30" s="11" t="s">
        <v>2176</v>
      </c>
      <c r="N30" s="8" t="s">
        <v>2066</v>
      </c>
      <c r="O30" s="8" t="s">
        <v>2176</v>
      </c>
      <c r="P30" s="8" t="s">
        <v>2176</v>
      </c>
      <c r="Q30" s="8" t="s">
        <v>2237</v>
      </c>
      <c r="R30" s="8" t="s">
        <v>2635</v>
      </c>
      <c r="S30" s="8" t="s">
        <v>2340</v>
      </c>
      <c r="T30" s="8" t="s">
        <v>2264</v>
      </c>
      <c r="U30" s="8" t="s">
        <v>2636</v>
      </c>
      <c r="V30" s="8" t="s">
        <v>2066</v>
      </c>
      <c r="W30" s="8" t="s">
        <v>2637</v>
      </c>
      <c r="X30" s="8" t="s">
        <v>2638</v>
      </c>
      <c r="Y30" s="8" t="s">
        <v>2619</v>
      </c>
      <c r="Z30" s="8" t="s">
        <v>2639</v>
      </c>
      <c r="AA30" s="8" t="s">
        <v>2640</v>
      </c>
      <c r="AB30" s="8" t="s">
        <v>2641</v>
      </c>
      <c r="AC30" s="9" t="s">
        <v>2642</v>
      </c>
      <c r="AD30" s="9" t="s">
        <v>414</v>
      </c>
    </row>
    <row r="31" spans="1:30" s="1" customFormat="1" ht="110.25" customHeight="1">
      <c r="A31" s="8" t="s">
        <v>2643</v>
      </c>
      <c r="B31" s="13" t="s">
        <v>416</v>
      </c>
      <c r="C31" s="13" t="s">
        <v>1271</v>
      </c>
      <c r="D31" s="8" t="s">
        <v>418</v>
      </c>
      <c r="E31" s="13" t="s">
        <v>2644</v>
      </c>
      <c r="F31" s="13">
        <v>2045</v>
      </c>
      <c r="G31" s="8" t="s">
        <v>2645</v>
      </c>
      <c r="H31" s="12" t="s">
        <v>2066</v>
      </c>
      <c r="I31" s="12" t="s">
        <v>2066</v>
      </c>
      <c r="J31" s="12" t="s">
        <v>2066</v>
      </c>
      <c r="K31" s="12" t="s">
        <v>2176</v>
      </c>
      <c r="L31" s="12" t="s">
        <v>2066</v>
      </c>
      <c r="M31" s="12" t="s">
        <v>2066</v>
      </c>
      <c r="N31" s="12" t="s">
        <v>2066</v>
      </c>
      <c r="O31" s="8" t="s">
        <v>2176</v>
      </c>
      <c r="P31" s="8" t="s">
        <v>64</v>
      </c>
      <c r="Q31" s="8" t="s">
        <v>2237</v>
      </c>
      <c r="R31" s="8" t="s">
        <v>2635</v>
      </c>
      <c r="S31" s="8" t="s">
        <v>2646</v>
      </c>
      <c r="T31" s="8" t="s">
        <v>2264</v>
      </c>
      <c r="U31" s="8" t="s">
        <v>2647</v>
      </c>
      <c r="V31" s="8" t="s">
        <v>2648</v>
      </c>
      <c r="W31" s="8" t="s">
        <v>2649</v>
      </c>
      <c r="X31" s="8" t="s">
        <v>2650</v>
      </c>
      <c r="Y31" s="8" t="s">
        <v>2237</v>
      </c>
      <c r="Z31" s="8" t="s">
        <v>2651</v>
      </c>
      <c r="AA31" s="8" t="s">
        <v>2652</v>
      </c>
      <c r="AB31" s="8" t="s">
        <v>2653</v>
      </c>
      <c r="AC31" s="9" t="s">
        <v>2654</v>
      </c>
      <c r="AD31" s="9" t="s">
        <v>426</v>
      </c>
    </row>
    <row r="32" spans="1:30" s="1" customFormat="1" ht="135.75" customHeight="1">
      <c r="A32" s="13" t="s">
        <v>2655</v>
      </c>
      <c r="B32" s="8" t="s">
        <v>2656</v>
      </c>
      <c r="C32" s="13" t="s">
        <v>1271</v>
      </c>
      <c r="D32" s="8" t="s">
        <v>2657</v>
      </c>
      <c r="E32" s="13" t="s">
        <v>2658</v>
      </c>
      <c r="F32" s="13">
        <v>2037</v>
      </c>
      <c r="G32" s="8" t="s">
        <v>2659</v>
      </c>
      <c r="H32" s="12" t="s">
        <v>2066</v>
      </c>
      <c r="I32" s="12" t="s">
        <v>2066</v>
      </c>
      <c r="J32" s="12" t="s">
        <v>2066</v>
      </c>
      <c r="K32" s="12" t="s">
        <v>2176</v>
      </c>
      <c r="L32" s="12" t="s">
        <v>2066</v>
      </c>
      <c r="M32" s="12" t="s">
        <v>2066</v>
      </c>
      <c r="N32" s="12" t="s">
        <v>2066</v>
      </c>
      <c r="O32" s="8" t="s">
        <v>2176</v>
      </c>
      <c r="P32" s="8" t="s">
        <v>64</v>
      </c>
      <c r="Q32" s="8" t="s">
        <v>2660</v>
      </c>
      <c r="R32" s="8" t="s">
        <v>2661</v>
      </c>
      <c r="S32" s="8" t="s">
        <v>2662</v>
      </c>
      <c r="T32" s="8" t="s">
        <v>2264</v>
      </c>
      <c r="U32" s="8" t="s">
        <v>2386</v>
      </c>
      <c r="V32" s="8" t="s">
        <v>2663</v>
      </c>
      <c r="W32" s="8" t="s">
        <v>2664</v>
      </c>
      <c r="X32" s="8" t="s">
        <v>2665</v>
      </c>
      <c r="Y32" s="8" t="s">
        <v>2237</v>
      </c>
      <c r="Z32" s="8" t="s">
        <v>2666</v>
      </c>
      <c r="AA32" s="8" t="s">
        <v>2667</v>
      </c>
      <c r="AB32" s="8" t="s">
        <v>2668</v>
      </c>
      <c r="AC32" s="9" t="s">
        <v>2669</v>
      </c>
      <c r="AD32" s="9" t="s">
        <v>436</v>
      </c>
    </row>
    <row r="33" spans="1:39" s="1" customFormat="1" ht="135.75" customHeight="1">
      <c r="A33" s="8" t="s">
        <v>2670</v>
      </c>
      <c r="B33" s="8" t="s">
        <v>387</v>
      </c>
      <c r="C33" s="13" t="s">
        <v>1271</v>
      </c>
      <c r="D33" s="8" t="s">
        <v>2671</v>
      </c>
      <c r="E33" s="8" t="s">
        <v>2672</v>
      </c>
      <c r="F33" s="8">
        <v>2030</v>
      </c>
      <c r="G33" s="8" t="s">
        <v>2673</v>
      </c>
      <c r="H33" s="12" t="s">
        <v>2066</v>
      </c>
      <c r="I33" s="12" t="s">
        <v>2066</v>
      </c>
      <c r="J33" s="12" t="s">
        <v>2066</v>
      </c>
      <c r="K33" s="11" t="s">
        <v>2066</v>
      </c>
      <c r="L33" s="11" t="s">
        <v>2066</v>
      </c>
      <c r="M33" s="11" t="s">
        <v>64</v>
      </c>
      <c r="N33" s="11" t="s">
        <v>2066</v>
      </c>
      <c r="O33" s="8" t="s">
        <v>2176</v>
      </c>
      <c r="P33" s="8" t="s">
        <v>2066</v>
      </c>
      <c r="Q33" s="8" t="s">
        <v>2674</v>
      </c>
      <c r="R33" s="8" t="s">
        <v>2262</v>
      </c>
      <c r="S33" s="8" t="s">
        <v>2675</v>
      </c>
      <c r="T33" s="8" t="s">
        <v>2264</v>
      </c>
      <c r="U33" s="8" t="s">
        <v>2386</v>
      </c>
      <c r="V33" s="8" t="s">
        <v>2176</v>
      </c>
      <c r="W33" s="8" t="s">
        <v>2676</v>
      </c>
      <c r="X33" s="8" t="s">
        <v>2677</v>
      </c>
      <c r="Y33" s="8" t="s">
        <v>2237</v>
      </c>
      <c r="Z33" s="8" t="s">
        <v>2678</v>
      </c>
      <c r="AA33" s="8" t="s">
        <v>2679</v>
      </c>
      <c r="AB33" s="8" t="s">
        <v>2680</v>
      </c>
      <c r="AC33" s="9" t="s">
        <v>443</v>
      </c>
      <c r="AD33" s="9" t="s">
        <v>2681</v>
      </c>
    </row>
    <row r="34" spans="1:39" s="1" customFormat="1" ht="147.75" customHeight="1">
      <c r="A34" s="8" t="s">
        <v>2682</v>
      </c>
      <c r="B34" s="8" t="s">
        <v>2683</v>
      </c>
      <c r="C34" s="8" t="s">
        <v>1271</v>
      </c>
      <c r="D34" s="8" t="s">
        <v>448</v>
      </c>
      <c r="E34" s="8" t="s">
        <v>2684</v>
      </c>
      <c r="F34" s="8">
        <v>2035</v>
      </c>
      <c r="G34" s="8" t="s">
        <v>2685</v>
      </c>
      <c r="H34" s="11" t="s">
        <v>2686</v>
      </c>
      <c r="I34" s="12" t="s">
        <v>2066</v>
      </c>
      <c r="J34" s="12" t="s">
        <v>2066</v>
      </c>
      <c r="K34" s="11" t="s">
        <v>2176</v>
      </c>
      <c r="L34" s="11" t="s">
        <v>2176</v>
      </c>
      <c r="M34" s="11" t="s">
        <v>2066</v>
      </c>
      <c r="N34" s="11" t="s">
        <v>2066</v>
      </c>
      <c r="O34" s="8" t="s">
        <v>2176</v>
      </c>
      <c r="P34" s="8" t="s">
        <v>2066</v>
      </c>
      <c r="Q34" s="8" t="s">
        <v>2687</v>
      </c>
      <c r="R34" s="8" t="s">
        <v>2262</v>
      </c>
      <c r="S34" s="8" t="s">
        <v>2688</v>
      </c>
      <c r="T34" s="8" t="s">
        <v>2264</v>
      </c>
      <c r="U34" s="8" t="s">
        <v>2689</v>
      </c>
      <c r="V34" s="8" t="s">
        <v>2690</v>
      </c>
      <c r="W34" s="8" t="s">
        <v>2691</v>
      </c>
      <c r="X34" s="8" t="s">
        <v>2692</v>
      </c>
      <c r="Y34" s="8" t="s">
        <v>2237</v>
      </c>
      <c r="Z34" s="8" t="s">
        <v>2693</v>
      </c>
      <c r="AA34" s="8" t="s">
        <v>2694</v>
      </c>
      <c r="AB34" s="8" t="s">
        <v>2237</v>
      </c>
      <c r="AC34" s="9" t="s">
        <v>2695</v>
      </c>
      <c r="AD34" s="9" t="s">
        <v>454</v>
      </c>
    </row>
    <row r="35" spans="1:39" s="1" customFormat="1" ht="202.5" customHeight="1">
      <c r="A35" s="8" t="s">
        <v>2696</v>
      </c>
      <c r="B35" s="8" t="s">
        <v>2697</v>
      </c>
      <c r="C35" s="8" t="s">
        <v>1271</v>
      </c>
      <c r="D35" s="8" t="s">
        <v>2698</v>
      </c>
      <c r="E35" s="8" t="s">
        <v>2699</v>
      </c>
      <c r="F35" s="8">
        <v>2041</v>
      </c>
      <c r="G35" s="8" t="s">
        <v>2700</v>
      </c>
      <c r="H35" s="11" t="s">
        <v>2066</v>
      </c>
      <c r="I35" s="11" t="s">
        <v>2066</v>
      </c>
      <c r="J35" s="11" t="s">
        <v>2066</v>
      </c>
      <c r="K35" s="11" t="s">
        <v>2176</v>
      </c>
      <c r="L35" s="11" t="s">
        <v>2066</v>
      </c>
      <c r="M35" s="11" t="s">
        <v>2066</v>
      </c>
      <c r="N35" s="11" t="s">
        <v>2701</v>
      </c>
      <c r="O35" s="8" t="s">
        <v>2176</v>
      </c>
      <c r="P35" s="8" t="s">
        <v>2066</v>
      </c>
      <c r="Q35" s="8" t="s">
        <v>2702</v>
      </c>
      <c r="R35" s="8" t="s">
        <v>2262</v>
      </c>
      <c r="S35" s="8" t="s">
        <v>2703</v>
      </c>
      <c r="T35" s="8" t="s">
        <v>2704</v>
      </c>
      <c r="U35" s="8" t="s">
        <v>2279</v>
      </c>
      <c r="V35" s="8" t="s">
        <v>2705</v>
      </c>
      <c r="W35" s="8" t="s">
        <v>2706</v>
      </c>
      <c r="X35" s="8" t="s">
        <v>2707</v>
      </c>
      <c r="Y35" s="8" t="s">
        <v>2176</v>
      </c>
      <c r="Z35" s="8" t="s">
        <v>2708</v>
      </c>
      <c r="AA35" s="8" t="s">
        <v>2709</v>
      </c>
      <c r="AB35" s="8" t="s">
        <v>2710</v>
      </c>
      <c r="AC35" s="9" t="s">
        <v>2711</v>
      </c>
      <c r="AD35" s="9" t="s">
        <v>465</v>
      </c>
    </row>
    <row r="36" spans="1:39" s="1" customFormat="1" ht="160.5" customHeight="1">
      <c r="A36" s="8" t="s">
        <v>2712</v>
      </c>
      <c r="B36" s="8" t="s">
        <v>467</v>
      </c>
      <c r="C36" s="8" t="s">
        <v>1271</v>
      </c>
      <c r="D36" s="8" t="s">
        <v>470</v>
      </c>
      <c r="E36" s="8" t="s">
        <v>2713</v>
      </c>
      <c r="F36" s="8">
        <v>2030</v>
      </c>
      <c r="G36" s="8" t="s">
        <v>2714</v>
      </c>
      <c r="H36" s="12" t="s">
        <v>2066</v>
      </c>
      <c r="I36" s="12" t="s">
        <v>2066</v>
      </c>
      <c r="J36" s="12" t="s">
        <v>2066</v>
      </c>
      <c r="K36" s="12" t="s">
        <v>2066</v>
      </c>
      <c r="L36" s="12" t="s">
        <v>2176</v>
      </c>
      <c r="M36" s="12" t="s">
        <v>2066</v>
      </c>
      <c r="N36" s="12" t="s">
        <v>2066</v>
      </c>
      <c r="O36" s="8" t="s">
        <v>2176</v>
      </c>
      <c r="P36" s="8" t="s">
        <v>64</v>
      </c>
      <c r="Q36" s="8" t="s">
        <v>2430</v>
      </c>
      <c r="R36" s="8" t="s">
        <v>2715</v>
      </c>
      <c r="S36" s="8" t="s">
        <v>2340</v>
      </c>
      <c r="T36" s="8" t="s">
        <v>2264</v>
      </c>
      <c r="U36" s="8" t="s">
        <v>2279</v>
      </c>
      <c r="V36" s="8" t="s">
        <v>2716</v>
      </c>
      <c r="W36" s="8" t="s">
        <v>2717</v>
      </c>
      <c r="X36" s="8" t="s">
        <v>2718</v>
      </c>
      <c r="Y36" s="8" t="s">
        <v>2237</v>
      </c>
      <c r="Z36" s="8" t="s">
        <v>2719</v>
      </c>
      <c r="AA36" s="8" t="s">
        <v>2720</v>
      </c>
      <c r="AB36" s="8" t="s">
        <v>2721</v>
      </c>
      <c r="AC36" s="9" t="s">
        <v>2722</v>
      </c>
      <c r="AD36" s="9" t="s">
        <v>477</v>
      </c>
    </row>
    <row r="37" spans="1:39" s="1" customFormat="1" ht="160.5" customHeight="1">
      <c r="A37" s="8" t="s">
        <v>2723</v>
      </c>
      <c r="B37" s="8" t="s">
        <v>479</v>
      </c>
      <c r="C37" s="8" t="s">
        <v>2724</v>
      </c>
      <c r="D37" s="8" t="s">
        <v>2725</v>
      </c>
      <c r="E37" s="8" t="s">
        <v>2726</v>
      </c>
      <c r="F37" s="8">
        <v>2025</v>
      </c>
      <c r="G37" s="8" t="s">
        <v>2727</v>
      </c>
      <c r="H37" s="11" t="s">
        <v>2066</v>
      </c>
      <c r="I37" s="11" t="s">
        <v>2066</v>
      </c>
      <c r="J37" s="11" t="s">
        <v>2066</v>
      </c>
      <c r="K37" s="11" t="s">
        <v>2176</v>
      </c>
      <c r="L37" s="11" t="s">
        <v>2176</v>
      </c>
      <c r="M37" s="11" t="s">
        <v>2176</v>
      </c>
      <c r="N37" s="11" t="s">
        <v>2066</v>
      </c>
      <c r="O37" s="8" t="s">
        <v>2176</v>
      </c>
      <c r="P37" s="8" t="s">
        <v>2066</v>
      </c>
      <c r="Q37" s="8" t="s">
        <v>2728</v>
      </c>
      <c r="R37" s="8" t="s">
        <v>2729</v>
      </c>
      <c r="S37" s="8" t="s">
        <v>2730</v>
      </c>
      <c r="T37" s="8" t="s">
        <v>2264</v>
      </c>
      <c r="U37" s="8" t="s">
        <v>2237</v>
      </c>
      <c r="V37" s="8" t="s">
        <v>2237</v>
      </c>
      <c r="W37" s="8" t="s">
        <v>2731</v>
      </c>
      <c r="X37" s="8" t="s">
        <v>2732</v>
      </c>
      <c r="Y37" s="8" t="s">
        <v>2176</v>
      </c>
      <c r="Z37" s="8" t="s">
        <v>2733</v>
      </c>
      <c r="AA37" s="8" t="s">
        <v>2734</v>
      </c>
      <c r="AB37" s="8" t="s">
        <v>2735</v>
      </c>
      <c r="AC37" s="9" t="s">
        <v>2736</v>
      </c>
      <c r="AD37" s="9" t="s">
        <v>487</v>
      </c>
    </row>
    <row r="38" spans="1:39" s="1" customFormat="1" ht="160.5" customHeight="1">
      <c r="A38" s="8" t="s">
        <v>2737</v>
      </c>
      <c r="B38" s="8" t="s">
        <v>489</v>
      </c>
      <c r="C38" s="8" t="s">
        <v>1277</v>
      </c>
      <c r="D38" s="8" t="s">
        <v>491</v>
      </c>
      <c r="E38" s="8" t="s">
        <v>2738</v>
      </c>
      <c r="F38" s="8">
        <v>2050</v>
      </c>
      <c r="G38" s="8" t="s">
        <v>2739</v>
      </c>
      <c r="H38" s="11" t="s">
        <v>2066</v>
      </c>
      <c r="I38" s="11" t="s">
        <v>2066</v>
      </c>
      <c r="J38" s="11" t="s">
        <v>2066</v>
      </c>
      <c r="K38" s="11" t="s">
        <v>2066</v>
      </c>
      <c r="L38" s="11" t="s">
        <v>2176</v>
      </c>
      <c r="M38" s="11" t="s">
        <v>2176</v>
      </c>
      <c r="N38" s="11" t="s">
        <v>2066</v>
      </c>
      <c r="O38" s="8" t="s">
        <v>2176</v>
      </c>
      <c r="P38" s="8" t="s">
        <v>2176</v>
      </c>
      <c r="Q38" s="8" t="s">
        <v>2740</v>
      </c>
      <c r="R38" s="8" t="s">
        <v>2741</v>
      </c>
      <c r="S38" s="8" t="s">
        <v>2742</v>
      </c>
      <c r="T38" s="8" t="s">
        <v>2264</v>
      </c>
      <c r="U38" s="8" t="s">
        <v>2743</v>
      </c>
      <c r="V38" s="8" t="s">
        <v>2237</v>
      </c>
      <c r="W38" s="8" t="s">
        <v>2744</v>
      </c>
      <c r="X38" s="8" t="s">
        <v>2745</v>
      </c>
      <c r="Y38" s="8" t="s">
        <v>2176</v>
      </c>
      <c r="Z38" s="8" t="s">
        <v>2746</v>
      </c>
      <c r="AA38" s="8" t="s">
        <v>2747</v>
      </c>
      <c r="AB38" s="8" t="s">
        <v>2237</v>
      </c>
      <c r="AC38" s="22" t="s">
        <v>2748</v>
      </c>
      <c r="AD38" s="22" t="s">
        <v>499</v>
      </c>
    </row>
    <row r="39" spans="1:39" s="1" customFormat="1" ht="160.5" customHeight="1">
      <c r="A39" s="8" t="s">
        <v>2749</v>
      </c>
      <c r="B39" s="8" t="s">
        <v>2750</v>
      </c>
      <c r="C39" s="8" t="s">
        <v>2751</v>
      </c>
      <c r="D39" s="8" t="s">
        <v>2752</v>
      </c>
      <c r="E39" s="8" t="s">
        <v>2753</v>
      </c>
      <c r="F39" s="8">
        <v>2030</v>
      </c>
      <c r="G39" s="8" t="s">
        <v>2754</v>
      </c>
      <c r="H39" s="11" t="s">
        <v>2066</v>
      </c>
      <c r="I39" s="11" t="s">
        <v>2176</v>
      </c>
      <c r="J39" s="11" t="s">
        <v>2066</v>
      </c>
      <c r="K39" s="11" t="s">
        <v>2066</v>
      </c>
      <c r="L39" s="11" t="s">
        <v>2176</v>
      </c>
      <c r="M39" s="11" t="s">
        <v>2176</v>
      </c>
      <c r="N39" s="11" t="s">
        <v>2066</v>
      </c>
      <c r="O39" s="8" t="s">
        <v>2176</v>
      </c>
      <c r="P39" s="8" t="s">
        <v>2066</v>
      </c>
      <c r="Q39" s="8" t="s">
        <v>2755</v>
      </c>
      <c r="R39" s="8" t="s">
        <v>2756</v>
      </c>
      <c r="S39" s="8" t="s">
        <v>2757</v>
      </c>
      <c r="T39" s="8" t="s">
        <v>172</v>
      </c>
      <c r="U39" s="8" t="s">
        <v>2758</v>
      </c>
      <c r="V39" s="8" t="s">
        <v>2176</v>
      </c>
      <c r="W39" s="8" t="s">
        <v>2759</v>
      </c>
      <c r="X39" s="8" t="s">
        <v>2760</v>
      </c>
      <c r="Y39" s="8" t="s">
        <v>2237</v>
      </c>
      <c r="Z39" s="8" t="s">
        <v>2761</v>
      </c>
      <c r="AA39" s="8" t="s">
        <v>2762</v>
      </c>
      <c r="AB39" s="8" t="s">
        <v>2763</v>
      </c>
      <c r="AC39" s="9" t="s">
        <v>2764</v>
      </c>
      <c r="AD39" s="9" t="s">
        <v>510</v>
      </c>
    </row>
    <row r="40" spans="1:39" s="1" customFormat="1" ht="124.5" customHeight="1">
      <c r="A40" s="11" t="s">
        <v>2765</v>
      </c>
      <c r="B40" s="11" t="s">
        <v>512</v>
      </c>
      <c r="C40" s="11" t="s">
        <v>2766</v>
      </c>
      <c r="D40" s="11" t="s">
        <v>514</v>
      </c>
      <c r="E40" s="11" t="s">
        <v>2767</v>
      </c>
      <c r="F40" s="11">
        <v>2050</v>
      </c>
      <c r="G40" s="11" t="s">
        <v>2768</v>
      </c>
      <c r="H40" s="12" t="s">
        <v>2066</v>
      </c>
      <c r="I40" s="12" t="s">
        <v>2066</v>
      </c>
      <c r="J40" s="12" t="s">
        <v>2066</v>
      </c>
      <c r="K40" s="11" t="s">
        <v>2176</v>
      </c>
      <c r="L40" s="11" t="s">
        <v>2176</v>
      </c>
      <c r="M40" s="11" t="s">
        <v>2176</v>
      </c>
      <c r="N40" s="8" t="s">
        <v>64</v>
      </c>
      <c r="O40" s="11" t="s">
        <v>2176</v>
      </c>
      <c r="P40" s="8" t="s">
        <v>64</v>
      </c>
      <c r="Q40" s="11" t="s">
        <v>2237</v>
      </c>
      <c r="R40" s="11" t="s">
        <v>2262</v>
      </c>
      <c r="S40" s="8" t="s">
        <v>2340</v>
      </c>
      <c r="T40" s="8" t="s">
        <v>2264</v>
      </c>
      <c r="U40" s="8" t="s">
        <v>2386</v>
      </c>
      <c r="V40" s="8" t="s">
        <v>2237</v>
      </c>
      <c r="W40" s="8" t="s">
        <v>2769</v>
      </c>
      <c r="X40" s="8" t="s">
        <v>2770</v>
      </c>
      <c r="Y40" s="8" t="s">
        <v>2771</v>
      </c>
      <c r="Z40" s="8" t="s">
        <v>2772</v>
      </c>
      <c r="AA40" s="8" t="s">
        <v>2773</v>
      </c>
      <c r="AB40" s="11" t="s">
        <v>2774</v>
      </c>
      <c r="AC40" s="9" t="s">
        <v>2775</v>
      </c>
      <c r="AD40" s="9" t="s">
        <v>521</v>
      </c>
    </row>
    <row r="41" spans="1:39" s="1" customFormat="1" ht="124.5" customHeight="1">
      <c r="A41" s="11" t="s">
        <v>2776</v>
      </c>
      <c r="B41" s="11" t="s">
        <v>2777</v>
      </c>
      <c r="C41" s="11" t="s">
        <v>2766</v>
      </c>
      <c r="D41" s="11" t="s">
        <v>2778</v>
      </c>
      <c r="E41" s="11" t="s">
        <v>2779</v>
      </c>
      <c r="F41" s="11">
        <v>2050</v>
      </c>
      <c r="G41" s="11" t="s">
        <v>2780</v>
      </c>
      <c r="H41" s="11" t="s">
        <v>2176</v>
      </c>
      <c r="I41" s="11" t="s">
        <v>2066</v>
      </c>
      <c r="J41" s="11" t="s">
        <v>2176</v>
      </c>
      <c r="K41" s="11" t="s">
        <v>2176</v>
      </c>
      <c r="L41" s="11" t="s">
        <v>2176</v>
      </c>
      <c r="M41" s="11" t="s">
        <v>2176</v>
      </c>
      <c r="N41" s="11" t="s">
        <v>2176</v>
      </c>
      <c r="O41" s="11" t="s">
        <v>2781</v>
      </c>
      <c r="P41" s="8" t="s">
        <v>2176</v>
      </c>
      <c r="Q41" s="11" t="s">
        <v>2782</v>
      </c>
      <c r="R41" s="11" t="s">
        <v>2783</v>
      </c>
      <c r="S41" s="8" t="s">
        <v>2784</v>
      </c>
      <c r="T41" s="8" t="s">
        <v>2704</v>
      </c>
      <c r="U41" s="8" t="s">
        <v>2785</v>
      </c>
      <c r="V41" s="8" t="s">
        <v>2786</v>
      </c>
      <c r="W41" s="8" t="s">
        <v>2787</v>
      </c>
      <c r="X41" s="8" t="s">
        <v>2788</v>
      </c>
      <c r="Y41" s="8" t="s">
        <v>2176</v>
      </c>
      <c r="Z41" s="8" t="s">
        <v>2789</v>
      </c>
      <c r="AA41" s="8" t="s">
        <v>2790</v>
      </c>
      <c r="AB41" s="11" t="s">
        <v>2791</v>
      </c>
      <c r="AC41" s="9" t="s">
        <v>2792</v>
      </c>
      <c r="AD41" s="9" t="s">
        <v>530</v>
      </c>
    </row>
    <row r="42" spans="1:39" s="1" customFormat="1" ht="124.5" customHeight="1">
      <c r="A42" s="11" t="s">
        <v>2793</v>
      </c>
      <c r="B42" s="11" t="s">
        <v>532</v>
      </c>
      <c r="C42" s="11" t="s">
        <v>1281</v>
      </c>
      <c r="D42" s="11" t="s">
        <v>2794</v>
      </c>
      <c r="E42" s="11" t="s">
        <v>2795</v>
      </c>
      <c r="F42" s="11">
        <v>2032</v>
      </c>
      <c r="G42" s="11" t="s">
        <v>2673</v>
      </c>
      <c r="H42" s="11" t="s">
        <v>2066</v>
      </c>
      <c r="I42" s="11" t="s">
        <v>2066</v>
      </c>
      <c r="J42" s="11" t="s">
        <v>2066</v>
      </c>
      <c r="K42" s="11" t="s">
        <v>2176</v>
      </c>
      <c r="L42" s="11" t="s">
        <v>2176</v>
      </c>
      <c r="M42" s="11" t="s">
        <v>2176</v>
      </c>
      <c r="N42" s="11" t="s">
        <v>2066</v>
      </c>
      <c r="O42" s="11" t="s">
        <v>2066</v>
      </c>
      <c r="P42" s="8" t="s">
        <v>2176</v>
      </c>
      <c r="Q42" s="11" t="s">
        <v>2796</v>
      </c>
      <c r="R42" s="11" t="s">
        <v>2262</v>
      </c>
      <c r="S42" s="8" t="s">
        <v>2797</v>
      </c>
      <c r="T42" s="8" t="s">
        <v>2233</v>
      </c>
      <c r="U42" s="8" t="s">
        <v>2279</v>
      </c>
      <c r="V42" s="8" t="s">
        <v>2176</v>
      </c>
      <c r="W42" s="8" t="s">
        <v>2798</v>
      </c>
      <c r="X42" s="8" t="s">
        <v>2799</v>
      </c>
      <c r="Y42" s="8" t="s">
        <v>2176</v>
      </c>
      <c r="Z42" s="8" t="s">
        <v>2800</v>
      </c>
      <c r="AA42" s="8" t="s">
        <v>2801</v>
      </c>
      <c r="AB42" s="11" t="s">
        <v>2802</v>
      </c>
      <c r="AC42" s="9" t="s">
        <v>540</v>
      </c>
      <c r="AD42" s="9" t="s">
        <v>541</v>
      </c>
    </row>
    <row r="43" spans="1:39" s="1" customFormat="1" ht="105" customHeight="1">
      <c r="A43" s="13" t="s">
        <v>2803</v>
      </c>
      <c r="B43" s="13" t="s">
        <v>2804</v>
      </c>
      <c r="C43" s="13" t="s">
        <v>1284</v>
      </c>
      <c r="D43" s="8" t="s">
        <v>2805</v>
      </c>
      <c r="E43" s="13" t="s">
        <v>2806</v>
      </c>
      <c r="F43" s="13">
        <v>2040</v>
      </c>
      <c r="G43" s="8" t="s">
        <v>2807</v>
      </c>
      <c r="H43" s="12" t="s">
        <v>2066</v>
      </c>
      <c r="I43" s="12" t="s">
        <v>2066</v>
      </c>
      <c r="J43" s="12" t="s">
        <v>2066</v>
      </c>
      <c r="K43" s="12" t="s">
        <v>2066</v>
      </c>
      <c r="L43" s="12" t="s">
        <v>2066</v>
      </c>
      <c r="M43" s="8" t="s">
        <v>2176</v>
      </c>
      <c r="N43" s="12" t="s">
        <v>2066</v>
      </c>
      <c r="O43" s="8" t="s">
        <v>2176</v>
      </c>
      <c r="P43" s="8" t="s">
        <v>64</v>
      </c>
      <c r="Q43" s="8" t="s">
        <v>2237</v>
      </c>
      <c r="R43" s="13" t="s">
        <v>2808</v>
      </c>
      <c r="S43" s="8" t="s">
        <v>2809</v>
      </c>
      <c r="T43" s="8" t="s">
        <v>2264</v>
      </c>
      <c r="U43" s="8" t="s">
        <v>2279</v>
      </c>
      <c r="V43" s="8" t="s">
        <v>2810</v>
      </c>
      <c r="W43" s="8" t="s">
        <v>2811</v>
      </c>
      <c r="X43" s="8" t="s">
        <v>2812</v>
      </c>
      <c r="Y43" s="8" t="s">
        <v>2237</v>
      </c>
      <c r="Z43" s="8" t="s">
        <v>2813</v>
      </c>
      <c r="AA43" s="8" t="s">
        <v>2814</v>
      </c>
      <c r="AB43" s="8" t="s">
        <v>2815</v>
      </c>
      <c r="AC43" s="9" t="s">
        <v>2816</v>
      </c>
      <c r="AD43" s="9" t="s">
        <v>2817</v>
      </c>
    </row>
    <row r="44" spans="1:39" s="1" customFormat="1" ht="171.75" customHeight="1">
      <c r="A44" s="8" t="s">
        <v>2818</v>
      </c>
      <c r="B44" s="8" t="s">
        <v>387</v>
      </c>
      <c r="C44" s="13" t="s">
        <v>1284</v>
      </c>
      <c r="D44" s="8" t="s">
        <v>2819</v>
      </c>
      <c r="E44" s="8" t="s">
        <v>2820</v>
      </c>
      <c r="F44" s="8">
        <v>2040</v>
      </c>
      <c r="G44" s="8" t="s">
        <v>2821</v>
      </c>
      <c r="H44" s="12" t="s">
        <v>2066</v>
      </c>
      <c r="I44" s="12" t="s">
        <v>2066</v>
      </c>
      <c r="J44" s="12" t="s">
        <v>2066</v>
      </c>
      <c r="K44" s="12" t="s">
        <v>2066</v>
      </c>
      <c r="L44" s="12" t="s">
        <v>2066</v>
      </c>
      <c r="M44" s="8" t="s">
        <v>64</v>
      </c>
      <c r="N44" s="12" t="s">
        <v>2066</v>
      </c>
      <c r="O44" s="8" t="s">
        <v>2176</v>
      </c>
      <c r="P44" s="8" t="s">
        <v>2066</v>
      </c>
      <c r="Q44" s="8" t="s">
        <v>2237</v>
      </c>
      <c r="R44" s="8" t="s">
        <v>2309</v>
      </c>
      <c r="S44" s="8" t="s">
        <v>2822</v>
      </c>
      <c r="T44" s="8" t="s">
        <v>2264</v>
      </c>
      <c r="U44" s="8" t="s">
        <v>2823</v>
      </c>
      <c r="V44" s="8" t="s">
        <v>2237</v>
      </c>
      <c r="W44" s="8" t="s">
        <v>2824</v>
      </c>
      <c r="X44" s="8" t="s">
        <v>2825</v>
      </c>
      <c r="Y44" s="8" t="s">
        <v>2237</v>
      </c>
      <c r="Z44" s="8" t="s">
        <v>2826</v>
      </c>
      <c r="AA44" s="8" t="s">
        <v>2827</v>
      </c>
      <c r="AB44" s="8" t="s">
        <v>2828</v>
      </c>
      <c r="AC44" s="9" t="s">
        <v>2829</v>
      </c>
      <c r="AD44" s="9" t="s">
        <v>559</v>
      </c>
    </row>
    <row r="45" spans="1:39" s="1" customFormat="1" ht="171.75" customHeight="1">
      <c r="A45" s="8" t="s">
        <v>2830</v>
      </c>
      <c r="B45" s="8" t="s">
        <v>561</v>
      </c>
      <c r="C45" s="8" t="s">
        <v>1284</v>
      </c>
      <c r="D45" s="8" t="s">
        <v>2831</v>
      </c>
      <c r="E45" s="8" t="s">
        <v>2832</v>
      </c>
      <c r="F45" s="8">
        <v>2060</v>
      </c>
      <c r="G45" s="8" t="s">
        <v>2833</v>
      </c>
      <c r="H45" s="12" t="s">
        <v>2066</v>
      </c>
      <c r="I45" s="12" t="s">
        <v>2066</v>
      </c>
      <c r="J45" s="12" t="s">
        <v>2066</v>
      </c>
      <c r="K45" s="11" t="s">
        <v>2176</v>
      </c>
      <c r="L45" s="11" t="s">
        <v>2066</v>
      </c>
      <c r="M45" s="8" t="s">
        <v>2176</v>
      </c>
      <c r="N45" s="11" t="s">
        <v>2066</v>
      </c>
      <c r="O45" s="8" t="s">
        <v>2176</v>
      </c>
      <c r="P45" s="8" t="s">
        <v>2066</v>
      </c>
      <c r="Q45" s="8" t="s">
        <v>2834</v>
      </c>
      <c r="R45" s="8" t="s">
        <v>2262</v>
      </c>
      <c r="S45" s="8" t="s">
        <v>2835</v>
      </c>
      <c r="T45" s="8" t="s">
        <v>2264</v>
      </c>
      <c r="U45" s="8" t="s">
        <v>2836</v>
      </c>
      <c r="V45" s="8" t="s">
        <v>2837</v>
      </c>
      <c r="W45" s="8" t="s">
        <v>2838</v>
      </c>
      <c r="X45" s="8" t="s">
        <v>2839</v>
      </c>
      <c r="Y45" s="8" t="s">
        <v>2237</v>
      </c>
      <c r="Z45" s="8" t="s">
        <v>2840</v>
      </c>
      <c r="AA45" s="8" t="s">
        <v>2841</v>
      </c>
      <c r="AB45" s="8" t="s">
        <v>2842</v>
      </c>
      <c r="AC45" s="9" t="s">
        <v>2843</v>
      </c>
      <c r="AD45" s="9" t="s">
        <v>570</v>
      </c>
    </row>
    <row r="46" spans="1:39" s="1" customFormat="1" ht="171.75" customHeight="1">
      <c r="A46" s="8" t="s">
        <v>2844</v>
      </c>
      <c r="B46" s="8" t="s">
        <v>2845</v>
      </c>
      <c r="C46" s="8" t="s">
        <v>1284</v>
      </c>
      <c r="D46" s="8" t="s">
        <v>2846</v>
      </c>
      <c r="E46" s="8" t="s">
        <v>2228</v>
      </c>
      <c r="F46" s="8">
        <v>2050</v>
      </c>
      <c r="G46" s="8" t="s">
        <v>2847</v>
      </c>
      <c r="H46" s="12" t="s">
        <v>2066</v>
      </c>
      <c r="I46" s="12" t="s">
        <v>2066</v>
      </c>
      <c r="J46" s="12" t="s">
        <v>2066</v>
      </c>
      <c r="K46" s="12" t="s">
        <v>2066</v>
      </c>
      <c r="L46" s="12" t="s">
        <v>2066</v>
      </c>
      <c r="M46" s="8" t="s">
        <v>2176</v>
      </c>
      <c r="N46" s="11" t="s">
        <v>2066</v>
      </c>
      <c r="O46" s="8" t="s">
        <v>2176</v>
      </c>
      <c r="P46" s="8" t="s">
        <v>2066</v>
      </c>
      <c r="Q46" s="8" t="s">
        <v>2848</v>
      </c>
      <c r="R46" s="8" t="s">
        <v>2849</v>
      </c>
      <c r="S46" s="8" t="s">
        <v>2850</v>
      </c>
      <c r="T46" s="8" t="s">
        <v>2326</v>
      </c>
      <c r="U46" s="8" t="s">
        <v>2386</v>
      </c>
      <c r="V46" s="8" t="s">
        <v>2066</v>
      </c>
      <c r="W46" s="8" t="s">
        <v>2851</v>
      </c>
      <c r="X46" s="8" t="s">
        <v>2852</v>
      </c>
      <c r="Y46" s="8" t="s">
        <v>2237</v>
      </c>
      <c r="Z46" s="8" t="s">
        <v>2853</v>
      </c>
      <c r="AA46" s="8" t="s">
        <v>2854</v>
      </c>
      <c r="AB46" s="8" t="s">
        <v>2855</v>
      </c>
      <c r="AC46" s="9" t="s">
        <v>2856</v>
      </c>
      <c r="AD46" s="9" t="s">
        <v>579</v>
      </c>
    </row>
    <row r="47" spans="1:39" s="1" customFormat="1" ht="105" customHeight="1">
      <c r="A47" s="8" t="s">
        <v>2857</v>
      </c>
      <c r="B47" s="8" t="s">
        <v>581</v>
      </c>
      <c r="C47" s="8" t="s">
        <v>2858</v>
      </c>
      <c r="D47" s="8" t="s">
        <v>583</v>
      </c>
      <c r="E47" s="8" t="s">
        <v>2859</v>
      </c>
      <c r="F47" s="8">
        <v>2040</v>
      </c>
      <c r="G47" s="8" t="s">
        <v>2860</v>
      </c>
      <c r="H47" s="11" t="s">
        <v>2176</v>
      </c>
      <c r="I47" s="12" t="s">
        <v>2066</v>
      </c>
      <c r="J47" s="11" t="s">
        <v>2176</v>
      </c>
      <c r="K47" s="11" t="s">
        <v>2066</v>
      </c>
      <c r="L47" s="11" t="s">
        <v>2176</v>
      </c>
      <c r="M47" s="11" t="s">
        <v>2176</v>
      </c>
      <c r="N47" s="11" t="s">
        <v>2176</v>
      </c>
      <c r="O47" s="11" t="s">
        <v>2176</v>
      </c>
      <c r="P47" s="11" t="s">
        <v>2176</v>
      </c>
      <c r="Q47" s="8" t="s">
        <v>2861</v>
      </c>
      <c r="R47" s="8" t="s">
        <v>2862</v>
      </c>
      <c r="S47" s="8" t="s">
        <v>2340</v>
      </c>
      <c r="T47" s="8" t="s">
        <v>2264</v>
      </c>
      <c r="U47" s="8" t="s">
        <v>2386</v>
      </c>
      <c r="V47" s="8" t="s">
        <v>2237</v>
      </c>
      <c r="W47" s="8" t="s">
        <v>2863</v>
      </c>
      <c r="X47" s="8" t="s">
        <v>2864</v>
      </c>
      <c r="Y47" s="8" t="s">
        <v>2237</v>
      </c>
      <c r="Z47" s="8" t="s">
        <v>2865</v>
      </c>
      <c r="AA47" s="8" t="s">
        <v>2866</v>
      </c>
      <c r="AB47" s="8" t="s">
        <v>2867</v>
      </c>
      <c r="AC47" s="9" t="s">
        <v>2868</v>
      </c>
      <c r="AD47" s="9" t="s">
        <v>590</v>
      </c>
      <c r="AM47" s="1" t="s">
        <v>2869</v>
      </c>
    </row>
    <row r="48" spans="1:39" s="1" customFormat="1" ht="105" customHeight="1">
      <c r="A48" s="8" t="s">
        <v>2870</v>
      </c>
      <c r="B48" s="8" t="s">
        <v>592</v>
      </c>
      <c r="C48" s="8" t="s">
        <v>2871</v>
      </c>
      <c r="D48" s="8" t="s">
        <v>595</v>
      </c>
      <c r="E48" s="8" t="s">
        <v>2872</v>
      </c>
      <c r="F48" s="8">
        <v>2030</v>
      </c>
      <c r="G48" s="8" t="s">
        <v>2873</v>
      </c>
      <c r="H48" s="12" t="s">
        <v>2066</v>
      </c>
      <c r="I48" s="12" t="s">
        <v>2066</v>
      </c>
      <c r="J48" s="11" t="s">
        <v>2176</v>
      </c>
      <c r="K48" s="11" t="s">
        <v>2176</v>
      </c>
      <c r="L48" s="11" t="s">
        <v>2176</v>
      </c>
      <c r="M48" s="11" t="s">
        <v>2176</v>
      </c>
      <c r="N48" s="11" t="s">
        <v>2176</v>
      </c>
      <c r="O48" s="11" t="s">
        <v>2176</v>
      </c>
      <c r="P48" s="11" t="s">
        <v>2176</v>
      </c>
      <c r="Q48" s="8" t="s">
        <v>2430</v>
      </c>
      <c r="R48" s="8" t="s">
        <v>2874</v>
      </c>
      <c r="S48" s="8" t="s">
        <v>2340</v>
      </c>
      <c r="T48" s="8" t="s">
        <v>2233</v>
      </c>
      <c r="U48" s="8" t="s">
        <v>2386</v>
      </c>
      <c r="V48" s="8" t="s">
        <v>2237</v>
      </c>
      <c r="W48" s="8" t="s">
        <v>2875</v>
      </c>
      <c r="X48" s="8" t="s">
        <v>2876</v>
      </c>
      <c r="Y48" s="8" t="s">
        <v>2237</v>
      </c>
      <c r="Z48" s="8" t="s">
        <v>2877</v>
      </c>
      <c r="AA48" s="8" t="s">
        <v>2878</v>
      </c>
      <c r="AB48" s="8" t="s">
        <v>2879</v>
      </c>
      <c r="AC48" s="9" t="s">
        <v>2880</v>
      </c>
      <c r="AD48" s="9" t="s">
        <v>600</v>
      </c>
    </row>
    <row r="49" spans="1:30" s="1" customFormat="1" ht="174" customHeight="1">
      <c r="A49" s="8" t="s">
        <v>2881</v>
      </c>
      <c r="B49" s="8" t="s">
        <v>2882</v>
      </c>
      <c r="C49" s="8" t="s">
        <v>2883</v>
      </c>
      <c r="D49" s="8" t="s">
        <v>2884</v>
      </c>
      <c r="E49" s="8" t="s">
        <v>2885</v>
      </c>
      <c r="F49" s="8">
        <v>2040</v>
      </c>
      <c r="G49" s="8" t="s">
        <v>2886</v>
      </c>
      <c r="H49" s="11" t="s">
        <v>2887</v>
      </c>
      <c r="I49" s="11" t="s">
        <v>2066</v>
      </c>
      <c r="J49" s="11" t="s">
        <v>2066</v>
      </c>
      <c r="K49" s="11" t="s">
        <v>2888</v>
      </c>
      <c r="L49" s="11" t="s">
        <v>2889</v>
      </c>
      <c r="M49" s="11" t="s">
        <v>2066</v>
      </c>
      <c r="N49" s="11" t="s">
        <v>2890</v>
      </c>
      <c r="O49" s="11" t="s">
        <v>2891</v>
      </c>
      <c r="P49" s="11" t="s">
        <v>2892</v>
      </c>
      <c r="Q49" s="8" t="s">
        <v>2893</v>
      </c>
      <c r="R49" s="8" t="s">
        <v>2894</v>
      </c>
      <c r="S49" s="8" t="s">
        <v>2895</v>
      </c>
      <c r="T49" s="8" t="s">
        <v>2326</v>
      </c>
      <c r="U49" s="8" t="s">
        <v>2237</v>
      </c>
      <c r="V49" s="8" t="s">
        <v>2896</v>
      </c>
      <c r="W49" s="8" t="s">
        <v>2897</v>
      </c>
      <c r="X49" s="8" t="s">
        <v>2898</v>
      </c>
      <c r="Y49" s="8" t="s">
        <v>2237</v>
      </c>
      <c r="Z49" s="8" t="s">
        <v>2899</v>
      </c>
      <c r="AA49" s="8" t="s">
        <v>2900</v>
      </c>
      <c r="AB49" s="8" t="s">
        <v>2901</v>
      </c>
      <c r="AC49" s="9" t="s">
        <v>2902</v>
      </c>
      <c r="AD49" s="9" t="s">
        <v>2903</v>
      </c>
    </row>
    <row r="50" spans="1:30" s="1" customFormat="1" ht="95.25" customHeight="1">
      <c r="A50" s="8" t="s">
        <v>2904</v>
      </c>
      <c r="B50" s="8" t="s">
        <v>2905</v>
      </c>
      <c r="C50" s="8" t="s">
        <v>2906</v>
      </c>
      <c r="D50" s="8" t="s">
        <v>604</v>
      </c>
      <c r="E50" s="8" t="s">
        <v>2349</v>
      </c>
      <c r="F50" s="8">
        <v>2040</v>
      </c>
      <c r="G50" s="8" t="s">
        <v>2907</v>
      </c>
      <c r="H50" s="11" t="s">
        <v>2066</v>
      </c>
      <c r="I50" s="11" t="s">
        <v>2066</v>
      </c>
      <c r="J50" s="11" t="s">
        <v>2066</v>
      </c>
      <c r="K50" s="11" t="s">
        <v>2066</v>
      </c>
      <c r="L50" s="11" t="s">
        <v>2176</v>
      </c>
      <c r="M50" s="11" t="s">
        <v>2066</v>
      </c>
      <c r="N50" s="11" t="s">
        <v>2066</v>
      </c>
      <c r="O50" s="11" t="s">
        <v>2176</v>
      </c>
      <c r="P50" s="11" t="s">
        <v>2908</v>
      </c>
      <c r="Q50" s="8" t="s">
        <v>2237</v>
      </c>
      <c r="R50" s="8" t="s">
        <v>2909</v>
      </c>
      <c r="S50" s="8" t="s">
        <v>2340</v>
      </c>
      <c r="T50" s="8" t="s">
        <v>2264</v>
      </c>
      <c r="U50" s="8" t="s">
        <v>2386</v>
      </c>
      <c r="V50" s="8" t="s">
        <v>2237</v>
      </c>
      <c r="W50" s="8" t="s">
        <v>2910</v>
      </c>
      <c r="X50" s="8" t="s">
        <v>2911</v>
      </c>
      <c r="Y50" s="8" t="s">
        <v>2237</v>
      </c>
      <c r="Z50" s="8" t="s">
        <v>2912</v>
      </c>
      <c r="AA50" s="8" t="s">
        <v>2913</v>
      </c>
      <c r="AB50" s="8" t="s">
        <v>2914</v>
      </c>
      <c r="AC50" s="9" t="s">
        <v>2915</v>
      </c>
      <c r="AD50" s="9" t="s">
        <v>2916</v>
      </c>
    </row>
    <row r="51" spans="1:30" s="1" customFormat="1" ht="171.75" customHeight="1">
      <c r="A51" s="8" t="s">
        <v>2917</v>
      </c>
      <c r="B51" s="8" t="s">
        <v>2918</v>
      </c>
      <c r="C51" s="8" t="s">
        <v>1285</v>
      </c>
      <c r="D51" s="8" t="s">
        <v>2919</v>
      </c>
      <c r="E51" s="8" t="s">
        <v>2920</v>
      </c>
      <c r="F51" s="8"/>
      <c r="G51" s="8" t="s">
        <v>2921</v>
      </c>
      <c r="H51" s="11" t="s">
        <v>2066</v>
      </c>
      <c r="I51" s="11" t="s">
        <v>2066</v>
      </c>
      <c r="J51" s="11" t="s">
        <v>2066</v>
      </c>
      <c r="K51" s="11" t="s">
        <v>2066</v>
      </c>
      <c r="L51" s="11" t="s">
        <v>2176</v>
      </c>
      <c r="M51" s="11" t="s">
        <v>2066</v>
      </c>
      <c r="N51" s="11" t="s">
        <v>2176</v>
      </c>
      <c r="O51" s="11" t="s">
        <v>2176</v>
      </c>
      <c r="P51" s="11" t="s">
        <v>2176</v>
      </c>
      <c r="Q51" s="8" t="s">
        <v>2922</v>
      </c>
      <c r="R51" s="8" t="s">
        <v>2923</v>
      </c>
      <c r="S51" s="8" t="s">
        <v>2924</v>
      </c>
      <c r="T51" s="8" t="s">
        <v>2264</v>
      </c>
      <c r="U51" s="8" t="s">
        <v>2386</v>
      </c>
      <c r="V51" s="8" t="s">
        <v>2176</v>
      </c>
      <c r="W51" s="8" t="s">
        <v>2925</v>
      </c>
      <c r="X51" s="8" t="s">
        <v>2926</v>
      </c>
      <c r="Y51" s="8" t="s">
        <v>2927</v>
      </c>
      <c r="Z51" s="8" t="s">
        <v>2928</v>
      </c>
      <c r="AA51" s="8" t="s">
        <v>2929</v>
      </c>
      <c r="AB51" s="8" t="s">
        <v>2930</v>
      </c>
      <c r="AC51" s="9" t="s">
        <v>2931</v>
      </c>
      <c r="AD51" s="9" t="s">
        <v>618</v>
      </c>
    </row>
    <row r="52" spans="1:30" s="1" customFormat="1" ht="171.75" customHeight="1">
      <c r="A52" s="8" t="s">
        <v>2932</v>
      </c>
      <c r="B52" s="8" t="s">
        <v>2933</v>
      </c>
      <c r="C52" s="8" t="s">
        <v>2934</v>
      </c>
      <c r="D52" s="8" t="s">
        <v>2935</v>
      </c>
      <c r="E52" s="8" t="s">
        <v>2936</v>
      </c>
      <c r="F52" s="8"/>
      <c r="G52" s="8" t="s">
        <v>2937</v>
      </c>
      <c r="H52" s="11" t="s">
        <v>2066</v>
      </c>
      <c r="I52" s="11" t="s">
        <v>2176</v>
      </c>
      <c r="J52" s="11" t="s">
        <v>2176</v>
      </c>
      <c r="K52" s="11" t="s">
        <v>2176</v>
      </c>
      <c r="L52" s="11" t="s">
        <v>2066</v>
      </c>
      <c r="M52" s="11" t="s">
        <v>2176</v>
      </c>
      <c r="N52" s="11" t="s">
        <v>2066</v>
      </c>
      <c r="O52" s="11" t="s">
        <v>2176</v>
      </c>
      <c r="P52" s="11" t="s">
        <v>2066</v>
      </c>
      <c r="Q52" s="8" t="s">
        <v>2938</v>
      </c>
      <c r="R52" s="8" t="s">
        <v>2923</v>
      </c>
      <c r="S52" s="8" t="s">
        <v>2939</v>
      </c>
      <c r="T52" s="8" t="s">
        <v>2704</v>
      </c>
      <c r="U52" s="8" t="s">
        <v>2237</v>
      </c>
      <c r="V52" s="8" t="s">
        <v>2176</v>
      </c>
      <c r="W52" s="8" t="s">
        <v>2940</v>
      </c>
      <c r="X52" s="8" t="s">
        <v>2941</v>
      </c>
      <c r="Y52" s="8" t="s">
        <v>2176</v>
      </c>
      <c r="Z52" s="8" t="s">
        <v>2942</v>
      </c>
      <c r="AA52" s="8" t="s">
        <v>2943</v>
      </c>
      <c r="AB52" s="8" t="s">
        <v>2944</v>
      </c>
      <c r="AC52" s="9" t="s">
        <v>2945</v>
      </c>
      <c r="AD52" s="9" t="s">
        <v>2946</v>
      </c>
    </row>
    <row r="53" spans="1:30" s="1" customFormat="1" ht="157.5" customHeight="1">
      <c r="A53" s="8" t="s">
        <v>2947</v>
      </c>
      <c r="B53" s="8" t="s">
        <v>620</v>
      </c>
      <c r="C53" s="13" t="s">
        <v>1291</v>
      </c>
      <c r="D53" s="8" t="s">
        <v>2948</v>
      </c>
      <c r="E53" s="13" t="s">
        <v>2414</v>
      </c>
      <c r="F53" s="13">
        <v>2050</v>
      </c>
      <c r="G53" s="8" t="s">
        <v>2949</v>
      </c>
      <c r="H53" s="12" t="s">
        <v>2066</v>
      </c>
      <c r="I53" s="12" t="s">
        <v>2066</v>
      </c>
      <c r="J53" s="12" t="s">
        <v>2066</v>
      </c>
      <c r="K53" s="12" t="s">
        <v>2066</v>
      </c>
      <c r="L53" s="12" t="s">
        <v>2066</v>
      </c>
      <c r="M53" s="11" t="s">
        <v>2176</v>
      </c>
      <c r="N53" s="8" t="s">
        <v>64</v>
      </c>
      <c r="O53" s="8" t="s">
        <v>64</v>
      </c>
      <c r="P53" s="8" t="s">
        <v>64</v>
      </c>
      <c r="Q53" s="8" t="s">
        <v>2950</v>
      </c>
      <c r="R53" s="8" t="s">
        <v>2951</v>
      </c>
      <c r="S53" s="8" t="s">
        <v>2952</v>
      </c>
      <c r="T53" s="8" t="s">
        <v>2326</v>
      </c>
      <c r="U53" s="8" t="s">
        <v>2386</v>
      </c>
      <c r="V53" s="8" t="s">
        <v>2066</v>
      </c>
      <c r="W53" s="8" t="s">
        <v>2953</v>
      </c>
      <c r="X53" s="8" t="s">
        <v>2911</v>
      </c>
      <c r="Y53" s="8" t="s">
        <v>2954</v>
      </c>
      <c r="Z53" s="8" t="s">
        <v>2955</v>
      </c>
      <c r="AA53" s="8" t="s">
        <v>2956</v>
      </c>
      <c r="AB53" s="8" t="s">
        <v>2957</v>
      </c>
      <c r="AC53" s="9" t="s">
        <v>2958</v>
      </c>
      <c r="AD53" s="9" t="s">
        <v>630</v>
      </c>
    </row>
    <row r="54" spans="1:30" s="1" customFormat="1" ht="157.5" customHeight="1">
      <c r="A54" s="8" t="s">
        <v>2959</v>
      </c>
      <c r="B54" s="8" t="s">
        <v>632</v>
      </c>
      <c r="C54" s="8" t="s">
        <v>1291</v>
      </c>
      <c r="D54" s="8" t="s">
        <v>2960</v>
      </c>
      <c r="E54" s="8" t="s">
        <v>2259</v>
      </c>
      <c r="F54" s="8">
        <v>2030</v>
      </c>
      <c r="G54" s="8" t="s">
        <v>2961</v>
      </c>
      <c r="H54" s="11" t="s">
        <v>2237</v>
      </c>
      <c r="I54" s="11" t="s">
        <v>2237</v>
      </c>
      <c r="J54" s="11" t="s">
        <v>2237</v>
      </c>
      <c r="K54" s="11" t="s">
        <v>2237</v>
      </c>
      <c r="L54" s="11" t="s">
        <v>2237</v>
      </c>
      <c r="M54" s="11" t="s">
        <v>2237</v>
      </c>
      <c r="N54" s="11" t="s">
        <v>2237</v>
      </c>
      <c r="O54" s="11" t="s">
        <v>2237</v>
      </c>
      <c r="P54" s="11" t="s">
        <v>2237</v>
      </c>
      <c r="Q54" s="8" t="s">
        <v>2237</v>
      </c>
      <c r="R54" s="8" t="s">
        <v>2962</v>
      </c>
      <c r="S54" s="8" t="s">
        <v>2963</v>
      </c>
      <c r="T54" s="8" t="s">
        <v>2964</v>
      </c>
      <c r="U54" s="8" t="s">
        <v>2785</v>
      </c>
      <c r="V54" s="8" t="s">
        <v>2965</v>
      </c>
      <c r="W54" s="8" t="s">
        <v>2966</v>
      </c>
      <c r="X54" s="8" t="s">
        <v>2911</v>
      </c>
      <c r="Y54" s="8" t="s">
        <v>2237</v>
      </c>
      <c r="Z54" s="8" t="s">
        <v>2237</v>
      </c>
      <c r="AA54" s="8" t="s">
        <v>2967</v>
      </c>
      <c r="AB54" s="8" t="s">
        <v>2968</v>
      </c>
      <c r="AC54" s="9" t="s">
        <v>2969</v>
      </c>
      <c r="AD54" s="9" t="s">
        <v>638</v>
      </c>
    </row>
    <row r="55" spans="1:30" s="1" customFormat="1" ht="157.5" customHeight="1">
      <c r="A55" s="8" t="s">
        <v>2970</v>
      </c>
      <c r="B55" s="8" t="s">
        <v>387</v>
      </c>
      <c r="C55" s="8" t="s">
        <v>2971</v>
      </c>
      <c r="D55" s="8" t="s">
        <v>2972</v>
      </c>
      <c r="E55" s="8" t="s">
        <v>2973</v>
      </c>
      <c r="F55" s="8">
        <v>2050</v>
      </c>
      <c r="G55" s="8" t="s">
        <v>2673</v>
      </c>
      <c r="H55" s="11" t="s">
        <v>2176</v>
      </c>
      <c r="I55" s="11" t="s">
        <v>2176</v>
      </c>
      <c r="J55" s="11" t="s">
        <v>2176</v>
      </c>
      <c r="K55" s="11" t="s">
        <v>2176</v>
      </c>
      <c r="L55" s="11" t="s">
        <v>2176</v>
      </c>
      <c r="M55" s="11" t="s">
        <v>2176</v>
      </c>
      <c r="N55" s="11" t="s">
        <v>2974</v>
      </c>
      <c r="O55" s="11" t="s">
        <v>2237</v>
      </c>
      <c r="P55" s="11" t="s">
        <v>2237</v>
      </c>
      <c r="Q55" s="8" t="s">
        <v>2237</v>
      </c>
      <c r="R55" s="8" t="s">
        <v>2975</v>
      </c>
      <c r="S55" s="8" t="s">
        <v>2976</v>
      </c>
      <c r="T55" s="8" t="s">
        <v>2964</v>
      </c>
      <c r="U55" s="8" t="s">
        <v>2785</v>
      </c>
      <c r="V55" s="8" t="s">
        <v>2977</v>
      </c>
      <c r="W55" s="8" t="s">
        <v>2978</v>
      </c>
      <c r="X55" s="8" t="s">
        <v>2979</v>
      </c>
      <c r="Y55" s="8" t="s">
        <v>2980</v>
      </c>
      <c r="Z55" s="8" t="s">
        <v>2237</v>
      </c>
      <c r="AA55" s="8" t="s">
        <v>2981</v>
      </c>
      <c r="AB55" s="8" t="s">
        <v>2982</v>
      </c>
      <c r="AC55" s="9" t="s">
        <v>2983</v>
      </c>
      <c r="AD55" s="9" t="s">
        <v>648</v>
      </c>
    </row>
    <row r="56" spans="1:30" s="1" customFormat="1" ht="157.5" customHeight="1">
      <c r="A56" s="8" t="s">
        <v>2984</v>
      </c>
      <c r="B56" s="8" t="s">
        <v>2985</v>
      </c>
      <c r="C56" s="8" t="s">
        <v>1292</v>
      </c>
      <c r="D56" s="8" t="s">
        <v>2986</v>
      </c>
      <c r="E56" s="8" t="s">
        <v>2987</v>
      </c>
      <c r="F56" s="8">
        <v>2037</v>
      </c>
      <c r="G56" s="8" t="s">
        <v>2988</v>
      </c>
      <c r="H56" s="12" t="s">
        <v>2066</v>
      </c>
      <c r="I56" s="12" t="s">
        <v>2066</v>
      </c>
      <c r="J56" s="11" t="s">
        <v>2176</v>
      </c>
      <c r="K56" s="11" t="s">
        <v>2176</v>
      </c>
      <c r="L56" s="11" t="s">
        <v>2176</v>
      </c>
      <c r="M56" s="11" t="s">
        <v>2176</v>
      </c>
      <c r="N56" s="8" t="s">
        <v>2485</v>
      </c>
      <c r="O56" s="8" t="s">
        <v>2176</v>
      </c>
      <c r="P56" s="8" t="s">
        <v>2176</v>
      </c>
      <c r="Q56" s="8" t="s">
        <v>2989</v>
      </c>
      <c r="R56" s="8" t="s">
        <v>2262</v>
      </c>
      <c r="S56" s="8" t="s">
        <v>2340</v>
      </c>
      <c r="T56" s="8" t="s">
        <v>2964</v>
      </c>
      <c r="U56" s="8" t="s">
        <v>2990</v>
      </c>
      <c r="V56" s="8" t="s">
        <v>2176</v>
      </c>
      <c r="W56" s="8" t="s">
        <v>2991</v>
      </c>
      <c r="X56" s="8" t="s">
        <v>2992</v>
      </c>
      <c r="Y56" s="8" t="s">
        <v>2237</v>
      </c>
      <c r="Z56" s="8" t="s">
        <v>2993</v>
      </c>
      <c r="AA56" s="8" t="s">
        <v>2994</v>
      </c>
      <c r="AB56" s="8" t="s">
        <v>2995</v>
      </c>
      <c r="AC56" s="9" t="s">
        <v>2996</v>
      </c>
      <c r="AD56" s="9" t="s">
        <v>660</v>
      </c>
    </row>
    <row r="57" spans="1:30" s="1" customFormat="1" ht="197.25" customHeight="1">
      <c r="A57" s="8" t="s">
        <v>2997</v>
      </c>
      <c r="B57" s="8" t="s">
        <v>295</v>
      </c>
      <c r="C57" s="8" t="s">
        <v>2998</v>
      </c>
      <c r="D57" s="8" t="s">
        <v>664</v>
      </c>
      <c r="E57" s="8" t="s">
        <v>2259</v>
      </c>
      <c r="F57" s="8">
        <v>2030</v>
      </c>
      <c r="G57" s="8" t="s">
        <v>2999</v>
      </c>
      <c r="H57" s="12" t="s">
        <v>2066</v>
      </c>
      <c r="I57" s="12" t="s">
        <v>2066</v>
      </c>
      <c r="J57" s="12" t="s">
        <v>2066</v>
      </c>
      <c r="K57" s="11" t="s">
        <v>2176</v>
      </c>
      <c r="L57" s="11" t="s">
        <v>2176</v>
      </c>
      <c r="M57" s="11" t="s">
        <v>2176</v>
      </c>
      <c r="N57" s="8" t="s">
        <v>2485</v>
      </c>
      <c r="O57" s="8" t="s">
        <v>2176</v>
      </c>
      <c r="P57" s="8" t="s">
        <v>2176</v>
      </c>
      <c r="Q57" s="8" t="s">
        <v>3000</v>
      </c>
      <c r="R57" s="8" t="s">
        <v>2446</v>
      </c>
      <c r="S57" s="8" t="s">
        <v>3001</v>
      </c>
      <c r="T57" s="8" t="s">
        <v>3002</v>
      </c>
      <c r="U57" s="8" t="s">
        <v>2279</v>
      </c>
      <c r="V57" s="8" t="s">
        <v>2176</v>
      </c>
      <c r="W57" s="8" t="s">
        <v>3003</v>
      </c>
      <c r="X57" s="8" t="s">
        <v>3004</v>
      </c>
      <c r="Y57" s="8" t="s">
        <v>2237</v>
      </c>
      <c r="Z57" s="8" t="s">
        <v>3005</v>
      </c>
      <c r="AA57" s="8" t="s">
        <v>3006</v>
      </c>
      <c r="AB57" s="8" t="s">
        <v>3007</v>
      </c>
      <c r="AC57" s="9" t="s">
        <v>3008</v>
      </c>
      <c r="AD57" s="9" t="s">
        <v>669</v>
      </c>
    </row>
    <row r="58" spans="1:30" s="1" customFormat="1" ht="227.25" customHeight="1">
      <c r="A58" s="8" t="s">
        <v>3009</v>
      </c>
      <c r="B58" s="8" t="s">
        <v>269</v>
      </c>
      <c r="C58" s="8" t="s">
        <v>3010</v>
      </c>
      <c r="D58" s="8" t="s">
        <v>3011</v>
      </c>
      <c r="E58" s="8" t="s">
        <v>2259</v>
      </c>
      <c r="F58" s="8">
        <v>2030</v>
      </c>
      <c r="G58" s="8" t="s">
        <v>3012</v>
      </c>
      <c r="H58" s="12" t="s">
        <v>2066</v>
      </c>
      <c r="I58" s="12" t="s">
        <v>2066</v>
      </c>
      <c r="J58" s="12" t="s">
        <v>2066</v>
      </c>
      <c r="K58" s="12" t="s">
        <v>2066</v>
      </c>
      <c r="L58" s="12" t="s">
        <v>2066</v>
      </c>
      <c r="M58" s="11" t="s">
        <v>64</v>
      </c>
      <c r="N58" s="8" t="s">
        <v>2066</v>
      </c>
      <c r="O58" s="8" t="s">
        <v>2176</v>
      </c>
      <c r="P58" s="8" t="s">
        <v>2066</v>
      </c>
      <c r="Q58" s="8" t="s">
        <v>2237</v>
      </c>
      <c r="R58" s="8" t="s">
        <v>2262</v>
      </c>
      <c r="S58" s="8" t="s">
        <v>3013</v>
      </c>
      <c r="T58" s="8" t="s">
        <v>3014</v>
      </c>
      <c r="U58" s="8" t="s">
        <v>2279</v>
      </c>
      <c r="V58" s="8" t="s">
        <v>2176</v>
      </c>
      <c r="W58" s="8" t="s">
        <v>3015</v>
      </c>
      <c r="X58" s="8" t="s">
        <v>3016</v>
      </c>
      <c r="Y58" s="8" t="s">
        <v>3017</v>
      </c>
      <c r="Z58" s="8" t="s">
        <v>2237</v>
      </c>
      <c r="AA58" s="8" t="s">
        <v>3018</v>
      </c>
      <c r="AB58" s="8" t="s">
        <v>3019</v>
      </c>
      <c r="AC58" s="9" t="s">
        <v>3020</v>
      </c>
      <c r="AD58" s="9" t="s">
        <v>3021</v>
      </c>
    </row>
    <row r="59" spans="1:30" s="1" customFormat="1" ht="146.44999999999999" customHeight="1">
      <c r="A59" s="8" t="s">
        <v>3022</v>
      </c>
      <c r="B59" s="8" t="s">
        <v>3023</v>
      </c>
      <c r="C59" s="8" t="s">
        <v>1294</v>
      </c>
      <c r="D59" s="8" t="s">
        <v>3024</v>
      </c>
      <c r="E59" s="8" t="s">
        <v>3025</v>
      </c>
      <c r="F59" s="8">
        <v>2040</v>
      </c>
      <c r="G59" s="8" t="s">
        <v>3026</v>
      </c>
      <c r="H59" s="12" t="s">
        <v>2066</v>
      </c>
      <c r="I59" s="12" t="s">
        <v>2066</v>
      </c>
      <c r="J59" s="12" t="s">
        <v>2066</v>
      </c>
      <c r="K59" s="12" t="s">
        <v>2066</v>
      </c>
      <c r="L59" s="11" t="s">
        <v>2176</v>
      </c>
      <c r="M59" s="11" t="s">
        <v>2066</v>
      </c>
      <c r="N59" s="11" t="s">
        <v>2066</v>
      </c>
      <c r="O59" s="8" t="s">
        <v>2176</v>
      </c>
      <c r="P59" s="8" t="s">
        <v>2066</v>
      </c>
      <c r="Q59" s="8" t="s">
        <v>3027</v>
      </c>
      <c r="R59" s="8" t="s">
        <v>2324</v>
      </c>
      <c r="S59" s="8" t="s">
        <v>3028</v>
      </c>
      <c r="T59" s="8" t="s">
        <v>2264</v>
      </c>
      <c r="U59" s="8" t="s">
        <v>2386</v>
      </c>
      <c r="V59" s="8" t="s">
        <v>3029</v>
      </c>
      <c r="W59" s="11" t="s">
        <v>3030</v>
      </c>
      <c r="X59" s="11" t="s">
        <v>3031</v>
      </c>
      <c r="Y59" s="8" t="s">
        <v>2237</v>
      </c>
      <c r="Z59" s="8" t="s">
        <v>2237</v>
      </c>
      <c r="AA59" s="8" t="s">
        <v>3032</v>
      </c>
      <c r="AB59" s="8" t="s">
        <v>3033</v>
      </c>
      <c r="AC59" s="9" t="s">
        <v>3034</v>
      </c>
      <c r="AD59" s="9" t="s">
        <v>679</v>
      </c>
    </row>
    <row r="60" spans="1:30" s="1" customFormat="1" ht="192.75" customHeight="1">
      <c r="A60" s="8" t="s">
        <v>3035</v>
      </c>
      <c r="B60" s="8" t="s">
        <v>3036</v>
      </c>
      <c r="C60" s="8" t="s">
        <v>1295</v>
      </c>
      <c r="D60" s="8" t="s">
        <v>682</v>
      </c>
      <c r="E60" s="8" t="s">
        <v>3037</v>
      </c>
      <c r="F60" s="8">
        <v>2050</v>
      </c>
      <c r="G60" s="8" t="s">
        <v>3038</v>
      </c>
      <c r="H60" s="12" t="s">
        <v>2066</v>
      </c>
      <c r="I60" s="12" t="s">
        <v>2066</v>
      </c>
      <c r="J60" s="12" t="s">
        <v>2066</v>
      </c>
      <c r="K60" s="11" t="s">
        <v>2176</v>
      </c>
      <c r="L60" s="11" t="s">
        <v>2176</v>
      </c>
      <c r="M60" s="11" t="s">
        <v>2176</v>
      </c>
      <c r="N60" s="11" t="s">
        <v>2066</v>
      </c>
      <c r="O60" s="8" t="s">
        <v>2176</v>
      </c>
      <c r="P60" s="8" t="s">
        <v>2176</v>
      </c>
      <c r="Q60" s="8" t="s">
        <v>2237</v>
      </c>
      <c r="R60" s="8" t="s">
        <v>3039</v>
      </c>
      <c r="S60" s="8" t="s">
        <v>2340</v>
      </c>
      <c r="T60" s="8" t="s">
        <v>2264</v>
      </c>
      <c r="U60" s="8" t="s">
        <v>2279</v>
      </c>
      <c r="V60" s="8" t="s">
        <v>2176</v>
      </c>
      <c r="W60" s="8" t="s">
        <v>3040</v>
      </c>
      <c r="X60" s="8" t="s">
        <v>3041</v>
      </c>
      <c r="Y60" s="8" t="s">
        <v>3042</v>
      </c>
      <c r="Z60" s="8" t="s">
        <v>3043</v>
      </c>
      <c r="AA60" s="8" t="s">
        <v>3044</v>
      </c>
      <c r="AB60" s="8" t="s">
        <v>3045</v>
      </c>
      <c r="AC60" s="9" t="s">
        <v>3046</v>
      </c>
      <c r="AD60" s="9" t="s">
        <v>690</v>
      </c>
    </row>
    <row r="61" spans="1:30" s="1" customFormat="1" ht="192.75" customHeight="1">
      <c r="A61" s="8" t="s">
        <v>3047</v>
      </c>
      <c r="B61" s="8" t="s">
        <v>692</v>
      </c>
      <c r="C61" s="8" t="s">
        <v>3048</v>
      </c>
      <c r="D61" s="8" t="s">
        <v>3049</v>
      </c>
      <c r="E61" s="8" t="s">
        <v>2920</v>
      </c>
      <c r="F61" s="8"/>
      <c r="G61" s="8" t="s">
        <v>3050</v>
      </c>
      <c r="H61" s="11" t="s">
        <v>2066</v>
      </c>
      <c r="I61" s="11" t="s">
        <v>3051</v>
      </c>
      <c r="J61" s="11" t="s">
        <v>2066</v>
      </c>
      <c r="K61" s="11" t="s">
        <v>2066</v>
      </c>
      <c r="L61" s="11" t="s">
        <v>2176</v>
      </c>
      <c r="M61" s="11" t="s">
        <v>2176</v>
      </c>
      <c r="N61" s="11" t="s">
        <v>3052</v>
      </c>
      <c r="O61" s="8" t="s">
        <v>2176</v>
      </c>
      <c r="P61" s="8" t="s">
        <v>2176</v>
      </c>
      <c r="Q61" s="8" t="s">
        <v>3053</v>
      </c>
      <c r="R61" s="8" t="s">
        <v>2262</v>
      </c>
      <c r="S61" s="8" t="s">
        <v>3054</v>
      </c>
      <c r="T61" s="8" t="s">
        <v>2704</v>
      </c>
      <c r="U61" s="8" t="s">
        <v>3055</v>
      </c>
      <c r="V61" s="8" t="s">
        <v>3056</v>
      </c>
      <c r="W61" s="8" t="s">
        <v>3057</v>
      </c>
      <c r="X61" s="8" t="s">
        <v>3058</v>
      </c>
      <c r="Y61" s="8" t="s">
        <v>2066</v>
      </c>
      <c r="Z61" s="8" t="s">
        <v>3059</v>
      </c>
      <c r="AA61" s="8" t="s">
        <v>3060</v>
      </c>
      <c r="AB61" s="8" t="s">
        <v>3061</v>
      </c>
      <c r="AC61" s="9" t="s">
        <v>3062</v>
      </c>
      <c r="AD61" s="9" t="s">
        <v>699</v>
      </c>
    </row>
    <row r="62" spans="1:30" s="1" customFormat="1" ht="192.75" customHeight="1">
      <c r="A62" s="8" t="s">
        <v>3063</v>
      </c>
      <c r="B62" s="8" t="s">
        <v>269</v>
      </c>
      <c r="C62" s="8" t="s">
        <v>1296</v>
      </c>
      <c r="D62" s="8" t="s">
        <v>3064</v>
      </c>
      <c r="E62" s="8" t="s">
        <v>3065</v>
      </c>
      <c r="F62" s="8">
        <v>2030</v>
      </c>
      <c r="G62" s="8" t="s">
        <v>3066</v>
      </c>
      <c r="H62" s="11" t="s">
        <v>2066</v>
      </c>
      <c r="I62" s="11" t="s">
        <v>2066</v>
      </c>
      <c r="J62" s="11" t="s">
        <v>2066</v>
      </c>
      <c r="K62" s="11" t="s">
        <v>2176</v>
      </c>
      <c r="L62" s="11" t="s">
        <v>2176</v>
      </c>
      <c r="M62" s="11" t="s">
        <v>2176</v>
      </c>
      <c r="N62" s="11" t="s">
        <v>3067</v>
      </c>
      <c r="O62" s="8" t="s">
        <v>2176</v>
      </c>
      <c r="P62" s="8" t="s">
        <v>2176</v>
      </c>
      <c r="Q62" s="8" t="s">
        <v>3068</v>
      </c>
      <c r="R62" s="8" t="s">
        <v>3069</v>
      </c>
      <c r="S62" s="8" t="s">
        <v>3070</v>
      </c>
      <c r="T62" s="8" t="s">
        <v>2704</v>
      </c>
      <c r="U62" s="8" t="s">
        <v>2279</v>
      </c>
      <c r="V62" s="8" t="s">
        <v>3071</v>
      </c>
      <c r="W62" s="8" t="s">
        <v>3072</v>
      </c>
      <c r="X62" s="8" t="s">
        <v>3073</v>
      </c>
      <c r="Y62" s="8" t="s">
        <v>2176</v>
      </c>
      <c r="Z62" s="8" t="s">
        <v>3074</v>
      </c>
      <c r="AA62" s="8" t="s">
        <v>3075</v>
      </c>
      <c r="AB62" s="8" t="s">
        <v>3076</v>
      </c>
      <c r="AC62" s="9" t="s">
        <v>3077</v>
      </c>
      <c r="AD62" s="9" t="s">
        <v>709</v>
      </c>
    </row>
    <row r="63" spans="1:30" s="1" customFormat="1" ht="219" customHeight="1">
      <c r="A63" s="8" t="s">
        <v>3078</v>
      </c>
      <c r="B63" s="8" t="s">
        <v>711</v>
      </c>
      <c r="C63" s="8" t="s">
        <v>1296</v>
      </c>
      <c r="D63" s="8" t="s">
        <v>3079</v>
      </c>
      <c r="E63" s="8" t="s">
        <v>3080</v>
      </c>
      <c r="F63" s="8">
        <v>2040</v>
      </c>
      <c r="G63" s="8" t="s">
        <v>3081</v>
      </c>
      <c r="H63" s="12" t="s">
        <v>2066</v>
      </c>
      <c r="I63" s="12" t="s">
        <v>2066</v>
      </c>
      <c r="J63" s="12" t="s">
        <v>2066</v>
      </c>
      <c r="K63" s="11" t="s">
        <v>2066</v>
      </c>
      <c r="L63" s="11" t="s">
        <v>2176</v>
      </c>
      <c r="M63" s="11" t="s">
        <v>2176</v>
      </c>
      <c r="N63" s="11" t="s">
        <v>2066</v>
      </c>
      <c r="O63" s="8" t="s">
        <v>2176</v>
      </c>
      <c r="P63" s="8" t="s">
        <v>2176</v>
      </c>
      <c r="Q63" s="8" t="s">
        <v>3082</v>
      </c>
      <c r="R63" s="8" t="s">
        <v>3083</v>
      </c>
      <c r="S63" s="8" t="s">
        <v>3084</v>
      </c>
      <c r="T63" s="8" t="s">
        <v>2264</v>
      </c>
      <c r="U63" s="8" t="s">
        <v>3085</v>
      </c>
      <c r="V63" s="8" t="s">
        <v>3086</v>
      </c>
      <c r="W63" s="8" t="s">
        <v>3087</v>
      </c>
      <c r="X63" s="8" t="s">
        <v>3088</v>
      </c>
      <c r="Y63" s="8" t="s">
        <v>2237</v>
      </c>
      <c r="Z63" s="8" t="s">
        <v>3089</v>
      </c>
      <c r="AA63" s="8" t="s">
        <v>3090</v>
      </c>
      <c r="AB63" s="8" t="s">
        <v>3091</v>
      </c>
      <c r="AC63" s="9" t="s">
        <v>3092</v>
      </c>
      <c r="AD63" s="9" t="s">
        <v>720</v>
      </c>
    </row>
    <row r="64" spans="1:30" s="1" customFormat="1" ht="224.25" customHeight="1">
      <c r="A64" s="8" t="s">
        <v>3093</v>
      </c>
      <c r="B64" s="8" t="s">
        <v>3094</v>
      </c>
      <c r="C64" s="8" t="s">
        <v>1297</v>
      </c>
      <c r="D64" s="8" t="s">
        <v>3095</v>
      </c>
      <c r="E64" s="8" t="s">
        <v>3096</v>
      </c>
      <c r="F64" s="8">
        <v>2040</v>
      </c>
      <c r="G64" s="8" t="s">
        <v>3097</v>
      </c>
      <c r="H64" s="12" t="s">
        <v>2066</v>
      </c>
      <c r="I64" s="12" t="s">
        <v>2066</v>
      </c>
      <c r="J64" s="12" t="s">
        <v>2066</v>
      </c>
      <c r="K64" s="11" t="s">
        <v>2066</v>
      </c>
      <c r="L64" s="11" t="s">
        <v>2066</v>
      </c>
      <c r="M64" s="11" t="s">
        <v>2066</v>
      </c>
      <c r="N64" s="11" t="s">
        <v>2066</v>
      </c>
      <c r="O64" s="8" t="s">
        <v>2176</v>
      </c>
      <c r="P64" s="8" t="s">
        <v>2066</v>
      </c>
      <c r="Q64" s="8" t="s">
        <v>3098</v>
      </c>
      <c r="R64" s="8" t="s">
        <v>3099</v>
      </c>
      <c r="S64" s="8" t="s">
        <v>3100</v>
      </c>
      <c r="T64" s="8" t="s">
        <v>2264</v>
      </c>
      <c r="U64" s="8" t="s">
        <v>2279</v>
      </c>
      <c r="V64" s="8" t="s">
        <v>3101</v>
      </c>
      <c r="W64" s="8" t="s">
        <v>3102</v>
      </c>
      <c r="X64" s="8" t="s">
        <v>3103</v>
      </c>
      <c r="Y64" s="8" t="s">
        <v>2237</v>
      </c>
      <c r="Z64" s="8" t="s">
        <v>3104</v>
      </c>
      <c r="AA64" s="8" t="s">
        <v>3105</v>
      </c>
      <c r="AB64" s="8" t="s">
        <v>3106</v>
      </c>
      <c r="AC64" s="9" t="s">
        <v>3107</v>
      </c>
      <c r="AD64" s="9" t="s">
        <v>3108</v>
      </c>
    </row>
    <row r="65" spans="1:31" s="1" customFormat="1" ht="141" customHeight="1">
      <c r="A65" s="8" t="s">
        <v>3109</v>
      </c>
      <c r="B65" s="8" t="s">
        <v>3110</v>
      </c>
      <c r="C65" s="8" t="s">
        <v>3111</v>
      </c>
      <c r="D65" s="8" t="s">
        <v>723</v>
      </c>
      <c r="E65" s="8" t="s">
        <v>3112</v>
      </c>
      <c r="F65" s="8">
        <v>2030</v>
      </c>
      <c r="G65" s="8" t="s">
        <v>3113</v>
      </c>
      <c r="H65" s="8" t="s">
        <v>2066</v>
      </c>
      <c r="I65" s="8" t="s">
        <v>2066</v>
      </c>
      <c r="J65" s="8" t="s">
        <v>2066</v>
      </c>
      <c r="K65" s="8" t="s">
        <v>2066</v>
      </c>
      <c r="L65" s="8" t="s">
        <v>2176</v>
      </c>
      <c r="M65" s="8" t="s">
        <v>2176</v>
      </c>
      <c r="N65" s="8" t="s">
        <v>2066</v>
      </c>
      <c r="O65" s="8" t="s">
        <v>2176</v>
      </c>
      <c r="P65" s="8" t="s">
        <v>2066</v>
      </c>
      <c r="Q65" s="8" t="s">
        <v>3114</v>
      </c>
      <c r="R65" s="8" t="s">
        <v>3115</v>
      </c>
      <c r="S65" s="8" t="s">
        <v>3116</v>
      </c>
      <c r="T65" s="8" t="s">
        <v>2326</v>
      </c>
      <c r="U65" s="8" t="s">
        <v>2279</v>
      </c>
      <c r="V65" s="8" t="s">
        <v>2176</v>
      </c>
      <c r="W65" s="8" t="s">
        <v>3117</v>
      </c>
      <c r="X65" s="8" t="s">
        <v>3118</v>
      </c>
      <c r="Y65" s="8" t="s">
        <v>2237</v>
      </c>
      <c r="Z65" s="8" t="s">
        <v>3119</v>
      </c>
      <c r="AA65" s="8" t="s">
        <v>3120</v>
      </c>
      <c r="AB65" s="8" t="s">
        <v>3121</v>
      </c>
      <c r="AC65" s="9" t="s">
        <v>3122</v>
      </c>
      <c r="AD65" s="9" t="s">
        <v>729</v>
      </c>
    </row>
    <row r="66" spans="1:31" s="1" customFormat="1" ht="168" customHeight="1">
      <c r="A66" s="13" t="s">
        <v>3123</v>
      </c>
      <c r="B66" s="13" t="s">
        <v>731</v>
      </c>
      <c r="C66" s="8" t="s">
        <v>3124</v>
      </c>
      <c r="D66" s="8" t="s">
        <v>3125</v>
      </c>
      <c r="E66" s="13" t="s">
        <v>3112</v>
      </c>
      <c r="F66" s="13">
        <v>2030</v>
      </c>
      <c r="G66" s="13" t="s">
        <v>3126</v>
      </c>
      <c r="H66" s="12" t="s">
        <v>2066</v>
      </c>
      <c r="I66" s="12" t="s">
        <v>2066</v>
      </c>
      <c r="J66" s="12" t="s">
        <v>2066</v>
      </c>
      <c r="K66" s="8" t="s">
        <v>2176</v>
      </c>
      <c r="L66" s="8" t="s">
        <v>2176</v>
      </c>
      <c r="M66" s="8" t="s">
        <v>2176</v>
      </c>
      <c r="N66" s="8" t="s">
        <v>2066</v>
      </c>
      <c r="O66" s="8" t="s">
        <v>2176</v>
      </c>
      <c r="P66" s="8" t="s">
        <v>2176</v>
      </c>
      <c r="Q66" s="8" t="s">
        <v>3127</v>
      </c>
      <c r="R66" s="8" t="s">
        <v>3128</v>
      </c>
      <c r="S66" s="8" t="s">
        <v>2237</v>
      </c>
      <c r="T66" s="8" t="s">
        <v>2233</v>
      </c>
      <c r="U66" s="8" t="s">
        <v>3129</v>
      </c>
      <c r="V66" s="8" t="s">
        <v>2176</v>
      </c>
      <c r="W66" s="8" t="s">
        <v>3130</v>
      </c>
      <c r="X66" s="8" t="s">
        <v>3131</v>
      </c>
      <c r="Y66" s="8" t="s">
        <v>2237</v>
      </c>
      <c r="Z66" s="8" t="s">
        <v>2237</v>
      </c>
      <c r="AA66" s="8" t="s">
        <v>3132</v>
      </c>
      <c r="AB66" s="8" t="s">
        <v>3133</v>
      </c>
      <c r="AC66" s="9" t="s">
        <v>3134</v>
      </c>
      <c r="AD66" s="9" t="s">
        <v>738</v>
      </c>
    </row>
    <row r="67" spans="1:31" s="1" customFormat="1" ht="168" customHeight="1">
      <c r="A67" s="8" t="s">
        <v>3135</v>
      </c>
      <c r="B67" s="8" t="s">
        <v>3136</v>
      </c>
      <c r="C67" s="8" t="s">
        <v>1298</v>
      </c>
      <c r="D67" s="8" t="s">
        <v>3137</v>
      </c>
      <c r="E67" s="8" t="s">
        <v>3138</v>
      </c>
      <c r="F67" s="8">
        <v>2030</v>
      </c>
      <c r="G67" s="8" t="s">
        <v>3139</v>
      </c>
      <c r="H67" s="11" t="s">
        <v>2066</v>
      </c>
      <c r="I67" s="11" t="s">
        <v>2066</v>
      </c>
      <c r="J67" s="11" t="s">
        <v>2066</v>
      </c>
      <c r="K67" s="8" t="s">
        <v>2066</v>
      </c>
      <c r="L67" s="8" t="s">
        <v>2176</v>
      </c>
      <c r="M67" s="8" t="s">
        <v>2176</v>
      </c>
      <c r="N67" s="8" t="s">
        <v>2066</v>
      </c>
      <c r="O67" s="8" t="s">
        <v>2176</v>
      </c>
      <c r="P67" s="8" t="s">
        <v>2066</v>
      </c>
      <c r="Q67" s="8" t="s">
        <v>3140</v>
      </c>
      <c r="R67" s="8" t="s">
        <v>2262</v>
      </c>
      <c r="S67" s="8" t="s">
        <v>3141</v>
      </c>
      <c r="T67" s="8" t="s">
        <v>2704</v>
      </c>
      <c r="U67" s="8" t="s">
        <v>2234</v>
      </c>
      <c r="V67" s="8" t="s">
        <v>3142</v>
      </c>
      <c r="W67" s="8" t="s">
        <v>3143</v>
      </c>
      <c r="X67" s="8" t="s">
        <v>3144</v>
      </c>
      <c r="Y67" s="8" t="s">
        <v>2176</v>
      </c>
      <c r="Z67" s="8" t="s">
        <v>3145</v>
      </c>
      <c r="AA67" s="8" t="s">
        <v>3146</v>
      </c>
      <c r="AB67" s="8" t="s">
        <v>3147</v>
      </c>
      <c r="AC67" s="9" t="s">
        <v>3148</v>
      </c>
      <c r="AD67" s="9" t="s">
        <v>750</v>
      </c>
    </row>
    <row r="68" spans="1:31" s="1" customFormat="1" ht="149.25" customHeight="1">
      <c r="A68" s="8" t="s">
        <v>3149</v>
      </c>
      <c r="B68" s="8" t="s">
        <v>752</v>
      </c>
      <c r="C68" s="8" t="s">
        <v>1298</v>
      </c>
      <c r="D68" s="8" t="s">
        <v>754</v>
      </c>
      <c r="E68" s="8" t="s">
        <v>3150</v>
      </c>
      <c r="F68" s="8">
        <v>2063</v>
      </c>
      <c r="G68" s="8" t="s">
        <v>3151</v>
      </c>
      <c r="H68" s="12" t="s">
        <v>2066</v>
      </c>
      <c r="I68" s="12" t="s">
        <v>2066</v>
      </c>
      <c r="J68" s="12" t="s">
        <v>2066</v>
      </c>
      <c r="K68" s="12" t="s">
        <v>2066</v>
      </c>
      <c r="L68" s="8" t="s">
        <v>2176</v>
      </c>
      <c r="M68" s="8" t="s">
        <v>2066</v>
      </c>
      <c r="N68" s="8" t="s">
        <v>2066</v>
      </c>
      <c r="O68" s="8" t="s">
        <v>2176</v>
      </c>
      <c r="P68" s="8" t="s">
        <v>2066</v>
      </c>
      <c r="Q68" s="8" t="s">
        <v>3152</v>
      </c>
      <c r="R68" s="8" t="s">
        <v>3153</v>
      </c>
      <c r="S68" s="8" t="s">
        <v>3154</v>
      </c>
      <c r="T68" s="8" t="s">
        <v>2704</v>
      </c>
      <c r="U68" s="8" t="s">
        <v>2386</v>
      </c>
      <c r="V68" s="8" t="s">
        <v>2176</v>
      </c>
      <c r="W68" s="8" t="s">
        <v>3155</v>
      </c>
      <c r="X68" s="8" t="s">
        <v>3156</v>
      </c>
      <c r="Y68" s="8" t="s">
        <v>2237</v>
      </c>
      <c r="Z68" s="8" t="s">
        <v>3157</v>
      </c>
      <c r="AA68" s="8" t="s">
        <v>757</v>
      </c>
      <c r="AB68" s="8" t="s">
        <v>3158</v>
      </c>
      <c r="AC68" s="9" t="s">
        <v>3159</v>
      </c>
      <c r="AD68" s="14" t="s">
        <v>759</v>
      </c>
    </row>
    <row r="69" spans="1:31" ht="14.25">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A90" workbookViewId="0">
      <selection activeCell="A79" sqref="A79"/>
    </sheetView>
  </sheetViews>
  <sheetFormatPr baseColWidth="10" defaultColWidth="8.875" defaultRowHeight="14.25"/>
  <cols>
    <col min="1" max="1" width="18.125" customWidth="1"/>
    <col min="3" max="3" width="13.125" customWidth="1"/>
    <col min="16" max="16" width="25.25" customWidth="1"/>
    <col min="19" max="19" width="17.875" customWidth="1"/>
    <col min="22" max="22" width="14.25" style="18" customWidth="1"/>
  </cols>
  <sheetData>
    <row r="1" spans="1:24" ht="15.75">
      <c r="A1" t="s">
        <v>3160</v>
      </c>
      <c r="B1" t="s">
        <v>3161</v>
      </c>
      <c r="C1" t="s">
        <v>3162</v>
      </c>
      <c r="P1" s="17" t="s">
        <v>3163</v>
      </c>
      <c r="Q1" s="20"/>
      <c r="R1" s="20"/>
      <c r="S1" s="20" t="s">
        <v>3164</v>
      </c>
      <c r="W1" s="16"/>
      <c r="X1" s="16"/>
    </row>
    <row r="2" spans="1:24" ht="14.45" customHeight="1">
      <c r="A2" t="s">
        <v>269</v>
      </c>
      <c r="B2">
        <f>COUNTIFS(models_list_studies!B:B, "*OSeMOSYS*",models_list_studies!B:B,"&lt;&gt;*LEAP*", models_list_studies!B:B,"&lt;&gt;*FlexTool*",models_list_studies!B:B,"&lt;&gt;*ONSSET*")</f>
        <v>12</v>
      </c>
      <c r="C2" s="5">
        <f t="shared" ref="C2:C10" si="0">B2/$B$17</f>
        <v>0.18181818181818182</v>
      </c>
      <c r="P2" s="19" t="s">
        <v>3165</v>
      </c>
      <c r="Q2" s="15"/>
      <c r="R2" s="15"/>
      <c r="S2" s="15" t="s">
        <v>1131</v>
      </c>
    </row>
    <row r="3" spans="1:24">
      <c r="A3" t="s">
        <v>387</v>
      </c>
      <c r="B3">
        <f>COUNTIFS(models_list_studies!B:B,"*LEAP*",models_list_studies!B:B, "&lt;&gt;*OSeMOSYS*", models_list_studies!B:B, "&lt;&gt;*NEMO*", models_list_studies!B:B, "&lt;&gt;*MCDM*", models_list_studies!B:B, "&lt;&gt;*CLEWS*")</f>
        <v>8</v>
      </c>
      <c r="C3" s="5">
        <f t="shared" si="0"/>
        <v>0.12121212121212122</v>
      </c>
      <c r="P3" s="19" t="s">
        <v>3166</v>
      </c>
      <c r="Q3" s="15"/>
      <c r="R3" s="15"/>
      <c r="S3" s="15" t="s">
        <v>1133</v>
      </c>
    </row>
    <row r="4" spans="1:24">
      <c r="A4" t="s">
        <v>2082</v>
      </c>
      <c r="B4">
        <f>COUNTIFS(models_list_studies!B:B, "*TIMES*") + COUNTIFS(models_list_studies!B:B, "*MARKAL*")-COUNTIFS(models_list_studies!B:B, "*TIMES*",models_list_studies!B:B, "*MARKAL*")</f>
        <v>6</v>
      </c>
      <c r="C4" s="5">
        <f t="shared" si="0"/>
        <v>9.0909090909090912E-2</v>
      </c>
      <c r="P4" s="19" t="s">
        <v>3167</v>
      </c>
      <c r="Q4" s="15"/>
      <c r="R4" s="15"/>
      <c r="S4" s="15" t="s">
        <v>1150</v>
      </c>
    </row>
    <row r="5" spans="1:24">
      <c r="A5" t="s">
        <v>3168</v>
      </c>
      <c r="B5">
        <f>COUNTIFS(models_list_studies!B:B,"*MESSAGE*", models_list_studies!B:B, "&lt;&gt;*MAED*")+COUNTIFS(models_list_studies!B:B,"*SPLAT*")-COUNTIFS(models_list_studies!B:B,"*SPLAT*",models_list_studies!B:B,"*MESSAGE*")</f>
        <v>5</v>
      </c>
      <c r="C5" s="5">
        <f t="shared" si="0"/>
        <v>7.575757575757576E-2</v>
      </c>
      <c r="P5" s="19" t="s">
        <v>3169</v>
      </c>
      <c r="Q5" s="15"/>
      <c r="R5" s="15"/>
      <c r="S5" s="15" t="s">
        <v>731</v>
      </c>
    </row>
    <row r="6" spans="1:24">
      <c r="A6" t="s">
        <v>259</v>
      </c>
      <c r="B6">
        <f>COUNTIFS(models_list_studies!B:B,"*ONSSET*", models_list_studies!B:B, "&lt;&gt;*OSEMOSYS*", models_list_studies!B:B, "&lt;&gt;*Pypsa*")</f>
        <v>4</v>
      </c>
      <c r="C6" s="5">
        <f t="shared" si="0"/>
        <v>6.0606060606060608E-2</v>
      </c>
      <c r="P6" s="19" t="s">
        <v>3170</v>
      </c>
      <c r="Q6" s="15"/>
      <c r="R6" s="15"/>
      <c r="S6" s="15" t="s">
        <v>1140</v>
      </c>
    </row>
    <row r="7" spans="1:24">
      <c r="A7" t="s">
        <v>3171</v>
      </c>
      <c r="B7">
        <f>COUNTIFS(models_list_studies!B:B, "*GIS*", models_list_studies!B:B, "&lt;&gt;*TIMES*")</f>
        <v>4</v>
      </c>
      <c r="C7" s="5">
        <f t="shared" si="0"/>
        <v>6.0606060606060608E-2</v>
      </c>
      <c r="P7" s="19" t="s">
        <v>3172</v>
      </c>
      <c r="Q7" s="15"/>
      <c r="R7" s="15"/>
      <c r="S7" s="15" t="s">
        <v>1378</v>
      </c>
    </row>
    <row r="8" spans="1:24">
      <c r="A8" t="s">
        <v>761</v>
      </c>
      <c r="B8">
        <f>COUNTIFS(models_list_studies!B:B, "*HOMER*")</f>
        <v>2</v>
      </c>
      <c r="C8" s="5">
        <f t="shared" si="0"/>
        <v>3.0303030303030304E-2</v>
      </c>
      <c r="P8" s="19" t="s">
        <v>3173</v>
      </c>
      <c r="Q8" s="15"/>
      <c r="R8" s="15"/>
      <c r="S8" s="15" t="s">
        <v>1153</v>
      </c>
    </row>
    <row r="9" spans="1:24">
      <c r="A9" t="s">
        <v>532</v>
      </c>
      <c r="B9">
        <v>2</v>
      </c>
      <c r="C9" s="5">
        <f t="shared" si="0"/>
        <v>3.0303030303030304E-2</v>
      </c>
      <c r="P9" s="19" t="s">
        <v>3174</v>
      </c>
      <c r="Q9" s="15"/>
      <c r="R9" s="15"/>
      <c r="S9" s="15" t="s">
        <v>3175</v>
      </c>
    </row>
    <row r="10" spans="1:24">
      <c r="A10" t="s">
        <v>1416</v>
      </c>
      <c r="B10">
        <f>COUNTIFS(models_list_studies!B:B, "*CERC*")</f>
        <v>1</v>
      </c>
      <c r="C10" s="5">
        <f t="shared" si="0"/>
        <v>1.5151515151515152E-2</v>
      </c>
      <c r="P10" s="19" t="s">
        <v>3176</v>
      </c>
      <c r="Q10" s="15"/>
      <c r="R10" s="15"/>
      <c r="S10" t="s">
        <v>3177</v>
      </c>
    </row>
    <row r="11" spans="1:24">
      <c r="A11" t="s">
        <v>1380</v>
      </c>
      <c r="B11">
        <v>1</v>
      </c>
      <c r="C11" s="5">
        <f>B11/$B$17</f>
        <v>1.5151515151515152E-2</v>
      </c>
    </row>
    <row r="12" spans="1:24">
      <c r="A12" t="s">
        <v>1134</v>
      </c>
      <c r="B12">
        <v>1</v>
      </c>
      <c r="C12" s="5">
        <f>B12/$B$17</f>
        <v>1.5151515151515152E-2</v>
      </c>
    </row>
    <row r="13" spans="1:24">
      <c r="A13" t="s">
        <v>3163</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3164</v>
      </c>
      <c r="B14">
        <f>66-SUM(B2:B13)</f>
        <v>9</v>
      </c>
      <c r="C14" s="5">
        <f>B14/$B$17</f>
        <v>0.13636363636363635</v>
      </c>
    </row>
    <row r="17" spans="1:2">
      <c r="B17">
        <f>SUM(B2:B14)</f>
        <v>66</v>
      </c>
    </row>
    <row r="32" spans="1:2">
      <c r="A32" t="s">
        <v>3178</v>
      </c>
      <c r="B32" t="s">
        <v>3179</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3180</v>
      </c>
      <c r="B53" t="s">
        <v>3181</v>
      </c>
    </row>
    <row r="54" spans="1:2">
      <c r="A54" t="s">
        <v>3182</v>
      </c>
      <c r="B54">
        <v>32</v>
      </c>
    </row>
    <row r="55" spans="1:2">
      <c r="A55" t="s">
        <v>2487</v>
      </c>
      <c r="B55">
        <v>30</v>
      </c>
    </row>
    <row r="56" spans="1:2">
      <c r="A56" t="s">
        <v>3163</v>
      </c>
      <c r="B56">
        <v>5</v>
      </c>
    </row>
    <row r="61" spans="1:2">
      <c r="A61" s="23" t="s">
        <v>3183</v>
      </c>
      <c r="B61" s="23" t="s">
        <v>3181</v>
      </c>
    </row>
    <row r="62" spans="1:2" ht="28.5">
      <c r="A62" s="23" t="s">
        <v>3184</v>
      </c>
      <c r="B62" s="23">
        <v>28</v>
      </c>
    </row>
    <row r="63" spans="1:2" ht="42.75">
      <c r="A63" s="23" t="s">
        <v>3185</v>
      </c>
      <c r="B63" s="23">
        <v>20</v>
      </c>
    </row>
    <row r="64" spans="1:2" ht="28.5">
      <c r="A64" s="23" t="s">
        <v>3186</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25" defaultRowHeight="14.25"/>
  <cols>
    <col min="1" max="1" width="18.25" customWidth="1"/>
  </cols>
  <sheetData>
    <row r="1" spans="1:2">
      <c r="A1" t="s">
        <v>3187</v>
      </c>
      <c r="B1" t="s">
        <v>3162</v>
      </c>
    </row>
    <row r="2" spans="1:2">
      <c r="A2" t="s">
        <v>3188</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3189</v>
      </c>
      <c r="B3">
        <v>9</v>
      </c>
    </row>
    <row r="4" spans="1:2">
      <c r="A4" t="s">
        <v>1419</v>
      </c>
      <c r="B4">
        <f>66-B2-B5-B3</f>
        <v>45</v>
      </c>
    </row>
    <row r="5" spans="1:2">
      <c r="A5" t="s">
        <v>3190</v>
      </c>
      <c r="B5">
        <v>3</v>
      </c>
    </row>
    <row r="9" spans="1:2">
      <c r="A9" t="s">
        <v>3191</v>
      </c>
      <c r="B9" t="s">
        <v>3162</v>
      </c>
    </row>
    <row r="10" spans="1:2">
      <c r="A10" t="s">
        <v>3192</v>
      </c>
      <c r="B10">
        <v>14</v>
      </c>
    </row>
    <row r="11" spans="1:2">
      <c r="A11" t="s">
        <v>1291</v>
      </c>
      <c r="B11">
        <v>6</v>
      </c>
    </row>
    <row r="12" spans="1:2">
      <c r="A12" t="s">
        <v>3193</v>
      </c>
      <c r="B12">
        <v>3</v>
      </c>
    </row>
    <row r="13" spans="1:2">
      <c r="A13" t="s">
        <v>3194</v>
      </c>
      <c r="B13">
        <v>13</v>
      </c>
    </row>
    <row r="14" spans="1:2">
      <c r="A14" t="s">
        <v>3195</v>
      </c>
      <c r="B14">
        <v>10</v>
      </c>
    </row>
    <row r="15" spans="1:2">
      <c r="A15" t="s">
        <v>3196</v>
      </c>
      <c r="B15">
        <v>2</v>
      </c>
    </row>
    <row r="18" spans="1:2">
      <c r="B18">
        <f>SUM(B10:B15)</f>
        <v>48</v>
      </c>
    </row>
    <row r="22" spans="1:2">
      <c r="A22" t="s">
        <v>3197</v>
      </c>
      <c r="B22" t="s">
        <v>3198</v>
      </c>
    </row>
    <row r="23" spans="1:2">
      <c r="A23" t="s">
        <v>1284</v>
      </c>
      <c r="B23">
        <f>COUNTIF(models_list_studies!C:C,"*" &amp; A23 &amp; "*")</f>
        <v>19</v>
      </c>
    </row>
    <row r="24" spans="1:2">
      <c r="A24" t="s">
        <v>1264</v>
      </c>
      <c r="B24">
        <f>COUNTIF(models_list_studies!C:C,"*" &amp; A24 &amp; "*")</f>
        <v>12</v>
      </c>
    </row>
    <row r="25" spans="1:2">
      <c r="A25" t="s">
        <v>1257</v>
      </c>
      <c r="B25">
        <f>COUNTIF(models_list_studies!C:C,"*" &amp; A25 &amp; "*")</f>
        <v>14</v>
      </c>
    </row>
    <row r="26" spans="1:2">
      <c r="A26" t="s">
        <v>3199</v>
      </c>
      <c r="B26">
        <f>COUNTIF(models_list_studies!C:C,"*" &amp; A26 &amp; "*")</f>
        <v>11</v>
      </c>
    </row>
    <row r="27" spans="1:2">
      <c r="A27" t="s">
        <v>1291</v>
      </c>
      <c r="B27">
        <f>COUNTIF(models_list_studies!C:C,"*" &amp; A27 &amp; "*")</f>
        <v>14</v>
      </c>
    </row>
    <row r="28" spans="1:2">
      <c r="A28" t="s">
        <v>1294</v>
      </c>
      <c r="B28">
        <f>COUNTIF(models_list_studies!C:C,"*" &amp; A28 &amp; "*")</f>
        <v>12</v>
      </c>
    </row>
    <row r="29" spans="1:2">
      <c r="A29" t="s">
        <v>1271</v>
      </c>
      <c r="B29">
        <f>COUNTIF(models_list_studies!C:C,"*" &amp; A29 &amp; "*")</f>
        <v>17</v>
      </c>
    </row>
    <row r="30" spans="1:2">
      <c r="A30" t="s">
        <v>1234</v>
      </c>
      <c r="B30">
        <f>COUNTIF(models_list_studies!C:C,"*" &amp; A30 &amp; "*")</f>
        <v>12</v>
      </c>
    </row>
    <row r="31" spans="1:2">
      <c r="A31" t="s">
        <v>1297</v>
      </c>
      <c r="B31">
        <f>COUNTIF(models_list_studies!C:C,"*" &amp; A31 &amp; "*")</f>
        <v>11</v>
      </c>
    </row>
    <row r="32" spans="1:2">
      <c r="A32" t="s">
        <v>1293</v>
      </c>
      <c r="B32">
        <f t="array" ref="B32">SUMPRODUCT(--ISNUMBER(SEARCH("Sudan", SUBSTITUTE(models_list_studies!C:C, "South Sudan", ""))))</f>
        <v>10</v>
      </c>
    </row>
    <row r="33" spans="1:2">
      <c r="A33" t="s">
        <v>1280</v>
      </c>
      <c r="B33">
        <f>COUNTIF(models_list_studies!C:C,"*" &amp; A33 &amp; "*")</f>
        <v>10</v>
      </c>
    </row>
    <row r="34" spans="1:2">
      <c r="A34" t="s">
        <v>1267</v>
      </c>
      <c r="B34">
        <f>COUNTIF(models_list_studies!C:C,"*" &amp; A34 &amp; "*")</f>
        <v>15</v>
      </c>
    </row>
    <row r="35" spans="1:2">
      <c r="A35" t="s">
        <v>1281</v>
      </c>
      <c r="B35">
        <f>COUNTIF(models_list_studies!C:C,"*" &amp; A35 &amp; "*")</f>
        <v>12</v>
      </c>
    </row>
    <row r="36" spans="1:2">
      <c r="A36" t="s">
        <v>1270</v>
      </c>
      <c r="B36">
        <f>COUNTIF(models_list_studies!C:C,"*" &amp; A36 &amp; "*")+COUNTIF(models_list_studies!C:C,"*Côte d’Ivoire *")</f>
        <v>11</v>
      </c>
    </row>
    <row r="37" spans="1:2">
      <c r="A37" t="s">
        <v>1275</v>
      </c>
      <c r="B37">
        <f>COUNTIF(models_list_studies!C:C,"*" &amp; A37 &amp; "*")</f>
        <v>8</v>
      </c>
    </row>
    <row r="38" spans="1:2">
      <c r="A38" t="s">
        <v>1238</v>
      </c>
      <c r="B38">
        <f>COUNTIF(models_list_studies!C:C,"*" &amp; A38 &amp; "*")</f>
        <v>11</v>
      </c>
    </row>
    <row r="39" spans="1:2">
      <c r="A39" t="s">
        <v>1249</v>
      </c>
      <c r="B39">
        <f>COUNTIF(models_list_studies!C:C,"*" &amp; A39 &amp; "*")+COUNTIF(models_list_studies!C:C,"*Cameroun*")</f>
        <v>13</v>
      </c>
    </row>
    <row r="40" spans="1:2">
      <c r="A40" t="s">
        <v>3200</v>
      </c>
      <c r="B40">
        <f>COUNTIF(models_list_studies!C:C,"*" &amp; A40 &amp; "*")</f>
        <v>12</v>
      </c>
    </row>
    <row r="41" spans="1:2">
      <c r="A41" t="s">
        <v>1245</v>
      </c>
      <c r="B41">
        <f>COUNTIF(models_list_studies!C:C,"*" &amp; A41 &amp; "*")</f>
        <v>14</v>
      </c>
    </row>
    <row r="42" spans="1:2">
      <c r="A42" t="s">
        <v>1277</v>
      </c>
      <c r="B42">
        <f>COUNTIF(models_list_studies!C:C,"*" &amp; A42 &amp; "*")</f>
        <v>13</v>
      </c>
    </row>
    <row r="43" spans="1:2">
      <c r="A43" t="s">
        <v>1276</v>
      </c>
      <c r="B43">
        <f>COUNTIF(models_list_studies!C:C,"*" &amp; A43 &amp; "*")</f>
        <v>11</v>
      </c>
    </row>
    <row r="44" spans="1:2">
      <c r="A44" t="s">
        <v>1298</v>
      </c>
      <c r="B44">
        <f>COUNTIF(models_list_studies!C:C,"*" &amp; A44 &amp; "*")</f>
        <v>14</v>
      </c>
    </row>
    <row r="45" spans="1:2">
      <c r="A45" t="s">
        <v>1287</v>
      </c>
      <c r="B45">
        <f>COUNTIF(models_list_studies!C:C,"*" &amp; A45 &amp; "*")</f>
        <v>12</v>
      </c>
    </row>
    <row r="46" spans="1:2">
      <c r="A46" t="s">
        <v>1299</v>
      </c>
      <c r="B46">
        <f>COUNTIF(models_list_studies!C:C,"*" &amp; A46 &amp; "*")</f>
        <v>11</v>
      </c>
    </row>
    <row r="47" spans="1:2">
      <c r="A47" t="s">
        <v>1252</v>
      </c>
      <c r="B47">
        <f>COUNTIF(models_list_studies!C:C,"*" &amp; A47 &amp; "*")</f>
        <v>10</v>
      </c>
    </row>
    <row r="48" spans="1:2">
      <c r="A48" t="s">
        <v>1268</v>
      </c>
      <c r="B48">
        <f>COUNTIF(models_list_studies!C:C,"*" &amp; A48 &amp; "*")</f>
        <v>12</v>
      </c>
    </row>
    <row r="49" spans="1:2">
      <c r="A49" t="s">
        <v>1296</v>
      </c>
      <c r="B49">
        <f>COUNTIF(models_list_studies!C:C,"*" &amp; A49 &amp; "*")</f>
        <v>13</v>
      </c>
    </row>
    <row r="50" spans="1:2">
      <c r="A50" t="s">
        <v>1285</v>
      </c>
      <c r="B50">
        <f>COUNTIF(models_list_studies!C:C,"*" &amp; A50 &amp; "*")</f>
        <v>11</v>
      </c>
    </row>
    <row r="51" spans="1:2">
      <c r="A51" t="s">
        <v>1292</v>
      </c>
      <c r="B51">
        <f>COUNTIF(models_list_studies!C:C,"*" &amp; A51 &amp; "*")</f>
        <v>4</v>
      </c>
    </row>
    <row r="52" spans="1:2">
      <c r="A52" t="s">
        <v>1241</v>
      </c>
      <c r="B52">
        <f>COUNTIF(models_list_studies!C:C,"*" &amp; A52 &amp; "*")</f>
        <v>13</v>
      </c>
    </row>
    <row r="53" spans="1:2">
      <c r="A53" t="s">
        <v>1290</v>
      </c>
      <c r="B53">
        <f>COUNTIF(models_list_studies!C:C,"*" &amp; A53 &amp; "*")</f>
        <v>9</v>
      </c>
    </row>
    <row r="54" spans="1:2">
      <c r="A54" t="s">
        <v>1246</v>
      </c>
      <c r="B54">
        <f>COUNTIF(models_list_studies!C:C,"*" &amp; A54 &amp; "*")</f>
        <v>10</v>
      </c>
    </row>
    <row r="55" spans="1:2">
      <c r="A55" t="s">
        <v>1295</v>
      </c>
      <c r="B55">
        <f>COUNTIF(models_list_studies!C:C,"*" &amp; A55 &amp; "*")</f>
        <v>13</v>
      </c>
    </row>
    <row r="56" spans="1:2">
      <c r="A56" t="s">
        <v>1274</v>
      </c>
      <c r="B56">
        <f>COUNTIF(models_list_studies!C:C,"*" &amp; A56 &amp; "*")</f>
        <v>9</v>
      </c>
    </row>
    <row r="57" spans="1:2">
      <c r="A57" t="s">
        <v>1289</v>
      </c>
      <c r="B57">
        <f>COUNTIF(models_list_studies!C:C,"*" &amp; A57 &amp; "*")</f>
        <v>12</v>
      </c>
    </row>
    <row r="58" spans="1:2">
      <c r="A58" t="s">
        <v>1251</v>
      </c>
      <c r="B58">
        <f>COUNTIF(models_list_studies!C:C,"*" &amp; A58 &amp; "*")</f>
        <v>10</v>
      </c>
    </row>
    <row r="59" spans="1:2">
      <c r="A59" t="s">
        <v>1261</v>
      </c>
      <c r="B59">
        <f>COUNTIF(models_list_studies!C:C,"*" &amp; A59 &amp; "*")</f>
        <v>10</v>
      </c>
    </row>
    <row r="60" spans="1:2">
      <c r="A60" t="s">
        <v>1255</v>
      </c>
      <c r="B60">
        <f>COUNTIF(models_list_studies!C:C,"*" &amp; A60 &amp; "*")</f>
        <v>10</v>
      </c>
    </row>
    <row r="61" spans="1:2">
      <c r="A61" t="s">
        <v>1273</v>
      </c>
      <c r="B61">
        <f>COUNTIF(models_list_studies!C:C,"*" &amp; A61 &amp; "*")</f>
        <v>12</v>
      </c>
    </row>
    <row r="62" spans="1:2">
      <c r="A62" t="s">
        <v>1278</v>
      </c>
      <c r="B62">
        <f>COUNTIF(models_list_studies!C:C,"*" &amp; A62 &amp; "*")</f>
        <v>11</v>
      </c>
    </row>
    <row r="63" spans="1:2">
      <c r="A63" t="s">
        <v>1265</v>
      </c>
      <c r="B63">
        <f>COUNTIF(models_list_studies!C:C,"*" &amp; A63 &amp; "*")</f>
        <v>10</v>
      </c>
    </row>
    <row r="64" spans="1:2">
      <c r="A64" t="s">
        <v>1282</v>
      </c>
      <c r="B64">
        <f>COUNTIF(models_list_studies!C:C,"*" &amp; A64 &amp; "*")</f>
        <v>11</v>
      </c>
    </row>
    <row r="65" spans="1:2">
      <c r="A65" t="s">
        <v>1243</v>
      </c>
      <c r="B65">
        <f>COUNTIF(models_list_studies!C:C,"*" &amp; A65 &amp; "*")</f>
        <v>12</v>
      </c>
    </row>
    <row r="66" spans="1:2">
      <c r="A66" t="s">
        <v>1272</v>
      </c>
      <c r="B66">
        <f>COUNTIF(models_list_studies!C:C,"*" &amp; A66 &amp; "*")</f>
        <v>11</v>
      </c>
    </row>
    <row r="67" spans="1:2">
      <c r="A67" t="s">
        <v>1259</v>
      </c>
      <c r="B67">
        <f>COUNTIF(models_list_studies!C:C,"*" &amp; A67 &amp; "*")</f>
        <v>10</v>
      </c>
    </row>
    <row r="68" spans="1:2">
      <c r="A68" t="s">
        <v>1266</v>
      </c>
      <c r="B68">
        <f>COUNTIF(models_list_studies!C:C,"*" &amp; A68 &amp; "*")</f>
        <v>13</v>
      </c>
    </row>
    <row r="69" spans="1:2">
      <c r="A69" t="s">
        <v>3201</v>
      </c>
      <c r="B69">
        <f>COUNTIF(models_list_studies!C:C,"*" &amp; A69 &amp; "*")</f>
        <v>12</v>
      </c>
    </row>
    <row r="70" spans="1:2">
      <c r="A70" t="s">
        <v>1279</v>
      </c>
      <c r="B70">
        <f>COUNTIF(models_list_studies!C:C,"*" &amp; A70 &amp; "*")</f>
        <v>1</v>
      </c>
    </row>
    <row r="71" spans="1:2">
      <c r="A71" t="s">
        <v>1263</v>
      </c>
      <c r="B71">
        <f>COUNTIF(models_list_studies!C:C,"*" &amp; A71 &amp; "*")+COUNTIF(models_list_studies!C:C,"*Swaziland*")</f>
        <v>11</v>
      </c>
    </row>
    <row r="72" spans="1:2">
      <c r="A72" t="s">
        <v>1256</v>
      </c>
      <c r="B72">
        <f>COUNTIF(models_list_studies!C:C,"*" &amp; A72 &amp; "*")</f>
        <v>10</v>
      </c>
    </row>
    <row r="73" spans="1:2">
      <c r="A73" t="s">
        <v>3202</v>
      </c>
      <c r="B73">
        <f>COUNTIF(models_list_studies!C:C,"*" &amp; A73 &amp; "*")</f>
        <v>1</v>
      </c>
    </row>
    <row r="74" spans="1:2">
      <c r="A74" t="s">
        <v>1253</v>
      </c>
      <c r="B74">
        <f>COUNTIF(models_list_studies!C:C,"*" &amp; A74 &amp; "*")</f>
        <v>1</v>
      </c>
    </row>
    <row r="75" spans="1:2">
      <c r="A75" t="s">
        <v>2043</v>
      </c>
      <c r="B75">
        <f>COUNTIF(models_list_studies!C:C,"*" &amp; A75 &amp; "*")</f>
        <v>0</v>
      </c>
    </row>
    <row r="76" spans="1:2">
      <c r="A76" t="s">
        <v>1248</v>
      </c>
      <c r="B76">
        <f>COUNTIF(models_list_studies!C:C,"*" &amp; A76 &amp; "*")</f>
        <v>1</v>
      </c>
    </row>
    <row r="77" spans="1:2">
      <c r="A77" t="s">
        <v>1779</v>
      </c>
      <c r="B77">
        <f>COUNTIF(models_list_studies!C:C,"*" &amp; A77 &amp; "*")</f>
        <v>0</v>
      </c>
    </row>
    <row r="78" spans="1:2">
      <c r="A78" t="s">
        <v>1286</v>
      </c>
      <c r="B78">
        <f>COUNTIF(models_list_studies!C:C,"*" &amp; A78 &amp; "*")</f>
        <v>1</v>
      </c>
    </row>
    <row r="79" spans="1:2">
      <c r="A79" t="s">
        <v>1288</v>
      </c>
      <c r="B79">
        <f>COUNTIF(models_list_studies!C:C,"*" &amp; A79 &amp; "*")</f>
        <v>1</v>
      </c>
    </row>
    <row r="81" spans="1:2">
      <c r="B81">
        <f>SUM(B23:B79)</f>
        <v>574</v>
      </c>
    </row>
    <row r="84" spans="1:2">
      <c r="A84" t="s">
        <v>3203</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1419</v>
      </c>
      <c r="B104" t="s">
        <v>3204</v>
      </c>
    </row>
    <row r="105" spans="1:2">
      <c r="A105" t="s">
        <v>1234</v>
      </c>
      <c r="B105">
        <v>2</v>
      </c>
    </row>
    <row r="106" spans="1:2">
      <c r="A106" t="s">
        <v>1238</v>
      </c>
      <c r="B106">
        <v>0</v>
      </c>
    </row>
    <row r="107" spans="1:2">
      <c r="A107" t="s">
        <v>1241</v>
      </c>
      <c r="B107">
        <v>1</v>
      </c>
    </row>
    <row r="108" spans="1:2">
      <c r="A108" t="s">
        <v>1243</v>
      </c>
      <c r="B108">
        <v>1</v>
      </c>
    </row>
    <row r="109" spans="1:2">
      <c r="A109" t="s">
        <v>1245</v>
      </c>
      <c r="B109">
        <v>1</v>
      </c>
    </row>
    <row r="110" spans="1:2">
      <c r="A110" t="s">
        <v>1246</v>
      </c>
      <c r="B110">
        <v>0</v>
      </c>
    </row>
    <row r="111" spans="1:2">
      <c r="A111" t="s">
        <v>1249</v>
      </c>
      <c r="B111">
        <v>3</v>
      </c>
    </row>
    <row r="112" spans="1:2">
      <c r="A112" t="s">
        <v>1248</v>
      </c>
      <c r="B112">
        <v>0</v>
      </c>
    </row>
    <row r="113" spans="1:2">
      <c r="A113" t="s">
        <v>1251</v>
      </c>
      <c r="B113">
        <v>0</v>
      </c>
    </row>
    <row r="114" spans="1:2">
      <c r="A114" t="s">
        <v>1252</v>
      </c>
      <c r="B114">
        <v>0</v>
      </c>
    </row>
    <row r="115" spans="1:2">
      <c r="A115" t="s">
        <v>1253</v>
      </c>
      <c r="B115">
        <v>0</v>
      </c>
    </row>
    <row r="116" spans="1:2">
      <c r="A116" t="s">
        <v>1254</v>
      </c>
      <c r="B116">
        <v>0</v>
      </c>
    </row>
    <row r="117" spans="1:2">
      <c r="A117" t="s">
        <v>1256</v>
      </c>
      <c r="B117">
        <v>0</v>
      </c>
    </row>
    <row r="118" spans="1:2">
      <c r="A118" t="s">
        <v>1257</v>
      </c>
      <c r="B118">
        <v>3</v>
      </c>
    </row>
    <row r="119" spans="1:2">
      <c r="A119" t="s">
        <v>1259</v>
      </c>
      <c r="B119">
        <v>0</v>
      </c>
    </row>
    <row r="120" spans="1:2">
      <c r="A120" t="s">
        <v>1261</v>
      </c>
      <c r="B120">
        <v>0</v>
      </c>
    </row>
    <row r="121" spans="1:2">
      <c r="A121" t="s">
        <v>1264</v>
      </c>
      <c r="B121">
        <v>2</v>
      </c>
    </row>
    <row r="122" spans="1:2">
      <c r="A122" t="s">
        <v>1265</v>
      </c>
      <c r="B122">
        <v>0</v>
      </c>
    </row>
    <row r="123" spans="1:2">
      <c r="A123" t="s">
        <v>1266</v>
      </c>
      <c r="B123">
        <v>1</v>
      </c>
    </row>
    <row r="124" spans="1:2">
      <c r="A124" t="s">
        <v>1267</v>
      </c>
      <c r="B124">
        <v>3</v>
      </c>
    </row>
    <row r="125" spans="1:2">
      <c r="A125" t="s">
        <v>1268</v>
      </c>
      <c r="B125">
        <v>0</v>
      </c>
    </row>
    <row r="126" spans="1:2">
      <c r="A126" t="s">
        <v>1269</v>
      </c>
      <c r="B126">
        <v>0</v>
      </c>
    </row>
    <row r="127" spans="1:2">
      <c r="A127" t="s">
        <v>1270</v>
      </c>
      <c r="B127">
        <v>1</v>
      </c>
    </row>
    <row r="128" spans="1:2">
      <c r="A128" t="s">
        <v>1271</v>
      </c>
      <c r="B128">
        <v>6</v>
      </c>
    </row>
    <row r="129" spans="1:2">
      <c r="A129" t="s">
        <v>1272</v>
      </c>
      <c r="B129">
        <v>0</v>
      </c>
    </row>
    <row r="130" spans="1:2">
      <c r="A130" t="s">
        <v>1273</v>
      </c>
      <c r="B130">
        <v>0</v>
      </c>
    </row>
    <row r="131" spans="1:2">
      <c r="A131" t="s">
        <v>1274</v>
      </c>
      <c r="B131">
        <v>0</v>
      </c>
    </row>
    <row r="132" spans="1:2">
      <c r="A132" t="s">
        <v>1275</v>
      </c>
      <c r="B132">
        <v>0</v>
      </c>
    </row>
    <row r="133" spans="1:2">
      <c r="A133" t="s">
        <v>1276</v>
      </c>
      <c r="B133">
        <v>0</v>
      </c>
    </row>
    <row r="134" spans="1:2">
      <c r="A134" t="s">
        <v>1277</v>
      </c>
      <c r="B134">
        <v>0</v>
      </c>
    </row>
    <row r="135" spans="1:2">
      <c r="A135" t="s">
        <v>1278</v>
      </c>
      <c r="B135">
        <v>0</v>
      </c>
    </row>
    <row r="136" spans="1:2">
      <c r="A136" t="s">
        <v>1279</v>
      </c>
      <c r="B136">
        <v>1</v>
      </c>
    </row>
    <row r="137" spans="1:2">
      <c r="A137" t="s">
        <v>3205</v>
      </c>
      <c r="B137">
        <v>0</v>
      </c>
    </row>
    <row r="138" spans="1:2">
      <c r="A138" t="s">
        <v>1280</v>
      </c>
      <c r="B138">
        <v>2</v>
      </c>
    </row>
    <row r="139" spans="1:2">
      <c r="A139" t="s">
        <v>1281</v>
      </c>
      <c r="B139">
        <v>1</v>
      </c>
    </row>
    <row r="140" spans="1:2">
      <c r="A140" t="s">
        <v>1282</v>
      </c>
      <c r="B140">
        <v>0</v>
      </c>
    </row>
    <row r="141" spans="1:2">
      <c r="A141" t="s">
        <v>3200</v>
      </c>
      <c r="B141">
        <v>0</v>
      </c>
    </row>
    <row r="142" spans="1:2">
      <c r="A142" t="s">
        <v>1284</v>
      </c>
      <c r="B142">
        <v>6</v>
      </c>
    </row>
    <row r="143" spans="1:2">
      <c r="A143" t="s">
        <v>1255</v>
      </c>
      <c r="B143">
        <v>0</v>
      </c>
    </row>
    <row r="144" spans="1:2">
      <c r="A144" t="s">
        <v>3206</v>
      </c>
      <c r="B144">
        <v>1</v>
      </c>
    </row>
    <row r="145" spans="1:2">
      <c r="A145" t="s">
        <v>1285</v>
      </c>
      <c r="B145">
        <v>1</v>
      </c>
    </row>
    <row r="146" spans="1:2">
      <c r="A146" t="s">
        <v>1286</v>
      </c>
      <c r="B146">
        <v>3</v>
      </c>
    </row>
    <row r="147" spans="1:2">
      <c r="A147" t="s">
        <v>1287</v>
      </c>
      <c r="B147">
        <v>0</v>
      </c>
    </row>
    <row r="148" spans="1:2">
      <c r="A148" t="s">
        <v>1288</v>
      </c>
      <c r="B148">
        <v>0</v>
      </c>
    </row>
    <row r="149" spans="1:2">
      <c r="A149" t="s">
        <v>1289</v>
      </c>
      <c r="B149">
        <v>0</v>
      </c>
    </row>
    <row r="150" spans="1:2">
      <c r="A150" t="s">
        <v>1290</v>
      </c>
      <c r="B150">
        <v>0</v>
      </c>
    </row>
    <row r="151" spans="1:2">
      <c r="A151" t="s">
        <v>1291</v>
      </c>
      <c r="B151">
        <v>3</v>
      </c>
    </row>
    <row r="152" spans="1:2">
      <c r="A152" t="s">
        <v>1292</v>
      </c>
      <c r="B152">
        <v>1</v>
      </c>
    </row>
    <row r="153" spans="1:2">
      <c r="A153" t="s">
        <v>1293</v>
      </c>
      <c r="B153">
        <v>0</v>
      </c>
    </row>
    <row r="154" spans="1:2">
      <c r="A154" t="s">
        <v>3207</v>
      </c>
      <c r="B154">
        <v>0</v>
      </c>
    </row>
    <row r="155" spans="1:2">
      <c r="A155" t="s">
        <v>1294</v>
      </c>
      <c r="B155">
        <v>1</v>
      </c>
    </row>
    <row r="156" spans="1:2">
      <c r="A156" t="s">
        <v>1295</v>
      </c>
      <c r="B156">
        <v>1</v>
      </c>
    </row>
    <row r="157" spans="1:2">
      <c r="A157" t="s">
        <v>1296</v>
      </c>
      <c r="B157">
        <v>3</v>
      </c>
    </row>
    <row r="158" spans="1:2">
      <c r="A158" t="s">
        <v>1297</v>
      </c>
      <c r="B158">
        <v>1</v>
      </c>
    </row>
    <row r="159" spans="1:2">
      <c r="A159" t="s">
        <v>2043</v>
      </c>
      <c r="B159">
        <v>0</v>
      </c>
    </row>
    <row r="160" spans="1:2">
      <c r="A160" t="s">
        <v>1298</v>
      </c>
      <c r="B160">
        <v>2</v>
      </c>
    </row>
    <row r="161" spans="1:2">
      <c r="A161" t="s">
        <v>1299</v>
      </c>
      <c r="B161">
        <v>0</v>
      </c>
    </row>
    <row r="164" spans="1:2">
      <c r="B164">
        <f>SUM(B105:B161)</f>
        <v>51</v>
      </c>
    </row>
    <row r="174" spans="1:2">
      <c r="A174" t="s">
        <v>3197</v>
      </c>
      <c r="B174" t="s">
        <v>3198</v>
      </c>
    </row>
    <row r="175" spans="1:2">
      <c r="A175" t="s">
        <v>3208</v>
      </c>
      <c r="B175">
        <v>1</v>
      </c>
    </row>
    <row r="176" spans="1:2">
      <c r="A176" t="s">
        <v>3209</v>
      </c>
      <c r="B176">
        <f>COUNTIF(models_list_studies!X:X,"*" &amp; A176 &amp; "*")</f>
        <v>12</v>
      </c>
    </row>
    <row r="177" spans="1:2">
      <c r="A177" t="s">
        <v>1612</v>
      </c>
      <c r="B177">
        <f>COUNTIF(models_list_studies!X:X,"*" &amp; A177 &amp; "*")</f>
        <v>3</v>
      </c>
    </row>
    <row r="178" spans="1:2">
      <c r="A178" t="s">
        <v>1963</v>
      </c>
      <c r="B178">
        <f>COUNTIF(models_list_studies!X:X,"*" &amp; A178 &amp; "*")</f>
        <v>10</v>
      </c>
    </row>
    <row r="179" spans="1:2">
      <c r="A179" t="s">
        <v>1480</v>
      </c>
      <c r="B179">
        <f>COUNTIF(models_list_studies!X:X,"*" &amp; A179 &amp; "*")</f>
        <v>1</v>
      </c>
    </row>
    <row r="180" spans="1:2">
      <c r="A180" t="s">
        <v>1838</v>
      </c>
      <c r="B180">
        <f>COUNTIF(models_list_studies!X:X,"*" &amp; A180 &amp; "*")</f>
        <v>2</v>
      </c>
    </row>
    <row r="181" spans="1:2">
      <c r="A181" t="s">
        <v>3210</v>
      </c>
      <c r="B181">
        <f>COUNTIF(models_list_studies!X:X,"*" &amp; A181 &amp; "*")</f>
        <v>4</v>
      </c>
    </row>
    <row r="182" spans="1:2">
      <c r="A182" t="s">
        <v>2018</v>
      </c>
      <c r="B182">
        <f>COUNTIF(models_list_studies!X:X,"*" &amp; A182 &amp; "*")</f>
        <v>11</v>
      </c>
    </row>
    <row r="183" spans="1:2">
      <c r="A183" t="s">
        <v>1703</v>
      </c>
      <c r="B183">
        <f>COUNTIF(models_list_studies!X:X,"*" &amp; A183 &amp; "*")</f>
        <v>10</v>
      </c>
    </row>
    <row r="184" spans="1:2">
      <c r="A184" t="s">
        <v>1873</v>
      </c>
      <c r="B184">
        <f>COUNTIF(models_list_studies!X:X,"*" &amp; A184 &amp; "*")</f>
        <v>2</v>
      </c>
    </row>
    <row r="185" spans="1:2">
      <c r="A185" t="s">
        <v>1578</v>
      </c>
      <c r="B185">
        <f>COUNTIF(models_list_studies!X:X,"*" &amp; A185 &amp; "*")</f>
        <v>1</v>
      </c>
    </row>
    <row r="186" spans="1:2">
      <c r="A186" t="s">
        <v>3211</v>
      </c>
      <c r="B186">
        <f>COUNTIF(models_list_studies!X:X,"*" &amp; A186 &amp; "*")</f>
        <v>1</v>
      </c>
    </row>
    <row r="187" spans="1:2">
      <c r="A187" t="s">
        <v>1629</v>
      </c>
      <c r="B187">
        <f>COUNTIF(models_list_studies!X:X,"*" &amp; A187 &amp; "*")</f>
        <v>8</v>
      </c>
    </row>
    <row r="188" spans="1:2">
      <c r="A188" t="s">
        <v>1979</v>
      </c>
      <c r="B188">
        <f>COUNTIF(models_list_studies!X:X,"*" &amp; A188 &amp; "*")</f>
        <v>1</v>
      </c>
    </row>
    <row r="189" spans="1:2">
      <c r="A189" t="s">
        <v>1679</v>
      </c>
      <c r="B189">
        <f>COUNTIF(models_list_studies!X:X,"*" &amp; A189 &amp; "*")</f>
        <v>1</v>
      </c>
    </row>
    <row r="190" spans="1:2">
      <c r="A190" t="s">
        <v>1459</v>
      </c>
      <c r="B190">
        <f>COUNTIF(models_list_studies!X:X,"*" &amp; A190 &amp; "*")</f>
        <v>4</v>
      </c>
    </row>
    <row r="191" spans="1:2">
      <c r="A191" t="s">
        <v>1610</v>
      </c>
      <c r="B191">
        <f>COUNTIF(models_list_studies!X:X,"*" &amp; A191 &amp; "*")</f>
        <v>2</v>
      </c>
    </row>
    <row r="192" spans="1:2">
      <c r="A192" t="s">
        <v>1457</v>
      </c>
      <c r="B192">
        <f>COUNTIF(models_list_studies!X:X,"*" &amp; A192 &amp; "*")</f>
        <v>1</v>
      </c>
    </row>
    <row r="193" spans="1:2">
      <c r="A193" t="s">
        <v>1682</v>
      </c>
      <c r="B193">
        <f>COUNTIF(models_list_studies!X:X,"*" &amp; A193 &amp; "*")</f>
        <v>1</v>
      </c>
    </row>
    <row r="194" spans="1:2">
      <c r="A194" t="s">
        <v>1538</v>
      </c>
      <c r="B194">
        <f>COUNTIF(models_list_studies!X:X,"*" &amp; A194 &amp; "*")</f>
        <v>1</v>
      </c>
    </row>
    <row r="195" spans="1:2">
      <c r="A195" t="s">
        <v>1965</v>
      </c>
      <c r="B195">
        <f>COUNTIF(models_list_studies!X:X,"*" &amp; A195 &amp; "*")</f>
        <v>1</v>
      </c>
    </row>
    <row r="196" spans="1:2">
      <c r="A196" t="s">
        <v>1694</v>
      </c>
      <c r="B196">
        <f>COUNTIF(models_list_studies!X:X,"*" &amp; A196 &amp; "*")</f>
        <v>1</v>
      </c>
    </row>
    <row r="197" spans="1:2">
      <c r="A197" t="s">
        <v>1995</v>
      </c>
      <c r="B197">
        <f>COUNTIF(models_list_studies!X:X,"*" &amp; A197 &amp; "*")</f>
        <v>1</v>
      </c>
    </row>
    <row r="198" spans="1:2">
      <c r="A198" t="s">
        <v>1950</v>
      </c>
      <c r="B198">
        <f>COUNTIF(models_list_studies!X:X,"*" &amp; A198 &amp; "*")</f>
        <v>1</v>
      </c>
    </row>
    <row r="202" spans="1:2">
      <c r="A202" t="s">
        <v>2059</v>
      </c>
      <c r="B202" t="s">
        <v>3179</v>
      </c>
    </row>
    <row r="203" spans="1:2">
      <c r="A203" t="s">
        <v>2911</v>
      </c>
      <c r="B203">
        <f>COUNTIF(models_list_studies!X:X,"*" &amp; A203 &amp; "*")</f>
        <v>17</v>
      </c>
    </row>
    <row r="204" spans="1:2">
      <c r="A204" t="s">
        <v>3212</v>
      </c>
      <c r="B204">
        <f>COUNTIF(models_list_studies!X:X,"*" &amp; A204 &amp; "*")</f>
        <v>20</v>
      </c>
    </row>
    <row r="205" spans="1:2">
      <c r="A205" t="s">
        <v>3213</v>
      </c>
      <c r="B205">
        <f>COUNTIF(models_list_studies!X:X,"*" &amp; A205 &amp; "*")</f>
        <v>30</v>
      </c>
    </row>
    <row r="208" spans="1:2">
      <c r="B208">
        <f>SUM(B203:B205)</f>
        <v>67</v>
      </c>
    </row>
  </sheetData>
  <sortState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25" defaultRowHeight="14.25"/>
  <cols>
    <col min="1" max="1" width="25.25" customWidth="1"/>
  </cols>
  <sheetData>
    <row r="1" spans="1:9">
      <c r="A1" s="109" t="s">
        <v>3214</v>
      </c>
      <c r="B1" s="109"/>
      <c r="C1" s="32"/>
      <c r="D1" s="32"/>
      <c r="E1" s="32"/>
      <c r="F1" s="32"/>
      <c r="G1" s="32"/>
      <c r="H1" s="32"/>
      <c r="I1" s="32"/>
    </row>
    <row r="2" spans="1:9">
      <c r="A2" s="21" t="s">
        <v>3215</v>
      </c>
      <c r="B2" s="21" t="s">
        <v>3161</v>
      </c>
      <c r="C2" t="s">
        <v>3216</v>
      </c>
    </row>
    <row r="3" spans="1:9">
      <c r="A3" s="21" t="s">
        <v>18</v>
      </c>
      <c r="B3" s="21">
        <f>COUNTIF(Table1[hydro], "*yes*")</f>
        <v>61</v>
      </c>
      <c r="C3" s="33">
        <f>B3/67</f>
        <v>0.91044776119402981</v>
      </c>
    </row>
    <row r="4" spans="1:9">
      <c r="A4" s="21" t="s">
        <v>2207</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2208</v>
      </c>
      <c r="B7" s="21">
        <f>COUNTIF(Table1[[Nuclear ]], "*yes*")</f>
        <v>24</v>
      </c>
      <c r="C7" s="33">
        <f t="shared" si="0"/>
        <v>0.35820895522388058</v>
      </c>
    </row>
    <row r="8" spans="1:9">
      <c r="A8" s="21" t="s">
        <v>2209</v>
      </c>
      <c r="B8" s="21">
        <f>COUNTIF(Table1[Geothermal], "*yes*")</f>
        <v>23</v>
      </c>
      <c r="C8" s="33">
        <f t="shared" si="0"/>
        <v>0.34328358208955223</v>
      </c>
    </row>
    <row r="9" spans="1:9">
      <c r="A9" s="21" t="s">
        <v>2210</v>
      </c>
      <c r="B9" s="21">
        <f>COUNTIF(Table1[Fossil Fuels], "*yes*")</f>
        <v>61</v>
      </c>
      <c r="C9" s="33">
        <f t="shared" si="0"/>
        <v>0.91044776119402981</v>
      </c>
    </row>
    <row r="10" spans="1:9">
      <c r="A10" s="21" t="s">
        <v>2211</v>
      </c>
      <c r="B10" s="21">
        <f>COUNTIF(Table1[H2], "*yes*")</f>
        <v>10</v>
      </c>
      <c r="C10" s="33">
        <f t="shared" si="0"/>
        <v>0.14925373134328357</v>
      </c>
    </row>
    <row r="11" spans="1:9">
      <c r="A11" s="21" t="s">
        <v>26</v>
      </c>
      <c r="B11" s="21">
        <f>COUNTIF(Table1[coal], "*yes*")</f>
        <v>38</v>
      </c>
      <c r="C11" s="33">
        <f t="shared" si="0"/>
        <v>0.56716417910447758</v>
      </c>
    </row>
    <row r="13" spans="1:9">
      <c r="A13" t="s">
        <v>3217</v>
      </c>
      <c r="B13" t="s">
        <v>3218</v>
      </c>
      <c r="C13" t="s">
        <v>3219</v>
      </c>
      <c r="D13" t="s">
        <v>3163</v>
      </c>
    </row>
    <row r="14" spans="1:9">
      <c r="A14" t="s">
        <v>3179</v>
      </c>
      <c r="B14">
        <v>63</v>
      </c>
      <c r="C14">
        <v>2</v>
      </c>
      <c r="D14">
        <v>2</v>
      </c>
      <c r="F14">
        <f>SUM(B14:E14)</f>
        <v>67</v>
      </c>
    </row>
    <row r="27" spans="1:2">
      <c r="A27" t="s">
        <v>3220</v>
      </c>
      <c r="B27" t="s">
        <v>3179</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3221</v>
      </c>
      <c r="B45" t="s">
        <v>3179</v>
      </c>
      <c r="D45" s="34">
        <f>24/62</f>
        <v>0.38709677419354838</v>
      </c>
    </row>
    <row r="46" spans="1:4">
      <c r="A46" t="s">
        <v>2262</v>
      </c>
      <c r="B46">
        <f>COUNTIF(Table1[Sector (Electricity/Full Energy System)],"*" &amp; A46 &amp; "*")</f>
        <v>53</v>
      </c>
    </row>
    <row r="47" spans="1:4">
      <c r="A47" t="s">
        <v>2401</v>
      </c>
      <c r="B47">
        <f>COUNTIFS(Table1[Sector (Electricity/Full Energy System)],"*" &amp; A47 &amp; "*")</f>
        <v>12</v>
      </c>
    </row>
    <row r="48" spans="1:4">
      <c r="A48" t="s">
        <v>3222</v>
      </c>
      <c r="B48">
        <f>COUNTIFS(models_list_studies!R:R,"*" &amp; A48 &amp; "*", models_list_studies!R:R,"&lt;&gt;*Full energy system*")</f>
        <v>1</v>
      </c>
    </row>
    <row r="49" spans="2:2">
      <c r="B49">
        <f>SUM(B46:B48)</f>
        <v>66</v>
      </c>
    </row>
    <row r="66" spans="1:2">
      <c r="A66" t="s">
        <v>3223</v>
      </c>
      <c r="B66" t="s">
        <v>3181</v>
      </c>
    </row>
    <row r="67" spans="1:2">
      <c r="A67" t="s">
        <v>2066</v>
      </c>
      <c r="B67">
        <v>8</v>
      </c>
    </row>
    <row r="68" spans="1:2">
      <c r="A68" t="s">
        <v>2176</v>
      </c>
      <c r="B68">
        <v>59</v>
      </c>
    </row>
    <row r="86" spans="1:2">
      <c r="A86" t="s">
        <v>3224</v>
      </c>
      <c r="B86" t="s">
        <v>3225</v>
      </c>
    </row>
    <row r="87" spans="1:2">
      <c r="A87" t="s">
        <v>2264</v>
      </c>
      <c r="B87">
        <v>47</v>
      </c>
    </row>
    <row r="88" spans="1:2">
      <c r="A88" t="s">
        <v>2326</v>
      </c>
      <c r="B88">
        <v>10</v>
      </c>
    </row>
    <row r="89" spans="1:2">
      <c r="A89" t="s">
        <v>2233</v>
      </c>
      <c r="B89">
        <v>7</v>
      </c>
    </row>
    <row r="90" spans="1:2">
      <c r="A90" t="s">
        <v>2237</v>
      </c>
      <c r="B90">
        <v>3</v>
      </c>
    </row>
    <row r="101" spans="1:3">
      <c r="A101" t="s">
        <v>3226</v>
      </c>
      <c r="B101" t="s">
        <v>3181</v>
      </c>
      <c r="C101" t="s">
        <v>3227</v>
      </c>
    </row>
    <row r="102" spans="1:3">
      <c r="A102">
        <v>1</v>
      </c>
      <c r="B102">
        <v>2</v>
      </c>
      <c r="C102" t="s">
        <v>3228</v>
      </c>
    </row>
    <row r="103" spans="1:3">
      <c r="A103">
        <v>2</v>
      </c>
      <c r="B103">
        <f>COUNTIF(Table1[Sustainable Development Goals (SDG) Coverage],"*" &amp; A103 &amp; "*")</f>
        <v>2</v>
      </c>
      <c r="C103" t="s">
        <v>3229</v>
      </c>
    </row>
    <row r="104" spans="1:3">
      <c r="A104">
        <v>3</v>
      </c>
      <c r="B104">
        <f>COUNTIFS(Table1[Sustainable Development Goals (SDG) Coverage],"*" &amp; A104 &amp; "*", Table1[Sustainable Development Goals (SDG) Coverage],"&lt;&gt;*13*")</f>
        <v>1</v>
      </c>
      <c r="C104" t="s">
        <v>3230</v>
      </c>
    </row>
    <row r="105" spans="1:3">
      <c r="A105">
        <v>6</v>
      </c>
      <c r="B105">
        <f>COUNTIF(Table1[Sustainable Development Goals (SDG) Coverage],"*" &amp; A105 &amp; "*")</f>
        <v>2</v>
      </c>
      <c r="C105" t="s">
        <v>3231</v>
      </c>
    </row>
    <row r="106" spans="1:3">
      <c r="A106">
        <v>7</v>
      </c>
      <c r="B106">
        <f>COUNTIF(Table1[Sustainable Development Goals (SDG) Coverage],"*" &amp; A106 &amp; "*")</f>
        <v>54</v>
      </c>
      <c r="C106" t="s">
        <v>3231</v>
      </c>
    </row>
    <row r="107" spans="1:3">
      <c r="A107">
        <v>8</v>
      </c>
      <c r="B107">
        <f>COUNTIF(Table1[Sustainable Development Goals (SDG) Coverage],"*" &amp; A107 &amp; "*")</f>
        <v>6</v>
      </c>
      <c r="C107" t="s">
        <v>3232</v>
      </c>
    </row>
    <row r="108" spans="1:3">
      <c r="A108">
        <v>9</v>
      </c>
      <c r="B108">
        <f>COUNTIF(Table1[Sustainable Development Goals (SDG) Coverage],"*" &amp; A108 &amp; "*")</f>
        <v>1</v>
      </c>
      <c r="C108" t="s">
        <v>3233</v>
      </c>
    </row>
    <row r="109" spans="1:3">
      <c r="A109">
        <v>10</v>
      </c>
      <c r="B109">
        <f>COUNTIF(Table1[Sustainable Development Goals (SDG) Coverage],"*" &amp; A109 &amp; "*")</f>
        <v>1</v>
      </c>
      <c r="C109" t="s">
        <v>3234</v>
      </c>
    </row>
    <row r="110" spans="1:3">
      <c r="A110">
        <v>12</v>
      </c>
      <c r="B110">
        <f>COUNTIF(Table1[Sustainable Development Goals (SDG) Coverage],"*" &amp; A110 &amp; "*")</f>
        <v>1</v>
      </c>
      <c r="C110" t="s">
        <v>3235</v>
      </c>
    </row>
    <row r="111" spans="1:3">
      <c r="A111">
        <v>13</v>
      </c>
      <c r="B111">
        <f>COUNTIF(Table1[Sustainable Development Goals (SDG) Coverage],"*" &amp; A111 &amp; "*")</f>
        <v>41</v>
      </c>
      <c r="C111" t="s">
        <v>3236</v>
      </c>
    </row>
    <row r="112" spans="1:3">
      <c r="A112">
        <v>15</v>
      </c>
      <c r="B112">
        <f>COUNTIF(Table1[Sustainable Development Goals (SDG) Coverage],"*" &amp; A112 &amp; "*")</f>
        <v>1</v>
      </c>
      <c r="C112" t="s">
        <v>3237</v>
      </c>
    </row>
    <row r="114" spans="1:3">
      <c r="A114" t="s">
        <v>3238</v>
      </c>
      <c r="B114" t="s">
        <v>3181</v>
      </c>
    </row>
    <row r="115" spans="1:3">
      <c r="A115" t="s">
        <v>2066</v>
      </c>
      <c r="B115">
        <v>32</v>
      </c>
    </row>
    <row r="116" spans="1:3">
      <c r="A116" t="s">
        <v>2176</v>
      </c>
      <c r="B116">
        <v>23</v>
      </c>
    </row>
    <row r="117" spans="1:3">
      <c r="A117" t="s">
        <v>2237</v>
      </c>
      <c r="B117">
        <v>12</v>
      </c>
    </row>
    <row r="127" spans="1:3">
      <c r="A127" t="s">
        <v>3239</v>
      </c>
      <c r="B127" t="s">
        <v>3225</v>
      </c>
      <c r="C127" t="s">
        <v>3240</v>
      </c>
    </row>
    <row r="128" spans="1:3">
      <c r="A128" t="s">
        <v>3241</v>
      </c>
      <c r="B128">
        <v>31</v>
      </c>
      <c r="C128" t="s">
        <v>3242</v>
      </c>
    </row>
    <row r="129" spans="1:3">
      <c r="A129" t="s">
        <v>3243</v>
      </c>
      <c r="B129">
        <v>18</v>
      </c>
      <c r="C129" t="s">
        <v>3244</v>
      </c>
    </row>
    <row r="130" spans="1:3">
      <c r="A130" t="s">
        <v>3245</v>
      </c>
      <c r="B130">
        <v>11</v>
      </c>
      <c r="C130" t="s">
        <v>3246</v>
      </c>
    </row>
    <row r="131" spans="1:3">
      <c r="A131" t="s">
        <v>3247</v>
      </c>
      <c r="B131">
        <v>7</v>
      </c>
      <c r="C131" t="s">
        <v>3248</v>
      </c>
    </row>
    <row r="134" spans="1:3">
      <c r="A134" t="s">
        <v>3249</v>
      </c>
      <c r="B134">
        <v>67</v>
      </c>
    </row>
    <row r="153" spans="1:2">
      <c r="A153" t="s">
        <v>3250</v>
      </c>
      <c r="B153" t="s">
        <v>3225</v>
      </c>
    </row>
    <row r="154" spans="1:2">
      <c r="A154" t="s">
        <v>654</v>
      </c>
      <c r="B154">
        <v>2</v>
      </c>
    </row>
    <row r="155" spans="1:2">
      <c r="A155" t="s">
        <v>3251</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25" defaultRowHeight="14.25"/>
  <sheetData>
    <row r="1" spans="1:3">
      <c r="A1" t="s">
        <v>3197</v>
      </c>
      <c r="B1" t="s">
        <v>3252</v>
      </c>
      <c r="C1" t="s">
        <v>3253</v>
      </c>
    </row>
    <row r="2" spans="1:3">
      <c r="A2" t="s">
        <v>1284</v>
      </c>
      <c r="B2">
        <v>6</v>
      </c>
      <c r="C2">
        <v>1</v>
      </c>
    </row>
    <row r="3" spans="1:3">
      <c r="A3" t="s">
        <v>1271</v>
      </c>
      <c r="B3">
        <v>5</v>
      </c>
      <c r="C3">
        <v>1</v>
      </c>
    </row>
    <row r="4" spans="1:3">
      <c r="A4" t="s">
        <v>3254</v>
      </c>
      <c r="B4">
        <v>3</v>
      </c>
      <c r="C4">
        <v>1</v>
      </c>
    </row>
    <row r="5" spans="1:3">
      <c r="A5" t="s">
        <v>1267</v>
      </c>
      <c r="B5">
        <v>3</v>
      </c>
      <c r="C5">
        <v>1</v>
      </c>
    </row>
    <row r="6" spans="1:3">
      <c r="A6" t="s">
        <v>3255</v>
      </c>
      <c r="B6">
        <v>2</v>
      </c>
      <c r="C6">
        <v>1</v>
      </c>
    </row>
    <row r="7" spans="1:3">
      <c r="A7" t="s">
        <v>3256</v>
      </c>
      <c r="B7">
        <v>2</v>
      </c>
      <c r="C7">
        <v>1</v>
      </c>
    </row>
    <row r="8" spans="1:3">
      <c r="A8" t="s">
        <v>3257</v>
      </c>
      <c r="B8">
        <v>2</v>
      </c>
      <c r="C8">
        <v>1</v>
      </c>
    </row>
    <row r="9" spans="1:3">
      <c r="A9" t="s">
        <v>3258</v>
      </c>
      <c r="B9">
        <v>1</v>
      </c>
      <c r="C9">
        <v>1</v>
      </c>
    </row>
    <row r="10" spans="1:3">
      <c r="A10" t="s">
        <v>1295</v>
      </c>
      <c r="B10">
        <v>1</v>
      </c>
      <c r="C10">
        <v>1</v>
      </c>
    </row>
    <row r="11" spans="1:3">
      <c r="A11" t="s">
        <v>3259</v>
      </c>
      <c r="B11">
        <v>1</v>
      </c>
      <c r="C11">
        <v>1</v>
      </c>
    </row>
    <row r="12" spans="1:3">
      <c r="A12" t="s">
        <v>1243</v>
      </c>
      <c r="B12">
        <v>1</v>
      </c>
      <c r="C12">
        <v>1</v>
      </c>
    </row>
    <row r="13" spans="1:3">
      <c r="A13" t="s">
        <v>3260</v>
      </c>
      <c r="B13">
        <v>1</v>
      </c>
      <c r="C13">
        <v>1</v>
      </c>
    </row>
    <row r="14" spans="1:3">
      <c r="A14" t="s">
        <v>3261</v>
      </c>
      <c r="B14">
        <v>1</v>
      </c>
      <c r="C14">
        <v>1</v>
      </c>
    </row>
    <row r="15" spans="1:3">
      <c r="A15" t="s">
        <v>3262</v>
      </c>
      <c r="B15">
        <v>1</v>
      </c>
      <c r="C15">
        <v>1</v>
      </c>
    </row>
    <row r="16" spans="1:3">
      <c r="A16" t="s">
        <v>1243</v>
      </c>
      <c r="B16">
        <v>1</v>
      </c>
      <c r="C16">
        <v>1</v>
      </c>
    </row>
    <row r="17" spans="1:3">
      <c r="A17" t="s">
        <v>3263</v>
      </c>
      <c r="B17">
        <v>1</v>
      </c>
      <c r="C17">
        <v>1</v>
      </c>
    </row>
    <row r="18" spans="1:3">
      <c r="A18" t="s">
        <v>3264</v>
      </c>
      <c r="B18">
        <v>1</v>
      </c>
      <c r="C18">
        <v>1</v>
      </c>
    </row>
    <row r="19" spans="1:3">
      <c r="A19" t="s">
        <v>3265</v>
      </c>
      <c r="B19">
        <v>1</v>
      </c>
      <c r="C19">
        <v>1</v>
      </c>
    </row>
    <row r="20" spans="1:3">
      <c r="A20" t="s">
        <v>1285</v>
      </c>
      <c r="B20">
        <v>1</v>
      </c>
      <c r="C20">
        <v>1</v>
      </c>
    </row>
    <row r="21" spans="1:3">
      <c r="A21" t="s">
        <v>3266</v>
      </c>
      <c r="B21">
        <v>1</v>
      </c>
      <c r="C21">
        <v>1</v>
      </c>
    </row>
    <row r="22" spans="1:3">
      <c r="A22" t="s">
        <v>3267</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75" defaultRowHeight="14.25"/>
  <cols>
    <col min="1" max="1" width="16.25" customWidth="1"/>
    <col min="3" max="3" width="15.125" customWidth="1"/>
    <col min="5" max="5" width="21.75" customWidth="1"/>
    <col min="7" max="7" width="18" customWidth="1"/>
  </cols>
  <sheetData>
    <row r="1" spans="1:7" ht="15">
      <c r="A1" s="7" t="s">
        <v>248</v>
      </c>
      <c r="C1" s="7" t="s">
        <v>3268</v>
      </c>
      <c r="E1" s="7" t="s">
        <v>284</v>
      </c>
      <c r="G1" s="7" t="s">
        <v>321</v>
      </c>
    </row>
    <row r="2" spans="1:7">
      <c r="A2" s="6" t="s">
        <v>1241</v>
      </c>
      <c r="C2" s="6" t="s">
        <v>1234</v>
      </c>
      <c r="E2" s="6" t="s">
        <v>1238</v>
      </c>
      <c r="G2" s="6" t="s">
        <v>1246</v>
      </c>
    </row>
    <row r="3" spans="1:7">
      <c r="A3" s="6" t="s">
        <v>3269</v>
      </c>
      <c r="C3" s="6" t="s">
        <v>3270</v>
      </c>
      <c r="E3" s="6" t="s">
        <v>1246</v>
      </c>
      <c r="G3" s="6" t="s">
        <v>1256</v>
      </c>
    </row>
    <row r="4" spans="1:7">
      <c r="A4" s="6" t="s">
        <v>1267</v>
      </c>
      <c r="C4" s="6" t="s">
        <v>1280</v>
      </c>
      <c r="E4" s="6" t="s">
        <v>1249</v>
      </c>
      <c r="G4" s="6" t="s">
        <v>3199</v>
      </c>
    </row>
    <row r="5" spans="1:7">
      <c r="A5" s="6" t="s">
        <v>1268</v>
      </c>
      <c r="C5" s="6" t="s">
        <v>1278</v>
      </c>
      <c r="E5" s="6" t="s">
        <v>3271</v>
      </c>
      <c r="G5" s="6" t="s">
        <v>1257</v>
      </c>
    </row>
    <row r="6" spans="1:7">
      <c r="A6" s="6" t="s">
        <v>3201</v>
      </c>
      <c r="C6" s="6" t="s">
        <v>1296</v>
      </c>
      <c r="E6" s="6" t="s">
        <v>3272</v>
      </c>
      <c r="G6" s="6" t="s">
        <v>1264</v>
      </c>
    </row>
    <row r="7" spans="1:7">
      <c r="A7" s="6" t="s">
        <v>1270</v>
      </c>
      <c r="E7" s="6" t="s">
        <v>1252</v>
      </c>
      <c r="G7" s="6" t="s">
        <v>1271</v>
      </c>
    </row>
    <row r="8" spans="1:7">
      <c r="A8" s="6" t="s">
        <v>1273</v>
      </c>
      <c r="E8" s="6" t="s">
        <v>3199</v>
      </c>
      <c r="G8" s="6" t="s">
        <v>3270</v>
      </c>
    </row>
    <row r="9" spans="1:7">
      <c r="A9" s="6" t="s">
        <v>1277</v>
      </c>
      <c r="E9" s="6" t="s">
        <v>1265</v>
      </c>
      <c r="G9" s="6" t="s">
        <v>1285</v>
      </c>
    </row>
    <row r="10" spans="1:7">
      <c r="A10" s="6" t="s">
        <v>1283</v>
      </c>
      <c r="E10" s="6" t="s">
        <v>1259</v>
      </c>
      <c r="G10" s="6" t="s">
        <v>1290</v>
      </c>
    </row>
    <row r="11" spans="1:7">
      <c r="A11" s="6" t="s">
        <v>1284</v>
      </c>
      <c r="E11" s="6" t="s">
        <v>3273</v>
      </c>
      <c r="G11" s="6" t="s">
        <v>1292</v>
      </c>
    </row>
    <row r="12" spans="1:7">
      <c r="A12" s="6" t="s">
        <v>1266</v>
      </c>
      <c r="G12" s="6" t="s">
        <v>1293</v>
      </c>
    </row>
    <row r="13" spans="1:7">
      <c r="A13" s="6" t="s">
        <v>1295</v>
      </c>
      <c r="G13" s="6" t="s">
        <v>1294</v>
      </c>
    </row>
    <row r="14" spans="1:7">
      <c r="A14" s="6" t="s">
        <v>1287</v>
      </c>
      <c r="G14" s="6" t="s">
        <v>1297</v>
      </c>
    </row>
    <row r="15" spans="1:7">
      <c r="A15" s="6" t="s">
        <v>1289</v>
      </c>
    </row>
    <row r="18" spans="1:1" ht="15">
      <c r="A18" s="7" t="s">
        <v>271</v>
      </c>
    </row>
    <row r="19" spans="1:1">
      <c r="A19" s="6" t="s">
        <v>1238</v>
      </c>
    </row>
    <row r="20" spans="1:1">
      <c r="A20" s="6" t="s">
        <v>1243</v>
      </c>
    </row>
    <row r="21" spans="1:1">
      <c r="A21" s="6" t="s">
        <v>3199</v>
      </c>
    </row>
    <row r="22" spans="1:1">
      <c r="A22" s="6" t="s">
        <v>1263</v>
      </c>
    </row>
    <row r="23" spans="1:1">
      <c r="A23" s="6" t="s">
        <v>1272</v>
      </c>
    </row>
    <row r="24" spans="1:1">
      <c r="A24" s="6" t="s">
        <v>1281</v>
      </c>
    </row>
    <row r="25" spans="1:1">
      <c r="A25" s="6" t="s">
        <v>1276</v>
      </c>
    </row>
    <row r="26" spans="1:1">
      <c r="A26" s="6" t="s">
        <v>1282</v>
      </c>
    </row>
    <row r="27" spans="1:1">
      <c r="A27" s="6" t="s">
        <v>1291</v>
      </c>
    </row>
    <row r="28" spans="1:1">
      <c r="A28" s="6" t="s">
        <v>1294</v>
      </c>
    </row>
    <row r="29" spans="1:1">
      <c r="A29" s="6" t="s">
        <v>1298</v>
      </c>
    </row>
    <row r="30" spans="1:1">
      <c r="A30" s="6" t="s">
        <v>1299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ée un document." ma:contentTypeScope="" ma:versionID="90dddb102cc1af61fe50b2cec2b53045">
  <xsd:schema xmlns:xsd="http://www.w3.org/2001/XMLSchema" xmlns:xs="http://www.w3.org/2001/XMLSchema" xmlns:p="http://schemas.microsoft.com/office/2006/metadata/properties" xmlns:ns2="a42e51d4-920d-4a98-8ef8-ea60d50b761a" targetNamespace="http://schemas.microsoft.com/office/2006/metadata/properties" ma:root="true" ma:fieldsID="4fde35838068e20e82b0941a7b2917d5"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56B824-2ADA-4859-B000-141127A08134}">
  <ds:schemaRefs>
    <ds:schemaRef ds:uri="http://www.w3.org/XML/1998/namespace"/>
    <ds:schemaRef ds:uri="http://schemas.microsoft.com/office/2006/metadata/properties"/>
    <ds:schemaRef ds:uri="http://schemas.microsoft.com/office/infopath/2007/PartnerControls"/>
    <ds:schemaRef ds:uri="http://purl.org/dc/terms/"/>
    <ds:schemaRef ds:uri="http://purl.org/dc/elements/1.1/"/>
    <ds:schemaRef ds:uri="http://schemas.microsoft.com/office/2006/documentManagement/types"/>
    <ds:schemaRef ds:uri="http://schemas.openxmlformats.org/package/2006/metadata/core-properties"/>
    <ds:schemaRef ds:uri="a42e51d4-920d-4a98-8ef8-ea60d50b761a"/>
    <ds:schemaRef ds:uri="http://purl.org/dc/dcmitype/"/>
  </ds:schemaRefs>
</ds:datastoreItem>
</file>

<file path=customXml/itemProps2.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3.xml><?xml version="1.0" encoding="utf-8"?>
<ds:datastoreItem xmlns:ds="http://schemas.openxmlformats.org/officeDocument/2006/customXml" ds:itemID="{CF8A2136-EA1A-4DC2-B9F4-5B920FC9EB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2026-07-06T08:21:44Z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