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000" activeTab="2"/>
  </bookViews>
  <sheets>
    <sheet name="Read_Me" sheetId="31" r:id="rId1"/>
    <sheet name="Coding" sheetId="32" r:id="rId2"/>
    <sheet name="Define" sheetId="22" r:id="rId3"/>
    <sheet name="Config_01" sheetId="23" r:id="rId4"/>
    <sheet name="Config_02" sheetId="25" r:id="rId5"/>
    <sheet name="Config_03" sheetId="26" r:id="rId6"/>
    <sheet name="Config_04" sheetId="27" r:id="rId7"/>
    <sheet name="Config_05" sheetId="28" r:id="rId8"/>
    <sheet name="Config_06" sheetId="29" r:id="rId9"/>
    <sheet name="Config_07" sheetId="30" r:id="rId10"/>
    <sheet name="ALL" sheetId="20" r:id="rId11"/>
  </sheets>
  <definedNames>
    <definedName name="_xlnm._FilterDatabase" localSheetId="10" hidden="1">ALL!$A$1:$R$151</definedName>
    <definedName name="_xlnm._FilterDatabase" localSheetId="3" hidden="1">Config_01!$B$1:$D$72</definedName>
    <definedName name="_xlnm._FilterDatabase" localSheetId="4" hidden="1">Config_02!$A$1:$J$69</definedName>
    <definedName name="_xlnm._FilterDatabase" localSheetId="5" hidden="1">Config_03!$A$1:$E$72</definedName>
    <definedName name="_xlnm._FilterDatabase" localSheetId="6" hidden="1">Config_04!$B$1:$D$45</definedName>
    <definedName name="_xlnm._FilterDatabase" localSheetId="7" hidden="1">Config_05!$B$1:$D$48</definedName>
    <definedName name="_xlnm._FilterDatabase" localSheetId="8" hidden="1">Config_06!$B$1:$D$54</definedName>
    <definedName name="_xlnm._FilterDatabase" localSheetId="9" hidden="1">Config_07!$B$1:$D$72</definedName>
    <definedName name="_xlnm._FilterDatabase" localSheetId="2" hidden="1">Define!$A$1:$O$93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25" l="1"/>
  <c r="D33" i="25" l="1"/>
  <c r="A71" i="26" l="1"/>
  <c r="B71" i="26"/>
  <c r="A72" i="26"/>
  <c r="B72" i="26"/>
  <c r="D71" i="26"/>
  <c r="D72" i="26"/>
  <c r="R151" i="20" l="1"/>
  <c r="Q151" i="20"/>
  <c r="P151" i="20"/>
  <c r="O151" i="20"/>
  <c r="N151" i="20"/>
  <c r="M151" i="20"/>
  <c r="L151" i="20"/>
  <c r="R150" i="20"/>
  <c r="Q150" i="20"/>
  <c r="P150" i="20"/>
  <c r="O150" i="20"/>
  <c r="N150" i="20"/>
  <c r="M150" i="20"/>
  <c r="L150" i="20"/>
  <c r="R149" i="20"/>
  <c r="Q149" i="20"/>
  <c r="P149" i="20"/>
  <c r="O149" i="20"/>
  <c r="N149" i="20"/>
  <c r="M149" i="20"/>
  <c r="L149" i="20"/>
  <c r="R148" i="20"/>
  <c r="Q148" i="20"/>
  <c r="P148" i="20"/>
  <c r="O148" i="20"/>
  <c r="N148" i="20"/>
  <c r="M148" i="20"/>
  <c r="L148" i="20"/>
  <c r="R147" i="20"/>
  <c r="Q147" i="20"/>
  <c r="P147" i="20"/>
  <c r="O147" i="20"/>
  <c r="N147" i="20"/>
  <c r="M147" i="20"/>
  <c r="L147" i="20"/>
  <c r="R146" i="20"/>
  <c r="Q146" i="20"/>
  <c r="P146" i="20"/>
  <c r="O146" i="20"/>
  <c r="N146" i="20"/>
  <c r="M146" i="20"/>
  <c r="L146" i="20"/>
  <c r="R145" i="20"/>
  <c r="Q145" i="20"/>
  <c r="P145" i="20"/>
  <c r="O145" i="20"/>
  <c r="N145" i="20"/>
  <c r="M145" i="20"/>
  <c r="L145" i="20"/>
  <c r="R144" i="20"/>
  <c r="Q144" i="20"/>
  <c r="P144" i="20"/>
  <c r="O144" i="20"/>
  <c r="N144" i="20"/>
  <c r="M144" i="20"/>
  <c r="L144" i="20"/>
  <c r="R143" i="20"/>
  <c r="Q143" i="20"/>
  <c r="P143" i="20"/>
  <c r="O143" i="20"/>
  <c r="N143" i="20"/>
  <c r="M143" i="20"/>
  <c r="L143" i="20"/>
  <c r="R142" i="20"/>
  <c r="Q142" i="20"/>
  <c r="P142" i="20"/>
  <c r="O142" i="20"/>
  <c r="N142" i="20"/>
  <c r="M142" i="20"/>
  <c r="L142" i="20"/>
  <c r="R141" i="20"/>
  <c r="Q141" i="20"/>
  <c r="P141" i="20"/>
  <c r="O141" i="20"/>
  <c r="N141" i="20"/>
  <c r="M141" i="20"/>
  <c r="L141" i="20"/>
  <c r="R140" i="20"/>
  <c r="Q140" i="20"/>
  <c r="P140" i="20"/>
  <c r="O140" i="20"/>
  <c r="N140" i="20"/>
  <c r="M140" i="20"/>
  <c r="L140" i="20"/>
  <c r="R139" i="20"/>
  <c r="Q139" i="20"/>
  <c r="P139" i="20"/>
  <c r="O139" i="20"/>
  <c r="N139" i="20"/>
  <c r="M139" i="20"/>
  <c r="L139" i="20"/>
  <c r="R138" i="20"/>
  <c r="Q138" i="20"/>
  <c r="P138" i="20"/>
  <c r="O138" i="20"/>
  <c r="N138" i="20"/>
  <c r="M138" i="20"/>
  <c r="L138" i="20"/>
  <c r="R137" i="20"/>
  <c r="Q137" i="20"/>
  <c r="P137" i="20"/>
  <c r="O137" i="20"/>
  <c r="N137" i="20"/>
  <c r="M137" i="20"/>
  <c r="L137" i="20"/>
  <c r="R136" i="20"/>
  <c r="Q136" i="20"/>
  <c r="P136" i="20"/>
  <c r="O136" i="20"/>
  <c r="N136" i="20"/>
  <c r="M136" i="20"/>
  <c r="L136" i="20"/>
  <c r="R135" i="20"/>
  <c r="Q135" i="20"/>
  <c r="P135" i="20"/>
  <c r="O135" i="20"/>
  <c r="N135" i="20"/>
  <c r="M135" i="20"/>
  <c r="L135" i="20"/>
  <c r="R134" i="20"/>
  <c r="Q134" i="20"/>
  <c r="P134" i="20"/>
  <c r="O134" i="20"/>
  <c r="N134" i="20"/>
  <c r="M134" i="20"/>
  <c r="L134" i="20"/>
  <c r="R133" i="20"/>
  <c r="Q133" i="20"/>
  <c r="P133" i="20"/>
  <c r="O133" i="20"/>
  <c r="N133" i="20"/>
  <c r="M133" i="20"/>
  <c r="L133" i="20"/>
  <c r="R132" i="20"/>
  <c r="Q132" i="20"/>
  <c r="P132" i="20"/>
  <c r="O132" i="20"/>
  <c r="N132" i="20"/>
  <c r="M132" i="20"/>
  <c r="L132" i="20"/>
  <c r="R131" i="20"/>
  <c r="Q131" i="20"/>
  <c r="P131" i="20"/>
  <c r="O131" i="20"/>
  <c r="N131" i="20"/>
  <c r="M131" i="20"/>
  <c r="L131" i="20"/>
  <c r="R130" i="20"/>
  <c r="Q130" i="20"/>
  <c r="P130" i="20"/>
  <c r="O130" i="20"/>
  <c r="N130" i="20"/>
  <c r="M130" i="20"/>
  <c r="L130" i="20"/>
  <c r="R129" i="20"/>
  <c r="Q129" i="20"/>
  <c r="P129" i="20"/>
  <c r="O129" i="20"/>
  <c r="N129" i="20"/>
  <c r="M129" i="20"/>
  <c r="L129" i="20"/>
  <c r="R128" i="20"/>
  <c r="Q128" i="20"/>
  <c r="P128" i="20"/>
  <c r="O128" i="20"/>
  <c r="N128" i="20"/>
  <c r="M128" i="20"/>
  <c r="L128" i="20"/>
  <c r="R127" i="20"/>
  <c r="Q127" i="20"/>
  <c r="P127" i="20"/>
  <c r="O127" i="20"/>
  <c r="N127" i="20"/>
  <c r="M127" i="20"/>
  <c r="L127" i="20"/>
  <c r="R126" i="20"/>
  <c r="Q126" i="20"/>
  <c r="P126" i="20"/>
  <c r="O126" i="20"/>
  <c r="N126" i="20"/>
  <c r="M126" i="20"/>
  <c r="L126" i="20"/>
  <c r="R125" i="20"/>
  <c r="Q125" i="20"/>
  <c r="P125" i="20"/>
  <c r="O125" i="20"/>
  <c r="N125" i="20"/>
  <c r="M125" i="20"/>
  <c r="L125" i="20"/>
  <c r="R124" i="20"/>
  <c r="Q124" i="20"/>
  <c r="P124" i="20"/>
  <c r="O124" i="20"/>
  <c r="N124" i="20"/>
  <c r="M124" i="20"/>
  <c r="L124" i="20"/>
  <c r="R123" i="20"/>
  <c r="Q123" i="20"/>
  <c r="P123" i="20"/>
  <c r="O123" i="20"/>
  <c r="N123" i="20"/>
  <c r="M123" i="20"/>
  <c r="L123" i="20"/>
  <c r="R122" i="20"/>
  <c r="Q122" i="20"/>
  <c r="P122" i="20"/>
  <c r="O122" i="20"/>
  <c r="N122" i="20"/>
  <c r="M122" i="20"/>
  <c r="L122" i="20"/>
  <c r="R121" i="20"/>
  <c r="Q121" i="20"/>
  <c r="P121" i="20"/>
  <c r="O121" i="20"/>
  <c r="N121" i="20"/>
  <c r="M121" i="20"/>
  <c r="L121" i="20"/>
  <c r="R120" i="20"/>
  <c r="Q120" i="20"/>
  <c r="P120" i="20"/>
  <c r="O120" i="20"/>
  <c r="N120" i="20"/>
  <c r="M120" i="20"/>
  <c r="L120" i="20"/>
  <c r="R119" i="20"/>
  <c r="Q119" i="20"/>
  <c r="P119" i="20"/>
  <c r="O119" i="20"/>
  <c r="N119" i="20"/>
  <c r="M119" i="20"/>
  <c r="L119" i="20"/>
  <c r="R118" i="20"/>
  <c r="Q118" i="20"/>
  <c r="P118" i="20"/>
  <c r="O118" i="20"/>
  <c r="N118" i="20"/>
  <c r="M118" i="20"/>
  <c r="L118" i="20"/>
  <c r="R117" i="20"/>
  <c r="Q117" i="20"/>
  <c r="P117" i="20"/>
  <c r="O117" i="20"/>
  <c r="N117" i="20"/>
  <c r="M117" i="20"/>
  <c r="L117" i="20"/>
  <c r="R116" i="20"/>
  <c r="Q116" i="20"/>
  <c r="P116" i="20"/>
  <c r="O116" i="20"/>
  <c r="N116" i="20"/>
  <c r="M116" i="20"/>
  <c r="L116" i="20"/>
  <c r="R115" i="20"/>
  <c r="Q115" i="20"/>
  <c r="P115" i="20"/>
  <c r="O115" i="20"/>
  <c r="N115" i="20"/>
  <c r="M115" i="20"/>
  <c r="L115" i="20"/>
  <c r="R114" i="20"/>
  <c r="Q114" i="20"/>
  <c r="P114" i="20"/>
  <c r="O114" i="20"/>
  <c r="N114" i="20"/>
  <c r="M114" i="20"/>
  <c r="L114" i="20"/>
  <c r="R113" i="20"/>
  <c r="Q113" i="20"/>
  <c r="P113" i="20"/>
  <c r="O113" i="20"/>
  <c r="N113" i="20"/>
  <c r="M113" i="20"/>
  <c r="L113" i="20"/>
  <c r="R112" i="20"/>
  <c r="Q112" i="20"/>
  <c r="P112" i="20"/>
  <c r="O112" i="20"/>
  <c r="N112" i="20"/>
  <c r="M112" i="20"/>
  <c r="L112" i="20"/>
  <c r="R111" i="20"/>
  <c r="Q111" i="20"/>
  <c r="P111" i="20"/>
  <c r="O111" i="20"/>
  <c r="N111" i="20"/>
  <c r="M111" i="20"/>
  <c r="L111" i="20"/>
  <c r="R110" i="20"/>
  <c r="Q110" i="20"/>
  <c r="P110" i="20"/>
  <c r="O110" i="20"/>
  <c r="N110" i="20"/>
  <c r="M110" i="20"/>
  <c r="L110" i="20"/>
  <c r="R109" i="20"/>
  <c r="Q109" i="20"/>
  <c r="P109" i="20"/>
  <c r="O109" i="20"/>
  <c r="N109" i="20"/>
  <c r="M109" i="20"/>
  <c r="L109" i="20"/>
  <c r="R108" i="20"/>
  <c r="Q108" i="20"/>
  <c r="P108" i="20"/>
  <c r="O108" i="20"/>
  <c r="N108" i="20"/>
  <c r="M108" i="20"/>
  <c r="L108" i="20"/>
  <c r="R107" i="20"/>
  <c r="Q107" i="20"/>
  <c r="P107" i="20"/>
  <c r="O107" i="20"/>
  <c r="N107" i="20"/>
  <c r="M107" i="20"/>
  <c r="L107" i="20"/>
  <c r="R106" i="20"/>
  <c r="Q106" i="20"/>
  <c r="P106" i="20"/>
  <c r="O106" i="20"/>
  <c r="N106" i="20"/>
  <c r="M106" i="20"/>
  <c r="L106" i="20"/>
  <c r="R105" i="20"/>
  <c r="Q105" i="20"/>
  <c r="P105" i="20"/>
  <c r="O105" i="20"/>
  <c r="N105" i="20"/>
  <c r="M105" i="20"/>
  <c r="L105" i="20"/>
  <c r="R104" i="20"/>
  <c r="Q104" i="20"/>
  <c r="P104" i="20"/>
  <c r="O104" i="20"/>
  <c r="N104" i="20"/>
  <c r="M104" i="20"/>
  <c r="L104" i="20"/>
  <c r="R103" i="20"/>
  <c r="Q103" i="20"/>
  <c r="P103" i="20"/>
  <c r="O103" i="20"/>
  <c r="N103" i="20"/>
  <c r="M103" i="20"/>
  <c r="L103" i="20"/>
  <c r="R102" i="20"/>
  <c r="Q102" i="20"/>
  <c r="P102" i="20"/>
  <c r="O102" i="20"/>
  <c r="N102" i="20"/>
  <c r="M102" i="20"/>
  <c r="L102" i="20"/>
  <c r="R101" i="20"/>
  <c r="Q101" i="20"/>
  <c r="P101" i="20"/>
  <c r="O101" i="20"/>
  <c r="N101" i="20"/>
  <c r="M101" i="20"/>
  <c r="L101" i="20"/>
  <c r="R100" i="20"/>
  <c r="Q100" i="20"/>
  <c r="P100" i="20"/>
  <c r="O100" i="20"/>
  <c r="N100" i="20"/>
  <c r="M100" i="20"/>
  <c r="L100" i="20"/>
  <c r="R99" i="20"/>
  <c r="Q99" i="20"/>
  <c r="P99" i="20"/>
  <c r="O99" i="20"/>
  <c r="N99" i="20"/>
  <c r="M99" i="20"/>
  <c r="L99" i="20"/>
  <c r="R98" i="20"/>
  <c r="Q98" i="20"/>
  <c r="P98" i="20"/>
  <c r="O98" i="20"/>
  <c r="N98" i="20"/>
  <c r="M98" i="20"/>
  <c r="L98" i="20"/>
  <c r="R97" i="20"/>
  <c r="Q97" i="20"/>
  <c r="P97" i="20"/>
  <c r="O97" i="20"/>
  <c r="N97" i="20"/>
  <c r="M97" i="20"/>
  <c r="L97" i="20"/>
  <c r="R96" i="20"/>
  <c r="Q96" i="20"/>
  <c r="P96" i="20"/>
  <c r="O96" i="20"/>
  <c r="N96" i="20"/>
  <c r="M96" i="20"/>
  <c r="L96" i="20"/>
  <c r="R95" i="20"/>
  <c r="Q95" i="20"/>
  <c r="P95" i="20"/>
  <c r="O95" i="20"/>
  <c r="N95" i="20"/>
  <c r="M95" i="20"/>
  <c r="L95" i="20"/>
  <c r="R94" i="20"/>
  <c r="Q94" i="20"/>
  <c r="P94" i="20"/>
  <c r="O94" i="20"/>
  <c r="N94" i="20"/>
  <c r="M94" i="20"/>
  <c r="L94" i="20"/>
  <c r="R93" i="20"/>
  <c r="Q93" i="20"/>
  <c r="P93" i="20"/>
  <c r="O93" i="20"/>
  <c r="N93" i="20"/>
  <c r="M93" i="20"/>
  <c r="L93" i="20"/>
  <c r="R92" i="20"/>
  <c r="Q92" i="20"/>
  <c r="P92" i="20"/>
  <c r="O92" i="20"/>
  <c r="N92" i="20"/>
  <c r="M92" i="20"/>
  <c r="L92" i="20"/>
  <c r="R91" i="20"/>
  <c r="Q91" i="20"/>
  <c r="P91" i="20"/>
  <c r="O91" i="20"/>
  <c r="N91" i="20"/>
  <c r="M91" i="20"/>
  <c r="L91" i="20"/>
  <c r="R90" i="20"/>
  <c r="Q90" i="20"/>
  <c r="P90" i="20"/>
  <c r="O90" i="20"/>
  <c r="N90" i="20"/>
  <c r="M90" i="20"/>
  <c r="L90" i="20"/>
  <c r="R89" i="20"/>
  <c r="Q89" i="20"/>
  <c r="P89" i="20"/>
  <c r="O89" i="20"/>
  <c r="N89" i="20"/>
  <c r="M89" i="20"/>
  <c r="L89" i="20"/>
  <c r="R88" i="20"/>
  <c r="Q88" i="20"/>
  <c r="P88" i="20"/>
  <c r="O88" i="20"/>
  <c r="N88" i="20"/>
  <c r="M88" i="20"/>
  <c r="L88" i="20"/>
  <c r="R87" i="20"/>
  <c r="Q87" i="20"/>
  <c r="P87" i="20"/>
  <c r="O87" i="20"/>
  <c r="N87" i="20"/>
  <c r="M87" i="20"/>
  <c r="L87" i="20"/>
  <c r="R86" i="20"/>
  <c r="Q86" i="20"/>
  <c r="P86" i="20"/>
  <c r="O86" i="20"/>
  <c r="N86" i="20"/>
  <c r="M86" i="20"/>
  <c r="L86" i="20"/>
  <c r="R85" i="20"/>
  <c r="Q85" i="20"/>
  <c r="P85" i="20"/>
  <c r="O85" i="20"/>
  <c r="N85" i="20"/>
  <c r="M85" i="20"/>
  <c r="L85" i="20"/>
  <c r="R84" i="20"/>
  <c r="Q84" i="20"/>
  <c r="P84" i="20"/>
  <c r="O84" i="20"/>
  <c r="N84" i="20"/>
  <c r="M84" i="20"/>
  <c r="L84" i="20"/>
  <c r="R83" i="20"/>
  <c r="Q83" i="20"/>
  <c r="P83" i="20"/>
  <c r="O83" i="20"/>
  <c r="N83" i="20"/>
  <c r="M83" i="20"/>
  <c r="L83" i="20"/>
  <c r="R82" i="20"/>
  <c r="Q82" i="20"/>
  <c r="P82" i="20"/>
  <c r="O82" i="20"/>
  <c r="N82" i="20"/>
  <c r="M82" i="20"/>
  <c r="L82" i="20"/>
  <c r="R81" i="20"/>
  <c r="Q81" i="20"/>
  <c r="P81" i="20"/>
  <c r="O81" i="20"/>
  <c r="N81" i="20"/>
  <c r="M81" i="20"/>
  <c r="L81" i="20"/>
  <c r="R80" i="20"/>
  <c r="Q80" i="20"/>
  <c r="P80" i="20"/>
  <c r="O80" i="20"/>
  <c r="N80" i="20"/>
  <c r="M80" i="20"/>
  <c r="L80" i="20"/>
  <c r="R79" i="20"/>
  <c r="Q79" i="20"/>
  <c r="P79" i="20"/>
  <c r="O79" i="20"/>
  <c r="N79" i="20"/>
  <c r="M79" i="20"/>
  <c r="L79" i="20"/>
  <c r="R78" i="20"/>
  <c r="Q78" i="20"/>
  <c r="P78" i="20"/>
  <c r="O78" i="20"/>
  <c r="N78" i="20"/>
  <c r="M78" i="20"/>
  <c r="L78" i="20"/>
  <c r="R77" i="20"/>
  <c r="Q77" i="20"/>
  <c r="P77" i="20"/>
  <c r="O77" i="20"/>
  <c r="N77" i="20"/>
  <c r="M77" i="20"/>
  <c r="L77" i="20"/>
  <c r="R76" i="20"/>
  <c r="Q76" i="20"/>
  <c r="P76" i="20"/>
  <c r="O76" i="20"/>
  <c r="N76" i="20"/>
  <c r="M76" i="20"/>
  <c r="L76" i="20"/>
  <c r="R75" i="20"/>
  <c r="Q75" i="20"/>
  <c r="P75" i="20"/>
  <c r="O75" i="20"/>
  <c r="N75" i="20"/>
  <c r="M75" i="20"/>
  <c r="L75" i="20"/>
  <c r="R74" i="20"/>
  <c r="Q74" i="20"/>
  <c r="P74" i="20"/>
  <c r="O74" i="20"/>
  <c r="N74" i="20"/>
  <c r="M74" i="20"/>
  <c r="L74" i="20"/>
  <c r="R73" i="20"/>
  <c r="Q73" i="20"/>
  <c r="P73" i="20"/>
  <c r="O73" i="20"/>
  <c r="N73" i="20"/>
  <c r="M73" i="20"/>
  <c r="L73" i="20"/>
  <c r="R72" i="20"/>
  <c r="Q72" i="20"/>
  <c r="P72" i="20"/>
  <c r="O72" i="20"/>
  <c r="N72" i="20"/>
  <c r="M72" i="20"/>
  <c r="L72" i="20"/>
  <c r="R71" i="20"/>
  <c r="Q71" i="20"/>
  <c r="P71" i="20"/>
  <c r="O71" i="20"/>
  <c r="N71" i="20"/>
  <c r="M71" i="20"/>
  <c r="L71" i="20"/>
  <c r="R70" i="20"/>
  <c r="Q70" i="20"/>
  <c r="P70" i="20"/>
  <c r="O70" i="20"/>
  <c r="N70" i="20"/>
  <c r="M70" i="20"/>
  <c r="L70" i="20"/>
  <c r="R69" i="20"/>
  <c r="Q69" i="20"/>
  <c r="P69" i="20"/>
  <c r="O69" i="20"/>
  <c r="N69" i="20"/>
  <c r="M69" i="20"/>
  <c r="L69" i="20"/>
  <c r="R68" i="20"/>
  <c r="Q68" i="20"/>
  <c r="P68" i="20"/>
  <c r="O68" i="20"/>
  <c r="N68" i="20"/>
  <c r="M68" i="20"/>
  <c r="L68" i="20"/>
  <c r="R67" i="20"/>
  <c r="Q67" i="20"/>
  <c r="P67" i="20"/>
  <c r="O67" i="20"/>
  <c r="N67" i="20"/>
  <c r="M67" i="20"/>
  <c r="L67" i="20"/>
  <c r="R66" i="20"/>
  <c r="Q66" i="20"/>
  <c r="P66" i="20"/>
  <c r="O66" i="20"/>
  <c r="N66" i="20"/>
  <c r="M66" i="20"/>
  <c r="L66" i="20"/>
  <c r="R65" i="20"/>
  <c r="Q65" i="20"/>
  <c r="P65" i="20"/>
  <c r="O65" i="20"/>
  <c r="N65" i="20"/>
  <c r="M65" i="20"/>
  <c r="L65" i="20"/>
  <c r="R64" i="20"/>
  <c r="Q64" i="20"/>
  <c r="P64" i="20"/>
  <c r="O64" i="20"/>
  <c r="N64" i="20"/>
  <c r="M64" i="20"/>
  <c r="L64" i="20"/>
  <c r="R63" i="20"/>
  <c r="Q63" i="20"/>
  <c r="P63" i="20"/>
  <c r="O63" i="20"/>
  <c r="N63" i="20"/>
  <c r="M63" i="20"/>
  <c r="L63" i="20"/>
  <c r="R62" i="20"/>
  <c r="Q62" i="20"/>
  <c r="P62" i="20"/>
  <c r="O62" i="20"/>
  <c r="N62" i="20"/>
  <c r="M62" i="20"/>
  <c r="L62" i="20"/>
  <c r="R61" i="20"/>
  <c r="Q61" i="20"/>
  <c r="P61" i="20"/>
  <c r="O61" i="20"/>
  <c r="N61" i="20"/>
  <c r="M61" i="20"/>
  <c r="L61" i="20"/>
  <c r="R60" i="20"/>
  <c r="Q60" i="20"/>
  <c r="P60" i="20"/>
  <c r="O60" i="20"/>
  <c r="N60" i="20"/>
  <c r="M60" i="20"/>
  <c r="L60" i="20"/>
  <c r="R59" i="20"/>
  <c r="Q59" i="20"/>
  <c r="P59" i="20"/>
  <c r="O59" i="20"/>
  <c r="N59" i="20"/>
  <c r="M59" i="20"/>
  <c r="L59" i="20"/>
  <c r="R58" i="20"/>
  <c r="Q58" i="20"/>
  <c r="P58" i="20"/>
  <c r="O58" i="20"/>
  <c r="N58" i="20"/>
  <c r="M58" i="20"/>
  <c r="L58" i="20"/>
  <c r="R57" i="20"/>
  <c r="Q57" i="20"/>
  <c r="P57" i="20"/>
  <c r="O57" i="20"/>
  <c r="N57" i="20"/>
  <c r="M57" i="20"/>
  <c r="L57" i="20"/>
  <c r="R56" i="20"/>
  <c r="Q56" i="20"/>
  <c r="P56" i="20"/>
  <c r="O56" i="20"/>
  <c r="N56" i="20"/>
  <c r="M56" i="20"/>
  <c r="L56" i="20"/>
  <c r="R55" i="20"/>
  <c r="Q55" i="20"/>
  <c r="P55" i="20"/>
  <c r="O55" i="20"/>
  <c r="N55" i="20"/>
  <c r="M55" i="20"/>
  <c r="L55" i="20"/>
  <c r="R54" i="20"/>
  <c r="Q54" i="20"/>
  <c r="P54" i="20"/>
  <c r="O54" i="20"/>
  <c r="N54" i="20"/>
  <c r="M54" i="20"/>
  <c r="L54" i="20"/>
  <c r="R53" i="20"/>
  <c r="Q53" i="20"/>
  <c r="P53" i="20"/>
  <c r="O53" i="20"/>
  <c r="N53" i="20"/>
  <c r="M53" i="20"/>
  <c r="L53" i="20"/>
  <c r="R52" i="20"/>
  <c r="Q52" i="20"/>
  <c r="P52" i="20"/>
  <c r="O52" i="20"/>
  <c r="N52" i="20"/>
  <c r="M52" i="20"/>
  <c r="L52" i="20"/>
  <c r="R51" i="20"/>
  <c r="Q51" i="20"/>
  <c r="P51" i="20"/>
  <c r="O51" i="20"/>
  <c r="N51" i="20"/>
  <c r="M51" i="20"/>
  <c r="L51" i="20"/>
  <c r="R50" i="20"/>
  <c r="Q50" i="20"/>
  <c r="P50" i="20"/>
  <c r="O50" i="20"/>
  <c r="N50" i="20"/>
  <c r="M50" i="20"/>
  <c r="L50" i="20"/>
  <c r="R49" i="20"/>
  <c r="Q49" i="20"/>
  <c r="P49" i="20"/>
  <c r="O49" i="20"/>
  <c r="N49" i="20"/>
  <c r="M49" i="20"/>
  <c r="L49" i="20"/>
  <c r="R48" i="20"/>
  <c r="Q48" i="20"/>
  <c r="P48" i="20"/>
  <c r="O48" i="20"/>
  <c r="N48" i="20"/>
  <c r="M48" i="20"/>
  <c r="L48" i="20"/>
  <c r="R47" i="20"/>
  <c r="Q47" i="20"/>
  <c r="P47" i="20"/>
  <c r="O47" i="20"/>
  <c r="N47" i="20"/>
  <c r="M47" i="20"/>
  <c r="L47" i="20"/>
  <c r="R46" i="20"/>
  <c r="Q46" i="20"/>
  <c r="P46" i="20"/>
  <c r="O46" i="20"/>
  <c r="N46" i="20"/>
  <c r="M46" i="20"/>
  <c r="L46" i="20"/>
  <c r="R45" i="20"/>
  <c r="Q45" i="20"/>
  <c r="P45" i="20"/>
  <c r="O45" i="20"/>
  <c r="N45" i="20"/>
  <c r="M45" i="20"/>
  <c r="L45" i="20"/>
  <c r="R44" i="20"/>
  <c r="Q44" i="20"/>
  <c r="P44" i="20"/>
  <c r="O44" i="20"/>
  <c r="N44" i="20"/>
  <c r="M44" i="20"/>
  <c r="L44" i="20"/>
  <c r="R43" i="20"/>
  <c r="Q43" i="20"/>
  <c r="P43" i="20"/>
  <c r="O43" i="20"/>
  <c r="N43" i="20"/>
  <c r="M43" i="20"/>
  <c r="L43" i="20"/>
  <c r="R42" i="20"/>
  <c r="Q42" i="20"/>
  <c r="P42" i="20"/>
  <c r="O42" i="20"/>
  <c r="N42" i="20"/>
  <c r="M42" i="20"/>
  <c r="L42" i="20"/>
  <c r="R41" i="20"/>
  <c r="Q41" i="20"/>
  <c r="P41" i="20"/>
  <c r="O41" i="20"/>
  <c r="N41" i="20"/>
  <c r="M41" i="20"/>
  <c r="L41" i="20"/>
  <c r="R40" i="20"/>
  <c r="Q40" i="20"/>
  <c r="P40" i="20"/>
  <c r="O40" i="20"/>
  <c r="N40" i="20"/>
  <c r="M40" i="20"/>
  <c r="L40" i="20"/>
  <c r="R39" i="20"/>
  <c r="Q39" i="20"/>
  <c r="P39" i="20"/>
  <c r="O39" i="20"/>
  <c r="N39" i="20"/>
  <c r="M39" i="20"/>
  <c r="L39" i="20"/>
  <c r="R38" i="20"/>
  <c r="Q38" i="20"/>
  <c r="P38" i="20"/>
  <c r="O38" i="20"/>
  <c r="N38" i="20"/>
  <c r="M38" i="20"/>
  <c r="L38" i="20"/>
  <c r="R37" i="20"/>
  <c r="Q37" i="20"/>
  <c r="P37" i="20"/>
  <c r="O37" i="20"/>
  <c r="N37" i="20"/>
  <c r="M37" i="20"/>
  <c r="L37" i="20"/>
  <c r="R36" i="20"/>
  <c r="Q36" i="20"/>
  <c r="P36" i="20"/>
  <c r="O36" i="20"/>
  <c r="N36" i="20"/>
  <c r="M36" i="20"/>
  <c r="L36" i="20"/>
  <c r="R35" i="20"/>
  <c r="Q35" i="20"/>
  <c r="P35" i="20"/>
  <c r="O35" i="20"/>
  <c r="N35" i="20"/>
  <c r="M35" i="20"/>
  <c r="L35" i="20"/>
  <c r="R34" i="20"/>
  <c r="Q34" i="20"/>
  <c r="P34" i="20"/>
  <c r="O34" i="20"/>
  <c r="N34" i="20"/>
  <c r="M34" i="20"/>
  <c r="L34" i="20"/>
  <c r="R33" i="20"/>
  <c r="Q33" i="20"/>
  <c r="P33" i="20"/>
  <c r="O33" i="20"/>
  <c r="N33" i="20"/>
  <c r="M33" i="20"/>
  <c r="L33" i="20"/>
  <c r="R32" i="20"/>
  <c r="Q32" i="20"/>
  <c r="P32" i="20"/>
  <c r="O32" i="20"/>
  <c r="N32" i="20"/>
  <c r="M32" i="20"/>
  <c r="L32" i="20"/>
  <c r="R31" i="20"/>
  <c r="Q31" i="20"/>
  <c r="P31" i="20"/>
  <c r="O31" i="20"/>
  <c r="N31" i="20"/>
  <c r="M31" i="20"/>
  <c r="L31" i="20"/>
  <c r="R30" i="20"/>
  <c r="Q30" i="20"/>
  <c r="P30" i="20"/>
  <c r="O30" i="20"/>
  <c r="N30" i="20"/>
  <c r="M30" i="20"/>
  <c r="L30" i="20"/>
  <c r="R29" i="20"/>
  <c r="Q29" i="20"/>
  <c r="P29" i="20"/>
  <c r="O29" i="20"/>
  <c r="N29" i="20"/>
  <c r="M29" i="20"/>
  <c r="L29" i="20"/>
  <c r="R28" i="20"/>
  <c r="Q28" i="20"/>
  <c r="P28" i="20"/>
  <c r="O28" i="20"/>
  <c r="N28" i="20"/>
  <c r="M28" i="20"/>
  <c r="L28" i="20"/>
  <c r="R27" i="20"/>
  <c r="Q27" i="20"/>
  <c r="P27" i="20"/>
  <c r="O27" i="20"/>
  <c r="N27" i="20"/>
  <c r="M27" i="20"/>
  <c r="L27" i="20"/>
  <c r="R26" i="20"/>
  <c r="Q26" i="20"/>
  <c r="P26" i="20"/>
  <c r="O26" i="20"/>
  <c r="N26" i="20"/>
  <c r="M26" i="20"/>
  <c r="L26" i="20"/>
  <c r="R25" i="20"/>
  <c r="Q25" i="20"/>
  <c r="P25" i="20"/>
  <c r="O25" i="20"/>
  <c r="N25" i="20"/>
  <c r="M25" i="20"/>
  <c r="L25" i="20"/>
  <c r="R24" i="20"/>
  <c r="Q24" i="20"/>
  <c r="P24" i="20"/>
  <c r="O24" i="20"/>
  <c r="N24" i="20"/>
  <c r="M24" i="20"/>
  <c r="L24" i="20"/>
  <c r="R23" i="20"/>
  <c r="Q23" i="20"/>
  <c r="P23" i="20"/>
  <c r="O23" i="20"/>
  <c r="N23" i="20"/>
  <c r="M23" i="20"/>
  <c r="L23" i="20"/>
  <c r="R22" i="20"/>
  <c r="Q22" i="20"/>
  <c r="P22" i="20"/>
  <c r="O22" i="20"/>
  <c r="N22" i="20"/>
  <c r="M22" i="20"/>
  <c r="L22" i="20"/>
  <c r="R21" i="20"/>
  <c r="Q21" i="20"/>
  <c r="P21" i="20"/>
  <c r="O21" i="20"/>
  <c r="N21" i="20"/>
  <c r="M21" i="20"/>
  <c r="L21" i="20"/>
  <c r="R20" i="20"/>
  <c r="Q20" i="20"/>
  <c r="P20" i="20"/>
  <c r="O20" i="20"/>
  <c r="N20" i="20"/>
  <c r="M20" i="20"/>
  <c r="L20" i="20"/>
  <c r="R19" i="20"/>
  <c r="Q19" i="20"/>
  <c r="P19" i="20"/>
  <c r="O19" i="20"/>
  <c r="N19" i="20"/>
  <c r="M19" i="20"/>
  <c r="L19" i="20"/>
  <c r="R18" i="20"/>
  <c r="Q18" i="20"/>
  <c r="P18" i="20"/>
  <c r="O18" i="20"/>
  <c r="N18" i="20"/>
  <c r="M18" i="20"/>
  <c r="L18" i="20"/>
  <c r="R17" i="20"/>
  <c r="Q17" i="20"/>
  <c r="P17" i="20"/>
  <c r="O17" i="20"/>
  <c r="N17" i="20"/>
  <c r="M17" i="20"/>
  <c r="L17" i="20"/>
  <c r="R16" i="20"/>
  <c r="Q16" i="20"/>
  <c r="P16" i="20"/>
  <c r="O16" i="20"/>
  <c r="N16" i="20"/>
  <c r="M16" i="20"/>
  <c r="L16" i="20"/>
  <c r="R15" i="20"/>
  <c r="Q15" i="20"/>
  <c r="P15" i="20"/>
  <c r="O15" i="20"/>
  <c r="N15" i="20"/>
  <c r="M15" i="20"/>
  <c r="L15" i="20"/>
  <c r="R14" i="20"/>
  <c r="Q14" i="20"/>
  <c r="P14" i="20"/>
  <c r="O14" i="20"/>
  <c r="N14" i="20"/>
  <c r="M14" i="20"/>
  <c r="L14" i="20"/>
  <c r="R13" i="20"/>
  <c r="Q13" i="20"/>
  <c r="P13" i="20"/>
  <c r="O13" i="20"/>
  <c r="N13" i="20"/>
  <c r="M13" i="20"/>
  <c r="L13" i="20"/>
  <c r="R12" i="20"/>
  <c r="Q12" i="20"/>
  <c r="P12" i="20"/>
  <c r="O12" i="20"/>
  <c r="N12" i="20"/>
  <c r="M12" i="20"/>
  <c r="L12" i="20"/>
  <c r="R11" i="20"/>
  <c r="Q11" i="20"/>
  <c r="P11" i="20"/>
  <c r="O11" i="20"/>
  <c r="N11" i="20"/>
  <c r="M11" i="20"/>
  <c r="L11" i="20"/>
  <c r="R10" i="20"/>
  <c r="Q10" i="20"/>
  <c r="P10" i="20"/>
  <c r="O10" i="20"/>
  <c r="N10" i="20"/>
  <c r="M10" i="20"/>
  <c r="L10" i="20"/>
  <c r="R9" i="20"/>
  <c r="Q9" i="20"/>
  <c r="P9" i="20"/>
  <c r="O9" i="20"/>
  <c r="N9" i="20"/>
  <c r="M9" i="20"/>
  <c r="L9" i="20"/>
  <c r="R8" i="20"/>
  <c r="Q8" i="20"/>
  <c r="P8" i="20"/>
  <c r="O8" i="20"/>
  <c r="N8" i="20"/>
  <c r="M8" i="20"/>
  <c r="L8" i="20"/>
  <c r="R7" i="20"/>
  <c r="Q7" i="20"/>
  <c r="P7" i="20"/>
  <c r="O7" i="20"/>
  <c r="N7" i="20"/>
  <c r="M7" i="20"/>
  <c r="L7" i="20"/>
  <c r="L3" i="20"/>
  <c r="M3" i="20"/>
  <c r="N3" i="20"/>
  <c r="O3" i="20"/>
  <c r="P3" i="20"/>
  <c r="Q3" i="20"/>
  <c r="R3" i="20"/>
  <c r="L4" i="20"/>
  <c r="M4" i="20"/>
  <c r="N4" i="20"/>
  <c r="O4" i="20"/>
  <c r="P4" i="20"/>
  <c r="Q4" i="20"/>
  <c r="R4" i="20"/>
  <c r="L5" i="20"/>
  <c r="M5" i="20"/>
  <c r="N5" i="20"/>
  <c r="O5" i="20"/>
  <c r="P5" i="20"/>
  <c r="Q5" i="20"/>
  <c r="R5" i="20"/>
  <c r="R2" i="20"/>
  <c r="Q2" i="20"/>
  <c r="P2" i="20"/>
  <c r="O2" i="20"/>
  <c r="N2" i="20"/>
  <c r="M2" i="20"/>
  <c r="L2" i="20"/>
  <c r="A3" i="30"/>
  <c r="A4" i="30"/>
  <c r="A5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2" i="30"/>
  <c r="A3" i="29"/>
  <c r="A4" i="29"/>
  <c r="A5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2" i="29"/>
  <c r="A3" i="28"/>
  <c r="A4" i="28"/>
  <c r="A5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2" i="28"/>
  <c r="A3" i="27"/>
  <c r="A4" i="27"/>
  <c r="A5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2" i="27"/>
  <c r="D72" i="30"/>
  <c r="B72" i="30"/>
  <c r="D71" i="30"/>
  <c r="B71" i="30"/>
  <c r="D70" i="30"/>
  <c r="B70" i="30"/>
  <c r="D69" i="30"/>
  <c r="B69" i="30"/>
  <c r="D68" i="30"/>
  <c r="B68" i="30"/>
  <c r="D67" i="30"/>
  <c r="B67" i="30"/>
  <c r="D66" i="30"/>
  <c r="B66" i="30"/>
  <c r="D65" i="30"/>
  <c r="B65" i="30"/>
  <c r="D64" i="30"/>
  <c r="B64" i="30"/>
  <c r="D63" i="30"/>
  <c r="B63" i="30"/>
  <c r="D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D43" i="30"/>
  <c r="B43" i="30"/>
  <c r="D42" i="30"/>
  <c r="B42" i="30"/>
  <c r="D41" i="30"/>
  <c r="B41" i="30"/>
  <c r="D40" i="30"/>
  <c r="B40" i="30"/>
  <c r="D39" i="30"/>
  <c r="B39" i="30"/>
  <c r="D38" i="30"/>
  <c r="B38" i="30"/>
  <c r="D37" i="30"/>
  <c r="B37" i="30"/>
  <c r="D36" i="30"/>
  <c r="B36" i="30"/>
  <c r="D35" i="30"/>
  <c r="B35" i="30"/>
  <c r="D34" i="30"/>
  <c r="B34" i="30"/>
  <c r="D33" i="30"/>
  <c r="B33" i="30"/>
  <c r="D32" i="30"/>
  <c r="B32" i="30"/>
  <c r="D31" i="30"/>
  <c r="B31" i="30"/>
  <c r="D30" i="30"/>
  <c r="B30" i="30"/>
  <c r="D29" i="30"/>
  <c r="B29" i="30"/>
  <c r="D28" i="30"/>
  <c r="B28" i="30"/>
  <c r="D27" i="30"/>
  <c r="B27" i="30"/>
  <c r="D26" i="30"/>
  <c r="B26" i="30"/>
  <c r="D25" i="30"/>
  <c r="B25" i="30"/>
  <c r="D24" i="30"/>
  <c r="B24" i="30"/>
  <c r="D23" i="30"/>
  <c r="B23" i="30"/>
  <c r="D22" i="30"/>
  <c r="B22" i="30"/>
  <c r="D21" i="30"/>
  <c r="B21" i="30"/>
  <c r="D20" i="30"/>
  <c r="B20" i="30"/>
  <c r="D19" i="30"/>
  <c r="B19" i="30"/>
  <c r="D18" i="30"/>
  <c r="B18" i="30"/>
  <c r="D17" i="30"/>
  <c r="B17" i="30"/>
  <c r="D16" i="30"/>
  <c r="B16" i="30"/>
  <c r="D15" i="30"/>
  <c r="B15" i="30"/>
  <c r="D14" i="30"/>
  <c r="B14" i="30"/>
  <c r="D13" i="30"/>
  <c r="B13" i="30"/>
  <c r="D12" i="30"/>
  <c r="B12" i="30"/>
  <c r="D11" i="30"/>
  <c r="B11" i="30"/>
  <c r="D10" i="30"/>
  <c r="B10" i="30"/>
  <c r="D9" i="30"/>
  <c r="B9" i="30"/>
  <c r="D8" i="30"/>
  <c r="B8" i="30"/>
  <c r="D7" i="30"/>
  <c r="B7" i="30"/>
  <c r="D6" i="30"/>
  <c r="B6" i="30"/>
  <c r="D5" i="30"/>
  <c r="B5" i="30"/>
  <c r="D4" i="30"/>
  <c r="B4" i="30"/>
  <c r="D3" i="30"/>
  <c r="B3" i="30"/>
  <c r="D2" i="30"/>
  <c r="B2" i="30"/>
  <c r="D54" i="29"/>
  <c r="B54" i="29"/>
  <c r="D53" i="29"/>
  <c r="B53" i="29"/>
  <c r="D52" i="29"/>
  <c r="B52" i="29"/>
  <c r="D51" i="29"/>
  <c r="B51" i="29"/>
  <c r="D50" i="29"/>
  <c r="B50" i="29"/>
  <c r="D49" i="29"/>
  <c r="B49" i="29"/>
  <c r="D48" i="29"/>
  <c r="B48" i="29"/>
  <c r="D47" i="29"/>
  <c r="B47" i="29"/>
  <c r="D46" i="29"/>
  <c r="B46" i="29"/>
  <c r="D45" i="29"/>
  <c r="B45" i="29"/>
  <c r="D44" i="29"/>
  <c r="B44" i="29"/>
  <c r="D43" i="29"/>
  <c r="B43" i="29"/>
  <c r="D42" i="29"/>
  <c r="B42" i="29"/>
  <c r="D41" i="29"/>
  <c r="B41" i="29"/>
  <c r="D40" i="29"/>
  <c r="B40" i="29"/>
  <c r="D39" i="29"/>
  <c r="B39" i="29"/>
  <c r="D38" i="29"/>
  <c r="B38" i="29"/>
  <c r="D37" i="29"/>
  <c r="B37" i="29"/>
  <c r="D36" i="29"/>
  <c r="B36" i="29"/>
  <c r="D35" i="29"/>
  <c r="B35" i="29"/>
  <c r="D34" i="29"/>
  <c r="B34" i="29"/>
  <c r="D33" i="29"/>
  <c r="B33" i="29"/>
  <c r="D32" i="29"/>
  <c r="B32" i="29"/>
  <c r="D31" i="29"/>
  <c r="B31" i="29"/>
  <c r="D30" i="29"/>
  <c r="B30" i="29"/>
  <c r="D29" i="29"/>
  <c r="B29" i="29"/>
  <c r="D28" i="29"/>
  <c r="B28" i="29"/>
  <c r="D27" i="29"/>
  <c r="B27" i="29"/>
  <c r="D26" i="29"/>
  <c r="B26" i="29"/>
  <c r="D25" i="29"/>
  <c r="B25" i="29"/>
  <c r="D24" i="29"/>
  <c r="B24" i="29"/>
  <c r="D23" i="29"/>
  <c r="B23" i="29"/>
  <c r="D22" i="29"/>
  <c r="B22" i="29"/>
  <c r="D21" i="29"/>
  <c r="B21" i="29"/>
  <c r="D20" i="29"/>
  <c r="B20" i="29"/>
  <c r="D19" i="29"/>
  <c r="B19" i="29"/>
  <c r="D18" i="29"/>
  <c r="B18" i="29"/>
  <c r="D17" i="29"/>
  <c r="B17" i="29"/>
  <c r="D16" i="29"/>
  <c r="B16" i="29"/>
  <c r="D15" i="29"/>
  <c r="B15" i="29"/>
  <c r="D14" i="29"/>
  <c r="B14" i="29"/>
  <c r="D13" i="29"/>
  <c r="B13" i="29"/>
  <c r="D12" i="29"/>
  <c r="B12" i="29"/>
  <c r="D11" i="29"/>
  <c r="B11" i="29"/>
  <c r="D10" i="29"/>
  <c r="B10" i="29"/>
  <c r="D9" i="29"/>
  <c r="B9" i="29"/>
  <c r="D8" i="29"/>
  <c r="B8" i="29"/>
  <c r="D7" i="29"/>
  <c r="B7" i="29"/>
  <c r="D6" i="29"/>
  <c r="B6" i="29"/>
  <c r="D5" i="29"/>
  <c r="B5" i="29"/>
  <c r="D4" i="29"/>
  <c r="B4" i="29"/>
  <c r="D3" i="29"/>
  <c r="B3" i="29"/>
  <c r="D2" i="29"/>
  <c r="B2" i="29"/>
  <c r="D48" i="28"/>
  <c r="B48" i="28"/>
  <c r="D47" i="28"/>
  <c r="B47" i="28"/>
  <c r="D46" i="28"/>
  <c r="B46" i="28"/>
  <c r="D45" i="28"/>
  <c r="B45" i="28"/>
  <c r="D44" i="28"/>
  <c r="B44" i="28"/>
  <c r="D43" i="28"/>
  <c r="B43" i="28"/>
  <c r="D42" i="28"/>
  <c r="B42" i="28"/>
  <c r="D41" i="28"/>
  <c r="B41" i="28"/>
  <c r="D40" i="28"/>
  <c r="B40" i="28"/>
  <c r="D39" i="28"/>
  <c r="B39" i="28"/>
  <c r="D38" i="28"/>
  <c r="B38" i="28"/>
  <c r="D37" i="28"/>
  <c r="B37" i="28"/>
  <c r="D36" i="28"/>
  <c r="B36" i="28"/>
  <c r="D35" i="28"/>
  <c r="B35" i="28"/>
  <c r="D34" i="28"/>
  <c r="B34" i="28"/>
  <c r="D33" i="28"/>
  <c r="B33" i="28"/>
  <c r="D32" i="28"/>
  <c r="B32" i="28"/>
  <c r="D31" i="28"/>
  <c r="B31" i="28"/>
  <c r="D30" i="28"/>
  <c r="B30" i="28"/>
  <c r="D29" i="28"/>
  <c r="B29" i="28"/>
  <c r="D28" i="28"/>
  <c r="B28" i="28"/>
  <c r="D27" i="28"/>
  <c r="B27" i="28"/>
  <c r="D26" i="28"/>
  <c r="B26" i="28"/>
  <c r="D25" i="28"/>
  <c r="B25" i="28"/>
  <c r="D24" i="28"/>
  <c r="B24" i="28"/>
  <c r="D23" i="28"/>
  <c r="B23" i="28"/>
  <c r="D22" i="28"/>
  <c r="B22" i="28"/>
  <c r="D21" i="28"/>
  <c r="B21" i="28"/>
  <c r="D20" i="28"/>
  <c r="B20" i="28"/>
  <c r="D19" i="28"/>
  <c r="B19" i="28"/>
  <c r="D18" i="28"/>
  <c r="B18" i="28"/>
  <c r="D17" i="28"/>
  <c r="B17" i="28"/>
  <c r="D16" i="28"/>
  <c r="B16" i="28"/>
  <c r="D15" i="28"/>
  <c r="B15" i="28"/>
  <c r="D14" i="28"/>
  <c r="B14" i="28"/>
  <c r="D13" i="28"/>
  <c r="B13" i="28"/>
  <c r="D12" i="28"/>
  <c r="B12" i="28"/>
  <c r="D11" i="28"/>
  <c r="B11" i="28"/>
  <c r="D10" i="28"/>
  <c r="B10" i="28"/>
  <c r="D9" i="28"/>
  <c r="B9" i="28"/>
  <c r="D8" i="28"/>
  <c r="B8" i="28"/>
  <c r="D7" i="28"/>
  <c r="B7" i="28"/>
  <c r="D6" i="28"/>
  <c r="B6" i="28"/>
  <c r="D5" i="28"/>
  <c r="B5" i="28"/>
  <c r="D4" i="28"/>
  <c r="B4" i="28"/>
  <c r="D3" i="28"/>
  <c r="B3" i="28"/>
  <c r="D2" i="28"/>
  <c r="B2" i="28"/>
  <c r="D45" i="27"/>
  <c r="B45" i="27"/>
  <c r="D44" i="27"/>
  <c r="B44" i="27"/>
  <c r="D43" i="27"/>
  <c r="B43" i="27"/>
  <c r="D42" i="27"/>
  <c r="B42" i="27"/>
  <c r="D41" i="27"/>
  <c r="B41" i="27"/>
  <c r="D40" i="27"/>
  <c r="B40" i="27"/>
  <c r="D39" i="27"/>
  <c r="B39" i="27"/>
  <c r="D38" i="27"/>
  <c r="B38" i="27"/>
  <c r="D37" i="27"/>
  <c r="B37" i="27"/>
  <c r="D36" i="27"/>
  <c r="B36" i="27"/>
  <c r="D35" i="27"/>
  <c r="B35" i="27"/>
  <c r="D34" i="27"/>
  <c r="B34" i="27"/>
  <c r="D33" i="27"/>
  <c r="B33" i="27"/>
  <c r="D32" i="27"/>
  <c r="B32" i="27"/>
  <c r="D31" i="27"/>
  <c r="B31" i="27"/>
  <c r="D30" i="27"/>
  <c r="B30" i="27"/>
  <c r="D29" i="27"/>
  <c r="B29" i="27"/>
  <c r="D28" i="27"/>
  <c r="B28" i="27"/>
  <c r="D27" i="27"/>
  <c r="B27" i="27"/>
  <c r="D26" i="27"/>
  <c r="B26" i="27"/>
  <c r="D25" i="27"/>
  <c r="B25" i="27"/>
  <c r="D24" i="27"/>
  <c r="B24" i="27"/>
  <c r="D23" i="27"/>
  <c r="B23" i="27"/>
  <c r="D22" i="27"/>
  <c r="B22" i="27"/>
  <c r="D21" i="27"/>
  <c r="B21" i="27"/>
  <c r="D20" i="27"/>
  <c r="B20" i="27"/>
  <c r="D19" i="27"/>
  <c r="B19" i="27"/>
  <c r="D18" i="27"/>
  <c r="B18" i="27"/>
  <c r="D17" i="27"/>
  <c r="B17" i="27"/>
  <c r="D16" i="27"/>
  <c r="B16" i="27"/>
  <c r="D15" i="27"/>
  <c r="B15" i="27"/>
  <c r="D14" i="27"/>
  <c r="B14" i="27"/>
  <c r="D13" i="27"/>
  <c r="B13" i="27"/>
  <c r="D12" i="27"/>
  <c r="B12" i="27"/>
  <c r="D11" i="27"/>
  <c r="B11" i="27"/>
  <c r="D10" i="27"/>
  <c r="B10" i="27"/>
  <c r="D9" i="27"/>
  <c r="B9" i="27"/>
  <c r="D8" i="27"/>
  <c r="B8" i="27"/>
  <c r="D7" i="27"/>
  <c r="B7" i="27"/>
  <c r="D6" i="27"/>
  <c r="B6" i="27"/>
  <c r="D5" i="27"/>
  <c r="B5" i="27"/>
  <c r="D4" i="27"/>
  <c r="B4" i="27"/>
  <c r="D3" i="27"/>
  <c r="B3" i="27"/>
  <c r="D2" i="27"/>
  <c r="B2" i="27"/>
  <c r="A3" i="26"/>
  <c r="A4" i="26"/>
  <c r="A5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2" i="26"/>
  <c r="D70" i="26"/>
  <c r="B70" i="26"/>
  <c r="D69" i="26"/>
  <c r="B69" i="26"/>
  <c r="D68" i="26"/>
  <c r="B68" i="26"/>
  <c r="D67" i="26"/>
  <c r="B67" i="26"/>
  <c r="D66" i="26"/>
  <c r="B66" i="26"/>
  <c r="D65" i="26"/>
  <c r="B65" i="26"/>
  <c r="D64" i="26"/>
  <c r="B64" i="26"/>
  <c r="D63" i="26"/>
  <c r="B63" i="26"/>
  <c r="D62" i="26"/>
  <c r="B62" i="26"/>
  <c r="D61" i="26"/>
  <c r="B61" i="26"/>
  <c r="D60" i="26"/>
  <c r="B60" i="26"/>
  <c r="D59" i="26"/>
  <c r="B59" i="26"/>
  <c r="D58" i="26"/>
  <c r="B58" i="26"/>
  <c r="D57" i="26"/>
  <c r="B57" i="26"/>
  <c r="D56" i="26"/>
  <c r="B56" i="26"/>
  <c r="D55" i="26"/>
  <c r="B55" i="26"/>
  <c r="D54" i="26"/>
  <c r="B54" i="26"/>
  <c r="D53" i="26"/>
  <c r="B53" i="26"/>
  <c r="D52" i="26"/>
  <c r="B52" i="26"/>
  <c r="D51" i="26"/>
  <c r="B51" i="26"/>
  <c r="D50" i="26"/>
  <c r="B50" i="26"/>
  <c r="D49" i="26"/>
  <c r="B49" i="26"/>
  <c r="D48" i="26"/>
  <c r="B48" i="26"/>
  <c r="D47" i="26"/>
  <c r="B47" i="26"/>
  <c r="D46" i="26"/>
  <c r="B46" i="26"/>
  <c r="D45" i="26"/>
  <c r="B45" i="26"/>
  <c r="D44" i="26"/>
  <c r="B44" i="26"/>
  <c r="D43" i="26"/>
  <c r="B43" i="26"/>
  <c r="D42" i="26"/>
  <c r="B42" i="26"/>
  <c r="D41" i="26"/>
  <c r="B41" i="26"/>
  <c r="D40" i="26"/>
  <c r="B40" i="26"/>
  <c r="D39" i="26"/>
  <c r="B39" i="26"/>
  <c r="D38" i="26"/>
  <c r="B38" i="26"/>
  <c r="D37" i="26"/>
  <c r="B37" i="26"/>
  <c r="D36" i="26"/>
  <c r="B36" i="26"/>
  <c r="D35" i="26"/>
  <c r="B35" i="26"/>
  <c r="D34" i="26"/>
  <c r="B34" i="26"/>
  <c r="D33" i="26"/>
  <c r="B33" i="26"/>
  <c r="D32" i="26"/>
  <c r="B32" i="26"/>
  <c r="D31" i="26"/>
  <c r="B31" i="26"/>
  <c r="D30" i="26"/>
  <c r="B30" i="26"/>
  <c r="D29" i="26"/>
  <c r="B29" i="26"/>
  <c r="D28" i="26"/>
  <c r="B28" i="26"/>
  <c r="D27" i="26"/>
  <c r="B27" i="26"/>
  <c r="D26" i="26"/>
  <c r="B26" i="26"/>
  <c r="D25" i="26"/>
  <c r="B25" i="26"/>
  <c r="D24" i="26"/>
  <c r="B24" i="26"/>
  <c r="D23" i="26"/>
  <c r="B23" i="26"/>
  <c r="D22" i="26"/>
  <c r="B22" i="26"/>
  <c r="D21" i="26"/>
  <c r="B21" i="26"/>
  <c r="D20" i="26"/>
  <c r="B20" i="26"/>
  <c r="D19" i="26"/>
  <c r="B19" i="26"/>
  <c r="D18" i="26"/>
  <c r="B18" i="26"/>
  <c r="D17" i="26"/>
  <c r="B17" i="26"/>
  <c r="D16" i="26"/>
  <c r="B16" i="26"/>
  <c r="D15" i="26"/>
  <c r="B15" i="26"/>
  <c r="D14" i="26"/>
  <c r="B14" i="26"/>
  <c r="D13" i="26"/>
  <c r="B13" i="26"/>
  <c r="D12" i="26"/>
  <c r="B12" i="26"/>
  <c r="D11" i="26"/>
  <c r="B11" i="26"/>
  <c r="D10" i="26"/>
  <c r="B10" i="26"/>
  <c r="D9" i="26"/>
  <c r="B9" i="26"/>
  <c r="D8" i="26"/>
  <c r="B8" i="26"/>
  <c r="D7" i="26"/>
  <c r="B7" i="26"/>
  <c r="D6" i="26"/>
  <c r="B6" i="26"/>
  <c r="D5" i="26"/>
  <c r="B5" i="26"/>
  <c r="D4" i="26"/>
  <c r="B4" i="26"/>
  <c r="D3" i="26"/>
  <c r="B3" i="26"/>
  <c r="D2" i="26"/>
  <c r="B2" i="26"/>
  <c r="A3" i="25"/>
  <c r="A4" i="25"/>
  <c r="A5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2" i="25"/>
  <c r="D69" i="25"/>
  <c r="B69" i="25"/>
  <c r="D68" i="25"/>
  <c r="B68" i="25"/>
  <c r="D67" i="25"/>
  <c r="B67" i="25"/>
  <c r="D66" i="25"/>
  <c r="B66" i="25"/>
  <c r="D65" i="25"/>
  <c r="B65" i="25"/>
  <c r="D64" i="25"/>
  <c r="B64" i="25"/>
  <c r="D63" i="25"/>
  <c r="B63" i="25"/>
  <c r="D62" i="25"/>
  <c r="B62" i="25"/>
  <c r="D61" i="25"/>
  <c r="B61" i="25"/>
  <c r="D60" i="25"/>
  <c r="B60" i="25"/>
  <c r="D59" i="25"/>
  <c r="B59" i="25"/>
  <c r="D58" i="25"/>
  <c r="B58" i="25"/>
  <c r="D57" i="25"/>
  <c r="B57" i="25"/>
  <c r="D56" i="25"/>
  <c r="B56" i="25"/>
  <c r="D55" i="25"/>
  <c r="B55" i="25"/>
  <c r="D54" i="25"/>
  <c r="B54" i="25"/>
  <c r="D53" i="25"/>
  <c r="B53" i="25"/>
  <c r="D52" i="25"/>
  <c r="B52" i="25"/>
  <c r="D51" i="25"/>
  <c r="B51" i="25"/>
  <c r="D50" i="25"/>
  <c r="B50" i="25"/>
  <c r="D49" i="25"/>
  <c r="B49" i="25"/>
  <c r="D48" i="25"/>
  <c r="B48" i="25"/>
  <c r="D47" i="25"/>
  <c r="B47" i="25"/>
  <c r="D46" i="25"/>
  <c r="B46" i="25"/>
  <c r="D45" i="25"/>
  <c r="B45" i="25"/>
  <c r="D44" i="25"/>
  <c r="B44" i="25"/>
  <c r="D43" i="25"/>
  <c r="B43" i="25"/>
  <c r="D42" i="25"/>
  <c r="B42" i="25"/>
  <c r="D41" i="25"/>
  <c r="B41" i="25"/>
  <c r="D40" i="25"/>
  <c r="B40" i="25"/>
  <c r="D39" i="25"/>
  <c r="B39" i="25"/>
  <c r="D38" i="25"/>
  <c r="B38" i="25"/>
  <c r="D37" i="25"/>
  <c r="B37" i="25"/>
  <c r="D36" i="25"/>
  <c r="B36" i="25"/>
  <c r="D35" i="25"/>
  <c r="B35" i="25"/>
  <c r="D34" i="25"/>
  <c r="B34" i="25"/>
  <c r="B33" i="25"/>
  <c r="D32" i="25"/>
  <c r="B32" i="25"/>
  <c r="D31" i="25"/>
  <c r="B31" i="25"/>
  <c r="D30" i="25"/>
  <c r="B30" i="25"/>
  <c r="D29" i="25"/>
  <c r="B29" i="25"/>
  <c r="D28" i="25"/>
  <c r="B28" i="25"/>
  <c r="D27" i="25"/>
  <c r="B27" i="25"/>
  <c r="D26" i="25"/>
  <c r="B26" i="25"/>
  <c r="D25" i="25"/>
  <c r="B25" i="25"/>
  <c r="D24" i="25"/>
  <c r="B24" i="25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D15" i="25"/>
  <c r="B15" i="25"/>
  <c r="D14" i="25"/>
  <c r="B14" i="25"/>
  <c r="D13" i="25"/>
  <c r="B13" i="25"/>
  <c r="D12" i="25"/>
  <c r="B12" i="25"/>
  <c r="D11" i="25"/>
  <c r="B11" i="25"/>
  <c r="D10" i="25"/>
  <c r="B10" i="25"/>
  <c r="D9" i="25"/>
  <c r="B9" i="25"/>
  <c r="D8" i="25"/>
  <c r="B8" i="25"/>
  <c r="D7" i="25"/>
  <c r="B7" i="25"/>
  <c r="D6" i="25"/>
  <c r="B6" i="25"/>
  <c r="D5" i="25"/>
  <c r="B5" i="25"/>
  <c r="D4" i="25"/>
  <c r="B4" i="25"/>
  <c r="D3" i="25"/>
  <c r="B3" i="25"/>
  <c r="D2" i="25"/>
  <c r="B2" i="25"/>
  <c r="M4" i="22"/>
  <c r="M3" i="22"/>
  <c r="M2" i="22"/>
  <c r="O4" i="22"/>
  <c r="O3" i="22"/>
  <c r="O2" i="22"/>
  <c r="A3" i="23"/>
  <c r="A4" i="23"/>
  <c r="A5" i="23"/>
  <c r="A7" i="23"/>
  <c r="G7" i="23" s="1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2" i="23"/>
  <c r="J3" i="20"/>
  <c r="K3" i="20"/>
  <c r="J4" i="20"/>
  <c r="K4" i="20"/>
  <c r="J5" i="20"/>
  <c r="K5" i="20"/>
  <c r="J6" i="20"/>
  <c r="K6" i="20"/>
  <c r="J7" i="20"/>
  <c r="K7" i="20"/>
  <c r="J8" i="20"/>
  <c r="K8" i="20"/>
  <c r="J9" i="20"/>
  <c r="K9" i="20"/>
  <c r="J10" i="20"/>
  <c r="K10" i="20"/>
  <c r="J11" i="20"/>
  <c r="K11" i="20"/>
  <c r="J12" i="20"/>
  <c r="K12" i="20"/>
  <c r="J13" i="20"/>
  <c r="K13" i="20"/>
  <c r="J14" i="20"/>
  <c r="K14" i="20"/>
  <c r="J15" i="20"/>
  <c r="K15" i="20"/>
  <c r="J16" i="20"/>
  <c r="K16" i="20"/>
  <c r="J17" i="20"/>
  <c r="K17" i="20"/>
  <c r="J18" i="20"/>
  <c r="K18" i="20"/>
  <c r="J19" i="20"/>
  <c r="K19" i="20"/>
  <c r="J20" i="20"/>
  <c r="K20" i="20"/>
  <c r="J21" i="20"/>
  <c r="K21" i="20"/>
  <c r="J22" i="20"/>
  <c r="K22" i="20"/>
  <c r="J23" i="20"/>
  <c r="K23" i="20"/>
  <c r="J24" i="20"/>
  <c r="K24" i="20"/>
  <c r="J25" i="20"/>
  <c r="K25" i="20"/>
  <c r="J26" i="20"/>
  <c r="K26" i="20"/>
  <c r="J27" i="20"/>
  <c r="K27" i="20"/>
  <c r="J28" i="20"/>
  <c r="K28" i="20"/>
  <c r="J29" i="20"/>
  <c r="K29" i="20"/>
  <c r="J30" i="20"/>
  <c r="K30" i="20"/>
  <c r="J31" i="20"/>
  <c r="K31" i="20"/>
  <c r="J32" i="20"/>
  <c r="K32" i="20"/>
  <c r="J33" i="20"/>
  <c r="K33" i="20"/>
  <c r="J34" i="20"/>
  <c r="K34" i="20"/>
  <c r="J35" i="20"/>
  <c r="K35" i="20"/>
  <c r="J36" i="20"/>
  <c r="K36" i="20"/>
  <c r="J37" i="20"/>
  <c r="K37" i="20"/>
  <c r="J38" i="20"/>
  <c r="K38" i="20"/>
  <c r="J39" i="20"/>
  <c r="K39" i="20"/>
  <c r="J40" i="20"/>
  <c r="K40" i="20"/>
  <c r="J41" i="20"/>
  <c r="K41" i="20"/>
  <c r="J42" i="20"/>
  <c r="K42" i="20"/>
  <c r="J43" i="20"/>
  <c r="K43" i="20"/>
  <c r="J44" i="20"/>
  <c r="K44" i="20"/>
  <c r="J45" i="20"/>
  <c r="K45" i="20"/>
  <c r="J46" i="20"/>
  <c r="K46" i="20"/>
  <c r="J47" i="20"/>
  <c r="K47" i="20"/>
  <c r="J48" i="20"/>
  <c r="K48" i="20"/>
  <c r="J49" i="20"/>
  <c r="K49" i="20"/>
  <c r="J50" i="20"/>
  <c r="K50" i="20"/>
  <c r="J51" i="20"/>
  <c r="K51" i="20"/>
  <c r="J52" i="20"/>
  <c r="K52" i="20"/>
  <c r="J53" i="20"/>
  <c r="K53" i="20"/>
  <c r="J54" i="20"/>
  <c r="K54" i="20"/>
  <c r="J55" i="20"/>
  <c r="K55" i="20"/>
  <c r="J56" i="20"/>
  <c r="K56" i="20"/>
  <c r="J57" i="20"/>
  <c r="K57" i="20"/>
  <c r="J58" i="20"/>
  <c r="K58" i="20"/>
  <c r="J59" i="20"/>
  <c r="K59" i="20"/>
  <c r="J60" i="20"/>
  <c r="K60" i="20"/>
  <c r="J61" i="20"/>
  <c r="K61" i="20"/>
  <c r="J62" i="20"/>
  <c r="K62" i="20"/>
  <c r="J63" i="20"/>
  <c r="K63" i="20"/>
  <c r="J64" i="20"/>
  <c r="K64" i="20"/>
  <c r="J65" i="20"/>
  <c r="K65" i="20"/>
  <c r="J66" i="20"/>
  <c r="K66" i="20"/>
  <c r="J67" i="20"/>
  <c r="K67" i="20"/>
  <c r="J68" i="20"/>
  <c r="K68" i="20"/>
  <c r="J69" i="20"/>
  <c r="K69" i="20"/>
  <c r="J70" i="20"/>
  <c r="K70" i="20"/>
  <c r="J71" i="20"/>
  <c r="K71" i="20"/>
  <c r="J72" i="20"/>
  <c r="K72" i="20"/>
  <c r="J73" i="20"/>
  <c r="K73" i="20"/>
  <c r="J74" i="20"/>
  <c r="K74" i="20"/>
  <c r="J75" i="20"/>
  <c r="K75" i="20"/>
  <c r="J76" i="20"/>
  <c r="K76" i="20"/>
  <c r="J77" i="20"/>
  <c r="K77" i="20"/>
  <c r="J78" i="20"/>
  <c r="K78" i="20"/>
  <c r="J79" i="20"/>
  <c r="K79" i="20"/>
  <c r="J80" i="20"/>
  <c r="K80" i="20"/>
  <c r="J81" i="20"/>
  <c r="K81" i="20"/>
  <c r="J82" i="20"/>
  <c r="K82" i="20"/>
  <c r="J83" i="20"/>
  <c r="K83" i="20"/>
  <c r="J84" i="20"/>
  <c r="K84" i="20"/>
  <c r="J85" i="20"/>
  <c r="K85" i="20"/>
  <c r="J86" i="20"/>
  <c r="K86" i="20"/>
  <c r="J87" i="20"/>
  <c r="K87" i="20"/>
  <c r="J88" i="20"/>
  <c r="K88" i="20"/>
  <c r="J89" i="20"/>
  <c r="K89" i="20"/>
  <c r="J90" i="20"/>
  <c r="K90" i="20"/>
  <c r="J91" i="20"/>
  <c r="K91" i="20"/>
  <c r="J92" i="20"/>
  <c r="K92" i="20"/>
  <c r="J93" i="20"/>
  <c r="K93" i="20"/>
  <c r="J94" i="20"/>
  <c r="K94" i="20"/>
  <c r="J95" i="20"/>
  <c r="K95" i="20"/>
  <c r="J96" i="20"/>
  <c r="K96" i="20"/>
  <c r="J97" i="20"/>
  <c r="K97" i="20"/>
  <c r="J98" i="20"/>
  <c r="K98" i="20"/>
  <c r="J99" i="20"/>
  <c r="K99" i="20"/>
  <c r="J100" i="20"/>
  <c r="K100" i="20"/>
  <c r="J101" i="20"/>
  <c r="K101" i="20"/>
  <c r="J102" i="20"/>
  <c r="K102" i="20"/>
  <c r="J103" i="20"/>
  <c r="K103" i="20"/>
  <c r="J104" i="20"/>
  <c r="K104" i="20"/>
  <c r="J105" i="20"/>
  <c r="K105" i="20"/>
  <c r="J106" i="20"/>
  <c r="K106" i="20"/>
  <c r="J107" i="20"/>
  <c r="K107" i="20"/>
  <c r="J108" i="20"/>
  <c r="K108" i="20"/>
  <c r="J109" i="20"/>
  <c r="K109" i="20"/>
  <c r="J110" i="20"/>
  <c r="K110" i="20"/>
  <c r="J111" i="20"/>
  <c r="K111" i="20"/>
  <c r="J112" i="20"/>
  <c r="K112" i="20"/>
  <c r="J113" i="20"/>
  <c r="K113" i="20"/>
  <c r="J114" i="20"/>
  <c r="K114" i="20"/>
  <c r="J115" i="20"/>
  <c r="K115" i="20"/>
  <c r="J116" i="20"/>
  <c r="K116" i="20"/>
  <c r="J117" i="20"/>
  <c r="K117" i="20"/>
  <c r="J118" i="20"/>
  <c r="K118" i="20"/>
  <c r="J119" i="20"/>
  <c r="K119" i="20"/>
  <c r="J120" i="20"/>
  <c r="K120" i="20"/>
  <c r="J121" i="20"/>
  <c r="K121" i="20"/>
  <c r="J122" i="20"/>
  <c r="K122" i="20"/>
  <c r="J123" i="20"/>
  <c r="K123" i="20"/>
  <c r="J124" i="20"/>
  <c r="K124" i="20"/>
  <c r="J125" i="20"/>
  <c r="K125" i="20"/>
  <c r="J126" i="20"/>
  <c r="K126" i="20"/>
  <c r="J127" i="20"/>
  <c r="K127" i="20"/>
  <c r="J128" i="20"/>
  <c r="K128" i="20"/>
  <c r="J129" i="20"/>
  <c r="K129" i="20"/>
  <c r="J130" i="20"/>
  <c r="K130" i="20"/>
  <c r="J131" i="20"/>
  <c r="K131" i="20"/>
  <c r="J132" i="20"/>
  <c r="K132" i="20"/>
  <c r="J133" i="20"/>
  <c r="K133" i="20"/>
  <c r="J134" i="20"/>
  <c r="K134" i="20"/>
  <c r="J135" i="20"/>
  <c r="K135" i="20"/>
  <c r="J136" i="20"/>
  <c r="K136" i="20"/>
  <c r="J137" i="20"/>
  <c r="K137" i="20"/>
  <c r="J138" i="20"/>
  <c r="K138" i="20"/>
  <c r="J139" i="20"/>
  <c r="K139" i="20"/>
  <c r="J140" i="20"/>
  <c r="K140" i="20"/>
  <c r="J141" i="20"/>
  <c r="K141" i="20"/>
  <c r="J142" i="20"/>
  <c r="K142" i="20"/>
  <c r="J143" i="20"/>
  <c r="K143" i="20"/>
  <c r="J144" i="20"/>
  <c r="K144" i="20"/>
  <c r="J145" i="20"/>
  <c r="K145" i="20"/>
  <c r="J146" i="20"/>
  <c r="K146" i="20"/>
  <c r="J147" i="20"/>
  <c r="K147" i="20"/>
  <c r="J148" i="20"/>
  <c r="K148" i="20"/>
  <c r="J149" i="20"/>
  <c r="K149" i="20"/>
  <c r="J150" i="20"/>
  <c r="K150" i="20"/>
  <c r="J151" i="20"/>
  <c r="K151" i="20"/>
  <c r="K2" i="20"/>
  <c r="J2" i="20"/>
  <c r="B72" i="23"/>
  <c r="D72" i="23"/>
  <c r="B71" i="23"/>
  <c r="D71" i="23"/>
  <c r="B70" i="23"/>
  <c r="D70" i="23"/>
  <c r="B69" i="23"/>
  <c r="D69" i="23"/>
  <c r="B68" i="23"/>
  <c r="D68" i="23"/>
  <c r="B67" i="23"/>
  <c r="D67" i="23"/>
  <c r="B66" i="23"/>
  <c r="D66" i="23"/>
  <c r="B65" i="23"/>
  <c r="D65" i="23"/>
  <c r="B64" i="23"/>
  <c r="D64" i="23"/>
  <c r="B63" i="23"/>
  <c r="D63" i="23"/>
  <c r="B62" i="23"/>
  <c r="D62" i="23"/>
  <c r="B61" i="23"/>
  <c r="D61" i="23"/>
  <c r="B60" i="23"/>
  <c r="D60" i="23"/>
  <c r="B59" i="23"/>
  <c r="D59" i="23"/>
  <c r="B58" i="23"/>
  <c r="D58" i="23"/>
  <c r="B57" i="23"/>
  <c r="D57" i="23"/>
  <c r="B56" i="23"/>
  <c r="D56" i="23"/>
  <c r="B55" i="23"/>
  <c r="D55" i="23"/>
  <c r="B54" i="23"/>
  <c r="D54" i="23"/>
  <c r="B53" i="23"/>
  <c r="D53" i="23"/>
  <c r="B52" i="23"/>
  <c r="D52" i="23"/>
  <c r="B51" i="23"/>
  <c r="D51" i="23"/>
  <c r="B50" i="23"/>
  <c r="D50" i="23"/>
  <c r="B49" i="23"/>
  <c r="D49" i="23"/>
  <c r="B48" i="23"/>
  <c r="D48" i="23"/>
  <c r="B47" i="23"/>
  <c r="D47" i="23"/>
  <c r="B46" i="23"/>
  <c r="D46" i="23"/>
  <c r="B45" i="23"/>
  <c r="D45" i="23"/>
  <c r="B44" i="23"/>
  <c r="D44" i="23"/>
  <c r="B43" i="23"/>
  <c r="D43" i="23"/>
  <c r="B42" i="23"/>
  <c r="D42" i="23"/>
  <c r="B41" i="23"/>
  <c r="D41" i="23"/>
  <c r="B40" i="23"/>
  <c r="D40" i="23"/>
  <c r="B39" i="23"/>
  <c r="D39" i="23"/>
  <c r="B38" i="23"/>
  <c r="D38" i="23"/>
  <c r="B37" i="23"/>
  <c r="D37" i="23"/>
  <c r="B36" i="23"/>
  <c r="D36" i="23"/>
  <c r="B35" i="23"/>
  <c r="D35" i="23"/>
  <c r="B34" i="23"/>
  <c r="D34" i="23"/>
  <c r="B33" i="23"/>
  <c r="D33" i="23"/>
  <c r="B32" i="23"/>
  <c r="D32" i="23"/>
  <c r="B31" i="23"/>
  <c r="D31" i="23"/>
  <c r="B30" i="23"/>
  <c r="D30" i="23"/>
  <c r="B29" i="23"/>
  <c r="D29" i="23"/>
  <c r="B28" i="23"/>
  <c r="D28" i="23"/>
  <c r="B27" i="23"/>
  <c r="D27" i="23"/>
  <c r="B26" i="23"/>
  <c r="D26" i="23"/>
  <c r="B25" i="23"/>
  <c r="D25" i="23"/>
  <c r="B24" i="23"/>
  <c r="D24" i="23"/>
  <c r="B23" i="23"/>
  <c r="D23" i="23"/>
  <c r="B22" i="23"/>
  <c r="D22" i="23"/>
  <c r="B21" i="23"/>
  <c r="D21" i="23"/>
  <c r="B20" i="23"/>
  <c r="D20" i="23"/>
  <c r="B19" i="23"/>
  <c r="D19" i="23"/>
  <c r="B18" i="23"/>
  <c r="D18" i="23"/>
  <c r="B17" i="23"/>
  <c r="D17" i="23"/>
  <c r="B16" i="23"/>
  <c r="D16" i="23"/>
  <c r="B15" i="23"/>
  <c r="D15" i="23"/>
  <c r="B14" i="23"/>
  <c r="D14" i="23"/>
  <c r="B13" i="23"/>
  <c r="D13" i="23"/>
  <c r="B12" i="23"/>
  <c r="D12" i="23"/>
  <c r="B11" i="23"/>
  <c r="D11" i="23"/>
  <c r="B10" i="23"/>
  <c r="D10" i="23"/>
  <c r="B9" i="23"/>
  <c r="D9" i="23"/>
  <c r="B8" i="23"/>
  <c r="D8" i="23"/>
  <c r="B7" i="23"/>
  <c r="D7" i="23"/>
  <c r="B6" i="23"/>
  <c r="D6" i="23"/>
  <c r="B5" i="23"/>
  <c r="D5" i="23"/>
  <c r="B4" i="23"/>
  <c r="D4" i="23"/>
  <c r="B3" i="23"/>
  <c r="D3" i="23"/>
  <c r="B2" i="23"/>
  <c r="D2" i="23"/>
  <c r="F2" i="26" l="1"/>
  <c r="G7" i="26"/>
  <c r="F2" i="27"/>
  <c r="G7" i="27"/>
  <c r="F2" i="30"/>
  <c r="G7" i="30"/>
  <c r="F2" i="25"/>
  <c r="G7" i="25"/>
  <c r="F2" i="29"/>
  <c r="G7" i="29"/>
  <c r="F2" i="28"/>
  <c r="G7" i="28"/>
  <c r="F2" i="23"/>
  <c r="D6" i="22"/>
  <c r="J6" i="22"/>
  <c r="I6" i="22"/>
  <c r="H6" i="22"/>
  <c r="P6" i="20" s="1"/>
  <c r="G6" i="22"/>
  <c r="O6" i="20" s="1"/>
  <c r="F6" i="22"/>
  <c r="A43" i="26" s="1"/>
  <c r="E6" i="22"/>
  <c r="M6" i="20" s="1"/>
  <c r="N6" i="20" l="1"/>
  <c r="A6" i="29"/>
  <c r="Q6" i="20"/>
  <c r="A6" i="30"/>
  <c r="R6" i="20"/>
  <c r="A6" i="23"/>
  <c r="L6" i="20"/>
  <c r="A6" i="28"/>
  <c r="A6" i="27"/>
  <c r="A6" i="26"/>
  <c r="A6" i="25"/>
  <c r="H154" i="20"/>
  <c r="G154" i="20"/>
  <c r="E154" i="20"/>
  <c r="D154" i="20"/>
  <c r="B154" i="20"/>
  <c r="C154" i="20"/>
</calcChain>
</file>

<file path=xl/sharedStrings.xml><?xml version="1.0" encoding="utf-8"?>
<sst xmlns="http://schemas.openxmlformats.org/spreadsheetml/2006/main" count="1765" uniqueCount="401">
  <si>
    <t>HEIGHT</t>
  </si>
  <si>
    <t>WIDTH</t>
  </si>
  <si>
    <t>DEPTH</t>
  </si>
  <si>
    <t>DKIN</t>
  </si>
  <si>
    <t>BINFRZ</t>
  </si>
  <si>
    <t>BINSUL</t>
  </si>
  <si>
    <t>Var</t>
  </si>
  <si>
    <t>TFF</t>
  </si>
  <si>
    <t>TIRF</t>
  </si>
  <si>
    <t>TIRLS</t>
  </si>
  <si>
    <t>VOLAZ</t>
  </si>
  <si>
    <t>VOLAR</t>
  </si>
  <si>
    <t>TIRRS</t>
  </si>
  <si>
    <t>TIRB</t>
  </si>
  <si>
    <t>DKINFZ</t>
  </si>
  <si>
    <t>RKINFF</t>
  </si>
  <si>
    <t>RKINFZ</t>
  </si>
  <si>
    <t>RKIN</t>
  </si>
  <si>
    <t>DKINFF</t>
  </si>
  <si>
    <t>FRZOPN</t>
  </si>
  <si>
    <t>TDRAIR</t>
  </si>
  <si>
    <t>FFCOPN</t>
  </si>
  <si>
    <t>RELHUM</t>
  </si>
  <si>
    <t>SECFFC</t>
  </si>
  <si>
    <t>SECFRZ</t>
  </si>
  <si>
    <t>FZREFQ</t>
  </si>
  <si>
    <t>FFASHW</t>
  </si>
  <si>
    <t>FZAUXW</t>
  </si>
  <si>
    <t>OTHERW</t>
  </si>
  <si>
    <t>FFASHQ</t>
  </si>
  <si>
    <t>FZASHQ</t>
  </si>
  <si>
    <t>FZASHW</t>
  </si>
  <si>
    <t>FFAUXW</t>
  </si>
  <si>
    <t>FFREFQ</t>
  </si>
  <si>
    <t>Ser</t>
  </si>
  <si>
    <t>TROOM</t>
  </si>
  <si>
    <t>TOPMUL</t>
  </si>
  <si>
    <t>THMUL</t>
  </si>
  <si>
    <t>TIFT</t>
  </si>
  <si>
    <t>TIRT</t>
  </si>
  <si>
    <t>CINSUL</t>
  </si>
  <si>
    <t>HLRG</t>
  </si>
  <si>
    <t>CKMUL</t>
  </si>
  <si>
    <t>HLFZG</t>
  </si>
  <si>
    <t>DGSKT</t>
  </si>
  <si>
    <t>CDUP</t>
  </si>
  <si>
    <t>CDDN</t>
  </si>
  <si>
    <t>CCHGT</t>
  </si>
  <si>
    <t>WKIN</t>
  </si>
  <si>
    <t>WEDGE</t>
  </si>
  <si>
    <t>FLANGE</t>
  </si>
  <si>
    <t>WEDGER</t>
  </si>
  <si>
    <t>FLANGER</t>
  </si>
  <si>
    <t>IRFTYP</t>
  </si>
  <si>
    <t>FZHEAT</t>
  </si>
  <si>
    <t>FFHEAT</t>
  </si>
  <si>
    <t>HXVUR</t>
  </si>
  <si>
    <t>HXVUZ</t>
  </si>
  <si>
    <t>TIFRS</t>
  </si>
  <si>
    <t>TIFLS</t>
  </si>
  <si>
    <t>TIFF</t>
  </si>
  <si>
    <t>TIFB</t>
  </si>
  <si>
    <t>TFRZ</t>
  </si>
  <si>
    <t>HLGZF</t>
  </si>
  <si>
    <t>TBTM</t>
  </si>
  <si>
    <t>WALL</t>
  </si>
  <si>
    <t>FH</t>
  </si>
  <si>
    <t>FW</t>
  </si>
  <si>
    <t>FD</t>
  </si>
  <si>
    <t>CWIDE</t>
  </si>
  <si>
    <t>CHGT</t>
  </si>
  <si>
    <t>SCIN</t>
  </si>
  <si>
    <t>STIN</t>
  </si>
  <si>
    <t>TKIN</t>
  </si>
  <si>
    <t>FFPENA</t>
  </si>
  <si>
    <t>FZPENA</t>
  </si>
  <si>
    <t>DOL</t>
  </si>
  <si>
    <t>DIL</t>
  </si>
  <si>
    <t>COL</t>
  </si>
  <si>
    <t>CIL</t>
  </si>
  <si>
    <t>Unit</t>
  </si>
  <si>
    <t>DOOREDG</t>
  </si>
  <si>
    <t>W</t>
  </si>
  <si>
    <t>RMUL</t>
  </si>
  <si>
    <t>RWEDGER</t>
  </si>
  <si>
    <t>RWEDGE</t>
  </si>
  <si>
    <t>RDRFF</t>
  </si>
  <si>
    <t>RFF</t>
  </si>
  <si>
    <t>Desc</t>
  </si>
  <si>
    <t>RDRFZ</t>
  </si>
  <si>
    <t>RFRZ</t>
  </si>
  <si>
    <t>WKINR</t>
  </si>
  <si>
    <t>x</t>
  </si>
  <si>
    <t>cm</t>
  </si>
  <si>
    <t>&lt;NA&gt;</t>
  </si>
  <si>
    <t>liter</t>
  </si>
  <si>
    <t xml:space="preserve">Height of insulated cabinet </t>
  </si>
  <si>
    <t>Width of insulated cabine</t>
  </si>
  <si>
    <t>Configration Type</t>
  </si>
  <si>
    <t>ITYMOD = [3,8,2,5,7,4,3]</t>
  </si>
  <si>
    <t>Count</t>
  </si>
  <si>
    <t>Title1</t>
  </si>
  <si>
    <t>Title2</t>
  </si>
  <si>
    <t>Title3</t>
  </si>
  <si>
    <t>Title4</t>
  </si>
  <si>
    <t>Title5</t>
  </si>
  <si>
    <t>Seconds</t>
  </si>
  <si>
    <t>CERA App from Fortran To Python</t>
  </si>
  <si>
    <t>Mode 3</t>
  </si>
  <si>
    <t>Mode 8</t>
  </si>
  <si>
    <t>Mode 2</t>
  </si>
  <si>
    <t>Mode 5</t>
  </si>
  <si>
    <t>Mode 7</t>
  </si>
  <si>
    <t>Mode 4</t>
  </si>
  <si>
    <t>==============</t>
  </si>
  <si>
    <t xml:space="preserve">Python 3.8.3 </t>
  </si>
  <si>
    <t>User Comment Line 1</t>
  </si>
  <si>
    <t>User Comment Line 5</t>
  </si>
  <si>
    <t>User Comment Line 2</t>
  </si>
  <si>
    <t>User Comment Line 3</t>
  </si>
  <si>
    <t>User Comment Line 4</t>
  </si>
  <si>
    <t>Description</t>
  </si>
  <si>
    <t>Overall Height</t>
  </si>
  <si>
    <t>Overall Width</t>
  </si>
  <si>
    <t>Overall: Depth</t>
  </si>
  <si>
    <t>Freezer Freezer Wedge</t>
  </si>
  <si>
    <t>Freezer Freezer Flange</t>
  </si>
  <si>
    <t>Door Gasket Thickness</t>
  </si>
  <si>
    <t>Compressor Compartment Top Depth</t>
  </si>
  <si>
    <t>Compressor Compartment Bottom Depth</t>
  </si>
  <si>
    <t>Compressor Compartment Height</t>
  </si>
  <si>
    <t>The Height Of The Compressor Compartment</t>
  </si>
  <si>
    <t>Thickness Of Outer Liner</t>
  </si>
  <si>
    <t>Thickness Of Inner Liner</t>
  </si>
  <si>
    <t>Wall-The Distance From The Outside Wall Of The Fresh Food</t>
  </si>
  <si>
    <t>Insulation Thickness Freezer Top</t>
  </si>
  <si>
    <t>Insulation Thickness Freezer Right Side</t>
  </si>
  <si>
    <t>Insulation Thickness Freezer Front  Front (Door)</t>
  </si>
  <si>
    <t>Insulation Thickness Freezer Back</t>
  </si>
  <si>
    <t>Insulation Thickness Freezer Left Side</t>
  </si>
  <si>
    <t>Insulation Thickness  Fresh Food Left Side</t>
  </si>
  <si>
    <t>Insulation Thickness  Fresh Food Front (Door)</t>
  </si>
  <si>
    <t>Insulation Thickness  Fresh Food Back</t>
  </si>
  <si>
    <t>Insulation Thickness  Fresh Food Right Side</t>
  </si>
  <si>
    <t xml:space="preserve">Cinsul-Thickness Of Insulation Over Compressor </t>
  </si>
  <si>
    <t>Thickness Of Insulation On Side Of Compressor Compartment</t>
  </si>
  <si>
    <t>Thickness Of Insulation On Top Of Compressor Compartment</t>
  </si>
  <si>
    <t>Freezer Refrigerated Volume Shelf/Evap</t>
  </si>
  <si>
    <t>Freezer Refrigerated Volume Net Volume</t>
  </si>
  <si>
    <t>Refrigerated Volume Shelf/Evap</t>
  </si>
  <si>
    <t>Refrigerated Volume Net Volume</t>
  </si>
  <si>
    <t>Hight Freezer Compartment In A Single-Door Refrigerator.</t>
  </si>
  <si>
    <t>Width Freezer Compartment In A Single-Door Refrigerator.</t>
  </si>
  <si>
    <t>Depth Freezer Compartment In A Single-Door Refrigerator.</t>
  </si>
  <si>
    <t>Temperatures Room</t>
  </si>
  <si>
    <t xml:space="preserve">Temperatures Freezer Cabinet </t>
  </si>
  <si>
    <t xml:space="preserve">Temperatures  Fresh Food Cabinet  </t>
  </si>
  <si>
    <t>Temperatures  Air Under Refrigerator</t>
  </si>
  <si>
    <t>Gasket Heat Leak Refrigerator</t>
  </si>
  <si>
    <t>Insulation  Resisivity For The Sides, Back, Top And Bottom Of The Fresh Food Compartment</t>
  </si>
  <si>
    <t>Insulation  Resisivity  For The Freezer</t>
  </si>
  <si>
    <t>Thermal Resisivity Of Fresh Food Wedge Insulation</t>
  </si>
  <si>
    <t>Thermal Resisivity Of Freezer Wedge Insulation</t>
  </si>
  <si>
    <t>Door Openings Air Temperature</t>
  </si>
  <si>
    <t xml:space="preserve">Door Openings  Relative Humidity </t>
  </si>
  <si>
    <t xml:space="preserve">Fresh Food Compartment Duration Of 1 Opening  </t>
  </si>
  <si>
    <t>Hours/Hr The Fresh Food Door Is Open</t>
  </si>
  <si>
    <t>Duration  The Freezer Door Is Open</t>
  </si>
  <si>
    <t xml:space="preserve">Anti-Sweat Heaters Fresh Food Cabinet </t>
  </si>
  <si>
    <t xml:space="preserve">Anti-Sweat Heaters Freezer Cabinet </t>
  </si>
  <si>
    <t xml:space="preserve">Auxiliary Energy Fresh Food Cabine  </t>
  </si>
  <si>
    <t xml:space="preserve">Auxiliary Energy Freezer Cabinet  </t>
  </si>
  <si>
    <t xml:space="preserve">Auxiliary Energy Outside Cabinet </t>
  </si>
  <si>
    <t>Fresh Food Penetrations</t>
  </si>
  <si>
    <t>Freezer  Penetrations</t>
  </si>
  <si>
    <t>Fresh Food  Refrigerant Line Heat</t>
  </si>
  <si>
    <t>Freezer   Refrigerant Line Heat</t>
  </si>
  <si>
    <t xml:space="preserve">Fresh Food Other Thermal Input </t>
  </si>
  <si>
    <t xml:space="preserve">Freezer   Other Thermal Input </t>
  </si>
  <si>
    <t>Not Used In Calculation (kept for compatability)</t>
  </si>
  <si>
    <t>The Mullion Thickness</t>
  </si>
  <si>
    <t>Top Of The Mullion From The Top Of The Cabinet</t>
  </si>
  <si>
    <t>Fan Off Gasket Heat Leak For Freezer Compartment For</t>
  </si>
  <si>
    <t>Fresh Food Door Insulation Resisivity.</t>
  </si>
  <si>
    <t>Fresh Freezer Insulation Resisivity.</t>
  </si>
  <si>
    <t>Thermal Resisivity Of The Mullion Insulation</t>
  </si>
  <si>
    <t>Fresh Food Compartment Openings #/Hr</t>
  </si>
  <si>
    <t>Define the main variables for input data</t>
  </si>
  <si>
    <t>Improvement required for varibale name</t>
  </si>
  <si>
    <t>this sheet is the main referance sheet for all other.</t>
  </si>
  <si>
    <t>Review for unit</t>
  </si>
  <si>
    <t>Comment</t>
  </si>
  <si>
    <t>Ref. Value 1</t>
  </si>
  <si>
    <t>Ref. Value 2</t>
  </si>
  <si>
    <t>Ref. Value 3</t>
  </si>
  <si>
    <t>Ref. Value 4</t>
  </si>
  <si>
    <t>Ref. Value 5</t>
  </si>
  <si>
    <t>Ref. Value 6</t>
  </si>
  <si>
    <t>Ref. Value 7</t>
  </si>
  <si>
    <t>Value</t>
  </si>
  <si>
    <r>
      <t xml:space="preserve">Save this sheet as </t>
    </r>
    <r>
      <rPr>
        <sz val="11"/>
        <color rgb="FFFF0000"/>
        <rFont val="Calibri"/>
        <family val="2"/>
        <scheme val="minor"/>
      </rPr>
      <t xml:space="preserve">CSV </t>
    </r>
  </si>
  <si>
    <r>
      <t>Name :</t>
    </r>
    <r>
      <rPr>
        <sz val="11"/>
        <color rgb="FFFF0000"/>
        <rFont val="Calibri"/>
        <family val="2"/>
        <scheme val="minor"/>
      </rPr>
      <t xml:space="preserve"> Cabinet_dat.csv</t>
    </r>
  </si>
  <si>
    <t>Year</t>
  </si>
  <si>
    <t>Month</t>
  </si>
  <si>
    <t>Day</t>
  </si>
  <si>
    <t>Hour</t>
  </si>
  <si>
    <t>Min</t>
  </si>
  <si>
    <t>Sec</t>
  </si>
  <si>
    <t>not-used</t>
  </si>
  <si>
    <t>Comments</t>
  </si>
  <si>
    <t>-</t>
  </si>
  <si>
    <t>%</t>
  </si>
  <si>
    <t>Insulation Thickness  Fresh Food Top</t>
  </si>
  <si>
    <t>Insulation thickness on the bottom</t>
  </si>
  <si>
    <t>This workbook is the input interface for CAB module.</t>
  </si>
  <si>
    <t>Workbook has the following worksheets:-</t>
  </si>
  <si>
    <t>Read_Me</t>
  </si>
  <si>
    <t>this sheet has main info. &amp; who to use.</t>
  </si>
  <si>
    <t>Define</t>
  </si>
  <si>
    <t>Has the general information about all variables, which used as input for module</t>
  </si>
  <si>
    <t>All other data from other sheets reads data from this sheet.</t>
  </si>
  <si>
    <t>for any future modification, this sheet will be fixed, and other data in other sheets will be modified automatically.</t>
  </si>
  <si>
    <t>Column: Var</t>
  </si>
  <si>
    <t xml:space="preserve"> - variable name used in FORTRAN, as also in Python. in Python variable name may be written with its class name (Cab.VarName).</t>
  </si>
  <si>
    <t>Column: Description</t>
  </si>
  <si>
    <t xml:space="preserve"> - Variable description, this one need to be more clear to user to put a good number as his/her input.</t>
  </si>
  <si>
    <t>Column: Unit</t>
  </si>
  <si>
    <t xml:space="preserve"> - Unit of measure used, some input has not unit, e.g. titles.</t>
  </si>
  <si>
    <t>Column: Ref. Value 1 to Ref. Value 7</t>
  </si>
  <si>
    <t>Column: Comment</t>
  </si>
  <si>
    <t xml:space="preserve"> - This is the default value during input, as a guide for the user, Ref. Value 1,2, .. is the input defaults for confirmation 1,2 etc.</t>
  </si>
  <si>
    <t xml:space="preserve"> - A place to put hint.</t>
  </si>
  <si>
    <t>Config 1</t>
  </si>
  <si>
    <t>Config 2</t>
  </si>
  <si>
    <t>Config 3</t>
  </si>
  <si>
    <t>Config 4</t>
  </si>
  <si>
    <t>Config 5</t>
  </si>
  <si>
    <t>Config 6</t>
  </si>
  <si>
    <t>Config 7</t>
  </si>
  <si>
    <t>Same for configration 2</t>
  </si>
  <si>
    <t>Same for configration 3</t>
  </si>
  <si>
    <t>Same for configration 4</t>
  </si>
  <si>
    <t>Same for configration 5</t>
  </si>
  <si>
    <t>Same for configration 6</t>
  </si>
  <si>
    <t>Same for configration 7</t>
  </si>
  <si>
    <r>
      <t xml:space="preserve">Data File for configuration 1, data is linked to define sheet, and need to be saved as </t>
    </r>
    <r>
      <rPr>
        <sz val="11"/>
        <color rgb="FFFF0000"/>
        <rFont val="Calibri"/>
        <family val="2"/>
        <scheme val="minor"/>
      </rPr>
      <t>CABINET_DAT.csv</t>
    </r>
    <r>
      <rPr>
        <sz val="11"/>
        <color theme="1"/>
        <rFont val="Calibri"/>
        <family val="2"/>
        <scheme val="minor"/>
      </rPr>
      <t>, to be used buy application</t>
    </r>
  </si>
  <si>
    <t>ALL</t>
  </si>
  <si>
    <t>only referance sheet, user can delete, will be used if modification in input is required.</t>
  </si>
  <si>
    <t>NA</t>
  </si>
  <si>
    <t>C</t>
  </si>
  <si>
    <t>Other Information</t>
  </si>
  <si>
    <t>1: Two door, top - mount refrigerator / freezer</t>
  </si>
  <si>
    <t>Mode :3</t>
  </si>
  <si>
    <t>Top - mount refrigerator / freezer</t>
  </si>
  <si>
    <t>2: Two door, bottom - mount refrigerator / freezer</t>
  </si>
  <si>
    <t>Mode :8</t>
  </si>
  <si>
    <t>Bottom - mount refrigerator / freezer</t>
  </si>
  <si>
    <t>3: Side by side refrigerator / freezer</t>
  </si>
  <si>
    <t>Mode :2</t>
  </si>
  <si>
    <t>Side - by - side refrigerator / freezer</t>
  </si>
  <si>
    <t>4: Chest freezer</t>
  </si>
  <si>
    <t>Mode :5</t>
  </si>
  <si>
    <t>Chest freezer</t>
  </si>
  <si>
    <t>5: Upright freezer</t>
  </si>
  <si>
    <t>Mode :7</t>
  </si>
  <si>
    <t>Upright freezer</t>
  </si>
  <si>
    <t>6: One door refrigerator</t>
  </si>
  <si>
    <t>Mode :4</t>
  </si>
  <si>
    <t>Single - door refrigerator</t>
  </si>
  <si>
    <t>7: Two door refrigerator / freezer</t>
  </si>
  <si>
    <t>Fresh Food Compartment Wedge</t>
  </si>
  <si>
    <t>Fresh Food Compartment Flange</t>
  </si>
  <si>
    <t>Compressor Compartment Width</t>
  </si>
  <si>
    <t>Omar comment</t>
  </si>
  <si>
    <t>I will input the resistivity in the units mostly used: m2.C/W.cm; if the results you get are different, we will need to use the unit conversion to find the correct ones.</t>
  </si>
  <si>
    <t>mm</t>
  </si>
  <si>
    <t>m2.C/W.cm</t>
  </si>
  <si>
    <t>what is the difference between this one and FFASHQ?</t>
  </si>
  <si>
    <t>what is the difference between this one and FzASHQ?</t>
  </si>
  <si>
    <t>what is this?</t>
  </si>
  <si>
    <t>del_RFF</t>
  </si>
  <si>
    <t>del_RFRZ</t>
  </si>
  <si>
    <t>del_RWEDGER</t>
  </si>
  <si>
    <t>del_RWEDGE</t>
  </si>
  <si>
    <t>del_RDRFF</t>
  </si>
  <si>
    <t>del_RDRFZ</t>
  </si>
  <si>
    <t>del_RMUL</t>
  </si>
  <si>
    <t>RCAB</t>
  </si>
  <si>
    <t>RTOP</t>
  </si>
  <si>
    <t>RDOOR</t>
  </si>
  <si>
    <t>Old value</t>
  </si>
  <si>
    <t>cm.W/m2-C</t>
  </si>
  <si>
    <t>replaced</t>
  </si>
  <si>
    <t>Fresh Food Anti-Sweat Heater</t>
  </si>
  <si>
    <t>Freezer Anti-Sweat Heater</t>
  </si>
  <si>
    <r>
      <t xml:space="preserve">Outer Liner Thermal </t>
    </r>
    <r>
      <rPr>
        <sz val="11"/>
        <color rgb="FFFF0000"/>
        <rFont val="Calibri"/>
        <family val="2"/>
        <scheme val="minor"/>
      </rPr>
      <t>Conductivity</t>
    </r>
  </si>
  <si>
    <r>
      <t xml:space="preserve">Inner Liner Thermal </t>
    </r>
    <r>
      <rPr>
        <sz val="11"/>
        <color rgb="FFFF0000"/>
        <rFont val="Calibri"/>
        <family val="2"/>
        <scheme val="minor"/>
      </rPr>
      <t>Conductivity</t>
    </r>
  </si>
  <si>
    <t>Confirm W/M-DEG-C</t>
  </si>
  <si>
    <t>W/m-DEG-C</t>
  </si>
  <si>
    <t>Confirm W/m-DEG-C</t>
  </si>
  <si>
    <r>
      <t xml:space="preserve">Gasket Heat Leak Freezer </t>
    </r>
    <r>
      <rPr>
        <sz val="11"/>
        <color rgb="FFFF0000"/>
        <rFont val="Calibri"/>
        <family val="2"/>
        <scheme val="minor"/>
      </rPr>
      <t>Conductivity</t>
    </r>
  </si>
  <si>
    <r>
      <t xml:space="preserve">Thermal </t>
    </r>
    <r>
      <rPr>
        <sz val="11"/>
        <color rgb="FFFF0000"/>
        <rFont val="Calibri"/>
        <family val="2"/>
        <scheme val="minor"/>
      </rPr>
      <t>Conductivity</t>
    </r>
    <r>
      <rPr>
        <sz val="11"/>
        <color theme="1"/>
        <rFont val="Calibri"/>
        <family val="2"/>
        <scheme val="minor"/>
      </rPr>
      <t xml:space="preserve"> Of Refrigerator Insulation</t>
    </r>
  </si>
  <si>
    <r>
      <t xml:space="preserve">Thermal </t>
    </r>
    <r>
      <rPr>
        <sz val="11"/>
        <color rgb="FFFF0000"/>
        <rFont val="Calibri"/>
        <family val="2"/>
        <scheme val="minor"/>
      </rPr>
      <t>Conductivity</t>
    </r>
    <r>
      <rPr>
        <sz val="11"/>
        <color theme="1"/>
        <rFont val="Calibri"/>
        <family val="2"/>
        <scheme val="minor"/>
      </rPr>
      <t xml:space="preserve"> Of Insulation In Top Of Chest Freezer</t>
    </r>
  </si>
  <si>
    <r>
      <t xml:space="preserve">Thermal </t>
    </r>
    <r>
      <rPr>
        <sz val="11"/>
        <color rgb="FFFF0000"/>
        <rFont val="Calibri"/>
        <family val="2"/>
        <scheme val="minor"/>
      </rPr>
      <t>Conductivity</t>
    </r>
    <r>
      <rPr>
        <sz val="11"/>
        <color theme="1"/>
        <rFont val="Calibri"/>
        <family val="2"/>
        <scheme val="minor"/>
      </rPr>
      <t xml:space="preserve"> Of The Door</t>
    </r>
  </si>
  <si>
    <t>no calculation is done, on this Var, printed as it is, just add to toral</t>
  </si>
  <si>
    <t>Anti-sweat heater printed at the end of output report (line 120)</t>
  </si>
  <si>
    <t>Printed at line 95 of output report</t>
  </si>
  <si>
    <t>OK [ cm.W/m2-C] same [ m.100C/W ]</t>
  </si>
  <si>
    <r>
      <t xml:space="preserve">Insulation  </t>
    </r>
    <r>
      <rPr>
        <sz val="11"/>
        <color rgb="FFFF0000"/>
        <rFont val="Calibri"/>
        <family val="2"/>
        <scheme val="minor"/>
      </rPr>
      <t xml:space="preserve">Resistivity </t>
    </r>
    <r>
      <rPr>
        <sz val="11"/>
        <color theme="1"/>
        <rFont val="Calibri"/>
        <family val="2"/>
        <scheme val="minor"/>
      </rPr>
      <t xml:space="preserve"> For The Sides, Back, Top And Bottom Of The Fresh Food Compartment</t>
    </r>
  </si>
  <si>
    <r>
      <t xml:space="preserve">Thermal </t>
    </r>
    <r>
      <rPr>
        <sz val="11"/>
        <color rgb="FFFF0000"/>
        <rFont val="Calibri"/>
        <family val="2"/>
        <scheme val="minor"/>
      </rPr>
      <t xml:space="preserve">Resistivity </t>
    </r>
    <r>
      <rPr>
        <sz val="11"/>
        <color theme="1"/>
        <rFont val="Calibri"/>
        <family val="2"/>
        <scheme val="minor"/>
      </rPr>
      <t xml:space="preserve"> Of Fresh Food Wedge Insulation</t>
    </r>
  </si>
  <si>
    <r>
      <t xml:space="preserve">Insulation  </t>
    </r>
    <r>
      <rPr>
        <sz val="11"/>
        <color rgb="FFFF0000"/>
        <rFont val="Calibri"/>
        <family val="2"/>
        <scheme val="minor"/>
      </rPr>
      <t xml:space="preserve">Resistivity </t>
    </r>
    <r>
      <rPr>
        <sz val="11"/>
        <color theme="1"/>
        <rFont val="Calibri"/>
        <family val="2"/>
        <scheme val="minor"/>
      </rPr>
      <t xml:space="preserve">  For The Freezer</t>
    </r>
  </si>
  <si>
    <r>
      <t xml:space="preserve">Thermal </t>
    </r>
    <r>
      <rPr>
        <sz val="11"/>
        <color rgb="FFFF0000"/>
        <rFont val="Calibri"/>
        <family val="2"/>
        <scheme val="minor"/>
      </rPr>
      <t xml:space="preserve">Resistivity </t>
    </r>
    <r>
      <rPr>
        <sz val="11"/>
        <color theme="1"/>
        <rFont val="Calibri"/>
        <family val="2"/>
        <scheme val="minor"/>
      </rPr>
      <t xml:space="preserve"> Of Freezer Wedge Insulation</t>
    </r>
  </si>
  <si>
    <r>
      <t xml:space="preserve">Fresh Food Door Insulation </t>
    </r>
    <r>
      <rPr>
        <sz val="11"/>
        <color rgb="FFFF0000"/>
        <rFont val="Calibri"/>
        <family val="2"/>
        <scheme val="minor"/>
      </rPr>
      <t xml:space="preserve">Resistivity </t>
    </r>
  </si>
  <si>
    <t xml:space="preserve">Fresh Freezer Insulation Resistivity </t>
  </si>
  <si>
    <r>
      <t xml:space="preserve">Thermal </t>
    </r>
    <r>
      <rPr>
        <sz val="11"/>
        <color rgb="FFFF0000"/>
        <rFont val="Calibri"/>
        <family val="2"/>
        <scheme val="minor"/>
      </rPr>
      <t xml:space="preserve">Resistivity </t>
    </r>
    <r>
      <rPr>
        <sz val="11"/>
        <color theme="1"/>
        <rFont val="Calibri"/>
        <family val="2"/>
        <scheme val="minor"/>
      </rPr>
      <t xml:space="preserve"> Of The Mullion Insulation</t>
    </r>
  </si>
  <si>
    <t>m2-C/cm.W</t>
  </si>
  <si>
    <t>OK [ m2-C/cm.W] same [100 m.C/W ]</t>
  </si>
  <si>
    <t>W/m-C</t>
  </si>
  <si>
    <t>User Man. P11</t>
  </si>
  <si>
    <t>Maximum Thickness Of Bottom Insulation Freezer</t>
  </si>
  <si>
    <t>(FRT = Front, BCK = Back, LFT = Left, RGT = Right, TOP = Top, BOT = Bottom)</t>
  </si>
  <si>
    <t xml:space="preserve"> ERMxxx is the emissivity of the Room </t>
  </si>
  <si>
    <t xml:space="preserve"> For the top mount freezer (1 &amp; 3) </t>
  </si>
  <si>
    <t xml:space="preserve">        FTT = Front/Top,</t>
  </si>
  <si>
    <t xml:space="preserve">        FTB = Front/Bottom</t>
  </si>
  <si>
    <t xml:space="preserve">        BKT = Back/Top</t>
  </si>
  <si>
    <t xml:space="preserve">        BKB = Back/Bottom</t>
  </si>
  <si>
    <t xml:space="preserve">        LTT = Left/Top</t>
  </si>
  <si>
    <t xml:space="preserve">        LTB = Left/Bottom</t>
  </si>
  <si>
    <t xml:space="preserve">        RTT = Right/Top</t>
  </si>
  <si>
    <t xml:space="preserve">        RTB = Right/Bottom</t>
  </si>
  <si>
    <t xml:space="preserve"> EFRxxx is the emissivity of the refrigerator walls</t>
  </si>
  <si>
    <t xml:space="preserve"> TRADxx or TRAxxx is the Radiative temperature of the Room walls (F)</t>
  </si>
  <si>
    <t xml:space="preserve"> TFSccc is the CALCULATED Freezer outside wall surface temperature (F)</t>
  </si>
  <si>
    <t xml:space="preserve"> TRSccc is the CALCULATED Fresh Food outside wall surface temperature (F)</t>
  </si>
  <si>
    <t xml:space="preserve"> QRDxxx is the Radiation Heat Transfer from the room walls to the outside wall of the refrigerator (BTU/hr)</t>
  </si>
  <si>
    <t xml:space="preserve"> QFCxxx is the Forced Convection Heat Transfer from the air to the outside wall of the refrigerator (BTU/hr)</t>
  </si>
  <si>
    <t xml:space="preserve"> HIxxx  is the Forced Convection Heat Transfer from the air to the outside wall of the refrigerator (BTU/hr)</t>
  </si>
  <si>
    <t xml:space="preserve"> HOxxx  is the Forced Convection Heat Transfer from the air to the inside wall of the refrigerator (BTU/hr)</t>
  </si>
  <si>
    <t xml:space="preserve"> TxxSID is the air temperature on the outside of the :-</t>
  </si>
  <si>
    <t xml:space="preserve">        F (Freezer) </t>
  </si>
  <si>
    <t xml:space="preserve">        R (Fresh Food) cabinet on the L (Left) or R (Right) side</t>
  </si>
  <si>
    <t xml:space="preserve"> TxBACK is the air temperature on the outside of the F (Freezer) or</t>
  </si>
  <si>
    <t xml:space="preserve">        R (Fresh Food) cabinet on the BACK</t>
  </si>
  <si>
    <t xml:space="preserve"> TxFRNT is the air temperature on the outside of the F (Freezer) or</t>
  </si>
  <si>
    <t xml:space="preserve">        R (Fresh Food) cabinet on the front</t>
  </si>
  <si>
    <t xml:space="preserve"> COMPRESSOR COMPARTMENT DIMENSIONS</t>
  </si>
  <si>
    <t xml:space="preserve"> CWIDE - width of compressor compartment from outside wall to inner( freezer side ) wall (will be converted to INCHES )</t>
  </si>
  <si>
    <t xml:space="preserve"> CHGT - height of compressor compartment (will be converted to INCHES )</t>
  </si>
  <si>
    <t xml:space="preserve"> LINER DATA</t>
  </si>
  <si>
    <t xml:space="preserve"> DOL - thickness of outer liner (will convert to INCHES )</t>
  </si>
  <si>
    <t xml:space="preserve"> DIL - thickness of inner liner (will convert to INCHES )</t>
  </si>
  <si>
    <t xml:space="preserve"> COL - conductivity of outer liner (will convert to BTU / HR-FT-F )</t>
  </si>
  <si>
    <t xml:space="preserve"> CIL - conductivity of inner liner (will convert to BTU / HR-FT-F )</t>
  </si>
  <si>
    <t xml:space="preserve"> MULLION DATA</t>
  </si>
  <si>
    <t xml:space="preserve"> TOPMUL - distance from outer top of unit to top of mullion (will convert to INCHES )</t>
  </si>
  <si>
    <t xml:space="preserve"> THMUL - total thickness of the mullion section (will convert to INCHES )</t>
  </si>
  <si>
    <t xml:space="preserve"> WALL - the distance from the outside cab.wall of the fresh food compartment to the mullion</t>
  </si>
  <si>
    <t xml:space="preserve"> FREEZER INSULATION THICKNESS</t>
  </si>
  <si>
    <t xml:space="preserve"> TIFT - thickness of insulation on top of freezer (will convert to INCHES )</t>
  </si>
  <si>
    <t xml:space="preserve"> TIFLS - thickness of insulation on left side of freezer (will convert to INCHES )</t>
  </si>
  <si>
    <t xml:space="preserve"> TIFRS - thickness of insulation on right side of freezer (will convert to INCHES )</t>
  </si>
  <si>
    <t xml:space="preserve"> TIFF - thickness of insulation on front of freezer (will convert to INCHES )</t>
  </si>
  <si>
    <t xml:space="preserve"> TIFB - thickness of insulation on back of freezer (will convert to INCHES )</t>
  </si>
  <si>
    <t xml:space="preserve"> REFRIGERATOR SECTION INSULATION (all will convert to INCHES )</t>
  </si>
  <si>
    <t xml:space="preserve"> TIRT - thickness of insulation on top of fresh food compartment.</t>
  </si>
  <si>
    <t xml:space="preserve"> TIRS - thickness of insulation on sides of fresh food compartment.</t>
  </si>
  <si>
    <t xml:space="preserve"> TIRF - thickness of insulation on front of fresh food compartment </t>
  </si>
  <si>
    <t xml:space="preserve"> TIRB - thickness of insulation on back of fresh food compartment.</t>
  </si>
  <si>
    <t xml:space="preserve"> INSULATION AROUND SIDE OF THE COMPRESSOR COMPARTMENT (all will convert to INCHES )</t>
  </si>
  <si>
    <t xml:space="preserve"> BINSUL - maximum thickness of cab.bottom insulation fresh food.</t>
  </si>
  <si>
    <t xml:space="preserve"> CINSUL - thickness of insulation over compressor.</t>
  </si>
  <si>
    <t xml:space="preserve"> BINFRZ - maximum thickness of cab.bottom insulation freezer.</t>
  </si>
  <si>
    <t xml:space="preserve"> SCIN - thickness of insulation on side of compressor compartment.</t>
  </si>
  <si>
    <t xml:space="preserve"> STIN - thickness of insulation on top of compressor compartment.</t>
  </si>
  <si>
    <t xml:space="preserve"> CABINET SECTION INTERNAL VOLUMES (all will convert Cu.FT )</t>
  </si>
  <si>
    <t xml:space="preserve"> HXVUZ - freezer volume used for heat exchangers.</t>
  </si>
  <si>
    <t xml:space="preserve"> VOLAZ - adjusted freezer volume.</t>
  </si>
  <si>
    <t xml:space="preserve"> HXVUR - fresh food volume used for heat exchangers.</t>
  </si>
  <si>
    <t xml:space="preserve"> VOLAR - adjusted general refrigerated volume.</t>
  </si>
  <si>
    <t xml:space="preserve"> TEMPERATURES AND THERMAL VALUES (all will convert DEG F )</t>
  </si>
  <si>
    <t xml:space="preserve"> TROOM - room temperature </t>
  </si>
  <si>
    <t xml:space="preserve"> TFRZ - freezer temperature</t>
  </si>
  <si>
    <t xml:space="preserve"> TFF - fresh food compartment temperature </t>
  </si>
  <si>
    <t xml:space="preserve"> TBTM - underside air temperature.</t>
  </si>
  <si>
    <t xml:space="preserve"> READ THE THERMAL CHARACTERISITICS</t>
  </si>
  <si>
    <t xml:space="preserve"> DKIN - thermal conductivity of the door (will be converted to BTU/HR-FT -DEG F )</t>
  </si>
  <si>
    <t xml:space="preserve"> HIWP - wall panel gap film coefficient (will be converted to  BTU/HR-FT2-DEG F )</t>
  </si>
  <si>
    <t xml:space="preserve"> HO - outside film coefficient (will be converted to  BTU/HR-FT2-DEG F )</t>
  </si>
  <si>
    <t xml:space="preserve"> HI - Inside film coefficient (will be converted to  BTU/HR-FT2-DEG F )</t>
  </si>
  <si>
    <t xml:space="preserve"> HLRG - gasket heat leak for fresh food compartment for UNITS 1,2,3 OR 4 (will be converted to BTU/HR IN DEG F)</t>
  </si>
  <si>
    <t xml:space="preserve"> HLGZN - fan on gasket heat leak for freezer compartment for UNITS 1,2 OR 3 OR total unit for UNITS 5,6 OR 7 will be converted to( BTU/HR IN DEG F )</t>
  </si>
  <si>
    <t xml:space="preserve"> HLGZF - fan off gasket heat leak for freezer compartment for UNITS 1,2 OR 3 OR total unit for units 5,6 OR 7, will be converted to (BTU/HR IN DEG F )</t>
  </si>
  <si>
    <t xml:space="preserve"> WKIN - thermal conductivity of fz cab.wedge insulation (will be converted to  BTU/HR FT DEG F )</t>
  </si>
  <si>
    <t xml:space="preserve"> WKINR - thermal conductivity of ff cab.wedge insulation (will be converted to BTU/HR FT DEG F )</t>
  </si>
  <si>
    <t xml:space="preserve"> RKIN - thermal conductivity of refrigerator insulation (will be converted to  BTU/HR FT DEG F )</t>
  </si>
  <si>
    <t xml:space="preserve"> TKIN - thermal conductivity of insulation cab.in top of chest freezeR (will be converted to BTU/HR FT DEG F )</t>
  </si>
  <si>
    <t xml:space="preserve"> CKMUL - thermal conductivity of the mullion insulation (will be converted to BTU/HR FT DEG F )</t>
  </si>
  <si>
    <t xml:space="preserve"> the Door Gasket Heater Watts and calculate the BTU's of heat into the cabinet, the ANTI - SWEAT heater watss and the</t>
  </si>
  <si>
    <t xml:space="preserve"> BTU's into the cabinet and finally the AUXILIARY energy and the BTU's into the cabinet.</t>
  </si>
  <si>
    <t xml:space="preserve"> FFxxx and FZxxx for Frish food and Frizer compartment.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</si>
</sst>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10" xfId="0" applyBorder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/>
    <xf numFmtId="0" fontId="3" fillId="4" borderId="0" xfId="0" applyFont="1" applyFill="1"/>
    <xf numFmtId="0" fontId="0" fillId="2" borderId="11" xfId="0" applyFill="1" applyBorder="1" applyAlignment="1">
      <alignment horizontal="center"/>
    </xf>
    <xf numFmtId="0" fontId="0" fillId="0" borderId="0" xfId="0" quotePrefix="1"/>
    <xf numFmtId="0" fontId="5" fillId="7" borderId="0" xfId="0" applyFont="1" applyFill="1"/>
    <xf numFmtId="0" fontId="1" fillId="0" borderId="2" xfId="0" applyFont="1" applyBorder="1"/>
    <xf numFmtId="0" fontId="6" fillId="7" borderId="0" xfId="0" applyFont="1" applyFill="1"/>
    <xf numFmtId="22" fontId="7" fillId="0" borderId="0" xfId="0" applyNumberFormat="1" applyFont="1"/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1" fillId="3" borderId="1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9" fillId="9" borderId="0" xfId="0" applyFont="1" applyFill="1"/>
    <xf numFmtId="0" fontId="10" fillId="9" borderId="0" xfId="0" applyFont="1" applyFill="1"/>
    <xf numFmtId="0" fontId="11" fillId="9" borderId="0" xfId="0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9" fillId="9" borderId="0" xfId="0" applyFont="1" applyFill="1" applyAlignment="1">
      <alignment horizontal="right"/>
    </xf>
    <xf numFmtId="0" fontId="11" fillId="9" borderId="0" xfId="0" applyFont="1" applyFill="1"/>
    <xf numFmtId="0" fontId="11" fillId="9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10" borderId="0" xfId="0" applyFill="1"/>
    <xf numFmtId="0" fontId="8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530087</xdr:colOff>
      <xdr:row>9</xdr:row>
      <xdr:rowOff>165652</xdr:rowOff>
    </xdr:from>
    <xdr:to>
      <xdr:col>11</xdr:col>
      <xdr:colOff>529027</xdr:colOff>
      <xdr:row>31</xdr:row>
      <xdr:rowOff>37692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B707F-2D68-4807-8752-04728980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0761" y="1896717"/>
          <a:ext cx="3063505" cy="4063040"/>
        </a:xfrm>
        <a:prstGeom prst="rect">
          <a:avLst/>
        </a:prstGeom>
      </xdr:spPr>
    </xdr:pic>
    <xdr:clientData/>
  </xdr:twoCellAnchor>
  <xdr:twoCellAnchor editAs="oneCell">
    <xdr:from>
      <xdr:col>12</xdr:col>
      <xdr:colOff>82826</xdr:colOff>
      <xdr:row>2</xdr:row>
      <xdr:rowOff>24848</xdr:rowOff>
    </xdr:from>
    <xdr:to>
      <xdr:col>18</xdr:col>
      <xdr:colOff>352850</xdr:colOff>
      <xdr:row>31</xdr:row>
      <xdr:rowOff>172751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E53810-7095-49F9-BD07-FD021932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0978" y="405848"/>
          <a:ext cx="3947502" cy="5688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11</xdr:col>
      <xdr:colOff>139922</xdr:colOff>
      <xdr:row>32</xdr:row>
      <xdr:rowOff>51124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D2CA78-814C-43E1-A102-2FBA2D0A5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0870" y="1838739"/>
          <a:ext cx="3204487" cy="4059907"/>
        </a:xfrm>
        <a:prstGeom prst="rect">
          <a:avLst/>
        </a:prstGeom>
      </xdr:spPr>
    </xdr:pic>
    <xdr:clientData/>
  </xdr:twoCellAnchor>
  <xdr:twoCellAnchor editAs="oneCell">
    <xdr:from>
      <xdr:col>11</xdr:col>
      <xdr:colOff>91109</xdr:colOff>
      <xdr:row>9</xdr:row>
      <xdr:rowOff>8282</xdr:rowOff>
    </xdr:from>
    <xdr:to>
      <xdr:col>17</xdr:col>
      <xdr:colOff>281116</xdr:colOff>
      <xdr:row>41</xdr:row>
      <xdr:rowOff>37614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8B293-39AA-4D8F-8109-3735C6A1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66544" y="1664804"/>
          <a:ext cx="3867485" cy="58602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447260</xdr:colOff>
      <xdr:row>7</xdr:row>
      <xdr:rowOff>149087</xdr:rowOff>
    </xdr:from>
    <xdr:to>
      <xdr:col>9</xdr:col>
      <xdr:colOff>3859695</xdr:colOff>
      <xdr:row>11</xdr:row>
      <xdr:rowOff>8282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 rot="20592880">
          <a:off x="2020956" y="1482587"/>
          <a:ext cx="7131326" cy="62119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rgbClr val="FF0000"/>
              </a:solidFill>
            </a:rPr>
            <a:t>This Sheet for referance only,</a:t>
          </a:r>
          <a:r>
            <a:rPr lang="en-US" sz="2800" baseline="0">
              <a:solidFill>
                <a:srgbClr val="FF0000"/>
              </a:solidFill>
            </a:rPr>
            <a:t> it has no USE</a:t>
          </a:r>
          <a:endParaRPr lang="en-US" sz="28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zoomScale="160" zoomScaleNormal="160" workbookViewId="0">
      <selection activeCell="D30" sqref="D30"/>
    </sheetView>
  </sheetViews>
  <sheetFormatPr defaultRowHeight="15" x14ac:dyDescent="0.25"/>
  <cols>
    <col min="3" max="3" width="31.140625" customWidth="1"/>
  </cols>
  <sheetData>
    <row r="1" spans="1:4" x14ac:dyDescent="0.25">
      <c r="A1" t="s">
        <v>214</v>
      </c>
    </row>
    <row r="2" spans="1:4" x14ac:dyDescent="0.25">
      <c r="A2" t="s">
        <v>215</v>
      </c>
    </row>
    <row r="4" spans="1:4" x14ac:dyDescent="0.25">
      <c r="A4" t="s">
        <v>216</v>
      </c>
      <c r="B4" t="s">
        <v>217</v>
      </c>
    </row>
    <row r="5" spans="1:4" x14ac:dyDescent="0.25">
      <c r="A5" t="s">
        <v>218</v>
      </c>
      <c r="B5" t="s">
        <v>219</v>
      </c>
    </row>
    <row r="6" spans="1:4" x14ac:dyDescent="0.25">
      <c r="C6" t="s">
        <v>220</v>
      </c>
    </row>
    <row r="7" spans="1:4" x14ac:dyDescent="0.25">
      <c r="C7" t="s">
        <v>221</v>
      </c>
    </row>
    <row r="8" spans="1:4" x14ac:dyDescent="0.25">
      <c r="C8" t="s">
        <v>222</v>
      </c>
      <c r="D8" t="s">
        <v>223</v>
      </c>
    </row>
    <row r="9" spans="1:4" x14ac:dyDescent="0.25">
      <c r="C9" t="s">
        <v>224</v>
      </c>
      <c r="D9" t="s">
        <v>225</v>
      </c>
    </row>
    <row r="10" spans="1:4" x14ac:dyDescent="0.25">
      <c r="C10" t="s">
        <v>226</v>
      </c>
      <c r="D10" t="s">
        <v>227</v>
      </c>
    </row>
    <row r="11" spans="1:4" x14ac:dyDescent="0.25">
      <c r="C11" t="s">
        <v>228</v>
      </c>
      <c r="D11" t="s">
        <v>230</v>
      </c>
    </row>
    <row r="12" spans="1:4" x14ac:dyDescent="0.25">
      <c r="C12" t="s">
        <v>229</v>
      </c>
      <c r="D12" t="s">
        <v>231</v>
      </c>
    </row>
    <row r="13" spans="1:4" x14ac:dyDescent="0.25">
      <c r="A13" t="s">
        <v>232</v>
      </c>
      <c r="B13" t="s">
        <v>245</v>
      </c>
    </row>
    <row r="14" spans="1:4" x14ac:dyDescent="0.25">
      <c r="A14" t="s">
        <v>233</v>
      </c>
      <c r="B14" t="s">
        <v>239</v>
      </c>
    </row>
    <row r="15" spans="1:4" x14ac:dyDescent="0.25">
      <c r="A15" t="s">
        <v>234</v>
      </c>
      <c r="B15" t="s">
        <v>240</v>
      </c>
    </row>
    <row r="16" spans="1:4" x14ac:dyDescent="0.25">
      <c r="A16" t="s">
        <v>235</v>
      </c>
      <c r="B16" t="s">
        <v>241</v>
      </c>
    </row>
    <row r="17" spans="1:4" x14ac:dyDescent="0.25">
      <c r="A17" t="s">
        <v>236</v>
      </c>
      <c r="B17" t="s">
        <v>242</v>
      </c>
    </row>
    <row r="18" spans="1:4" x14ac:dyDescent="0.25">
      <c r="A18" t="s">
        <v>237</v>
      </c>
      <c r="B18" t="s">
        <v>243</v>
      </c>
    </row>
    <row r="19" spans="1:4" x14ac:dyDescent="0.25">
      <c r="A19" t="s">
        <v>238</v>
      </c>
      <c r="B19" t="s">
        <v>244</v>
      </c>
    </row>
    <row r="20" spans="1:4" x14ac:dyDescent="0.25">
      <c r="A20" t="s">
        <v>246</v>
      </c>
      <c r="B20" t="s">
        <v>247</v>
      </c>
    </row>
    <row r="23" spans="1:4" x14ac:dyDescent="0.25">
      <c r="B23" t="s">
        <v>251</v>
      </c>
    </row>
    <row r="24" spans="1:4" x14ac:dyDescent="0.25">
      <c r="C24" t="s">
        <v>252</v>
      </c>
      <c r="D24" t="s">
        <v>253</v>
      </c>
    </row>
    <row r="25" spans="1:4" x14ac:dyDescent="0.25">
      <c r="B25" t="s">
        <v>254</v>
      </c>
    </row>
    <row r="26" spans="1:4" x14ac:dyDescent="0.25">
      <c r="C26" t="s">
        <v>255</v>
      </c>
      <c r="D26" t="s">
        <v>256</v>
      </c>
    </row>
    <row r="27" spans="1:4" x14ac:dyDescent="0.25">
      <c r="B27" t="s">
        <v>257</v>
      </c>
    </row>
    <row r="28" spans="1:4" x14ac:dyDescent="0.25">
      <c r="C28" t="s">
        <v>258</v>
      </c>
      <c r="D28" t="s">
        <v>259</v>
      </c>
    </row>
    <row r="29" spans="1:4" x14ac:dyDescent="0.25">
      <c r="B29" t="s">
        <v>260</v>
      </c>
    </row>
    <row r="30" spans="1:4" x14ac:dyDescent="0.25">
      <c r="C30" t="s">
        <v>261</v>
      </c>
      <c r="D30" t="s">
        <v>262</v>
      </c>
    </row>
    <row r="31" spans="1:4" x14ac:dyDescent="0.25">
      <c r="B31" t="s">
        <v>263</v>
      </c>
    </row>
    <row r="32" spans="1:4" x14ac:dyDescent="0.25">
      <c r="C32" t="s">
        <v>264</v>
      </c>
      <c r="D32" t="s">
        <v>265</v>
      </c>
    </row>
    <row r="33" spans="2:4" x14ac:dyDescent="0.25">
      <c r="B33" t="s">
        <v>266</v>
      </c>
    </row>
    <row r="34" spans="2:4" x14ac:dyDescent="0.25">
      <c r="C34" t="s">
        <v>267</v>
      </c>
      <c r="D34" t="s">
        <v>268</v>
      </c>
    </row>
    <row r="35" spans="2:4" x14ac:dyDescent="0.25">
      <c r="B35" t="s">
        <v>269</v>
      </c>
    </row>
    <row r="36" spans="2:4" x14ac:dyDescent="0.25">
      <c r="C36" t="s">
        <v>252</v>
      </c>
      <c r="D36" t="s">
        <v>253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115" zoomScaleNormal="115" workbookViewId="0">
      <pane ySplit="1" topLeftCell="A2" activePane="bottomLeft" state="frozen"/>
      <selection activeCell="G6" sqref="G6:H7"/>
      <selection pane="bottomLeft" activeCell="D26" sqref="D26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VLOOKUP(C2,Define!$A:$J,10,FALSE)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7</v>
      </c>
    </row>
    <row r="3" spans="1:12" x14ac:dyDescent="0.25">
      <c r="A3" t="str">
        <f>VLOOKUP(C3,Define!$A:$J,10,FALSE)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VLOOKUP(C4,Define!$A:$J,10,FALSE)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VLOOKUP(C5,Define!$A:$J,10,FALSE)</f>
        <v>Mode 3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VLOOKUP(C6,Define!$A:$J,10,FALSE)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VLOOKUP(C7,Define!$A:$J,10,FALSE)</f>
        <v>7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7</v>
      </c>
      <c r="I7" s="8"/>
      <c r="J7" s="64" t="s">
        <v>108</v>
      </c>
      <c r="K7" s="8"/>
      <c r="L7" s="58"/>
    </row>
    <row r="8" spans="1:12" x14ac:dyDescent="0.25">
      <c r="A8">
        <f>VLOOKUP(C8,Define!$A:$J,10,FALSE)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269</v>
      </c>
      <c r="H8" s="8"/>
      <c r="I8" s="8"/>
      <c r="J8" s="8"/>
      <c r="K8" s="8"/>
      <c r="L8" s="58"/>
    </row>
    <row r="9" spans="1:12" x14ac:dyDescent="0.25">
      <c r="A9">
        <f>VLOOKUP(C9,Define!$A:$J,10,FALSE)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252</v>
      </c>
      <c r="I9" s="16" t="s">
        <v>253</v>
      </c>
      <c r="J9" s="16"/>
      <c r="K9" s="16"/>
      <c r="L9" s="60"/>
    </row>
    <row r="10" spans="1:12" x14ac:dyDescent="0.25">
      <c r="A10">
        <f>VLOOKUP(C10,Define!$A:$J,10,FALSE)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VLOOKUP(C11,Define!$A:$J,10,FALSE)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VLOOKUP(C12,Define!$A:$J,10,FALSE)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VLOOKUP(C13,Define!$A:$J,10,FALSE)</f>
        <v>7.62</v>
      </c>
      <c r="B13" s="50" t="str">
        <f>VLOOKUP(C13,Define!$A:$C,3,FALSE)</f>
        <v>cm</v>
      </c>
      <c r="C13" t="s">
        <v>51</v>
      </c>
      <c r="D13" t="str">
        <f>VLOOKUP(C13,Define!$A:$C,2,FALSE)</f>
        <v>Fresh Food Compartment Wedge</v>
      </c>
      <c r="E13" s="49">
        <v>12</v>
      </c>
    </row>
    <row r="14" spans="1:12" x14ac:dyDescent="0.25">
      <c r="A14">
        <f>VLOOKUP(C14,Define!$A:$J,10,FALSE)</f>
        <v>3.87</v>
      </c>
      <c r="B14" s="50" t="str">
        <f>VLOOKUP(C14,Define!$A:$C,3,FALSE)</f>
        <v>cm</v>
      </c>
      <c r="C14" t="s">
        <v>52</v>
      </c>
      <c r="D14" t="str">
        <f>VLOOKUP(C14,Define!$A:$C,2,FALSE)</f>
        <v>Fresh Food Compartment Flange</v>
      </c>
      <c r="E14" s="49">
        <v>13</v>
      </c>
    </row>
    <row r="15" spans="1:12" x14ac:dyDescent="0.25">
      <c r="A15">
        <f>VLOOKUP(C15,Define!$A:$J,10,FALSE)</f>
        <v>999999</v>
      </c>
      <c r="B15" s="50" t="str">
        <f>VLOOKUP(C15,Define!$A:$C,3,FALSE)</f>
        <v>&lt;NA&gt;</v>
      </c>
      <c r="C15" t="s">
        <v>81</v>
      </c>
      <c r="D15" t="str">
        <f>VLOOKUP(C15,Define!$A:$C,2,FALSE)</f>
        <v>Not Used In Calculation (kept for compatability)</v>
      </c>
      <c r="E15" s="49">
        <v>14</v>
      </c>
    </row>
    <row r="16" spans="1:12" x14ac:dyDescent="0.25">
      <c r="A16">
        <f>VLOOKUP(C16,Define!$A:$J,10,FALSE)</f>
        <v>1.59</v>
      </c>
      <c r="B16" s="50" t="str">
        <f>VLOOKUP(C16,Define!$A:$C,3,FALSE)</f>
        <v>cm</v>
      </c>
      <c r="C16" t="s">
        <v>44</v>
      </c>
      <c r="D16" t="str">
        <f>VLOOKUP(C16,Define!$A:$C,2,FALSE)</f>
        <v>Door Gasket Thickness</v>
      </c>
      <c r="E16" s="49">
        <v>15</v>
      </c>
    </row>
    <row r="17" spans="1:5" x14ac:dyDescent="0.25">
      <c r="A17">
        <f>VLOOKUP(C17,Define!$A:$J,10,FALSE)</f>
        <v>0</v>
      </c>
      <c r="B17" s="50" t="str">
        <f>VLOOKUP(C17,Define!$A:$C,3,FALSE)</f>
        <v>cm</v>
      </c>
      <c r="C17" t="s">
        <v>45</v>
      </c>
      <c r="D17" t="str">
        <f>VLOOKUP(C17,Define!$A:$C,2,FALSE)</f>
        <v>Compressor Compartment Top Depth</v>
      </c>
      <c r="E17" s="49">
        <v>16</v>
      </c>
    </row>
    <row r="18" spans="1:5" x14ac:dyDescent="0.25">
      <c r="A18">
        <f>VLOOKUP(C18,Define!$A:$J,10,FALSE)</f>
        <v>0</v>
      </c>
      <c r="B18" s="50" t="str">
        <f>VLOOKUP(C18,Define!$A:$C,3,FALSE)</f>
        <v>cm</v>
      </c>
      <c r="C18" t="s">
        <v>46</v>
      </c>
      <c r="D18" t="str">
        <f>VLOOKUP(C18,Define!$A:$C,2,FALSE)</f>
        <v>Compressor Compartment Bottom Depth</v>
      </c>
      <c r="E18" s="49">
        <v>17</v>
      </c>
    </row>
    <row r="19" spans="1:5" x14ac:dyDescent="0.25">
      <c r="A19">
        <f>VLOOKUP(C19,Define!$A:$J,10,FALSE)</f>
        <v>0</v>
      </c>
      <c r="B19" s="50" t="str">
        <f>VLOOKUP(C19,Define!$A:$C,3,FALSE)</f>
        <v>cm</v>
      </c>
      <c r="C19" t="s">
        <v>47</v>
      </c>
      <c r="D19" t="str">
        <f>VLOOKUP(C19,Define!$A:$C,2,FALSE)</f>
        <v>Compressor Compartment Height</v>
      </c>
      <c r="E19" s="49">
        <v>18</v>
      </c>
    </row>
    <row r="20" spans="1:5" x14ac:dyDescent="0.25">
      <c r="A20">
        <f>VLOOKUP(C20,Define!$A:$J,10,FALSE)</f>
        <v>0.5</v>
      </c>
      <c r="B20" s="50" t="str">
        <f>VLOOKUP(C20,Define!$A:$C,3,FALSE)</f>
        <v>mm</v>
      </c>
      <c r="C20" t="s">
        <v>76</v>
      </c>
      <c r="D20" t="str">
        <f>VLOOKUP(C20,Define!$A:$C,2,FALSE)</f>
        <v>Thickness Of Outer Liner</v>
      </c>
      <c r="E20" s="49">
        <v>19</v>
      </c>
    </row>
    <row r="21" spans="1:5" x14ac:dyDescent="0.25">
      <c r="A21">
        <f>VLOOKUP(C21,Define!$A:$J,10,FALSE)</f>
        <v>41</v>
      </c>
      <c r="B21" s="50" t="str">
        <f>VLOOKUP(C21,Define!$A:$C,3,FALSE)</f>
        <v>W/m-C</v>
      </c>
      <c r="C21" t="s">
        <v>78</v>
      </c>
      <c r="D21" t="str">
        <f>VLOOKUP(C21,Define!$A:$C,2,FALSE)</f>
        <v>Outer Liner Thermal Conductivity</v>
      </c>
      <c r="E21" s="49">
        <v>20</v>
      </c>
    </row>
    <row r="22" spans="1:5" x14ac:dyDescent="0.25">
      <c r="A22">
        <f>VLOOKUP(C22,Define!$A:$J,10,FALSE)</f>
        <v>0.5</v>
      </c>
      <c r="B22" s="50" t="str">
        <f>VLOOKUP(C22,Define!$A:$C,3,FALSE)</f>
        <v>mm</v>
      </c>
      <c r="C22" t="s">
        <v>77</v>
      </c>
      <c r="D22" t="str">
        <f>VLOOKUP(C22,Define!$A:$C,2,FALSE)</f>
        <v>Thickness Of Inner Liner</v>
      </c>
      <c r="E22" s="49">
        <v>21</v>
      </c>
    </row>
    <row r="23" spans="1:5" x14ac:dyDescent="0.25">
      <c r="A23">
        <f>VLOOKUP(C23,Define!$A:$J,10,FALSE)</f>
        <v>41</v>
      </c>
      <c r="B23" s="50" t="str">
        <f>VLOOKUP(C23,Define!$A:$C,3,FALSE)</f>
        <v>W/m-C</v>
      </c>
      <c r="C23" t="s">
        <v>79</v>
      </c>
      <c r="D23" t="str">
        <f>VLOOKUP(C23,Define!$A:$C,2,FALSE)</f>
        <v>Inner Liner Thermal Conductivity</v>
      </c>
      <c r="E23" s="49">
        <v>22</v>
      </c>
    </row>
    <row r="24" spans="1:5" x14ac:dyDescent="0.25">
      <c r="A24">
        <f>VLOOKUP(C24,Define!$A:$J,10,FALSE)</f>
        <v>45.72</v>
      </c>
      <c r="B24" s="50" t="str">
        <f>VLOOKUP(C24,Define!$A:$C,3,FALSE)</f>
        <v>cm</v>
      </c>
      <c r="C24" t="s">
        <v>36</v>
      </c>
      <c r="D24" t="str">
        <f>VLOOKUP(C24,Define!$A:$C,2,FALSE)</f>
        <v>Top Of The Mullion From The Top Of The Cabinet</v>
      </c>
      <c r="E24" s="49">
        <v>23</v>
      </c>
    </row>
    <row r="25" spans="1:5" x14ac:dyDescent="0.25">
      <c r="A25">
        <f>VLOOKUP(C25,Define!$A:$J,10,FALSE)</f>
        <v>6.35</v>
      </c>
      <c r="B25" s="50" t="str">
        <f>VLOOKUP(C25,Define!$A:$C,3,FALSE)</f>
        <v>cm</v>
      </c>
      <c r="C25" t="s">
        <v>37</v>
      </c>
      <c r="D25" t="str">
        <f>VLOOKUP(C25,Define!$A:$C,2,FALSE)</f>
        <v>The Mullion Thickness</v>
      </c>
      <c r="E25" s="49">
        <v>24</v>
      </c>
    </row>
    <row r="26" spans="1:5" x14ac:dyDescent="0.25">
      <c r="A26">
        <f>VLOOKUP(C26,Define!$A:$J,10,FALSE)</f>
        <v>6.03</v>
      </c>
      <c r="B26" s="50" t="str">
        <f>VLOOKUP(C26,Define!$A:$C,3,FALSE)</f>
        <v>cm</v>
      </c>
      <c r="C26" t="s">
        <v>38</v>
      </c>
      <c r="D26" t="str">
        <f>VLOOKUP(C26,Define!$A:$C,2,FALSE)</f>
        <v>Insulation Thickness Freezer Top</v>
      </c>
      <c r="E26" s="49">
        <v>25</v>
      </c>
    </row>
    <row r="27" spans="1:5" x14ac:dyDescent="0.25">
      <c r="A27">
        <f>VLOOKUP(C27,Define!$A:$J,10,FALSE)</f>
        <v>6.03</v>
      </c>
      <c r="B27" s="50" t="str">
        <f>VLOOKUP(C27,Define!$A:$C,3,FALSE)</f>
        <v>cm</v>
      </c>
      <c r="C27" t="s">
        <v>59</v>
      </c>
      <c r="D27" t="str">
        <f>VLOOKUP(C27,Define!$A:$C,2,FALSE)</f>
        <v>Insulation Thickness Freezer Left Side</v>
      </c>
      <c r="E27" s="49">
        <v>26</v>
      </c>
    </row>
    <row r="28" spans="1:5" x14ac:dyDescent="0.25">
      <c r="A28">
        <f>VLOOKUP(C28,Define!$A:$J,10,FALSE)</f>
        <v>6.03</v>
      </c>
      <c r="B28" s="50" t="str">
        <f>VLOOKUP(C28,Define!$A:$C,3,FALSE)</f>
        <v>cm</v>
      </c>
      <c r="C28" t="s">
        <v>58</v>
      </c>
      <c r="D28" t="str">
        <f>VLOOKUP(C28,Define!$A:$C,2,FALSE)</f>
        <v>Insulation Thickness Freezer Right Side</v>
      </c>
      <c r="E28" s="49">
        <v>27</v>
      </c>
    </row>
    <row r="29" spans="1:5" x14ac:dyDescent="0.25">
      <c r="A29">
        <f>VLOOKUP(C29,Define!$A:$J,10,FALSE)</f>
        <v>4.45</v>
      </c>
      <c r="B29" s="50" t="str">
        <f>VLOOKUP(C29,Define!$A:$C,3,FALSE)</f>
        <v>cm</v>
      </c>
      <c r="C29" t="s">
        <v>60</v>
      </c>
      <c r="D29" t="str">
        <f>VLOOKUP(C29,Define!$A:$C,2,FALSE)</f>
        <v>Insulation Thickness Freezer Front  Front (Door)</v>
      </c>
      <c r="E29" s="49">
        <v>28</v>
      </c>
    </row>
    <row r="30" spans="1:5" x14ac:dyDescent="0.25">
      <c r="A30">
        <f>VLOOKUP(C30,Define!$A:$J,10,FALSE)</f>
        <v>6.03</v>
      </c>
      <c r="B30" s="50" t="str">
        <f>VLOOKUP(C30,Define!$A:$C,3,FALSE)</f>
        <v>cm</v>
      </c>
      <c r="C30" t="s">
        <v>61</v>
      </c>
      <c r="D30" t="str">
        <f>VLOOKUP(C30,Define!$A:$C,2,FALSE)</f>
        <v>Insulation Thickness Freezer Back</v>
      </c>
      <c r="E30" s="49">
        <v>29</v>
      </c>
    </row>
    <row r="31" spans="1:5" x14ac:dyDescent="0.25">
      <c r="A31">
        <f>VLOOKUP(C31,Define!$A:$J,10,FALSE)</f>
        <v>4.76</v>
      </c>
      <c r="B31" s="50" t="str">
        <f>VLOOKUP(C31,Define!$A:$C,3,FALSE)</f>
        <v>cm</v>
      </c>
      <c r="C31" t="s">
        <v>9</v>
      </c>
      <c r="D31" t="str">
        <f>VLOOKUP(C31,Define!$A:$C,2,FALSE)</f>
        <v>Insulation Thickness  Fresh Food Left Side</v>
      </c>
      <c r="E31" s="49">
        <v>30</v>
      </c>
    </row>
    <row r="32" spans="1:5" x14ac:dyDescent="0.25">
      <c r="A32">
        <f>VLOOKUP(C32,Define!$A:$J,10,FALSE)</f>
        <v>4.76</v>
      </c>
      <c r="B32" s="50" t="str">
        <f>VLOOKUP(C32,Define!$A:$C,3,FALSE)</f>
        <v>cm</v>
      </c>
      <c r="C32" t="s">
        <v>12</v>
      </c>
      <c r="D32" t="str">
        <f>VLOOKUP(C32,Define!$A:$C,2,FALSE)</f>
        <v>Insulation Thickness  Fresh Food Right Side</v>
      </c>
      <c r="E32" s="49">
        <v>31</v>
      </c>
    </row>
    <row r="33" spans="1:5" x14ac:dyDescent="0.25">
      <c r="A33">
        <f>VLOOKUP(C33,Define!$A:$J,10,FALSE)</f>
        <v>4.45</v>
      </c>
      <c r="B33" s="50" t="str">
        <f>VLOOKUP(C33,Define!$A:$C,3,FALSE)</f>
        <v>cm</v>
      </c>
      <c r="C33" t="s">
        <v>8</v>
      </c>
      <c r="D33" t="str">
        <f>VLOOKUP(C33,Define!$A:$C,2,FALSE)</f>
        <v>Insulation Thickness  Fresh Food Front (Door)</v>
      </c>
      <c r="E33" s="49">
        <v>32</v>
      </c>
    </row>
    <row r="34" spans="1:5" x14ac:dyDescent="0.25">
      <c r="A34">
        <f>VLOOKUP(C34,Define!$A:$J,10,FALSE)</f>
        <v>4.76</v>
      </c>
      <c r="B34" s="50" t="str">
        <f>VLOOKUP(C34,Define!$A:$C,3,FALSE)</f>
        <v>cm</v>
      </c>
      <c r="C34" t="s">
        <v>13</v>
      </c>
      <c r="D34" t="str">
        <f>VLOOKUP(C34,Define!$A:$C,2,FALSE)</f>
        <v>Insulation Thickness  Fresh Food Back</v>
      </c>
      <c r="E34" s="49">
        <v>33</v>
      </c>
    </row>
    <row r="35" spans="1:5" x14ac:dyDescent="0.25">
      <c r="A35">
        <f>VLOOKUP(C35,Define!$A:$J,10,FALSE)</f>
        <v>5.08</v>
      </c>
      <c r="B35" s="50" t="str">
        <f>VLOOKUP(C35,Define!$A:$C,3,FALSE)</f>
        <v>cm</v>
      </c>
      <c r="C35" t="s">
        <v>5</v>
      </c>
      <c r="D35" t="str">
        <f>VLOOKUP(C35,Define!$A:$C,2,FALSE)</f>
        <v>Insulation thickness on the bottom</v>
      </c>
      <c r="E35" s="49">
        <v>34</v>
      </c>
    </row>
    <row r="36" spans="1:5" x14ac:dyDescent="0.25">
      <c r="A36">
        <f>VLOOKUP(C36,Define!$A:$J,10,FALSE)</f>
        <v>5.53</v>
      </c>
      <c r="B36" s="50" t="str">
        <f>VLOOKUP(C36,Define!$A:$C,3,FALSE)</f>
        <v>cm</v>
      </c>
      <c r="C36" t="s">
        <v>40</v>
      </c>
      <c r="D36" t="str">
        <f>VLOOKUP(C36,Define!$A:$C,2,FALSE)</f>
        <v xml:space="preserve">Cinsul-Thickness Of Insulation Over Compressor </v>
      </c>
      <c r="E36" s="49">
        <v>35</v>
      </c>
    </row>
    <row r="37" spans="1:5" x14ac:dyDescent="0.25">
      <c r="A37">
        <f>VLOOKUP(C37,Define!$A:$J,10,FALSE)</f>
        <v>21.01</v>
      </c>
      <c r="B37" s="50" t="str">
        <f>VLOOKUP(C37,Define!$A:$C,3,FALSE)</f>
        <v>liter</v>
      </c>
      <c r="C37" t="s">
        <v>57</v>
      </c>
      <c r="D37" t="str">
        <f>VLOOKUP(C37,Define!$A:$C,2,FALSE)</f>
        <v>Freezer Refrigerated Volume Shelf/Evap</v>
      </c>
      <c r="E37" s="49">
        <v>36</v>
      </c>
    </row>
    <row r="38" spans="1:5" x14ac:dyDescent="0.25">
      <c r="A38">
        <f>VLOOKUP(C38,Define!$A:$J,10,FALSE)</f>
        <v>135.07</v>
      </c>
      <c r="B38" s="50" t="str">
        <f>VLOOKUP(C38,Define!$A:$C,3,FALSE)</f>
        <v>liter</v>
      </c>
      <c r="C38" t="s">
        <v>10</v>
      </c>
      <c r="D38" t="str">
        <f>VLOOKUP(C38,Define!$A:$C,2,FALSE)</f>
        <v>Freezer Refrigerated Volume Net Volume</v>
      </c>
      <c r="E38" s="49">
        <v>37</v>
      </c>
    </row>
    <row r="39" spans="1:5" x14ac:dyDescent="0.25">
      <c r="A39">
        <f>VLOOKUP(C39,Define!$A:$J,10,FALSE)</f>
        <v>18.34</v>
      </c>
      <c r="B39" s="50" t="str">
        <f>VLOOKUP(C39,Define!$A:$C,3,FALSE)</f>
        <v>liter</v>
      </c>
      <c r="C39" t="s">
        <v>56</v>
      </c>
      <c r="D39" t="str">
        <f>VLOOKUP(C39,Define!$A:$C,2,FALSE)</f>
        <v>Refrigerated Volume Shelf/Evap</v>
      </c>
      <c r="E39" s="49">
        <v>38</v>
      </c>
    </row>
    <row r="40" spans="1:5" x14ac:dyDescent="0.25">
      <c r="A40">
        <f>VLOOKUP(C40,Define!$A:$J,10,FALSE)</f>
        <v>394.79</v>
      </c>
      <c r="B40" s="50" t="str">
        <f>VLOOKUP(C40,Define!$A:$C,3,FALSE)</f>
        <v>liter</v>
      </c>
      <c r="C40" t="s">
        <v>11</v>
      </c>
      <c r="D40" t="str">
        <f>VLOOKUP(C40,Define!$A:$C,2,FALSE)</f>
        <v>Refrigerated Volume Net Volume</v>
      </c>
      <c r="E40" s="49">
        <v>39</v>
      </c>
    </row>
    <row r="41" spans="1:5" x14ac:dyDescent="0.25">
      <c r="A41">
        <f>VLOOKUP(C41,Define!$A:$J,10,FALSE)</f>
        <v>32.22</v>
      </c>
      <c r="B41" s="50" t="str">
        <f>VLOOKUP(C41,Define!$A:$C,3,FALSE)</f>
        <v>C</v>
      </c>
      <c r="C41" t="s">
        <v>35</v>
      </c>
      <c r="D41" t="str">
        <f>VLOOKUP(C41,Define!$A:$C,2,FALSE)</f>
        <v>Temperatures Room</v>
      </c>
      <c r="E41" s="49">
        <v>40</v>
      </c>
    </row>
    <row r="42" spans="1:5" x14ac:dyDescent="0.25">
      <c r="A42">
        <f>VLOOKUP(C42,Define!$A:$J,10,FALSE)</f>
        <v>-15</v>
      </c>
      <c r="B42" s="50" t="str">
        <f>VLOOKUP(C42,Define!$A:$C,3,FALSE)</f>
        <v>C</v>
      </c>
      <c r="C42" t="s">
        <v>62</v>
      </c>
      <c r="D42" t="str">
        <f>VLOOKUP(C42,Define!$A:$C,2,FALSE)</f>
        <v xml:space="preserve">Temperatures Freezer Cabinet </v>
      </c>
      <c r="E42" s="49">
        <v>41</v>
      </c>
    </row>
    <row r="43" spans="1:5" x14ac:dyDescent="0.25">
      <c r="A43">
        <f>VLOOKUP(C43,Define!$A:$J,10,FALSE)</f>
        <v>3.33</v>
      </c>
      <c r="B43" s="50" t="str">
        <f>VLOOKUP(C43,Define!$A:$C,3,FALSE)</f>
        <v>C</v>
      </c>
      <c r="C43" t="s">
        <v>7</v>
      </c>
      <c r="D43" t="str">
        <f>VLOOKUP(C43,Define!$A:$C,2,FALSE)</f>
        <v xml:space="preserve">Temperatures  Fresh Food Cabinet  </v>
      </c>
      <c r="E43" s="49">
        <v>42</v>
      </c>
    </row>
    <row r="44" spans="1:5" x14ac:dyDescent="0.25">
      <c r="A44">
        <f>VLOOKUP(C44,Define!$A:$J,10,FALSE)</f>
        <v>37.799999999999997</v>
      </c>
      <c r="B44" s="50" t="str">
        <f>VLOOKUP(C44,Define!$A:$C,3,FALSE)</f>
        <v>C</v>
      </c>
      <c r="C44" t="s">
        <v>64</v>
      </c>
      <c r="D44" t="str">
        <f>VLOOKUP(C44,Define!$A:$C,2,FALSE)</f>
        <v>Temperatures  Air Under Refrigerator</v>
      </c>
      <c r="E44" s="49">
        <v>43</v>
      </c>
    </row>
    <row r="45" spans="1:5" x14ac:dyDescent="0.25">
      <c r="A45">
        <f>VLOOKUP(C45,Define!$A:$J,10,FALSE)</f>
        <v>0.55500000000000005</v>
      </c>
      <c r="B45" s="50" t="str">
        <f>VLOOKUP(C45,Define!$A:$C,3,FALSE)</f>
        <v>m2-C/cm.W</v>
      </c>
      <c r="C45" t="s">
        <v>87</v>
      </c>
      <c r="D45" t="str">
        <f>VLOOKUP(C45,Define!$A:$C,2,FALSE)</f>
        <v>Insulation  Resistivity  For The Sides, Back, Top And Bottom Of The Fresh Food Compartment</v>
      </c>
      <c r="E45" s="49">
        <v>44</v>
      </c>
    </row>
    <row r="46" spans="1:5" x14ac:dyDescent="0.25">
      <c r="A46">
        <f>VLOOKUP(C46,Define!$A:$J,10,FALSE)</f>
        <v>0.55500000000000005</v>
      </c>
      <c r="B46" s="50" t="str">
        <f>VLOOKUP(C46,Define!$A:$C,3,FALSE)</f>
        <v>m2-C/cm.W</v>
      </c>
      <c r="C46" t="s">
        <v>90</v>
      </c>
      <c r="D46" t="str">
        <f>VLOOKUP(C46,Define!$A:$C,2,FALSE)</f>
        <v>Insulation  Resistivity   For The Freezer</v>
      </c>
      <c r="E46" s="49">
        <v>45</v>
      </c>
    </row>
    <row r="47" spans="1:5" x14ac:dyDescent="0.25">
      <c r="A47">
        <f>VLOOKUP(C47,Define!$A:$J,10,FALSE)</f>
        <v>0.55500000000000005</v>
      </c>
      <c r="B47" s="50" t="str">
        <f>VLOOKUP(C47,Define!$A:$C,3,FALSE)</f>
        <v>m2-C/cm.W</v>
      </c>
      <c r="C47" t="s">
        <v>84</v>
      </c>
      <c r="D47" t="str">
        <f>VLOOKUP(C47,Define!$A:$C,2,FALSE)</f>
        <v>Thermal Resistivity  Of Fresh Food Wedge Insulation</v>
      </c>
      <c r="E47" s="49">
        <v>46</v>
      </c>
    </row>
    <row r="48" spans="1:5" x14ac:dyDescent="0.25">
      <c r="A48">
        <f>VLOOKUP(C48,Define!$A:$J,10,FALSE)</f>
        <v>0.55500000000000005</v>
      </c>
      <c r="B48" s="50" t="str">
        <f>VLOOKUP(C48,Define!$A:$C,3,FALSE)</f>
        <v>m2-C/cm.W</v>
      </c>
      <c r="C48" t="s">
        <v>85</v>
      </c>
      <c r="D48" t="str">
        <f>VLOOKUP(C48,Define!$A:$C,2,FALSE)</f>
        <v>Thermal Resistivity  Of Freezer Wedge Insulation</v>
      </c>
      <c r="E48" s="49">
        <v>47</v>
      </c>
    </row>
    <row r="49" spans="1:5" x14ac:dyDescent="0.25">
      <c r="A49">
        <f>VLOOKUP(C49,Define!$A:$J,10,FALSE)</f>
        <v>0.55500000000000005</v>
      </c>
      <c r="B49" s="50" t="str">
        <f>VLOOKUP(C49,Define!$A:$C,3,FALSE)</f>
        <v>m2-C/cm.W</v>
      </c>
      <c r="C49" t="s">
        <v>86</v>
      </c>
      <c r="D49" t="str">
        <f>VLOOKUP(C49,Define!$A:$C,2,FALSE)</f>
        <v xml:space="preserve">Fresh Food Door Insulation Resistivity </v>
      </c>
      <c r="E49" s="49">
        <v>48</v>
      </c>
    </row>
    <row r="50" spans="1:5" x14ac:dyDescent="0.25">
      <c r="A50">
        <f>VLOOKUP(C50,Define!$A:$J,10,FALSE)</f>
        <v>0.55500000000000005</v>
      </c>
      <c r="B50" s="50" t="str">
        <f>VLOOKUP(C50,Define!$A:$C,3,FALSE)</f>
        <v>m2-C/cm.W</v>
      </c>
      <c r="C50" t="s">
        <v>89</v>
      </c>
      <c r="D50" t="str">
        <f>VLOOKUP(C50,Define!$A:$C,2,FALSE)</f>
        <v xml:space="preserve">Fresh Freezer Insulation Resistivity </v>
      </c>
      <c r="E50" s="49">
        <v>49</v>
      </c>
    </row>
    <row r="51" spans="1:5" x14ac:dyDescent="0.25">
      <c r="A51">
        <f>VLOOKUP(C51,Define!$A:$J,10,FALSE)</f>
        <v>0.315</v>
      </c>
      <c r="B51" s="50" t="str">
        <f>VLOOKUP(C51,Define!$A:$C,3,FALSE)</f>
        <v>m2-C/cm.W</v>
      </c>
      <c r="C51" t="s">
        <v>83</v>
      </c>
      <c r="D51" t="str">
        <f>VLOOKUP(C51,Define!$A:$C,2,FALSE)</f>
        <v>Thermal Resistivity  Of The Mullion Insulation</v>
      </c>
      <c r="E51" s="49">
        <v>50</v>
      </c>
    </row>
    <row r="52" spans="1:5" x14ac:dyDescent="0.25">
      <c r="A52">
        <f>VLOOKUP(C52,Define!$A:$J,10,FALSE)</f>
        <v>0.09</v>
      </c>
      <c r="B52" s="50" t="str">
        <f>VLOOKUP(C52,Define!$A:$C,3,FALSE)</f>
        <v>W/m-DEG-C</v>
      </c>
      <c r="C52" t="s">
        <v>43</v>
      </c>
      <c r="D52" t="str">
        <f>VLOOKUP(C52,Define!$A:$C,2,FALSE)</f>
        <v>Gasket Heat Leak Freezer Conductivity</v>
      </c>
      <c r="E52" s="49">
        <v>51</v>
      </c>
    </row>
    <row r="53" spans="1:5" x14ac:dyDescent="0.25">
      <c r="A53">
        <f>VLOOKUP(C53,Define!$A:$J,10,FALSE)</f>
        <v>0.09</v>
      </c>
      <c r="B53" s="50" t="str">
        <f>VLOOKUP(C53,Define!$A:$C,3,FALSE)</f>
        <v>W/m-DEG-C</v>
      </c>
      <c r="C53" t="s">
        <v>41</v>
      </c>
      <c r="D53" t="str">
        <f>VLOOKUP(C53,Define!$A:$C,2,FALSE)</f>
        <v>Gasket Heat Leak Refrigerator</v>
      </c>
      <c r="E53" s="49">
        <v>52</v>
      </c>
    </row>
    <row r="54" spans="1:5" x14ac:dyDescent="0.25">
      <c r="A54">
        <f>VLOOKUP(C54,Define!$A:$J,10,FALSE)</f>
        <v>32.200000000000003</v>
      </c>
      <c r="B54" s="50" t="str">
        <f>VLOOKUP(C54,Define!$A:$C,3,FALSE)</f>
        <v>C</v>
      </c>
      <c r="C54" t="s">
        <v>20</v>
      </c>
      <c r="D54" t="str">
        <f>VLOOKUP(C54,Define!$A:$C,2,FALSE)</f>
        <v>Door Openings Air Temperature</v>
      </c>
      <c r="E54" s="49">
        <v>53</v>
      </c>
    </row>
    <row r="55" spans="1:5" x14ac:dyDescent="0.25">
      <c r="A55">
        <f>VLOOKUP(C55,Define!$A:$J,10,FALSE)</f>
        <v>50</v>
      </c>
      <c r="B55" s="50" t="str">
        <f>VLOOKUP(C55,Define!$A:$C,3,FALSE)</f>
        <v>%</v>
      </c>
      <c r="C55" t="s">
        <v>22</v>
      </c>
      <c r="D55" t="str">
        <f>VLOOKUP(C55,Define!$A:$C,2,FALSE)</f>
        <v xml:space="preserve">Door Openings  Relative Humidity </v>
      </c>
      <c r="E55" s="49">
        <v>54</v>
      </c>
    </row>
    <row r="56" spans="1:5" x14ac:dyDescent="0.25">
      <c r="A56">
        <f>VLOOKUP(C56,Define!$A:$J,10,FALSE)</f>
        <v>0</v>
      </c>
      <c r="B56" s="50" t="str">
        <f>VLOOKUP(C56,Define!$A:$C,3,FALSE)</f>
        <v>-</v>
      </c>
      <c r="C56" t="s">
        <v>21</v>
      </c>
      <c r="D56" t="str">
        <f>VLOOKUP(C56,Define!$A:$C,2,FALSE)</f>
        <v>Fresh Food Compartment Openings #/Hr</v>
      </c>
      <c r="E56" s="49">
        <v>55</v>
      </c>
    </row>
    <row r="57" spans="1:5" x14ac:dyDescent="0.25">
      <c r="A57">
        <f>VLOOKUP(C57,Define!$A:$J,10,FALSE)</f>
        <v>15</v>
      </c>
      <c r="B57" s="50" t="str">
        <f>VLOOKUP(C57,Define!$A:$C,3,FALSE)</f>
        <v>Seconds</v>
      </c>
      <c r="C57" t="s">
        <v>23</v>
      </c>
      <c r="D57" t="str">
        <f>VLOOKUP(C57,Define!$A:$C,2,FALSE)</f>
        <v xml:space="preserve">Fresh Food Compartment Duration Of 1 Opening  </v>
      </c>
      <c r="E57" s="49">
        <v>56</v>
      </c>
    </row>
    <row r="58" spans="1:5" x14ac:dyDescent="0.25">
      <c r="A58">
        <f>VLOOKUP(C58,Define!$A:$J,10,FALSE)</f>
        <v>0</v>
      </c>
      <c r="B58" s="50" t="str">
        <f>VLOOKUP(C58,Define!$A:$C,3,FALSE)</f>
        <v>Seconds</v>
      </c>
      <c r="C58" t="s">
        <v>19</v>
      </c>
      <c r="D58" t="str">
        <f>VLOOKUP(C58,Define!$A:$C,2,FALSE)</f>
        <v>Hours/Hr The Fresh Food Door Is Open</v>
      </c>
      <c r="E58" s="49">
        <v>57</v>
      </c>
    </row>
    <row r="59" spans="1:5" x14ac:dyDescent="0.25">
      <c r="A59">
        <f>VLOOKUP(C59,Define!$A:$J,10,FALSE)</f>
        <v>20</v>
      </c>
      <c r="B59" s="50" t="str">
        <f>VLOOKUP(C59,Define!$A:$C,3,FALSE)</f>
        <v>Seconds</v>
      </c>
      <c r="C59" t="s">
        <v>24</v>
      </c>
      <c r="D59" t="str">
        <f>VLOOKUP(C59,Define!$A:$C,2,FALSE)</f>
        <v>Duration  The Freezer Door Is Open</v>
      </c>
      <c r="E59" s="49">
        <v>58</v>
      </c>
    </row>
    <row r="60" spans="1:5" x14ac:dyDescent="0.25">
      <c r="A60">
        <f>VLOOKUP(C60,Define!$A:$J,10,FALSE)</f>
        <v>0.91669999999999996</v>
      </c>
      <c r="B60" s="50" t="str">
        <f>VLOOKUP(C60,Define!$A:$C,3,FALSE)</f>
        <v>W</v>
      </c>
      <c r="C60" t="s">
        <v>26</v>
      </c>
      <c r="D60" t="str">
        <f>VLOOKUP(C60,Define!$A:$C,2,FALSE)</f>
        <v xml:space="preserve">Anti-Sweat Heaters Fresh Food Cabinet </v>
      </c>
      <c r="E60" s="49">
        <v>59</v>
      </c>
    </row>
    <row r="61" spans="1:5" x14ac:dyDescent="0.25">
      <c r="A61">
        <f>VLOOKUP(C61,Define!$A:$J,10,FALSE)</f>
        <v>1.8332999999999999</v>
      </c>
      <c r="B61" s="50" t="str">
        <f>VLOOKUP(C61,Define!$A:$C,3,FALSE)</f>
        <v>W</v>
      </c>
      <c r="C61" t="s">
        <v>31</v>
      </c>
      <c r="D61" t="str">
        <f>VLOOKUP(C61,Define!$A:$C,2,FALSE)</f>
        <v xml:space="preserve">Anti-Sweat Heaters Freezer Cabinet </v>
      </c>
      <c r="E61" s="49">
        <v>60</v>
      </c>
    </row>
    <row r="62" spans="1:5" x14ac:dyDescent="0.25">
      <c r="A62">
        <f>VLOOKUP(C62,Define!$A:$J,10,FALSE)</f>
        <v>0</v>
      </c>
      <c r="B62" s="50" t="str">
        <f>VLOOKUP(C62,Define!$A:$C,3,FALSE)</f>
        <v>W</v>
      </c>
      <c r="C62" t="s">
        <v>32</v>
      </c>
      <c r="D62" t="str">
        <f>VLOOKUP(C62,Define!$A:$C,2,FALSE)</f>
        <v xml:space="preserve">Auxiliary Energy Fresh Food Cabine  </v>
      </c>
      <c r="E62" s="49">
        <v>61</v>
      </c>
    </row>
    <row r="63" spans="1:5" x14ac:dyDescent="0.25">
      <c r="A63">
        <f>VLOOKUP(C63,Define!$A:$J,10,FALSE)</f>
        <v>0</v>
      </c>
      <c r="B63" s="50" t="str">
        <f>VLOOKUP(C63,Define!$A:$C,3,FALSE)</f>
        <v>W</v>
      </c>
      <c r="C63" t="s">
        <v>27</v>
      </c>
      <c r="D63" t="str">
        <f>VLOOKUP(C63,Define!$A:$C,2,FALSE)</f>
        <v xml:space="preserve">Auxiliary Energy Freezer Cabinet  </v>
      </c>
      <c r="E63" s="49">
        <v>62</v>
      </c>
    </row>
    <row r="64" spans="1:5" x14ac:dyDescent="0.25">
      <c r="A64">
        <f>VLOOKUP(C64,Define!$A:$J,10,FALSE)</f>
        <v>0</v>
      </c>
      <c r="B64" s="50" t="str">
        <f>VLOOKUP(C64,Define!$A:$C,3,FALSE)</f>
        <v>W</v>
      </c>
      <c r="C64" t="s">
        <v>28</v>
      </c>
      <c r="D64" t="str">
        <f>VLOOKUP(C64,Define!$A:$C,2,FALSE)</f>
        <v xml:space="preserve">Auxiliary Energy Outside Cabinet </v>
      </c>
      <c r="E64" s="49">
        <v>63</v>
      </c>
    </row>
    <row r="65" spans="1:5" x14ac:dyDescent="0.25">
      <c r="A65">
        <f>VLOOKUP(C65,Define!$A:$J,10,FALSE)</f>
        <v>0</v>
      </c>
      <c r="B65" s="50" t="str">
        <f>VLOOKUP(C65,Define!$A:$C,3,FALSE)</f>
        <v>W</v>
      </c>
      <c r="C65" t="s">
        <v>74</v>
      </c>
      <c r="D65" t="str">
        <f>VLOOKUP(C65,Define!$A:$C,2,FALSE)</f>
        <v>Fresh Food Penetrations</v>
      </c>
      <c r="E65" s="49">
        <v>64</v>
      </c>
    </row>
    <row r="66" spans="1:5" x14ac:dyDescent="0.25">
      <c r="A66">
        <f>VLOOKUP(C66,Define!$A:$J,10,FALSE)</f>
        <v>0</v>
      </c>
      <c r="B66" s="50" t="str">
        <f>VLOOKUP(C66,Define!$A:$C,3,FALSE)</f>
        <v>W</v>
      </c>
      <c r="C66" t="s">
        <v>75</v>
      </c>
      <c r="D66" t="str">
        <f>VLOOKUP(C66,Define!$A:$C,2,FALSE)</f>
        <v>Freezer  Penetrations</v>
      </c>
      <c r="E66" s="49">
        <v>65</v>
      </c>
    </row>
    <row r="67" spans="1:5" x14ac:dyDescent="0.25">
      <c r="A67">
        <f>VLOOKUP(C67,Define!$A:$J,10,FALSE)</f>
        <v>0.6875</v>
      </c>
      <c r="B67" s="50" t="str">
        <f>VLOOKUP(C67,Define!$A:$C,3,FALSE)</f>
        <v>W</v>
      </c>
      <c r="C67" t="s">
        <v>29</v>
      </c>
      <c r="D67" t="str">
        <f>VLOOKUP(C67,Define!$A:$C,2,FALSE)</f>
        <v>Fresh Food Anti-Sweat Heater</v>
      </c>
      <c r="E67" s="49">
        <v>66</v>
      </c>
    </row>
    <row r="68" spans="1:5" x14ac:dyDescent="0.25">
      <c r="A68">
        <f>VLOOKUP(C68,Define!$A:$J,10,FALSE)</f>
        <v>1.375</v>
      </c>
      <c r="B68" s="50" t="str">
        <f>VLOOKUP(C68,Define!$A:$C,3,FALSE)</f>
        <v>W</v>
      </c>
      <c r="C68" t="s">
        <v>30</v>
      </c>
      <c r="D68" t="str">
        <f>VLOOKUP(C68,Define!$A:$C,2,FALSE)</f>
        <v>Freezer Anti-Sweat Heater</v>
      </c>
      <c r="E68" s="49">
        <v>67</v>
      </c>
    </row>
    <row r="69" spans="1:5" x14ac:dyDescent="0.25">
      <c r="A69">
        <f>VLOOKUP(C69,Define!$A:$J,10,FALSE)</f>
        <v>0</v>
      </c>
      <c r="B69" s="50" t="str">
        <f>VLOOKUP(C69,Define!$A:$C,3,FALSE)</f>
        <v>W</v>
      </c>
      <c r="C69" t="s">
        <v>33</v>
      </c>
      <c r="D69" t="str">
        <f>VLOOKUP(C69,Define!$A:$C,2,FALSE)</f>
        <v>Fresh Food  Refrigerant Line Heat</v>
      </c>
      <c r="E69" s="49">
        <v>68</v>
      </c>
    </row>
    <row r="70" spans="1:5" x14ac:dyDescent="0.25">
      <c r="A70">
        <f>VLOOKUP(C70,Define!$A:$J,10,FALSE)</f>
        <v>1.2</v>
      </c>
      <c r="B70" s="50" t="str">
        <f>VLOOKUP(C70,Define!$A:$C,3,FALSE)</f>
        <v>W</v>
      </c>
      <c r="C70" t="s">
        <v>25</v>
      </c>
      <c r="D70" t="str">
        <f>VLOOKUP(C70,Define!$A:$C,2,FALSE)</f>
        <v>Freezer   Refrigerant Line Heat</v>
      </c>
      <c r="E70" s="49">
        <v>69</v>
      </c>
    </row>
    <row r="71" spans="1:5" x14ac:dyDescent="0.25">
      <c r="A71">
        <f>VLOOKUP(C71,Define!$A:$J,10,FALSE)</f>
        <v>0</v>
      </c>
      <c r="B71" s="50" t="str">
        <f>VLOOKUP(C71,Define!$A:$C,3,FALSE)</f>
        <v>W</v>
      </c>
      <c r="C71" t="s">
        <v>55</v>
      </c>
      <c r="D71" t="str">
        <f>VLOOKUP(C71,Define!$A:$C,2,FALSE)</f>
        <v xml:space="preserve">Fresh Food Other Thermal Input </v>
      </c>
      <c r="E71" s="49">
        <v>70</v>
      </c>
    </row>
    <row r="72" spans="1:5" x14ac:dyDescent="0.25">
      <c r="A72">
        <f>VLOOKUP(C72,Define!$A:$J,10,FALSE)</f>
        <v>0</v>
      </c>
      <c r="B72" s="50" t="str">
        <f>VLOOKUP(C72,Define!$A:$C,3,FALSE)</f>
        <v>W</v>
      </c>
      <c r="C72" t="s">
        <v>54</v>
      </c>
      <c r="D72" t="str">
        <f>VLOOKUP(C72,Define!$A:$C,2,FALSE)</f>
        <v xml:space="preserve">Freezer   Other Thermal Input </v>
      </c>
      <c r="E72" s="49">
        <v>71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54"/>
  <sheetViews>
    <sheetView zoomScale="115" zoomScaleNormal="115" workbookViewId="0">
      <pane ySplit="1" topLeftCell="A2" activePane="bottomLeft" state="frozen"/>
      <selection pane="bottomLeft" activeCell="Q7" sqref="Q7"/>
    </sheetView>
  </sheetViews>
  <sheetFormatPr defaultRowHeight="15" x14ac:dyDescent="0.25"/>
  <cols>
    <col min="1" max="1" width="6.42578125" style="3" customWidth="1"/>
    <col min="2" max="8" width="8.5703125" customWidth="1"/>
    <col min="9" max="9" width="12.85546875" style="3" customWidth="1"/>
    <col min="10" max="10" width="59.85546875" customWidth="1"/>
    <col min="11" max="11" width="11.42578125" customWidth="1"/>
    <col min="12" max="12" width="9.7109375" customWidth="1"/>
    <col min="13" max="13" width="8.140625" customWidth="1"/>
    <col min="14" max="14" width="8.140625" bestFit="1" customWidth="1"/>
    <col min="15" max="15" width="8.42578125" customWidth="1"/>
    <col min="16" max="16" width="7.85546875" customWidth="1"/>
    <col min="17" max="17" width="8.42578125" customWidth="1"/>
    <col min="18" max="18" width="7.7109375" bestFit="1" customWidth="1"/>
    <col min="19" max="19" width="24.28515625" customWidth="1"/>
  </cols>
  <sheetData>
    <row r="1" spans="1:19" x14ac:dyDescent="0.25">
      <c r="A1" s="23" t="s">
        <v>34</v>
      </c>
      <c r="B1" s="35" t="s">
        <v>110</v>
      </c>
      <c r="C1" s="35" t="s">
        <v>108</v>
      </c>
      <c r="D1" s="35" t="s">
        <v>113</v>
      </c>
      <c r="E1" s="35" t="s">
        <v>111</v>
      </c>
      <c r="F1" s="86" t="s">
        <v>208</v>
      </c>
      <c r="G1" s="35" t="s">
        <v>112</v>
      </c>
      <c r="H1" s="35" t="s">
        <v>109</v>
      </c>
      <c r="I1" s="22" t="s">
        <v>6</v>
      </c>
      <c r="J1" s="23" t="s">
        <v>88</v>
      </c>
      <c r="K1" s="23" t="s">
        <v>80</v>
      </c>
      <c r="L1" s="35">
        <v>1</v>
      </c>
      <c r="M1" s="35">
        <v>2</v>
      </c>
      <c r="N1" s="35">
        <v>3</v>
      </c>
      <c r="O1" s="35">
        <v>4</v>
      </c>
      <c r="P1" s="35">
        <v>5</v>
      </c>
      <c r="Q1" s="35">
        <v>6</v>
      </c>
      <c r="R1" s="35">
        <v>7</v>
      </c>
      <c r="S1" s="35" t="s">
        <v>209</v>
      </c>
    </row>
    <row r="2" spans="1:19" x14ac:dyDescent="0.25">
      <c r="A2" s="34">
        <v>1</v>
      </c>
      <c r="B2" s="18" t="s">
        <v>92</v>
      </c>
      <c r="C2" s="14" t="s">
        <v>92</v>
      </c>
      <c r="D2" s="18" t="s">
        <v>92</v>
      </c>
      <c r="E2" s="14" t="s">
        <v>92</v>
      </c>
      <c r="F2" s="18"/>
      <c r="G2" s="14" t="s">
        <v>92</v>
      </c>
      <c r="H2" s="18" t="s">
        <v>92</v>
      </c>
      <c r="I2" s="3" t="s">
        <v>101</v>
      </c>
      <c r="J2" t="str">
        <f>VLOOKUP(I2,Define!$A:$C,2,FALSE)</f>
        <v>User Comment Line 1</v>
      </c>
      <c r="K2" t="str">
        <f>VLOOKUP(I2,Define!$A:$C,3,FALSE)</f>
        <v>-</v>
      </c>
      <c r="L2" t="str">
        <f>VLOOKUP($I2,Define!$A:$J,3+L$1,FALSE)</f>
        <v>CERA App from Fortran To Python</v>
      </c>
      <c r="M2" t="str">
        <f>VLOOKUP($I2,Define!$A:$J,3+M$1,FALSE)</f>
        <v>CERA App from Fortran To Python</v>
      </c>
      <c r="N2" t="str">
        <f>VLOOKUP($I2,Define!$A:$J,3+N$1,FALSE)</f>
        <v>CERA App from Fortran To Python</v>
      </c>
      <c r="O2" t="str">
        <f>VLOOKUP($I2,Define!$A:$J,3+O$1,FALSE)</f>
        <v>CERA App from Fortran To Python</v>
      </c>
      <c r="P2" t="str">
        <f>VLOOKUP($I2,Define!$A:$J,3+P$1,FALSE)</f>
        <v>CERA App from Fortran To Python</v>
      </c>
      <c r="Q2" t="str">
        <f>VLOOKUP($I2,Define!$A:$J,3+Q$1,FALSE)</f>
        <v>CERA App from Fortran To Python</v>
      </c>
      <c r="R2" t="str">
        <f>VLOOKUP($I2,Define!$A:$J,3+R$1,FALSE)</f>
        <v>CERA App from Fortran To Python</v>
      </c>
    </row>
    <row r="3" spans="1:19" x14ac:dyDescent="0.25">
      <c r="A3" s="34">
        <v>2</v>
      </c>
      <c r="B3" s="18" t="s">
        <v>92</v>
      </c>
      <c r="C3" s="14" t="s">
        <v>92</v>
      </c>
      <c r="D3" s="18" t="s">
        <v>92</v>
      </c>
      <c r="E3" s="14" t="s">
        <v>92</v>
      </c>
      <c r="F3" s="18"/>
      <c r="G3" s="14" t="s">
        <v>92</v>
      </c>
      <c r="H3" s="18" t="s">
        <v>92</v>
      </c>
      <c r="I3" s="3" t="s">
        <v>102</v>
      </c>
      <c r="J3" t="str">
        <f>VLOOKUP(I3,Define!$A:$C,2,FALSE)</f>
        <v>User Comment Line 2</v>
      </c>
      <c r="K3" t="str">
        <f>VLOOKUP(I3,Define!$A:$C,3,FALSE)</f>
        <v>-</v>
      </c>
      <c r="L3" t="str">
        <f>VLOOKUP($I3,Define!$A:$J,3+L$1,FALSE)</f>
        <v xml:space="preserve">Python 3.8.3 </v>
      </c>
      <c r="M3" t="str">
        <f>VLOOKUP($I3,Define!$A:$J,3+M$1,FALSE)</f>
        <v xml:space="preserve">Python 3.8.3 </v>
      </c>
      <c r="N3" t="str">
        <f>VLOOKUP($I3,Define!$A:$J,3+N$1,FALSE)</f>
        <v xml:space="preserve">Python 3.8.3 </v>
      </c>
      <c r="O3" t="str">
        <f>VLOOKUP($I3,Define!$A:$J,3+O$1,FALSE)</f>
        <v xml:space="preserve">Python 3.8.3 </v>
      </c>
      <c r="P3" t="str">
        <f>VLOOKUP($I3,Define!$A:$J,3+P$1,FALSE)</f>
        <v xml:space="preserve">Python 3.8.3 </v>
      </c>
      <c r="Q3" t="str">
        <f>VLOOKUP($I3,Define!$A:$J,3+Q$1,FALSE)</f>
        <v xml:space="preserve">Python 3.8.3 </v>
      </c>
      <c r="R3" t="str">
        <f>VLOOKUP($I3,Define!$A:$J,3+R$1,FALSE)</f>
        <v xml:space="preserve">Python 3.8.3 </v>
      </c>
    </row>
    <row r="4" spans="1:19" x14ac:dyDescent="0.25">
      <c r="A4" s="34">
        <v>3</v>
      </c>
      <c r="B4" s="18" t="s">
        <v>92</v>
      </c>
      <c r="C4" s="14" t="s">
        <v>92</v>
      </c>
      <c r="D4" s="18" t="s">
        <v>92</v>
      </c>
      <c r="E4" s="14" t="s">
        <v>92</v>
      </c>
      <c r="F4" s="18"/>
      <c r="G4" s="14" t="s">
        <v>92</v>
      </c>
      <c r="H4" s="18" t="s">
        <v>92</v>
      </c>
      <c r="I4" s="3" t="s">
        <v>103</v>
      </c>
      <c r="J4" t="str">
        <f>VLOOKUP(I4,Define!$A:$C,2,FALSE)</f>
        <v>User Comment Line 3</v>
      </c>
      <c r="K4" t="str">
        <f>VLOOKUP(I4,Define!$A:$C,3,FALSE)</f>
        <v>-</v>
      </c>
      <c r="L4" t="str">
        <f>VLOOKUP($I4,Define!$A:$J,3+L$1,FALSE)</f>
        <v>==============</v>
      </c>
      <c r="M4" t="str">
        <f>VLOOKUP($I4,Define!$A:$J,3+M$1,FALSE)</f>
        <v>==============</v>
      </c>
      <c r="N4" t="str">
        <f>VLOOKUP($I4,Define!$A:$J,3+N$1,FALSE)</f>
        <v>==============</v>
      </c>
      <c r="O4" t="str">
        <f>VLOOKUP($I4,Define!$A:$J,3+O$1,FALSE)</f>
        <v>==============</v>
      </c>
      <c r="P4" t="str">
        <f>VLOOKUP($I4,Define!$A:$J,3+P$1,FALSE)</f>
        <v>==============</v>
      </c>
      <c r="Q4" t="str">
        <f>VLOOKUP($I4,Define!$A:$J,3+Q$1,FALSE)</f>
        <v>==============</v>
      </c>
      <c r="R4" t="str">
        <f>VLOOKUP($I4,Define!$A:$J,3+R$1,FALSE)</f>
        <v>==============</v>
      </c>
    </row>
    <row r="5" spans="1:19" x14ac:dyDescent="0.25">
      <c r="A5" s="34">
        <v>4</v>
      </c>
      <c r="B5" s="18" t="s">
        <v>92</v>
      </c>
      <c r="C5" s="14" t="s">
        <v>92</v>
      </c>
      <c r="D5" s="18" t="s">
        <v>92</v>
      </c>
      <c r="E5" s="14" t="s">
        <v>92</v>
      </c>
      <c r="F5" s="18"/>
      <c r="G5" s="14" t="s">
        <v>92</v>
      </c>
      <c r="H5" s="18" t="s">
        <v>92</v>
      </c>
      <c r="I5" s="3" t="s">
        <v>104</v>
      </c>
      <c r="J5" t="str">
        <f>VLOOKUP(I5,Define!$A:$C,2,FALSE)</f>
        <v>User Comment Line 4</v>
      </c>
      <c r="K5" t="str">
        <f>VLOOKUP(I5,Define!$A:$C,3,FALSE)</f>
        <v>-</v>
      </c>
      <c r="L5" t="str">
        <f>VLOOKUP($I5,Define!$A:$J,3+L$1,FALSE)</f>
        <v>Mode 3</v>
      </c>
      <c r="M5" t="str">
        <f>VLOOKUP($I5,Define!$A:$J,3+M$1,FALSE)</f>
        <v>Mode 8</v>
      </c>
      <c r="N5" t="str">
        <f>VLOOKUP($I5,Define!$A:$J,3+N$1,FALSE)</f>
        <v>Mode 2</v>
      </c>
      <c r="O5" t="str">
        <f>VLOOKUP($I5,Define!$A:$J,3+O$1,FALSE)</f>
        <v>Mode 5</v>
      </c>
      <c r="P5" t="str">
        <f>VLOOKUP($I5,Define!$A:$J,3+P$1,FALSE)</f>
        <v>Mode 7</v>
      </c>
      <c r="Q5" t="str">
        <f>VLOOKUP($I5,Define!$A:$J,3+Q$1,FALSE)</f>
        <v>Mode 4</v>
      </c>
      <c r="R5" t="str">
        <f>VLOOKUP($I5,Define!$A:$J,3+R$1,FALSE)</f>
        <v>Mode 3</v>
      </c>
    </row>
    <row r="6" spans="1:19" x14ac:dyDescent="0.25">
      <c r="A6" s="34">
        <v>5</v>
      </c>
      <c r="B6" s="18" t="s">
        <v>92</v>
      </c>
      <c r="C6" s="14" t="s">
        <v>92</v>
      </c>
      <c r="D6" s="18" t="s">
        <v>92</v>
      </c>
      <c r="E6" s="14" t="s">
        <v>92</v>
      </c>
      <c r="F6" s="18"/>
      <c r="G6" s="14" t="s">
        <v>92</v>
      </c>
      <c r="H6" s="18" t="s">
        <v>92</v>
      </c>
      <c r="I6" s="3" t="s">
        <v>105</v>
      </c>
      <c r="J6" t="str">
        <f>VLOOKUP(I6,Define!$A:$C,2,FALSE)</f>
        <v>User Comment Line 5</v>
      </c>
      <c r="K6" t="str">
        <f>VLOOKUP(I6,Define!$A:$C,3,FALSE)</f>
        <v>-</v>
      </c>
      <c r="L6" s="42" t="str">
        <f ca="1">VLOOKUP($I6,Define!$A:$J,3+L$1,FALSE)</f>
        <v>16/7/2020  0:37</v>
      </c>
      <c r="M6" s="42" t="str">
        <f ca="1">VLOOKUP($I6,Define!$A:$J,3+M$1,FALSE)</f>
        <v>16/7/2020  0:37</v>
      </c>
      <c r="N6" s="42" t="str">
        <f ca="1">VLOOKUP($I6,Define!$A:$J,3+N$1,FALSE)</f>
        <v>16/7/2020  0:37</v>
      </c>
      <c r="O6" s="42" t="str">
        <f ca="1">VLOOKUP($I6,Define!$A:$J,3+O$1,FALSE)</f>
        <v>16/7/2020  0:37</v>
      </c>
      <c r="P6" s="42" t="str">
        <f ca="1">VLOOKUP($I6,Define!$A:$J,3+P$1,FALSE)</f>
        <v>16/7/2020  0:37</v>
      </c>
      <c r="Q6" s="42" t="str">
        <f ca="1">VLOOKUP($I6,Define!$A:$J,3+Q$1,FALSE)</f>
        <v>16/7/2020  0:37</v>
      </c>
      <c r="R6" s="42" t="str">
        <f ca="1">VLOOKUP($I6,Define!$A:$J,3+R$1,FALSE)</f>
        <v>16/7/2020  0:37</v>
      </c>
    </row>
    <row r="7" spans="1:19" x14ac:dyDescent="0.25">
      <c r="A7" s="51">
        <v>6</v>
      </c>
      <c r="B7" s="52" t="s">
        <v>92</v>
      </c>
      <c r="C7" s="52" t="s">
        <v>92</v>
      </c>
      <c r="D7" s="52" t="s">
        <v>92</v>
      </c>
      <c r="E7" s="52" t="s">
        <v>92</v>
      </c>
      <c r="F7" s="52"/>
      <c r="G7" s="52" t="s">
        <v>92</v>
      </c>
      <c r="H7" s="52" t="s">
        <v>92</v>
      </c>
      <c r="I7" s="53" t="s">
        <v>53</v>
      </c>
      <c r="J7" s="54" t="str">
        <f>VLOOKUP(I7,Define!$A:$C,2,FALSE)</f>
        <v>Configration Type</v>
      </c>
      <c r="K7" s="54" t="str">
        <f>VLOOKUP(I7,Define!$A:$C,3,FALSE)</f>
        <v>-</v>
      </c>
      <c r="L7" s="54">
        <f>VLOOKUP($I7,Define!$A:$J,3+L$1,FALSE)</f>
        <v>1</v>
      </c>
      <c r="M7" s="54">
        <f>VLOOKUP($I7,Define!$A:$J,3+M$1,FALSE)</f>
        <v>2</v>
      </c>
      <c r="N7" s="54">
        <f>VLOOKUP($I7,Define!$A:$J,3+N$1,FALSE)</f>
        <v>3</v>
      </c>
      <c r="O7" s="54">
        <f>VLOOKUP($I7,Define!$A:$J,3+O$1,FALSE)</f>
        <v>4</v>
      </c>
      <c r="P7" s="54">
        <f>VLOOKUP($I7,Define!$A:$J,3+P$1,FALSE)</f>
        <v>5</v>
      </c>
      <c r="Q7" s="54">
        <f>VLOOKUP($I7,Define!$A:$J,3+Q$1,FALSE)</f>
        <v>6</v>
      </c>
      <c r="R7" s="54">
        <f>VLOOKUP($I7,Define!$A:$J,3+R$1,FALSE)</f>
        <v>7</v>
      </c>
      <c r="S7" t="s">
        <v>99</v>
      </c>
    </row>
    <row r="8" spans="1:19" x14ac:dyDescent="0.25">
      <c r="A8" s="34">
        <v>7</v>
      </c>
      <c r="B8" s="18" t="s">
        <v>92</v>
      </c>
      <c r="C8" s="14" t="s">
        <v>92</v>
      </c>
      <c r="D8" s="18"/>
      <c r="E8" s="14"/>
      <c r="F8" s="18"/>
      <c r="G8" s="14"/>
      <c r="H8" s="18" t="s">
        <v>92</v>
      </c>
      <c r="I8" s="3" t="s">
        <v>0</v>
      </c>
      <c r="J8" t="str">
        <f>VLOOKUP(I8,Define!$A:$C,2,FALSE)</f>
        <v>Overall Height</v>
      </c>
      <c r="K8" t="str">
        <f>VLOOKUP(I8,Define!$A:$C,3,FALSE)</f>
        <v>cm</v>
      </c>
      <c r="L8">
        <f>VLOOKUP($I8,Define!$A:$J,3+L$1,FALSE)</f>
        <v>156.21</v>
      </c>
      <c r="M8">
        <f>VLOOKUP($I8,Define!$A:$J,3+M$1,FALSE)</f>
        <v>156.21</v>
      </c>
      <c r="N8">
        <f>VLOOKUP($I8,Define!$A:$J,3+N$1,FALSE)</f>
        <v>156.21</v>
      </c>
      <c r="O8">
        <f>VLOOKUP($I8,Define!$A:$J,3+O$1,FALSE)</f>
        <v>156.21</v>
      </c>
      <c r="P8">
        <f>VLOOKUP($I8,Define!$A:$J,3+P$1,FALSE)</f>
        <v>156.21</v>
      </c>
      <c r="Q8">
        <f>VLOOKUP($I8,Define!$A:$J,3+Q$1,FALSE)</f>
        <v>156.21</v>
      </c>
      <c r="R8">
        <f>VLOOKUP($I8,Define!$A:$J,3+R$1,FALSE)</f>
        <v>156.21</v>
      </c>
      <c r="S8" t="s">
        <v>96</v>
      </c>
    </row>
    <row r="9" spans="1:19" x14ac:dyDescent="0.25">
      <c r="A9" s="34">
        <v>8</v>
      </c>
      <c r="B9" s="18" t="s">
        <v>92</v>
      </c>
      <c r="C9" s="14" t="s">
        <v>92</v>
      </c>
      <c r="D9" s="18"/>
      <c r="E9" s="14"/>
      <c r="F9" s="18"/>
      <c r="G9" s="14"/>
      <c r="H9" s="18" t="s">
        <v>92</v>
      </c>
      <c r="I9" s="3" t="s">
        <v>1</v>
      </c>
      <c r="J9" t="str">
        <f>VLOOKUP(I9,Define!$A:$C,2,FALSE)</f>
        <v>Overall Width</v>
      </c>
      <c r="K9" t="str">
        <f>VLOOKUP(I9,Define!$A:$C,3,FALSE)</f>
        <v>cm</v>
      </c>
      <c r="L9">
        <f>VLOOKUP($I9,Define!$A:$J,3+L$1,FALSE)</f>
        <v>76.2</v>
      </c>
      <c r="M9">
        <f>VLOOKUP($I9,Define!$A:$J,3+M$1,FALSE)</f>
        <v>76.2</v>
      </c>
      <c r="N9">
        <f>VLOOKUP($I9,Define!$A:$J,3+N$1,FALSE)</f>
        <v>76.2</v>
      </c>
      <c r="O9">
        <f>VLOOKUP($I9,Define!$A:$J,3+O$1,FALSE)</f>
        <v>76.2</v>
      </c>
      <c r="P9">
        <f>VLOOKUP($I9,Define!$A:$J,3+P$1,FALSE)</f>
        <v>76.2</v>
      </c>
      <c r="Q9">
        <f>VLOOKUP($I9,Define!$A:$J,3+Q$1,FALSE)</f>
        <v>76.2</v>
      </c>
      <c r="R9">
        <f>VLOOKUP($I9,Define!$A:$J,3+R$1,FALSE)</f>
        <v>76.2</v>
      </c>
      <c r="S9" t="s">
        <v>97</v>
      </c>
    </row>
    <row r="10" spans="1:19" x14ac:dyDescent="0.25">
      <c r="A10" s="34">
        <v>9</v>
      </c>
      <c r="B10" s="18" t="s">
        <v>92</v>
      </c>
      <c r="C10" s="14" t="s">
        <v>92</v>
      </c>
      <c r="D10" s="18"/>
      <c r="E10" s="14"/>
      <c r="F10" s="18"/>
      <c r="G10" s="14"/>
      <c r="H10" s="18" t="s">
        <v>92</v>
      </c>
      <c r="I10" s="3" t="s">
        <v>2</v>
      </c>
      <c r="J10" t="str">
        <f>VLOOKUP(I10,Define!$A:$C,2,FALSE)</f>
        <v>Overall: Depth</v>
      </c>
      <c r="K10" t="str">
        <f>VLOOKUP(I10,Define!$A:$C,3,FALSE)</f>
        <v>cm</v>
      </c>
      <c r="L10">
        <f>VLOOKUP($I10,Define!$A:$J,3+L$1,FALSE)</f>
        <v>71.75</v>
      </c>
      <c r="M10">
        <f>VLOOKUP($I10,Define!$A:$J,3+M$1,FALSE)</f>
        <v>71.75</v>
      </c>
      <c r="N10">
        <f>VLOOKUP($I10,Define!$A:$J,3+N$1,FALSE)</f>
        <v>71.75</v>
      </c>
      <c r="O10">
        <f>VLOOKUP($I10,Define!$A:$J,3+O$1,FALSE)</f>
        <v>71.75</v>
      </c>
      <c r="P10">
        <f>VLOOKUP($I10,Define!$A:$J,3+P$1,FALSE)</f>
        <v>71.75</v>
      </c>
      <c r="Q10">
        <f>VLOOKUP($I10,Define!$A:$J,3+Q$1,FALSE)</f>
        <v>71.75</v>
      </c>
      <c r="R10">
        <f>VLOOKUP($I10,Define!$A:$J,3+R$1,FALSE)</f>
        <v>71.75</v>
      </c>
    </row>
    <row r="11" spans="1:19" x14ac:dyDescent="0.25">
      <c r="A11" s="34">
        <v>10</v>
      </c>
      <c r="B11" s="18" t="s">
        <v>92</v>
      </c>
      <c r="C11" s="14" t="s">
        <v>92</v>
      </c>
      <c r="D11" s="18"/>
      <c r="E11" s="14"/>
      <c r="F11" s="18"/>
      <c r="G11" s="14"/>
      <c r="H11" s="18" t="s">
        <v>92</v>
      </c>
      <c r="I11" s="3" t="s">
        <v>49</v>
      </c>
      <c r="J11" t="str">
        <f>VLOOKUP(I11,Define!$A:$C,2,FALSE)</f>
        <v>Freezer Freezer Wedge</v>
      </c>
      <c r="K11" t="str">
        <f>VLOOKUP(I11,Define!$A:$C,3,FALSE)</f>
        <v>cm</v>
      </c>
      <c r="L11">
        <f>VLOOKUP($I11,Define!$A:$J,3+L$1,FALSE)</f>
        <v>7.62</v>
      </c>
      <c r="M11">
        <f>VLOOKUP($I11,Define!$A:$J,3+M$1,FALSE)</f>
        <v>7.62</v>
      </c>
      <c r="N11">
        <f>VLOOKUP($I11,Define!$A:$J,3+N$1,FALSE)</f>
        <v>7.62</v>
      </c>
      <c r="O11" t="str">
        <f>VLOOKUP($I11,Define!$A:$J,3+O$1,FALSE)</f>
        <v>NA</v>
      </c>
      <c r="P11">
        <f>VLOOKUP($I11,Define!$A:$J,3+P$1,FALSE)</f>
        <v>7.62</v>
      </c>
      <c r="Q11">
        <f>VLOOKUP($I11,Define!$A:$J,3+Q$1,FALSE)</f>
        <v>7.62</v>
      </c>
      <c r="R11">
        <f>VLOOKUP($I11,Define!$A:$J,3+R$1,FALSE)</f>
        <v>7.62</v>
      </c>
    </row>
    <row r="12" spans="1:19" x14ac:dyDescent="0.25">
      <c r="A12" s="34">
        <v>11</v>
      </c>
      <c r="B12" s="18" t="s">
        <v>92</v>
      </c>
      <c r="C12" s="14" t="s">
        <v>92</v>
      </c>
      <c r="D12" s="18"/>
      <c r="E12" s="14"/>
      <c r="F12" s="18"/>
      <c r="G12" s="14"/>
      <c r="H12" s="18" t="s">
        <v>92</v>
      </c>
      <c r="I12" s="3" t="s">
        <v>50</v>
      </c>
      <c r="J12" t="str">
        <f>VLOOKUP(I12,Define!$A:$C,2,FALSE)</f>
        <v>Freezer Freezer Flange</v>
      </c>
      <c r="K12" t="str">
        <f>VLOOKUP(I12,Define!$A:$C,3,FALSE)</f>
        <v>cm</v>
      </c>
      <c r="L12">
        <f>VLOOKUP($I12,Define!$A:$J,3+L$1,FALSE)</f>
        <v>3.87</v>
      </c>
      <c r="M12">
        <f>VLOOKUP($I12,Define!$A:$J,3+M$1,FALSE)</f>
        <v>3.87</v>
      </c>
      <c r="N12">
        <f>VLOOKUP($I12,Define!$A:$J,3+N$1,FALSE)</f>
        <v>3.87</v>
      </c>
      <c r="O12" t="str">
        <f>VLOOKUP($I12,Define!$A:$J,3+O$1,FALSE)</f>
        <v>NA</v>
      </c>
      <c r="P12">
        <f>VLOOKUP($I12,Define!$A:$J,3+P$1,FALSE)</f>
        <v>3.87</v>
      </c>
      <c r="Q12">
        <f>VLOOKUP($I12,Define!$A:$J,3+Q$1,FALSE)</f>
        <v>3.87</v>
      </c>
      <c r="R12">
        <f>VLOOKUP($I12,Define!$A:$J,3+R$1,FALSE)</f>
        <v>3.87</v>
      </c>
    </row>
    <row r="13" spans="1:19" x14ac:dyDescent="0.25">
      <c r="A13" s="34">
        <v>12</v>
      </c>
      <c r="B13" s="18" t="s">
        <v>92</v>
      </c>
      <c r="C13" s="14" t="s">
        <v>92</v>
      </c>
      <c r="D13" s="18"/>
      <c r="E13" s="14"/>
      <c r="F13" s="18"/>
      <c r="G13" s="14"/>
      <c r="H13" s="18" t="s">
        <v>92</v>
      </c>
      <c r="I13" s="3" t="s">
        <v>51</v>
      </c>
      <c r="J13" t="str">
        <f>VLOOKUP(I13,Define!$A:$C,2,FALSE)</f>
        <v>Fresh Food Compartment Wedge</v>
      </c>
      <c r="K13" t="str">
        <f>VLOOKUP(I13,Define!$A:$C,3,FALSE)</f>
        <v>cm</v>
      </c>
      <c r="L13">
        <f>VLOOKUP($I13,Define!$A:$J,3+L$1,FALSE)</f>
        <v>7.62</v>
      </c>
      <c r="M13">
        <f>VLOOKUP($I13,Define!$A:$J,3+M$1,FALSE)</f>
        <v>7.62</v>
      </c>
      <c r="N13">
        <f>VLOOKUP($I13,Define!$A:$J,3+N$1,FALSE)</f>
        <v>7.62</v>
      </c>
      <c r="O13" t="str">
        <f>VLOOKUP($I13,Define!$A:$J,3+O$1,FALSE)</f>
        <v>NA</v>
      </c>
      <c r="P13" t="str">
        <f>VLOOKUP($I13,Define!$A:$J,3+P$1,FALSE)</f>
        <v>NA</v>
      </c>
      <c r="Q13" t="str">
        <f>VLOOKUP($I13,Define!$A:$J,3+Q$1,FALSE)</f>
        <v>NA</v>
      </c>
      <c r="R13">
        <f>VLOOKUP($I13,Define!$A:$J,3+R$1,FALSE)</f>
        <v>7.62</v>
      </c>
    </row>
    <row r="14" spans="1:19" x14ac:dyDescent="0.25">
      <c r="A14" s="34">
        <v>13</v>
      </c>
      <c r="B14" s="18" t="s">
        <v>92</v>
      </c>
      <c r="C14" s="14" t="s">
        <v>92</v>
      </c>
      <c r="D14" s="18"/>
      <c r="E14" s="14"/>
      <c r="F14" s="18"/>
      <c r="G14" s="14"/>
      <c r="H14" s="18" t="s">
        <v>92</v>
      </c>
      <c r="I14" s="3" t="s">
        <v>52</v>
      </c>
      <c r="J14" t="str">
        <f>VLOOKUP(I14,Define!$A:$C,2,FALSE)</f>
        <v>Fresh Food Compartment Flange</v>
      </c>
      <c r="K14" t="str">
        <f>VLOOKUP(I14,Define!$A:$C,3,FALSE)</f>
        <v>cm</v>
      </c>
      <c r="L14">
        <f>VLOOKUP($I14,Define!$A:$J,3+L$1,FALSE)</f>
        <v>3.87</v>
      </c>
      <c r="M14">
        <f>VLOOKUP($I14,Define!$A:$J,3+M$1,FALSE)</f>
        <v>3.87</v>
      </c>
      <c r="N14">
        <f>VLOOKUP($I14,Define!$A:$J,3+N$1,FALSE)</f>
        <v>3.87</v>
      </c>
      <c r="O14" t="str">
        <f>VLOOKUP($I14,Define!$A:$J,3+O$1,FALSE)</f>
        <v>NA</v>
      </c>
      <c r="P14" t="str">
        <f>VLOOKUP($I14,Define!$A:$J,3+P$1,FALSE)</f>
        <v>NA</v>
      </c>
      <c r="Q14" t="str">
        <f>VLOOKUP($I14,Define!$A:$J,3+Q$1,FALSE)</f>
        <v>NA</v>
      </c>
      <c r="R14">
        <f>VLOOKUP($I14,Define!$A:$J,3+R$1,FALSE)</f>
        <v>3.87</v>
      </c>
    </row>
    <row r="15" spans="1:19" x14ac:dyDescent="0.25">
      <c r="A15" s="34">
        <v>14</v>
      </c>
      <c r="B15" s="18" t="s">
        <v>92</v>
      </c>
      <c r="C15" s="14" t="s">
        <v>92</v>
      </c>
      <c r="D15" s="18"/>
      <c r="E15" s="14"/>
      <c r="F15" s="18"/>
      <c r="G15" s="14"/>
      <c r="H15" s="18" t="s">
        <v>92</v>
      </c>
      <c r="I15" s="3" t="s">
        <v>81</v>
      </c>
      <c r="J15" t="str">
        <f>VLOOKUP(I15,Define!$A:$C,2,FALSE)</f>
        <v>Not Used In Calculation (kept for compatability)</v>
      </c>
      <c r="K15" t="str">
        <f>VLOOKUP(I15,Define!$A:$C,3,FALSE)</f>
        <v>&lt;NA&gt;</v>
      </c>
      <c r="L15" s="40">
        <f>VLOOKUP($I15,Define!$A:$J,3+L$1,FALSE)</f>
        <v>999999</v>
      </c>
      <c r="M15" s="40">
        <f>VLOOKUP($I15,Define!$A:$J,3+M$1,FALSE)</f>
        <v>999999</v>
      </c>
      <c r="N15" s="40">
        <f>VLOOKUP($I15,Define!$A:$J,3+N$1,FALSE)</f>
        <v>999999</v>
      </c>
      <c r="O15">
        <f>VLOOKUP($I15,Define!$A:$J,3+O$1,FALSE)</f>
        <v>999999</v>
      </c>
      <c r="P15">
        <f>VLOOKUP($I15,Define!$A:$J,3+P$1,FALSE)</f>
        <v>999999</v>
      </c>
      <c r="Q15">
        <f>VLOOKUP($I15,Define!$A:$J,3+Q$1,FALSE)</f>
        <v>999999</v>
      </c>
      <c r="R15" s="40">
        <f>VLOOKUP($I15,Define!$A:$J,3+R$1,FALSE)</f>
        <v>999999</v>
      </c>
    </row>
    <row r="16" spans="1:19" x14ac:dyDescent="0.25">
      <c r="A16" s="34">
        <v>15</v>
      </c>
      <c r="B16" s="19" t="s">
        <v>92</v>
      </c>
      <c r="C16" s="15" t="s">
        <v>92</v>
      </c>
      <c r="D16" s="19"/>
      <c r="E16" s="15"/>
      <c r="F16" s="19"/>
      <c r="G16" s="15"/>
      <c r="H16" s="19" t="s">
        <v>92</v>
      </c>
      <c r="I16" s="28" t="s">
        <v>44</v>
      </c>
      <c r="J16" t="str">
        <f>VLOOKUP(I16,Define!$A:$C,2,FALSE)</f>
        <v>Door Gasket Thickness</v>
      </c>
      <c r="K16" t="str">
        <f>VLOOKUP(I16,Define!$A:$C,3,FALSE)</f>
        <v>cm</v>
      </c>
      <c r="L16" s="2">
        <f>VLOOKUP($I16,Define!$A:$J,3+L$1,FALSE)</f>
        <v>1.59</v>
      </c>
      <c r="M16" s="2">
        <f>VLOOKUP($I16,Define!$A:$J,3+M$1,FALSE)</f>
        <v>1.59</v>
      </c>
      <c r="N16" s="2">
        <f>VLOOKUP($I16,Define!$A:$J,3+N$1,FALSE)</f>
        <v>1.59</v>
      </c>
      <c r="O16">
        <f>VLOOKUP($I16,Define!$A:$J,3+O$1,FALSE)</f>
        <v>1.59</v>
      </c>
      <c r="P16">
        <f>VLOOKUP($I16,Define!$A:$J,3+P$1,FALSE)</f>
        <v>1.59</v>
      </c>
      <c r="Q16">
        <f>VLOOKUP($I16,Define!$A:$J,3+Q$1,FALSE)</f>
        <v>1.59</v>
      </c>
      <c r="R16">
        <f>VLOOKUP($I16,Define!$A:$J,3+R$1,FALSE)</f>
        <v>1.59</v>
      </c>
    </row>
    <row r="17" spans="1:18" x14ac:dyDescent="0.25">
      <c r="A17" s="34">
        <v>16</v>
      </c>
      <c r="B17" s="18"/>
      <c r="C17" s="14"/>
      <c r="D17" s="18"/>
      <c r="E17" s="14" t="s">
        <v>92</v>
      </c>
      <c r="F17" s="18"/>
      <c r="G17" s="14"/>
      <c r="H17" s="18"/>
      <c r="I17" s="3" t="s">
        <v>0</v>
      </c>
      <c r="J17" t="str">
        <f>VLOOKUP(I17,Define!$A:$C,2,FALSE)</f>
        <v>Overall Height</v>
      </c>
      <c r="K17" t="str">
        <f>VLOOKUP(I17,Define!$A:$C,3,FALSE)</f>
        <v>cm</v>
      </c>
      <c r="L17">
        <f>VLOOKUP($I17,Define!$A:$J,3+L$1,FALSE)</f>
        <v>156.21</v>
      </c>
      <c r="M17">
        <f>VLOOKUP($I17,Define!$A:$J,3+M$1,FALSE)</f>
        <v>156.21</v>
      </c>
      <c r="N17">
        <f>VLOOKUP($I17,Define!$A:$J,3+N$1,FALSE)</f>
        <v>156.21</v>
      </c>
      <c r="O17" s="1">
        <f>VLOOKUP($I17,Define!$A:$J,3+O$1,FALSE)</f>
        <v>156.21</v>
      </c>
      <c r="P17">
        <f>VLOOKUP($I17,Define!$A:$J,3+P$1,FALSE)</f>
        <v>156.21</v>
      </c>
      <c r="Q17">
        <f>VLOOKUP($I17,Define!$A:$J,3+Q$1,FALSE)</f>
        <v>156.21</v>
      </c>
      <c r="R17">
        <f>VLOOKUP($I17,Define!$A:$J,3+R$1,FALSE)</f>
        <v>156.21</v>
      </c>
    </row>
    <row r="18" spans="1:18" x14ac:dyDescent="0.25">
      <c r="A18" s="34">
        <v>17</v>
      </c>
      <c r="B18" s="18"/>
      <c r="C18" s="14"/>
      <c r="D18" s="18"/>
      <c r="E18" s="14" t="s">
        <v>92</v>
      </c>
      <c r="F18" s="18"/>
      <c r="G18" s="14"/>
      <c r="H18" s="18"/>
      <c r="I18" s="3" t="s">
        <v>1</v>
      </c>
      <c r="J18" t="str">
        <f>VLOOKUP(I18,Define!$A:$C,2,FALSE)</f>
        <v>Overall Width</v>
      </c>
      <c r="K18" t="str">
        <f>VLOOKUP(I18,Define!$A:$C,3,FALSE)</f>
        <v>cm</v>
      </c>
      <c r="L18">
        <f>VLOOKUP($I18,Define!$A:$J,3+L$1,FALSE)</f>
        <v>76.2</v>
      </c>
      <c r="M18">
        <f>VLOOKUP($I18,Define!$A:$J,3+M$1,FALSE)</f>
        <v>76.2</v>
      </c>
      <c r="N18">
        <f>VLOOKUP($I18,Define!$A:$J,3+N$1,FALSE)</f>
        <v>76.2</v>
      </c>
      <c r="O18" s="1">
        <f>VLOOKUP($I18,Define!$A:$J,3+O$1,FALSE)</f>
        <v>76.2</v>
      </c>
      <c r="P18">
        <f>VLOOKUP($I18,Define!$A:$J,3+P$1,FALSE)</f>
        <v>76.2</v>
      </c>
      <c r="Q18">
        <f>VLOOKUP($I18,Define!$A:$J,3+Q$1,FALSE)</f>
        <v>76.2</v>
      </c>
      <c r="R18">
        <f>VLOOKUP($I18,Define!$A:$J,3+R$1,FALSE)</f>
        <v>76.2</v>
      </c>
    </row>
    <row r="19" spans="1:18" x14ac:dyDescent="0.25">
      <c r="A19" s="34">
        <v>18</v>
      </c>
      <c r="B19" s="18"/>
      <c r="C19" s="14"/>
      <c r="D19" s="18"/>
      <c r="E19" s="14" t="s">
        <v>92</v>
      </c>
      <c r="F19" s="18"/>
      <c r="G19" s="14"/>
      <c r="H19" s="18"/>
      <c r="I19" s="3" t="s">
        <v>2</v>
      </c>
      <c r="J19" t="str">
        <f>VLOOKUP(I19,Define!$A:$C,2,FALSE)</f>
        <v>Overall: Depth</v>
      </c>
      <c r="K19" t="str">
        <f>VLOOKUP(I19,Define!$A:$C,3,FALSE)</f>
        <v>cm</v>
      </c>
      <c r="L19">
        <f>VLOOKUP($I19,Define!$A:$J,3+L$1,FALSE)</f>
        <v>71.75</v>
      </c>
      <c r="M19">
        <f>VLOOKUP($I19,Define!$A:$J,3+M$1,FALSE)</f>
        <v>71.75</v>
      </c>
      <c r="N19">
        <f>VLOOKUP($I19,Define!$A:$J,3+N$1,FALSE)</f>
        <v>71.75</v>
      </c>
      <c r="O19" s="1">
        <f>VLOOKUP($I19,Define!$A:$J,3+O$1,FALSE)</f>
        <v>71.75</v>
      </c>
      <c r="P19">
        <f>VLOOKUP($I19,Define!$A:$J,3+P$1,FALSE)</f>
        <v>71.75</v>
      </c>
      <c r="Q19">
        <f>VLOOKUP($I19,Define!$A:$J,3+Q$1,FALSE)</f>
        <v>71.75</v>
      </c>
      <c r="R19">
        <f>VLOOKUP($I19,Define!$A:$J,3+R$1,FALSE)</f>
        <v>71.75</v>
      </c>
    </row>
    <row r="20" spans="1:18" x14ac:dyDescent="0.25">
      <c r="A20" s="34">
        <v>19</v>
      </c>
      <c r="B20" s="20"/>
      <c r="C20" s="17"/>
      <c r="D20" s="20"/>
      <c r="E20" s="17" t="s">
        <v>92</v>
      </c>
      <c r="F20" s="20"/>
      <c r="G20" s="17"/>
      <c r="H20" s="20"/>
      <c r="I20" s="3" t="s">
        <v>81</v>
      </c>
      <c r="J20" t="str">
        <f>VLOOKUP(I20,Define!$A:$C,2,FALSE)</f>
        <v>Not Used In Calculation (kept for compatability)</v>
      </c>
      <c r="K20" t="str">
        <f>VLOOKUP(I20,Define!$A:$C,3,FALSE)</f>
        <v>&lt;NA&gt;</v>
      </c>
      <c r="L20">
        <f>VLOOKUP($I20,Define!$A:$J,3+L$1,FALSE)</f>
        <v>999999</v>
      </c>
      <c r="M20">
        <f>VLOOKUP($I20,Define!$A:$J,3+M$1,FALSE)</f>
        <v>999999</v>
      </c>
      <c r="N20">
        <f>VLOOKUP($I20,Define!$A:$J,3+N$1,FALSE)</f>
        <v>999999</v>
      </c>
      <c r="O20" s="40">
        <f>VLOOKUP($I20,Define!$A:$J,3+O$1,FALSE)</f>
        <v>999999</v>
      </c>
      <c r="P20">
        <f>VLOOKUP($I20,Define!$A:$J,3+P$1,FALSE)</f>
        <v>999999</v>
      </c>
      <c r="Q20">
        <f>VLOOKUP($I20,Define!$A:$J,3+Q$1,FALSE)</f>
        <v>999999</v>
      </c>
      <c r="R20">
        <f>VLOOKUP($I20,Define!$A:$J,3+R$1,FALSE)</f>
        <v>999999</v>
      </c>
    </row>
    <row r="21" spans="1:18" x14ac:dyDescent="0.25">
      <c r="A21" s="34">
        <v>20</v>
      </c>
      <c r="B21" s="19"/>
      <c r="C21" s="15"/>
      <c r="D21" s="19"/>
      <c r="E21" s="15" t="s">
        <v>92</v>
      </c>
      <c r="F21" s="19"/>
      <c r="G21" s="15"/>
      <c r="H21" s="19"/>
      <c r="I21" s="28" t="s">
        <v>44</v>
      </c>
      <c r="J21" t="str">
        <f>VLOOKUP(I21,Define!$A:$C,2,FALSE)</f>
        <v>Door Gasket Thickness</v>
      </c>
      <c r="K21" t="str">
        <f>VLOOKUP(I21,Define!$A:$C,3,FALSE)</f>
        <v>cm</v>
      </c>
      <c r="L21">
        <f>VLOOKUP($I21,Define!$A:$J,3+L$1,FALSE)</f>
        <v>1.59</v>
      </c>
      <c r="M21">
        <f>VLOOKUP($I21,Define!$A:$J,3+M$1,FALSE)</f>
        <v>1.59</v>
      </c>
      <c r="N21">
        <f>VLOOKUP($I21,Define!$A:$J,3+N$1,FALSE)</f>
        <v>1.59</v>
      </c>
      <c r="O21" s="2">
        <f>VLOOKUP($I21,Define!$A:$J,3+O$1,FALSE)</f>
        <v>1.59</v>
      </c>
      <c r="P21">
        <f>VLOOKUP($I21,Define!$A:$J,3+P$1,FALSE)</f>
        <v>1.59</v>
      </c>
      <c r="Q21">
        <f>VLOOKUP($I21,Define!$A:$J,3+Q$1,FALSE)</f>
        <v>1.59</v>
      </c>
      <c r="R21">
        <f>VLOOKUP($I21,Define!$A:$J,3+R$1,FALSE)</f>
        <v>1.59</v>
      </c>
    </row>
    <row r="22" spans="1:18" x14ac:dyDescent="0.25">
      <c r="A22" s="34">
        <v>21</v>
      </c>
      <c r="B22" s="18"/>
      <c r="C22" s="14"/>
      <c r="D22" s="18" t="s">
        <v>92</v>
      </c>
      <c r="E22" s="14"/>
      <c r="F22" s="18"/>
      <c r="G22" s="14" t="s">
        <v>92</v>
      </c>
      <c r="H22" s="18"/>
      <c r="I22" s="3" t="s">
        <v>0</v>
      </c>
      <c r="J22" t="str">
        <f>VLOOKUP(I22,Define!$A:$C,2,FALSE)</f>
        <v>Overall Height</v>
      </c>
      <c r="K22" t="str">
        <f>VLOOKUP(I22,Define!$A:$C,3,FALSE)</f>
        <v>cm</v>
      </c>
      <c r="L22">
        <f>VLOOKUP($I22,Define!$A:$J,3+L$1,FALSE)</f>
        <v>156.21</v>
      </c>
      <c r="M22">
        <f>VLOOKUP($I22,Define!$A:$J,3+M$1,FALSE)</f>
        <v>156.21</v>
      </c>
      <c r="N22" s="1">
        <f>VLOOKUP($I22,Define!$A:$J,3+N$1,FALSE)</f>
        <v>156.21</v>
      </c>
      <c r="O22">
        <f>VLOOKUP($I22,Define!$A:$J,3+O$1,FALSE)</f>
        <v>156.21</v>
      </c>
      <c r="P22" s="1">
        <f>VLOOKUP($I22,Define!$A:$J,3+P$1,FALSE)</f>
        <v>156.21</v>
      </c>
      <c r="Q22" s="13">
        <f>VLOOKUP($I22,Define!$A:$J,3+Q$1,FALSE)</f>
        <v>156.21</v>
      </c>
      <c r="R22">
        <f>VLOOKUP($I22,Define!$A:$J,3+R$1,FALSE)</f>
        <v>156.21</v>
      </c>
    </row>
    <row r="23" spans="1:18" x14ac:dyDescent="0.25">
      <c r="A23" s="34">
        <v>22</v>
      </c>
      <c r="B23" s="18"/>
      <c r="C23" s="14"/>
      <c r="D23" s="18" t="s">
        <v>92</v>
      </c>
      <c r="E23" s="14"/>
      <c r="F23" s="18"/>
      <c r="G23" s="14" t="s">
        <v>92</v>
      </c>
      <c r="H23" s="18"/>
      <c r="I23" s="3" t="s">
        <v>1</v>
      </c>
      <c r="J23" t="str">
        <f>VLOOKUP(I23,Define!$A:$C,2,FALSE)</f>
        <v>Overall Width</v>
      </c>
      <c r="K23" t="str">
        <f>VLOOKUP(I23,Define!$A:$C,3,FALSE)</f>
        <v>cm</v>
      </c>
      <c r="L23">
        <f>VLOOKUP($I23,Define!$A:$J,3+L$1,FALSE)</f>
        <v>76.2</v>
      </c>
      <c r="M23">
        <f>VLOOKUP($I23,Define!$A:$J,3+M$1,FALSE)</f>
        <v>76.2</v>
      </c>
      <c r="N23" s="1">
        <f>VLOOKUP($I23,Define!$A:$J,3+N$1,FALSE)</f>
        <v>76.2</v>
      </c>
      <c r="O23">
        <f>VLOOKUP($I23,Define!$A:$J,3+O$1,FALSE)</f>
        <v>76.2</v>
      </c>
      <c r="P23" s="1">
        <f>VLOOKUP($I23,Define!$A:$J,3+P$1,FALSE)</f>
        <v>76.2</v>
      </c>
      <c r="Q23" s="13">
        <f>VLOOKUP($I23,Define!$A:$J,3+Q$1,FALSE)</f>
        <v>76.2</v>
      </c>
      <c r="R23">
        <f>VLOOKUP($I23,Define!$A:$J,3+R$1,FALSE)</f>
        <v>76.2</v>
      </c>
    </row>
    <row r="24" spans="1:18" x14ac:dyDescent="0.25">
      <c r="A24" s="34">
        <v>23</v>
      </c>
      <c r="B24" s="18"/>
      <c r="C24" s="14"/>
      <c r="D24" s="18" t="s">
        <v>92</v>
      </c>
      <c r="E24" s="14"/>
      <c r="F24" s="18"/>
      <c r="G24" s="14" t="s">
        <v>92</v>
      </c>
      <c r="H24" s="18"/>
      <c r="I24" s="3" t="s">
        <v>2</v>
      </c>
      <c r="J24" t="str">
        <f>VLOOKUP(I24,Define!$A:$C,2,FALSE)</f>
        <v>Overall: Depth</v>
      </c>
      <c r="K24" t="str">
        <f>VLOOKUP(I24,Define!$A:$C,3,FALSE)</f>
        <v>cm</v>
      </c>
      <c r="L24">
        <f>VLOOKUP($I24,Define!$A:$J,3+L$1,FALSE)</f>
        <v>71.75</v>
      </c>
      <c r="M24">
        <f>VLOOKUP($I24,Define!$A:$J,3+M$1,FALSE)</f>
        <v>71.75</v>
      </c>
      <c r="N24" s="1">
        <f>VLOOKUP($I24,Define!$A:$J,3+N$1,FALSE)</f>
        <v>71.75</v>
      </c>
      <c r="O24">
        <f>VLOOKUP($I24,Define!$A:$J,3+O$1,FALSE)</f>
        <v>71.75</v>
      </c>
      <c r="P24" s="1">
        <f>VLOOKUP($I24,Define!$A:$J,3+P$1,FALSE)</f>
        <v>71.75</v>
      </c>
      <c r="Q24" s="13">
        <f>VLOOKUP($I24,Define!$A:$J,3+Q$1,FALSE)</f>
        <v>71.75</v>
      </c>
      <c r="R24">
        <f>VLOOKUP($I24,Define!$A:$J,3+R$1,FALSE)</f>
        <v>71.75</v>
      </c>
    </row>
    <row r="25" spans="1:18" x14ac:dyDescent="0.25">
      <c r="A25" s="34">
        <v>24</v>
      </c>
      <c r="B25" s="18"/>
      <c r="C25" s="14"/>
      <c r="D25" s="18" t="s">
        <v>92</v>
      </c>
      <c r="E25" s="14"/>
      <c r="F25" s="18"/>
      <c r="G25" s="14" t="s">
        <v>92</v>
      </c>
      <c r="H25" s="18"/>
      <c r="I25" s="3" t="s">
        <v>49</v>
      </c>
      <c r="J25" t="str">
        <f>VLOOKUP(I25,Define!$A:$C,2,FALSE)</f>
        <v>Freezer Freezer Wedge</v>
      </c>
      <c r="K25" t="str">
        <f>VLOOKUP(I25,Define!$A:$C,3,FALSE)</f>
        <v>cm</v>
      </c>
      <c r="L25">
        <f>VLOOKUP($I25,Define!$A:$J,3+L$1,FALSE)</f>
        <v>7.62</v>
      </c>
      <c r="M25">
        <f>VLOOKUP($I25,Define!$A:$J,3+M$1,FALSE)</f>
        <v>7.62</v>
      </c>
      <c r="N25" s="1">
        <f>VLOOKUP($I25,Define!$A:$J,3+N$1,FALSE)</f>
        <v>7.62</v>
      </c>
      <c r="O25" t="str">
        <f>VLOOKUP($I25,Define!$A:$J,3+O$1,FALSE)</f>
        <v>NA</v>
      </c>
      <c r="P25" s="1">
        <f>VLOOKUP($I25,Define!$A:$J,3+P$1,FALSE)</f>
        <v>7.62</v>
      </c>
      <c r="Q25" s="13">
        <f>VLOOKUP($I25,Define!$A:$J,3+Q$1,FALSE)</f>
        <v>7.62</v>
      </c>
      <c r="R25">
        <f>VLOOKUP($I25,Define!$A:$J,3+R$1,FALSE)</f>
        <v>7.62</v>
      </c>
    </row>
    <row r="26" spans="1:18" x14ac:dyDescent="0.25">
      <c r="A26" s="34">
        <v>25</v>
      </c>
      <c r="B26" s="18"/>
      <c r="C26" s="14"/>
      <c r="D26" s="18" t="s">
        <v>92</v>
      </c>
      <c r="E26" s="14"/>
      <c r="F26" s="18"/>
      <c r="G26" s="14" t="s">
        <v>92</v>
      </c>
      <c r="H26" s="18"/>
      <c r="I26" s="3" t="s">
        <v>50</v>
      </c>
      <c r="J26" t="str">
        <f>VLOOKUP(I26,Define!$A:$C,2,FALSE)</f>
        <v>Freezer Freezer Flange</v>
      </c>
      <c r="K26" t="str">
        <f>VLOOKUP(I26,Define!$A:$C,3,FALSE)</f>
        <v>cm</v>
      </c>
      <c r="L26">
        <f>VLOOKUP($I26,Define!$A:$J,3+L$1,FALSE)</f>
        <v>3.87</v>
      </c>
      <c r="M26">
        <f>VLOOKUP($I26,Define!$A:$J,3+M$1,FALSE)</f>
        <v>3.87</v>
      </c>
      <c r="N26" s="1">
        <f>VLOOKUP($I26,Define!$A:$J,3+N$1,FALSE)</f>
        <v>3.87</v>
      </c>
      <c r="O26" t="str">
        <f>VLOOKUP($I26,Define!$A:$J,3+O$1,FALSE)</f>
        <v>NA</v>
      </c>
      <c r="P26" s="1">
        <f>VLOOKUP($I26,Define!$A:$J,3+P$1,FALSE)</f>
        <v>3.87</v>
      </c>
      <c r="Q26" s="13">
        <f>VLOOKUP($I26,Define!$A:$J,3+Q$1,FALSE)</f>
        <v>3.87</v>
      </c>
      <c r="R26">
        <f>VLOOKUP($I26,Define!$A:$J,3+R$1,FALSE)</f>
        <v>3.87</v>
      </c>
    </row>
    <row r="27" spans="1:18" x14ac:dyDescent="0.25">
      <c r="A27" s="34">
        <v>26</v>
      </c>
      <c r="B27" s="18"/>
      <c r="C27" s="14"/>
      <c r="D27" s="18" t="s">
        <v>92</v>
      </c>
      <c r="E27" s="14"/>
      <c r="F27" s="18"/>
      <c r="G27" s="14" t="s">
        <v>92</v>
      </c>
      <c r="H27" s="18"/>
      <c r="I27" s="3" t="s">
        <v>81</v>
      </c>
      <c r="J27" t="str">
        <f>VLOOKUP(I27,Define!$A:$C,2,FALSE)</f>
        <v>Not Used In Calculation (kept for compatability)</v>
      </c>
      <c r="K27" t="str">
        <f>VLOOKUP(I27,Define!$A:$C,3,FALSE)</f>
        <v>&lt;NA&gt;</v>
      </c>
      <c r="L27">
        <f>VLOOKUP($I27,Define!$A:$J,3+L$1,FALSE)</f>
        <v>999999</v>
      </c>
      <c r="M27">
        <f>VLOOKUP($I27,Define!$A:$J,3+M$1,FALSE)</f>
        <v>999999</v>
      </c>
      <c r="N27" s="1">
        <f>VLOOKUP($I27,Define!$A:$J,3+N$1,FALSE)</f>
        <v>999999</v>
      </c>
      <c r="O27">
        <f>VLOOKUP($I27,Define!$A:$J,3+O$1,FALSE)</f>
        <v>999999</v>
      </c>
      <c r="P27" s="1">
        <f>VLOOKUP($I27,Define!$A:$J,3+P$1,FALSE)</f>
        <v>999999</v>
      </c>
      <c r="Q27" s="13">
        <f>VLOOKUP($I27,Define!$A:$J,3+Q$1,FALSE)</f>
        <v>999999</v>
      </c>
      <c r="R27">
        <f>VLOOKUP($I27,Define!$A:$J,3+R$1,FALSE)</f>
        <v>999999</v>
      </c>
    </row>
    <row r="28" spans="1:18" x14ac:dyDescent="0.25">
      <c r="A28" s="34">
        <v>27</v>
      </c>
      <c r="B28" s="19"/>
      <c r="C28" s="15"/>
      <c r="D28" s="19" t="s">
        <v>92</v>
      </c>
      <c r="E28" s="15"/>
      <c r="F28" s="19"/>
      <c r="G28" s="15" t="s">
        <v>92</v>
      </c>
      <c r="H28" s="19"/>
      <c r="I28" s="28" t="s">
        <v>44</v>
      </c>
      <c r="J28" t="str">
        <f>VLOOKUP(I28,Define!$A:$C,2,FALSE)</f>
        <v>Door Gasket Thickness</v>
      </c>
      <c r="K28" t="str">
        <f>VLOOKUP(I28,Define!$A:$C,3,FALSE)</f>
        <v>cm</v>
      </c>
      <c r="L28">
        <f>VLOOKUP($I28,Define!$A:$J,3+L$1,FALSE)</f>
        <v>1.59</v>
      </c>
      <c r="M28">
        <f>VLOOKUP($I28,Define!$A:$J,3+M$1,FALSE)</f>
        <v>1.59</v>
      </c>
      <c r="N28" s="1">
        <f>VLOOKUP($I28,Define!$A:$J,3+N$1,FALSE)</f>
        <v>1.59</v>
      </c>
      <c r="O28">
        <f>VLOOKUP($I28,Define!$A:$J,3+O$1,FALSE)</f>
        <v>1.59</v>
      </c>
      <c r="P28" s="1">
        <f>VLOOKUP($I28,Define!$A:$J,3+P$1,FALSE)</f>
        <v>1.59</v>
      </c>
      <c r="Q28" s="13">
        <f>VLOOKUP($I28,Define!$A:$J,3+Q$1,FALSE)</f>
        <v>1.59</v>
      </c>
      <c r="R28">
        <f>VLOOKUP($I28,Define!$A:$J,3+R$1,FALSE)</f>
        <v>1.59</v>
      </c>
    </row>
    <row r="29" spans="1:18" x14ac:dyDescent="0.25">
      <c r="A29" s="34">
        <v>28</v>
      </c>
      <c r="B29" s="18" t="s">
        <v>92</v>
      </c>
      <c r="C29" s="14" t="s">
        <v>92</v>
      </c>
      <c r="D29" s="18" t="s">
        <v>92</v>
      </c>
      <c r="E29" s="14"/>
      <c r="F29" s="18"/>
      <c r="G29" s="14" t="s">
        <v>92</v>
      </c>
      <c r="H29" s="18" t="s">
        <v>92</v>
      </c>
      <c r="I29" s="3" t="s">
        <v>45</v>
      </c>
      <c r="J29" t="str">
        <f>VLOOKUP(I29,Define!$A:$C,2,FALSE)</f>
        <v>Compressor Compartment Top Depth</v>
      </c>
      <c r="K29" t="str">
        <f>VLOOKUP(I29,Define!$A:$C,3,FALSE)</f>
        <v>cm</v>
      </c>
      <c r="L29" s="2">
        <f>VLOOKUP($I29,Define!$A:$J,3+L$1,FALSE)</f>
        <v>0</v>
      </c>
      <c r="M29" s="2">
        <f>VLOOKUP($I29,Define!$A:$J,3+M$1,FALSE)</f>
        <v>0</v>
      </c>
      <c r="N29" s="2">
        <f>VLOOKUP($I29,Define!$A:$J,3+N$1,FALSE)</f>
        <v>0</v>
      </c>
      <c r="O29" t="str">
        <f>VLOOKUP($I29,Define!$A:$J,3+O$1,FALSE)</f>
        <v>NA</v>
      </c>
      <c r="P29" s="2">
        <f>VLOOKUP($I29,Define!$A:$J,3+P$1,FALSE)</f>
        <v>0</v>
      </c>
      <c r="Q29" s="2">
        <f>VLOOKUP($I29,Define!$A:$J,3+Q$1,FALSE)</f>
        <v>0</v>
      </c>
      <c r="R29">
        <f>VLOOKUP($I29,Define!$A:$J,3+R$1,FALSE)</f>
        <v>0</v>
      </c>
    </row>
    <row r="30" spans="1:18" x14ac:dyDescent="0.25">
      <c r="A30" s="34">
        <v>29</v>
      </c>
      <c r="B30" s="18" t="s">
        <v>92</v>
      </c>
      <c r="C30" s="14" t="s">
        <v>92</v>
      </c>
      <c r="D30" s="18" t="s">
        <v>92</v>
      </c>
      <c r="E30" s="14"/>
      <c r="F30" s="18"/>
      <c r="G30" s="14" t="s">
        <v>92</v>
      </c>
      <c r="H30" s="18" t="s">
        <v>92</v>
      </c>
      <c r="I30" s="3" t="s">
        <v>46</v>
      </c>
      <c r="J30" t="str">
        <f>VLOOKUP(I30,Define!$A:$C,2,FALSE)</f>
        <v>Compressor Compartment Bottom Depth</v>
      </c>
      <c r="K30" t="str">
        <f>VLOOKUP(I30,Define!$A:$C,3,FALSE)</f>
        <v>cm</v>
      </c>
      <c r="L30" s="2">
        <f>VLOOKUP($I30,Define!$A:$J,3+L$1,FALSE)</f>
        <v>0</v>
      </c>
      <c r="M30" s="2">
        <f>VLOOKUP($I30,Define!$A:$J,3+M$1,FALSE)</f>
        <v>0</v>
      </c>
      <c r="N30" s="2">
        <f>VLOOKUP($I30,Define!$A:$J,3+N$1,FALSE)</f>
        <v>0</v>
      </c>
      <c r="O30" t="str">
        <f>VLOOKUP($I30,Define!$A:$J,3+O$1,FALSE)</f>
        <v>NA</v>
      </c>
      <c r="P30" s="2">
        <f>VLOOKUP($I30,Define!$A:$J,3+P$1,FALSE)</f>
        <v>0</v>
      </c>
      <c r="Q30" s="2">
        <f>VLOOKUP($I30,Define!$A:$J,3+Q$1,FALSE)</f>
        <v>0</v>
      </c>
      <c r="R30">
        <f>VLOOKUP($I30,Define!$A:$J,3+R$1,FALSE)</f>
        <v>0</v>
      </c>
    </row>
    <row r="31" spans="1:18" x14ac:dyDescent="0.25">
      <c r="A31" s="41">
        <v>30</v>
      </c>
      <c r="B31" s="19" t="s">
        <v>92</v>
      </c>
      <c r="C31" s="15" t="s">
        <v>92</v>
      </c>
      <c r="D31" s="19" t="s">
        <v>92</v>
      </c>
      <c r="E31" s="15"/>
      <c r="F31" s="19"/>
      <c r="G31" s="15" t="s">
        <v>92</v>
      </c>
      <c r="H31" s="19" t="s">
        <v>92</v>
      </c>
      <c r="I31" s="28" t="s">
        <v>47</v>
      </c>
      <c r="J31" t="str">
        <f>VLOOKUP(I31,Define!$A:$C,2,FALSE)</f>
        <v>Compressor Compartment Height</v>
      </c>
      <c r="K31" t="str">
        <f>VLOOKUP(I31,Define!$A:$C,3,FALSE)</f>
        <v>cm</v>
      </c>
      <c r="L31" s="2">
        <f>VLOOKUP($I31,Define!$A:$J,3+L$1,FALSE)</f>
        <v>0</v>
      </c>
      <c r="M31" s="2">
        <f>VLOOKUP($I31,Define!$A:$J,3+M$1,FALSE)</f>
        <v>0</v>
      </c>
      <c r="N31" s="2">
        <f>VLOOKUP($I31,Define!$A:$J,3+N$1,FALSE)</f>
        <v>0</v>
      </c>
      <c r="O31" t="str">
        <f>VLOOKUP($I31,Define!$A:$J,3+O$1,FALSE)</f>
        <v>NA</v>
      </c>
      <c r="P31" s="2">
        <f>VLOOKUP($I31,Define!$A:$J,3+P$1,FALSE)</f>
        <v>0</v>
      </c>
      <c r="Q31" s="2">
        <f>VLOOKUP($I31,Define!$A:$J,3+Q$1,FALSE)</f>
        <v>0</v>
      </c>
      <c r="R31">
        <f>VLOOKUP($I31,Define!$A:$J,3+R$1,FALSE)</f>
        <v>0</v>
      </c>
    </row>
    <row r="32" spans="1:18" x14ac:dyDescent="0.25">
      <c r="A32" s="34">
        <v>31</v>
      </c>
      <c r="B32" s="18"/>
      <c r="C32" s="14"/>
      <c r="D32" s="18"/>
      <c r="E32" s="14" t="s">
        <v>92</v>
      </c>
      <c r="F32" s="18"/>
      <c r="G32" s="14"/>
      <c r="H32" s="18"/>
      <c r="I32" s="3" t="s">
        <v>69</v>
      </c>
      <c r="J32" t="str">
        <f>VLOOKUP(I32,Define!$A:$C,2,FALSE)</f>
        <v>Compressor Compartment Width</v>
      </c>
      <c r="K32" t="str">
        <f>VLOOKUP(I32,Define!$A:$C,3,FALSE)</f>
        <v>cm</v>
      </c>
      <c r="L32" t="str">
        <f>VLOOKUP($I32,Define!$A:$J,3+L$1,FALSE)</f>
        <v>NA</v>
      </c>
      <c r="M32" t="str">
        <f>VLOOKUP($I32,Define!$A:$J,3+M$1,FALSE)</f>
        <v>NA</v>
      </c>
      <c r="N32" t="str">
        <f>VLOOKUP($I32,Define!$A:$J,3+N$1,FALSE)</f>
        <v>NA</v>
      </c>
      <c r="O32" s="1">
        <f>VLOOKUP($I32,Define!$A:$J,3+O$1,FALSE)</f>
        <v>20</v>
      </c>
      <c r="P32" t="str">
        <f>VLOOKUP($I32,Define!$A:$J,3+P$1,FALSE)</f>
        <v>NA</v>
      </c>
      <c r="Q32" t="str">
        <f>VLOOKUP($I32,Define!$A:$J,3+Q$1,FALSE)</f>
        <v>NA</v>
      </c>
      <c r="R32" t="str">
        <f>VLOOKUP($I32,Define!$A:$J,3+R$1,FALSE)</f>
        <v>NA</v>
      </c>
    </row>
    <row r="33" spans="1:18" x14ac:dyDescent="0.25">
      <c r="A33" s="34">
        <v>32</v>
      </c>
      <c r="B33" s="19"/>
      <c r="C33" s="15"/>
      <c r="D33" s="19"/>
      <c r="E33" s="15" t="s">
        <v>92</v>
      </c>
      <c r="F33" s="19"/>
      <c r="G33" s="15"/>
      <c r="H33" s="19"/>
      <c r="I33" s="28" t="s">
        <v>70</v>
      </c>
      <c r="J33" t="str">
        <f>VLOOKUP(I33,Define!$A:$C,2,FALSE)</f>
        <v>The Height Of The Compressor Compartment</v>
      </c>
      <c r="K33" t="str">
        <f>VLOOKUP(I33,Define!$A:$C,3,FALSE)</f>
        <v>cm</v>
      </c>
      <c r="L33" t="str">
        <f>VLOOKUP($I33,Define!$A:$J,3+L$1,FALSE)</f>
        <v>NA</v>
      </c>
      <c r="M33" t="str">
        <f>VLOOKUP($I33,Define!$A:$J,3+M$1,FALSE)</f>
        <v>NA</v>
      </c>
      <c r="N33" t="str">
        <f>VLOOKUP($I33,Define!$A:$J,3+N$1,FALSE)</f>
        <v>NA</v>
      </c>
      <c r="O33" s="1">
        <f>VLOOKUP($I33,Define!$A:$J,3+O$1,FALSE)</f>
        <v>20</v>
      </c>
      <c r="P33" t="str">
        <f>VLOOKUP($I33,Define!$A:$J,3+P$1,FALSE)</f>
        <v>NA</v>
      </c>
      <c r="Q33" t="str">
        <f>VLOOKUP($I33,Define!$A:$J,3+Q$1,FALSE)</f>
        <v>NA</v>
      </c>
      <c r="R33" t="str">
        <f>VLOOKUP($I33,Define!$A:$J,3+R$1,FALSE)</f>
        <v>NA</v>
      </c>
    </row>
    <row r="34" spans="1:18" x14ac:dyDescent="0.25">
      <c r="A34" s="34">
        <v>33</v>
      </c>
      <c r="B34" s="18" t="s">
        <v>92</v>
      </c>
      <c r="C34" s="14" t="s">
        <v>92</v>
      </c>
      <c r="D34" s="18" t="s">
        <v>92</v>
      </c>
      <c r="E34" s="14" t="s">
        <v>92</v>
      </c>
      <c r="F34" s="18"/>
      <c r="G34" s="14" t="s">
        <v>92</v>
      </c>
      <c r="H34" s="18" t="s">
        <v>92</v>
      </c>
      <c r="I34" s="3" t="s">
        <v>76</v>
      </c>
      <c r="J34" t="str">
        <f>VLOOKUP(I34,Define!$A:$C,2,FALSE)</f>
        <v>Thickness Of Outer Liner</v>
      </c>
      <c r="K34" t="str">
        <f>VLOOKUP(I34,Define!$A:$C,3,FALSE)</f>
        <v>mm</v>
      </c>
      <c r="L34">
        <f>VLOOKUP($I34,Define!$A:$J,3+L$1,FALSE)</f>
        <v>0.5</v>
      </c>
      <c r="M34">
        <f>VLOOKUP($I34,Define!$A:$J,3+M$1,FALSE)</f>
        <v>0.5</v>
      </c>
      <c r="N34">
        <f>VLOOKUP($I34,Define!$A:$J,3+N$1,FALSE)</f>
        <v>0.5</v>
      </c>
      <c r="O34">
        <f>VLOOKUP($I34,Define!$A:$J,3+O$1,FALSE)</f>
        <v>0.5</v>
      </c>
      <c r="P34">
        <f>VLOOKUP($I34,Define!$A:$J,3+P$1,FALSE)</f>
        <v>0.5</v>
      </c>
      <c r="Q34">
        <f>VLOOKUP($I34,Define!$A:$J,3+Q$1,FALSE)</f>
        <v>0.5</v>
      </c>
      <c r="R34">
        <f>VLOOKUP($I34,Define!$A:$J,3+R$1,FALSE)</f>
        <v>0.5</v>
      </c>
    </row>
    <row r="35" spans="1:18" x14ac:dyDescent="0.25">
      <c r="A35" s="34">
        <v>34</v>
      </c>
      <c r="B35" s="18" t="s">
        <v>92</v>
      </c>
      <c r="C35" s="14" t="s">
        <v>92</v>
      </c>
      <c r="D35" s="18" t="s">
        <v>92</v>
      </c>
      <c r="E35" s="14" t="s">
        <v>92</v>
      </c>
      <c r="F35" s="18"/>
      <c r="G35" s="14" t="s">
        <v>92</v>
      </c>
      <c r="H35" s="18" t="s">
        <v>92</v>
      </c>
      <c r="I35" s="3" t="s">
        <v>78</v>
      </c>
      <c r="J35" t="str">
        <f>VLOOKUP(I35,Define!$A:$C,2,FALSE)</f>
        <v>Outer Liner Thermal Conductivity</v>
      </c>
      <c r="K35" t="str">
        <f>VLOOKUP(I35,Define!$A:$C,3,FALSE)</f>
        <v>W/m-C</v>
      </c>
      <c r="L35" s="4">
        <f>VLOOKUP($I35,Define!$A:$J,3+L$1,FALSE)</f>
        <v>41</v>
      </c>
      <c r="M35" s="4">
        <f>VLOOKUP($I35,Define!$A:$J,3+M$1,FALSE)</f>
        <v>41</v>
      </c>
      <c r="N35" s="4">
        <f>VLOOKUP($I35,Define!$A:$J,3+N$1,FALSE)</f>
        <v>41</v>
      </c>
      <c r="O35" s="4">
        <f>VLOOKUP($I35,Define!$A:$J,3+O$1,FALSE)</f>
        <v>41</v>
      </c>
      <c r="P35" s="4">
        <f>VLOOKUP($I35,Define!$A:$J,3+P$1,FALSE)</f>
        <v>41</v>
      </c>
      <c r="Q35" s="4">
        <f>VLOOKUP($I35,Define!$A:$J,3+Q$1,FALSE)</f>
        <v>41</v>
      </c>
      <c r="R35">
        <f>VLOOKUP($I35,Define!$A:$J,3+R$1,FALSE)</f>
        <v>41</v>
      </c>
    </row>
    <row r="36" spans="1:18" x14ac:dyDescent="0.25">
      <c r="A36" s="34">
        <v>35</v>
      </c>
      <c r="B36" s="18" t="s">
        <v>92</v>
      </c>
      <c r="C36" s="14" t="s">
        <v>92</v>
      </c>
      <c r="D36" s="18" t="s">
        <v>92</v>
      </c>
      <c r="E36" s="14" t="s">
        <v>92</v>
      </c>
      <c r="F36" s="18"/>
      <c r="G36" s="14" t="s">
        <v>92</v>
      </c>
      <c r="H36" s="18" t="s">
        <v>92</v>
      </c>
      <c r="I36" s="3" t="s">
        <v>77</v>
      </c>
      <c r="J36" t="str">
        <f>VLOOKUP(I36,Define!$A:$C,2,FALSE)</f>
        <v>Thickness Of Inner Liner</v>
      </c>
      <c r="K36" t="str">
        <f>VLOOKUP(I36,Define!$A:$C,3,FALSE)</f>
        <v>mm</v>
      </c>
      <c r="L36">
        <f>VLOOKUP($I36,Define!$A:$J,3+L$1,FALSE)</f>
        <v>0.5</v>
      </c>
      <c r="M36">
        <f>VLOOKUP($I36,Define!$A:$J,3+M$1,FALSE)</f>
        <v>0.5</v>
      </c>
      <c r="N36">
        <f>VLOOKUP($I36,Define!$A:$J,3+N$1,FALSE)</f>
        <v>0.5</v>
      </c>
      <c r="O36">
        <f>VLOOKUP($I36,Define!$A:$J,3+O$1,FALSE)</f>
        <v>0.5</v>
      </c>
      <c r="P36">
        <f>VLOOKUP($I36,Define!$A:$J,3+P$1,FALSE)</f>
        <v>0.5</v>
      </c>
      <c r="Q36">
        <f>VLOOKUP($I36,Define!$A:$J,3+Q$1,FALSE)</f>
        <v>0.5</v>
      </c>
      <c r="R36">
        <f>VLOOKUP($I36,Define!$A:$J,3+R$1,FALSE)</f>
        <v>0.5</v>
      </c>
    </row>
    <row r="37" spans="1:18" x14ac:dyDescent="0.25">
      <c r="A37" s="34">
        <v>36</v>
      </c>
      <c r="B37" s="19" t="s">
        <v>92</v>
      </c>
      <c r="C37" s="15" t="s">
        <v>92</v>
      </c>
      <c r="D37" s="19" t="s">
        <v>92</v>
      </c>
      <c r="E37" s="15" t="s">
        <v>92</v>
      </c>
      <c r="F37" s="19"/>
      <c r="G37" s="15" t="s">
        <v>92</v>
      </c>
      <c r="H37" s="19" t="s">
        <v>92</v>
      </c>
      <c r="I37" s="28" t="s">
        <v>79</v>
      </c>
      <c r="J37" t="str">
        <f>VLOOKUP(I37,Define!$A:$C,2,FALSE)</f>
        <v>Inner Liner Thermal Conductivity</v>
      </c>
      <c r="K37" t="str">
        <f>VLOOKUP(I37,Define!$A:$C,3,FALSE)</f>
        <v>W/m-C</v>
      </c>
      <c r="L37" s="4">
        <f>VLOOKUP($I37,Define!$A:$J,3+L$1,FALSE)</f>
        <v>41</v>
      </c>
      <c r="M37" s="4">
        <f>VLOOKUP($I37,Define!$A:$J,3+M$1,FALSE)</f>
        <v>41</v>
      </c>
      <c r="N37" s="4">
        <f>VLOOKUP($I37,Define!$A:$J,3+N$1,FALSE)</f>
        <v>41</v>
      </c>
      <c r="O37" s="4">
        <f>VLOOKUP($I37,Define!$A:$J,3+O$1,FALSE)</f>
        <v>41</v>
      </c>
      <c r="P37" s="4">
        <f>VLOOKUP($I37,Define!$A:$J,3+P$1,FALSE)</f>
        <v>41</v>
      </c>
      <c r="Q37" s="4">
        <f>VLOOKUP($I37,Define!$A:$J,3+Q$1,FALSE)</f>
        <v>41</v>
      </c>
      <c r="R37">
        <f>VLOOKUP($I37,Define!$A:$J,3+R$1,FALSE)</f>
        <v>41</v>
      </c>
    </row>
    <row r="38" spans="1:18" x14ac:dyDescent="0.25">
      <c r="A38" s="34">
        <v>37</v>
      </c>
      <c r="B38" s="18" t="s">
        <v>92</v>
      </c>
      <c r="C38" s="14"/>
      <c r="D38" s="18"/>
      <c r="E38" s="14"/>
      <c r="F38" s="18"/>
      <c r="G38" s="14"/>
      <c r="H38" s="18"/>
      <c r="I38" s="3" t="s">
        <v>65</v>
      </c>
      <c r="J38" t="str">
        <f>VLOOKUP(I38,Define!$A:$C,2,FALSE)</f>
        <v>Wall-The Distance From The Outside Wall Of The Fresh Food</v>
      </c>
      <c r="K38" t="str">
        <f>VLOOKUP(I38,Define!$A:$C,3,FALSE)</f>
        <v>cm</v>
      </c>
      <c r="L38" t="str">
        <f>VLOOKUP($I38,Define!$A:$J,3+L$1,FALSE)</f>
        <v>NA</v>
      </c>
      <c r="M38" t="str">
        <f>VLOOKUP($I38,Define!$A:$J,3+M$1,FALSE)</f>
        <v>NA</v>
      </c>
      <c r="N38" s="1">
        <f>VLOOKUP($I38,Define!$A:$J,3+N$1,FALSE)</f>
        <v>55</v>
      </c>
      <c r="O38" t="str">
        <f>VLOOKUP($I38,Define!$A:$J,3+O$1,FALSE)</f>
        <v>NA</v>
      </c>
      <c r="P38" t="str">
        <f>VLOOKUP($I38,Define!$A:$J,3+P$1,FALSE)</f>
        <v>NA</v>
      </c>
      <c r="Q38" t="str">
        <f>VLOOKUP($I38,Define!$A:$J,3+Q$1,FALSE)</f>
        <v>NA</v>
      </c>
      <c r="R38" t="str">
        <f>VLOOKUP($I38,Define!$A:$J,3+R$1,FALSE)</f>
        <v>NA</v>
      </c>
    </row>
    <row r="39" spans="1:18" x14ac:dyDescent="0.25">
      <c r="A39" s="34">
        <v>38</v>
      </c>
      <c r="B39" s="19" t="s">
        <v>92</v>
      </c>
      <c r="C39" s="15"/>
      <c r="D39" s="19"/>
      <c r="E39" s="15"/>
      <c r="F39" s="19"/>
      <c r="G39" s="15"/>
      <c r="H39" s="19"/>
      <c r="I39" s="28" t="s">
        <v>37</v>
      </c>
      <c r="J39" t="str">
        <f>VLOOKUP(I39,Define!$A:$C,2,FALSE)</f>
        <v>The Mullion Thickness</v>
      </c>
      <c r="K39" t="str">
        <f>VLOOKUP(I39,Define!$A:$C,3,FALSE)</f>
        <v>cm</v>
      </c>
      <c r="L39">
        <f>VLOOKUP($I39,Define!$A:$J,3+L$1,FALSE)</f>
        <v>6.35</v>
      </c>
      <c r="M39">
        <f>VLOOKUP($I39,Define!$A:$J,3+M$1,FALSE)</f>
        <v>6.35</v>
      </c>
      <c r="N39" s="1">
        <f>VLOOKUP($I39,Define!$A:$J,3+N$1,FALSE)</f>
        <v>6.35</v>
      </c>
      <c r="O39" t="str">
        <f>VLOOKUP($I39,Define!$A:$J,3+O$1,FALSE)</f>
        <v>NA</v>
      </c>
      <c r="P39" t="str">
        <f>VLOOKUP($I39,Define!$A:$J,3+P$1,FALSE)</f>
        <v>NA</v>
      </c>
      <c r="Q39" t="str">
        <f>VLOOKUP($I39,Define!$A:$J,3+Q$1,FALSE)</f>
        <v>NA</v>
      </c>
      <c r="R39">
        <f>VLOOKUP($I39,Define!$A:$J,3+R$1,FALSE)</f>
        <v>6.35</v>
      </c>
    </row>
    <row r="40" spans="1:18" x14ac:dyDescent="0.25">
      <c r="A40" s="34">
        <v>39</v>
      </c>
      <c r="B40" s="18"/>
      <c r="C40" s="14" t="s">
        <v>92</v>
      </c>
      <c r="D40" s="18"/>
      <c r="E40" s="14"/>
      <c r="F40" s="18"/>
      <c r="G40" s="14"/>
      <c r="H40" s="18" t="s">
        <v>92</v>
      </c>
      <c r="I40" s="3" t="s">
        <v>36</v>
      </c>
      <c r="J40" t="str">
        <f>VLOOKUP(I40,Define!$A:$C,2,FALSE)</f>
        <v>Top Of The Mullion From The Top Of The Cabinet</v>
      </c>
      <c r="K40" t="str">
        <f>VLOOKUP(I40,Define!$A:$C,3,FALSE)</f>
        <v>cm</v>
      </c>
      <c r="L40">
        <f>VLOOKUP($I40,Define!$A:$J,3+L$1,FALSE)</f>
        <v>45.72</v>
      </c>
      <c r="M40">
        <f>VLOOKUP($I40,Define!$A:$J,3+M$1,FALSE)</f>
        <v>45.72</v>
      </c>
      <c r="N40" t="str">
        <f>VLOOKUP($I40,Define!$A:$J,3+N$1,FALSE)</f>
        <v>NA</v>
      </c>
      <c r="O40" t="str">
        <f>VLOOKUP($I40,Define!$A:$J,3+O$1,FALSE)</f>
        <v>NA</v>
      </c>
      <c r="P40" t="str">
        <f>VLOOKUP($I40,Define!$A:$J,3+P$1,FALSE)</f>
        <v>NA</v>
      </c>
      <c r="Q40" t="str">
        <f>VLOOKUP($I40,Define!$A:$J,3+Q$1,FALSE)</f>
        <v>NA</v>
      </c>
      <c r="R40">
        <f>VLOOKUP($I40,Define!$A:$J,3+R$1,FALSE)</f>
        <v>45.72</v>
      </c>
    </row>
    <row r="41" spans="1:18" x14ac:dyDescent="0.25">
      <c r="A41" s="34">
        <v>40</v>
      </c>
      <c r="B41" s="19"/>
      <c r="C41" s="15" t="s">
        <v>92</v>
      </c>
      <c r="D41" s="19"/>
      <c r="E41" s="15"/>
      <c r="F41" s="19"/>
      <c r="G41" s="15"/>
      <c r="H41" s="19" t="s">
        <v>92</v>
      </c>
      <c r="I41" s="28" t="s">
        <v>37</v>
      </c>
      <c r="J41" t="str">
        <f>VLOOKUP(I41,Define!$A:$C,2,FALSE)</f>
        <v>The Mullion Thickness</v>
      </c>
      <c r="K41" t="str">
        <f>VLOOKUP(I41,Define!$A:$C,3,FALSE)</f>
        <v>cm</v>
      </c>
      <c r="L41">
        <f>VLOOKUP($I41,Define!$A:$J,3+L$1,FALSE)</f>
        <v>6.35</v>
      </c>
      <c r="M41">
        <f>VLOOKUP($I41,Define!$A:$J,3+M$1,FALSE)</f>
        <v>6.35</v>
      </c>
      <c r="N41">
        <f>VLOOKUP($I41,Define!$A:$J,3+N$1,FALSE)</f>
        <v>6.35</v>
      </c>
      <c r="O41" t="str">
        <f>VLOOKUP($I41,Define!$A:$J,3+O$1,FALSE)</f>
        <v>NA</v>
      </c>
      <c r="P41" t="str">
        <f>VLOOKUP($I41,Define!$A:$J,3+P$1,FALSE)</f>
        <v>NA</v>
      </c>
      <c r="Q41" t="str">
        <f>VLOOKUP($I41,Define!$A:$J,3+Q$1,FALSE)</f>
        <v>NA</v>
      </c>
      <c r="R41">
        <f>VLOOKUP($I41,Define!$A:$J,3+R$1,FALSE)</f>
        <v>6.35</v>
      </c>
    </row>
    <row r="42" spans="1:18" x14ac:dyDescent="0.25">
      <c r="A42" s="34">
        <v>41</v>
      </c>
      <c r="B42" s="18" t="s">
        <v>92</v>
      </c>
      <c r="C42" s="14"/>
      <c r="D42" s="18"/>
      <c r="E42" s="14"/>
      <c r="F42" s="18"/>
      <c r="G42" s="14"/>
      <c r="H42" s="18"/>
      <c r="I42" s="3" t="s">
        <v>38</v>
      </c>
      <c r="J42" t="str">
        <f>VLOOKUP(I42,Define!$A:$C,2,FALSE)</f>
        <v>Insulation Thickness Freezer Top</v>
      </c>
      <c r="K42" t="str">
        <f>VLOOKUP(I42,Define!$A:$C,3,FALSE)</f>
        <v>cm</v>
      </c>
      <c r="L42">
        <f>VLOOKUP($I42,Define!$A:$J,3+L$1,FALSE)</f>
        <v>6.03</v>
      </c>
      <c r="M42" t="str">
        <f>VLOOKUP($I42,Define!$A:$J,3+M$1,FALSE)</f>
        <v>NA</v>
      </c>
      <c r="N42" s="1">
        <f>VLOOKUP($I42,Define!$A:$J,3+N$1,FALSE)</f>
        <v>6.03</v>
      </c>
      <c r="O42">
        <f>VLOOKUP($I42,Define!$A:$J,3+O$1,FALSE)</f>
        <v>6.03</v>
      </c>
      <c r="P42">
        <f>VLOOKUP($I42,Define!$A:$J,3+P$1,FALSE)</f>
        <v>6.03</v>
      </c>
      <c r="Q42">
        <f>VLOOKUP($I42,Define!$A:$J,3+Q$1,FALSE)</f>
        <v>6.03</v>
      </c>
      <c r="R42">
        <f>VLOOKUP($I42,Define!$A:$J,3+R$1,FALSE)</f>
        <v>6.03</v>
      </c>
    </row>
    <row r="43" spans="1:18" x14ac:dyDescent="0.25">
      <c r="A43" s="34">
        <v>42</v>
      </c>
      <c r="B43" s="18" t="s">
        <v>92</v>
      </c>
      <c r="C43" s="14"/>
      <c r="D43" s="18"/>
      <c r="E43" s="14"/>
      <c r="F43" s="18"/>
      <c r="G43" s="14"/>
      <c r="H43" s="18"/>
      <c r="I43" s="3" t="s">
        <v>58</v>
      </c>
      <c r="J43" t="str">
        <f>VLOOKUP(I43,Define!$A:$C,2,FALSE)</f>
        <v>Insulation Thickness Freezer Right Side</v>
      </c>
      <c r="K43" t="str">
        <f>VLOOKUP(I43,Define!$A:$C,3,FALSE)</f>
        <v>cm</v>
      </c>
      <c r="L43">
        <f>VLOOKUP($I43,Define!$A:$J,3+L$1,FALSE)</f>
        <v>6.03</v>
      </c>
      <c r="M43">
        <f>VLOOKUP($I43,Define!$A:$J,3+M$1,FALSE)</f>
        <v>6.03</v>
      </c>
      <c r="N43" s="1">
        <f>VLOOKUP($I43,Define!$A:$J,3+N$1,FALSE)</f>
        <v>6.03</v>
      </c>
      <c r="O43">
        <f>VLOOKUP($I43,Define!$A:$J,3+O$1,FALSE)</f>
        <v>6.03</v>
      </c>
      <c r="P43">
        <f>VLOOKUP($I43,Define!$A:$J,3+P$1,FALSE)</f>
        <v>6.03</v>
      </c>
      <c r="Q43">
        <f>VLOOKUP($I43,Define!$A:$J,3+Q$1,FALSE)</f>
        <v>6.03</v>
      </c>
      <c r="R43">
        <f>VLOOKUP($I43,Define!$A:$J,3+R$1,FALSE)</f>
        <v>6.03</v>
      </c>
    </row>
    <row r="44" spans="1:18" x14ac:dyDescent="0.25">
      <c r="A44" s="34">
        <v>43</v>
      </c>
      <c r="B44" s="18" t="s">
        <v>92</v>
      </c>
      <c r="C44" s="14"/>
      <c r="D44" s="18"/>
      <c r="E44" s="14"/>
      <c r="F44" s="18"/>
      <c r="G44" s="14"/>
      <c r="H44" s="18"/>
      <c r="I44" s="3" t="s">
        <v>60</v>
      </c>
      <c r="J44" t="str">
        <f>VLOOKUP(I44,Define!$A:$C,2,FALSE)</f>
        <v>Insulation Thickness Freezer Front  Front (Door)</v>
      </c>
      <c r="K44" t="str">
        <f>VLOOKUP(I44,Define!$A:$C,3,FALSE)</f>
        <v>cm</v>
      </c>
      <c r="L44">
        <f>VLOOKUP($I44,Define!$A:$J,3+L$1,FALSE)</f>
        <v>4.45</v>
      </c>
      <c r="M44">
        <f>VLOOKUP($I44,Define!$A:$J,3+M$1,FALSE)</f>
        <v>4.45</v>
      </c>
      <c r="N44" s="1">
        <f>VLOOKUP($I44,Define!$A:$J,3+N$1,FALSE)</f>
        <v>4.45</v>
      </c>
      <c r="O44">
        <f>VLOOKUP($I44,Define!$A:$J,3+O$1,FALSE)</f>
        <v>4.45</v>
      </c>
      <c r="P44">
        <f>VLOOKUP($I44,Define!$A:$J,3+P$1,FALSE)</f>
        <v>4.45</v>
      </c>
      <c r="Q44">
        <f>VLOOKUP($I44,Define!$A:$J,3+Q$1,FALSE)</f>
        <v>4.45</v>
      </c>
      <c r="R44">
        <f>VLOOKUP($I44,Define!$A:$J,3+R$1,FALSE)</f>
        <v>4.45</v>
      </c>
    </row>
    <row r="45" spans="1:18" x14ac:dyDescent="0.25">
      <c r="A45" s="34">
        <v>44</v>
      </c>
      <c r="B45" s="19" t="s">
        <v>92</v>
      </c>
      <c r="C45" s="15"/>
      <c r="D45" s="19"/>
      <c r="E45" s="15"/>
      <c r="F45" s="19"/>
      <c r="G45" s="15"/>
      <c r="H45" s="19"/>
      <c r="I45" s="28" t="s">
        <v>61</v>
      </c>
      <c r="J45" t="str">
        <f>VLOOKUP(I45,Define!$A:$C,2,FALSE)</f>
        <v>Insulation Thickness Freezer Back</v>
      </c>
      <c r="K45" t="str">
        <f>VLOOKUP(I45,Define!$A:$C,3,FALSE)</f>
        <v>cm</v>
      </c>
      <c r="L45">
        <f>VLOOKUP($I45,Define!$A:$J,3+L$1,FALSE)</f>
        <v>6.03</v>
      </c>
      <c r="M45">
        <f>VLOOKUP($I45,Define!$A:$J,3+M$1,FALSE)</f>
        <v>6.03</v>
      </c>
      <c r="N45" s="1">
        <f>VLOOKUP($I45,Define!$A:$J,3+N$1,FALSE)</f>
        <v>6.03</v>
      </c>
      <c r="O45">
        <f>VLOOKUP($I45,Define!$A:$J,3+O$1,FALSE)</f>
        <v>6.03</v>
      </c>
      <c r="P45">
        <f>VLOOKUP($I45,Define!$A:$J,3+P$1,FALSE)</f>
        <v>6.03</v>
      </c>
      <c r="Q45">
        <f>VLOOKUP($I45,Define!$A:$J,3+Q$1,FALSE)</f>
        <v>6.03</v>
      </c>
      <c r="R45">
        <f>VLOOKUP($I45,Define!$A:$J,3+R$1,FALSE)</f>
        <v>6.03</v>
      </c>
    </row>
    <row r="46" spans="1:18" x14ac:dyDescent="0.25">
      <c r="A46" s="34">
        <v>45</v>
      </c>
      <c r="B46" s="18"/>
      <c r="C46" s="14" t="s">
        <v>92</v>
      </c>
      <c r="D46" s="18"/>
      <c r="E46" s="14"/>
      <c r="F46" s="18"/>
      <c r="G46" s="14"/>
      <c r="H46" s="18"/>
      <c r="I46" s="3" t="s">
        <v>38</v>
      </c>
      <c r="J46" t="str">
        <f>VLOOKUP(I46,Define!$A:$C,2,FALSE)</f>
        <v>Insulation Thickness Freezer Top</v>
      </c>
      <c r="K46" t="str">
        <f>VLOOKUP(I46,Define!$A:$C,3,FALSE)</f>
        <v>cm</v>
      </c>
      <c r="L46">
        <f>VLOOKUP($I46,Define!$A:$J,3+L$1,FALSE)</f>
        <v>6.03</v>
      </c>
      <c r="M46" t="str">
        <f>VLOOKUP($I46,Define!$A:$J,3+M$1,FALSE)</f>
        <v>NA</v>
      </c>
      <c r="N46">
        <f>VLOOKUP($I46,Define!$A:$J,3+N$1,FALSE)</f>
        <v>6.03</v>
      </c>
      <c r="O46">
        <f>VLOOKUP($I46,Define!$A:$J,3+O$1,FALSE)</f>
        <v>6.03</v>
      </c>
      <c r="P46">
        <f>VLOOKUP($I46,Define!$A:$J,3+P$1,FALSE)</f>
        <v>6.03</v>
      </c>
      <c r="Q46">
        <f>VLOOKUP($I46,Define!$A:$J,3+Q$1,FALSE)</f>
        <v>6.03</v>
      </c>
      <c r="R46">
        <f>VLOOKUP($I46,Define!$A:$J,3+R$1,FALSE)</f>
        <v>6.03</v>
      </c>
    </row>
    <row r="47" spans="1:18" x14ac:dyDescent="0.25">
      <c r="A47" s="34">
        <v>46</v>
      </c>
      <c r="B47" s="18"/>
      <c r="C47" s="14" t="s">
        <v>92</v>
      </c>
      <c r="D47" s="18"/>
      <c r="E47" s="14"/>
      <c r="F47" s="18"/>
      <c r="G47" s="14"/>
      <c r="H47" s="18"/>
      <c r="I47" s="3" t="s">
        <v>59</v>
      </c>
      <c r="J47" t="str">
        <f>VLOOKUP(I47,Define!$A:$C,2,FALSE)</f>
        <v>Insulation Thickness Freezer Left Side</v>
      </c>
      <c r="K47" t="str">
        <f>VLOOKUP(I47,Define!$A:$C,3,FALSE)</f>
        <v>cm</v>
      </c>
      <c r="L47">
        <f>VLOOKUP($I47,Define!$A:$J,3+L$1,FALSE)</f>
        <v>6.03</v>
      </c>
      <c r="M47" t="str">
        <f>VLOOKUP($I47,Define!$A:$J,3+M$1,FALSE)</f>
        <v>NA</v>
      </c>
      <c r="N47" t="str">
        <f>VLOOKUP($I47,Define!$A:$J,3+N$1,FALSE)</f>
        <v>NA</v>
      </c>
      <c r="O47" t="str">
        <f>VLOOKUP($I47,Define!$A:$J,3+O$1,FALSE)</f>
        <v>NA</v>
      </c>
      <c r="P47">
        <f>VLOOKUP($I47,Define!$A:$J,3+P$1,FALSE)</f>
        <v>6.03</v>
      </c>
      <c r="Q47">
        <f>VLOOKUP($I47,Define!$A:$J,3+Q$1,FALSE)</f>
        <v>6.03</v>
      </c>
      <c r="R47">
        <f>VLOOKUP($I47,Define!$A:$J,3+R$1,FALSE)</f>
        <v>6.03</v>
      </c>
    </row>
    <row r="48" spans="1:18" x14ac:dyDescent="0.25">
      <c r="A48" s="34">
        <v>47</v>
      </c>
      <c r="B48" s="18"/>
      <c r="C48" s="14" t="s">
        <v>92</v>
      </c>
      <c r="D48" s="18"/>
      <c r="E48" s="14"/>
      <c r="F48" s="18"/>
      <c r="G48" s="14"/>
      <c r="H48" s="18"/>
      <c r="I48" s="3" t="s">
        <v>58</v>
      </c>
      <c r="J48" t="str">
        <f>VLOOKUP(I48,Define!$A:$C,2,FALSE)</f>
        <v>Insulation Thickness Freezer Right Side</v>
      </c>
      <c r="K48" t="str">
        <f>VLOOKUP(I48,Define!$A:$C,3,FALSE)</f>
        <v>cm</v>
      </c>
      <c r="L48">
        <f>VLOOKUP($I48,Define!$A:$J,3+L$1,FALSE)</f>
        <v>6.03</v>
      </c>
      <c r="M48">
        <f>VLOOKUP($I48,Define!$A:$J,3+M$1,FALSE)</f>
        <v>6.03</v>
      </c>
      <c r="N48">
        <f>VLOOKUP($I48,Define!$A:$J,3+N$1,FALSE)</f>
        <v>6.03</v>
      </c>
      <c r="O48">
        <f>VLOOKUP($I48,Define!$A:$J,3+O$1,FALSE)</f>
        <v>6.03</v>
      </c>
      <c r="P48">
        <f>VLOOKUP($I48,Define!$A:$J,3+P$1,FALSE)</f>
        <v>6.03</v>
      </c>
      <c r="Q48">
        <f>VLOOKUP($I48,Define!$A:$J,3+Q$1,FALSE)</f>
        <v>6.03</v>
      </c>
      <c r="R48">
        <f>VLOOKUP($I48,Define!$A:$J,3+R$1,FALSE)</f>
        <v>6.03</v>
      </c>
    </row>
    <row r="49" spans="1:18" x14ac:dyDescent="0.25">
      <c r="A49" s="34">
        <v>48</v>
      </c>
      <c r="B49" s="18"/>
      <c r="C49" s="14" t="s">
        <v>92</v>
      </c>
      <c r="D49" s="18"/>
      <c r="E49" s="14"/>
      <c r="F49" s="18"/>
      <c r="G49" s="14"/>
      <c r="H49" s="18"/>
      <c r="I49" s="3" t="s">
        <v>60</v>
      </c>
      <c r="J49" t="str">
        <f>VLOOKUP(I49,Define!$A:$C,2,FALSE)</f>
        <v>Insulation Thickness Freezer Front  Front (Door)</v>
      </c>
      <c r="K49" t="str">
        <f>VLOOKUP(I49,Define!$A:$C,3,FALSE)</f>
        <v>cm</v>
      </c>
      <c r="L49">
        <f>VLOOKUP($I49,Define!$A:$J,3+L$1,FALSE)</f>
        <v>4.45</v>
      </c>
      <c r="M49">
        <f>VLOOKUP($I49,Define!$A:$J,3+M$1,FALSE)</f>
        <v>4.45</v>
      </c>
      <c r="N49">
        <f>VLOOKUP($I49,Define!$A:$J,3+N$1,FALSE)</f>
        <v>4.45</v>
      </c>
      <c r="O49">
        <f>VLOOKUP($I49,Define!$A:$J,3+O$1,FALSE)</f>
        <v>4.45</v>
      </c>
      <c r="P49">
        <f>VLOOKUP($I49,Define!$A:$J,3+P$1,FALSE)</f>
        <v>4.45</v>
      </c>
      <c r="Q49">
        <f>VLOOKUP($I49,Define!$A:$J,3+Q$1,FALSE)</f>
        <v>4.45</v>
      </c>
      <c r="R49">
        <f>VLOOKUP($I49,Define!$A:$J,3+R$1,FALSE)</f>
        <v>4.45</v>
      </c>
    </row>
    <row r="50" spans="1:18" x14ac:dyDescent="0.25">
      <c r="A50" s="34">
        <v>49</v>
      </c>
      <c r="B50" s="19"/>
      <c r="C50" s="15" t="s">
        <v>92</v>
      </c>
      <c r="D50" s="19"/>
      <c r="E50" s="15"/>
      <c r="F50" s="19"/>
      <c r="G50" s="15"/>
      <c r="H50" s="19"/>
      <c r="I50" s="28" t="s">
        <v>61</v>
      </c>
      <c r="J50" t="str">
        <f>VLOOKUP(I50,Define!$A:$C,2,FALSE)</f>
        <v>Insulation Thickness Freezer Back</v>
      </c>
      <c r="K50" t="str">
        <f>VLOOKUP(I50,Define!$A:$C,3,FALSE)</f>
        <v>cm</v>
      </c>
      <c r="L50">
        <f>VLOOKUP($I50,Define!$A:$J,3+L$1,FALSE)</f>
        <v>6.03</v>
      </c>
      <c r="M50">
        <f>VLOOKUP($I50,Define!$A:$J,3+M$1,FALSE)</f>
        <v>6.03</v>
      </c>
      <c r="N50">
        <f>VLOOKUP($I50,Define!$A:$J,3+N$1,FALSE)</f>
        <v>6.03</v>
      </c>
      <c r="O50">
        <f>VLOOKUP($I50,Define!$A:$J,3+O$1,FALSE)</f>
        <v>6.03</v>
      </c>
      <c r="P50">
        <f>VLOOKUP($I50,Define!$A:$J,3+P$1,FALSE)</f>
        <v>6.03</v>
      </c>
      <c r="Q50">
        <f>VLOOKUP($I50,Define!$A:$J,3+Q$1,FALSE)</f>
        <v>6.03</v>
      </c>
      <c r="R50">
        <f>VLOOKUP($I50,Define!$A:$J,3+R$1,FALSE)</f>
        <v>6.03</v>
      </c>
    </row>
    <row r="51" spans="1:18" x14ac:dyDescent="0.25">
      <c r="A51" s="34">
        <v>50</v>
      </c>
      <c r="B51" s="18"/>
      <c r="C51" s="14"/>
      <c r="D51" s="18"/>
      <c r="E51" s="14" t="s">
        <v>92</v>
      </c>
      <c r="F51" s="18"/>
      <c r="G51" s="14"/>
      <c r="H51" s="18"/>
      <c r="I51" s="3" t="s">
        <v>38</v>
      </c>
      <c r="J51" t="str">
        <f>VLOOKUP(I51,Define!$A:$C,2,FALSE)</f>
        <v>Insulation Thickness Freezer Top</v>
      </c>
      <c r="K51" t="str">
        <f>VLOOKUP(I51,Define!$A:$C,3,FALSE)</f>
        <v>cm</v>
      </c>
      <c r="L51">
        <f>VLOOKUP($I51,Define!$A:$J,3+L$1,FALSE)</f>
        <v>6.03</v>
      </c>
      <c r="M51" t="str">
        <f>VLOOKUP($I51,Define!$A:$J,3+M$1,FALSE)</f>
        <v>NA</v>
      </c>
      <c r="N51">
        <f>VLOOKUP($I51,Define!$A:$J,3+N$1,FALSE)</f>
        <v>6.03</v>
      </c>
      <c r="O51" s="1">
        <f>VLOOKUP($I51,Define!$A:$J,3+O$1,FALSE)</f>
        <v>6.03</v>
      </c>
      <c r="P51">
        <f>VLOOKUP($I51,Define!$A:$J,3+P$1,FALSE)</f>
        <v>6.03</v>
      </c>
      <c r="Q51">
        <f>VLOOKUP($I51,Define!$A:$J,3+Q$1,FALSE)</f>
        <v>6.03</v>
      </c>
      <c r="R51">
        <f>VLOOKUP($I51,Define!$A:$J,3+R$1,FALSE)</f>
        <v>6.03</v>
      </c>
    </row>
    <row r="52" spans="1:18" x14ac:dyDescent="0.25">
      <c r="A52" s="34">
        <v>51</v>
      </c>
      <c r="B52" s="18"/>
      <c r="C52" s="14"/>
      <c r="D52" s="18"/>
      <c r="E52" s="14" t="s">
        <v>92</v>
      </c>
      <c r="F52" s="18"/>
      <c r="G52" s="14"/>
      <c r="H52" s="18"/>
      <c r="I52" s="3" t="s">
        <v>58</v>
      </c>
      <c r="J52" t="str">
        <f>VLOOKUP(I52,Define!$A:$C,2,FALSE)</f>
        <v>Insulation Thickness Freezer Right Side</v>
      </c>
      <c r="K52" t="str">
        <f>VLOOKUP(I52,Define!$A:$C,3,FALSE)</f>
        <v>cm</v>
      </c>
      <c r="L52">
        <f>VLOOKUP($I52,Define!$A:$J,3+L$1,FALSE)</f>
        <v>6.03</v>
      </c>
      <c r="M52">
        <f>VLOOKUP($I52,Define!$A:$J,3+M$1,FALSE)</f>
        <v>6.03</v>
      </c>
      <c r="N52">
        <f>VLOOKUP($I52,Define!$A:$J,3+N$1,FALSE)</f>
        <v>6.03</v>
      </c>
      <c r="O52" s="1">
        <f>VLOOKUP($I52,Define!$A:$J,3+O$1,FALSE)</f>
        <v>6.03</v>
      </c>
      <c r="P52">
        <f>VLOOKUP($I52,Define!$A:$J,3+P$1,FALSE)</f>
        <v>6.03</v>
      </c>
      <c r="Q52">
        <f>VLOOKUP($I52,Define!$A:$J,3+Q$1,FALSE)</f>
        <v>6.03</v>
      </c>
      <c r="R52">
        <f>VLOOKUP($I52,Define!$A:$J,3+R$1,FALSE)</f>
        <v>6.03</v>
      </c>
    </row>
    <row r="53" spans="1:18" x14ac:dyDescent="0.25">
      <c r="A53" s="34">
        <v>52</v>
      </c>
      <c r="B53" s="18"/>
      <c r="C53" s="14"/>
      <c r="D53" s="18"/>
      <c r="E53" s="14" t="s">
        <v>92</v>
      </c>
      <c r="F53" s="18"/>
      <c r="G53" s="14"/>
      <c r="H53" s="18"/>
      <c r="I53" s="3" t="s">
        <v>60</v>
      </c>
      <c r="J53" t="str">
        <f>VLOOKUP(I53,Define!$A:$C,2,FALSE)</f>
        <v>Insulation Thickness Freezer Front  Front (Door)</v>
      </c>
      <c r="K53" t="str">
        <f>VLOOKUP(I53,Define!$A:$C,3,FALSE)</f>
        <v>cm</v>
      </c>
      <c r="L53">
        <f>VLOOKUP($I53,Define!$A:$J,3+L$1,FALSE)</f>
        <v>4.45</v>
      </c>
      <c r="M53">
        <f>VLOOKUP($I53,Define!$A:$J,3+M$1,FALSE)</f>
        <v>4.45</v>
      </c>
      <c r="N53">
        <f>VLOOKUP($I53,Define!$A:$J,3+N$1,FALSE)</f>
        <v>4.45</v>
      </c>
      <c r="O53" s="1">
        <f>VLOOKUP($I53,Define!$A:$J,3+O$1,FALSE)</f>
        <v>4.45</v>
      </c>
      <c r="P53">
        <f>VLOOKUP($I53,Define!$A:$J,3+P$1,FALSE)</f>
        <v>4.45</v>
      </c>
      <c r="Q53">
        <f>VLOOKUP($I53,Define!$A:$J,3+Q$1,FALSE)</f>
        <v>4.45</v>
      </c>
      <c r="R53">
        <f>VLOOKUP($I53,Define!$A:$J,3+R$1,FALSE)</f>
        <v>4.45</v>
      </c>
    </row>
    <row r="54" spans="1:18" x14ac:dyDescent="0.25">
      <c r="A54" s="34">
        <v>53</v>
      </c>
      <c r="B54" s="19"/>
      <c r="C54" s="15"/>
      <c r="D54" s="19"/>
      <c r="E54" s="15" t="s">
        <v>92</v>
      </c>
      <c r="F54" s="19"/>
      <c r="G54" s="15"/>
      <c r="H54" s="19"/>
      <c r="I54" s="28" t="s">
        <v>61</v>
      </c>
      <c r="J54" t="str">
        <f>VLOOKUP(I54,Define!$A:$C,2,FALSE)</f>
        <v>Insulation Thickness Freezer Back</v>
      </c>
      <c r="K54" t="str">
        <f>VLOOKUP(I54,Define!$A:$C,3,FALSE)</f>
        <v>cm</v>
      </c>
      <c r="L54">
        <f>VLOOKUP($I54,Define!$A:$J,3+L$1,FALSE)</f>
        <v>6.03</v>
      </c>
      <c r="M54">
        <f>VLOOKUP($I54,Define!$A:$J,3+M$1,FALSE)</f>
        <v>6.03</v>
      </c>
      <c r="N54">
        <f>VLOOKUP($I54,Define!$A:$J,3+N$1,FALSE)</f>
        <v>6.03</v>
      </c>
      <c r="O54" s="1">
        <f>VLOOKUP($I54,Define!$A:$J,3+O$1,FALSE)</f>
        <v>6.03</v>
      </c>
      <c r="P54">
        <f>VLOOKUP($I54,Define!$A:$J,3+P$1,FALSE)</f>
        <v>6.03</v>
      </c>
      <c r="Q54">
        <f>VLOOKUP($I54,Define!$A:$J,3+Q$1,FALSE)</f>
        <v>6.03</v>
      </c>
      <c r="R54">
        <f>VLOOKUP($I54,Define!$A:$J,3+R$1,FALSE)</f>
        <v>6.03</v>
      </c>
    </row>
    <row r="55" spans="1:18" x14ac:dyDescent="0.25">
      <c r="A55" s="34">
        <v>54</v>
      </c>
      <c r="B55" s="18"/>
      <c r="C55" s="14"/>
      <c r="D55" s="18" t="s">
        <v>92</v>
      </c>
      <c r="E55" s="14"/>
      <c r="F55" s="18"/>
      <c r="G55" s="14" t="s">
        <v>92</v>
      </c>
      <c r="H55" s="18"/>
      <c r="I55" s="3" t="s">
        <v>38</v>
      </c>
      <c r="J55" t="str">
        <f>VLOOKUP(I55,Define!$A:$C,2,FALSE)</f>
        <v>Insulation Thickness Freezer Top</v>
      </c>
      <c r="K55" t="str">
        <f>VLOOKUP(I55,Define!$A:$C,3,FALSE)</f>
        <v>cm</v>
      </c>
      <c r="L55">
        <f>VLOOKUP($I55,Define!$A:$J,3+L$1,FALSE)</f>
        <v>6.03</v>
      </c>
      <c r="M55" t="str">
        <f>VLOOKUP($I55,Define!$A:$J,3+M$1,FALSE)</f>
        <v>NA</v>
      </c>
      <c r="N55" s="1">
        <f>VLOOKUP($I55,Define!$A:$J,3+N$1,FALSE)</f>
        <v>6.03</v>
      </c>
      <c r="O55">
        <f>VLOOKUP($I55,Define!$A:$J,3+O$1,FALSE)</f>
        <v>6.03</v>
      </c>
      <c r="P55" s="1">
        <f>VLOOKUP($I55,Define!$A:$J,3+P$1,FALSE)</f>
        <v>6.03</v>
      </c>
      <c r="Q55" s="13">
        <f>VLOOKUP($I55,Define!$A:$J,3+Q$1,FALSE)</f>
        <v>6.03</v>
      </c>
      <c r="R55">
        <f>VLOOKUP($I55,Define!$A:$J,3+R$1,FALSE)</f>
        <v>6.03</v>
      </c>
    </row>
    <row r="56" spans="1:18" x14ac:dyDescent="0.25">
      <c r="A56" s="34">
        <v>55</v>
      </c>
      <c r="B56" s="18"/>
      <c r="C56" s="14"/>
      <c r="D56" s="18" t="s">
        <v>92</v>
      </c>
      <c r="E56" s="14"/>
      <c r="F56" s="18"/>
      <c r="G56" s="14" t="s">
        <v>92</v>
      </c>
      <c r="H56" s="18"/>
      <c r="I56" s="3" t="s">
        <v>59</v>
      </c>
      <c r="J56" t="str">
        <f>VLOOKUP(I56,Define!$A:$C,2,FALSE)</f>
        <v>Insulation Thickness Freezer Left Side</v>
      </c>
      <c r="K56" t="str">
        <f>VLOOKUP(I56,Define!$A:$C,3,FALSE)</f>
        <v>cm</v>
      </c>
      <c r="L56">
        <f>VLOOKUP($I56,Define!$A:$J,3+L$1,FALSE)</f>
        <v>6.03</v>
      </c>
      <c r="M56" t="str">
        <f>VLOOKUP($I56,Define!$A:$J,3+M$1,FALSE)</f>
        <v>NA</v>
      </c>
      <c r="N56" s="1" t="str">
        <f>VLOOKUP($I56,Define!$A:$J,3+N$1,FALSE)</f>
        <v>NA</v>
      </c>
      <c r="O56" t="str">
        <f>VLOOKUP($I56,Define!$A:$J,3+O$1,FALSE)</f>
        <v>NA</v>
      </c>
      <c r="P56" s="1">
        <f>VLOOKUP($I56,Define!$A:$J,3+P$1,FALSE)</f>
        <v>6.03</v>
      </c>
      <c r="Q56" s="13">
        <f>VLOOKUP($I56,Define!$A:$J,3+Q$1,FALSE)</f>
        <v>6.03</v>
      </c>
      <c r="R56">
        <f>VLOOKUP($I56,Define!$A:$J,3+R$1,FALSE)</f>
        <v>6.03</v>
      </c>
    </row>
    <row r="57" spans="1:18" x14ac:dyDescent="0.25">
      <c r="A57" s="34">
        <v>56</v>
      </c>
      <c r="B57" s="18"/>
      <c r="C57" s="14"/>
      <c r="D57" s="18" t="s">
        <v>92</v>
      </c>
      <c r="E57" s="14"/>
      <c r="F57" s="18"/>
      <c r="G57" s="14" t="s">
        <v>92</v>
      </c>
      <c r="H57" s="18"/>
      <c r="I57" s="3" t="s">
        <v>58</v>
      </c>
      <c r="J57" t="str">
        <f>VLOOKUP(I57,Define!$A:$C,2,FALSE)</f>
        <v>Insulation Thickness Freezer Right Side</v>
      </c>
      <c r="K57" t="str">
        <f>VLOOKUP(I57,Define!$A:$C,3,FALSE)</f>
        <v>cm</v>
      </c>
      <c r="L57">
        <f>VLOOKUP($I57,Define!$A:$J,3+L$1,FALSE)</f>
        <v>6.03</v>
      </c>
      <c r="M57">
        <f>VLOOKUP($I57,Define!$A:$J,3+M$1,FALSE)</f>
        <v>6.03</v>
      </c>
      <c r="N57" s="1">
        <f>VLOOKUP($I57,Define!$A:$J,3+N$1,FALSE)</f>
        <v>6.03</v>
      </c>
      <c r="O57">
        <f>VLOOKUP($I57,Define!$A:$J,3+O$1,FALSE)</f>
        <v>6.03</v>
      </c>
      <c r="P57" s="1">
        <f>VLOOKUP($I57,Define!$A:$J,3+P$1,FALSE)</f>
        <v>6.03</v>
      </c>
      <c r="Q57" s="13">
        <f>VLOOKUP($I57,Define!$A:$J,3+Q$1,FALSE)</f>
        <v>6.03</v>
      </c>
      <c r="R57">
        <f>VLOOKUP($I57,Define!$A:$J,3+R$1,FALSE)</f>
        <v>6.03</v>
      </c>
    </row>
    <row r="58" spans="1:18" x14ac:dyDescent="0.25">
      <c r="A58" s="34">
        <v>57</v>
      </c>
      <c r="B58" s="18"/>
      <c r="C58" s="14"/>
      <c r="D58" s="18" t="s">
        <v>92</v>
      </c>
      <c r="E58" s="14"/>
      <c r="F58" s="18"/>
      <c r="G58" s="14" t="s">
        <v>92</v>
      </c>
      <c r="H58" s="18"/>
      <c r="I58" s="3" t="s">
        <v>60</v>
      </c>
      <c r="J58" t="str">
        <f>VLOOKUP(I58,Define!$A:$C,2,FALSE)</f>
        <v>Insulation Thickness Freezer Front  Front (Door)</v>
      </c>
      <c r="K58" t="str">
        <f>VLOOKUP(I58,Define!$A:$C,3,FALSE)</f>
        <v>cm</v>
      </c>
      <c r="L58">
        <f>VLOOKUP($I58,Define!$A:$J,3+L$1,FALSE)</f>
        <v>4.45</v>
      </c>
      <c r="M58">
        <f>VLOOKUP($I58,Define!$A:$J,3+M$1,FALSE)</f>
        <v>4.45</v>
      </c>
      <c r="N58" s="1">
        <f>VLOOKUP($I58,Define!$A:$J,3+N$1,FALSE)</f>
        <v>4.45</v>
      </c>
      <c r="O58">
        <f>VLOOKUP($I58,Define!$A:$J,3+O$1,FALSE)</f>
        <v>4.45</v>
      </c>
      <c r="P58" s="1">
        <f>VLOOKUP($I58,Define!$A:$J,3+P$1,FALSE)</f>
        <v>4.45</v>
      </c>
      <c r="Q58" s="13">
        <f>VLOOKUP($I58,Define!$A:$J,3+Q$1,FALSE)</f>
        <v>4.45</v>
      </c>
      <c r="R58">
        <f>VLOOKUP($I58,Define!$A:$J,3+R$1,FALSE)</f>
        <v>4.45</v>
      </c>
    </row>
    <row r="59" spans="1:18" x14ac:dyDescent="0.25">
      <c r="A59" s="34">
        <v>58</v>
      </c>
      <c r="B59" s="19"/>
      <c r="C59" s="15"/>
      <c r="D59" s="19" t="s">
        <v>92</v>
      </c>
      <c r="E59" s="15"/>
      <c r="F59" s="19"/>
      <c r="G59" s="15" t="s">
        <v>92</v>
      </c>
      <c r="H59" s="19"/>
      <c r="I59" s="28" t="s">
        <v>61</v>
      </c>
      <c r="J59" t="str">
        <f>VLOOKUP(I59,Define!$A:$C,2,FALSE)</f>
        <v>Insulation Thickness Freezer Back</v>
      </c>
      <c r="K59" t="str">
        <f>VLOOKUP(I59,Define!$A:$C,3,FALSE)</f>
        <v>cm</v>
      </c>
      <c r="L59">
        <f>VLOOKUP($I59,Define!$A:$J,3+L$1,FALSE)</f>
        <v>6.03</v>
      </c>
      <c r="M59">
        <f>VLOOKUP($I59,Define!$A:$J,3+M$1,FALSE)</f>
        <v>6.03</v>
      </c>
      <c r="N59" s="1">
        <f>VLOOKUP($I59,Define!$A:$J,3+N$1,FALSE)</f>
        <v>6.03</v>
      </c>
      <c r="O59">
        <f>VLOOKUP($I59,Define!$A:$J,3+O$1,FALSE)</f>
        <v>6.03</v>
      </c>
      <c r="P59" s="1">
        <f>VLOOKUP($I59,Define!$A:$J,3+P$1,FALSE)</f>
        <v>6.03</v>
      </c>
      <c r="Q59" s="13">
        <f>VLOOKUP($I59,Define!$A:$J,3+Q$1,FALSE)</f>
        <v>6.03</v>
      </c>
      <c r="R59">
        <f>VLOOKUP($I59,Define!$A:$J,3+R$1,FALSE)</f>
        <v>6.03</v>
      </c>
    </row>
    <row r="60" spans="1:18" x14ac:dyDescent="0.25">
      <c r="A60" s="34">
        <v>59</v>
      </c>
      <c r="B60" s="18"/>
      <c r="C60" s="14"/>
      <c r="D60" s="18"/>
      <c r="E60" s="14"/>
      <c r="F60" s="18"/>
      <c r="G60" s="14"/>
      <c r="H60" s="18" t="s">
        <v>92</v>
      </c>
      <c r="I60" s="3" t="s">
        <v>58</v>
      </c>
      <c r="J60" t="str">
        <f>VLOOKUP(I60,Define!$A:$C,2,FALSE)</f>
        <v>Insulation Thickness Freezer Right Side</v>
      </c>
      <c r="K60" t="str">
        <f>VLOOKUP(I60,Define!$A:$C,3,FALSE)</f>
        <v>cm</v>
      </c>
      <c r="L60">
        <f>VLOOKUP($I60,Define!$A:$J,3+L$1,FALSE)</f>
        <v>6.03</v>
      </c>
      <c r="M60" s="1">
        <f>VLOOKUP($I60,Define!$A:$J,3+M$1,FALSE)</f>
        <v>6.03</v>
      </c>
      <c r="N60" s="1">
        <f>VLOOKUP($I60,Define!$A:$J,3+N$1,FALSE)</f>
        <v>6.03</v>
      </c>
      <c r="O60">
        <f>VLOOKUP($I60,Define!$A:$J,3+O$1,FALSE)</f>
        <v>6.03</v>
      </c>
      <c r="P60">
        <f>VLOOKUP($I60,Define!$A:$J,3+P$1,FALSE)</f>
        <v>6.03</v>
      </c>
      <c r="Q60">
        <f>VLOOKUP($I60,Define!$A:$J,3+Q$1,FALSE)</f>
        <v>6.03</v>
      </c>
      <c r="R60">
        <f>VLOOKUP($I60,Define!$A:$J,3+R$1,FALSE)</f>
        <v>6.03</v>
      </c>
    </row>
    <row r="61" spans="1:18" x14ac:dyDescent="0.25">
      <c r="A61" s="34">
        <v>60</v>
      </c>
      <c r="B61" s="18"/>
      <c r="C61" s="14"/>
      <c r="D61" s="18"/>
      <c r="E61" s="14"/>
      <c r="F61" s="18"/>
      <c r="G61" s="14"/>
      <c r="H61" s="18" t="s">
        <v>92</v>
      </c>
      <c r="I61" s="3" t="s">
        <v>60</v>
      </c>
      <c r="J61" t="str">
        <f>VLOOKUP(I61,Define!$A:$C,2,FALSE)</f>
        <v>Insulation Thickness Freezer Front  Front (Door)</v>
      </c>
      <c r="K61" t="str">
        <f>VLOOKUP(I61,Define!$A:$C,3,FALSE)</f>
        <v>cm</v>
      </c>
      <c r="L61">
        <f>VLOOKUP($I61,Define!$A:$J,3+L$1,FALSE)</f>
        <v>4.45</v>
      </c>
      <c r="M61" s="1">
        <f>VLOOKUP($I61,Define!$A:$J,3+M$1,FALSE)</f>
        <v>4.45</v>
      </c>
      <c r="N61" s="1">
        <f>VLOOKUP($I61,Define!$A:$J,3+N$1,FALSE)</f>
        <v>4.45</v>
      </c>
      <c r="O61">
        <f>VLOOKUP($I61,Define!$A:$J,3+O$1,FALSE)</f>
        <v>4.45</v>
      </c>
      <c r="P61">
        <f>VLOOKUP($I61,Define!$A:$J,3+P$1,FALSE)</f>
        <v>4.45</v>
      </c>
      <c r="Q61">
        <f>VLOOKUP($I61,Define!$A:$J,3+Q$1,FALSE)</f>
        <v>4.45</v>
      </c>
      <c r="R61">
        <f>VLOOKUP($I61,Define!$A:$J,3+R$1,FALSE)</f>
        <v>4.45</v>
      </c>
    </row>
    <row r="62" spans="1:18" x14ac:dyDescent="0.25">
      <c r="A62" s="41">
        <v>61</v>
      </c>
      <c r="B62" s="19"/>
      <c r="C62" s="15"/>
      <c r="D62" s="19"/>
      <c r="E62" s="15"/>
      <c r="F62" s="19"/>
      <c r="G62" s="15"/>
      <c r="H62" s="19" t="s">
        <v>92</v>
      </c>
      <c r="I62" s="28" t="s">
        <v>61</v>
      </c>
      <c r="J62" t="str">
        <f>VLOOKUP(I62,Define!$A:$C,2,FALSE)</f>
        <v>Insulation Thickness Freezer Back</v>
      </c>
      <c r="K62" t="str">
        <f>VLOOKUP(I62,Define!$A:$C,3,FALSE)</f>
        <v>cm</v>
      </c>
      <c r="L62">
        <f>VLOOKUP($I62,Define!$A:$J,3+L$1,FALSE)</f>
        <v>6.03</v>
      </c>
      <c r="M62" s="1">
        <f>VLOOKUP($I62,Define!$A:$J,3+M$1,FALSE)</f>
        <v>6.03</v>
      </c>
      <c r="N62" s="1">
        <f>VLOOKUP($I62,Define!$A:$J,3+N$1,FALSE)</f>
        <v>6.03</v>
      </c>
      <c r="O62">
        <f>VLOOKUP($I62,Define!$A:$J,3+O$1,FALSE)</f>
        <v>6.03</v>
      </c>
      <c r="P62">
        <f>VLOOKUP($I62,Define!$A:$J,3+P$1,FALSE)</f>
        <v>6.03</v>
      </c>
      <c r="Q62">
        <f>VLOOKUP($I62,Define!$A:$J,3+Q$1,FALSE)</f>
        <v>6.03</v>
      </c>
      <c r="R62">
        <f>VLOOKUP($I62,Define!$A:$J,3+R$1,FALSE)</f>
        <v>6.03</v>
      </c>
    </row>
    <row r="63" spans="1:18" x14ac:dyDescent="0.25">
      <c r="A63" s="34">
        <v>62</v>
      </c>
      <c r="B63" s="18" t="s">
        <v>92</v>
      </c>
      <c r="C63" s="14"/>
      <c r="D63" s="18"/>
      <c r="E63" s="14"/>
      <c r="F63" s="18"/>
      <c r="G63" s="14"/>
      <c r="H63" s="18"/>
      <c r="I63" s="3" t="s">
        <v>39</v>
      </c>
      <c r="J63" t="str">
        <f>VLOOKUP(I63,Define!$A:$C,2,FALSE)</f>
        <v>Insulation Thickness  Fresh Food Top</v>
      </c>
      <c r="K63" t="str">
        <f>VLOOKUP(I63,Define!$A:$C,3,FALSE)</f>
        <v>cm</v>
      </c>
      <c r="L63" t="str">
        <f>VLOOKUP($I63,Define!$A:$J,3+L$1,FALSE)</f>
        <v>NA</v>
      </c>
      <c r="M63">
        <f>VLOOKUP($I63,Define!$A:$J,3+M$1,FALSE)</f>
        <v>4.76</v>
      </c>
      <c r="N63" s="1">
        <f>VLOOKUP($I63,Define!$A:$J,3+N$1,FALSE)</f>
        <v>4.76</v>
      </c>
      <c r="O63" t="str">
        <f>VLOOKUP($I63,Define!$A:$J,3+O$1,FALSE)</f>
        <v>NA</v>
      </c>
      <c r="P63" t="str">
        <f>VLOOKUP($I63,Define!$A:$J,3+P$1,FALSE)</f>
        <v>NA</v>
      </c>
      <c r="Q63" t="str">
        <f>VLOOKUP($I63,Define!$A:$J,3+Q$1,FALSE)</f>
        <v>NA</v>
      </c>
      <c r="R63" t="str">
        <f>VLOOKUP($I63,Define!$A:$J,3+R$1,FALSE)</f>
        <v>NA</v>
      </c>
    </row>
    <row r="64" spans="1:18" x14ac:dyDescent="0.25">
      <c r="A64" s="34">
        <v>63</v>
      </c>
      <c r="B64" s="18" t="s">
        <v>92</v>
      </c>
      <c r="C64" s="14"/>
      <c r="D64" s="18"/>
      <c r="E64" s="14"/>
      <c r="F64" s="18"/>
      <c r="G64" s="14"/>
      <c r="H64" s="18"/>
      <c r="I64" s="3" t="s">
        <v>9</v>
      </c>
      <c r="J64" t="str">
        <f>VLOOKUP(I64,Define!$A:$C,2,FALSE)</f>
        <v>Insulation Thickness  Fresh Food Left Side</v>
      </c>
      <c r="K64" t="str">
        <f>VLOOKUP(I64,Define!$A:$C,3,FALSE)</f>
        <v>cm</v>
      </c>
      <c r="L64">
        <f>VLOOKUP($I64,Define!$A:$J,3+L$1,FALSE)</f>
        <v>4.76</v>
      </c>
      <c r="M64">
        <f>VLOOKUP($I64,Define!$A:$J,3+M$1,FALSE)</f>
        <v>4.76</v>
      </c>
      <c r="N64" s="1">
        <f>VLOOKUP($I64,Define!$A:$J,3+N$1,FALSE)</f>
        <v>4.76</v>
      </c>
      <c r="O64" t="str">
        <f>VLOOKUP($I64,Define!$A:$J,3+O$1,FALSE)</f>
        <v>NA</v>
      </c>
      <c r="P64" t="str">
        <f>VLOOKUP($I64,Define!$A:$J,3+P$1,FALSE)</f>
        <v>NA</v>
      </c>
      <c r="Q64" t="str">
        <f>VLOOKUP($I64,Define!$A:$J,3+Q$1,FALSE)</f>
        <v>NA</v>
      </c>
      <c r="R64">
        <f>VLOOKUP($I64,Define!$A:$J,3+R$1,FALSE)</f>
        <v>4.76</v>
      </c>
    </row>
    <row r="65" spans="1:18" x14ac:dyDescent="0.25">
      <c r="A65" s="34">
        <v>64</v>
      </c>
      <c r="B65" s="18" t="s">
        <v>92</v>
      </c>
      <c r="C65" s="14"/>
      <c r="D65" s="18"/>
      <c r="E65" s="14"/>
      <c r="F65" s="18"/>
      <c r="G65" s="14"/>
      <c r="H65" s="18"/>
      <c r="I65" s="3" t="s">
        <v>8</v>
      </c>
      <c r="J65" t="str">
        <f>VLOOKUP(I65,Define!$A:$C,2,FALSE)</f>
        <v>Insulation Thickness  Fresh Food Front (Door)</v>
      </c>
      <c r="K65" t="str">
        <f>VLOOKUP(I65,Define!$A:$C,3,FALSE)</f>
        <v>cm</v>
      </c>
      <c r="L65">
        <f>VLOOKUP($I65,Define!$A:$J,3+L$1,FALSE)</f>
        <v>4.45</v>
      </c>
      <c r="M65">
        <f>VLOOKUP($I65,Define!$A:$J,3+M$1,FALSE)</f>
        <v>4.45</v>
      </c>
      <c r="N65" s="1">
        <f>VLOOKUP($I65,Define!$A:$J,3+N$1,FALSE)</f>
        <v>4.45</v>
      </c>
      <c r="O65" t="str">
        <f>VLOOKUP($I65,Define!$A:$J,3+O$1,FALSE)</f>
        <v>NA</v>
      </c>
      <c r="P65" t="str">
        <f>VLOOKUP($I65,Define!$A:$J,3+P$1,FALSE)</f>
        <v>NA</v>
      </c>
      <c r="Q65" t="str">
        <f>VLOOKUP($I65,Define!$A:$J,3+Q$1,FALSE)</f>
        <v>NA</v>
      </c>
      <c r="R65">
        <f>VLOOKUP($I65,Define!$A:$J,3+R$1,FALSE)</f>
        <v>4.45</v>
      </c>
    </row>
    <row r="66" spans="1:18" x14ac:dyDescent="0.25">
      <c r="A66" s="34">
        <v>65</v>
      </c>
      <c r="B66" s="19" t="s">
        <v>92</v>
      </c>
      <c r="C66" s="15"/>
      <c r="D66" s="19"/>
      <c r="E66" s="15"/>
      <c r="F66" s="19"/>
      <c r="G66" s="15"/>
      <c r="H66" s="19"/>
      <c r="I66" s="28" t="s">
        <v>13</v>
      </c>
      <c r="J66" t="str">
        <f>VLOOKUP(I66,Define!$A:$C,2,FALSE)</f>
        <v>Insulation Thickness  Fresh Food Back</v>
      </c>
      <c r="K66" t="str">
        <f>VLOOKUP(I66,Define!$A:$C,3,FALSE)</f>
        <v>cm</v>
      </c>
      <c r="L66">
        <f>VLOOKUP($I66,Define!$A:$J,3+L$1,FALSE)</f>
        <v>4.76</v>
      </c>
      <c r="M66">
        <f>VLOOKUP($I66,Define!$A:$J,3+M$1,FALSE)</f>
        <v>4.76</v>
      </c>
      <c r="N66" s="1">
        <f>VLOOKUP($I66,Define!$A:$J,3+N$1,FALSE)</f>
        <v>4.76</v>
      </c>
      <c r="O66" t="str">
        <f>VLOOKUP($I66,Define!$A:$J,3+O$1,FALSE)</f>
        <v>NA</v>
      </c>
      <c r="P66" t="str">
        <f>VLOOKUP($I66,Define!$A:$J,3+P$1,FALSE)</f>
        <v>NA</v>
      </c>
      <c r="Q66" t="str">
        <f>VLOOKUP($I66,Define!$A:$J,3+Q$1,FALSE)</f>
        <v>NA</v>
      </c>
      <c r="R66">
        <f>VLOOKUP($I66,Define!$A:$J,3+R$1,FALSE)</f>
        <v>4.76</v>
      </c>
    </row>
    <row r="67" spans="1:18" x14ac:dyDescent="0.25">
      <c r="A67" s="34">
        <v>66</v>
      </c>
      <c r="B67" s="18"/>
      <c r="C67" s="14" t="s">
        <v>92</v>
      </c>
      <c r="D67" s="18"/>
      <c r="E67" s="14"/>
      <c r="F67" s="18"/>
      <c r="G67" s="14"/>
      <c r="H67" s="18"/>
      <c r="I67" s="3" t="s">
        <v>9</v>
      </c>
      <c r="J67" t="str">
        <f>VLOOKUP(I67,Define!$A:$C,2,FALSE)</f>
        <v>Insulation Thickness  Fresh Food Left Side</v>
      </c>
      <c r="K67" t="str">
        <f>VLOOKUP(I67,Define!$A:$C,3,FALSE)</f>
        <v>cm</v>
      </c>
      <c r="L67">
        <f>VLOOKUP($I67,Define!$A:$J,3+L$1,FALSE)</f>
        <v>4.76</v>
      </c>
      <c r="M67">
        <f>VLOOKUP($I67,Define!$A:$J,3+M$1,FALSE)</f>
        <v>4.76</v>
      </c>
      <c r="N67">
        <f>VLOOKUP($I67,Define!$A:$J,3+N$1,FALSE)</f>
        <v>4.76</v>
      </c>
      <c r="O67" t="str">
        <f>VLOOKUP($I67,Define!$A:$J,3+O$1,FALSE)</f>
        <v>NA</v>
      </c>
      <c r="P67" t="str">
        <f>VLOOKUP($I67,Define!$A:$J,3+P$1,FALSE)</f>
        <v>NA</v>
      </c>
      <c r="Q67" t="str">
        <f>VLOOKUP($I67,Define!$A:$J,3+Q$1,FALSE)</f>
        <v>NA</v>
      </c>
      <c r="R67">
        <f>VLOOKUP($I67,Define!$A:$J,3+R$1,FALSE)</f>
        <v>4.76</v>
      </c>
    </row>
    <row r="68" spans="1:18" x14ac:dyDescent="0.25">
      <c r="A68" s="34">
        <v>67</v>
      </c>
      <c r="B68" s="18"/>
      <c r="C68" s="14" t="s">
        <v>92</v>
      </c>
      <c r="D68" s="18"/>
      <c r="E68" s="14"/>
      <c r="F68" s="18"/>
      <c r="G68" s="14"/>
      <c r="H68" s="18"/>
      <c r="I68" s="3" t="s">
        <v>12</v>
      </c>
      <c r="J68" t="str">
        <f>VLOOKUP(I68,Define!$A:$C,2,FALSE)</f>
        <v>Insulation Thickness  Fresh Food Right Side</v>
      </c>
      <c r="K68" t="str">
        <f>VLOOKUP(I68,Define!$A:$C,3,FALSE)</f>
        <v>cm</v>
      </c>
      <c r="L68">
        <f>VLOOKUP($I68,Define!$A:$J,3+L$1,FALSE)</f>
        <v>4.76</v>
      </c>
      <c r="M68" t="str">
        <f>VLOOKUP($I68,Define!$A:$J,3+M$1,FALSE)</f>
        <v>NA</v>
      </c>
      <c r="N68" t="str">
        <f>VLOOKUP($I68,Define!$A:$J,3+N$1,FALSE)</f>
        <v>NA</v>
      </c>
      <c r="O68" t="str">
        <f>VLOOKUP($I68,Define!$A:$J,3+O$1,FALSE)</f>
        <v>NA</v>
      </c>
      <c r="P68" t="str">
        <f>VLOOKUP($I68,Define!$A:$J,3+P$1,FALSE)</f>
        <v>NA</v>
      </c>
      <c r="Q68" t="str">
        <f>VLOOKUP($I68,Define!$A:$J,3+Q$1,FALSE)</f>
        <v>NA</v>
      </c>
      <c r="R68">
        <f>VLOOKUP($I68,Define!$A:$J,3+R$1,FALSE)</f>
        <v>4.76</v>
      </c>
    </row>
    <row r="69" spans="1:18" x14ac:dyDescent="0.25">
      <c r="A69" s="34">
        <v>68</v>
      </c>
      <c r="B69" s="18"/>
      <c r="C69" s="14" t="s">
        <v>92</v>
      </c>
      <c r="D69" s="18"/>
      <c r="E69" s="14"/>
      <c r="F69" s="18"/>
      <c r="G69" s="14"/>
      <c r="H69" s="18"/>
      <c r="I69" s="3" t="s">
        <v>8</v>
      </c>
      <c r="J69" t="str">
        <f>VLOOKUP(I69,Define!$A:$C,2,FALSE)</f>
        <v>Insulation Thickness  Fresh Food Front (Door)</v>
      </c>
      <c r="K69" t="str">
        <f>VLOOKUP(I69,Define!$A:$C,3,FALSE)</f>
        <v>cm</v>
      </c>
      <c r="L69">
        <f>VLOOKUP($I69,Define!$A:$J,3+L$1,FALSE)</f>
        <v>4.45</v>
      </c>
      <c r="M69">
        <f>VLOOKUP($I69,Define!$A:$J,3+M$1,FALSE)</f>
        <v>4.45</v>
      </c>
      <c r="N69">
        <f>VLOOKUP($I69,Define!$A:$J,3+N$1,FALSE)</f>
        <v>4.45</v>
      </c>
      <c r="O69" t="str">
        <f>VLOOKUP($I69,Define!$A:$J,3+O$1,FALSE)</f>
        <v>NA</v>
      </c>
      <c r="P69" t="str">
        <f>VLOOKUP($I69,Define!$A:$J,3+P$1,FALSE)</f>
        <v>NA</v>
      </c>
      <c r="Q69" t="str">
        <f>VLOOKUP($I69,Define!$A:$J,3+Q$1,FALSE)</f>
        <v>NA</v>
      </c>
      <c r="R69">
        <f>VLOOKUP($I69,Define!$A:$J,3+R$1,FALSE)</f>
        <v>4.45</v>
      </c>
    </row>
    <row r="70" spans="1:18" x14ac:dyDescent="0.25">
      <c r="A70" s="34">
        <v>69</v>
      </c>
      <c r="B70" s="19"/>
      <c r="C70" s="15" t="s">
        <v>92</v>
      </c>
      <c r="D70" s="19"/>
      <c r="E70" s="15"/>
      <c r="F70" s="19"/>
      <c r="G70" s="15"/>
      <c r="H70" s="19"/>
      <c r="I70" s="28" t="s">
        <v>13</v>
      </c>
      <c r="J70" t="str">
        <f>VLOOKUP(I70,Define!$A:$C,2,FALSE)</f>
        <v>Insulation Thickness  Fresh Food Back</v>
      </c>
      <c r="K70" t="str">
        <f>VLOOKUP(I70,Define!$A:$C,3,FALSE)</f>
        <v>cm</v>
      </c>
      <c r="L70">
        <f>VLOOKUP($I70,Define!$A:$J,3+L$1,FALSE)</f>
        <v>4.76</v>
      </c>
      <c r="M70">
        <f>VLOOKUP($I70,Define!$A:$J,3+M$1,FALSE)</f>
        <v>4.76</v>
      </c>
      <c r="N70">
        <f>VLOOKUP($I70,Define!$A:$J,3+N$1,FALSE)</f>
        <v>4.76</v>
      </c>
      <c r="O70" t="str">
        <f>VLOOKUP($I70,Define!$A:$J,3+O$1,FALSE)</f>
        <v>NA</v>
      </c>
      <c r="P70" t="str">
        <f>VLOOKUP($I70,Define!$A:$J,3+P$1,FALSE)</f>
        <v>NA</v>
      </c>
      <c r="Q70" t="str">
        <f>VLOOKUP($I70,Define!$A:$J,3+Q$1,FALSE)</f>
        <v>NA</v>
      </c>
      <c r="R70">
        <f>VLOOKUP($I70,Define!$A:$J,3+R$1,FALSE)</f>
        <v>4.76</v>
      </c>
    </row>
    <row r="71" spans="1:18" x14ac:dyDescent="0.25">
      <c r="A71" s="34">
        <v>70</v>
      </c>
      <c r="B71" s="18"/>
      <c r="C71" s="14"/>
      <c r="D71" s="18"/>
      <c r="E71" s="14"/>
      <c r="F71" s="18"/>
      <c r="G71" s="14"/>
      <c r="H71" s="18" t="s">
        <v>92</v>
      </c>
      <c r="I71" s="3" t="s">
        <v>39</v>
      </c>
      <c r="J71" t="str">
        <f>VLOOKUP(I71,Define!$A:$C,2,FALSE)</f>
        <v>Insulation Thickness  Fresh Food Top</v>
      </c>
      <c r="K71" t="str">
        <f>VLOOKUP(I71,Define!$A:$C,3,FALSE)</f>
        <v>cm</v>
      </c>
      <c r="L71" t="str">
        <f>VLOOKUP($I71,Define!$A:$J,3+L$1,FALSE)</f>
        <v>NA</v>
      </c>
      <c r="M71" s="1">
        <f>VLOOKUP($I71,Define!$A:$J,3+M$1,FALSE)</f>
        <v>4.76</v>
      </c>
      <c r="N71" s="1">
        <f>VLOOKUP($I71,Define!$A:$J,3+N$1,FALSE)</f>
        <v>4.76</v>
      </c>
      <c r="O71" t="str">
        <f>VLOOKUP($I71,Define!$A:$J,3+O$1,FALSE)</f>
        <v>NA</v>
      </c>
      <c r="P71" t="str">
        <f>VLOOKUP($I71,Define!$A:$J,3+P$1,FALSE)</f>
        <v>NA</v>
      </c>
      <c r="Q71" t="str">
        <f>VLOOKUP($I71,Define!$A:$J,3+Q$1,FALSE)</f>
        <v>NA</v>
      </c>
      <c r="R71" t="str">
        <f>VLOOKUP($I71,Define!$A:$J,3+R$1,FALSE)</f>
        <v>NA</v>
      </c>
    </row>
    <row r="72" spans="1:18" x14ac:dyDescent="0.25">
      <c r="A72" s="34">
        <v>71</v>
      </c>
      <c r="B72" s="18"/>
      <c r="C72" s="14"/>
      <c r="D72" s="18"/>
      <c r="E72" s="14"/>
      <c r="F72" s="18"/>
      <c r="G72" s="14"/>
      <c r="H72" s="18" t="s">
        <v>92</v>
      </c>
      <c r="I72" s="3" t="s">
        <v>9</v>
      </c>
      <c r="J72" t="str">
        <f>VLOOKUP(I72,Define!$A:$C,2,FALSE)</f>
        <v>Insulation Thickness  Fresh Food Left Side</v>
      </c>
      <c r="K72" t="str">
        <f>VLOOKUP(I72,Define!$A:$C,3,FALSE)</f>
        <v>cm</v>
      </c>
      <c r="L72">
        <f>VLOOKUP($I72,Define!$A:$J,3+L$1,FALSE)</f>
        <v>4.76</v>
      </c>
      <c r="M72" s="1">
        <f>VLOOKUP($I72,Define!$A:$J,3+M$1,FALSE)</f>
        <v>4.76</v>
      </c>
      <c r="N72" s="1">
        <f>VLOOKUP($I72,Define!$A:$J,3+N$1,FALSE)</f>
        <v>4.76</v>
      </c>
      <c r="O72" t="str">
        <f>VLOOKUP($I72,Define!$A:$J,3+O$1,FALSE)</f>
        <v>NA</v>
      </c>
      <c r="P72" t="str">
        <f>VLOOKUP($I72,Define!$A:$J,3+P$1,FALSE)</f>
        <v>NA</v>
      </c>
      <c r="Q72" t="str">
        <f>VLOOKUP($I72,Define!$A:$J,3+Q$1,FALSE)</f>
        <v>NA</v>
      </c>
      <c r="R72">
        <f>VLOOKUP($I72,Define!$A:$J,3+R$1,FALSE)</f>
        <v>4.76</v>
      </c>
    </row>
    <row r="73" spans="1:18" x14ac:dyDescent="0.25">
      <c r="A73" s="34">
        <v>72</v>
      </c>
      <c r="B73" s="18"/>
      <c r="C73" s="14"/>
      <c r="D73" s="18"/>
      <c r="E73" s="14"/>
      <c r="F73" s="18"/>
      <c r="G73" s="14"/>
      <c r="H73" s="18" t="s">
        <v>92</v>
      </c>
      <c r="I73" s="3" t="s">
        <v>8</v>
      </c>
      <c r="J73" t="str">
        <f>VLOOKUP(I73,Define!$A:$C,2,FALSE)</f>
        <v>Insulation Thickness  Fresh Food Front (Door)</v>
      </c>
      <c r="K73" t="str">
        <f>VLOOKUP(I73,Define!$A:$C,3,FALSE)</f>
        <v>cm</v>
      </c>
      <c r="L73">
        <f>VLOOKUP($I73,Define!$A:$J,3+L$1,FALSE)</f>
        <v>4.45</v>
      </c>
      <c r="M73" s="1">
        <f>VLOOKUP($I73,Define!$A:$J,3+M$1,FALSE)</f>
        <v>4.45</v>
      </c>
      <c r="N73" s="1">
        <f>VLOOKUP($I73,Define!$A:$J,3+N$1,FALSE)</f>
        <v>4.45</v>
      </c>
      <c r="O73" t="str">
        <f>VLOOKUP($I73,Define!$A:$J,3+O$1,FALSE)</f>
        <v>NA</v>
      </c>
      <c r="P73" t="str">
        <f>VLOOKUP($I73,Define!$A:$J,3+P$1,FALSE)</f>
        <v>NA</v>
      </c>
      <c r="Q73" t="str">
        <f>VLOOKUP($I73,Define!$A:$J,3+Q$1,FALSE)</f>
        <v>NA</v>
      </c>
      <c r="R73">
        <f>VLOOKUP($I73,Define!$A:$J,3+R$1,FALSE)</f>
        <v>4.45</v>
      </c>
    </row>
    <row r="74" spans="1:18" x14ac:dyDescent="0.25">
      <c r="A74" s="34">
        <v>73</v>
      </c>
      <c r="B74" s="19"/>
      <c r="C74" s="15"/>
      <c r="D74" s="19"/>
      <c r="E74" s="15"/>
      <c r="F74" s="19"/>
      <c r="G74" s="15"/>
      <c r="H74" s="19" t="s">
        <v>92</v>
      </c>
      <c r="I74" s="28" t="s">
        <v>13</v>
      </c>
      <c r="J74" t="str">
        <f>VLOOKUP(I74,Define!$A:$C,2,FALSE)</f>
        <v>Insulation Thickness  Fresh Food Back</v>
      </c>
      <c r="K74" t="str">
        <f>VLOOKUP(I74,Define!$A:$C,3,FALSE)</f>
        <v>cm</v>
      </c>
      <c r="L74">
        <f>VLOOKUP($I74,Define!$A:$J,3+L$1,FALSE)</f>
        <v>4.76</v>
      </c>
      <c r="M74" s="1">
        <f>VLOOKUP($I74,Define!$A:$J,3+M$1,FALSE)</f>
        <v>4.76</v>
      </c>
      <c r="N74" s="1">
        <f>VLOOKUP($I74,Define!$A:$J,3+N$1,FALSE)</f>
        <v>4.76</v>
      </c>
      <c r="O74" t="str">
        <f>VLOOKUP($I74,Define!$A:$J,3+O$1,FALSE)</f>
        <v>NA</v>
      </c>
      <c r="P74" t="str">
        <f>VLOOKUP($I74,Define!$A:$J,3+P$1,FALSE)</f>
        <v>NA</v>
      </c>
      <c r="Q74" t="str">
        <f>VLOOKUP($I74,Define!$A:$J,3+Q$1,FALSE)</f>
        <v>NA</v>
      </c>
      <c r="R74">
        <f>VLOOKUP($I74,Define!$A:$J,3+R$1,FALSE)</f>
        <v>4.76</v>
      </c>
    </row>
    <row r="75" spans="1:18" x14ac:dyDescent="0.25">
      <c r="A75" s="34">
        <v>74</v>
      </c>
      <c r="B75" s="18" t="s">
        <v>92</v>
      </c>
      <c r="C75" s="14"/>
      <c r="D75" s="18"/>
      <c r="E75" s="14"/>
      <c r="F75" s="18"/>
      <c r="G75" s="14"/>
      <c r="H75" s="18"/>
      <c r="I75" s="3" t="s">
        <v>5</v>
      </c>
      <c r="J75" t="str">
        <f>VLOOKUP(I75,Define!$A:$C,2,FALSE)</f>
        <v>Insulation thickness on the bottom</v>
      </c>
      <c r="K75" t="str">
        <f>VLOOKUP(I75,Define!$A:$C,3,FALSE)</f>
        <v>cm</v>
      </c>
      <c r="L75">
        <f>VLOOKUP($I75,Define!$A:$J,3+L$1,FALSE)</f>
        <v>5.08</v>
      </c>
      <c r="M75">
        <f>VLOOKUP($I75,Define!$A:$J,3+M$1,FALSE)</f>
        <v>5.08</v>
      </c>
      <c r="N75" s="1">
        <f>VLOOKUP($I75,Define!$A:$J,3+N$1,FALSE)</f>
        <v>5.08</v>
      </c>
      <c r="O75">
        <f>VLOOKUP($I75,Define!$A:$J,3+O$1,FALSE)</f>
        <v>5.08</v>
      </c>
      <c r="P75">
        <f>VLOOKUP($I75,Define!$A:$J,3+P$1,FALSE)</f>
        <v>5.08</v>
      </c>
      <c r="Q75">
        <f>VLOOKUP($I75,Define!$A:$J,3+Q$1,FALSE)</f>
        <v>5.08</v>
      </c>
      <c r="R75">
        <f>VLOOKUP($I75,Define!$A:$J,3+R$1,FALSE)</f>
        <v>5.08</v>
      </c>
    </row>
    <row r="76" spans="1:18" x14ac:dyDescent="0.25">
      <c r="A76" s="34">
        <v>75</v>
      </c>
      <c r="B76" s="18" t="s">
        <v>92</v>
      </c>
      <c r="C76" s="14"/>
      <c r="D76" s="18"/>
      <c r="E76" s="14"/>
      <c r="F76" s="18"/>
      <c r="G76" s="14"/>
      <c r="H76" s="18"/>
      <c r="I76" s="3" t="s">
        <v>40</v>
      </c>
      <c r="J76" t="str">
        <f>VLOOKUP(I76,Define!$A:$C,2,FALSE)</f>
        <v xml:space="preserve">Cinsul-Thickness Of Insulation Over Compressor </v>
      </c>
      <c r="K76" t="str">
        <f>VLOOKUP(I76,Define!$A:$C,3,FALSE)</f>
        <v>cm</v>
      </c>
      <c r="L76">
        <f>VLOOKUP($I76,Define!$A:$J,3+L$1,FALSE)</f>
        <v>5.53</v>
      </c>
      <c r="M76" t="str">
        <f>VLOOKUP($I76,Define!$A:$J,3+M$1,FALSE)</f>
        <v>NA</v>
      </c>
      <c r="N76" s="1">
        <f>VLOOKUP($I76,Define!$A:$J,3+N$1,FALSE)</f>
        <v>5.53</v>
      </c>
      <c r="O76">
        <f>VLOOKUP($I76,Define!$A:$J,3+O$1,FALSE)</f>
        <v>5.53</v>
      </c>
      <c r="P76">
        <f>VLOOKUP($I76,Define!$A:$J,3+P$1,FALSE)</f>
        <v>5.53</v>
      </c>
      <c r="Q76">
        <f>VLOOKUP($I76,Define!$A:$J,3+Q$1,FALSE)</f>
        <v>5.53</v>
      </c>
      <c r="R76">
        <f>VLOOKUP($I76,Define!$A:$J,3+R$1,FALSE)</f>
        <v>5.53</v>
      </c>
    </row>
    <row r="77" spans="1:18" x14ac:dyDescent="0.25">
      <c r="A77" s="34">
        <v>76</v>
      </c>
      <c r="B77" s="19" t="s">
        <v>92</v>
      </c>
      <c r="C77" s="15"/>
      <c r="D77" s="19"/>
      <c r="E77" s="15"/>
      <c r="F77" s="19"/>
      <c r="G77" s="15"/>
      <c r="H77" s="19"/>
      <c r="I77" s="28" t="s">
        <v>4</v>
      </c>
      <c r="J77" t="str">
        <f>VLOOKUP(I77,Define!$A:$C,2,FALSE)</f>
        <v>Maximum Thickness Of Bottom Insulation Freezer</v>
      </c>
      <c r="K77" t="str">
        <f>VLOOKUP(I77,Define!$A:$C,3,FALSE)</f>
        <v>cm</v>
      </c>
      <c r="L77" t="str">
        <f>VLOOKUP($I77,Define!$A:$J,3+L$1,FALSE)</f>
        <v>NA</v>
      </c>
      <c r="M77" t="str">
        <f>VLOOKUP($I77,Define!$A:$J,3+M$1,FALSE)</f>
        <v>NA</v>
      </c>
      <c r="N77" s="1">
        <f>VLOOKUP($I77,Define!$A:$J,3+N$1,FALSE)</f>
        <v>5.53</v>
      </c>
      <c r="O77" t="str">
        <f>VLOOKUP($I77,Define!$A:$J,3+O$1,FALSE)</f>
        <v>NA</v>
      </c>
      <c r="P77" t="str">
        <f>VLOOKUP($I77,Define!$A:$J,3+P$1,FALSE)</f>
        <v>NA</v>
      </c>
      <c r="Q77" t="str">
        <f>VLOOKUP($I77,Define!$A:$J,3+Q$1,FALSE)</f>
        <v>NA</v>
      </c>
      <c r="R77" t="str">
        <f>VLOOKUP($I77,Define!$A:$J,3+R$1,FALSE)</f>
        <v>NA</v>
      </c>
    </row>
    <row r="78" spans="1:18" x14ac:dyDescent="0.25">
      <c r="A78" s="34">
        <v>77</v>
      </c>
      <c r="B78" s="18"/>
      <c r="C78" s="14" t="s">
        <v>92</v>
      </c>
      <c r="D78" s="18" t="s">
        <v>92</v>
      </c>
      <c r="E78" s="14"/>
      <c r="F78" s="18"/>
      <c r="G78" s="14" t="s">
        <v>92</v>
      </c>
      <c r="H78" s="18"/>
      <c r="I78" s="3" t="s">
        <v>5</v>
      </c>
      <c r="J78" t="str">
        <f>VLOOKUP(I78,Define!$A:$C,2,FALSE)</f>
        <v>Insulation thickness on the bottom</v>
      </c>
      <c r="K78" t="str">
        <f>VLOOKUP(I78,Define!$A:$C,3,FALSE)</f>
        <v>cm</v>
      </c>
      <c r="L78">
        <f>VLOOKUP($I78,Define!$A:$J,3+L$1,FALSE)</f>
        <v>5.08</v>
      </c>
      <c r="M78">
        <f>VLOOKUP($I78,Define!$A:$J,3+M$1,FALSE)</f>
        <v>5.08</v>
      </c>
      <c r="N78" s="1">
        <f>VLOOKUP($I78,Define!$A:$J,3+N$1,FALSE)</f>
        <v>5.08</v>
      </c>
      <c r="O78">
        <f>VLOOKUP($I78,Define!$A:$J,3+O$1,FALSE)</f>
        <v>5.08</v>
      </c>
      <c r="P78" s="1">
        <f>VLOOKUP($I78,Define!$A:$J,3+P$1,FALSE)</f>
        <v>5.08</v>
      </c>
      <c r="Q78" s="13">
        <f>VLOOKUP($I78,Define!$A:$J,3+Q$1,FALSE)</f>
        <v>5.08</v>
      </c>
      <c r="R78">
        <f>VLOOKUP($I78,Define!$A:$J,3+R$1,FALSE)</f>
        <v>5.08</v>
      </c>
    </row>
    <row r="79" spans="1:18" x14ac:dyDescent="0.25">
      <c r="A79" s="34">
        <v>78</v>
      </c>
      <c r="B79" s="19"/>
      <c r="C79" s="15" t="s">
        <v>92</v>
      </c>
      <c r="D79" s="19" t="s">
        <v>92</v>
      </c>
      <c r="E79" s="15"/>
      <c r="F79" s="19"/>
      <c r="G79" s="15" t="s">
        <v>92</v>
      </c>
      <c r="H79" s="19"/>
      <c r="I79" s="28" t="s">
        <v>40</v>
      </c>
      <c r="J79" t="str">
        <f>VLOOKUP(I79,Define!$A:$C,2,FALSE)</f>
        <v xml:space="preserve">Cinsul-Thickness Of Insulation Over Compressor </v>
      </c>
      <c r="K79" t="str">
        <f>VLOOKUP(I79,Define!$A:$C,3,FALSE)</f>
        <v>cm</v>
      </c>
      <c r="L79">
        <f>VLOOKUP($I79,Define!$A:$J,3+L$1,FALSE)</f>
        <v>5.53</v>
      </c>
      <c r="M79" t="str">
        <f>VLOOKUP($I79,Define!$A:$J,3+M$1,FALSE)</f>
        <v>NA</v>
      </c>
      <c r="N79" s="1">
        <f>VLOOKUP($I79,Define!$A:$J,3+N$1,FALSE)</f>
        <v>5.53</v>
      </c>
      <c r="O79">
        <f>VLOOKUP($I79,Define!$A:$J,3+O$1,FALSE)</f>
        <v>5.53</v>
      </c>
      <c r="P79" s="1">
        <f>VLOOKUP($I79,Define!$A:$J,3+P$1,FALSE)</f>
        <v>5.53</v>
      </c>
      <c r="Q79" s="13">
        <f>VLOOKUP($I79,Define!$A:$J,3+Q$1,FALSE)</f>
        <v>5.53</v>
      </c>
      <c r="R79">
        <f>VLOOKUP($I79,Define!$A:$J,3+R$1,FALSE)</f>
        <v>5.53</v>
      </c>
    </row>
    <row r="80" spans="1:18" x14ac:dyDescent="0.25">
      <c r="A80" s="34">
        <v>79</v>
      </c>
      <c r="B80" s="18"/>
      <c r="C80" s="14"/>
      <c r="D80" s="18"/>
      <c r="E80" s="14" t="s">
        <v>92</v>
      </c>
      <c r="F80" s="18"/>
      <c r="G80" s="14"/>
      <c r="H80" s="18"/>
      <c r="I80" s="3" t="s">
        <v>5</v>
      </c>
      <c r="J80" t="str">
        <f>VLOOKUP(I80,Define!$A:$C,2,FALSE)</f>
        <v>Insulation thickness on the bottom</v>
      </c>
      <c r="K80" t="str">
        <f>VLOOKUP(I80,Define!$A:$C,3,FALSE)</f>
        <v>cm</v>
      </c>
      <c r="L80">
        <f>VLOOKUP($I80,Define!$A:$J,3+L$1,FALSE)</f>
        <v>5.08</v>
      </c>
      <c r="M80">
        <f>VLOOKUP($I80,Define!$A:$J,3+M$1,FALSE)</f>
        <v>5.08</v>
      </c>
      <c r="N80">
        <f>VLOOKUP($I80,Define!$A:$J,3+N$1,FALSE)</f>
        <v>5.08</v>
      </c>
      <c r="O80" s="1">
        <f>VLOOKUP($I80,Define!$A:$J,3+O$1,FALSE)</f>
        <v>5.08</v>
      </c>
      <c r="P80">
        <f>VLOOKUP($I80,Define!$A:$J,3+P$1,FALSE)</f>
        <v>5.08</v>
      </c>
      <c r="Q80">
        <f>VLOOKUP($I80,Define!$A:$J,3+Q$1,FALSE)</f>
        <v>5.08</v>
      </c>
      <c r="R80">
        <f>VLOOKUP($I80,Define!$A:$J,3+R$1,FALSE)</f>
        <v>5.08</v>
      </c>
    </row>
    <row r="81" spans="1:18" x14ac:dyDescent="0.25">
      <c r="A81" s="34">
        <v>80</v>
      </c>
      <c r="B81" s="18"/>
      <c r="C81" s="14"/>
      <c r="D81" s="18"/>
      <c r="E81" s="14" t="s">
        <v>92</v>
      </c>
      <c r="F81" s="18"/>
      <c r="G81" s="14"/>
      <c r="H81" s="18"/>
      <c r="I81" s="3" t="s">
        <v>40</v>
      </c>
      <c r="J81" t="str">
        <f>VLOOKUP(I81,Define!$A:$C,2,FALSE)</f>
        <v xml:space="preserve">Cinsul-Thickness Of Insulation Over Compressor </v>
      </c>
      <c r="K81" t="str">
        <f>VLOOKUP(I81,Define!$A:$C,3,FALSE)</f>
        <v>cm</v>
      </c>
      <c r="L81">
        <f>VLOOKUP($I81,Define!$A:$J,3+L$1,FALSE)</f>
        <v>5.53</v>
      </c>
      <c r="M81" t="str">
        <f>VLOOKUP($I81,Define!$A:$J,3+M$1,FALSE)</f>
        <v>NA</v>
      </c>
      <c r="N81">
        <f>VLOOKUP($I81,Define!$A:$J,3+N$1,FALSE)</f>
        <v>5.53</v>
      </c>
      <c r="O81" s="1">
        <f>VLOOKUP($I81,Define!$A:$J,3+O$1,FALSE)</f>
        <v>5.53</v>
      </c>
      <c r="P81">
        <f>VLOOKUP($I81,Define!$A:$J,3+P$1,FALSE)</f>
        <v>5.53</v>
      </c>
      <c r="Q81">
        <f>VLOOKUP($I81,Define!$A:$J,3+Q$1,FALSE)</f>
        <v>5.53</v>
      </c>
      <c r="R81">
        <f>VLOOKUP($I81,Define!$A:$J,3+R$1,FALSE)</f>
        <v>5.53</v>
      </c>
    </row>
    <row r="82" spans="1:18" x14ac:dyDescent="0.25">
      <c r="A82" s="34">
        <v>81</v>
      </c>
      <c r="B82" s="18"/>
      <c r="C82" s="14"/>
      <c r="D82" s="18"/>
      <c r="E82" s="14" t="s">
        <v>92</v>
      </c>
      <c r="F82" s="18"/>
      <c r="G82" s="14"/>
      <c r="H82" s="18"/>
      <c r="I82" s="3" t="s">
        <v>71</v>
      </c>
      <c r="J82" t="str">
        <f>VLOOKUP(I82,Define!$A:$C,2,FALSE)</f>
        <v>Thickness Of Insulation On Side Of Compressor Compartment</v>
      </c>
      <c r="K82" t="str">
        <f>VLOOKUP(I82,Define!$A:$C,3,FALSE)</f>
        <v>cm</v>
      </c>
      <c r="L82" t="str">
        <f>VLOOKUP($I82,Define!$A:$J,3+L$1,FALSE)</f>
        <v>NA</v>
      </c>
      <c r="M82" t="str">
        <f>VLOOKUP($I82,Define!$A:$J,3+M$1,FALSE)</f>
        <v>NA</v>
      </c>
      <c r="N82" t="str">
        <f>VLOOKUP($I82,Define!$A:$J,3+N$1,FALSE)</f>
        <v>NA</v>
      </c>
      <c r="O82" s="1">
        <f>VLOOKUP($I82,Define!$A:$J,3+O$1,FALSE)</f>
        <v>5.08</v>
      </c>
      <c r="P82" t="str">
        <f>VLOOKUP($I82,Define!$A:$J,3+P$1,FALSE)</f>
        <v>NA</v>
      </c>
      <c r="Q82" t="str">
        <f>VLOOKUP($I82,Define!$A:$J,3+Q$1,FALSE)</f>
        <v>NA</v>
      </c>
      <c r="R82" t="str">
        <f>VLOOKUP($I82,Define!$A:$J,3+R$1,FALSE)</f>
        <v>NA</v>
      </c>
    </row>
    <row r="83" spans="1:18" x14ac:dyDescent="0.25">
      <c r="A83" s="34">
        <v>82</v>
      </c>
      <c r="B83" s="19"/>
      <c r="C83" s="15"/>
      <c r="D83" s="19"/>
      <c r="E83" s="15" t="s">
        <v>92</v>
      </c>
      <c r="F83" s="19"/>
      <c r="G83" s="15"/>
      <c r="H83" s="19"/>
      <c r="I83" s="28" t="s">
        <v>72</v>
      </c>
      <c r="J83" t="str">
        <f>VLOOKUP(I83,Define!$A:$C,2,FALSE)</f>
        <v>Thickness Of Insulation On Top Of Compressor Compartment</v>
      </c>
      <c r="K83" t="str">
        <f>VLOOKUP(I83,Define!$A:$C,3,FALSE)</f>
        <v>cm</v>
      </c>
      <c r="L83" t="str">
        <f>VLOOKUP($I83,Define!$A:$J,3+L$1,FALSE)</f>
        <v>NA</v>
      </c>
      <c r="M83" t="str">
        <f>VLOOKUP($I83,Define!$A:$J,3+M$1,FALSE)</f>
        <v>NA</v>
      </c>
      <c r="N83" t="str">
        <f>VLOOKUP($I83,Define!$A:$J,3+N$1,FALSE)</f>
        <v>NA</v>
      </c>
      <c r="O83" s="1">
        <f>VLOOKUP($I83,Define!$A:$J,3+O$1,FALSE)</f>
        <v>5.08</v>
      </c>
      <c r="P83" t="str">
        <f>VLOOKUP($I83,Define!$A:$J,3+P$1,FALSE)</f>
        <v>NA</v>
      </c>
      <c r="Q83" t="str">
        <f>VLOOKUP($I83,Define!$A:$J,3+Q$1,FALSE)</f>
        <v>NA</v>
      </c>
      <c r="R83" t="str">
        <f>VLOOKUP($I83,Define!$A:$J,3+R$1,FALSE)</f>
        <v>NA</v>
      </c>
    </row>
    <row r="84" spans="1:18" x14ac:dyDescent="0.25">
      <c r="A84" s="34">
        <v>83</v>
      </c>
      <c r="B84" s="26"/>
      <c r="C84" s="25"/>
      <c r="D84" s="26"/>
      <c r="E84" s="25"/>
      <c r="F84" s="26"/>
      <c r="G84" s="25"/>
      <c r="H84" s="27" t="s">
        <v>92</v>
      </c>
      <c r="I84" s="33" t="s">
        <v>5</v>
      </c>
      <c r="J84" t="str">
        <f>VLOOKUP(I84,Define!$A:$C,2,FALSE)</f>
        <v>Insulation thickness on the bottom</v>
      </c>
      <c r="K84" t="str">
        <f>VLOOKUP(I84,Define!$A:$C,3,FALSE)</f>
        <v>cm</v>
      </c>
      <c r="L84">
        <f>VLOOKUP($I84,Define!$A:$J,3+L$1,FALSE)</f>
        <v>5.08</v>
      </c>
      <c r="M84" s="1">
        <f>VLOOKUP($I84,Define!$A:$J,3+M$1,FALSE)</f>
        <v>5.08</v>
      </c>
      <c r="N84" s="1">
        <f>VLOOKUP($I84,Define!$A:$J,3+N$1,FALSE)</f>
        <v>5.08</v>
      </c>
      <c r="O84">
        <f>VLOOKUP($I84,Define!$A:$J,3+O$1,FALSE)</f>
        <v>5.08</v>
      </c>
      <c r="P84">
        <f>VLOOKUP($I84,Define!$A:$J,3+P$1,FALSE)</f>
        <v>5.08</v>
      </c>
      <c r="Q84">
        <f>VLOOKUP($I84,Define!$A:$J,3+Q$1,FALSE)</f>
        <v>5.08</v>
      </c>
      <c r="R84">
        <f>VLOOKUP($I84,Define!$A:$J,3+R$1,FALSE)</f>
        <v>5.08</v>
      </c>
    </row>
    <row r="85" spans="1:18" x14ac:dyDescent="0.25">
      <c r="A85" s="34">
        <v>84</v>
      </c>
      <c r="B85" s="24" t="s">
        <v>92</v>
      </c>
      <c r="C85" s="3" t="s">
        <v>92</v>
      </c>
      <c r="D85" s="24" t="s">
        <v>92</v>
      </c>
      <c r="E85" s="3"/>
      <c r="F85" s="24"/>
      <c r="G85" s="3"/>
      <c r="H85" s="24" t="s">
        <v>92</v>
      </c>
      <c r="I85" s="3" t="s">
        <v>57</v>
      </c>
      <c r="J85" t="str">
        <f>VLOOKUP(I85,Define!$A:$C,2,FALSE)</f>
        <v>Freezer Refrigerated Volume Shelf/Evap</v>
      </c>
      <c r="K85" t="str">
        <f>VLOOKUP(I85,Define!$A:$C,3,FALSE)</f>
        <v>liter</v>
      </c>
      <c r="L85">
        <f>VLOOKUP($I85,Define!$A:$J,3+L$1,FALSE)</f>
        <v>21.01</v>
      </c>
      <c r="M85">
        <f>VLOOKUP($I85,Define!$A:$J,3+M$1,FALSE)</f>
        <v>21.01</v>
      </c>
      <c r="N85">
        <f>VLOOKUP($I85,Define!$A:$J,3+N$1,FALSE)</f>
        <v>21.01</v>
      </c>
      <c r="O85">
        <f>VLOOKUP($I85,Define!$A:$J,3+O$1,FALSE)</f>
        <v>21.01</v>
      </c>
      <c r="P85">
        <f>VLOOKUP($I85,Define!$A:$J,3+P$1,FALSE)</f>
        <v>21.01</v>
      </c>
      <c r="Q85">
        <f>VLOOKUP($I85,Define!$A:$J,3+Q$1,FALSE)</f>
        <v>21.01</v>
      </c>
      <c r="R85">
        <f>VLOOKUP($I85,Define!$A:$J,3+R$1,FALSE)</f>
        <v>21.01</v>
      </c>
    </row>
    <row r="86" spans="1:18" x14ac:dyDescent="0.25">
      <c r="A86" s="34">
        <v>85</v>
      </c>
      <c r="B86" s="24" t="s">
        <v>92</v>
      </c>
      <c r="C86" s="3" t="s">
        <v>92</v>
      </c>
      <c r="D86" s="24" t="s">
        <v>92</v>
      </c>
      <c r="E86" s="3"/>
      <c r="F86" s="24"/>
      <c r="G86" s="3"/>
      <c r="H86" s="24" t="s">
        <v>92</v>
      </c>
      <c r="I86" s="3" t="s">
        <v>10</v>
      </c>
      <c r="J86" t="str">
        <f>VLOOKUP(I86,Define!$A:$C,2,FALSE)</f>
        <v>Freezer Refrigerated Volume Net Volume</v>
      </c>
      <c r="K86" t="str">
        <f>VLOOKUP(I86,Define!$A:$C,3,FALSE)</f>
        <v>liter</v>
      </c>
      <c r="L86">
        <f>VLOOKUP($I86,Define!$A:$J,3+L$1,FALSE)</f>
        <v>135.07</v>
      </c>
      <c r="M86">
        <f>VLOOKUP($I86,Define!$A:$J,3+M$1,FALSE)</f>
        <v>135.07</v>
      </c>
      <c r="N86">
        <f>VLOOKUP($I86,Define!$A:$J,3+N$1,FALSE)</f>
        <v>135.07</v>
      </c>
      <c r="O86">
        <f>VLOOKUP($I86,Define!$A:$J,3+O$1,FALSE)</f>
        <v>135.07</v>
      </c>
      <c r="P86">
        <f>VLOOKUP($I86,Define!$A:$J,3+P$1,FALSE)</f>
        <v>135.07</v>
      </c>
      <c r="Q86">
        <f>VLOOKUP($I86,Define!$A:$J,3+Q$1,FALSE)</f>
        <v>135.07</v>
      </c>
      <c r="R86">
        <f>VLOOKUP($I86,Define!$A:$J,3+R$1,FALSE)</f>
        <v>135.07</v>
      </c>
    </row>
    <row r="87" spans="1:18" x14ac:dyDescent="0.25">
      <c r="A87" s="34">
        <v>86</v>
      </c>
      <c r="B87" s="24" t="s">
        <v>92</v>
      </c>
      <c r="C87" s="3" t="s">
        <v>92</v>
      </c>
      <c r="D87" s="24" t="s">
        <v>92</v>
      </c>
      <c r="E87" s="3"/>
      <c r="F87" s="24"/>
      <c r="G87" s="3"/>
      <c r="H87" s="24" t="s">
        <v>92</v>
      </c>
      <c r="I87" s="3" t="s">
        <v>56</v>
      </c>
      <c r="J87" t="str">
        <f>VLOOKUP(I87,Define!$A:$C,2,FALSE)</f>
        <v>Refrigerated Volume Shelf/Evap</v>
      </c>
      <c r="K87" t="str">
        <f>VLOOKUP(I87,Define!$A:$C,3,FALSE)</f>
        <v>liter</v>
      </c>
      <c r="L87">
        <f>VLOOKUP($I87,Define!$A:$J,3+L$1,FALSE)</f>
        <v>18.34</v>
      </c>
      <c r="M87">
        <f>VLOOKUP($I87,Define!$A:$J,3+M$1,FALSE)</f>
        <v>18.34</v>
      </c>
      <c r="N87">
        <f>VLOOKUP($I87,Define!$A:$J,3+N$1,FALSE)</f>
        <v>18.34</v>
      </c>
      <c r="O87" t="str">
        <f>VLOOKUP($I87,Define!$A:$J,3+O$1,FALSE)</f>
        <v>NA</v>
      </c>
      <c r="P87" t="str">
        <f>VLOOKUP($I87,Define!$A:$J,3+P$1,FALSE)</f>
        <v>NA</v>
      </c>
      <c r="Q87">
        <f>VLOOKUP($I87,Define!$A:$J,3+Q$1,FALSE)</f>
        <v>18.34</v>
      </c>
      <c r="R87">
        <f>VLOOKUP($I87,Define!$A:$J,3+R$1,FALSE)</f>
        <v>18.34</v>
      </c>
    </row>
    <row r="88" spans="1:18" x14ac:dyDescent="0.25">
      <c r="A88" s="41">
        <v>87</v>
      </c>
      <c r="B88" s="29" t="s">
        <v>92</v>
      </c>
      <c r="C88" s="28" t="s">
        <v>92</v>
      </c>
      <c r="D88" s="29" t="s">
        <v>92</v>
      </c>
      <c r="E88" s="28"/>
      <c r="F88" s="29"/>
      <c r="G88" s="28"/>
      <c r="H88" s="29" t="s">
        <v>92</v>
      </c>
      <c r="I88" s="28" t="s">
        <v>11</v>
      </c>
      <c r="J88" t="str">
        <f>VLOOKUP(I88,Define!$A:$C,2,FALSE)</f>
        <v>Refrigerated Volume Net Volume</v>
      </c>
      <c r="K88" t="str">
        <f>VLOOKUP(I88,Define!$A:$C,3,FALSE)</f>
        <v>liter</v>
      </c>
      <c r="L88" s="39">
        <f>VLOOKUP($I88,Define!$A:$J,3+L$1,FALSE)</f>
        <v>394.79</v>
      </c>
      <c r="M88" s="39">
        <f>VLOOKUP($I88,Define!$A:$J,3+M$1,FALSE)</f>
        <v>394.79</v>
      </c>
      <c r="N88" s="39">
        <f>VLOOKUP($I88,Define!$A:$J,3+N$1,FALSE)</f>
        <v>394.79</v>
      </c>
      <c r="O88" t="str">
        <f>VLOOKUP($I88,Define!$A:$J,3+O$1,FALSE)</f>
        <v>NA</v>
      </c>
      <c r="P88" t="str">
        <f>VLOOKUP($I88,Define!$A:$J,3+P$1,FALSE)</f>
        <v>NA</v>
      </c>
      <c r="Q88" s="39">
        <f>VLOOKUP($I88,Define!$A:$J,3+Q$1,FALSE)</f>
        <v>394.79</v>
      </c>
      <c r="R88">
        <f>VLOOKUP($I88,Define!$A:$J,3+R$1,FALSE)</f>
        <v>394.79</v>
      </c>
    </row>
    <row r="89" spans="1:18" x14ac:dyDescent="0.25">
      <c r="A89" s="34">
        <v>88</v>
      </c>
      <c r="B89" s="21"/>
      <c r="D89" s="21"/>
      <c r="E89" t="s">
        <v>92</v>
      </c>
      <c r="F89" s="21"/>
      <c r="G89" t="s">
        <v>92</v>
      </c>
      <c r="H89" s="21"/>
      <c r="I89" s="3" t="s">
        <v>57</v>
      </c>
      <c r="J89" t="str">
        <f>VLOOKUP(I89,Define!$A:$C,2,FALSE)</f>
        <v>Freezer Refrigerated Volume Shelf/Evap</v>
      </c>
      <c r="K89" t="str">
        <f>VLOOKUP(I89,Define!$A:$C,3,FALSE)</f>
        <v>liter</v>
      </c>
      <c r="L89">
        <f>VLOOKUP($I89,Define!$A:$J,3+L$1,FALSE)</f>
        <v>21.01</v>
      </c>
      <c r="M89">
        <f>VLOOKUP($I89,Define!$A:$J,3+M$1,FALSE)</f>
        <v>21.01</v>
      </c>
      <c r="N89" s="1">
        <f>VLOOKUP($I89,Define!$A:$J,3+N$1,FALSE)</f>
        <v>21.01</v>
      </c>
      <c r="O89" s="1">
        <f>VLOOKUP($I89,Define!$A:$J,3+O$1,FALSE)</f>
        <v>21.01</v>
      </c>
      <c r="P89" s="1">
        <f>VLOOKUP($I89,Define!$A:$J,3+P$1,FALSE)</f>
        <v>21.01</v>
      </c>
      <c r="Q89">
        <f>VLOOKUP($I89,Define!$A:$J,3+Q$1,FALSE)</f>
        <v>21.01</v>
      </c>
      <c r="R89">
        <f>VLOOKUP($I89,Define!$A:$J,3+R$1,FALSE)</f>
        <v>21.01</v>
      </c>
    </row>
    <row r="90" spans="1:18" x14ac:dyDescent="0.25">
      <c r="A90" s="34">
        <v>89</v>
      </c>
      <c r="B90" s="30"/>
      <c r="C90" s="16"/>
      <c r="D90" s="30"/>
      <c r="E90" s="16" t="s">
        <v>92</v>
      </c>
      <c r="F90" s="30"/>
      <c r="G90" s="16" t="s">
        <v>92</v>
      </c>
      <c r="H90" s="30"/>
      <c r="I90" s="28" t="s">
        <v>10</v>
      </c>
      <c r="J90" t="str">
        <f>VLOOKUP(I90,Define!$A:$C,2,FALSE)</f>
        <v>Freezer Refrigerated Volume Net Volume</v>
      </c>
      <c r="K90" t="str">
        <f>VLOOKUP(I90,Define!$A:$C,3,FALSE)</f>
        <v>liter</v>
      </c>
      <c r="L90">
        <f>VLOOKUP($I90,Define!$A:$J,3+L$1,FALSE)</f>
        <v>135.07</v>
      </c>
      <c r="M90">
        <f>VLOOKUP($I90,Define!$A:$J,3+M$1,FALSE)</f>
        <v>135.07</v>
      </c>
      <c r="N90" s="1">
        <f>VLOOKUP($I90,Define!$A:$J,3+N$1,FALSE)</f>
        <v>135.07</v>
      </c>
      <c r="O90" s="1">
        <f>VLOOKUP($I90,Define!$A:$J,3+O$1,FALSE)</f>
        <v>135.07</v>
      </c>
      <c r="P90" s="1">
        <f>VLOOKUP($I90,Define!$A:$J,3+P$1,FALSE)</f>
        <v>135.07</v>
      </c>
      <c r="Q90">
        <f>VLOOKUP($I90,Define!$A:$J,3+Q$1,FALSE)</f>
        <v>135.07</v>
      </c>
      <c r="R90">
        <f>VLOOKUP($I90,Define!$A:$J,3+R$1,FALSE)</f>
        <v>135.07</v>
      </c>
    </row>
    <row r="91" spans="1:18" x14ac:dyDescent="0.25">
      <c r="A91" s="34">
        <v>90</v>
      </c>
      <c r="B91" s="21"/>
      <c r="D91" s="18" t="s">
        <v>92</v>
      </c>
      <c r="F91" s="21"/>
      <c r="H91" s="21"/>
      <c r="I91" s="3" t="s">
        <v>66</v>
      </c>
      <c r="J91" t="str">
        <f>VLOOKUP(I91,Define!$A:$C,2,FALSE)</f>
        <v>Hight Freezer Compartment In A Single-Door Refrigerator.</v>
      </c>
      <c r="K91" t="str">
        <f>VLOOKUP(I91,Define!$A:$C,3,FALSE)</f>
        <v>cm</v>
      </c>
      <c r="L91" t="str">
        <f>VLOOKUP($I91,Define!$A:$J,3+L$1,FALSE)</f>
        <v>NA</v>
      </c>
      <c r="M91" t="str">
        <f>VLOOKUP($I91,Define!$A:$J,3+M$1,FALSE)</f>
        <v>NA</v>
      </c>
      <c r="N91" t="str">
        <f>VLOOKUP($I91,Define!$A:$J,3+N$1,FALSE)</f>
        <v>NA</v>
      </c>
      <c r="O91" t="str">
        <f>VLOOKUP($I91,Define!$A:$J,3+O$1,FALSE)</f>
        <v>NA</v>
      </c>
      <c r="P91" t="str">
        <f>VLOOKUP($I91,Define!$A:$J,3+P$1,FALSE)</f>
        <v>NA</v>
      </c>
      <c r="Q91" s="1">
        <f>VLOOKUP($I91,Define!$A:$J,3+Q$1,FALSE)</f>
        <v>130</v>
      </c>
      <c r="R91" t="str">
        <f>VLOOKUP($I91,Define!$A:$J,3+R$1,FALSE)</f>
        <v>NA</v>
      </c>
    </row>
    <row r="92" spans="1:18" x14ac:dyDescent="0.25">
      <c r="A92" s="34">
        <v>91</v>
      </c>
      <c r="B92" s="21"/>
      <c r="D92" s="18" t="s">
        <v>92</v>
      </c>
      <c r="F92" s="21"/>
      <c r="H92" s="21"/>
      <c r="I92" s="3" t="s">
        <v>67</v>
      </c>
      <c r="J92" t="str">
        <f>VLOOKUP(I92,Define!$A:$C,2,FALSE)</f>
        <v>Width Freezer Compartment In A Single-Door Refrigerator.</v>
      </c>
      <c r="K92" t="str">
        <f>VLOOKUP(I92,Define!$A:$C,3,FALSE)</f>
        <v>cm</v>
      </c>
      <c r="L92" t="str">
        <f>VLOOKUP($I92,Define!$A:$J,3+L$1,FALSE)</f>
        <v>NA</v>
      </c>
      <c r="M92" t="str">
        <f>VLOOKUP($I92,Define!$A:$J,3+M$1,FALSE)</f>
        <v>NA</v>
      </c>
      <c r="N92" t="str">
        <f>VLOOKUP($I92,Define!$A:$J,3+N$1,FALSE)</f>
        <v>NA</v>
      </c>
      <c r="O92" t="str">
        <f>VLOOKUP($I92,Define!$A:$J,3+O$1,FALSE)</f>
        <v>NA</v>
      </c>
      <c r="P92" t="str">
        <f>VLOOKUP($I92,Define!$A:$J,3+P$1,FALSE)</f>
        <v>NA</v>
      </c>
      <c r="Q92" s="1">
        <f>VLOOKUP($I92,Define!$A:$J,3+Q$1,FALSE)</f>
        <v>150</v>
      </c>
      <c r="R92" t="str">
        <f>VLOOKUP($I92,Define!$A:$J,3+R$1,FALSE)</f>
        <v>NA</v>
      </c>
    </row>
    <row r="93" spans="1:18" x14ac:dyDescent="0.25">
      <c r="A93" s="34">
        <v>92</v>
      </c>
      <c r="B93" s="30"/>
      <c r="C93" s="16"/>
      <c r="D93" s="19" t="s">
        <v>92</v>
      </c>
      <c r="E93" s="16"/>
      <c r="F93" s="30"/>
      <c r="G93" s="16"/>
      <c r="H93" s="30"/>
      <c r="I93" s="28" t="s">
        <v>68</v>
      </c>
      <c r="J93" t="str">
        <f>VLOOKUP(I93,Define!$A:$C,2,FALSE)</f>
        <v>Depth Freezer Compartment In A Single-Door Refrigerator.</v>
      </c>
      <c r="K93" t="str">
        <f>VLOOKUP(I93,Define!$A:$C,3,FALSE)</f>
        <v>cm</v>
      </c>
      <c r="L93" t="str">
        <f>VLOOKUP($I93,Define!$A:$J,3+L$1,FALSE)</f>
        <v>NA</v>
      </c>
      <c r="M93" t="str">
        <f>VLOOKUP($I93,Define!$A:$J,3+M$1,FALSE)</f>
        <v>NA</v>
      </c>
      <c r="N93" t="str">
        <f>VLOOKUP($I93,Define!$A:$J,3+N$1,FALSE)</f>
        <v>NA</v>
      </c>
      <c r="O93" t="str">
        <f>VLOOKUP($I93,Define!$A:$J,3+O$1,FALSE)</f>
        <v>NA</v>
      </c>
      <c r="P93" t="str">
        <f>VLOOKUP($I93,Define!$A:$J,3+P$1,FALSE)</f>
        <v>NA</v>
      </c>
      <c r="Q93" s="1">
        <f>VLOOKUP($I93,Define!$A:$J,3+Q$1,FALSE)</f>
        <v>70</v>
      </c>
      <c r="R93" t="str">
        <f>VLOOKUP($I93,Define!$A:$J,3+R$1,FALSE)</f>
        <v>NA</v>
      </c>
    </row>
    <row r="94" spans="1:18" x14ac:dyDescent="0.25">
      <c r="A94" s="34">
        <v>93</v>
      </c>
      <c r="B94" s="24" t="s">
        <v>92</v>
      </c>
      <c r="C94" s="3" t="s">
        <v>92</v>
      </c>
      <c r="D94" s="24" t="s">
        <v>92</v>
      </c>
      <c r="E94" s="3"/>
      <c r="F94" s="24"/>
      <c r="G94" s="3"/>
      <c r="H94" s="24" t="s">
        <v>92</v>
      </c>
      <c r="I94" s="3" t="s">
        <v>35</v>
      </c>
      <c r="J94" t="str">
        <f>VLOOKUP(I94,Define!$A:$C,2,FALSE)</f>
        <v>Temperatures Room</v>
      </c>
      <c r="K94" t="str">
        <f>VLOOKUP(I94,Define!$A:$C,3,FALSE)</f>
        <v>C</v>
      </c>
      <c r="L94">
        <f>VLOOKUP($I94,Define!$A:$J,3+L$1,FALSE)</f>
        <v>32.22</v>
      </c>
      <c r="M94">
        <f>VLOOKUP($I94,Define!$A:$J,3+M$1,FALSE)</f>
        <v>32.22</v>
      </c>
      <c r="N94">
        <f>VLOOKUP($I94,Define!$A:$J,3+N$1,FALSE)</f>
        <v>32.22</v>
      </c>
      <c r="O94">
        <f>VLOOKUP($I94,Define!$A:$J,3+O$1,FALSE)</f>
        <v>32.22</v>
      </c>
      <c r="P94">
        <f>VLOOKUP($I94,Define!$A:$J,3+P$1,FALSE)</f>
        <v>32.22</v>
      </c>
      <c r="Q94">
        <f>VLOOKUP($I94,Define!$A:$J,3+Q$1,FALSE)</f>
        <v>32.22</v>
      </c>
      <c r="R94">
        <f>VLOOKUP($I94,Define!$A:$J,3+R$1,FALSE)</f>
        <v>32.22</v>
      </c>
    </row>
    <row r="95" spans="1:18" x14ac:dyDescent="0.25">
      <c r="A95" s="34">
        <v>94</v>
      </c>
      <c r="B95" s="24" t="s">
        <v>92</v>
      </c>
      <c r="C95" s="3" t="s">
        <v>92</v>
      </c>
      <c r="D95" s="24" t="s">
        <v>92</v>
      </c>
      <c r="E95" s="3"/>
      <c r="F95" s="24"/>
      <c r="G95" s="3"/>
      <c r="H95" s="24" t="s">
        <v>92</v>
      </c>
      <c r="I95" s="3" t="s">
        <v>62</v>
      </c>
      <c r="J95" t="str">
        <f>VLOOKUP(I95,Define!$A:$C,2,FALSE)</f>
        <v xml:space="preserve">Temperatures Freezer Cabinet </v>
      </c>
      <c r="K95" t="str">
        <f>VLOOKUP(I95,Define!$A:$C,3,FALSE)</f>
        <v>C</v>
      </c>
      <c r="L95">
        <f>VLOOKUP($I95,Define!$A:$J,3+L$1,FALSE)</f>
        <v>-15</v>
      </c>
      <c r="M95">
        <f>VLOOKUP($I95,Define!$A:$J,3+M$1,FALSE)</f>
        <v>-15</v>
      </c>
      <c r="N95">
        <f>VLOOKUP($I95,Define!$A:$J,3+N$1,FALSE)</f>
        <v>-15</v>
      </c>
      <c r="O95">
        <f>VLOOKUP($I95,Define!$A:$J,3+O$1,FALSE)</f>
        <v>-15</v>
      </c>
      <c r="P95">
        <f>VLOOKUP($I95,Define!$A:$J,3+P$1,FALSE)</f>
        <v>-15</v>
      </c>
      <c r="Q95">
        <f>VLOOKUP($I95,Define!$A:$J,3+Q$1,FALSE)</f>
        <v>-15</v>
      </c>
      <c r="R95">
        <f>VLOOKUP($I95,Define!$A:$J,3+R$1,FALSE)</f>
        <v>-15</v>
      </c>
    </row>
    <row r="96" spans="1:18" x14ac:dyDescent="0.25">
      <c r="A96" s="34">
        <v>95</v>
      </c>
      <c r="B96" s="24" t="s">
        <v>92</v>
      </c>
      <c r="C96" s="3" t="s">
        <v>92</v>
      </c>
      <c r="D96" s="24" t="s">
        <v>92</v>
      </c>
      <c r="E96" s="3"/>
      <c r="F96" s="24"/>
      <c r="G96" s="3"/>
      <c r="H96" s="24" t="s">
        <v>92</v>
      </c>
      <c r="I96" s="3" t="s">
        <v>7</v>
      </c>
      <c r="J96" t="str">
        <f>VLOOKUP(I96,Define!$A:$C,2,FALSE)</f>
        <v xml:space="preserve">Temperatures  Fresh Food Cabinet  </v>
      </c>
      <c r="K96" t="str">
        <f>VLOOKUP(I96,Define!$A:$C,3,FALSE)</f>
        <v>C</v>
      </c>
      <c r="L96">
        <f>VLOOKUP($I96,Define!$A:$J,3+L$1,FALSE)</f>
        <v>3.33</v>
      </c>
      <c r="M96">
        <f>VLOOKUP($I96,Define!$A:$J,3+M$1,FALSE)</f>
        <v>3.33</v>
      </c>
      <c r="N96">
        <f>VLOOKUP($I96,Define!$A:$J,3+N$1,FALSE)</f>
        <v>3.33</v>
      </c>
      <c r="O96" t="str">
        <f>VLOOKUP($I96,Define!$A:$J,3+O$1,FALSE)</f>
        <v>NA</v>
      </c>
      <c r="P96" t="str">
        <f>VLOOKUP($I96,Define!$A:$J,3+P$1,FALSE)</f>
        <v>NA</v>
      </c>
      <c r="Q96">
        <f>VLOOKUP($I96,Define!$A:$J,3+Q$1,FALSE)</f>
        <v>3.33</v>
      </c>
      <c r="R96">
        <f>VLOOKUP($I96,Define!$A:$J,3+R$1,FALSE)</f>
        <v>3.33</v>
      </c>
    </row>
    <row r="97" spans="1:20" x14ac:dyDescent="0.25">
      <c r="A97" s="34">
        <v>96</v>
      </c>
      <c r="B97" s="29" t="s">
        <v>92</v>
      </c>
      <c r="C97" s="28" t="s">
        <v>92</v>
      </c>
      <c r="D97" s="29" t="s">
        <v>92</v>
      </c>
      <c r="E97" s="28"/>
      <c r="F97" s="29"/>
      <c r="G97" s="28"/>
      <c r="H97" s="29" t="s">
        <v>92</v>
      </c>
      <c r="I97" s="28" t="s">
        <v>64</v>
      </c>
      <c r="J97" t="str">
        <f>VLOOKUP(I97,Define!$A:$C,2,FALSE)</f>
        <v>Temperatures  Air Under Refrigerator</v>
      </c>
      <c r="K97" t="str">
        <f>VLOOKUP(I97,Define!$A:$C,3,FALSE)</f>
        <v>C</v>
      </c>
      <c r="L97">
        <f>VLOOKUP($I97,Define!$A:$J,3+L$1,FALSE)</f>
        <v>37.799999999999997</v>
      </c>
      <c r="M97">
        <f>VLOOKUP($I97,Define!$A:$J,3+M$1,FALSE)</f>
        <v>37.799999999999997</v>
      </c>
      <c r="N97">
        <f>VLOOKUP($I97,Define!$A:$J,3+N$1,FALSE)</f>
        <v>37.799999999999997</v>
      </c>
      <c r="O97">
        <f>VLOOKUP($I97,Define!$A:$J,3+O$1,FALSE)</f>
        <v>37.799999999999997</v>
      </c>
      <c r="P97">
        <f>VLOOKUP($I97,Define!$A:$J,3+P$1,FALSE)</f>
        <v>37.799999999999997</v>
      </c>
      <c r="Q97">
        <f>VLOOKUP($I97,Define!$A:$J,3+Q$1,FALSE)</f>
        <v>37.799999999999997</v>
      </c>
      <c r="R97">
        <f>VLOOKUP($I97,Define!$A:$J,3+R$1,FALSE)</f>
        <v>37.799999999999997</v>
      </c>
    </row>
    <row r="98" spans="1:20" x14ac:dyDescent="0.25">
      <c r="A98" s="34">
        <v>97</v>
      </c>
      <c r="B98" s="21"/>
      <c r="D98" s="21"/>
      <c r="E98" t="s">
        <v>92</v>
      </c>
      <c r="F98" s="21" t="s">
        <v>92</v>
      </c>
      <c r="G98" t="s">
        <v>92</v>
      </c>
      <c r="H98" s="21"/>
      <c r="I98" s="3" t="s">
        <v>35</v>
      </c>
      <c r="J98" t="str">
        <f>VLOOKUP(I98,Define!$A:$C,2,FALSE)</f>
        <v>Temperatures Room</v>
      </c>
      <c r="K98" t="str">
        <f>VLOOKUP(I98,Define!$A:$C,3,FALSE)</f>
        <v>C</v>
      </c>
      <c r="L98">
        <f>VLOOKUP($I98,Define!$A:$J,3+L$1,FALSE)</f>
        <v>32.22</v>
      </c>
      <c r="M98">
        <f>VLOOKUP($I98,Define!$A:$J,3+M$1,FALSE)</f>
        <v>32.22</v>
      </c>
      <c r="N98" s="1">
        <f>VLOOKUP($I98,Define!$A:$J,3+N$1,FALSE)</f>
        <v>32.22</v>
      </c>
      <c r="O98" s="1">
        <f>VLOOKUP($I98,Define!$A:$J,3+O$1,FALSE)</f>
        <v>32.22</v>
      </c>
      <c r="P98" s="1">
        <f>VLOOKUP($I98,Define!$A:$J,3+P$1,FALSE)</f>
        <v>32.22</v>
      </c>
      <c r="Q98">
        <f>VLOOKUP($I98,Define!$A:$J,3+Q$1,FALSE)</f>
        <v>32.22</v>
      </c>
      <c r="R98">
        <f>VLOOKUP($I98,Define!$A:$J,3+R$1,FALSE)</f>
        <v>32.22</v>
      </c>
    </row>
    <row r="99" spans="1:20" x14ac:dyDescent="0.25">
      <c r="A99" s="34">
        <v>98</v>
      </c>
      <c r="B99" s="21"/>
      <c r="D99" s="21"/>
      <c r="E99" t="s">
        <v>92</v>
      </c>
      <c r="F99" s="21" t="s">
        <v>92</v>
      </c>
      <c r="G99" t="s">
        <v>92</v>
      </c>
      <c r="H99" s="21"/>
      <c r="I99" s="3" t="s">
        <v>62</v>
      </c>
      <c r="J99" t="str">
        <f>VLOOKUP(I99,Define!$A:$C,2,FALSE)</f>
        <v xml:space="preserve">Temperatures Freezer Cabinet </v>
      </c>
      <c r="K99" t="str">
        <f>VLOOKUP(I99,Define!$A:$C,3,FALSE)</f>
        <v>C</v>
      </c>
      <c r="L99">
        <f>VLOOKUP($I99,Define!$A:$J,3+L$1,FALSE)</f>
        <v>-15</v>
      </c>
      <c r="M99">
        <f>VLOOKUP($I99,Define!$A:$J,3+M$1,FALSE)</f>
        <v>-15</v>
      </c>
      <c r="N99" s="1">
        <f>VLOOKUP($I99,Define!$A:$J,3+N$1,FALSE)</f>
        <v>-15</v>
      </c>
      <c r="O99" s="1">
        <f>VLOOKUP($I99,Define!$A:$J,3+O$1,FALSE)</f>
        <v>-15</v>
      </c>
      <c r="P99" s="1">
        <f>VLOOKUP($I99,Define!$A:$J,3+P$1,FALSE)</f>
        <v>-15</v>
      </c>
      <c r="Q99">
        <f>VLOOKUP($I99,Define!$A:$J,3+Q$1,FALSE)</f>
        <v>-15</v>
      </c>
      <c r="R99">
        <f>VLOOKUP($I99,Define!$A:$J,3+R$1,FALSE)</f>
        <v>-15</v>
      </c>
    </row>
    <row r="100" spans="1:20" x14ac:dyDescent="0.25">
      <c r="A100" s="34">
        <v>99</v>
      </c>
      <c r="B100" s="30"/>
      <c r="C100" s="16"/>
      <c r="D100" s="30"/>
      <c r="E100" s="16" t="s">
        <v>92</v>
      </c>
      <c r="F100" s="30" t="s">
        <v>92</v>
      </c>
      <c r="G100" s="16" t="s">
        <v>92</v>
      </c>
      <c r="H100" s="30"/>
      <c r="I100" s="28" t="s">
        <v>64</v>
      </c>
      <c r="J100" t="str">
        <f>VLOOKUP(I100,Define!$A:$C,2,FALSE)</f>
        <v>Temperatures  Air Under Refrigerator</v>
      </c>
      <c r="K100" t="str">
        <f>VLOOKUP(I100,Define!$A:$C,3,FALSE)</f>
        <v>C</v>
      </c>
      <c r="L100">
        <f>VLOOKUP($I100,Define!$A:$J,3+L$1,FALSE)</f>
        <v>37.799999999999997</v>
      </c>
      <c r="M100">
        <f>VLOOKUP($I100,Define!$A:$J,3+M$1,FALSE)</f>
        <v>37.799999999999997</v>
      </c>
      <c r="N100" s="1">
        <f>VLOOKUP($I100,Define!$A:$J,3+N$1,FALSE)</f>
        <v>37.799999999999997</v>
      </c>
      <c r="O100" s="1">
        <f>VLOOKUP($I100,Define!$A:$J,3+O$1,FALSE)</f>
        <v>37.799999999999997</v>
      </c>
      <c r="P100" s="1">
        <f>VLOOKUP($I100,Define!$A:$J,3+P$1,FALSE)</f>
        <v>37.799999999999997</v>
      </c>
      <c r="Q100">
        <f>VLOOKUP($I100,Define!$A:$J,3+Q$1,FALSE)</f>
        <v>37.799999999999997</v>
      </c>
      <c r="R100">
        <f>VLOOKUP($I100,Define!$A:$J,3+R$1,FALSE)</f>
        <v>37.799999999999997</v>
      </c>
    </row>
    <row r="101" spans="1:20" x14ac:dyDescent="0.25">
      <c r="A101" s="34">
        <v>100</v>
      </c>
      <c r="B101" s="18" t="s">
        <v>92</v>
      </c>
      <c r="C101" s="14"/>
      <c r="D101" s="18"/>
      <c r="E101" s="14"/>
      <c r="F101" s="18"/>
      <c r="G101" s="14"/>
      <c r="H101" s="18" t="s">
        <v>92</v>
      </c>
      <c r="I101" s="66" t="s">
        <v>87</v>
      </c>
      <c r="J101" t="str">
        <f>VLOOKUP(I101,Define!$A:$C,2,FALSE)</f>
        <v>Insulation  Resistivity  For The Sides, Back, Top And Bottom Of The Fresh Food Compartment</v>
      </c>
      <c r="K101" t="str">
        <f>VLOOKUP(I101,Define!$A:$C,3,FALSE)</f>
        <v>m2-C/cm.W</v>
      </c>
      <c r="L101">
        <f>VLOOKUP($I101,Define!$A:$J,3+L$1,FALSE)</f>
        <v>0.55500000000000005</v>
      </c>
      <c r="M101" s="1">
        <f>VLOOKUP($I101,Define!$A:$J,3+M$1,FALSE)</f>
        <v>0.55500000000000005</v>
      </c>
      <c r="N101" s="1">
        <f>VLOOKUP($I101,Define!$A:$J,3+N$1,FALSE)</f>
        <v>0.55500000000000005</v>
      </c>
      <c r="O101" t="str">
        <f>VLOOKUP($I101,Define!$A:$J,3+O$1,FALSE)</f>
        <v>NA</v>
      </c>
      <c r="P101" t="str">
        <f>VLOOKUP($I101,Define!$A:$J,3+P$1,FALSE)</f>
        <v>NA</v>
      </c>
      <c r="Q101" t="str">
        <f>VLOOKUP($I101,Define!$A:$J,3+Q$1,FALSE)</f>
        <v>NA</v>
      </c>
      <c r="R101">
        <f>VLOOKUP($I101,Define!$A:$J,3+R$1,FALSE)</f>
        <v>0.55500000000000005</v>
      </c>
      <c r="S101" s="69" t="s">
        <v>15</v>
      </c>
      <c r="T101" t="s">
        <v>290</v>
      </c>
    </row>
    <row r="102" spans="1:20" x14ac:dyDescent="0.25">
      <c r="A102" s="34">
        <v>101</v>
      </c>
      <c r="B102" s="18" t="s">
        <v>92</v>
      </c>
      <c r="C102" s="14"/>
      <c r="D102" s="18"/>
      <c r="E102" s="14"/>
      <c r="F102" s="18"/>
      <c r="G102" s="14"/>
      <c r="H102" s="18" t="s">
        <v>92</v>
      </c>
      <c r="I102" s="66" t="s">
        <v>90</v>
      </c>
      <c r="J102" t="str">
        <f>VLOOKUP(I102,Define!$A:$C,2,FALSE)</f>
        <v>Insulation  Resistivity   For The Freezer</v>
      </c>
      <c r="K102" t="str">
        <f>VLOOKUP(I102,Define!$A:$C,3,FALSE)</f>
        <v>m2-C/cm.W</v>
      </c>
      <c r="L102">
        <f>VLOOKUP($I102,Define!$A:$J,3+L$1,FALSE)</f>
        <v>0.55500000000000005</v>
      </c>
      <c r="M102" s="1">
        <f>VLOOKUP($I102,Define!$A:$J,3+M$1,FALSE)</f>
        <v>0.55500000000000005</v>
      </c>
      <c r="N102" s="1">
        <f>VLOOKUP($I102,Define!$A:$J,3+N$1,FALSE)</f>
        <v>0.55500000000000005</v>
      </c>
      <c r="O102" t="str">
        <f>VLOOKUP($I102,Define!$A:$J,3+O$1,FALSE)</f>
        <v>NA</v>
      </c>
      <c r="P102" t="str">
        <f>VLOOKUP($I102,Define!$A:$J,3+P$1,FALSE)</f>
        <v>NA</v>
      </c>
      <c r="Q102" t="str">
        <f>VLOOKUP($I102,Define!$A:$J,3+Q$1,FALSE)</f>
        <v>NA</v>
      </c>
      <c r="R102">
        <f>VLOOKUP($I102,Define!$A:$J,3+R$1,FALSE)</f>
        <v>0.55500000000000005</v>
      </c>
      <c r="S102" s="69" t="s">
        <v>16</v>
      </c>
      <c r="T102" t="s">
        <v>290</v>
      </c>
    </row>
    <row r="103" spans="1:20" x14ac:dyDescent="0.25">
      <c r="A103" s="34">
        <v>102</v>
      </c>
      <c r="B103" s="18" t="s">
        <v>92</v>
      </c>
      <c r="C103" s="14"/>
      <c r="D103" s="18"/>
      <c r="E103" s="14"/>
      <c r="F103" s="18"/>
      <c r="G103" s="14"/>
      <c r="H103" s="18" t="s">
        <v>92</v>
      </c>
      <c r="I103" s="66" t="s">
        <v>84</v>
      </c>
      <c r="J103" t="str">
        <f>VLOOKUP(I103,Define!$A:$C,2,FALSE)</f>
        <v>Thermal Resistivity  Of Fresh Food Wedge Insulation</v>
      </c>
      <c r="K103" t="str">
        <f>VLOOKUP(I103,Define!$A:$C,3,FALSE)</f>
        <v>m2-C/cm.W</v>
      </c>
      <c r="L103">
        <f>VLOOKUP($I103,Define!$A:$J,3+L$1,FALSE)</f>
        <v>0.55500000000000005</v>
      </c>
      <c r="M103" s="1">
        <f>VLOOKUP($I103,Define!$A:$J,3+M$1,FALSE)</f>
        <v>0.55500000000000005</v>
      </c>
      <c r="N103" s="1">
        <f>VLOOKUP($I103,Define!$A:$J,3+N$1,FALSE)</f>
        <v>0.55500000000000005</v>
      </c>
      <c r="O103" t="str">
        <f>VLOOKUP($I103,Define!$A:$J,3+O$1,FALSE)</f>
        <v>NA</v>
      </c>
      <c r="P103" t="str">
        <f>VLOOKUP($I103,Define!$A:$J,3+P$1,FALSE)</f>
        <v>NA</v>
      </c>
      <c r="Q103" t="str">
        <f>VLOOKUP($I103,Define!$A:$J,3+Q$1,FALSE)</f>
        <v>NA</v>
      </c>
      <c r="R103">
        <f>VLOOKUP($I103,Define!$A:$J,3+R$1,FALSE)</f>
        <v>0.55500000000000005</v>
      </c>
      <c r="S103" s="69" t="s">
        <v>91</v>
      </c>
      <c r="T103" t="s">
        <v>290</v>
      </c>
    </row>
    <row r="104" spans="1:20" x14ac:dyDescent="0.25">
      <c r="A104" s="34">
        <v>103</v>
      </c>
      <c r="B104" s="18" t="s">
        <v>92</v>
      </c>
      <c r="C104" s="14"/>
      <c r="D104" s="18"/>
      <c r="E104" s="14"/>
      <c r="F104" s="18"/>
      <c r="G104" s="14"/>
      <c r="H104" s="18" t="s">
        <v>92</v>
      </c>
      <c r="I104" s="66" t="s">
        <v>85</v>
      </c>
      <c r="J104" t="str">
        <f>VLOOKUP(I104,Define!$A:$C,2,FALSE)</f>
        <v>Thermal Resistivity  Of Freezer Wedge Insulation</v>
      </c>
      <c r="K104" t="str">
        <f>VLOOKUP(I104,Define!$A:$C,3,FALSE)</f>
        <v>m2-C/cm.W</v>
      </c>
      <c r="L104">
        <f>VLOOKUP($I104,Define!$A:$J,3+L$1,FALSE)</f>
        <v>0.55500000000000005</v>
      </c>
      <c r="M104" s="1">
        <f>VLOOKUP($I104,Define!$A:$J,3+M$1,FALSE)</f>
        <v>0.55500000000000005</v>
      </c>
      <c r="N104" s="1">
        <f>VLOOKUP($I104,Define!$A:$J,3+N$1,FALSE)</f>
        <v>0.55500000000000005</v>
      </c>
      <c r="O104" t="str">
        <f>VLOOKUP($I104,Define!$A:$J,3+O$1,FALSE)</f>
        <v>NA</v>
      </c>
      <c r="P104">
        <f>VLOOKUP($I104,Define!$A:$J,3+P$1,FALSE)</f>
        <v>0.55500000000000005</v>
      </c>
      <c r="Q104">
        <f>VLOOKUP($I104,Define!$A:$J,3+Q$1,FALSE)</f>
        <v>0.55500000000000005</v>
      </c>
      <c r="R104">
        <f>VLOOKUP($I104,Define!$A:$J,3+R$1,FALSE)</f>
        <v>0.55500000000000005</v>
      </c>
      <c r="S104" s="69" t="s">
        <v>48</v>
      </c>
      <c r="T104" t="s">
        <v>290</v>
      </c>
    </row>
    <row r="105" spans="1:20" x14ac:dyDescent="0.25">
      <c r="A105" s="34">
        <v>104</v>
      </c>
      <c r="B105" s="18" t="s">
        <v>92</v>
      </c>
      <c r="C105" s="14"/>
      <c r="D105" s="18"/>
      <c r="E105" s="14"/>
      <c r="F105" s="18"/>
      <c r="G105" s="14"/>
      <c r="H105" s="18" t="s">
        <v>92</v>
      </c>
      <c r="I105" s="66" t="s">
        <v>86</v>
      </c>
      <c r="J105" t="str">
        <f>VLOOKUP(I105,Define!$A:$C,2,FALSE)</f>
        <v xml:space="preserve">Fresh Food Door Insulation Resistivity </v>
      </c>
      <c r="K105" t="str">
        <f>VLOOKUP(I105,Define!$A:$C,3,FALSE)</f>
        <v>m2-C/cm.W</v>
      </c>
      <c r="L105">
        <f>VLOOKUP($I105,Define!$A:$J,3+L$1,FALSE)</f>
        <v>0.55500000000000005</v>
      </c>
      <c r="M105" s="1">
        <f>VLOOKUP($I105,Define!$A:$J,3+M$1,FALSE)</f>
        <v>0.55500000000000005</v>
      </c>
      <c r="N105" s="1">
        <f>VLOOKUP($I105,Define!$A:$J,3+N$1,FALSE)</f>
        <v>0.55500000000000005</v>
      </c>
      <c r="O105" t="str">
        <f>VLOOKUP($I105,Define!$A:$J,3+O$1,FALSE)</f>
        <v>NA</v>
      </c>
      <c r="P105" t="str">
        <f>VLOOKUP($I105,Define!$A:$J,3+P$1,FALSE)</f>
        <v>NA</v>
      </c>
      <c r="Q105" t="str">
        <f>VLOOKUP($I105,Define!$A:$J,3+Q$1,FALSE)</f>
        <v>NA</v>
      </c>
      <c r="R105">
        <f>VLOOKUP($I105,Define!$A:$J,3+R$1,FALSE)</f>
        <v>0.55500000000000005</v>
      </c>
      <c r="S105" s="69" t="s">
        <v>18</v>
      </c>
      <c r="T105" t="s">
        <v>290</v>
      </c>
    </row>
    <row r="106" spans="1:20" x14ac:dyDescent="0.25">
      <c r="A106" s="34">
        <v>105</v>
      </c>
      <c r="B106" s="18" t="s">
        <v>92</v>
      </c>
      <c r="C106" s="14"/>
      <c r="D106" s="18"/>
      <c r="E106" s="14"/>
      <c r="F106" s="18"/>
      <c r="G106" s="14"/>
      <c r="H106" s="18" t="s">
        <v>92</v>
      </c>
      <c r="I106" s="66" t="s">
        <v>89</v>
      </c>
      <c r="J106" t="str">
        <f>VLOOKUP(I106,Define!$A:$C,2,FALSE)</f>
        <v xml:space="preserve">Fresh Freezer Insulation Resistivity </v>
      </c>
      <c r="K106" t="str">
        <f>VLOOKUP(I106,Define!$A:$C,3,FALSE)</f>
        <v>m2-C/cm.W</v>
      </c>
      <c r="L106">
        <f>VLOOKUP($I106,Define!$A:$J,3+L$1,FALSE)</f>
        <v>0.55500000000000005</v>
      </c>
      <c r="M106" s="1">
        <f>VLOOKUP($I106,Define!$A:$J,3+M$1,FALSE)</f>
        <v>0.55500000000000005</v>
      </c>
      <c r="N106" s="1">
        <f>VLOOKUP($I106,Define!$A:$J,3+N$1,FALSE)</f>
        <v>0.55500000000000005</v>
      </c>
      <c r="O106" t="str">
        <f>VLOOKUP($I106,Define!$A:$J,3+O$1,FALSE)</f>
        <v>NA</v>
      </c>
      <c r="P106" t="str">
        <f>VLOOKUP($I106,Define!$A:$J,3+P$1,FALSE)</f>
        <v>NA</v>
      </c>
      <c r="Q106" t="str">
        <f>VLOOKUP($I106,Define!$A:$J,3+Q$1,FALSE)</f>
        <v>NA</v>
      </c>
      <c r="R106">
        <f>VLOOKUP($I106,Define!$A:$J,3+R$1,FALSE)</f>
        <v>0.55500000000000005</v>
      </c>
      <c r="S106" s="69" t="s">
        <v>14</v>
      </c>
      <c r="T106" t="s">
        <v>290</v>
      </c>
    </row>
    <row r="107" spans="1:20" x14ac:dyDescent="0.25">
      <c r="A107" s="34">
        <v>106</v>
      </c>
      <c r="B107" s="18" t="s">
        <v>92</v>
      </c>
      <c r="C107" s="14"/>
      <c r="D107" s="18"/>
      <c r="E107" s="14"/>
      <c r="F107" s="18"/>
      <c r="G107" s="14"/>
      <c r="H107" s="18" t="s">
        <v>92</v>
      </c>
      <c r="I107" s="66" t="s">
        <v>83</v>
      </c>
      <c r="J107" t="str">
        <f>VLOOKUP(I107,Define!$A:$C,2,FALSE)</f>
        <v>Thermal Resistivity  Of The Mullion Insulation</v>
      </c>
      <c r="K107" t="str">
        <f>VLOOKUP(I107,Define!$A:$C,3,FALSE)</f>
        <v>m2-C/cm.W</v>
      </c>
      <c r="L107">
        <f>VLOOKUP($I107,Define!$A:$J,3+L$1,FALSE)</f>
        <v>0.315</v>
      </c>
      <c r="M107" s="1">
        <f>VLOOKUP($I107,Define!$A:$J,3+M$1,FALSE)</f>
        <v>0.55500000000000005</v>
      </c>
      <c r="N107" s="1">
        <f>VLOOKUP($I107,Define!$A:$J,3+N$1,FALSE)</f>
        <v>0.55500000000000005</v>
      </c>
      <c r="O107" t="str">
        <f>VLOOKUP($I107,Define!$A:$J,3+O$1,FALSE)</f>
        <v>NA</v>
      </c>
      <c r="P107" t="str">
        <f>VLOOKUP($I107,Define!$A:$J,3+P$1,FALSE)</f>
        <v>NA</v>
      </c>
      <c r="Q107" t="str">
        <f>VLOOKUP($I107,Define!$A:$J,3+Q$1,FALSE)</f>
        <v>NA</v>
      </c>
      <c r="R107">
        <f>VLOOKUP($I107,Define!$A:$J,3+R$1,FALSE)</f>
        <v>0.315</v>
      </c>
      <c r="S107" s="69" t="s">
        <v>42</v>
      </c>
      <c r="T107" t="s">
        <v>290</v>
      </c>
    </row>
    <row r="108" spans="1:20" x14ac:dyDescent="0.25">
      <c r="A108" s="34">
        <v>107</v>
      </c>
      <c r="B108" s="18" t="s">
        <v>92</v>
      </c>
      <c r="C108" s="14"/>
      <c r="D108" s="18"/>
      <c r="E108" s="14"/>
      <c r="F108" s="18"/>
      <c r="G108" s="14"/>
      <c r="H108" s="18" t="s">
        <v>92</v>
      </c>
      <c r="I108" s="3" t="s">
        <v>63</v>
      </c>
      <c r="J108" t="str">
        <f>VLOOKUP(I108,Define!$A:$C,2,FALSE)</f>
        <v>Fan Off Gasket Heat Leak For Freezer Compartment For</v>
      </c>
      <c r="K108" t="str">
        <f>VLOOKUP(I108,Define!$A:$C,3,FALSE)</f>
        <v>W/m-DEG-C</v>
      </c>
      <c r="L108" t="str">
        <f>VLOOKUP($I108,Define!$A:$J,3+L$1,FALSE)</f>
        <v>NA</v>
      </c>
      <c r="M108" s="4">
        <f>VLOOKUP($I108,Define!$A:$J,3+M$1,FALSE)</f>
        <v>0.09</v>
      </c>
      <c r="N108" s="4">
        <f>VLOOKUP($I108,Define!$A:$J,3+N$1,FALSE)</f>
        <v>0.09</v>
      </c>
      <c r="O108" t="str">
        <f>VLOOKUP($I108,Define!$A:$J,3+O$1,FALSE)</f>
        <v>NA</v>
      </c>
      <c r="P108" t="str">
        <f>VLOOKUP($I108,Define!$A:$J,3+P$1,FALSE)</f>
        <v>NA</v>
      </c>
      <c r="Q108" t="str">
        <f>VLOOKUP($I108,Define!$A:$J,3+Q$1,FALSE)</f>
        <v>NA</v>
      </c>
      <c r="R108" t="str">
        <f>VLOOKUP($I108,Define!$A:$J,3+R$1,FALSE)</f>
        <v>NA</v>
      </c>
    </row>
    <row r="109" spans="1:20" x14ac:dyDescent="0.25">
      <c r="A109" s="34">
        <v>108</v>
      </c>
      <c r="B109" s="19" t="s">
        <v>92</v>
      </c>
      <c r="C109" s="15"/>
      <c r="D109" s="19"/>
      <c r="E109" s="15"/>
      <c r="F109" s="19"/>
      <c r="G109" s="15"/>
      <c r="H109" s="19" t="s">
        <v>92</v>
      </c>
      <c r="I109" s="28" t="s">
        <v>41</v>
      </c>
      <c r="J109" t="str">
        <f>VLOOKUP(I109,Define!$A:$C,2,FALSE)</f>
        <v>Gasket Heat Leak Refrigerator</v>
      </c>
      <c r="K109" t="str">
        <f>VLOOKUP(I109,Define!$A:$C,3,FALSE)</f>
        <v>W/m-DEG-C</v>
      </c>
      <c r="L109">
        <f>VLOOKUP($I109,Define!$A:$J,3+L$1,FALSE)</f>
        <v>0.09</v>
      </c>
      <c r="M109" s="4">
        <f>VLOOKUP($I109,Define!$A:$J,3+M$1,FALSE)</f>
        <v>0.09</v>
      </c>
      <c r="N109" s="4">
        <f>VLOOKUP($I109,Define!$A:$J,3+N$1,FALSE)</f>
        <v>0.09</v>
      </c>
      <c r="O109" t="str">
        <f>VLOOKUP($I109,Define!$A:$J,3+O$1,FALSE)</f>
        <v>NA</v>
      </c>
      <c r="P109" t="str">
        <f>VLOOKUP($I109,Define!$A:$J,3+P$1,FALSE)</f>
        <v>NA</v>
      </c>
      <c r="Q109" t="str">
        <f>VLOOKUP($I109,Define!$A:$J,3+Q$1,FALSE)</f>
        <v>NA</v>
      </c>
      <c r="R109">
        <f>VLOOKUP($I109,Define!$A:$J,3+R$1,FALSE)</f>
        <v>0.09</v>
      </c>
    </row>
    <row r="110" spans="1:20" x14ac:dyDescent="0.25">
      <c r="A110" s="34">
        <v>109</v>
      </c>
      <c r="B110" s="18"/>
      <c r="C110" s="14" t="s">
        <v>92</v>
      </c>
      <c r="D110" s="18"/>
      <c r="E110" s="14"/>
      <c r="F110" s="18"/>
      <c r="G110" s="14"/>
      <c r="H110" s="18"/>
      <c r="I110" s="67" t="s">
        <v>87</v>
      </c>
      <c r="J110" t="str">
        <f>VLOOKUP(I110,Define!$A:$C,2,FALSE)</f>
        <v>Insulation  Resistivity  For The Sides, Back, Top And Bottom Of The Fresh Food Compartment</v>
      </c>
      <c r="K110" t="str">
        <f>VLOOKUP(I110,Define!$A:$C,3,FALSE)</f>
        <v>m2-C/cm.W</v>
      </c>
      <c r="L110">
        <f>VLOOKUP($I110,Define!$A:$J,3+L$1,FALSE)</f>
        <v>0.55500000000000005</v>
      </c>
      <c r="M110">
        <f>VLOOKUP($I110,Define!$A:$J,3+M$1,FALSE)</f>
        <v>0.55500000000000005</v>
      </c>
      <c r="N110">
        <f>VLOOKUP($I110,Define!$A:$J,3+N$1,FALSE)</f>
        <v>0.55500000000000005</v>
      </c>
      <c r="O110" t="str">
        <f>VLOOKUP($I110,Define!$A:$J,3+O$1,FALSE)</f>
        <v>NA</v>
      </c>
      <c r="P110" t="str">
        <f>VLOOKUP($I110,Define!$A:$J,3+P$1,FALSE)</f>
        <v>NA</v>
      </c>
      <c r="Q110" t="str">
        <f>VLOOKUP($I110,Define!$A:$J,3+Q$1,FALSE)</f>
        <v>NA</v>
      </c>
      <c r="R110">
        <f>VLOOKUP($I110,Define!$A:$J,3+R$1,FALSE)</f>
        <v>0.55500000000000005</v>
      </c>
    </row>
    <row r="111" spans="1:20" x14ac:dyDescent="0.25">
      <c r="A111" s="34">
        <v>110</v>
      </c>
      <c r="B111" s="18"/>
      <c r="C111" s="14" t="s">
        <v>92</v>
      </c>
      <c r="D111" s="18"/>
      <c r="E111" s="14"/>
      <c r="F111" s="18"/>
      <c r="G111" s="14"/>
      <c r="H111" s="18"/>
      <c r="I111" s="67" t="s">
        <v>90</v>
      </c>
      <c r="J111" t="str">
        <f>VLOOKUP(I111,Define!$A:$C,2,FALSE)</f>
        <v>Insulation  Resistivity   For The Freezer</v>
      </c>
      <c r="K111" t="str">
        <f>VLOOKUP(I111,Define!$A:$C,3,FALSE)</f>
        <v>m2-C/cm.W</v>
      </c>
      <c r="L111">
        <f>VLOOKUP($I111,Define!$A:$J,3+L$1,FALSE)</f>
        <v>0.55500000000000005</v>
      </c>
      <c r="M111">
        <f>VLOOKUP($I111,Define!$A:$J,3+M$1,FALSE)</f>
        <v>0.55500000000000005</v>
      </c>
      <c r="N111">
        <f>VLOOKUP($I111,Define!$A:$J,3+N$1,FALSE)</f>
        <v>0.55500000000000005</v>
      </c>
      <c r="O111" t="str">
        <f>VLOOKUP($I111,Define!$A:$J,3+O$1,FALSE)</f>
        <v>NA</v>
      </c>
      <c r="P111" t="str">
        <f>VLOOKUP($I111,Define!$A:$J,3+P$1,FALSE)</f>
        <v>NA</v>
      </c>
      <c r="Q111" t="str">
        <f>VLOOKUP($I111,Define!$A:$J,3+Q$1,FALSE)</f>
        <v>NA</v>
      </c>
      <c r="R111">
        <f>VLOOKUP($I111,Define!$A:$J,3+R$1,FALSE)</f>
        <v>0.55500000000000005</v>
      </c>
    </row>
    <row r="112" spans="1:20" x14ac:dyDescent="0.25">
      <c r="A112" s="34">
        <v>111</v>
      </c>
      <c r="B112" s="18"/>
      <c r="C112" s="14" t="s">
        <v>92</v>
      </c>
      <c r="D112" s="18"/>
      <c r="E112" s="14"/>
      <c r="F112" s="18"/>
      <c r="G112" s="14"/>
      <c r="H112" s="18"/>
      <c r="I112" s="67" t="s">
        <v>84</v>
      </c>
      <c r="J112" t="str">
        <f>VLOOKUP(I112,Define!$A:$C,2,FALSE)</f>
        <v>Thermal Resistivity  Of Fresh Food Wedge Insulation</v>
      </c>
      <c r="K112" t="str">
        <f>VLOOKUP(I112,Define!$A:$C,3,FALSE)</f>
        <v>m2-C/cm.W</v>
      </c>
      <c r="L112">
        <f>VLOOKUP($I112,Define!$A:$J,3+L$1,FALSE)</f>
        <v>0.55500000000000005</v>
      </c>
      <c r="M112">
        <f>VLOOKUP($I112,Define!$A:$J,3+M$1,FALSE)</f>
        <v>0.55500000000000005</v>
      </c>
      <c r="N112">
        <f>VLOOKUP($I112,Define!$A:$J,3+N$1,FALSE)</f>
        <v>0.55500000000000005</v>
      </c>
      <c r="O112" t="str">
        <f>VLOOKUP($I112,Define!$A:$J,3+O$1,FALSE)</f>
        <v>NA</v>
      </c>
      <c r="P112" t="str">
        <f>VLOOKUP($I112,Define!$A:$J,3+P$1,FALSE)</f>
        <v>NA</v>
      </c>
      <c r="Q112" t="str">
        <f>VLOOKUP($I112,Define!$A:$J,3+Q$1,FALSE)</f>
        <v>NA</v>
      </c>
      <c r="R112">
        <f>VLOOKUP($I112,Define!$A:$J,3+R$1,FALSE)</f>
        <v>0.55500000000000005</v>
      </c>
    </row>
    <row r="113" spans="1:20" x14ac:dyDescent="0.25">
      <c r="A113" s="34">
        <v>112</v>
      </c>
      <c r="B113" s="18"/>
      <c r="C113" s="14" t="s">
        <v>92</v>
      </c>
      <c r="D113" s="18"/>
      <c r="E113" s="14"/>
      <c r="F113" s="18"/>
      <c r="G113" s="14"/>
      <c r="H113" s="18"/>
      <c r="I113" s="67" t="s">
        <v>85</v>
      </c>
      <c r="J113" t="str">
        <f>VLOOKUP(I113,Define!$A:$C,2,FALSE)</f>
        <v>Thermal Resistivity  Of Freezer Wedge Insulation</v>
      </c>
      <c r="K113" t="str">
        <f>VLOOKUP(I113,Define!$A:$C,3,FALSE)</f>
        <v>m2-C/cm.W</v>
      </c>
      <c r="L113">
        <f>VLOOKUP($I113,Define!$A:$J,3+L$1,FALSE)</f>
        <v>0.55500000000000005</v>
      </c>
      <c r="M113">
        <f>VLOOKUP($I113,Define!$A:$J,3+M$1,FALSE)</f>
        <v>0.55500000000000005</v>
      </c>
      <c r="N113">
        <f>VLOOKUP($I113,Define!$A:$J,3+N$1,FALSE)</f>
        <v>0.55500000000000005</v>
      </c>
      <c r="O113" t="str">
        <f>VLOOKUP($I113,Define!$A:$J,3+O$1,FALSE)</f>
        <v>NA</v>
      </c>
      <c r="P113">
        <f>VLOOKUP($I113,Define!$A:$J,3+P$1,FALSE)</f>
        <v>0.55500000000000005</v>
      </c>
      <c r="Q113">
        <f>VLOOKUP($I113,Define!$A:$J,3+Q$1,FALSE)</f>
        <v>0.55500000000000005</v>
      </c>
      <c r="R113">
        <f>VLOOKUP($I113,Define!$A:$J,3+R$1,FALSE)</f>
        <v>0.55500000000000005</v>
      </c>
    </row>
    <row r="114" spans="1:20" x14ac:dyDescent="0.25">
      <c r="A114" s="34">
        <v>113</v>
      </c>
      <c r="B114" s="18"/>
      <c r="C114" s="14" t="s">
        <v>92</v>
      </c>
      <c r="D114" s="18"/>
      <c r="E114" s="14"/>
      <c r="F114" s="18"/>
      <c r="G114" s="14"/>
      <c r="H114" s="18"/>
      <c r="I114" s="67" t="s">
        <v>86</v>
      </c>
      <c r="J114" t="str">
        <f>VLOOKUP(I114,Define!$A:$C,2,FALSE)</f>
        <v xml:space="preserve">Fresh Food Door Insulation Resistivity </v>
      </c>
      <c r="K114" t="str">
        <f>VLOOKUP(I114,Define!$A:$C,3,FALSE)</f>
        <v>m2-C/cm.W</v>
      </c>
      <c r="L114">
        <f>VLOOKUP($I114,Define!$A:$J,3+L$1,FALSE)</f>
        <v>0.55500000000000005</v>
      </c>
      <c r="M114">
        <f>VLOOKUP($I114,Define!$A:$J,3+M$1,FALSE)</f>
        <v>0.55500000000000005</v>
      </c>
      <c r="N114">
        <f>VLOOKUP($I114,Define!$A:$J,3+N$1,FALSE)</f>
        <v>0.55500000000000005</v>
      </c>
      <c r="O114" t="str">
        <f>VLOOKUP($I114,Define!$A:$J,3+O$1,FALSE)</f>
        <v>NA</v>
      </c>
      <c r="P114" t="str">
        <f>VLOOKUP($I114,Define!$A:$J,3+P$1,FALSE)</f>
        <v>NA</v>
      </c>
      <c r="Q114" t="str">
        <f>VLOOKUP($I114,Define!$A:$J,3+Q$1,FALSE)</f>
        <v>NA</v>
      </c>
      <c r="R114">
        <f>VLOOKUP($I114,Define!$A:$J,3+R$1,FALSE)</f>
        <v>0.55500000000000005</v>
      </c>
    </row>
    <row r="115" spans="1:20" x14ac:dyDescent="0.25">
      <c r="A115" s="34">
        <v>114</v>
      </c>
      <c r="B115" s="18"/>
      <c r="C115" s="14" t="s">
        <v>92</v>
      </c>
      <c r="D115" s="18"/>
      <c r="E115" s="14"/>
      <c r="F115" s="18"/>
      <c r="G115" s="14"/>
      <c r="H115" s="18"/>
      <c r="I115" s="67" t="s">
        <v>89</v>
      </c>
      <c r="J115" t="str">
        <f>VLOOKUP(I115,Define!$A:$C,2,FALSE)</f>
        <v xml:space="preserve">Fresh Freezer Insulation Resistivity </v>
      </c>
      <c r="K115" t="str">
        <f>VLOOKUP(I115,Define!$A:$C,3,FALSE)</f>
        <v>m2-C/cm.W</v>
      </c>
      <c r="L115">
        <f>VLOOKUP($I115,Define!$A:$J,3+L$1,FALSE)</f>
        <v>0.55500000000000005</v>
      </c>
      <c r="M115">
        <f>VLOOKUP($I115,Define!$A:$J,3+M$1,FALSE)</f>
        <v>0.55500000000000005</v>
      </c>
      <c r="N115">
        <f>VLOOKUP($I115,Define!$A:$J,3+N$1,FALSE)</f>
        <v>0.55500000000000005</v>
      </c>
      <c r="O115" t="str">
        <f>VLOOKUP($I115,Define!$A:$J,3+O$1,FALSE)</f>
        <v>NA</v>
      </c>
      <c r="P115" t="str">
        <f>VLOOKUP($I115,Define!$A:$J,3+P$1,FALSE)</f>
        <v>NA</v>
      </c>
      <c r="Q115" t="str">
        <f>VLOOKUP($I115,Define!$A:$J,3+Q$1,FALSE)</f>
        <v>NA</v>
      </c>
      <c r="R115">
        <f>VLOOKUP($I115,Define!$A:$J,3+R$1,FALSE)</f>
        <v>0.55500000000000005</v>
      </c>
    </row>
    <row r="116" spans="1:20" x14ac:dyDescent="0.25">
      <c r="A116" s="34">
        <v>115</v>
      </c>
      <c r="B116" s="18"/>
      <c r="C116" s="14" t="s">
        <v>92</v>
      </c>
      <c r="D116" s="18"/>
      <c r="E116" s="14"/>
      <c r="F116" s="18"/>
      <c r="G116" s="14"/>
      <c r="H116" s="18"/>
      <c r="I116" s="67" t="s">
        <v>83</v>
      </c>
      <c r="J116" t="str">
        <f>VLOOKUP(I116,Define!$A:$C,2,FALSE)</f>
        <v>Thermal Resistivity  Of The Mullion Insulation</v>
      </c>
      <c r="K116" t="str">
        <f>VLOOKUP(I116,Define!$A:$C,3,FALSE)</f>
        <v>m2-C/cm.W</v>
      </c>
      <c r="L116">
        <f>VLOOKUP($I116,Define!$A:$J,3+L$1,FALSE)</f>
        <v>0.315</v>
      </c>
      <c r="M116">
        <f>VLOOKUP($I116,Define!$A:$J,3+M$1,FALSE)</f>
        <v>0.55500000000000005</v>
      </c>
      <c r="N116">
        <f>VLOOKUP($I116,Define!$A:$J,3+N$1,FALSE)</f>
        <v>0.55500000000000005</v>
      </c>
      <c r="O116" t="str">
        <f>VLOOKUP($I116,Define!$A:$J,3+O$1,FALSE)</f>
        <v>NA</v>
      </c>
      <c r="P116" t="str">
        <f>VLOOKUP($I116,Define!$A:$J,3+P$1,FALSE)</f>
        <v>NA</v>
      </c>
      <c r="Q116" t="str">
        <f>VLOOKUP($I116,Define!$A:$J,3+Q$1,FALSE)</f>
        <v>NA</v>
      </c>
      <c r="R116">
        <f>VLOOKUP($I116,Define!$A:$J,3+R$1,FALSE)</f>
        <v>0.315</v>
      </c>
    </row>
    <row r="117" spans="1:20" x14ac:dyDescent="0.25">
      <c r="A117" s="34">
        <v>116</v>
      </c>
      <c r="B117" s="18"/>
      <c r="C117" s="14" t="s">
        <v>92</v>
      </c>
      <c r="D117" s="18"/>
      <c r="E117" s="14"/>
      <c r="F117" s="18"/>
      <c r="G117" s="14"/>
      <c r="H117" s="18"/>
      <c r="I117" s="14" t="s">
        <v>43</v>
      </c>
      <c r="J117" t="str">
        <f>VLOOKUP(I117,Define!$A:$C,2,FALSE)</f>
        <v>Gasket Heat Leak Freezer Conductivity</v>
      </c>
      <c r="K117" t="str">
        <f>VLOOKUP(I117,Define!$A:$C,3,FALSE)</f>
        <v>W/m-DEG-C</v>
      </c>
      <c r="L117" s="4">
        <f>VLOOKUP($I117,Define!$A:$J,3+L$1,FALSE)</f>
        <v>0.09</v>
      </c>
      <c r="M117" t="str">
        <f>VLOOKUP($I117,Define!$A:$J,3+M$1,FALSE)</f>
        <v>NA</v>
      </c>
      <c r="N117" t="str">
        <f>VLOOKUP($I117,Define!$A:$J,3+N$1,FALSE)</f>
        <v>NA</v>
      </c>
      <c r="O117">
        <f>VLOOKUP($I117,Define!$A:$J,3+O$1,FALSE)</f>
        <v>0.09</v>
      </c>
      <c r="P117">
        <f>VLOOKUP($I117,Define!$A:$J,3+P$1,FALSE)</f>
        <v>0.09</v>
      </c>
      <c r="Q117">
        <f>VLOOKUP($I117,Define!$A:$J,3+Q$1,FALSE)</f>
        <v>0.09</v>
      </c>
      <c r="R117">
        <f>VLOOKUP($I117,Define!$A:$J,3+R$1,FALSE)</f>
        <v>0.09</v>
      </c>
    </row>
    <row r="118" spans="1:20" x14ac:dyDescent="0.25">
      <c r="A118" s="34">
        <v>117</v>
      </c>
      <c r="B118" s="19"/>
      <c r="C118" s="15" t="s">
        <v>92</v>
      </c>
      <c r="D118" s="19"/>
      <c r="E118" s="15"/>
      <c r="F118" s="19"/>
      <c r="G118" s="15"/>
      <c r="H118" s="19"/>
      <c r="I118" s="15" t="s">
        <v>41</v>
      </c>
      <c r="J118" t="str">
        <f>VLOOKUP(I118,Define!$A:$C,2,FALSE)</f>
        <v>Gasket Heat Leak Refrigerator</v>
      </c>
      <c r="K118" t="str">
        <f>VLOOKUP(I118,Define!$A:$C,3,FALSE)</f>
        <v>W/m-DEG-C</v>
      </c>
      <c r="L118" s="4">
        <f>VLOOKUP($I118,Define!$A:$J,3+L$1,FALSE)</f>
        <v>0.09</v>
      </c>
      <c r="M118">
        <f>VLOOKUP($I118,Define!$A:$J,3+M$1,FALSE)</f>
        <v>0.09</v>
      </c>
      <c r="N118">
        <f>VLOOKUP($I118,Define!$A:$J,3+N$1,FALSE)</f>
        <v>0.09</v>
      </c>
      <c r="O118" t="str">
        <f>VLOOKUP($I118,Define!$A:$J,3+O$1,FALSE)</f>
        <v>NA</v>
      </c>
      <c r="P118" t="str">
        <f>VLOOKUP($I118,Define!$A:$J,3+P$1,FALSE)</f>
        <v>NA</v>
      </c>
      <c r="Q118" t="str">
        <f>VLOOKUP($I118,Define!$A:$J,3+Q$1,FALSE)</f>
        <v>NA</v>
      </c>
      <c r="R118">
        <f>VLOOKUP($I118,Define!$A:$J,3+R$1,FALSE)</f>
        <v>0.09</v>
      </c>
    </row>
    <row r="119" spans="1:20" x14ac:dyDescent="0.25">
      <c r="A119" s="34">
        <v>118</v>
      </c>
      <c r="B119" s="18"/>
      <c r="C119" s="14"/>
      <c r="D119" s="18"/>
      <c r="E119" s="14" t="s">
        <v>92</v>
      </c>
      <c r="F119" s="18"/>
      <c r="G119" s="14"/>
      <c r="H119" s="18"/>
      <c r="I119" s="68" t="s">
        <v>287</v>
      </c>
      <c r="J119" t="str">
        <f>VLOOKUP(I119,Define!$A:$C,2,FALSE)</f>
        <v>Thermal Conductivity Of Refrigerator Insulation</v>
      </c>
      <c r="K119" t="str">
        <f>VLOOKUP(I119,Define!$A:$C,3,FALSE)</f>
        <v>cm.W/m2-C</v>
      </c>
      <c r="L119" t="str">
        <f>VLOOKUP($I119,Define!$A:$J,3+L$1,FALSE)</f>
        <v>NA</v>
      </c>
      <c r="M119" t="str">
        <f>VLOOKUP($I119,Define!$A:$J,3+M$1,FALSE)</f>
        <v>NA</v>
      </c>
      <c r="N119" t="str">
        <f>VLOOKUP($I119,Define!$A:$J,3+N$1,FALSE)</f>
        <v>NA</v>
      </c>
      <c r="O119" s="1">
        <f>VLOOKUP($I119,Define!$A:$J,3+O$1,FALSE)</f>
        <v>0.55500000000000005</v>
      </c>
      <c r="P119">
        <f>VLOOKUP($I119,Define!$A:$J,3+P$1,FALSE)</f>
        <v>0.55500000000000005</v>
      </c>
      <c r="Q119">
        <f>VLOOKUP($I119,Define!$A:$J,3+Q$1,FALSE)</f>
        <v>0.55500000000000005</v>
      </c>
      <c r="R119" t="str">
        <f>VLOOKUP($I119,Define!$A:$J,3+R$1,FALSE)</f>
        <v>NA</v>
      </c>
      <c r="S119" s="69" t="s">
        <v>17</v>
      </c>
      <c r="T119" t="s">
        <v>290</v>
      </c>
    </row>
    <row r="120" spans="1:20" x14ac:dyDescent="0.25">
      <c r="A120" s="34">
        <v>119</v>
      </c>
      <c r="B120" s="18"/>
      <c r="C120" s="14"/>
      <c r="D120" s="18"/>
      <c r="E120" s="14" t="s">
        <v>92</v>
      </c>
      <c r="F120" s="18"/>
      <c r="G120" s="14"/>
      <c r="H120" s="18"/>
      <c r="I120" s="68" t="s">
        <v>288</v>
      </c>
      <c r="J120" t="str">
        <f>VLOOKUP(I120,Define!$A:$C,2,FALSE)</f>
        <v>Thermal Conductivity Of Insulation In Top Of Chest Freezer</v>
      </c>
      <c r="K120" t="str">
        <f>VLOOKUP(I120,Define!$A:$C,3,FALSE)</f>
        <v>cm.W/m2-C</v>
      </c>
      <c r="L120" t="str">
        <f>VLOOKUP($I120,Define!$A:$J,3+L$1,FALSE)</f>
        <v>NA</v>
      </c>
      <c r="M120" t="str">
        <f>VLOOKUP($I120,Define!$A:$J,3+M$1,FALSE)</f>
        <v>NA</v>
      </c>
      <c r="N120" t="str">
        <f>VLOOKUP($I120,Define!$A:$J,3+N$1,FALSE)</f>
        <v>NA</v>
      </c>
      <c r="O120" s="1">
        <f>VLOOKUP($I120,Define!$A:$J,3+O$1,FALSE)</f>
        <v>0.55500000000000005</v>
      </c>
      <c r="P120" t="str">
        <f>VLOOKUP($I120,Define!$A:$J,3+P$1,FALSE)</f>
        <v>NA</v>
      </c>
      <c r="Q120" t="str">
        <f>VLOOKUP($I120,Define!$A:$J,3+Q$1,FALSE)</f>
        <v>NA</v>
      </c>
      <c r="R120" t="str">
        <f>VLOOKUP($I120,Define!$A:$J,3+R$1,FALSE)</f>
        <v>NA</v>
      </c>
      <c r="S120" s="69" t="s">
        <v>73</v>
      </c>
      <c r="T120" t="s">
        <v>290</v>
      </c>
    </row>
    <row r="121" spans="1:20" x14ac:dyDescent="0.25">
      <c r="A121" s="34">
        <v>120</v>
      </c>
      <c r="B121" s="19"/>
      <c r="C121" s="15"/>
      <c r="D121" s="19"/>
      <c r="E121" s="15" t="s">
        <v>92</v>
      </c>
      <c r="F121" s="19"/>
      <c r="G121" s="15"/>
      <c r="H121" s="19"/>
      <c r="I121" s="14" t="s">
        <v>43</v>
      </c>
      <c r="J121" t="str">
        <f>VLOOKUP(I121,Define!$A:$C,2,FALSE)</f>
        <v>Gasket Heat Leak Freezer Conductivity</v>
      </c>
      <c r="K121" t="str">
        <f>VLOOKUP(I121,Define!$A:$C,3,FALSE)</f>
        <v>W/m-DEG-C</v>
      </c>
      <c r="L121">
        <f>VLOOKUP($I121,Define!$A:$J,3+L$1,FALSE)</f>
        <v>0.09</v>
      </c>
      <c r="M121" t="str">
        <f>VLOOKUP($I121,Define!$A:$J,3+M$1,FALSE)</f>
        <v>NA</v>
      </c>
      <c r="N121" t="str">
        <f>VLOOKUP($I121,Define!$A:$J,3+N$1,FALSE)</f>
        <v>NA</v>
      </c>
      <c r="O121" s="1">
        <f>VLOOKUP($I121,Define!$A:$J,3+O$1,FALSE)</f>
        <v>0.09</v>
      </c>
      <c r="P121">
        <f>VLOOKUP($I121,Define!$A:$J,3+P$1,FALSE)</f>
        <v>0.09</v>
      </c>
      <c r="Q121">
        <f>VLOOKUP($I121,Define!$A:$J,3+Q$1,FALSE)</f>
        <v>0.09</v>
      </c>
      <c r="R121">
        <f>VLOOKUP($I121,Define!$A:$J,3+R$1,FALSE)</f>
        <v>0.09</v>
      </c>
    </row>
    <row r="122" spans="1:20" x14ac:dyDescent="0.25">
      <c r="A122" s="34">
        <v>121</v>
      </c>
      <c r="B122" s="18"/>
      <c r="C122" s="14"/>
      <c r="D122" s="18" t="s">
        <v>92</v>
      </c>
      <c r="E122" s="14"/>
      <c r="F122" s="18"/>
      <c r="G122" s="14" t="s">
        <v>92</v>
      </c>
      <c r="H122" s="18"/>
      <c r="I122" s="68" t="s">
        <v>287</v>
      </c>
      <c r="J122" t="str">
        <f>VLOOKUP(I122,Define!$A:$C,2,FALSE)</f>
        <v>Thermal Conductivity Of Refrigerator Insulation</v>
      </c>
      <c r="K122" t="str">
        <f>VLOOKUP(I122,Define!$A:$C,3,FALSE)</f>
        <v>cm.W/m2-C</v>
      </c>
      <c r="L122" t="str">
        <f>VLOOKUP($I122,Define!$A:$J,3+L$1,FALSE)</f>
        <v>NA</v>
      </c>
      <c r="M122" t="str">
        <f>VLOOKUP($I122,Define!$A:$J,3+M$1,FALSE)</f>
        <v>NA</v>
      </c>
      <c r="N122" s="1" t="str">
        <f>VLOOKUP($I122,Define!$A:$J,3+N$1,FALSE)</f>
        <v>NA</v>
      </c>
      <c r="O122">
        <f>VLOOKUP($I122,Define!$A:$J,3+O$1,FALSE)</f>
        <v>0.55500000000000005</v>
      </c>
      <c r="P122" s="1">
        <f>VLOOKUP($I122,Define!$A:$J,3+P$1,FALSE)</f>
        <v>0.55500000000000005</v>
      </c>
      <c r="Q122" s="13">
        <f>VLOOKUP($I122,Define!$A:$J,3+Q$1,FALSE)</f>
        <v>0.55500000000000005</v>
      </c>
      <c r="R122" t="str">
        <f>VLOOKUP($I122,Define!$A:$J,3+R$1,FALSE)</f>
        <v>NA</v>
      </c>
      <c r="S122" s="69" t="s">
        <v>17</v>
      </c>
      <c r="T122" t="s">
        <v>290</v>
      </c>
    </row>
    <row r="123" spans="1:20" x14ac:dyDescent="0.25">
      <c r="A123" s="34">
        <v>122</v>
      </c>
      <c r="B123" s="18"/>
      <c r="C123" s="14"/>
      <c r="D123" s="18" t="s">
        <v>92</v>
      </c>
      <c r="E123" s="14"/>
      <c r="F123" s="18"/>
      <c r="G123" s="14" t="s">
        <v>92</v>
      </c>
      <c r="H123" s="18"/>
      <c r="I123" s="68" t="s">
        <v>85</v>
      </c>
      <c r="J123" t="str">
        <f>VLOOKUP(I123,Define!$A:$C,2,FALSE)</f>
        <v>Thermal Resistivity  Of Freezer Wedge Insulation</v>
      </c>
      <c r="K123" t="str">
        <f>VLOOKUP(I123,Define!$A:$C,3,FALSE)</f>
        <v>m2-C/cm.W</v>
      </c>
      <c r="L123">
        <f>VLOOKUP($I123,Define!$A:$J,3+L$1,FALSE)</f>
        <v>0.55500000000000005</v>
      </c>
      <c r="M123">
        <f>VLOOKUP($I123,Define!$A:$J,3+M$1,FALSE)</f>
        <v>0.55500000000000005</v>
      </c>
      <c r="N123" s="1">
        <f>VLOOKUP($I123,Define!$A:$J,3+N$1,FALSE)</f>
        <v>0.55500000000000005</v>
      </c>
      <c r="O123" t="str">
        <f>VLOOKUP($I123,Define!$A:$J,3+O$1,FALSE)</f>
        <v>NA</v>
      </c>
      <c r="P123" s="1">
        <f>VLOOKUP($I123,Define!$A:$J,3+P$1,FALSE)</f>
        <v>0.55500000000000005</v>
      </c>
      <c r="Q123" s="13">
        <f>VLOOKUP($I123,Define!$A:$J,3+Q$1,FALSE)</f>
        <v>0.55500000000000005</v>
      </c>
      <c r="R123">
        <f>VLOOKUP($I123,Define!$A:$J,3+R$1,FALSE)</f>
        <v>0.55500000000000005</v>
      </c>
      <c r="S123" s="69" t="s">
        <v>48</v>
      </c>
      <c r="T123" t="s">
        <v>290</v>
      </c>
    </row>
    <row r="124" spans="1:20" x14ac:dyDescent="0.25">
      <c r="A124" s="34">
        <v>123</v>
      </c>
      <c r="B124" s="18"/>
      <c r="C124" s="14"/>
      <c r="D124" s="18" t="s">
        <v>92</v>
      </c>
      <c r="E124" s="14"/>
      <c r="F124" s="18"/>
      <c r="G124" s="14" t="s">
        <v>92</v>
      </c>
      <c r="H124" s="18"/>
      <c r="I124" s="68" t="s">
        <v>289</v>
      </c>
      <c r="J124" t="str">
        <f>VLOOKUP(I124,Define!$A:$C,2,FALSE)</f>
        <v>Thermal Conductivity Of The Door</v>
      </c>
      <c r="K124" t="str">
        <f>VLOOKUP(I124,Define!$A:$C,3,FALSE)</f>
        <v>cm.W/m2-C</v>
      </c>
      <c r="L124" t="str">
        <f>VLOOKUP($I124,Define!$A:$J,3+L$1,FALSE)</f>
        <v>NA</v>
      </c>
      <c r="M124" t="str">
        <f>VLOOKUP($I124,Define!$A:$J,3+M$1,FALSE)</f>
        <v>NA</v>
      </c>
      <c r="N124" s="1" t="str">
        <f>VLOOKUP($I124,Define!$A:$J,3+N$1,FALSE)</f>
        <v>NA</v>
      </c>
      <c r="O124" t="str">
        <f>VLOOKUP($I124,Define!$A:$J,3+O$1,FALSE)</f>
        <v>NA</v>
      </c>
      <c r="P124" s="1">
        <f>VLOOKUP($I124,Define!$A:$J,3+P$1,FALSE)</f>
        <v>0.55500000000000005</v>
      </c>
      <c r="Q124" s="13">
        <f>VLOOKUP($I124,Define!$A:$J,3+Q$1,FALSE)</f>
        <v>0.55500000000000005</v>
      </c>
      <c r="R124" t="str">
        <f>VLOOKUP($I124,Define!$A:$J,3+R$1,FALSE)</f>
        <v>NA</v>
      </c>
      <c r="S124" s="70" t="s">
        <v>3</v>
      </c>
      <c r="T124" t="s">
        <v>290</v>
      </c>
    </row>
    <row r="125" spans="1:20" x14ac:dyDescent="0.25">
      <c r="A125" s="34">
        <v>124</v>
      </c>
      <c r="B125" s="19"/>
      <c r="C125" s="15"/>
      <c r="D125" s="19" t="s">
        <v>92</v>
      </c>
      <c r="E125" s="15"/>
      <c r="F125" s="19"/>
      <c r="G125" s="15" t="s">
        <v>92</v>
      </c>
      <c r="H125" s="19"/>
      <c r="I125" s="28" t="s">
        <v>43</v>
      </c>
      <c r="J125" t="str">
        <f>VLOOKUP(I125,Define!$A:$C,2,FALSE)</f>
        <v>Gasket Heat Leak Freezer Conductivity</v>
      </c>
      <c r="K125" t="str">
        <f>VLOOKUP(I125,Define!$A:$C,3,FALSE)</f>
        <v>W/m-DEG-C</v>
      </c>
      <c r="L125">
        <f>VLOOKUP($I125,Define!$A:$J,3+L$1,FALSE)</f>
        <v>0.09</v>
      </c>
      <c r="M125" t="str">
        <f>VLOOKUP($I125,Define!$A:$J,3+M$1,FALSE)</f>
        <v>NA</v>
      </c>
      <c r="N125" s="1" t="str">
        <f>VLOOKUP($I125,Define!$A:$J,3+N$1,FALSE)</f>
        <v>NA</v>
      </c>
      <c r="O125">
        <f>VLOOKUP($I125,Define!$A:$J,3+O$1,FALSE)</f>
        <v>0.09</v>
      </c>
      <c r="P125" s="1">
        <f>VLOOKUP($I125,Define!$A:$J,3+P$1,FALSE)</f>
        <v>0.09</v>
      </c>
      <c r="Q125" s="13">
        <f>VLOOKUP($I125,Define!$A:$J,3+Q$1,FALSE)</f>
        <v>0.09</v>
      </c>
      <c r="R125">
        <f>VLOOKUP($I125,Define!$A:$J,3+R$1,FALSE)</f>
        <v>0.09</v>
      </c>
    </row>
    <row r="126" spans="1:20" x14ac:dyDescent="0.25">
      <c r="A126" s="34">
        <v>125</v>
      </c>
      <c r="B126" s="18" t="s">
        <v>92</v>
      </c>
      <c r="C126" s="14" t="s">
        <v>92</v>
      </c>
      <c r="D126" s="18" t="s">
        <v>92</v>
      </c>
      <c r="E126" s="14" t="s">
        <v>92</v>
      </c>
      <c r="F126" s="18"/>
      <c r="G126" s="14" t="s">
        <v>92</v>
      </c>
      <c r="H126" s="18" t="s">
        <v>92</v>
      </c>
      <c r="I126" s="14" t="s">
        <v>20</v>
      </c>
      <c r="J126" t="str">
        <f>VLOOKUP(I126,Define!$A:$C,2,FALSE)</f>
        <v>Door Openings Air Temperature</v>
      </c>
      <c r="K126" t="str">
        <f>VLOOKUP(I126,Define!$A:$C,3,FALSE)</f>
        <v>C</v>
      </c>
      <c r="L126">
        <f>VLOOKUP($I126,Define!$A:$J,3+L$1,FALSE)</f>
        <v>32.200000000000003</v>
      </c>
      <c r="M126">
        <f>VLOOKUP($I126,Define!$A:$J,3+M$1,FALSE)</f>
        <v>32.200000000000003</v>
      </c>
      <c r="N126">
        <f>VLOOKUP($I126,Define!$A:$J,3+N$1,FALSE)</f>
        <v>32.200000000000003</v>
      </c>
      <c r="O126">
        <f>VLOOKUP($I126,Define!$A:$J,3+O$1,FALSE)</f>
        <v>32.200000000000003</v>
      </c>
      <c r="P126">
        <f>VLOOKUP($I126,Define!$A:$J,3+P$1,FALSE)</f>
        <v>32.200000000000003</v>
      </c>
      <c r="Q126">
        <f>VLOOKUP($I126,Define!$A:$J,3+Q$1,FALSE)</f>
        <v>32.200000000000003</v>
      </c>
      <c r="R126">
        <f>VLOOKUP($I126,Define!$A:$J,3+R$1,FALSE)</f>
        <v>32.200000000000003</v>
      </c>
    </row>
    <row r="127" spans="1:20" x14ac:dyDescent="0.25">
      <c r="A127" s="34">
        <v>126</v>
      </c>
      <c r="B127" s="19" t="s">
        <v>92</v>
      </c>
      <c r="C127" s="15" t="s">
        <v>92</v>
      </c>
      <c r="D127" s="19" t="s">
        <v>92</v>
      </c>
      <c r="E127" s="15" t="s">
        <v>92</v>
      </c>
      <c r="F127" s="19"/>
      <c r="G127" s="15" t="s">
        <v>92</v>
      </c>
      <c r="H127" s="19" t="s">
        <v>92</v>
      </c>
      <c r="I127" s="15" t="s">
        <v>22</v>
      </c>
      <c r="J127" t="str">
        <f>VLOOKUP(I127,Define!$A:$C,2,FALSE)</f>
        <v xml:space="preserve">Door Openings  Relative Humidity </v>
      </c>
      <c r="K127" t="str">
        <f>VLOOKUP(I127,Define!$A:$C,3,FALSE)</f>
        <v>%</v>
      </c>
      <c r="L127">
        <f>VLOOKUP($I127,Define!$A:$J,3+L$1,FALSE)</f>
        <v>50</v>
      </c>
      <c r="M127">
        <f>VLOOKUP($I127,Define!$A:$J,3+M$1,FALSE)</f>
        <v>50</v>
      </c>
      <c r="N127">
        <f>VLOOKUP($I127,Define!$A:$J,3+N$1,FALSE)</f>
        <v>50</v>
      </c>
      <c r="O127">
        <f>VLOOKUP($I127,Define!$A:$J,3+O$1,FALSE)</f>
        <v>50</v>
      </c>
      <c r="P127">
        <f>VLOOKUP($I127,Define!$A:$J,3+P$1,FALSE)</f>
        <v>50</v>
      </c>
      <c r="Q127">
        <f>VLOOKUP($I127,Define!$A:$J,3+Q$1,FALSE)</f>
        <v>50</v>
      </c>
      <c r="R127">
        <f>VLOOKUP($I127,Define!$A:$J,3+R$1,FALSE)</f>
        <v>50</v>
      </c>
    </row>
    <row r="128" spans="1:20" x14ac:dyDescent="0.25">
      <c r="A128" s="34">
        <v>127</v>
      </c>
      <c r="B128" s="18" t="s">
        <v>92</v>
      </c>
      <c r="C128" s="14" t="s">
        <v>92</v>
      </c>
      <c r="D128" s="18"/>
      <c r="E128" s="14"/>
      <c r="F128" s="18"/>
      <c r="G128" s="14"/>
      <c r="H128" s="18" t="s">
        <v>92</v>
      </c>
      <c r="I128" s="14" t="s">
        <v>21</v>
      </c>
      <c r="J128" t="str">
        <f>VLOOKUP(I128,Define!$A:$C,2,FALSE)</f>
        <v>Fresh Food Compartment Openings #/Hr</v>
      </c>
      <c r="K128" t="str">
        <f>VLOOKUP(I128,Define!$A:$C,3,FALSE)</f>
        <v>-</v>
      </c>
      <c r="L128">
        <f>VLOOKUP($I128,Define!$A:$J,3+L$1,FALSE)</f>
        <v>0</v>
      </c>
      <c r="M128">
        <f>VLOOKUP($I128,Define!$A:$J,3+M$1,FALSE)</f>
        <v>0</v>
      </c>
      <c r="N128">
        <f>VLOOKUP($I128,Define!$A:$J,3+N$1,FALSE)</f>
        <v>0</v>
      </c>
      <c r="O128" t="str">
        <f>VLOOKUP($I128,Define!$A:$J,3+O$1,FALSE)</f>
        <v>NA</v>
      </c>
      <c r="P128" t="str">
        <f>VLOOKUP($I128,Define!$A:$J,3+P$1,FALSE)</f>
        <v>NA</v>
      </c>
      <c r="Q128" t="str">
        <f>VLOOKUP($I128,Define!$A:$J,3+Q$1,FALSE)</f>
        <v>NA</v>
      </c>
      <c r="R128">
        <f>VLOOKUP($I128,Define!$A:$J,3+R$1,FALSE)</f>
        <v>0</v>
      </c>
    </row>
    <row r="129" spans="1:18" x14ac:dyDescent="0.25">
      <c r="A129" s="34">
        <v>128</v>
      </c>
      <c r="B129" s="19" t="s">
        <v>92</v>
      </c>
      <c r="C129" s="15" t="s">
        <v>92</v>
      </c>
      <c r="D129" s="19"/>
      <c r="E129" s="15"/>
      <c r="F129" s="19"/>
      <c r="G129" s="15"/>
      <c r="H129" s="19" t="s">
        <v>92</v>
      </c>
      <c r="I129" s="15" t="s">
        <v>23</v>
      </c>
      <c r="J129" t="str">
        <f>VLOOKUP(I129,Define!$A:$C,2,FALSE)</f>
        <v xml:space="preserve">Fresh Food Compartment Duration Of 1 Opening  </v>
      </c>
      <c r="K129" t="str">
        <f>VLOOKUP(I129,Define!$A:$C,3,FALSE)</f>
        <v>Seconds</v>
      </c>
      <c r="L129">
        <f>VLOOKUP($I129,Define!$A:$J,3+L$1,FALSE)</f>
        <v>15</v>
      </c>
      <c r="M129">
        <f>VLOOKUP($I129,Define!$A:$J,3+M$1,FALSE)</f>
        <v>15</v>
      </c>
      <c r="N129">
        <f>VLOOKUP($I129,Define!$A:$J,3+N$1,FALSE)</f>
        <v>15</v>
      </c>
      <c r="O129" t="str">
        <f>VLOOKUP($I129,Define!$A:$J,3+O$1,FALSE)</f>
        <v>NA</v>
      </c>
      <c r="P129" t="str">
        <f>VLOOKUP($I129,Define!$A:$J,3+P$1,FALSE)</f>
        <v>NA</v>
      </c>
      <c r="Q129" t="str">
        <f>VLOOKUP($I129,Define!$A:$J,3+Q$1,FALSE)</f>
        <v>NA</v>
      </c>
      <c r="R129">
        <f>VLOOKUP($I129,Define!$A:$J,3+R$1,FALSE)</f>
        <v>15</v>
      </c>
    </row>
    <row r="130" spans="1:18" x14ac:dyDescent="0.25">
      <c r="A130" s="34">
        <v>129</v>
      </c>
      <c r="B130" s="18" t="s">
        <v>92</v>
      </c>
      <c r="C130" s="31" t="s">
        <v>92</v>
      </c>
      <c r="D130" s="20" t="s">
        <v>92</v>
      </c>
      <c r="E130" s="14" t="s">
        <v>92</v>
      </c>
      <c r="F130" s="18"/>
      <c r="G130" s="31" t="s">
        <v>92</v>
      </c>
      <c r="H130" s="20" t="s">
        <v>92</v>
      </c>
      <c r="I130" s="17" t="s">
        <v>19</v>
      </c>
      <c r="J130" t="str">
        <f>VLOOKUP(I130,Define!$A:$C,2,FALSE)</f>
        <v>Hours/Hr The Fresh Food Door Is Open</v>
      </c>
      <c r="K130" t="str">
        <f>VLOOKUP(I130,Define!$A:$C,3,FALSE)</f>
        <v>Seconds</v>
      </c>
      <c r="L130">
        <f>VLOOKUP($I130,Define!$A:$J,3+L$1,FALSE)</f>
        <v>0</v>
      </c>
      <c r="M130">
        <f>VLOOKUP($I130,Define!$A:$J,3+M$1,FALSE)</f>
        <v>0</v>
      </c>
      <c r="N130">
        <f>VLOOKUP($I130,Define!$A:$J,3+N$1,FALSE)</f>
        <v>0</v>
      </c>
      <c r="O130">
        <f>VLOOKUP($I130,Define!$A:$J,3+O$1,FALSE)</f>
        <v>0</v>
      </c>
      <c r="P130">
        <f>VLOOKUP($I130,Define!$A:$J,3+P$1,FALSE)</f>
        <v>0</v>
      </c>
      <c r="Q130">
        <f>VLOOKUP($I130,Define!$A:$J,3+Q$1,FALSE)</f>
        <v>0</v>
      </c>
      <c r="R130">
        <f>VLOOKUP($I130,Define!$A:$J,3+R$1,FALSE)</f>
        <v>0</v>
      </c>
    </row>
    <row r="131" spans="1:18" ht="15.75" thickBot="1" x14ac:dyDescent="0.3">
      <c r="A131" s="34">
        <v>130</v>
      </c>
      <c r="B131" s="36" t="s">
        <v>92</v>
      </c>
      <c r="C131" s="37" t="s">
        <v>92</v>
      </c>
      <c r="D131" s="36" t="s">
        <v>92</v>
      </c>
      <c r="E131" s="38" t="s">
        <v>92</v>
      </c>
      <c r="F131" s="36"/>
      <c r="G131" s="37" t="s">
        <v>92</v>
      </c>
      <c r="H131" s="36" t="s">
        <v>92</v>
      </c>
      <c r="I131" s="38" t="s">
        <v>24</v>
      </c>
      <c r="J131" t="str">
        <f>VLOOKUP(I131,Define!$A:$C,2,FALSE)</f>
        <v>Duration  The Freezer Door Is Open</v>
      </c>
      <c r="K131" t="str">
        <f>VLOOKUP(I131,Define!$A:$C,3,FALSE)</f>
        <v>Seconds</v>
      </c>
      <c r="L131" s="11">
        <f>VLOOKUP($I131,Define!$A:$J,3+L$1,FALSE)</f>
        <v>20</v>
      </c>
      <c r="M131" s="11">
        <f>VLOOKUP($I131,Define!$A:$J,3+M$1,FALSE)</f>
        <v>20</v>
      </c>
      <c r="N131" s="11">
        <f>VLOOKUP($I131,Define!$A:$J,3+N$1,FALSE)</f>
        <v>20</v>
      </c>
      <c r="O131" s="11">
        <f>VLOOKUP($I131,Define!$A:$J,3+O$1,FALSE)</f>
        <v>20</v>
      </c>
      <c r="P131" s="11">
        <f>VLOOKUP($I131,Define!$A:$J,3+P$1,FALSE)</f>
        <v>20</v>
      </c>
      <c r="Q131" s="11">
        <f>VLOOKUP($I131,Define!$A:$J,3+Q$1,FALSE)</f>
        <v>20</v>
      </c>
      <c r="R131" s="11">
        <f>VLOOKUP($I131,Define!$A:$J,3+R$1,FALSE)</f>
        <v>20</v>
      </c>
    </row>
    <row r="132" spans="1:18" x14ac:dyDescent="0.25">
      <c r="A132" s="34">
        <v>131</v>
      </c>
      <c r="B132" s="18" t="s">
        <v>92</v>
      </c>
      <c r="C132" s="31" t="s">
        <v>92</v>
      </c>
      <c r="D132" s="20"/>
      <c r="E132" s="14"/>
      <c r="F132" s="18"/>
      <c r="G132" s="31"/>
      <c r="H132" s="20" t="s">
        <v>92</v>
      </c>
      <c r="I132" s="14" t="s">
        <v>26</v>
      </c>
      <c r="J132" t="str">
        <f>VLOOKUP(I132,Define!$A:$C,2,FALSE)</f>
        <v xml:space="preserve">Anti-Sweat Heaters Fresh Food Cabinet </v>
      </c>
      <c r="K132" t="str">
        <f>VLOOKUP(I132,Define!$A:$C,3,FALSE)</f>
        <v>W</v>
      </c>
      <c r="L132">
        <f>VLOOKUP($I132,Define!$A:$J,3+L$1,FALSE)</f>
        <v>0.91669999999999996</v>
      </c>
      <c r="M132">
        <f>VLOOKUP($I132,Define!$A:$J,3+M$1,FALSE)</f>
        <v>0.91669999999999996</v>
      </c>
      <c r="N132">
        <f>VLOOKUP($I132,Define!$A:$J,3+N$1,FALSE)</f>
        <v>0.91669999999999996</v>
      </c>
      <c r="O132" t="str">
        <f>VLOOKUP($I132,Define!$A:$J,3+O$1,FALSE)</f>
        <v>NA</v>
      </c>
      <c r="P132" t="str">
        <f>VLOOKUP($I132,Define!$A:$J,3+P$1,FALSE)</f>
        <v>NA</v>
      </c>
      <c r="Q132" t="str">
        <f>VLOOKUP($I132,Define!$A:$J,3+Q$1,FALSE)</f>
        <v>NA</v>
      </c>
      <c r="R132">
        <f>VLOOKUP($I132,Define!$A:$J,3+R$1,FALSE)</f>
        <v>0.91669999999999996</v>
      </c>
    </row>
    <row r="133" spans="1:18" x14ac:dyDescent="0.25">
      <c r="A133" s="34">
        <v>132</v>
      </c>
      <c r="B133" s="18" t="s">
        <v>92</v>
      </c>
      <c r="C133" s="31" t="s">
        <v>92</v>
      </c>
      <c r="D133" s="20"/>
      <c r="E133" s="14"/>
      <c r="F133" s="18"/>
      <c r="G133" s="31"/>
      <c r="H133" s="20" t="s">
        <v>92</v>
      </c>
      <c r="I133" s="14" t="s">
        <v>31</v>
      </c>
      <c r="J133" t="str">
        <f>VLOOKUP(I133,Define!$A:$C,2,FALSE)</f>
        <v xml:space="preserve">Anti-Sweat Heaters Freezer Cabinet </v>
      </c>
      <c r="K133" t="str">
        <f>VLOOKUP(I133,Define!$A:$C,3,FALSE)</f>
        <v>W</v>
      </c>
      <c r="L133">
        <f>VLOOKUP($I133,Define!$A:$J,3+L$1,FALSE)</f>
        <v>1.8332999999999999</v>
      </c>
      <c r="M133">
        <f>VLOOKUP($I133,Define!$A:$J,3+M$1,FALSE)</f>
        <v>1.8332999999999999</v>
      </c>
      <c r="N133">
        <f>VLOOKUP($I133,Define!$A:$J,3+N$1,FALSE)</f>
        <v>1.8332999999999999</v>
      </c>
      <c r="O133">
        <f>VLOOKUP($I133,Define!$A:$J,3+O$1,FALSE)</f>
        <v>1.8332999999999999</v>
      </c>
      <c r="P133">
        <f>VLOOKUP($I133,Define!$A:$J,3+P$1,FALSE)</f>
        <v>1.8332999999999999</v>
      </c>
      <c r="Q133">
        <f>VLOOKUP($I133,Define!$A:$J,3+Q$1,FALSE)</f>
        <v>1.8332999999999999</v>
      </c>
      <c r="R133">
        <f>VLOOKUP($I133,Define!$A:$J,3+R$1,FALSE)</f>
        <v>1.8332999999999999</v>
      </c>
    </row>
    <row r="134" spans="1:18" x14ac:dyDescent="0.25">
      <c r="A134" s="34">
        <v>133</v>
      </c>
      <c r="B134" s="18" t="s">
        <v>92</v>
      </c>
      <c r="C134" s="31" t="s">
        <v>92</v>
      </c>
      <c r="D134" s="20"/>
      <c r="E134" s="14"/>
      <c r="F134" s="18"/>
      <c r="G134" s="31"/>
      <c r="H134" s="20" t="s">
        <v>92</v>
      </c>
      <c r="I134" s="14" t="s">
        <v>32</v>
      </c>
      <c r="J134" t="str">
        <f>VLOOKUP(I134,Define!$A:$C,2,FALSE)</f>
        <v xml:space="preserve">Auxiliary Energy Fresh Food Cabine  </v>
      </c>
      <c r="K134" t="str">
        <f>VLOOKUP(I134,Define!$A:$C,3,FALSE)</f>
        <v>W</v>
      </c>
      <c r="L134">
        <f>VLOOKUP($I134,Define!$A:$J,3+L$1,FALSE)</f>
        <v>0</v>
      </c>
      <c r="M134">
        <f>VLOOKUP($I134,Define!$A:$J,3+M$1,FALSE)</f>
        <v>0</v>
      </c>
      <c r="N134">
        <f>VLOOKUP($I134,Define!$A:$J,3+N$1,FALSE)</f>
        <v>0</v>
      </c>
      <c r="O134" t="str">
        <f>VLOOKUP($I134,Define!$A:$J,3+O$1,FALSE)</f>
        <v>NA</v>
      </c>
      <c r="P134" t="str">
        <f>VLOOKUP($I134,Define!$A:$J,3+P$1,FALSE)</f>
        <v>NA</v>
      </c>
      <c r="Q134" t="str">
        <f>VLOOKUP($I134,Define!$A:$J,3+Q$1,FALSE)</f>
        <v>NA</v>
      </c>
      <c r="R134">
        <f>VLOOKUP($I134,Define!$A:$J,3+R$1,FALSE)</f>
        <v>0</v>
      </c>
    </row>
    <row r="135" spans="1:18" x14ac:dyDescent="0.25">
      <c r="A135" s="34">
        <v>134</v>
      </c>
      <c r="B135" s="18" t="s">
        <v>92</v>
      </c>
      <c r="C135" s="31" t="s">
        <v>92</v>
      </c>
      <c r="D135" s="20"/>
      <c r="E135" s="14"/>
      <c r="F135" s="18"/>
      <c r="G135" s="31"/>
      <c r="H135" s="20" t="s">
        <v>92</v>
      </c>
      <c r="I135" s="14" t="s">
        <v>27</v>
      </c>
      <c r="J135" t="str">
        <f>VLOOKUP(I135,Define!$A:$C,2,FALSE)</f>
        <v xml:space="preserve">Auxiliary Energy Freezer Cabinet  </v>
      </c>
      <c r="K135" t="str">
        <f>VLOOKUP(I135,Define!$A:$C,3,FALSE)</f>
        <v>W</v>
      </c>
      <c r="L135">
        <f>VLOOKUP($I135,Define!$A:$J,3+L$1,FALSE)</f>
        <v>0</v>
      </c>
      <c r="M135">
        <f>VLOOKUP($I135,Define!$A:$J,3+M$1,FALSE)</f>
        <v>0</v>
      </c>
      <c r="N135">
        <f>VLOOKUP($I135,Define!$A:$J,3+N$1,FALSE)</f>
        <v>0</v>
      </c>
      <c r="O135">
        <f>VLOOKUP($I135,Define!$A:$J,3+O$1,FALSE)</f>
        <v>0</v>
      </c>
      <c r="P135">
        <f>VLOOKUP($I135,Define!$A:$J,3+P$1,FALSE)</f>
        <v>0</v>
      </c>
      <c r="Q135">
        <f>VLOOKUP($I135,Define!$A:$J,3+Q$1,FALSE)</f>
        <v>0</v>
      </c>
      <c r="R135">
        <f>VLOOKUP($I135,Define!$A:$J,3+R$1,FALSE)</f>
        <v>0</v>
      </c>
    </row>
    <row r="136" spans="1:18" x14ac:dyDescent="0.25">
      <c r="A136" s="34">
        <v>135</v>
      </c>
      <c r="B136" s="18" t="s">
        <v>92</v>
      </c>
      <c r="C136" s="31" t="s">
        <v>92</v>
      </c>
      <c r="D136" s="20"/>
      <c r="E136" s="14"/>
      <c r="F136" s="18"/>
      <c r="G136" s="31"/>
      <c r="H136" s="20" t="s">
        <v>92</v>
      </c>
      <c r="I136" s="14" t="s">
        <v>28</v>
      </c>
      <c r="J136" t="str">
        <f>VLOOKUP(I136,Define!$A:$C,2,FALSE)</f>
        <v xml:space="preserve">Auxiliary Energy Outside Cabinet </v>
      </c>
      <c r="K136" t="str">
        <f>VLOOKUP(I136,Define!$A:$C,3,FALSE)</f>
        <v>W</v>
      </c>
      <c r="L136">
        <f>VLOOKUP($I136,Define!$A:$J,3+L$1,FALSE)</f>
        <v>0</v>
      </c>
      <c r="M136">
        <f>VLOOKUP($I136,Define!$A:$J,3+M$1,FALSE)</f>
        <v>0</v>
      </c>
      <c r="N136">
        <f>VLOOKUP($I136,Define!$A:$J,3+N$1,FALSE)</f>
        <v>0</v>
      </c>
      <c r="O136">
        <f>VLOOKUP($I136,Define!$A:$J,3+O$1,FALSE)</f>
        <v>0</v>
      </c>
      <c r="P136">
        <f>VLOOKUP($I136,Define!$A:$J,3+P$1,FALSE)</f>
        <v>0</v>
      </c>
      <c r="Q136">
        <f>VLOOKUP($I136,Define!$A:$J,3+Q$1,FALSE)</f>
        <v>0</v>
      </c>
      <c r="R136">
        <f>VLOOKUP($I136,Define!$A:$J,3+R$1,FALSE)</f>
        <v>0</v>
      </c>
    </row>
    <row r="137" spans="1:18" x14ac:dyDescent="0.25">
      <c r="A137" s="34">
        <v>136</v>
      </c>
      <c r="B137" s="18" t="s">
        <v>92</v>
      </c>
      <c r="C137" s="31" t="s">
        <v>92</v>
      </c>
      <c r="D137" s="20"/>
      <c r="E137" s="14"/>
      <c r="F137" s="18"/>
      <c r="G137" s="31"/>
      <c r="H137" s="20" t="s">
        <v>92</v>
      </c>
      <c r="I137" s="14" t="s">
        <v>74</v>
      </c>
      <c r="J137" t="str">
        <f>VLOOKUP(I137,Define!$A:$C,2,FALSE)</f>
        <v>Fresh Food Penetrations</v>
      </c>
      <c r="K137" t="str">
        <f>VLOOKUP(I137,Define!$A:$C,3,FALSE)</f>
        <v>W</v>
      </c>
      <c r="L137">
        <f>VLOOKUP($I137,Define!$A:$J,3+L$1,FALSE)</f>
        <v>0</v>
      </c>
      <c r="M137">
        <f>VLOOKUP($I137,Define!$A:$J,3+M$1,FALSE)</f>
        <v>0</v>
      </c>
      <c r="N137">
        <f>VLOOKUP($I137,Define!$A:$J,3+N$1,FALSE)</f>
        <v>0</v>
      </c>
      <c r="O137" t="str">
        <f>VLOOKUP($I137,Define!$A:$J,3+O$1,FALSE)</f>
        <v>NA</v>
      </c>
      <c r="P137" t="str">
        <f>VLOOKUP($I137,Define!$A:$J,3+P$1,FALSE)</f>
        <v>NA</v>
      </c>
      <c r="Q137" t="str">
        <f>VLOOKUP($I137,Define!$A:$J,3+Q$1,FALSE)</f>
        <v>NA</v>
      </c>
      <c r="R137">
        <f>VLOOKUP($I137,Define!$A:$J,3+R$1,FALSE)</f>
        <v>0</v>
      </c>
    </row>
    <row r="138" spans="1:18" x14ac:dyDescent="0.25">
      <c r="A138" s="34">
        <v>137</v>
      </c>
      <c r="B138" s="18" t="s">
        <v>92</v>
      </c>
      <c r="C138" s="31" t="s">
        <v>92</v>
      </c>
      <c r="D138" s="20"/>
      <c r="E138" s="14"/>
      <c r="F138" s="18"/>
      <c r="G138" s="31"/>
      <c r="H138" s="20" t="s">
        <v>92</v>
      </c>
      <c r="I138" s="14" t="s">
        <v>75</v>
      </c>
      <c r="J138" t="str">
        <f>VLOOKUP(I138,Define!$A:$C,2,FALSE)</f>
        <v>Freezer  Penetrations</v>
      </c>
      <c r="K138" t="str">
        <f>VLOOKUP(I138,Define!$A:$C,3,FALSE)</f>
        <v>W</v>
      </c>
      <c r="L138">
        <f>VLOOKUP($I138,Define!$A:$J,3+L$1,FALSE)</f>
        <v>0</v>
      </c>
      <c r="M138">
        <f>VLOOKUP($I138,Define!$A:$J,3+M$1,FALSE)</f>
        <v>0</v>
      </c>
      <c r="N138">
        <f>VLOOKUP($I138,Define!$A:$J,3+N$1,FALSE)</f>
        <v>0</v>
      </c>
      <c r="O138">
        <f>VLOOKUP($I138,Define!$A:$J,3+O$1,FALSE)</f>
        <v>0</v>
      </c>
      <c r="P138">
        <f>VLOOKUP($I138,Define!$A:$J,3+P$1,FALSE)</f>
        <v>0</v>
      </c>
      <c r="Q138">
        <f>VLOOKUP($I138,Define!$A:$J,3+Q$1,FALSE)</f>
        <v>0</v>
      </c>
      <c r="R138">
        <f>VLOOKUP($I138,Define!$A:$J,3+R$1,FALSE)</f>
        <v>0</v>
      </c>
    </row>
    <row r="139" spans="1:18" x14ac:dyDescent="0.25">
      <c r="A139" s="34">
        <v>138</v>
      </c>
      <c r="B139" s="18" t="s">
        <v>92</v>
      </c>
      <c r="C139" s="31" t="s">
        <v>92</v>
      </c>
      <c r="D139" s="20"/>
      <c r="E139" s="14"/>
      <c r="F139" s="18"/>
      <c r="G139" s="31"/>
      <c r="H139" s="20" t="s">
        <v>92</v>
      </c>
      <c r="I139" s="14" t="s">
        <v>29</v>
      </c>
      <c r="J139" t="str">
        <f>VLOOKUP(I139,Define!$A:$C,2,FALSE)</f>
        <v>Fresh Food Anti-Sweat Heater</v>
      </c>
      <c r="K139" t="str">
        <f>VLOOKUP(I139,Define!$A:$C,3,FALSE)</f>
        <v>W</v>
      </c>
      <c r="L139">
        <f>VLOOKUP($I139,Define!$A:$J,3+L$1,FALSE)</f>
        <v>0.6875</v>
      </c>
      <c r="M139">
        <f>VLOOKUP($I139,Define!$A:$J,3+M$1,FALSE)</f>
        <v>0.6875</v>
      </c>
      <c r="N139">
        <f>VLOOKUP($I139,Define!$A:$J,3+N$1,FALSE)</f>
        <v>0.6875</v>
      </c>
      <c r="O139" t="str">
        <f>VLOOKUP($I139,Define!$A:$J,3+O$1,FALSE)</f>
        <v>NA</v>
      </c>
      <c r="P139" t="str">
        <f>VLOOKUP($I139,Define!$A:$J,3+P$1,FALSE)</f>
        <v>NA</v>
      </c>
      <c r="Q139" t="str">
        <f>VLOOKUP($I139,Define!$A:$J,3+Q$1,FALSE)</f>
        <v>NA</v>
      </c>
      <c r="R139">
        <f>VLOOKUP($I139,Define!$A:$J,3+R$1,FALSE)</f>
        <v>0.6875</v>
      </c>
    </row>
    <row r="140" spans="1:18" x14ac:dyDescent="0.25">
      <c r="A140" s="34">
        <v>139</v>
      </c>
      <c r="B140" s="18" t="s">
        <v>92</v>
      </c>
      <c r="C140" s="31" t="s">
        <v>92</v>
      </c>
      <c r="D140" s="20"/>
      <c r="E140" s="14"/>
      <c r="F140" s="18"/>
      <c r="G140" s="31"/>
      <c r="H140" s="20" t="s">
        <v>92</v>
      </c>
      <c r="I140" s="14" t="s">
        <v>30</v>
      </c>
      <c r="J140" t="str">
        <f>VLOOKUP(I140,Define!$A:$C,2,FALSE)</f>
        <v>Freezer Anti-Sweat Heater</v>
      </c>
      <c r="K140" t="str">
        <f>VLOOKUP(I140,Define!$A:$C,3,FALSE)</f>
        <v>W</v>
      </c>
      <c r="L140">
        <f>VLOOKUP($I140,Define!$A:$J,3+L$1,FALSE)</f>
        <v>1.375</v>
      </c>
      <c r="M140">
        <f>VLOOKUP($I140,Define!$A:$J,3+M$1,FALSE)</f>
        <v>1.375</v>
      </c>
      <c r="N140">
        <f>VLOOKUP($I140,Define!$A:$J,3+N$1,FALSE)</f>
        <v>1.375</v>
      </c>
      <c r="O140">
        <f>VLOOKUP($I140,Define!$A:$J,3+O$1,FALSE)</f>
        <v>1.375</v>
      </c>
      <c r="P140">
        <f>VLOOKUP($I140,Define!$A:$J,3+P$1,FALSE)</f>
        <v>1.375</v>
      </c>
      <c r="Q140">
        <f>VLOOKUP($I140,Define!$A:$J,3+Q$1,FALSE)</f>
        <v>1.375</v>
      </c>
      <c r="R140">
        <f>VLOOKUP($I140,Define!$A:$J,3+R$1,FALSE)</f>
        <v>1.375</v>
      </c>
    </row>
    <row r="141" spans="1:18" x14ac:dyDescent="0.25">
      <c r="A141" s="34">
        <v>140</v>
      </c>
      <c r="B141" s="18" t="s">
        <v>92</v>
      </c>
      <c r="C141" s="31" t="s">
        <v>92</v>
      </c>
      <c r="D141" s="20"/>
      <c r="E141" s="14"/>
      <c r="F141" s="18"/>
      <c r="G141" s="31"/>
      <c r="H141" s="20" t="s">
        <v>92</v>
      </c>
      <c r="I141" s="14" t="s">
        <v>33</v>
      </c>
      <c r="J141" t="str">
        <f>VLOOKUP(I141,Define!$A:$C,2,FALSE)</f>
        <v>Fresh Food  Refrigerant Line Heat</v>
      </c>
      <c r="K141" t="str">
        <f>VLOOKUP(I141,Define!$A:$C,3,FALSE)</f>
        <v>W</v>
      </c>
      <c r="L141">
        <f>VLOOKUP($I141,Define!$A:$J,3+L$1,FALSE)</f>
        <v>0</v>
      </c>
      <c r="M141">
        <f>VLOOKUP($I141,Define!$A:$J,3+M$1,FALSE)</f>
        <v>0</v>
      </c>
      <c r="N141">
        <f>VLOOKUP($I141,Define!$A:$J,3+N$1,FALSE)</f>
        <v>0</v>
      </c>
      <c r="O141" t="str">
        <f>VLOOKUP($I141,Define!$A:$J,3+O$1,FALSE)</f>
        <v>NA</v>
      </c>
      <c r="P141" t="str">
        <f>VLOOKUP($I141,Define!$A:$J,3+P$1,FALSE)</f>
        <v>NA</v>
      </c>
      <c r="Q141" t="str">
        <f>VLOOKUP($I141,Define!$A:$J,3+Q$1,FALSE)</f>
        <v>NA</v>
      </c>
      <c r="R141">
        <f>VLOOKUP($I141,Define!$A:$J,3+R$1,FALSE)</f>
        <v>0</v>
      </c>
    </row>
    <row r="142" spans="1:18" x14ac:dyDescent="0.25">
      <c r="A142" s="34">
        <v>141</v>
      </c>
      <c r="B142" s="18" t="s">
        <v>92</v>
      </c>
      <c r="C142" s="31" t="s">
        <v>92</v>
      </c>
      <c r="D142" s="20"/>
      <c r="E142" s="14"/>
      <c r="F142" s="18"/>
      <c r="G142" s="31"/>
      <c r="H142" s="20" t="s">
        <v>92</v>
      </c>
      <c r="I142" s="14" t="s">
        <v>25</v>
      </c>
      <c r="J142" t="str">
        <f>VLOOKUP(I142,Define!$A:$C,2,FALSE)</f>
        <v>Freezer   Refrigerant Line Heat</v>
      </c>
      <c r="K142" t="str">
        <f>VLOOKUP(I142,Define!$A:$C,3,FALSE)</f>
        <v>W</v>
      </c>
      <c r="L142">
        <f>VLOOKUP($I142,Define!$A:$J,3+L$1,FALSE)</f>
        <v>1.2</v>
      </c>
      <c r="M142">
        <f>VLOOKUP($I142,Define!$A:$J,3+M$1,FALSE)</f>
        <v>1.2</v>
      </c>
      <c r="N142">
        <f>VLOOKUP($I142,Define!$A:$J,3+N$1,FALSE)</f>
        <v>1.2</v>
      </c>
      <c r="O142">
        <f>VLOOKUP($I142,Define!$A:$J,3+O$1,FALSE)</f>
        <v>1.2</v>
      </c>
      <c r="P142">
        <f>VLOOKUP($I142,Define!$A:$J,3+P$1,FALSE)</f>
        <v>1.2</v>
      </c>
      <c r="Q142">
        <f>VLOOKUP($I142,Define!$A:$J,3+Q$1,FALSE)</f>
        <v>1.2</v>
      </c>
      <c r="R142">
        <f>VLOOKUP($I142,Define!$A:$J,3+R$1,FALSE)</f>
        <v>1.2</v>
      </c>
    </row>
    <row r="143" spans="1:18" x14ac:dyDescent="0.25">
      <c r="A143" s="34">
        <v>142</v>
      </c>
      <c r="B143" s="18" t="s">
        <v>92</v>
      </c>
      <c r="C143" s="31" t="s">
        <v>92</v>
      </c>
      <c r="D143" s="20"/>
      <c r="E143" s="14"/>
      <c r="F143" s="18"/>
      <c r="G143" s="31"/>
      <c r="H143" s="20" t="s">
        <v>92</v>
      </c>
      <c r="I143" s="14" t="s">
        <v>55</v>
      </c>
      <c r="J143" t="str">
        <f>VLOOKUP(I143,Define!$A:$C,2,FALSE)</f>
        <v xml:space="preserve">Fresh Food Other Thermal Input </v>
      </c>
      <c r="K143" t="str">
        <f>VLOOKUP(I143,Define!$A:$C,3,FALSE)</f>
        <v>W</v>
      </c>
      <c r="L143">
        <f>VLOOKUP($I143,Define!$A:$J,3+L$1,FALSE)</f>
        <v>0</v>
      </c>
      <c r="M143">
        <f>VLOOKUP($I143,Define!$A:$J,3+M$1,FALSE)</f>
        <v>0</v>
      </c>
      <c r="N143">
        <f>VLOOKUP($I143,Define!$A:$J,3+N$1,FALSE)</f>
        <v>0</v>
      </c>
      <c r="O143" t="str">
        <f>VLOOKUP($I143,Define!$A:$J,3+O$1,FALSE)</f>
        <v>NA</v>
      </c>
      <c r="P143" t="str">
        <f>VLOOKUP($I143,Define!$A:$J,3+P$1,FALSE)</f>
        <v>NA</v>
      </c>
      <c r="Q143" t="str">
        <f>VLOOKUP($I143,Define!$A:$J,3+Q$1,FALSE)</f>
        <v>NA</v>
      </c>
      <c r="R143">
        <f>VLOOKUP($I143,Define!$A:$J,3+R$1,FALSE)</f>
        <v>0</v>
      </c>
    </row>
    <row r="144" spans="1:18" ht="15.75" thickBot="1" x14ac:dyDescent="0.3">
      <c r="A144" s="34">
        <v>143</v>
      </c>
      <c r="B144" s="19" t="s">
        <v>92</v>
      </c>
      <c r="C144" s="32" t="s">
        <v>92</v>
      </c>
      <c r="D144" s="19"/>
      <c r="E144" s="15"/>
      <c r="F144" s="19"/>
      <c r="G144" s="32"/>
      <c r="H144" s="19" t="s">
        <v>92</v>
      </c>
      <c r="I144" s="38" t="s">
        <v>54</v>
      </c>
      <c r="J144" t="str">
        <f>VLOOKUP(I144,Define!$A:$C,2,FALSE)</f>
        <v xml:space="preserve">Freezer   Other Thermal Input </v>
      </c>
      <c r="K144" t="str">
        <f>VLOOKUP(I144,Define!$A:$C,3,FALSE)</f>
        <v>W</v>
      </c>
      <c r="L144" s="11">
        <f>VLOOKUP($I144,Define!$A:$J,3+L$1,FALSE)</f>
        <v>0</v>
      </c>
      <c r="M144" s="11">
        <f>VLOOKUP($I144,Define!$A:$J,3+M$1,FALSE)</f>
        <v>0</v>
      </c>
      <c r="N144" s="11">
        <f>VLOOKUP($I144,Define!$A:$J,3+N$1,FALSE)</f>
        <v>0</v>
      </c>
      <c r="O144" s="11">
        <f>VLOOKUP($I144,Define!$A:$J,3+O$1,FALSE)</f>
        <v>0</v>
      </c>
      <c r="P144" s="11">
        <f>VLOOKUP($I144,Define!$A:$J,3+P$1,FALSE)</f>
        <v>0</v>
      </c>
      <c r="Q144" s="11">
        <f>VLOOKUP($I144,Define!$A:$J,3+Q$1,FALSE)</f>
        <v>0</v>
      </c>
      <c r="R144" s="11">
        <f>VLOOKUP($I144,Define!$A:$J,3+R$1,FALSE)</f>
        <v>0</v>
      </c>
    </row>
    <row r="145" spans="1:18" x14ac:dyDescent="0.25">
      <c r="A145" s="34">
        <v>144</v>
      </c>
      <c r="B145" s="18"/>
      <c r="C145" s="31"/>
      <c r="D145" s="20" t="s">
        <v>92</v>
      </c>
      <c r="E145" s="14" t="s">
        <v>92</v>
      </c>
      <c r="F145" s="18" t="s">
        <v>92</v>
      </c>
      <c r="G145" s="31" t="s">
        <v>92</v>
      </c>
      <c r="H145" s="20"/>
      <c r="I145" s="3" t="s">
        <v>31</v>
      </c>
      <c r="J145" t="str">
        <f>VLOOKUP(I145,Define!$A:$C,2,FALSE)</f>
        <v xml:space="preserve">Anti-Sweat Heaters Freezer Cabinet </v>
      </c>
      <c r="K145" t="str">
        <f>VLOOKUP(I145,Define!$A:$C,3,FALSE)</f>
        <v>W</v>
      </c>
      <c r="L145">
        <f>VLOOKUP($I145,Define!$A:$J,3+L$1,FALSE)</f>
        <v>1.8332999999999999</v>
      </c>
      <c r="M145">
        <f>VLOOKUP($I145,Define!$A:$J,3+M$1,FALSE)</f>
        <v>1.8332999999999999</v>
      </c>
      <c r="N145" s="1">
        <f>VLOOKUP($I145,Define!$A:$J,3+N$1,FALSE)</f>
        <v>1.8332999999999999</v>
      </c>
      <c r="O145" s="1">
        <f>VLOOKUP($I145,Define!$A:$J,3+O$1,FALSE)</f>
        <v>1.8332999999999999</v>
      </c>
      <c r="P145" s="1">
        <f>VLOOKUP($I145,Define!$A:$J,3+P$1,FALSE)</f>
        <v>1.8332999999999999</v>
      </c>
      <c r="Q145" s="13">
        <f>VLOOKUP($I145,Define!$A:$J,3+Q$1,FALSE)</f>
        <v>1.8332999999999999</v>
      </c>
      <c r="R145">
        <f>VLOOKUP($I145,Define!$A:$J,3+R$1,FALSE)</f>
        <v>1.8332999999999999</v>
      </c>
    </row>
    <row r="146" spans="1:18" x14ac:dyDescent="0.25">
      <c r="A146" s="34">
        <v>145</v>
      </c>
      <c r="B146" s="18"/>
      <c r="C146" s="31"/>
      <c r="D146" s="20" t="s">
        <v>92</v>
      </c>
      <c r="E146" s="14" t="s">
        <v>92</v>
      </c>
      <c r="F146" s="18" t="s">
        <v>92</v>
      </c>
      <c r="G146" s="31" t="s">
        <v>92</v>
      </c>
      <c r="H146" s="20"/>
      <c r="I146" s="3" t="s">
        <v>27</v>
      </c>
      <c r="J146" t="str">
        <f>VLOOKUP(I146,Define!$A:$C,2,FALSE)</f>
        <v xml:space="preserve">Auxiliary Energy Freezer Cabinet  </v>
      </c>
      <c r="K146" t="str">
        <f>VLOOKUP(I146,Define!$A:$C,3,FALSE)</f>
        <v>W</v>
      </c>
      <c r="L146">
        <f>VLOOKUP($I146,Define!$A:$J,3+L$1,FALSE)</f>
        <v>0</v>
      </c>
      <c r="M146">
        <f>VLOOKUP($I146,Define!$A:$J,3+M$1,FALSE)</f>
        <v>0</v>
      </c>
      <c r="N146" s="1">
        <f>VLOOKUP($I146,Define!$A:$J,3+N$1,FALSE)</f>
        <v>0</v>
      </c>
      <c r="O146" s="1">
        <f>VLOOKUP($I146,Define!$A:$J,3+O$1,FALSE)</f>
        <v>0</v>
      </c>
      <c r="P146" s="1">
        <f>VLOOKUP($I146,Define!$A:$J,3+P$1,FALSE)</f>
        <v>0</v>
      </c>
      <c r="Q146" s="13">
        <f>VLOOKUP($I146,Define!$A:$J,3+Q$1,FALSE)</f>
        <v>0</v>
      </c>
      <c r="R146">
        <f>VLOOKUP($I146,Define!$A:$J,3+R$1,FALSE)</f>
        <v>0</v>
      </c>
    </row>
    <row r="147" spans="1:18" x14ac:dyDescent="0.25">
      <c r="A147" s="34">
        <v>146</v>
      </c>
      <c r="B147" s="18"/>
      <c r="C147" s="31"/>
      <c r="D147" s="20" t="s">
        <v>92</v>
      </c>
      <c r="E147" s="14" t="s">
        <v>92</v>
      </c>
      <c r="F147" s="18" t="s">
        <v>92</v>
      </c>
      <c r="G147" s="31" t="s">
        <v>92</v>
      </c>
      <c r="H147" s="20"/>
      <c r="I147" s="3" t="s">
        <v>28</v>
      </c>
      <c r="J147" t="str">
        <f>VLOOKUP(I147,Define!$A:$C,2,FALSE)</f>
        <v xml:space="preserve">Auxiliary Energy Outside Cabinet </v>
      </c>
      <c r="K147" t="str">
        <f>VLOOKUP(I147,Define!$A:$C,3,FALSE)</f>
        <v>W</v>
      </c>
      <c r="L147">
        <f>VLOOKUP($I147,Define!$A:$J,3+L$1,FALSE)</f>
        <v>0</v>
      </c>
      <c r="M147">
        <f>VLOOKUP($I147,Define!$A:$J,3+M$1,FALSE)</f>
        <v>0</v>
      </c>
      <c r="N147" s="1">
        <f>VLOOKUP($I147,Define!$A:$J,3+N$1,FALSE)</f>
        <v>0</v>
      </c>
      <c r="O147" s="1">
        <f>VLOOKUP($I147,Define!$A:$J,3+O$1,FALSE)</f>
        <v>0</v>
      </c>
      <c r="P147" s="1">
        <f>VLOOKUP($I147,Define!$A:$J,3+P$1,FALSE)</f>
        <v>0</v>
      </c>
      <c r="Q147" s="13">
        <f>VLOOKUP($I147,Define!$A:$J,3+Q$1,FALSE)</f>
        <v>0</v>
      </c>
      <c r="R147">
        <f>VLOOKUP($I147,Define!$A:$J,3+R$1,FALSE)</f>
        <v>0</v>
      </c>
    </row>
    <row r="148" spans="1:18" x14ac:dyDescent="0.25">
      <c r="A148" s="34">
        <v>147</v>
      </c>
      <c r="B148" s="18"/>
      <c r="C148" s="31"/>
      <c r="D148" s="20" t="s">
        <v>92</v>
      </c>
      <c r="E148" s="14" t="s">
        <v>92</v>
      </c>
      <c r="F148" s="18" t="s">
        <v>92</v>
      </c>
      <c r="G148" s="31" t="s">
        <v>92</v>
      </c>
      <c r="H148" s="20"/>
      <c r="I148" s="3" t="s">
        <v>75</v>
      </c>
      <c r="J148" t="str">
        <f>VLOOKUP(I148,Define!$A:$C,2,FALSE)</f>
        <v>Freezer  Penetrations</v>
      </c>
      <c r="K148" t="str">
        <f>VLOOKUP(I148,Define!$A:$C,3,FALSE)</f>
        <v>W</v>
      </c>
      <c r="L148">
        <f>VLOOKUP($I148,Define!$A:$J,3+L$1,FALSE)</f>
        <v>0</v>
      </c>
      <c r="M148">
        <f>VLOOKUP($I148,Define!$A:$J,3+M$1,FALSE)</f>
        <v>0</v>
      </c>
      <c r="N148" s="1">
        <f>VLOOKUP($I148,Define!$A:$J,3+N$1,FALSE)</f>
        <v>0</v>
      </c>
      <c r="O148" s="1">
        <f>VLOOKUP($I148,Define!$A:$J,3+O$1,FALSE)</f>
        <v>0</v>
      </c>
      <c r="P148" s="1">
        <f>VLOOKUP($I148,Define!$A:$J,3+P$1,FALSE)</f>
        <v>0</v>
      </c>
      <c r="Q148" s="13">
        <f>VLOOKUP($I148,Define!$A:$J,3+Q$1,FALSE)</f>
        <v>0</v>
      </c>
      <c r="R148">
        <f>VLOOKUP($I148,Define!$A:$J,3+R$1,FALSE)</f>
        <v>0</v>
      </c>
    </row>
    <row r="149" spans="1:18" x14ac:dyDescent="0.25">
      <c r="A149" s="34">
        <v>148</v>
      </c>
      <c r="B149" s="18"/>
      <c r="C149" s="31"/>
      <c r="D149" s="20" t="s">
        <v>92</v>
      </c>
      <c r="E149" s="14" t="s">
        <v>92</v>
      </c>
      <c r="F149" s="18" t="s">
        <v>92</v>
      </c>
      <c r="G149" s="31" t="s">
        <v>92</v>
      </c>
      <c r="H149" s="20"/>
      <c r="I149" s="3" t="s">
        <v>30</v>
      </c>
      <c r="J149" t="str">
        <f>VLOOKUP(I149,Define!$A:$C,2,FALSE)</f>
        <v>Freezer Anti-Sweat Heater</v>
      </c>
      <c r="K149" t="str">
        <f>VLOOKUP(I149,Define!$A:$C,3,FALSE)</f>
        <v>W</v>
      </c>
      <c r="L149">
        <f>VLOOKUP($I149,Define!$A:$J,3+L$1,FALSE)</f>
        <v>1.375</v>
      </c>
      <c r="M149">
        <f>VLOOKUP($I149,Define!$A:$J,3+M$1,FALSE)</f>
        <v>1.375</v>
      </c>
      <c r="N149" s="1">
        <f>VLOOKUP($I149,Define!$A:$J,3+N$1,FALSE)</f>
        <v>1.375</v>
      </c>
      <c r="O149" s="1">
        <f>VLOOKUP($I149,Define!$A:$J,3+O$1,FALSE)</f>
        <v>1.375</v>
      </c>
      <c r="P149" s="1">
        <f>VLOOKUP($I149,Define!$A:$J,3+P$1,FALSE)</f>
        <v>1.375</v>
      </c>
      <c r="Q149" s="13">
        <f>VLOOKUP($I149,Define!$A:$J,3+Q$1,FALSE)</f>
        <v>1.375</v>
      </c>
      <c r="R149">
        <f>VLOOKUP($I149,Define!$A:$J,3+R$1,FALSE)</f>
        <v>1.375</v>
      </c>
    </row>
    <row r="150" spans="1:18" x14ac:dyDescent="0.25">
      <c r="A150" s="34">
        <v>149</v>
      </c>
      <c r="B150" s="18"/>
      <c r="C150" s="31"/>
      <c r="D150" s="20" t="s">
        <v>92</v>
      </c>
      <c r="E150" s="14" t="s">
        <v>92</v>
      </c>
      <c r="F150" s="18" t="s">
        <v>92</v>
      </c>
      <c r="G150" s="31" t="s">
        <v>92</v>
      </c>
      <c r="H150" s="20"/>
      <c r="I150" s="3" t="s">
        <v>25</v>
      </c>
      <c r="J150" t="str">
        <f>VLOOKUP(I150,Define!$A:$C,2,FALSE)</f>
        <v>Freezer   Refrigerant Line Heat</v>
      </c>
      <c r="K150" t="str">
        <f>VLOOKUP(I150,Define!$A:$C,3,FALSE)</f>
        <v>W</v>
      </c>
      <c r="L150">
        <f>VLOOKUP($I150,Define!$A:$J,3+L$1,FALSE)</f>
        <v>1.2</v>
      </c>
      <c r="M150">
        <f>VLOOKUP($I150,Define!$A:$J,3+M$1,FALSE)</f>
        <v>1.2</v>
      </c>
      <c r="N150" s="1">
        <f>VLOOKUP($I150,Define!$A:$J,3+N$1,FALSE)</f>
        <v>1.2</v>
      </c>
      <c r="O150" s="1">
        <f>VLOOKUP($I150,Define!$A:$J,3+O$1,FALSE)</f>
        <v>1.2</v>
      </c>
      <c r="P150" s="1">
        <f>VLOOKUP($I150,Define!$A:$J,3+P$1,FALSE)</f>
        <v>1.2</v>
      </c>
      <c r="Q150" s="13">
        <f>VLOOKUP($I150,Define!$A:$J,3+Q$1,FALSE)</f>
        <v>1.2</v>
      </c>
      <c r="R150">
        <f>VLOOKUP($I150,Define!$A:$J,3+R$1,FALSE)</f>
        <v>1.2</v>
      </c>
    </row>
    <row r="151" spans="1:18" x14ac:dyDescent="0.25">
      <c r="A151" s="34">
        <v>150</v>
      </c>
      <c r="B151" s="18"/>
      <c r="C151" s="31"/>
      <c r="D151" s="20" t="s">
        <v>92</v>
      </c>
      <c r="E151" s="14" t="s">
        <v>92</v>
      </c>
      <c r="F151" s="18" t="s">
        <v>92</v>
      </c>
      <c r="G151" s="31" t="s">
        <v>92</v>
      </c>
      <c r="H151" s="20"/>
      <c r="I151" s="3" t="s">
        <v>54</v>
      </c>
      <c r="J151" t="str">
        <f>VLOOKUP(I151,Define!$A:$C,2,FALSE)</f>
        <v xml:space="preserve">Freezer   Other Thermal Input </v>
      </c>
      <c r="K151" t="str">
        <f>VLOOKUP(I151,Define!$A:$C,3,FALSE)</f>
        <v>W</v>
      </c>
      <c r="L151">
        <f>VLOOKUP($I151,Define!$A:$J,3+L$1,FALSE)</f>
        <v>0</v>
      </c>
      <c r="M151">
        <f>VLOOKUP($I151,Define!$A:$J,3+M$1,FALSE)</f>
        <v>0</v>
      </c>
      <c r="N151" s="1">
        <f>VLOOKUP($I151,Define!$A:$J,3+N$1,FALSE)</f>
        <v>0</v>
      </c>
      <c r="O151" s="1">
        <f>VLOOKUP($I151,Define!$A:$J,3+O$1,FALSE)</f>
        <v>0</v>
      </c>
      <c r="P151" s="1">
        <f>VLOOKUP($I151,Define!$A:$J,3+P$1,FALSE)</f>
        <v>0</v>
      </c>
      <c r="Q151" s="13">
        <f>VLOOKUP($I151,Define!$A:$J,3+Q$1,FALSE)</f>
        <v>0</v>
      </c>
      <c r="R151">
        <f>VLOOKUP($I151,Define!$A:$J,3+R$1,FALSE)</f>
        <v>0</v>
      </c>
    </row>
    <row r="154" spans="1:18" x14ac:dyDescent="0.25">
      <c r="A154" s="3" t="s">
        <v>100</v>
      </c>
      <c r="B154">
        <f t="shared" ref="B154" si="0">COUNTA(B2:B151)</f>
        <v>71</v>
      </c>
      <c r="C154" s="1">
        <f>COUNTA(C2:C151)</f>
        <v>71</v>
      </c>
      <c r="D154">
        <f t="shared" ref="D154:H154" si="1">COUNTA(D2:D151)</f>
        <v>53</v>
      </c>
      <c r="E154">
        <f t="shared" si="1"/>
        <v>44</v>
      </c>
      <c r="G154">
        <f t="shared" si="1"/>
        <v>47</v>
      </c>
      <c r="H154">
        <f t="shared" si="1"/>
        <v>68</v>
      </c>
    </row>
  </sheetData>
  <autoFilter ref="A1:R15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A23" sqref="A23"/>
    </sheetView>
  </sheetViews>
  <sheetFormatPr defaultRowHeight="15" x14ac:dyDescent="0.25"/>
  <cols>
    <col min="1" max="1" width="135.5703125" bestFit="1" customWidth="1"/>
    <col min="3" max="3" width="67.140625" bestFit="1" customWidth="1"/>
  </cols>
  <sheetData>
    <row r="1" spans="1:1" x14ac:dyDescent="0.25">
      <c r="A1" t="s">
        <v>321</v>
      </c>
    </row>
    <row r="2" spans="1:1" x14ac:dyDescent="0.25">
      <c r="A2" t="s">
        <v>320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326</v>
      </c>
    </row>
    <row r="8" spans="1:1" x14ac:dyDescent="0.25">
      <c r="A8" t="s">
        <v>327</v>
      </c>
    </row>
    <row r="9" spans="1:1" x14ac:dyDescent="0.25">
      <c r="A9" t="s">
        <v>328</v>
      </c>
    </row>
    <row r="10" spans="1:1" x14ac:dyDescent="0.25">
      <c r="A10" t="s">
        <v>329</v>
      </c>
    </row>
    <row r="11" spans="1:1" x14ac:dyDescent="0.25">
      <c r="A11" t="s">
        <v>330</v>
      </c>
    </row>
    <row r="12" spans="1:1" x14ac:dyDescent="0.25">
      <c r="A12" t="s">
        <v>331</v>
      </c>
    </row>
    <row r="13" spans="1:1" x14ac:dyDescent="0.25">
      <c r="A13" t="s">
        <v>332</v>
      </c>
    </row>
    <row r="14" spans="1:1" x14ac:dyDescent="0.25">
      <c r="A14" t="s">
        <v>333</v>
      </c>
    </row>
    <row r="15" spans="1:1" x14ac:dyDescent="0.25">
      <c r="A15" t="s">
        <v>334</v>
      </c>
    </row>
    <row r="16" spans="1:1" x14ac:dyDescent="0.25">
      <c r="A16" t="s">
        <v>335</v>
      </c>
    </row>
    <row r="17" spans="1:1" x14ac:dyDescent="0.25">
      <c r="A17" t="s">
        <v>336</v>
      </c>
    </row>
    <row r="18" spans="1:1" x14ac:dyDescent="0.25">
      <c r="A18" t="s">
        <v>337</v>
      </c>
    </row>
    <row r="19" spans="1:1" x14ac:dyDescent="0.25">
      <c r="A19" t="s">
        <v>338</v>
      </c>
    </row>
    <row r="20" spans="1:1" x14ac:dyDescent="0.25">
      <c r="A20" t="s">
        <v>339</v>
      </c>
    </row>
    <row r="21" spans="1:1" x14ac:dyDescent="0.25">
      <c r="A21" t="s">
        <v>340</v>
      </c>
    </row>
    <row r="22" spans="1:1" x14ac:dyDescent="0.25">
      <c r="A22" t="s">
        <v>341</v>
      </c>
    </row>
    <row r="23" spans="1:1" x14ac:dyDescent="0.25">
      <c r="A23" t="s">
        <v>342</v>
      </c>
    </row>
    <row r="24" spans="1:1" x14ac:dyDescent="0.25">
      <c r="A24" t="s">
        <v>343</v>
      </c>
    </row>
    <row r="25" spans="1:1" x14ac:dyDescent="0.25">
      <c r="A25" t="s">
        <v>344</v>
      </c>
    </row>
    <row r="26" spans="1:1" x14ac:dyDescent="0.25">
      <c r="A26" t="s">
        <v>345</v>
      </c>
    </row>
    <row r="29" spans="1:1" x14ac:dyDescent="0.25">
      <c r="A29" t="s">
        <v>346</v>
      </c>
    </row>
    <row r="30" spans="1:1" x14ac:dyDescent="0.25">
      <c r="A30" t="s">
        <v>347</v>
      </c>
    </row>
    <row r="31" spans="1:1" x14ac:dyDescent="0.25">
      <c r="A31" t="s">
        <v>348</v>
      </c>
    </row>
    <row r="33" spans="1:1" x14ac:dyDescent="0.25">
      <c r="A33" t="s">
        <v>349</v>
      </c>
    </row>
    <row r="34" spans="1:1" x14ac:dyDescent="0.25">
      <c r="A34" t="s">
        <v>350</v>
      </c>
    </row>
    <row r="35" spans="1:1" x14ac:dyDescent="0.25">
      <c r="A35" t="s">
        <v>351</v>
      </c>
    </row>
    <row r="36" spans="1:1" x14ac:dyDescent="0.25">
      <c r="A36" t="s">
        <v>352</v>
      </c>
    </row>
    <row r="37" spans="1:1" x14ac:dyDescent="0.25">
      <c r="A37" t="s">
        <v>353</v>
      </c>
    </row>
    <row r="39" spans="1:1" x14ac:dyDescent="0.25">
      <c r="A39" t="s">
        <v>354</v>
      </c>
    </row>
    <row r="40" spans="1:1" x14ac:dyDescent="0.25">
      <c r="A40" t="s">
        <v>355</v>
      </c>
    </row>
    <row r="41" spans="1:1" x14ac:dyDescent="0.25">
      <c r="A41" t="s">
        <v>356</v>
      </c>
    </row>
    <row r="42" spans="1:1" x14ac:dyDescent="0.25">
      <c r="A42" t="s">
        <v>357</v>
      </c>
    </row>
    <row r="44" spans="1:1" x14ac:dyDescent="0.25">
      <c r="A44" t="s">
        <v>358</v>
      </c>
    </row>
    <row r="45" spans="1:1" x14ac:dyDescent="0.25">
      <c r="A45" t="s">
        <v>359</v>
      </c>
    </row>
    <row r="46" spans="1:1" x14ac:dyDescent="0.25">
      <c r="A46" t="s">
        <v>360</v>
      </c>
    </row>
    <row r="47" spans="1:1" x14ac:dyDescent="0.25">
      <c r="A47" t="s">
        <v>361</v>
      </c>
    </row>
    <row r="48" spans="1:1" x14ac:dyDescent="0.25">
      <c r="A48" t="s">
        <v>362</v>
      </c>
    </row>
    <row r="49" spans="1:1" x14ac:dyDescent="0.25">
      <c r="A49" t="s">
        <v>363</v>
      </c>
    </row>
    <row r="51" spans="1:1" x14ac:dyDescent="0.25">
      <c r="A51" t="s">
        <v>364</v>
      </c>
    </row>
    <row r="52" spans="1:1" x14ac:dyDescent="0.25">
      <c r="A52" t="s">
        <v>365</v>
      </c>
    </row>
    <row r="53" spans="1:1" x14ac:dyDescent="0.25">
      <c r="A53" t="s">
        <v>366</v>
      </c>
    </row>
    <row r="54" spans="1:1" x14ac:dyDescent="0.25">
      <c r="A54" t="s">
        <v>367</v>
      </c>
    </row>
    <row r="55" spans="1:1" x14ac:dyDescent="0.25">
      <c r="A55" t="s">
        <v>368</v>
      </c>
    </row>
    <row r="57" spans="1:1" x14ac:dyDescent="0.25">
      <c r="A57" t="s">
        <v>369</v>
      </c>
    </row>
    <row r="58" spans="1:1" x14ac:dyDescent="0.25">
      <c r="A58" t="s">
        <v>370</v>
      </c>
    </row>
    <row r="59" spans="1:1" x14ac:dyDescent="0.25">
      <c r="A59" t="s">
        <v>371</v>
      </c>
    </row>
    <row r="60" spans="1:1" x14ac:dyDescent="0.25">
      <c r="A60" t="s">
        <v>372</v>
      </c>
    </row>
    <row r="61" spans="1:1" x14ac:dyDescent="0.25">
      <c r="A61" t="s">
        <v>373</v>
      </c>
    </row>
    <row r="62" spans="1:1" x14ac:dyDescent="0.25">
      <c r="A62" t="s">
        <v>374</v>
      </c>
    </row>
    <row r="64" spans="1:1" x14ac:dyDescent="0.25">
      <c r="A64" t="s">
        <v>375</v>
      </c>
    </row>
    <row r="65" spans="1:1" x14ac:dyDescent="0.25">
      <c r="A65" t="s">
        <v>376</v>
      </c>
    </row>
    <row r="66" spans="1:1" x14ac:dyDescent="0.25">
      <c r="A66" t="s">
        <v>377</v>
      </c>
    </row>
    <row r="67" spans="1:1" x14ac:dyDescent="0.25">
      <c r="A67" t="s">
        <v>378</v>
      </c>
    </row>
    <row r="68" spans="1:1" x14ac:dyDescent="0.25">
      <c r="A68" t="s">
        <v>379</v>
      </c>
    </row>
    <row r="70" spans="1:1" x14ac:dyDescent="0.25">
      <c r="A70" t="s">
        <v>380</v>
      </c>
    </row>
    <row r="71" spans="1:1" x14ac:dyDescent="0.25">
      <c r="A71" t="s">
        <v>381</v>
      </c>
    </row>
    <row r="72" spans="1:1" x14ac:dyDescent="0.25">
      <c r="A72" t="s">
        <v>382</v>
      </c>
    </row>
    <row r="73" spans="1:1" x14ac:dyDescent="0.25">
      <c r="A73" t="s">
        <v>383</v>
      </c>
    </row>
    <row r="74" spans="1:1" x14ac:dyDescent="0.25">
      <c r="A74" t="s">
        <v>384</v>
      </c>
    </row>
    <row r="76" spans="1:1" x14ac:dyDescent="0.25">
      <c r="A76" t="s">
        <v>385</v>
      </c>
    </row>
    <row r="77" spans="1:1" x14ac:dyDescent="0.25">
      <c r="A77" t="s">
        <v>386</v>
      </c>
    </row>
    <row r="78" spans="1:1" x14ac:dyDescent="0.25">
      <c r="A78" t="s">
        <v>387</v>
      </c>
    </row>
    <row r="79" spans="1:1" x14ac:dyDescent="0.25">
      <c r="A79" t="s">
        <v>388</v>
      </c>
    </row>
    <row r="80" spans="1:1" x14ac:dyDescent="0.25">
      <c r="A80" t="s">
        <v>389</v>
      </c>
    </row>
    <row r="81" spans="1:1" x14ac:dyDescent="0.25">
      <c r="A81" t="s">
        <v>390</v>
      </c>
    </row>
    <row r="82" spans="1:1" x14ac:dyDescent="0.25">
      <c r="A82" t="s">
        <v>391</v>
      </c>
    </row>
    <row r="83" spans="1:1" x14ac:dyDescent="0.25">
      <c r="A83" t="s">
        <v>392</v>
      </c>
    </row>
    <row r="84" spans="1:1" x14ac:dyDescent="0.25">
      <c r="A84" t="s">
        <v>393</v>
      </c>
    </row>
    <row r="85" spans="1:1" x14ac:dyDescent="0.25">
      <c r="A85" t="s">
        <v>394</v>
      </c>
    </row>
    <row r="86" spans="1:1" x14ac:dyDescent="0.25">
      <c r="A86" t="s">
        <v>395</v>
      </c>
    </row>
    <row r="87" spans="1:1" x14ac:dyDescent="0.25">
      <c r="A87" t="s">
        <v>396</v>
      </c>
    </row>
    <row r="88" spans="1:1" x14ac:dyDescent="0.25">
      <c r="A88" t="s">
        <v>397</v>
      </c>
    </row>
    <row r="90" spans="1:1" x14ac:dyDescent="0.25">
      <c r="A90" t="s">
        <v>398</v>
      </c>
    </row>
    <row r="91" spans="1:1" x14ac:dyDescent="0.25">
      <c r="A91" t="s">
        <v>399</v>
      </c>
    </row>
    <row r="92" spans="1:1" x14ac:dyDescent="0.25">
      <c r="A92" t="s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RowHeight="15" x14ac:dyDescent="0.25"/>
  <cols>
    <col min="1" max="1" width="12.42578125" customWidth="1"/>
    <col min="2" max="2" width="54" customWidth="1"/>
    <col min="3" max="3" width="18.42578125" customWidth="1"/>
    <col min="4" max="10" width="14.42578125" customWidth="1"/>
    <col min="11" max="11" width="16.5703125" bestFit="1" customWidth="1"/>
  </cols>
  <sheetData>
    <row r="1" spans="1:17" ht="15.75" x14ac:dyDescent="0.25">
      <c r="A1" s="43" t="s">
        <v>6</v>
      </c>
      <c r="B1" s="43" t="s">
        <v>121</v>
      </c>
      <c r="C1" s="43" t="s">
        <v>80</v>
      </c>
      <c r="D1" s="45" t="s">
        <v>192</v>
      </c>
      <c r="E1" s="45" t="s">
        <v>193</v>
      </c>
      <c r="F1" s="45" t="s">
        <v>194</v>
      </c>
      <c r="G1" s="45" t="s">
        <v>195</v>
      </c>
      <c r="H1" s="45" t="s">
        <v>196</v>
      </c>
      <c r="I1" s="45" t="s">
        <v>197</v>
      </c>
      <c r="J1" s="45" t="s">
        <v>198</v>
      </c>
      <c r="K1" s="43" t="s">
        <v>191</v>
      </c>
      <c r="L1" s="45" t="s">
        <v>273</v>
      </c>
    </row>
    <row r="2" spans="1:17" x14ac:dyDescent="0.25">
      <c r="A2" t="s">
        <v>101</v>
      </c>
      <c r="B2" t="s">
        <v>116</v>
      </c>
      <c r="C2" t="s">
        <v>210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L2" t="s">
        <v>202</v>
      </c>
      <c r="M2">
        <f ca="1">YEAR(NOW())</f>
        <v>2020</v>
      </c>
      <c r="N2" t="s">
        <v>205</v>
      </c>
      <c r="O2">
        <f ca="1">HOUR(NOW())</f>
        <v>0</v>
      </c>
    </row>
    <row r="3" spans="1:17" x14ac:dyDescent="0.25">
      <c r="A3" t="s">
        <v>102</v>
      </c>
      <c r="B3" t="s">
        <v>118</v>
      </c>
      <c r="C3" t="s">
        <v>210</v>
      </c>
      <c r="D3" t="s">
        <v>115</v>
      </c>
      <c r="E3" t="s">
        <v>115</v>
      </c>
      <c r="F3" t="s">
        <v>115</v>
      </c>
      <c r="G3" t="s">
        <v>115</v>
      </c>
      <c r="H3" t="s">
        <v>115</v>
      </c>
      <c r="I3" t="s">
        <v>115</v>
      </c>
      <c r="J3" t="s">
        <v>115</v>
      </c>
      <c r="L3" t="s">
        <v>203</v>
      </c>
      <c r="M3">
        <f ca="1">MONTH(NOW())</f>
        <v>7</v>
      </c>
      <c r="N3" t="s">
        <v>206</v>
      </c>
      <c r="O3">
        <f ca="1">MINUTE(NOW())</f>
        <v>37</v>
      </c>
    </row>
    <row r="4" spans="1:17" x14ac:dyDescent="0.25">
      <c r="A4" t="s">
        <v>103</v>
      </c>
      <c r="B4" t="s">
        <v>119</v>
      </c>
      <c r="C4" t="s">
        <v>210</v>
      </c>
      <c r="D4" t="s">
        <v>114</v>
      </c>
      <c r="E4" t="s">
        <v>114</v>
      </c>
      <c r="F4" t="s">
        <v>114</v>
      </c>
      <c r="G4" t="s">
        <v>114</v>
      </c>
      <c r="H4" t="s">
        <v>114</v>
      </c>
      <c r="I4" t="s">
        <v>114</v>
      </c>
      <c r="J4" t="s">
        <v>114</v>
      </c>
      <c r="L4" t="s">
        <v>204</v>
      </c>
      <c r="M4">
        <f ca="1">DAY(NOW())</f>
        <v>16</v>
      </c>
      <c r="N4" t="s">
        <v>207</v>
      </c>
      <c r="O4">
        <f ca="1">SECOND(NOW())</f>
        <v>42</v>
      </c>
    </row>
    <row r="5" spans="1:17" ht="15.75" thickBot="1" x14ac:dyDescent="0.3">
      <c r="A5" t="s">
        <v>104</v>
      </c>
      <c r="B5" t="s">
        <v>120</v>
      </c>
      <c r="C5" t="s">
        <v>210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  <c r="J5" t="s">
        <v>108</v>
      </c>
    </row>
    <row r="6" spans="1:17" x14ac:dyDescent="0.25">
      <c r="A6" t="s">
        <v>105</v>
      </c>
      <c r="B6" t="s">
        <v>117</v>
      </c>
      <c r="C6" t="s">
        <v>210</v>
      </c>
      <c r="D6" s="46" t="str">
        <f ca="1">$M$4 &amp; "/"&amp;$M$3 &amp; "/" &amp; $M$2 &amp; "  "&amp; $O$2 &amp; ":" &amp;$O$3</f>
        <v>16/7/2020  0:37</v>
      </c>
      <c r="E6" s="46" t="str">
        <f t="shared" ref="E6:J6" ca="1" si="0">$M$4 &amp; "/"&amp;$M$3 &amp; "/" &amp; $M$2 &amp; "  "&amp; $O$2 &amp; ":" &amp;$O$3</f>
        <v>16/7/2020  0:37</v>
      </c>
      <c r="F6" s="46" t="str">
        <f t="shared" ca="1" si="0"/>
        <v>16/7/2020  0:37</v>
      </c>
      <c r="G6" s="46" t="str">
        <f t="shared" ca="1" si="0"/>
        <v>16/7/2020  0:37</v>
      </c>
      <c r="H6" s="46" t="str">
        <f t="shared" ca="1" si="0"/>
        <v>16/7/2020  0:37</v>
      </c>
      <c r="I6" s="46" t="str">
        <f t="shared" ca="1" si="0"/>
        <v>16/7/2020  0:37</v>
      </c>
      <c r="J6" s="46" t="str">
        <f t="shared" ca="1" si="0"/>
        <v>16/7/2020  0:37</v>
      </c>
      <c r="L6" s="44" t="s">
        <v>187</v>
      </c>
      <c r="M6" s="5"/>
      <c r="N6" s="5"/>
      <c r="O6" s="5"/>
      <c r="P6" s="5"/>
      <c r="Q6" s="6"/>
    </row>
    <row r="7" spans="1:17" x14ac:dyDescent="0.25">
      <c r="A7" t="s">
        <v>53</v>
      </c>
      <c r="B7" t="s">
        <v>98</v>
      </c>
      <c r="C7" t="s">
        <v>210</v>
      </c>
      <c r="D7" s="55">
        <v>1</v>
      </c>
      <c r="E7" s="55">
        <v>2</v>
      </c>
      <c r="F7" s="55">
        <v>3</v>
      </c>
      <c r="G7" s="55">
        <v>4</v>
      </c>
      <c r="H7" s="55">
        <v>5</v>
      </c>
      <c r="I7" s="55">
        <v>6</v>
      </c>
      <c r="J7" s="55">
        <v>7</v>
      </c>
      <c r="L7" s="7"/>
      <c r="M7" s="8" t="s">
        <v>188</v>
      </c>
      <c r="N7" s="8"/>
      <c r="O7" s="8"/>
      <c r="P7" s="8"/>
      <c r="Q7" s="9"/>
    </row>
    <row r="8" spans="1:17" x14ac:dyDescent="0.25">
      <c r="A8" t="s">
        <v>0</v>
      </c>
      <c r="B8" t="s">
        <v>122</v>
      </c>
      <c r="C8" t="s">
        <v>93</v>
      </c>
      <c r="D8" s="55">
        <v>156.21</v>
      </c>
      <c r="E8" s="72">
        <v>156.21</v>
      </c>
      <c r="F8" s="72">
        <v>156.21</v>
      </c>
      <c r="G8" s="55">
        <v>156.21</v>
      </c>
      <c r="H8" s="55">
        <v>156.21</v>
      </c>
      <c r="I8" s="55">
        <v>156.21</v>
      </c>
      <c r="J8" s="55">
        <v>156.21</v>
      </c>
      <c r="L8" s="7"/>
      <c r="M8" s="8" t="s">
        <v>190</v>
      </c>
      <c r="N8" s="8"/>
      <c r="O8" s="8"/>
      <c r="P8" s="8"/>
      <c r="Q8" s="9"/>
    </row>
    <row r="9" spans="1:17" ht="15.75" thickBot="1" x14ac:dyDescent="0.3">
      <c r="A9" t="s">
        <v>1</v>
      </c>
      <c r="B9" t="s">
        <v>123</v>
      </c>
      <c r="C9" t="s">
        <v>93</v>
      </c>
      <c r="D9" s="55">
        <v>76.2</v>
      </c>
      <c r="E9" s="72">
        <v>76.2</v>
      </c>
      <c r="F9" s="72">
        <v>76.2</v>
      </c>
      <c r="G9" s="55">
        <v>76.2</v>
      </c>
      <c r="H9" s="55">
        <v>76.2</v>
      </c>
      <c r="I9" s="55">
        <v>76.2</v>
      </c>
      <c r="J9" s="55">
        <v>76.2</v>
      </c>
      <c r="L9" s="10"/>
      <c r="M9" s="11" t="s">
        <v>189</v>
      </c>
      <c r="N9" s="11"/>
      <c r="O9" s="11"/>
      <c r="P9" s="11"/>
      <c r="Q9" s="12"/>
    </row>
    <row r="10" spans="1:17" x14ac:dyDescent="0.25">
      <c r="A10" t="s">
        <v>2</v>
      </c>
      <c r="B10" t="s">
        <v>124</v>
      </c>
      <c r="C10" t="s">
        <v>93</v>
      </c>
      <c r="D10" s="55">
        <v>71.75</v>
      </c>
      <c r="E10" s="72">
        <v>71.75</v>
      </c>
      <c r="F10" s="72">
        <v>71.75</v>
      </c>
      <c r="G10" s="55">
        <v>71.75</v>
      </c>
      <c r="H10" s="55">
        <v>71.75</v>
      </c>
      <c r="I10" s="55">
        <v>71.75</v>
      </c>
      <c r="J10" s="55">
        <v>71.75</v>
      </c>
    </row>
    <row r="11" spans="1:17" x14ac:dyDescent="0.25">
      <c r="A11" t="s">
        <v>49</v>
      </c>
      <c r="B11" t="s">
        <v>125</v>
      </c>
      <c r="C11" t="s">
        <v>93</v>
      </c>
      <c r="D11" s="55">
        <v>7.62</v>
      </c>
      <c r="E11" s="72">
        <v>7.62</v>
      </c>
      <c r="F11" s="72">
        <v>7.62</v>
      </c>
      <c r="G11" s="56" t="s">
        <v>248</v>
      </c>
      <c r="H11" s="55">
        <v>7.62</v>
      </c>
      <c r="I11" s="55">
        <v>7.62</v>
      </c>
      <c r="J11" s="55">
        <v>7.62</v>
      </c>
    </row>
    <row r="12" spans="1:17" x14ac:dyDescent="0.25">
      <c r="A12" t="s">
        <v>50</v>
      </c>
      <c r="B12" t="s">
        <v>126</v>
      </c>
      <c r="C12" t="s">
        <v>93</v>
      </c>
      <c r="D12" s="55">
        <v>3.87</v>
      </c>
      <c r="E12" s="72">
        <v>3.87</v>
      </c>
      <c r="F12" s="72">
        <v>3.87</v>
      </c>
      <c r="G12" s="56" t="s">
        <v>248</v>
      </c>
      <c r="H12" s="55">
        <v>3.87</v>
      </c>
      <c r="I12" s="55">
        <v>3.87</v>
      </c>
      <c r="J12" s="55">
        <v>3.87</v>
      </c>
    </row>
    <row r="13" spans="1:17" x14ac:dyDescent="0.25">
      <c r="A13" t="s">
        <v>51</v>
      </c>
      <c r="B13" t="s">
        <v>270</v>
      </c>
      <c r="C13" t="s">
        <v>93</v>
      </c>
      <c r="D13" s="55">
        <v>7.62</v>
      </c>
      <c r="E13" s="72">
        <v>7.62</v>
      </c>
      <c r="F13" s="72">
        <v>7.62</v>
      </c>
      <c r="G13" s="56" t="s">
        <v>248</v>
      </c>
      <c r="H13" s="56" t="s">
        <v>248</v>
      </c>
      <c r="I13" s="56" t="s">
        <v>248</v>
      </c>
      <c r="J13" s="55">
        <v>7.62</v>
      </c>
    </row>
    <row r="14" spans="1:17" x14ac:dyDescent="0.25">
      <c r="A14" t="s">
        <v>52</v>
      </c>
      <c r="B14" t="s">
        <v>271</v>
      </c>
      <c r="C14" t="s">
        <v>93</v>
      </c>
      <c r="D14" s="55">
        <v>3.87</v>
      </c>
      <c r="E14" s="72">
        <v>3.87</v>
      </c>
      <c r="F14" s="72">
        <v>3.87</v>
      </c>
      <c r="G14" s="56" t="s">
        <v>248</v>
      </c>
      <c r="H14" s="56" t="s">
        <v>248</v>
      </c>
      <c r="I14" s="56" t="s">
        <v>248</v>
      </c>
      <c r="J14" s="55">
        <v>3.87</v>
      </c>
    </row>
    <row r="15" spans="1:17" x14ac:dyDescent="0.25">
      <c r="A15" t="s">
        <v>81</v>
      </c>
      <c r="B15" t="s">
        <v>179</v>
      </c>
      <c r="C15" t="s">
        <v>94</v>
      </c>
      <c r="D15" s="55">
        <v>999999</v>
      </c>
      <c r="E15" s="72">
        <v>999999</v>
      </c>
      <c r="F15" s="72">
        <v>999999</v>
      </c>
      <c r="G15" s="55">
        <v>999999</v>
      </c>
      <c r="H15" s="55">
        <v>999999</v>
      </c>
      <c r="I15" s="55">
        <v>999999</v>
      </c>
      <c r="J15" s="55">
        <v>999999</v>
      </c>
    </row>
    <row r="16" spans="1:17" x14ac:dyDescent="0.25">
      <c r="A16" t="s">
        <v>44</v>
      </c>
      <c r="B16" t="s">
        <v>127</v>
      </c>
      <c r="C16" t="s">
        <v>93</v>
      </c>
      <c r="D16" s="55">
        <v>1.59</v>
      </c>
      <c r="E16" s="72">
        <v>1.59</v>
      </c>
      <c r="F16" s="72">
        <v>1.59</v>
      </c>
      <c r="G16" s="55">
        <v>1.59</v>
      </c>
      <c r="H16" s="55">
        <v>1.59</v>
      </c>
      <c r="I16" s="55">
        <v>1.59</v>
      </c>
      <c r="J16" s="55">
        <v>1.59</v>
      </c>
    </row>
    <row r="17" spans="1:11" x14ac:dyDescent="0.25">
      <c r="A17" t="s">
        <v>45</v>
      </c>
      <c r="B17" t="s">
        <v>128</v>
      </c>
      <c r="C17" t="s">
        <v>93</v>
      </c>
      <c r="D17" s="55">
        <v>0</v>
      </c>
      <c r="E17" s="72">
        <v>0</v>
      </c>
      <c r="F17" s="72">
        <v>0</v>
      </c>
      <c r="G17" s="56" t="s">
        <v>248</v>
      </c>
      <c r="H17" s="55">
        <v>0</v>
      </c>
      <c r="I17" s="55">
        <v>0</v>
      </c>
      <c r="J17" s="55">
        <v>0</v>
      </c>
    </row>
    <row r="18" spans="1:11" x14ac:dyDescent="0.25">
      <c r="A18" t="s">
        <v>46</v>
      </c>
      <c r="B18" t="s">
        <v>129</v>
      </c>
      <c r="C18" t="s">
        <v>93</v>
      </c>
      <c r="D18" s="55">
        <v>0</v>
      </c>
      <c r="E18" s="72">
        <v>0</v>
      </c>
      <c r="F18" s="72">
        <v>0</v>
      </c>
      <c r="G18" s="56" t="s">
        <v>248</v>
      </c>
      <c r="H18" s="55">
        <v>0</v>
      </c>
      <c r="I18" s="55">
        <v>0</v>
      </c>
      <c r="J18" s="55">
        <v>0</v>
      </c>
    </row>
    <row r="19" spans="1:11" x14ac:dyDescent="0.25">
      <c r="A19" t="s">
        <v>47</v>
      </c>
      <c r="B19" t="s">
        <v>130</v>
      </c>
      <c r="C19" t="s">
        <v>93</v>
      </c>
      <c r="D19" s="55">
        <v>0</v>
      </c>
      <c r="E19" s="72">
        <v>0</v>
      </c>
      <c r="F19" s="72">
        <v>0</v>
      </c>
      <c r="G19" s="56" t="s">
        <v>248</v>
      </c>
      <c r="H19" s="55">
        <v>0</v>
      </c>
      <c r="I19" s="55">
        <v>0</v>
      </c>
      <c r="J19" s="55">
        <v>0</v>
      </c>
    </row>
    <row r="20" spans="1:11" x14ac:dyDescent="0.25">
      <c r="A20" t="s">
        <v>69</v>
      </c>
      <c r="B20" t="s">
        <v>272</v>
      </c>
      <c r="C20" t="s">
        <v>93</v>
      </c>
      <c r="D20" s="56" t="s">
        <v>248</v>
      </c>
      <c r="E20" s="56" t="s">
        <v>248</v>
      </c>
      <c r="F20" s="56" t="s">
        <v>248</v>
      </c>
      <c r="G20" s="55">
        <v>20</v>
      </c>
      <c r="H20" s="56" t="s">
        <v>248</v>
      </c>
      <c r="I20" s="56" t="s">
        <v>248</v>
      </c>
      <c r="J20" s="56" t="s">
        <v>248</v>
      </c>
    </row>
    <row r="21" spans="1:11" x14ac:dyDescent="0.25">
      <c r="A21" t="s">
        <v>70</v>
      </c>
      <c r="B21" t="s">
        <v>131</v>
      </c>
      <c r="C21" t="s">
        <v>93</v>
      </c>
      <c r="D21" s="56" t="s">
        <v>248</v>
      </c>
      <c r="E21" s="56" t="s">
        <v>248</v>
      </c>
      <c r="F21" s="56" t="s">
        <v>248</v>
      </c>
      <c r="G21" s="55">
        <v>20</v>
      </c>
      <c r="H21" s="56" t="s">
        <v>248</v>
      </c>
      <c r="I21" s="56" t="s">
        <v>248</v>
      </c>
      <c r="J21" s="56" t="s">
        <v>248</v>
      </c>
    </row>
    <row r="22" spans="1:11" x14ac:dyDescent="0.25">
      <c r="A22" t="s">
        <v>76</v>
      </c>
      <c r="B22" t="s">
        <v>132</v>
      </c>
      <c r="C22" t="s">
        <v>275</v>
      </c>
      <c r="D22" s="84">
        <v>0.5</v>
      </c>
      <c r="E22" s="84">
        <v>0.5</v>
      </c>
      <c r="F22" s="84">
        <v>0.5</v>
      </c>
      <c r="G22" s="84">
        <v>0.5</v>
      </c>
      <c r="H22" s="84">
        <v>0.5</v>
      </c>
      <c r="I22" s="84">
        <v>0.5</v>
      </c>
      <c r="J22" s="84">
        <v>0.5</v>
      </c>
      <c r="K22" s="85" t="s">
        <v>318</v>
      </c>
    </row>
    <row r="23" spans="1:11" x14ac:dyDescent="0.25">
      <c r="A23" t="s">
        <v>78</v>
      </c>
      <c r="B23" t="s">
        <v>295</v>
      </c>
      <c r="C23" s="1" t="s">
        <v>317</v>
      </c>
      <c r="D23" s="83">
        <v>41</v>
      </c>
      <c r="E23" s="83">
        <v>41</v>
      </c>
      <c r="F23" s="83">
        <v>41</v>
      </c>
      <c r="G23" s="83">
        <v>41</v>
      </c>
      <c r="H23" s="83">
        <v>41</v>
      </c>
      <c r="I23" s="83">
        <v>41</v>
      </c>
      <c r="J23" s="83">
        <v>41</v>
      </c>
      <c r="K23" s="85" t="s">
        <v>318</v>
      </c>
    </row>
    <row r="24" spans="1:11" x14ac:dyDescent="0.25">
      <c r="A24" t="s">
        <v>77</v>
      </c>
      <c r="B24" t="s">
        <v>133</v>
      </c>
      <c r="C24" t="s">
        <v>275</v>
      </c>
      <c r="D24" s="84">
        <v>0.5</v>
      </c>
      <c r="E24" s="84">
        <v>0.5</v>
      </c>
      <c r="F24" s="84">
        <v>0.5</v>
      </c>
      <c r="G24" s="84">
        <v>0.5</v>
      </c>
      <c r="H24" s="84">
        <v>0.5</v>
      </c>
      <c r="I24" s="84">
        <v>0.5</v>
      </c>
      <c r="J24" s="84">
        <v>0.5</v>
      </c>
      <c r="K24" s="85" t="s">
        <v>318</v>
      </c>
    </row>
    <row r="25" spans="1:11" x14ac:dyDescent="0.25">
      <c r="A25" t="s">
        <v>79</v>
      </c>
      <c r="B25" t="s">
        <v>296</v>
      </c>
      <c r="C25" s="1" t="s">
        <v>317</v>
      </c>
      <c r="D25" s="83">
        <v>41</v>
      </c>
      <c r="E25" s="83">
        <v>41</v>
      </c>
      <c r="F25" s="83">
        <v>41</v>
      </c>
      <c r="G25" s="83">
        <v>41</v>
      </c>
      <c r="H25" s="83">
        <v>41</v>
      </c>
      <c r="I25" s="83">
        <v>41</v>
      </c>
      <c r="J25" s="83">
        <v>41</v>
      </c>
      <c r="K25" s="85" t="s">
        <v>318</v>
      </c>
    </row>
    <row r="26" spans="1:11" x14ac:dyDescent="0.25">
      <c r="A26" t="s">
        <v>65</v>
      </c>
      <c r="B26" t="s">
        <v>134</v>
      </c>
      <c r="C26" t="s">
        <v>93</v>
      </c>
      <c r="D26" s="56" t="s">
        <v>248</v>
      </c>
      <c r="E26" s="56" t="s">
        <v>248</v>
      </c>
      <c r="F26" s="55">
        <v>55</v>
      </c>
      <c r="G26" s="56" t="s">
        <v>248</v>
      </c>
      <c r="H26" s="56" t="s">
        <v>248</v>
      </c>
      <c r="I26" s="56" t="s">
        <v>248</v>
      </c>
      <c r="J26" s="56" t="s">
        <v>248</v>
      </c>
    </row>
    <row r="27" spans="1:11" x14ac:dyDescent="0.25">
      <c r="A27" t="s">
        <v>37</v>
      </c>
      <c r="B27" t="s">
        <v>180</v>
      </c>
      <c r="C27" t="s">
        <v>93</v>
      </c>
      <c r="D27" s="55">
        <v>6.35</v>
      </c>
      <c r="E27" s="72">
        <v>6.35</v>
      </c>
      <c r="F27" s="72">
        <v>6.35</v>
      </c>
      <c r="G27" s="56" t="s">
        <v>248</v>
      </c>
      <c r="H27" s="56" t="s">
        <v>248</v>
      </c>
      <c r="I27" s="56" t="s">
        <v>248</v>
      </c>
      <c r="J27" s="55">
        <v>6.35</v>
      </c>
    </row>
    <row r="28" spans="1:11" x14ac:dyDescent="0.25">
      <c r="A28" t="s">
        <v>36</v>
      </c>
      <c r="B28" t="s">
        <v>181</v>
      </c>
      <c r="C28" t="s">
        <v>93</v>
      </c>
      <c r="D28" s="55">
        <v>45.72</v>
      </c>
      <c r="E28" s="55">
        <v>45.72</v>
      </c>
      <c r="F28" s="56" t="s">
        <v>248</v>
      </c>
      <c r="G28" s="56" t="s">
        <v>248</v>
      </c>
      <c r="H28" s="56" t="s">
        <v>248</v>
      </c>
      <c r="I28" s="56" t="s">
        <v>248</v>
      </c>
      <c r="J28" s="55">
        <v>45.72</v>
      </c>
    </row>
    <row r="29" spans="1:11" x14ac:dyDescent="0.25">
      <c r="A29" t="s">
        <v>38</v>
      </c>
      <c r="B29" t="s">
        <v>135</v>
      </c>
      <c r="C29" t="s">
        <v>93</v>
      </c>
      <c r="D29" s="55">
        <v>6.03</v>
      </c>
      <c r="E29" s="56" t="s">
        <v>248</v>
      </c>
      <c r="F29" s="55">
        <v>6.03</v>
      </c>
      <c r="G29" s="55">
        <v>6.03</v>
      </c>
      <c r="H29" s="55">
        <v>6.03</v>
      </c>
      <c r="I29" s="55">
        <v>6.03</v>
      </c>
      <c r="J29" s="55">
        <v>6.03</v>
      </c>
    </row>
    <row r="30" spans="1:11" x14ac:dyDescent="0.25">
      <c r="A30" t="s">
        <v>58</v>
      </c>
      <c r="B30" t="s">
        <v>136</v>
      </c>
      <c r="C30" t="s">
        <v>93</v>
      </c>
      <c r="D30" s="55">
        <v>6.03</v>
      </c>
      <c r="E30" s="55">
        <v>6.03</v>
      </c>
      <c r="F30" s="55">
        <v>6.03</v>
      </c>
      <c r="G30" s="55">
        <v>6.03</v>
      </c>
      <c r="H30" s="55">
        <v>6.03</v>
      </c>
      <c r="I30" s="55">
        <v>6.03</v>
      </c>
      <c r="J30" s="55">
        <v>6.03</v>
      </c>
    </row>
    <row r="31" spans="1:11" x14ac:dyDescent="0.25">
      <c r="A31" t="s">
        <v>60</v>
      </c>
      <c r="B31" t="s">
        <v>137</v>
      </c>
      <c r="C31" t="s">
        <v>93</v>
      </c>
      <c r="D31" s="55">
        <v>4.45</v>
      </c>
      <c r="E31" s="55">
        <v>4.45</v>
      </c>
      <c r="F31" s="55">
        <v>4.45</v>
      </c>
      <c r="G31" s="55">
        <v>4.45</v>
      </c>
      <c r="H31" s="55">
        <v>4.45</v>
      </c>
      <c r="I31" s="55">
        <v>4.45</v>
      </c>
      <c r="J31" s="55">
        <v>4.45</v>
      </c>
    </row>
    <row r="32" spans="1:11" x14ac:dyDescent="0.25">
      <c r="A32" t="s">
        <v>61</v>
      </c>
      <c r="B32" t="s">
        <v>138</v>
      </c>
      <c r="C32" t="s">
        <v>93</v>
      </c>
      <c r="D32" s="55">
        <v>6.03</v>
      </c>
      <c r="E32" s="55">
        <v>6.03</v>
      </c>
      <c r="F32" s="55">
        <v>6.03</v>
      </c>
      <c r="G32" s="55">
        <v>6.03</v>
      </c>
      <c r="H32" s="55">
        <v>6.03</v>
      </c>
      <c r="I32" s="55">
        <v>6.03</v>
      </c>
      <c r="J32" s="55">
        <v>6.03</v>
      </c>
    </row>
    <row r="33" spans="1:10" x14ac:dyDescent="0.25">
      <c r="A33" t="s">
        <v>59</v>
      </c>
      <c r="B33" t="s">
        <v>139</v>
      </c>
      <c r="C33" t="s">
        <v>93</v>
      </c>
      <c r="D33" s="55">
        <v>6.03</v>
      </c>
      <c r="E33" s="56" t="s">
        <v>248</v>
      </c>
      <c r="F33" s="56" t="s">
        <v>248</v>
      </c>
      <c r="G33" s="56" t="s">
        <v>248</v>
      </c>
      <c r="H33" s="55">
        <v>6.03</v>
      </c>
      <c r="I33" s="55">
        <v>6.03</v>
      </c>
      <c r="J33" s="55">
        <v>6.03</v>
      </c>
    </row>
    <row r="34" spans="1:10" x14ac:dyDescent="0.25">
      <c r="A34" t="s">
        <v>39</v>
      </c>
      <c r="B34" t="s">
        <v>212</v>
      </c>
      <c r="C34" t="s">
        <v>93</v>
      </c>
      <c r="D34" s="56" t="s">
        <v>248</v>
      </c>
      <c r="E34" s="55">
        <v>4.76</v>
      </c>
      <c r="F34" s="55">
        <v>4.76</v>
      </c>
      <c r="G34" s="56" t="s">
        <v>248</v>
      </c>
      <c r="H34" s="56" t="s">
        <v>248</v>
      </c>
      <c r="I34" s="56" t="s">
        <v>248</v>
      </c>
      <c r="J34" s="56" t="s">
        <v>248</v>
      </c>
    </row>
    <row r="35" spans="1:10" x14ac:dyDescent="0.25">
      <c r="A35" t="s">
        <v>9</v>
      </c>
      <c r="B35" t="s">
        <v>140</v>
      </c>
      <c r="C35" t="s">
        <v>93</v>
      </c>
      <c r="D35" s="55">
        <v>4.76</v>
      </c>
      <c r="E35" s="55">
        <v>4.76</v>
      </c>
      <c r="F35" s="55">
        <v>4.76</v>
      </c>
      <c r="G35" s="56" t="s">
        <v>248</v>
      </c>
      <c r="H35" s="56" t="s">
        <v>248</v>
      </c>
      <c r="I35" s="56" t="s">
        <v>248</v>
      </c>
      <c r="J35" s="55">
        <v>4.76</v>
      </c>
    </row>
    <row r="36" spans="1:10" x14ac:dyDescent="0.25">
      <c r="A36" t="s">
        <v>8</v>
      </c>
      <c r="B36" t="s">
        <v>141</v>
      </c>
      <c r="C36" t="s">
        <v>93</v>
      </c>
      <c r="D36" s="55">
        <v>4.45</v>
      </c>
      <c r="E36" s="55">
        <v>4.45</v>
      </c>
      <c r="F36" s="55">
        <v>4.45</v>
      </c>
      <c r="G36" s="56" t="s">
        <v>248</v>
      </c>
      <c r="H36" s="56" t="s">
        <v>248</v>
      </c>
      <c r="I36" s="56" t="s">
        <v>248</v>
      </c>
      <c r="J36" s="55">
        <v>4.45</v>
      </c>
    </row>
    <row r="37" spans="1:10" x14ac:dyDescent="0.25">
      <c r="A37" t="s">
        <v>13</v>
      </c>
      <c r="B37" t="s">
        <v>142</v>
      </c>
      <c r="C37" t="s">
        <v>93</v>
      </c>
      <c r="D37" s="55">
        <v>4.76</v>
      </c>
      <c r="E37" s="55">
        <v>4.76</v>
      </c>
      <c r="F37" s="55">
        <v>4.76</v>
      </c>
      <c r="G37" s="56" t="s">
        <v>248</v>
      </c>
      <c r="H37" s="56" t="s">
        <v>248</v>
      </c>
      <c r="I37" s="56" t="s">
        <v>248</v>
      </c>
      <c r="J37" s="55">
        <v>4.76</v>
      </c>
    </row>
    <row r="38" spans="1:10" x14ac:dyDescent="0.25">
      <c r="A38" t="s">
        <v>12</v>
      </c>
      <c r="B38" t="s">
        <v>143</v>
      </c>
      <c r="C38" t="s">
        <v>93</v>
      </c>
      <c r="D38" s="55">
        <v>4.76</v>
      </c>
      <c r="E38" s="56" t="s">
        <v>248</v>
      </c>
      <c r="F38" s="56" t="s">
        <v>248</v>
      </c>
      <c r="G38" s="56" t="s">
        <v>248</v>
      </c>
      <c r="H38" s="56" t="s">
        <v>248</v>
      </c>
      <c r="I38" s="56" t="s">
        <v>248</v>
      </c>
      <c r="J38" s="55">
        <v>4.76</v>
      </c>
    </row>
    <row r="39" spans="1:10" x14ac:dyDescent="0.25">
      <c r="A39" t="s">
        <v>5</v>
      </c>
      <c r="B39" t="s">
        <v>213</v>
      </c>
      <c r="C39" t="s">
        <v>93</v>
      </c>
      <c r="D39" s="55">
        <v>5.08</v>
      </c>
      <c r="E39" s="55">
        <v>5.08</v>
      </c>
      <c r="F39" s="55">
        <v>5.08</v>
      </c>
      <c r="G39" s="55">
        <v>5.08</v>
      </c>
      <c r="H39" s="55">
        <v>5.08</v>
      </c>
      <c r="I39" s="55">
        <v>5.08</v>
      </c>
      <c r="J39" s="55">
        <v>5.08</v>
      </c>
    </row>
    <row r="40" spans="1:10" x14ac:dyDescent="0.25">
      <c r="A40" t="s">
        <v>40</v>
      </c>
      <c r="B40" t="s">
        <v>144</v>
      </c>
      <c r="C40" t="s">
        <v>93</v>
      </c>
      <c r="D40" s="55">
        <v>5.53</v>
      </c>
      <c r="E40" s="56" t="s">
        <v>248</v>
      </c>
      <c r="F40" s="71">
        <v>5.53</v>
      </c>
      <c r="G40" s="55">
        <v>5.53</v>
      </c>
      <c r="H40" s="55">
        <v>5.53</v>
      </c>
      <c r="I40" s="55">
        <v>5.53</v>
      </c>
      <c r="J40" s="55">
        <v>5.53</v>
      </c>
    </row>
    <row r="41" spans="1:10" x14ac:dyDescent="0.25">
      <c r="A41" t="s">
        <v>4</v>
      </c>
      <c r="B41" t="s">
        <v>319</v>
      </c>
      <c r="C41" t="s">
        <v>93</v>
      </c>
      <c r="D41" s="56" t="s">
        <v>248</v>
      </c>
      <c r="E41" s="56" t="s">
        <v>248</v>
      </c>
      <c r="F41" s="71">
        <v>5.53</v>
      </c>
      <c r="G41" s="56" t="s">
        <v>248</v>
      </c>
      <c r="H41" s="56" t="s">
        <v>248</v>
      </c>
      <c r="I41" s="56" t="s">
        <v>248</v>
      </c>
      <c r="J41" s="56" t="s">
        <v>248</v>
      </c>
    </row>
    <row r="42" spans="1:10" x14ac:dyDescent="0.25">
      <c r="A42" t="s">
        <v>71</v>
      </c>
      <c r="B42" t="s">
        <v>145</v>
      </c>
      <c r="C42" t="s">
        <v>93</v>
      </c>
      <c r="D42" s="56" t="s">
        <v>248</v>
      </c>
      <c r="E42" s="56" t="s">
        <v>248</v>
      </c>
      <c r="F42" s="56" t="s">
        <v>248</v>
      </c>
      <c r="G42" s="55">
        <v>5.08</v>
      </c>
      <c r="H42" s="56" t="s">
        <v>248</v>
      </c>
      <c r="I42" s="56" t="s">
        <v>248</v>
      </c>
      <c r="J42" s="56" t="s">
        <v>248</v>
      </c>
    </row>
    <row r="43" spans="1:10" x14ac:dyDescent="0.25">
      <c r="A43" t="s">
        <v>72</v>
      </c>
      <c r="B43" t="s">
        <v>146</v>
      </c>
      <c r="C43" t="s">
        <v>93</v>
      </c>
      <c r="D43" s="56" t="s">
        <v>248</v>
      </c>
      <c r="E43" s="56" t="s">
        <v>248</v>
      </c>
      <c r="F43" s="56" t="s">
        <v>248</v>
      </c>
      <c r="G43" s="55">
        <v>5.08</v>
      </c>
      <c r="H43" s="56" t="s">
        <v>248</v>
      </c>
      <c r="I43" s="56" t="s">
        <v>248</v>
      </c>
      <c r="J43" s="56" t="s">
        <v>248</v>
      </c>
    </row>
    <row r="44" spans="1:10" x14ac:dyDescent="0.25">
      <c r="A44" t="s">
        <v>57</v>
      </c>
      <c r="B44" t="s">
        <v>147</v>
      </c>
      <c r="C44" t="s">
        <v>95</v>
      </c>
      <c r="D44" s="55">
        <v>21.01</v>
      </c>
      <c r="E44" s="55">
        <v>21.01</v>
      </c>
      <c r="F44" s="71">
        <v>21.01</v>
      </c>
      <c r="G44" s="55">
        <v>21.01</v>
      </c>
      <c r="H44" s="55">
        <v>21.01</v>
      </c>
      <c r="I44" s="55">
        <v>21.01</v>
      </c>
      <c r="J44" s="55">
        <v>21.01</v>
      </c>
    </row>
    <row r="45" spans="1:10" x14ac:dyDescent="0.25">
      <c r="A45" t="s">
        <v>10</v>
      </c>
      <c r="B45" t="s">
        <v>148</v>
      </c>
      <c r="C45" t="s">
        <v>95</v>
      </c>
      <c r="D45" s="55">
        <v>135.07</v>
      </c>
      <c r="E45" s="55">
        <v>135.07</v>
      </c>
      <c r="F45" s="71">
        <v>135.07</v>
      </c>
      <c r="G45" s="55">
        <v>135.07</v>
      </c>
      <c r="H45" s="55">
        <v>135.07</v>
      </c>
      <c r="I45" s="55">
        <v>135.07</v>
      </c>
      <c r="J45" s="55">
        <v>135.07</v>
      </c>
    </row>
    <row r="46" spans="1:10" x14ac:dyDescent="0.25">
      <c r="A46" t="s">
        <v>56</v>
      </c>
      <c r="B46" t="s">
        <v>149</v>
      </c>
      <c r="C46" t="s">
        <v>95</v>
      </c>
      <c r="D46" s="55">
        <v>18.34</v>
      </c>
      <c r="E46" s="55">
        <v>18.34</v>
      </c>
      <c r="F46" s="71">
        <v>18.34</v>
      </c>
      <c r="G46" s="56" t="s">
        <v>248</v>
      </c>
      <c r="H46" s="56" t="s">
        <v>248</v>
      </c>
      <c r="I46" s="71">
        <v>18.34</v>
      </c>
      <c r="J46" s="55">
        <v>18.34</v>
      </c>
    </row>
    <row r="47" spans="1:10" x14ac:dyDescent="0.25">
      <c r="A47" t="s">
        <v>11</v>
      </c>
      <c r="B47" t="s">
        <v>150</v>
      </c>
      <c r="C47" t="s">
        <v>95</v>
      </c>
      <c r="D47" s="55">
        <v>394.79</v>
      </c>
      <c r="E47" s="55">
        <v>394.79</v>
      </c>
      <c r="F47" s="71">
        <v>394.79</v>
      </c>
      <c r="G47" s="56" t="s">
        <v>248</v>
      </c>
      <c r="H47" s="56" t="s">
        <v>248</v>
      </c>
      <c r="I47" s="71">
        <v>394.79</v>
      </c>
      <c r="J47" s="55">
        <v>394.79</v>
      </c>
    </row>
    <row r="48" spans="1:10" x14ac:dyDescent="0.25">
      <c r="A48" t="s">
        <v>66</v>
      </c>
      <c r="B48" t="s">
        <v>151</v>
      </c>
      <c r="C48" t="s">
        <v>93</v>
      </c>
      <c r="D48" s="56" t="s">
        <v>248</v>
      </c>
      <c r="E48" s="56" t="s">
        <v>248</v>
      </c>
      <c r="F48" s="56" t="s">
        <v>248</v>
      </c>
      <c r="G48" s="56" t="s">
        <v>248</v>
      </c>
      <c r="H48" s="56" t="s">
        <v>248</v>
      </c>
      <c r="I48" s="71">
        <v>130</v>
      </c>
      <c r="J48" s="56" t="s">
        <v>248</v>
      </c>
    </row>
    <row r="49" spans="1:14" x14ac:dyDescent="0.25">
      <c r="A49" t="s">
        <v>67</v>
      </c>
      <c r="B49" t="s">
        <v>152</v>
      </c>
      <c r="C49" t="s">
        <v>93</v>
      </c>
      <c r="D49" s="56" t="s">
        <v>248</v>
      </c>
      <c r="E49" s="56" t="s">
        <v>248</v>
      </c>
      <c r="F49" s="56" t="s">
        <v>248</v>
      </c>
      <c r="G49" s="56" t="s">
        <v>248</v>
      </c>
      <c r="H49" s="56" t="s">
        <v>248</v>
      </c>
      <c r="I49" s="71">
        <v>150</v>
      </c>
      <c r="J49" s="56" t="s">
        <v>248</v>
      </c>
    </row>
    <row r="50" spans="1:14" x14ac:dyDescent="0.25">
      <c r="A50" t="s">
        <v>68</v>
      </c>
      <c r="B50" t="s">
        <v>153</v>
      </c>
      <c r="C50" t="s">
        <v>93</v>
      </c>
      <c r="D50" s="56" t="s">
        <v>248</v>
      </c>
      <c r="E50" s="56" t="s">
        <v>248</v>
      </c>
      <c r="F50" s="56" t="s">
        <v>248</v>
      </c>
      <c r="G50" s="56" t="s">
        <v>248</v>
      </c>
      <c r="H50" s="56" t="s">
        <v>248</v>
      </c>
      <c r="I50" s="71">
        <v>70</v>
      </c>
      <c r="J50" s="56" t="s">
        <v>248</v>
      </c>
    </row>
    <row r="51" spans="1:14" x14ac:dyDescent="0.25">
      <c r="A51" t="s">
        <v>35</v>
      </c>
      <c r="B51" t="s">
        <v>154</v>
      </c>
      <c r="C51" t="s">
        <v>249</v>
      </c>
      <c r="D51" s="55">
        <v>32.22</v>
      </c>
      <c r="E51" s="55">
        <v>32.22</v>
      </c>
      <c r="F51" s="71">
        <v>32.22</v>
      </c>
      <c r="G51" s="55">
        <v>32.22</v>
      </c>
      <c r="H51" s="55">
        <v>32.22</v>
      </c>
      <c r="I51" s="71">
        <v>32.22</v>
      </c>
      <c r="J51" s="55">
        <v>32.22</v>
      </c>
    </row>
    <row r="52" spans="1:14" x14ac:dyDescent="0.25">
      <c r="A52" t="s">
        <v>62</v>
      </c>
      <c r="B52" t="s">
        <v>155</v>
      </c>
      <c r="C52" t="s">
        <v>249</v>
      </c>
      <c r="D52" s="55">
        <v>-15</v>
      </c>
      <c r="E52" s="55">
        <v>-15</v>
      </c>
      <c r="F52" s="71">
        <v>-15</v>
      </c>
      <c r="G52" s="55">
        <v>-15</v>
      </c>
      <c r="H52" s="55">
        <v>-15</v>
      </c>
      <c r="I52" s="71">
        <v>-15</v>
      </c>
      <c r="J52" s="55">
        <v>-15</v>
      </c>
    </row>
    <row r="53" spans="1:14" x14ac:dyDescent="0.25">
      <c r="A53" t="s">
        <v>7</v>
      </c>
      <c r="B53" t="s">
        <v>156</v>
      </c>
      <c r="C53" t="s">
        <v>249</v>
      </c>
      <c r="D53" s="55">
        <v>3.33</v>
      </c>
      <c r="E53" s="55">
        <v>3.33</v>
      </c>
      <c r="F53" s="71">
        <v>3.33</v>
      </c>
      <c r="G53" s="55" t="s">
        <v>248</v>
      </c>
      <c r="H53" s="55" t="s">
        <v>248</v>
      </c>
      <c r="I53" s="71">
        <v>3.33</v>
      </c>
      <c r="J53" s="55">
        <v>3.33</v>
      </c>
    </row>
    <row r="54" spans="1:14" x14ac:dyDescent="0.25">
      <c r="A54" t="s">
        <v>64</v>
      </c>
      <c r="B54" t="s">
        <v>157</v>
      </c>
      <c r="C54" t="s">
        <v>249</v>
      </c>
      <c r="D54" s="55">
        <v>37.799999999999997</v>
      </c>
      <c r="E54" s="55">
        <v>37.799999999999997</v>
      </c>
      <c r="F54" s="71">
        <v>37.799999999999997</v>
      </c>
      <c r="G54" s="55">
        <v>37.799999999999997</v>
      </c>
      <c r="H54" s="55">
        <v>37.799999999999997</v>
      </c>
      <c r="I54" s="71">
        <v>37.799999999999997</v>
      </c>
      <c r="J54" s="55">
        <v>37.799999999999997</v>
      </c>
    </row>
    <row r="55" spans="1:14" x14ac:dyDescent="0.25">
      <c r="A55" s="73" t="s">
        <v>280</v>
      </c>
      <c r="B55" s="74" t="s">
        <v>159</v>
      </c>
      <c r="C55" s="74" t="s">
        <v>276</v>
      </c>
      <c r="D55" s="75" t="s">
        <v>248</v>
      </c>
      <c r="E55" s="76">
        <v>0.55500000000000005</v>
      </c>
      <c r="F55" s="77">
        <v>0.55500000000000005</v>
      </c>
      <c r="G55" s="75" t="s">
        <v>248</v>
      </c>
      <c r="H55" s="75" t="s">
        <v>248</v>
      </c>
      <c r="I55" s="75" t="s">
        <v>248</v>
      </c>
      <c r="J55" s="75" t="s">
        <v>248</v>
      </c>
      <c r="K55" s="78" t="s">
        <v>292</v>
      </c>
      <c r="L55" s="79" t="s">
        <v>274</v>
      </c>
      <c r="M55" s="74"/>
      <c r="N55" s="74"/>
    </row>
    <row r="56" spans="1:14" x14ac:dyDescent="0.25">
      <c r="A56" s="73" t="s">
        <v>281</v>
      </c>
      <c r="B56" s="74" t="s">
        <v>160</v>
      </c>
      <c r="C56" s="74" t="s">
        <v>276</v>
      </c>
      <c r="D56" s="75" t="s">
        <v>248</v>
      </c>
      <c r="E56" s="76">
        <v>0.55500000000000005</v>
      </c>
      <c r="F56" s="77">
        <v>0.55500000000000005</v>
      </c>
      <c r="G56" s="75" t="s">
        <v>248</v>
      </c>
      <c r="H56" s="75" t="s">
        <v>248</v>
      </c>
      <c r="I56" s="75" t="s">
        <v>248</v>
      </c>
      <c r="J56" s="75" t="s">
        <v>248</v>
      </c>
      <c r="K56" s="78" t="s">
        <v>292</v>
      </c>
      <c r="L56" s="74"/>
      <c r="M56" s="74"/>
      <c r="N56" s="74"/>
    </row>
    <row r="57" spans="1:14" x14ac:dyDescent="0.25">
      <c r="A57" s="73" t="s">
        <v>282</v>
      </c>
      <c r="B57" s="74" t="s">
        <v>161</v>
      </c>
      <c r="C57" s="74" t="s">
        <v>276</v>
      </c>
      <c r="D57" s="75" t="s">
        <v>248</v>
      </c>
      <c r="E57" s="76">
        <v>0.55500000000000005</v>
      </c>
      <c r="F57" s="77">
        <v>0.55500000000000005</v>
      </c>
      <c r="G57" s="75" t="s">
        <v>248</v>
      </c>
      <c r="H57" s="75" t="s">
        <v>248</v>
      </c>
      <c r="I57" s="75" t="s">
        <v>248</v>
      </c>
      <c r="J57" s="75" t="s">
        <v>248</v>
      </c>
      <c r="K57" s="78" t="s">
        <v>292</v>
      </c>
      <c r="L57" s="74"/>
      <c r="M57" s="74"/>
      <c r="N57" s="74"/>
    </row>
    <row r="58" spans="1:14" x14ac:dyDescent="0.25">
      <c r="A58" s="73" t="s">
        <v>283</v>
      </c>
      <c r="B58" s="74" t="s">
        <v>162</v>
      </c>
      <c r="C58" s="74" t="s">
        <v>276</v>
      </c>
      <c r="D58" s="75" t="s">
        <v>248</v>
      </c>
      <c r="E58" s="76">
        <v>0.55500000000000005</v>
      </c>
      <c r="F58" s="77">
        <v>0.55500000000000005</v>
      </c>
      <c r="G58" s="75" t="s">
        <v>248</v>
      </c>
      <c r="H58" s="76">
        <v>0.55500000000000005</v>
      </c>
      <c r="I58" s="77">
        <v>0.55500000000000005</v>
      </c>
      <c r="J58" s="75" t="s">
        <v>248</v>
      </c>
      <c r="K58" s="78" t="s">
        <v>292</v>
      </c>
      <c r="L58" s="74"/>
      <c r="M58" s="74"/>
      <c r="N58" s="74"/>
    </row>
    <row r="59" spans="1:14" x14ac:dyDescent="0.25">
      <c r="A59" s="73" t="s">
        <v>284</v>
      </c>
      <c r="B59" s="74" t="s">
        <v>183</v>
      </c>
      <c r="C59" s="74" t="s">
        <v>276</v>
      </c>
      <c r="D59" s="75" t="s">
        <v>248</v>
      </c>
      <c r="E59" s="76">
        <v>0.55500000000000005</v>
      </c>
      <c r="F59" s="77">
        <v>0.55500000000000005</v>
      </c>
      <c r="G59" s="75" t="s">
        <v>248</v>
      </c>
      <c r="H59" s="75" t="s">
        <v>248</v>
      </c>
      <c r="I59" s="75" t="s">
        <v>248</v>
      </c>
      <c r="J59" s="75" t="s">
        <v>248</v>
      </c>
      <c r="K59" s="78" t="s">
        <v>292</v>
      </c>
      <c r="L59" s="74"/>
      <c r="M59" s="74"/>
      <c r="N59" s="74"/>
    </row>
    <row r="60" spans="1:14" x14ac:dyDescent="0.25">
      <c r="A60" s="73" t="s">
        <v>285</v>
      </c>
      <c r="B60" s="74" t="s">
        <v>184</v>
      </c>
      <c r="C60" s="74" t="s">
        <v>276</v>
      </c>
      <c r="D60" s="75" t="s">
        <v>248</v>
      </c>
      <c r="E60" s="77">
        <v>0.55500000000000005</v>
      </c>
      <c r="F60" s="77">
        <v>0.55500000000000005</v>
      </c>
      <c r="G60" s="75" t="s">
        <v>248</v>
      </c>
      <c r="H60" s="75" t="s">
        <v>248</v>
      </c>
      <c r="I60" s="75" t="s">
        <v>248</v>
      </c>
      <c r="J60" s="75" t="s">
        <v>248</v>
      </c>
      <c r="K60" s="78" t="s">
        <v>292</v>
      </c>
      <c r="L60" s="74"/>
      <c r="M60" s="74"/>
      <c r="N60" s="74"/>
    </row>
    <row r="61" spans="1:14" x14ac:dyDescent="0.25">
      <c r="A61" s="73" t="s">
        <v>286</v>
      </c>
      <c r="B61" s="74" t="s">
        <v>185</v>
      </c>
      <c r="C61" s="74" t="s">
        <v>276</v>
      </c>
      <c r="D61" s="75" t="s">
        <v>248</v>
      </c>
      <c r="E61" s="77">
        <v>0.55500000000000005</v>
      </c>
      <c r="F61" s="77">
        <v>0.55500000000000005</v>
      </c>
      <c r="G61" s="75" t="s">
        <v>248</v>
      </c>
      <c r="H61" s="75" t="s">
        <v>248</v>
      </c>
      <c r="I61" s="75" t="s">
        <v>248</v>
      </c>
      <c r="J61" s="75" t="s">
        <v>248</v>
      </c>
      <c r="K61" s="78" t="s">
        <v>292</v>
      </c>
      <c r="L61" s="74"/>
      <c r="M61" s="74"/>
      <c r="N61" s="74"/>
    </row>
    <row r="62" spans="1:14" x14ac:dyDescent="0.25">
      <c r="A62" t="s">
        <v>63</v>
      </c>
      <c r="B62" t="s">
        <v>182</v>
      </c>
      <c r="C62" s="81" t="s">
        <v>298</v>
      </c>
      <c r="D62" s="56" t="s">
        <v>248</v>
      </c>
      <c r="E62" s="71">
        <v>0.09</v>
      </c>
      <c r="F62" s="71">
        <v>0.09</v>
      </c>
      <c r="G62" s="56" t="s">
        <v>248</v>
      </c>
      <c r="H62" s="56" t="s">
        <v>248</v>
      </c>
      <c r="I62" s="56" t="s">
        <v>248</v>
      </c>
      <c r="J62" s="56" t="s">
        <v>248</v>
      </c>
      <c r="K62" s="82" t="s">
        <v>299</v>
      </c>
    </row>
    <row r="63" spans="1:14" x14ac:dyDescent="0.25">
      <c r="A63" t="s">
        <v>41</v>
      </c>
      <c r="B63" t="s">
        <v>158</v>
      </c>
      <c r="C63" s="81" t="s">
        <v>298</v>
      </c>
      <c r="D63" s="55">
        <v>0.09</v>
      </c>
      <c r="E63" s="71">
        <v>0.09</v>
      </c>
      <c r="F63" s="71">
        <v>0.09</v>
      </c>
      <c r="G63" s="56" t="s">
        <v>248</v>
      </c>
      <c r="H63" s="56" t="s">
        <v>248</v>
      </c>
      <c r="I63" s="56" t="s">
        <v>248</v>
      </c>
      <c r="J63" s="55">
        <v>0.09</v>
      </c>
      <c r="K63" s="82" t="s">
        <v>299</v>
      </c>
    </row>
    <row r="64" spans="1:14" x14ac:dyDescent="0.25">
      <c r="A64" t="s">
        <v>87</v>
      </c>
      <c r="B64" t="s">
        <v>308</v>
      </c>
      <c r="C64" s="1" t="s">
        <v>315</v>
      </c>
      <c r="D64" s="55">
        <v>0.55500000000000005</v>
      </c>
      <c r="E64" s="71">
        <v>0.55500000000000005</v>
      </c>
      <c r="F64" s="71">
        <v>0.55500000000000005</v>
      </c>
      <c r="G64" s="56" t="s">
        <v>248</v>
      </c>
      <c r="H64" s="56" t="s">
        <v>248</v>
      </c>
      <c r="I64" s="56" t="s">
        <v>248</v>
      </c>
      <c r="J64" s="55">
        <v>0.55500000000000005</v>
      </c>
      <c r="K64" s="80" t="s">
        <v>316</v>
      </c>
    </row>
    <row r="65" spans="1:11" x14ac:dyDescent="0.25">
      <c r="A65" t="s">
        <v>90</v>
      </c>
      <c r="B65" t="s">
        <v>310</v>
      </c>
      <c r="C65" s="1" t="s">
        <v>315</v>
      </c>
      <c r="D65" s="55">
        <v>0.55500000000000005</v>
      </c>
      <c r="E65" s="71">
        <v>0.55500000000000005</v>
      </c>
      <c r="F65" s="71">
        <v>0.55500000000000005</v>
      </c>
      <c r="G65" s="56" t="s">
        <v>248</v>
      </c>
      <c r="H65" s="56" t="s">
        <v>248</v>
      </c>
      <c r="I65" s="56" t="s">
        <v>248</v>
      </c>
      <c r="J65" s="55">
        <v>0.55500000000000005</v>
      </c>
      <c r="K65" s="80" t="s">
        <v>316</v>
      </c>
    </row>
    <row r="66" spans="1:11" x14ac:dyDescent="0.25">
      <c r="A66" t="s">
        <v>84</v>
      </c>
      <c r="B66" t="s">
        <v>309</v>
      </c>
      <c r="C66" s="1" t="s">
        <v>315</v>
      </c>
      <c r="D66" s="55">
        <v>0.55500000000000005</v>
      </c>
      <c r="E66" s="71">
        <v>0.55500000000000005</v>
      </c>
      <c r="F66" s="71">
        <v>0.55500000000000005</v>
      </c>
      <c r="G66" s="56" t="s">
        <v>248</v>
      </c>
      <c r="H66" s="56" t="s">
        <v>248</v>
      </c>
      <c r="I66" s="56" t="s">
        <v>248</v>
      </c>
      <c r="J66" s="55">
        <v>0.55500000000000005</v>
      </c>
      <c r="K66" s="80" t="s">
        <v>316</v>
      </c>
    </row>
    <row r="67" spans="1:11" x14ac:dyDescent="0.25">
      <c r="A67" t="s">
        <v>85</v>
      </c>
      <c r="B67" t="s">
        <v>311</v>
      </c>
      <c r="C67" s="1" t="s">
        <v>315</v>
      </c>
      <c r="D67" s="55">
        <v>0.55500000000000005</v>
      </c>
      <c r="E67" s="71">
        <v>0.55500000000000005</v>
      </c>
      <c r="F67" s="71">
        <v>0.55500000000000005</v>
      </c>
      <c r="G67" s="56" t="s">
        <v>248</v>
      </c>
      <c r="H67" s="71">
        <v>0.55500000000000005</v>
      </c>
      <c r="I67" s="71">
        <v>0.55500000000000005</v>
      </c>
      <c r="J67" s="55">
        <v>0.55500000000000005</v>
      </c>
      <c r="K67" s="80" t="s">
        <v>316</v>
      </c>
    </row>
    <row r="68" spans="1:11" x14ac:dyDescent="0.25">
      <c r="A68" t="s">
        <v>86</v>
      </c>
      <c r="B68" t="s">
        <v>312</v>
      </c>
      <c r="C68" s="1" t="s">
        <v>315</v>
      </c>
      <c r="D68" s="55">
        <v>0.55500000000000005</v>
      </c>
      <c r="E68" s="71">
        <v>0.55500000000000005</v>
      </c>
      <c r="F68" s="71">
        <v>0.55500000000000005</v>
      </c>
      <c r="G68" s="56" t="s">
        <v>248</v>
      </c>
      <c r="H68" s="56" t="s">
        <v>248</v>
      </c>
      <c r="I68" s="56" t="s">
        <v>248</v>
      </c>
      <c r="J68" s="55">
        <v>0.55500000000000005</v>
      </c>
      <c r="K68" s="80" t="s">
        <v>316</v>
      </c>
    </row>
    <row r="69" spans="1:11" x14ac:dyDescent="0.25">
      <c r="A69" t="s">
        <v>89</v>
      </c>
      <c r="B69" t="s">
        <v>313</v>
      </c>
      <c r="C69" s="1" t="s">
        <v>315</v>
      </c>
      <c r="D69" s="55">
        <v>0.55500000000000005</v>
      </c>
      <c r="E69" s="71">
        <v>0.55500000000000005</v>
      </c>
      <c r="F69" s="71">
        <v>0.55500000000000005</v>
      </c>
      <c r="G69" s="56" t="s">
        <v>248</v>
      </c>
      <c r="H69" s="56" t="s">
        <v>248</v>
      </c>
      <c r="I69" s="56" t="s">
        <v>248</v>
      </c>
      <c r="J69" s="55">
        <v>0.55500000000000005</v>
      </c>
      <c r="K69" s="80" t="s">
        <v>316</v>
      </c>
    </row>
    <row r="70" spans="1:11" x14ac:dyDescent="0.25">
      <c r="A70" t="s">
        <v>83</v>
      </c>
      <c r="B70" t="s">
        <v>314</v>
      </c>
      <c r="C70" s="1" t="s">
        <v>315</v>
      </c>
      <c r="D70" s="55">
        <v>0.315</v>
      </c>
      <c r="E70" s="71">
        <v>0.55500000000000005</v>
      </c>
      <c r="F70" s="71">
        <v>0.55500000000000005</v>
      </c>
      <c r="G70" s="56" t="s">
        <v>248</v>
      </c>
      <c r="H70" s="56" t="s">
        <v>248</v>
      </c>
      <c r="I70" s="56" t="s">
        <v>248</v>
      </c>
      <c r="J70" s="55">
        <v>0.315</v>
      </c>
      <c r="K70" s="80" t="s">
        <v>316</v>
      </c>
    </row>
    <row r="71" spans="1:11" x14ac:dyDescent="0.25">
      <c r="A71" t="s">
        <v>43</v>
      </c>
      <c r="B71" t="s">
        <v>300</v>
      </c>
      <c r="C71" s="81" t="s">
        <v>298</v>
      </c>
      <c r="D71" s="55">
        <v>0.09</v>
      </c>
      <c r="E71" s="56" t="s">
        <v>248</v>
      </c>
      <c r="F71" s="56" t="s">
        <v>248</v>
      </c>
      <c r="G71" s="55">
        <v>0.09</v>
      </c>
      <c r="H71" s="55">
        <v>0.09</v>
      </c>
      <c r="I71" s="55">
        <v>0.09</v>
      </c>
      <c r="J71" s="55">
        <v>0.09</v>
      </c>
      <c r="K71" s="82" t="s">
        <v>297</v>
      </c>
    </row>
    <row r="72" spans="1:11" x14ac:dyDescent="0.25">
      <c r="A72" t="s">
        <v>287</v>
      </c>
      <c r="B72" t="s">
        <v>301</v>
      </c>
      <c r="C72" s="1" t="s">
        <v>291</v>
      </c>
      <c r="D72" s="56" t="s">
        <v>248</v>
      </c>
      <c r="E72" s="56" t="s">
        <v>248</v>
      </c>
      <c r="F72" s="56" t="s">
        <v>248</v>
      </c>
      <c r="G72" s="55">
        <v>0.55500000000000005</v>
      </c>
      <c r="H72" s="55">
        <v>0.55500000000000005</v>
      </c>
      <c r="I72" s="55">
        <v>0.55500000000000005</v>
      </c>
      <c r="J72" s="56" t="s">
        <v>248</v>
      </c>
      <c r="K72" s="80" t="s">
        <v>307</v>
      </c>
    </row>
    <row r="73" spans="1:11" x14ac:dyDescent="0.25">
      <c r="A73" t="s">
        <v>288</v>
      </c>
      <c r="B73" t="s">
        <v>302</v>
      </c>
      <c r="C73" s="1" t="s">
        <v>291</v>
      </c>
      <c r="D73" s="56" t="s">
        <v>248</v>
      </c>
      <c r="E73" s="56" t="s">
        <v>248</v>
      </c>
      <c r="F73" s="56" t="s">
        <v>248</v>
      </c>
      <c r="G73" s="55">
        <v>0.55500000000000005</v>
      </c>
      <c r="H73" s="56" t="s">
        <v>248</v>
      </c>
      <c r="I73" s="56" t="s">
        <v>248</v>
      </c>
      <c r="J73" s="56" t="s">
        <v>248</v>
      </c>
      <c r="K73" s="80" t="s">
        <v>307</v>
      </c>
    </row>
    <row r="74" spans="1:11" x14ac:dyDescent="0.25">
      <c r="A74" t="s">
        <v>289</v>
      </c>
      <c r="B74" t="s">
        <v>303</v>
      </c>
      <c r="C74" s="1" t="s">
        <v>291</v>
      </c>
      <c r="D74" s="56" t="s">
        <v>248</v>
      </c>
      <c r="E74" s="56" t="s">
        <v>248</v>
      </c>
      <c r="F74" s="56" t="s">
        <v>248</v>
      </c>
      <c r="G74" s="56" t="s">
        <v>248</v>
      </c>
      <c r="H74" s="55">
        <v>0.55500000000000005</v>
      </c>
      <c r="I74" s="55">
        <v>0.55500000000000005</v>
      </c>
      <c r="J74" s="56" t="s">
        <v>248</v>
      </c>
      <c r="K74" s="80" t="s">
        <v>307</v>
      </c>
    </row>
    <row r="75" spans="1:11" x14ac:dyDescent="0.25">
      <c r="A75" t="s">
        <v>20</v>
      </c>
      <c r="B75" t="s">
        <v>163</v>
      </c>
      <c r="C75" t="s">
        <v>249</v>
      </c>
      <c r="D75" s="55">
        <v>32.200000000000003</v>
      </c>
      <c r="E75" s="71">
        <v>32.200000000000003</v>
      </c>
      <c r="F75" s="71">
        <v>32.200000000000003</v>
      </c>
      <c r="G75" s="55">
        <v>32.200000000000003</v>
      </c>
      <c r="H75" s="55">
        <v>32.200000000000003</v>
      </c>
      <c r="I75" s="55">
        <v>32.200000000000003</v>
      </c>
      <c r="J75" s="55">
        <v>32.200000000000003</v>
      </c>
      <c r="K75" s="80"/>
    </row>
    <row r="76" spans="1:11" x14ac:dyDescent="0.25">
      <c r="A76" t="s">
        <v>22</v>
      </c>
      <c r="B76" t="s">
        <v>164</v>
      </c>
      <c r="C76" t="s">
        <v>211</v>
      </c>
      <c r="D76" s="55">
        <v>50</v>
      </c>
      <c r="E76" s="71">
        <v>50</v>
      </c>
      <c r="F76" s="71">
        <v>50</v>
      </c>
      <c r="G76" s="55">
        <v>50</v>
      </c>
      <c r="H76" s="55">
        <v>50</v>
      </c>
      <c r="I76" s="55">
        <v>50</v>
      </c>
      <c r="J76" s="55">
        <v>50</v>
      </c>
    </row>
    <row r="77" spans="1:11" x14ac:dyDescent="0.25">
      <c r="A77" t="s">
        <v>21</v>
      </c>
      <c r="B77" t="s">
        <v>186</v>
      </c>
      <c r="C77" t="s">
        <v>210</v>
      </c>
      <c r="D77" s="55">
        <v>0</v>
      </c>
      <c r="E77" s="71">
        <v>0</v>
      </c>
      <c r="F77" s="71">
        <v>0</v>
      </c>
      <c r="G77" s="56" t="s">
        <v>248</v>
      </c>
      <c r="H77" s="56" t="s">
        <v>248</v>
      </c>
      <c r="I77" s="56" t="s">
        <v>248</v>
      </c>
      <c r="J77" s="55">
        <v>0</v>
      </c>
    </row>
    <row r="78" spans="1:11" x14ac:dyDescent="0.25">
      <c r="A78" t="s">
        <v>23</v>
      </c>
      <c r="B78" t="s">
        <v>165</v>
      </c>
      <c r="C78" t="s">
        <v>106</v>
      </c>
      <c r="D78" s="55">
        <v>15</v>
      </c>
      <c r="E78" s="71">
        <v>15</v>
      </c>
      <c r="F78" s="71">
        <v>15</v>
      </c>
      <c r="G78" s="56" t="s">
        <v>248</v>
      </c>
      <c r="H78" s="56" t="s">
        <v>248</v>
      </c>
      <c r="I78" s="56" t="s">
        <v>248</v>
      </c>
      <c r="J78" s="55">
        <v>15</v>
      </c>
    </row>
    <row r="79" spans="1:11" x14ac:dyDescent="0.25">
      <c r="A79" t="s">
        <v>19</v>
      </c>
      <c r="B79" t="s">
        <v>166</v>
      </c>
      <c r="C79" t="s">
        <v>106</v>
      </c>
      <c r="D79" s="55">
        <v>0</v>
      </c>
      <c r="E79" s="71">
        <v>0</v>
      </c>
      <c r="F79" s="71">
        <v>0</v>
      </c>
      <c r="G79" s="55">
        <v>0</v>
      </c>
      <c r="H79" s="55">
        <v>0</v>
      </c>
      <c r="I79" s="55">
        <v>0</v>
      </c>
      <c r="J79" s="55">
        <v>0</v>
      </c>
    </row>
    <row r="80" spans="1:11" x14ac:dyDescent="0.25">
      <c r="A80" t="s">
        <v>24</v>
      </c>
      <c r="B80" t="s">
        <v>167</v>
      </c>
      <c r="C80" t="s">
        <v>106</v>
      </c>
      <c r="D80" s="55">
        <v>20</v>
      </c>
      <c r="E80" s="71">
        <v>20</v>
      </c>
      <c r="F80" s="71">
        <v>20</v>
      </c>
      <c r="G80" s="55">
        <v>20</v>
      </c>
      <c r="H80" s="55">
        <v>20</v>
      </c>
      <c r="I80" s="55">
        <v>20</v>
      </c>
      <c r="J80" s="55">
        <v>20</v>
      </c>
    </row>
    <row r="81" spans="1:13" x14ac:dyDescent="0.25">
      <c r="A81" t="s">
        <v>26</v>
      </c>
      <c r="B81" t="s">
        <v>168</v>
      </c>
      <c r="C81" t="s">
        <v>82</v>
      </c>
      <c r="D81" s="55">
        <v>0.91669999999999996</v>
      </c>
      <c r="E81" s="71">
        <v>0.91669999999999996</v>
      </c>
      <c r="F81" s="71">
        <v>0.91669999999999996</v>
      </c>
      <c r="G81" s="56" t="s">
        <v>248</v>
      </c>
      <c r="H81" s="56" t="s">
        <v>248</v>
      </c>
      <c r="I81" s="56" t="s">
        <v>248</v>
      </c>
      <c r="J81" s="55">
        <v>0.91669999999999996</v>
      </c>
      <c r="K81" s="65" t="s">
        <v>277</v>
      </c>
      <c r="L81" s="80" t="s">
        <v>304</v>
      </c>
      <c r="M81" t="s">
        <v>306</v>
      </c>
    </row>
    <row r="82" spans="1:13" x14ac:dyDescent="0.25">
      <c r="A82" t="s">
        <v>31</v>
      </c>
      <c r="B82" t="s">
        <v>169</v>
      </c>
      <c r="C82" t="s">
        <v>82</v>
      </c>
      <c r="D82" s="55">
        <v>1.8332999999999999</v>
      </c>
      <c r="E82" s="71">
        <v>1.8332999999999999</v>
      </c>
      <c r="F82" s="71">
        <v>1.8332999999999999</v>
      </c>
      <c r="G82" s="55">
        <v>1.8332999999999999</v>
      </c>
      <c r="H82" s="55">
        <v>1.8332999999999999</v>
      </c>
      <c r="I82" s="55">
        <v>1.8332999999999999</v>
      </c>
      <c r="J82" s="55">
        <v>1.8332999999999999</v>
      </c>
      <c r="K82" s="65" t="s">
        <v>278</v>
      </c>
      <c r="L82" s="80" t="s">
        <v>304</v>
      </c>
      <c r="M82" t="s">
        <v>306</v>
      </c>
    </row>
    <row r="83" spans="1:13" x14ac:dyDescent="0.25">
      <c r="A83" t="s">
        <v>32</v>
      </c>
      <c r="B83" t="s">
        <v>170</v>
      </c>
      <c r="C83" t="s">
        <v>82</v>
      </c>
      <c r="D83" s="55">
        <v>0</v>
      </c>
      <c r="E83" s="71">
        <v>0</v>
      </c>
      <c r="F83" s="71">
        <v>0</v>
      </c>
      <c r="G83" s="56" t="s">
        <v>248</v>
      </c>
      <c r="H83" s="56" t="s">
        <v>248</v>
      </c>
      <c r="I83" s="56" t="s">
        <v>248</v>
      </c>
      <c r="J83" s="55">
        <v>0</v>
      </c>
    </row>
    <row r="84" spans="1:13" x14ac:dyDescent="0.25">
      <c r="A84" t="s">
        <v>27</v>
      </c>
      <c r="B84" t="s">
        <v>171</v>
      </c>
      <c r="C84" t="s">
        <v>82</v>
      </c>
      <c r="D84" s="55">
        <v>0</v>
      </c>
      <c r="E84" s="71">
        <v>0</v>
      </c>
      <c r="F84" s="71">
        <v>0</v>
      </c>
      <c r="G84" s="55">
        <v>0</v>
      </c>
      <c r="H84" s="55">
        <v>0</v>
      </c>
      <c r="I84" s="55">
        <v>0</v>
      </c>
      <c r="J84" s="55">
        <v>0</v>
      </c>
    </row>
    <row r="85" spans="1:13" x14ac:dyDescent="0.25">
      <c r="A85" t="s">
        <v>28</v>
      </c>
      <c r="B85" t="s">
        <v>172</v>
      </c>
      <c r="C85" t="s">
        <v>82</v>
      </c>
      <c r="D85" s="55">
        <v>0</v>
      </c>
      <c r="E85" s="55">
        <v>0</v>
      </c>
      <c r="F85" s="71">
        <v>0</v>
      </c>
      <c r="G85" s="55">
        <v>0</v>
      </c>
      <c r="H85" s="55">
        <v>0</v>
      </c>
      <c r="I85" s="55">
        <v>0</v>
      </c>
      <c r="J85" s="55">
        <v>0</v>
      </c>
    </row>
    <row r="86" spans="1:13" x14ac:dyDescent="0.25">
      <c r="A86" t="s">
        <v>74</v>
      </c>
      <c r="B86" t="s">
        <v>173</v>
      </c>
      <c r="C86" t="s">
        <v>82</v>
      </c>
      <c r="D86" s="55">
        <v>0</v>
      </c>
      <c r="E86" s="55">
        <v>0</v>
      </c>
      <c r="F86" s="55">
        <v>0</v>
      </c>
      <c r="G86" s="56" t="s">
        <v>248</v>
      </c>
      <c r="H86" s="56" t="s">
        <v>248</v>
      </c>
      <c r="I86" s="56" t="s">
        <v>248</v>
      </c>
      <c r="J86" s="55">
        <v>0</v>
      </c>
    </row>
    <row r="87" spans="1:13" x14ac:dyDescent="0.25">
      <c r="A87" t="s">
        <v>75</v>
      </c>
      <c r="B87" t="s">
        <v>174</v>
      </c>
      <c r="C87" t="s">
        <v>82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</row>
    <row r="88" spans="1:13" x14ac:dyDescent="0.25">
      <c r="A88" t="s">
        <v>29</v>
      </c>
      <c r="B88" t="s">
        <v>293</v>
      </c>
      <c r="C88" t="s">
        <v>82</v>
      </c>
      <c r="D88" s="55">
        <v>0.6875</v>
      </c>
      <c r="E88" s="55">
        <v>0.6875</v>
      </c>
      <c r="F88" s="55">
        <v>0.6875</v>
      </c>
      <c r="G88" s="56" t="s">
        <v>248</v>
      </c>
      <c r="H88" s="56" t="s">
        <v>248</v>
      </c>
      <c r="I88" s="56" t="s">
        <v>248</v>
      </c>
      <c r="J88" s="55">
        <v>0.6875</v>
      </c>
      <c r="K88" s="65" t="s">
        <v>279</v>
      </c>
      <c r="L88" s="80" t="s">
        <v>304</v>
      </c>
      <c r="M88" t="s">
        <v>305</v>
      </c>
    </row>
    <row r="89" spans="1:13" x14ac:dyDescent="0.25">
      <c r="A89" t="s">
        <v>30</v>
      </c>
      <c r="B89" t="s">
        <v>294</v>
      </c>
      <c r="C89" t="s">
        <v>82</v>
      </c>
      <c r="D89" s="55">
        <v>1.375</v>
      </c>
      <c r="E89" s="55">
        <v>1.375</v>
      </c>
      <c r="F89" s="55">
        <v>1.375</v>
      </c>
      <c r="G89" s="55">
        <v>1.375</v>
      </c>
      <c r="H89" s="55">
        <v>1.375</v>
      </c>
      <c r="I89" s="55">
        <v>1.375</v>
      </c>
      <c r="J89" s="55">
        <v>1.375</v>
      </c>
      <c r="K89" s="65" t="s">
        <v>279</v>
      </c>
      <c r="L89" s="80" t="s">
        <v>304</v>
      </c>
      <c r="M89" t="s">
        <v>305</v>
      </c>
    </row>
    <row r="90" spans="1:13" x14ac:dyDescent="0.25">
      <c r="A90" t="s">
        <v>33</v>
      </c>
      <c r="B90" t="s">
        <v>175</v>
      </c>
      <c r="C90" t="s">
        <v>82</v>
      </c>
      <c r="D90" s="55">
        <v>0</v>
      </c>
      <c r="E90" s="55">
        <v>0</v>
      </c>
      <c r="F90" s="55">
        <v>0</v>
      </c>
      <c r="G90" s="56" t="s">
        <v>248</v>
      </c>
      <c r="H90" s="56" t="s">
        <v>248</v>
      </c>
      <c r="I90" s="56" t="s">
        <v>248</v>
      </c>
      <c r="J90" s="55">
        <v>0</v>
      </c>
    </row>
    <row r="91" spans="1:13" x14ac:dyDescent="0.25">
      <c r="A91" t="s">
        <v>25</v>
      </c>
      <c r="B91" t="s">
        <v>176</v>
      </c>
      <c r="C91" t="s">
        <v>82</v>
      </c>
      <c r="D91" s="55">
        <v>1.2</v>
      </c>
      <c r="E91" s="55">
        <v>1.2</v>
      </c>
      <c r="F91" s="55">
        <v>1.2</v>
      </c>
      <c r="G91" s="55">
        <v>1.2</v>
      </c>
      <c r="H91" s="55">
        <v>1.2</v>
      </c>
      <c r="I91" s="55">
        <v>1.2</v>
      </c>
      <c r="J91" s="55">
        <v>1.2</v>
      </c>
    </row>
    <row r="92" spans="1:13" x14ac:dyDescent="0.25">
      <c r="A92" t="s">
        <v>55</v>
      </c>
      <c r="B92" t="s">
        <v>177</v>
      </c>
      <c r="C92" t="s">
        <v>82</v>
      </c>
      <c r="D92" s="55">
        <v>0</v>
      </c>
      <c r="E92" s="55">
        <v>0</v>
      </c>
      <c r="F92" s="55">
        <v>0</v>
      </c>
      <c r="G92" s="56" t="s">
        <v>248</v>
      </c>
      <c r="H92" s="56" t="s">
        <v>248</v>
      </c>
      <c r="I92" s="56" t="s">
        <v>248</v>
      </c>
      <c r="J92" s="55">
        <v>0</v>
      </c>
    </row>
    <row r="93" spans="1:13" x14ac:dyDescent="0.25">
      <c r="A93" t="s">
        <v>54</v>
      </c>
      <c r="B93" t="s">
        <v>178</v>
      </c>
      <c r="C93" t="s">
        <v>82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</row>
  </sheetData>
  <autoFilter ref="A1:O9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130" zoomScaleNormal="130" workbookViewId="0">
      <pane ySplit="1" topLeftCell="A47" activePane="bottomLeft" state="frozen"/>
      <selection activeCell="J7" sqref="J7"/>
      <selection pane="bottomLeft" activeCell="C1" sqref="C1:C1048576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VLOOKUP(C2,Define!$A:$J,4,FALSE)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1</v>
      </c>
    </row>
    <row r="3" spans="1:12" x14ac:dyDescent="0.25">
      <c r="A3" t="str">
        <f>VLOOKUP(C3,Define!$A:$J,4,FALSE)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VLOOKUP(C4,Define!$A:$J,4,FALSE)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VLOOKUP(C5,Define!$A:$J,4,FALSE)</f>
        <v>Mode 3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VLOOKUP(C6,Define!$A:$J,4,FALSE)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VLOOKUP(C7,Define!$A:$J,4,FALSE)</f>
        <v>1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1</v>
      </c>
      <c r="I7" s="8"/>
      <c r="J7" s="64" t="s">
        <v>108</v>
      </c>
      <c r="K7" s="8"/>
      <c r="L7" s="58"/>
    </row>
    <row r="8" spans="1:12" x14ac:dyDescent="0.25">
      <c r="A8">
        <f>VLOOKUP(C8,Define!$A:$J,4,FALSE)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251</v>
      </c>
      <c r="H8" s="8"/>
      <c r="I8" s="8"/>
      <c r="J8" s="8"/>
      <c r="K8" s="8"/>
      <c r="L8" s="58"/>
    </row>
    <row r="9" spans="1:12" x14ac:dyDescent="0.25">
      <c r="A9">
        <f>VLOOKUP(C9,Define!$A:$J,4,FALSE)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252</v>
      </c>
      <c r="I9" s="16" t="s">
        <v>253</v>
      </c>
      <c r="J9" s="16"/>
      <c r="K9" s="16"/>
      <c r="L9" s="60"/>
    </row>
    <row r="10" spans="1:12" x14ac:dyDescent="0.25">
      <c r="A10">
        <f>VLOOKUP(C10,Define!$A:$J,4,FALSE)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VLOOKUP(C11,Define!$A:$J,4,FALSE)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VLOOKUP(C12,Define!$A:$J,4,FALSE)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VLOOKUP(C13,Define!$A:$J,4,FALSE)</f>
        <v>7.62</v>
      </c>
      <c r="B13" s="50" t="str">
        <f>VLOOKUP(C13,Define!$A:$C,3,FALSE)</f>
        <v>cm</v>
      </c>
      <c r="C13" t="s">
        <v>51</v>
      </c>
      <c r="D13" t="str">
        <f>VLOOKUP(C13,Define!$A:$C,2,FALSE)</f>
        <v>Fresh Food Compartment Wedge</v>
      </c>
      <c r="E13" s="49">
        <v>12</v>
      </c>
    </row>
    <row r="14" spans="1:12" x14ac:dyDescent="0.25">
      <c r="A14">
        <f>VLOOKUP(C14,Define!$A:$J,4,FALSE)</f>
        <v>3.87</v>
      </c>
      <c r="B14" s="50" t="str">
        <f>VLOOKUP(C14,Define!$A:$C,3,FALSE)</f>
        <v>cm</v>
      </c>
      <c r="C14" t="s">
        <v>52</v>
      </c>
      <c r="D14" t="str">
        <f>VLOOKUP(C14,Define!$A:$C,2,FALSE)</f>
        <v>Fresh Food Compartment Flange</v>
      </c>
      <c r="E14" s="49">
        <v>13</v>
      </c>
    </row>
    <row r="15" spans="1:12" x14ac:dyDescent="0.25">
      <c r="A15">
        <f>VLOOKUP(C15,Define!$A:$J,4,FALSE)</f>
        <v>999999</v>
      </c>
      <c r="B15" s="50" t="str">
        <f>VLOOKUP(C15,Define!$A:$C,3,FALSE)</f>
        <v>&lt;NA&gt;</v>
      </c>
      <c r="C15" t="s">
        <v>81</v>
      </c>
      <c r="D15" t="str">
        <f>VLOOKUP(C15,Define!$A:$C,2,FALSE)</f>
        <v>Not Used In Calculation (kept for compatability)</v>
      </c>
      <c r="E15" s="49">
        <v>14</v>
      </c>
    </row>
    <row r="16" spans="1:12" x14ac:dyDescent="0.25">
      <c r="A16">
        <f>VLOOKUP(C16,Define!$A:$J,4,FALSE)</f>
        <v>1.59</v>
      </c>
      <c r="B16" s="50" t="str">
        <f>VLOOKUP(C16,Define!$A:$C,3,FALSE)</f>
        <v>cm</v>
      </c>
      <c r="C16" t="s">
        <v>44</v>
      </c>
      <c r="D16" t="str">
        <f>VLOOKUP(C16,Define!$A:$C,2,FALSE)</f>
        <v>Door Gasket Thickness</v>
      </c>
      <c r="E16" s="49">
        <v>15</v>
      </c>
    </row>
    <row r="17" spans="1:5" x14ac:dyDescent="0.25">
      <c r="A17">
        <f>VLOOKUP(C17,Define!$A:$J,4,FALSE)</f>
        <v>0</v>
      </c>
      <c r="B17" s="50" t="str">
        <f>VLOOKUP(C17,Define!$A:$C,3,FALSE)</f>
        <v>cm</v>
      </c>
      <c r="C17" t="s">
        <v>45</v>
      </c>
      <c r="D17" t="str">
        <f>VLOOKUP(C17,Define!$A:$C,2,FALSE)</f>
        <v>Compressor Compartment Top Depth</v>
      </c>
      <c r="E17" s="49">
        <v>16</v>
      </c>
    </row>
    <row r="18" spans="1:5" x14ac:dyDescent="0.25">
      <c r="A18">
        <f>VLOOKUP(C18,Define!$A:$J,4,FALSE)</f>
        <v>0</v>
      </c>
      <c r="B18" s="50" t="str">
        <f>VLOOKUP(C18,Define!$A:$C,3,FALSE)</f>
        <v>cm</v>
      </c>
      <c r="C18" t="s">
        <v>46</v>
      </c>
      <c r="D18" t="str">
        <f>VLOOKUP(C18,Define!$A:$C,2,FALSE)</f>
        <v>Compressor Compartment Bottom Depth</v>
      </c>
      <c r="E18" s="49">
        <v>17</v>
      </c>
    </row>
    <row r="19" spans="1:5" x14ac:dyDescent="0.25">
      <c r="A19">
        <f>VLOOKUP(C19,Define!$A:$J,4,FALSE)</f>
        <v>0</v>
      </c>
      <c r="B19" s="50" t="str">
        <f>VLOOKUP(C19,Define!$A:$C,3,FALSE)</f>
        <v>cm</v>
      </c>
      <c r="C19" t="s">
        <v>47</v>
      </c>
      <c r="D19" t="str">
        <f>VLOOKUP(C19,Define!$A:$C,2,FALSE)</f>
        <v>Compressor Compartment Height</v>
      </c>
      <c r="E19" s="49">
        <v>18</v>
      </c>
    </row>
    <row r="20" spans="1:5" x14ac:dyDescent="0.25">
      <c r="A20">
        <f>VLOOKUP(C20,Define!$A:$J,4,FALSE)</f>
        <v>0.5</v>
      </c>
      <c r="B20" s="50" t="str">
        <f>VLOOKUP(C20,Define!$A:$C,3,FALSE)</f>
        <v>mm</v>
      </c>
      <c r="C20" t="s">
        <v>76</v>
      </c>
      <c r="D20" t="str">
        <f>VLOOKUP(C20,Define!$A:$C,2,FALSE)</f>
        <v>Thickness Of Outer Liner</v>
      </c>
      <c r="E20" s="49">
        <v>19</v>
      </c>
    </row>
    <row r="21" spans="1:5" x14ac:dyDescent="0.25">
      <c r="A21">
        <f>VLOOKUP(C21,Define!$A:$J,4,FALSE)</f>
        <v>41</v>
      </c>
      <c r="B21" s="50" t="str">
        <f>VLOOKUP(C21,Define!$A:$C,3,FALSE)</f>
        <v>W/m-C</v>
      </c>
      <c r="C21" t="s">
        <v>78</v>
      </c>
      <c r="D21" t="str">
        <f>VLOOKUP(C21,Define!$A:$C,2,FALSE)</f>
        <v>Outer Liner Thermal Conductivity</v>
      </c>
      <c r="E21" s="49">
        <v>20</v>
      </c>
    </row>
    <row r="22" spans="1:5" x14ac:dyDescent="0.25">
      <c r="A22">
        <f>VLOOKUP(C22,Define!$A:$J,4,FALSE)</f>
        <v>0.5</v>
      </c>
      <c r="B22" s="50" t="str">
        <f>VLOOKUP(C22,Define!$A:$C,3,FALSE)</f>
        <v>mm</v>
      </c>
      <c r="C22" t="s">
        <v>77</v>
      </c>
      <c r="D22" t="str">
        <f>VLOOKUP(C22,Define!$A:$C,2,FALSE)</f>
        <v>Thickness Of Inner Liner</v>
      </c>
      <c r="E22" s="49">
        <v>21</v>
      </c>
    </row>
    <row r="23" spans="1:5" x14ac:dyDescent="0.25">
      <c r="A23">
        <f>VLOOKUP(C23,Define!$A:$J,4,FALSE)</f>
        <v>41</v>
      </c>
      <c r="B23" s="50" t="str">
        <f>VLOOKUP(C23,Define!$A:$C,3,FALSE)</f>
        <v>W/m-C</v>
      </c>
      <c r="C23" t="s">
        <v>79</v>
      </c>
      <c r="D23" t="str">
        <f>VLOOKUP(C23,Define!$A:$C,2,FALSE)</f>
        <v>Inner Liner Thermal Conductivity</v>
      </c>
      <c r="E23" s="49">
        <v>22</v>
      </c>
    </row>
    <row r="24" spans="1:5" x14ac:dyDescent="0.25">
      <c r="A24">
        <f>VLOOKUP(C24,Define!$A:$J,4,FALSE)</f>
        <v>45.72</v>
      </c>
      <c r="B24" s="50" t="str">
        <f>VLOOKUP(C24,Define!$A:$C,3,FALSE)</f>
        <v>cm</v>
      </c>
      <c r="C24" t="s">
        <v>36</v>
      </c>
      <c r="D24" t="str">
        <f>VLOOKUP(C24,Define!$A:$C,2,FALSE)</f>
        <v>Top Of The Mullion From The Top Of The Cabinet</v>
      </c>
      <c r="E24" s="49">
        <v>23</v>
      </c>
    </row>
    <row r="25" spans="1:5" x14ac:dyDescent="0.25">
      <c r="A25">
        <f>VLOOKUP(C25,Define!$A:$J,4,FALSE)</f>
        <v>6.35</v>
      </c>
      <c r="B25" s="50" t="str">
        <f>VLOOKUP(C25,Define!$A:$C,3,FALSE)</f>
        <v>cm</v>
      </c>
      <c r="C25" t="s">
        <v>37</v>
      </c>
      <c r="D25" t="str">
        <f>VLOOKUP(C25,Define!$A:$C,2,FALSE)</f>
        <v>The Mullion Thickness</v>
      </c>
      <c r="E25" s="49">
        <v>24</v>
      </c>
    </row>
    <row r="26" spans="1:5" x14ac:dyDescent="0.25">
      <c r="A26">
        <f>VLOOKUP(C26,Define!$A:$J,4,FALSE)</f>
        <v>6.03</v>
      </c>
      <c r="B26" s="50" t="str">
        <f>VLOOKUP(C26,Define!$A:$C,3,FALSE)</f>
        <v>cm</v>
      </c>
      <c r="C26" t="s">
        <v>38</v>
      </c>
      <c r="D26" t="str">
        <f>VLOOKUP(C26,Define!$A:$C,2,FALSE)</f>
        <v>Insulation Thickness Freezer Top</v>
      </c>
      <c r="E26" s="49">
        <v>25</v>
      </c>
    </row>
    <row r="27" spans="1:5" x14ac:dyDescent="0.25">
      <c r="A27">
        <f>VLOOKUP(C27,Define!$A:$J,4,FALSE)</f>
        <v>6.03</v>
      </c>
      <c r="B27" s="50" t="str">
        <f>VLOOKUP(C27,Define!$A:$C,3,FALSE)</f>
        <v>cm</v>
      </c>
      <c r="C27" t="s">
        <v>59</v>
      </c>
      <c r="D27" t="str">
        <f>VLOOKUP(C27,Define!$A:$C,2,FALSE)</f>
        <v>Insulation Thickness Freezer Left Side</v>
      </c>
      <c r="E27" s="49">
        <v>26</v>
      </c>
    </row>
    <row r="28" spans="1:5" x14ac:dyDescent="0.25">
      <c r="A28">
        <f>VLOOKUP(C28,Define!$A:$J,4,FALSE)</f>
        <v>6.03</v>
      </c>
      <c r="B28" s="50" t="str">
        <f>VLOOKUP(C28,Define!$A:$C,3,FALSE)</f>
        <v>cm</v>
      </c>
      <c r="C28" t="s">
        <v>58</v>
      </c>
      <c r="D28" t="str">
        <f>VLOOKUP(C28,Define!$A:$C,2,FALSE)</f>
        <v>Insulation Thickness Freezer Right Side</v>
      </c>
      <c r="E28" s="49">
        <v>27</v>
      </c>
    </row>
    <row r="29" spans="1:5" x14ac:dyDescent="0.25">
      <c r="A29">
        <f>VLOOKUP(C29,Define!$A:$J,4,FALSE)</f>
        <v>4.45</v>
      </c>
      <c r="B29" s="50" t="str">
        <f>VLOOKUP(C29,Define!$A:$C,3,FALSE)</f>
        <v>cm</v>
      </c>
      <c r="C29" t="s">
        <v>60</v>
      </c>
      <c r="D29" t="str">
        <f>VLOOKUP(C29,Define!$A:$C,2,FALSE)</f>
        <v>Insulation Thickness Freezer Front  Front (Door)</v>
      </c>
      <c r="E29" s="49">
        <v>28</v>
      </c>
    </row>
    <row r="30" spans="1:5" x14ac:dyDescent="0.25">
      <c r="A30">
        <f>VLOOKUP(C30,Define!$A:$J,4,FALSE)</f>
        <v>6.03</v>
      </c>
      <c r="B30" s="50" t="str">
        <f>VLOOKUP(C30,Define!$A:$C,3,FALSE)</f>
        <v>cm</v>
      </c>
      <c r="C30" t="s">
        <v>61</v>
      </c>
      <c r="D30" t="str">
        <f>VLOOKUP(C30,Define!$A:$C,2,FALSE)</f>
        <v>Insulation Thickness Freezer Back</v>
      </c>
      <c r="E30" s="49">
        <v>29</v>
      </c>
    </row>
    <row r="31" spans="1:5" x14ac:dyDescent="0.25">
      <c r="A31">
        <f>VLOOKUP(C31,Define!$A:$J,4,FALSE)</f>
        <v>4.76</v>
      </c>
      <c r="B31" s="50" t="str">
        <f>VLOOKUP(C31,Define!$A:$C,3,FALSE)</f>
        <v>cm</v>
      </c>
      <c r="C31" t="s">
        <v>9</v>
      </c>
      <c r="D31" t="str">
        <f>VLOOKUP(C31,Define!$A:$C,2,FALSE)</f>
        <v>Insulation Thickness  Fresh Food Left Side</v>
      </c>
      <c r="E31" s="49">
        <v>30</v>
      </c>
    </row>
    <row r="32" spans="1:5" x14ac:dyDescent="0.25">
      <c r="A32">
        <f>VLOOKUP(C32,Define!$A:$J,4,FALSE)</f>
        <v>4.76</v>
      </c>
      <c r="B32" s="50" t="str">
        <f>VLOOKUP(C32,Define!$A:$C,3,FALSE)</f>
        <v>cm</v>
      </c>
      <c r="C32" t="s">
        <v>12</v>
      </c>
      <c r="D32" t="str">
        <f>VLOOKUP(C32,Define!$A:$C,2,FALSE)</f>
        <v>Insulation Thickness  Fresh Food Right Side</v>
      </c>
      <c r="E32" s="49">
        <v>31</v>
      </c>
    </row>
    <row r="33" spans="1:5" x14ac:dyDescent="0.25">
      <c r="A33">
        <f>VLOOKUP(C33,Define!$A:$J,4,FALSE)</f>
        <v>4.45</v>
      </c>
      <c r="B33" s="50" t="str">
        <f>VLOOKUP(C33,Define!$A:$C,3,FALSE)</f>
        <v>cm</v>
      </c>
      <c r="C33" t="s">
        <v>8</v>
      </c>
      <c r="D33" t="str">
        <f>VLOOKUP(C33,Define!$A:$C,2,FALSE)</f>
        <v>Insulation Thickness  Fresh Food Front (Door)</v>
      </c>
      <c r="E33" s="49">
        <v>32</v>
      </c>
    </row>
    <row r="34" spans="1:5" x14ac:dyDescent="0.25">
      <c r="A34">
        <f>VLOOKUP(C34,Define!$A:$J,4,FALSE)</f>
        <v>4.76</v>
      </c>
      <c r="B34" s="50" t="str">
        <f>VLOOKUP(C34,Define!$A:$C,3,FALSE)</f>
        <v>cm</v>
      </c>
      <c r="C34" t="s">
        <v>13</v>
      </c>
      <c r="D34" t="str">
        <f>VLOOKUP(C34,Define!$A:$C,2,FALSE)</f>
        <v>Insulation Thickness  Fresh Food Back</v>
      </c>
      <c r="E34" s="49">
        <v>33</v>
      </c>
    </row>
    <row r="35" spans="1:5" x14ac:dyDescent="0.25">
      <c r="A35">
        <f>VLOOKUP(C35,Define!$A:$J,4,FALSE)</f>
        <v>5.08</v>
      </c>
      <c r="B35" s="50" t="str">
        <f>VLOOKUP(C35,Define!$A:$C,3,FALSE)</f>
        <v>cm</v>
      </c>
      <c r="C35" t="s">
        <v>5</v>
      </c>
      <c r="D35" t="str">
        <f>VLOOKUP(C35,Define!$A:$C,2,FALSE)</f>
        <v>Insulation thickness on the bottom</v>
      </c>
      <c r="E35" s="49">
        <v>34</v>
      </c>
    </row>
    <row r="36" spans="1:5" x14ac:dyDescent="0.25">
      <c r="A36">
        <f>VLOOKUP(C36,Define!$A:$J,4,FALSE)</f>
        <v>5.53</v>
      </c>
      <c r="B36" s="50" t="str">
        <f>VLOOKUP(C36,Define!$A:$C,3,FALSE)</f>
        <v>cm</v>
      </c>
      <c r="C36" t="s">
        <v>40</v>
      </c>
      <c r="D36" t="str">
        <f>VLOOKUP(C36,Define!$A:$C,2,FALSE)</f>
        <v xml:space="preserve">Cinsul-Thickness Of Insulation Over Compressor </v>
      </c>
      <c r="E36" s="49">
        <v>35</v>
      </c>
    </row>
    <row r="37" spans="1:5" x14ac:dyDescent="0.25">
      <c r="A37">
        <f>VLOOKUP(C37,Define!$A:$J,4,FALSE)</f>
        <v>21.01</v>
      </c>
      <c r="B37" s="50" t="str">
        <f>VLOOKUP(C37,Define!$A:$C,3,FALSE)</f>
        <v>liter</v>
      </c>
      <c r="C37" t="s">
        <v>57</v>
      </c>
      <c r="D37" t="str">
        <f>VLOOKUP(C37,Define!$A:$C,2,FALSE)</f>
        <v>Freezer Refrigerated Volume Shelf/Evap</v>
      </c>
      <c r="E37" s="49">
        <v>36</v>
      </c>
    </row>
    <row r="38" spans="1:5" x14ac:dyDescent="0.25">
      <c r="A38">
        <f>VLOOKUP(C38,Define!$A:$J,4,FALSE)</f>
        <v>135.07</v>
      </c>
      <c r="B38" s="50" t="str">
        <f>VLOOKUP(C38,Define!$A:$C,3,FALSE)</f>
        <v>liter</v>
      </c>
      <c r="C38" t="s">
        <v>10</v>
      </c>
      <c r="D38" t="str">
        <f>VLOOKUP(C38,Define!$A:$C,2,FALSE)</f>
        <v>Freezer Refrigerated Volume Net Volume</v>
      </c>
      <c r="E38" s="49">
        <v>37</v>
      </c>
    </row>
    <row r="39" spans="1:5" x14ac:dyDescent="0.25">
      <c r="A39">
        <f>VLOOKUP(C39,Define!$A:$J,4,FALSE)</f>
        <v>18.34</v>
      </c>
      <c r="B39" s="50" t="str">
        <f>VLOOKUP(C39,Define!$A:$C,3,FALSE)</f>
        <v>liter</v>
      </c>
      <c r="C39" t="s">
        <v>56</v>
      </c>
      <c r="D39" t="str">
        <f>VLOOKUP(C39,Define!$A:$C,2,FALSE)</f>
        <v>Refrigerated Volume Shelf/Evap</v>
      </c>
      <c r="E39" s="49">
        <v>38</v>
      </c>
    </row>
    <row r="40" spans="1:5" x14ac:dyDescent="0.25">
      <c r="A40">
        <f>VLOOKUP(C40,Define!$A:$J,4,FALSE)</f>
        <v>394.79</v>
      </c>
      <c r="B40" s="50" t="str">
        <f>VLOOKUP(C40,Define!$A:$C,3,FALSE)</f>
        <v>liter</v>
      </c>
      <c r="C40" t="s">
        <v>11</v>
      </c>
      <c r="D40" t="str">
        <f>VLOOKUP(C40,Define!$A:$C,2,FALSE)</f>
        <v>Refrigerated Volume Net Volume</v>
      </c>
      <c r="E40" s="49">
        <v>39</v>
      </c>
    </row>
    <row r="41" spans="1:5" x14ac:dyDescent="0.25">
      <c r="A41">
        <f>VLOOKUP(C41,Define!$A:$J,4,FALSE)</f>
        <v>32.22</v>
      </c>
      <c r="B41" s="50" t="str">
        <f>VLOOKUP(C41,Define!$A:$C,3,FALSE)</f>
        <v>C</v>
      </c>
      <c r="C41" t="s">
        <v>35</v>
      </c>
      <c r="D41" t="str">
        <f>VLOOKUP(C41,Define!$A:$C,2,FALSE)</f>
        <v>Temperatures Room</v>
      </c>
      <c r="E41" s="49">
        <v>40</v>
      </c>
    </row>
    <row r="42" spans="1:5" x14ac:dyDescent="0.25">
      <c r="A42">
        <f>VLOOKUP(C42,Define!$A:$J,4,FALSE)</f>
        <v>-15</v>
      </c>
      <c r="B42" s="50" t="str">
        <f>VLOOKUP(C42,Define!$A:$C,3,FALSE)</f>
        <v>C</v>
      </c>
      <c r="C42" t="s">
        <v>62</v>
      </c>
      <c r="D42" t="str">
        <f>VLOOKUP(C42,Define!$A:$C,2,FALSE)</f>
        <v xml:space="preserve">Temperatures Freezer Cabinet </v>
      </c>
      <c r="E42" s="49">
        <v>41</v>
      </c>
    </row>
    <row r="43" spans="1:5" x14ac:dyDescent="0.25">
      <c r="A43">
        <f>VLOOKUP(C43,Define!$A:$J,4,FALSE)</f>
        <v>3.33</v>
      </c>
      <c r="B43" s="50" t="str">
        <f>VLOOKUP(C43,Define!$A:$C,3,FALSE)</f>
        <v>C</v>
      </c>
      <c r="C43" t="s">
        <v>7</v>
      </c>
      <c r="D43" t="str">
        <f>VLOOKUP(C43,Define!$A:$C,2,FALSE)</f>
        <v xml:space="preserve">Temperatures  Fresh Food Cabinet  </v>
      </c>
      <c r="E43" s="49">
        <v>42</v>
      </c>
    </row>
    <row r="44" spans="1:5" x14ac:dyDescent="0.25">
      <c r="A44">
        <f>VLOOKUP(C44,Define!$A:$J,4,FALSE)</f>
        <v>37.799999999999997</v>
      </c>
      <c r="B44" s="50" t="str">
        <f>VLOOKUP(C44,Define!$A:$C,3,FALSE)</f>
        <v>C</v>
      </c>
      <c r="C44" t="s">
        <v>64</v>
      </c>
      <c r="D44" t="str">
        <f>VLOOKUP(C44,Define!$A:$C,2,FALSE)</f>
        <v>Temperatures  Air Under Refrigerator</v>
      </c>
      <c r="E44" s="49">
        <v>43</v>
      </c>
    </row>
    <row r="45" spans="1:5" x14ac:dyDescent="0.25">
      <c r="A45">
        <f>VLOOKUP(C45,Define!$A:$J,4,FALSE)</f>
        <v>0.55500000000000005</v>
      </c>
      <c r="B45" s="50" t="str">
        <f>VLOOKUP(C45,Define!$A:$C,3,FALSE)</f>
        <v>m2-C/cm.W</v>
      </c>
      <c r="C45" t="s">
        <v>87</v>
      </c>
      <c r="D45" t="str">
        <f>VLOOKUP(C45,Define!$A:$C,2,FALSE)</f>
        <v>Insulation  Resistivity  For The Sides, Back, Top And Bottom Of The Fresh Food Compartment</v>
      </c>
      <c r="E45" s="49">
        <v>44</v>
      </c>
    </row>
    <row r="46" spans="1:5" x14ac:dyDescent="0.25">
      <c r="A46">
        <f>VLOOKUP(C46,Define!$A:$J,4,FALSE)</f>
        <v>0.55500000000000005</v>
      </c>
      <c r="B46" s="50" t="str">
        <f>VLOOKUP(C46,Define!$A:$C,3,FALSE)</f>
        <v>m2-C/cm.W</v>
      </c>
      <c r="C46" t="s">
        <v>90</v>
      </c>
      <c r="D46" t="str">
        <f>VLOOKUP(C46,Define!$A:$C,2,FALSE)</f>
        <v>Insulation  Resistivity   For The Freezer</v>
      </c>
      <c r="E46" s="49">
        <v>45</v>
      </c>
    </row>
    <row r="47" spans="1:5" x14ac:dyDescent="0.25">
      <c r="A47">
        <f>VLOOKUP(C47,Define!$A:$J,4,FALSE)</f>
        <v>0.55500000000000005</v>
      </c>
      <c r="B47" s="50" t="str">
        <f>VLOOKUP(C47,Define!$A:$C,3,FALSE)</f>
        <v>m2-C/cm.W</v>
      </c>
      <c r="C47" t="s">
        <v>84</v>
      </c>
      <c r="D47" t="str">
        <f>VLOOKUP(C47,Define!$A:$C,2,FALSE)</f>
        <v>Thermal Resistivity  Of Fresh Food Wedge Insulation</v>
      </c>
      <c r="E47" s="49">
        <v>46</v>
      </c>
    </row>
    <row r="48" spans="1:5" x14ac:dyDescent="0.25">
      <c r="A48">
        <f>VLOOKUP(C48,Define!$A:$J,4,FALSE)</f>
        <v>0.55500000000000005</v>
      </c>
      <c r="B48" s="50" t="str">
        <f>VLOOKUP(C48,Define!$A:$C,3,FALSE)</f>
        <v>m2-C/cm.W</v>
      </c>
      <c r="C48" t="s">
        <v>85</v>
      </c>
      <c r="D48" t="str">
        <f>VLOOKUP(C48,Define!$A:$C,2,FALSE)</f>
        <v>Thermal Resistivity  Of Freezer Wedge Insulation</v>
      </c>
      <c r="E48" s="49">
        <v>47</v>
      </c>
    </row>
    <row r="49" spans="1:5" x14ac:dyDescent="0.25">
      <c r="A49">
        <f>VLOOKUP(C49,Define!$A:$J,4,FALSE)</f>
        <v>0.55500000000000005</v>
      </c>
      <c r="B49" s="50" t="str">
        <f>VLOOKUP(C49,Define!$A:$C,3,FALSE)</f>
        <v>m2-C/cm.W</v>
      </c>
      <c r="C49" t="s">
        <v>86</v>
      </c>
      <c r="D49" t="str">
        <f>VLOOKUP(C49,Define!$A:$C,2,FALSE)</f>
        <v xml:space="preserve">Fresh Food Door Insulation Resistivity </v>
      </c>
      <c r="E49" s="49">
        <v>48</v>
      </c>
    </row>
    <row r="50" spans="1:5" x14ac:dyDescent="0.25">
      <c r="A50">
        <f>VLOOKUP(C50,Define!$A:$J,4,FALSE)</f>
        <v>0.55500000000000005</v>
      </c>
      <c r="B50" s="50" t="str">
        <f>VLOOKUP(C50,Define!$A:$C,3,FALSE)</f>
        <v>m2-C/cm.W</v>
      </c>
      <c r="C50" t="s">
        <v>89</v>
      </c>
      <c r="D50" t="str">
        <f>VLOOKUP(C50,Define!$A:$C,2,FALSE)</f>
        <v xml:space="preserve">Fresh Freezer Insulation Resistivity </v>
      </c>
      <c r="E50" s="49">
        <v>49</v>
      </c>
    </row>
    <row r="51" spans="1:5" x14ac:dyDescent="0.25">
      <c r="A51">
        <f>VLOOKUP(C51,Define!$A:$J,4,FALSE)</f>
        <v>0.315</v>
      </c>
      <c r="B51" s="50" t="str">
        <f>VLOOKUP(C51,Define!$A:$C,3,FALSE)</f>
        <v>m2-C/cm.W</v>
      </c>
      <c r="C51" t="s">
        <v>83</v>
      </c>
      <c r="D51" t="str">
        <f>VLOOKUP(C51,Define!$A:$C,2,FALSE)</f>
        <v>Thermal Resistivity  Of The Mullion Insulation</v>
      </c>
      <c r="E51" s="49">
        <v>50</v>
      </c>
    </row>
    <row r="52" spans="1:5" x14ac:dyDescent="0.25">
      <c r="A52">
        <f>VLOOKUP(C52,Define!$A:$J,4,FALSE)</f>
        <v>0.09</v>
      </c>
      <c r="B52" s="50" t="str">
        <f>VLOOKUP(C52,Define!$A:$C,3,FALSE)</f>
        <v>W/m-DEG-C</v>
      </c>
      <c r="C52" t="s">
        <v>43</v>
      </c>
      <c r="D52" t="str">
        <f>VLOOKUP(C52,Define!$A:$C,2,FALSE)</f>
        <v>Gasket Heat Leak Freezer Conductivity</v>
      </c>
      <c r="E52" s="49">
        <v>51</v>
      </c>
    </row>
    <row r="53" spans="1:5" x14ac:dyDescent="0.25">
      <c r="A53">
        <f>VLOOKUP(C53,Define!$A:$J,4,FALSE)</f>
        <v>0.09</v>
      </c>
      <c r="B53" s="50" t="str">
        <f>VLOOKUP(C53,Define!$A:$C,3,FALSE)</f>
        <v>W/m-DEG-C</v>
      </c>
      <c r="C53" t="s">
        <v>41</v>
      </c>
      <c r="D53" t="str">
        <f>VLOOKUP(C53,Define!$A:$C,2,FALSE)</f>
        <v>Gasket Heat Leak Refrigerator</v>
      </c>
      <c r="E53" s="49">
        <v>52</v>
      </c>
    </row>
    <row r="54" spans="1:5" x14ac:dyDescent="0.25">
      <c r="A54">
        <f>VLOOKUP(C54,Define!$A:$J,4,FALSE)</f>
        <v>32.200000000000003</v>
      </c>
      <c r="B54" s="50" t="str">
        <f>VLOOKUP(C54,Define!$A:$C,3,FALSE)</f>
        <v>C</v>
      </c>
      <c r="C54" t="s">
        <v>20</v>
      </c>
      <c r="D54" t="str">
        <f>VLOOKUP(C54,Define!$A:$C,2,FALSE)</f>
        <v>Door Openings Air Temperature</v>
      </c>
      <c r="E54" s="49">
        <v>53</v>
      </c>
    </row>
    <row r="55" spans="1:5" x14ac:dyDescent="0.25">
      <c r="A55">
        <f>VLOOKUP(C55,Define!$A:$J,4,FALSE)</f>
        <v>50</v>
      </c>
      <c r="B55" s="50" t="str">
        <f>VLOOKUP(C55,Define!$A:$C,3,FALSE)</f>
        <v>%</v>
      </c>
      <c r="C55" t="s">
        <v>22</v>
      </c>
      <c r="D55" t="str">
        <f>VLOOKUP(C55,Define!$A:$C,2,FALSE)</f>
        <v xml:space="preserve">Door Openings  Relative Humidity </v>
      </c>
      <c r="E55" s="49">
        <v>54</v>
      </c>
    </row>
    <row r="56" spans="1:5" x14ac:dyDescent="0.25">
      <c r="A56">
        <f>VLOOKUP(C56,Define!$A:$J,4,FALSE)</f>
        <v>0</v>
      </c>
      <c r="B56" s="50" t="str">
        <f>VLOOKUP(C56,Define!$A:$C,3,FALSE)</f>
        <v>-</v>
      </c>
      <c r="C56" t="s">
        <v>21</v>
      </c>
      <c r="D56" t="str">
        <f>VLOOKUP(C56,Define!$A:$C,2,FALSE)</f>
        <v>Fresh Food Compartment Openings #/Hr</v>
      </c>
      <c r="E56" s="49">
        <v>55</v>
      </c>
    </row>
    <row r="57" spans="1:5" x14ac:dyDescent="0.25">
      <c r="A57">
        <f>VLOOKUP(C57,Define!$A:$J,4,FALSE)</f>
        <v>15</v>
      </c>
      <c r="B57" s="50" t="str">
        <f>VLOOKUP(C57,Define!$A:$C,3,FALSE)</f>
        <v>Seconds</v>
      </c>
      <c r="C57" t="s">
        <v>23</v>
      </c>
      <c r="D57" t="str">
        <f>VLOOKUP(C57,Define!$A:$C,2,FALSE)</f>
        <v xml:space="preserve">Fresh Food Compartment Duration Of 1 Opening  </v>
      </c>
      <c r="E57" s="49">
        <v>56</v>
      </c>
    </row>
    <row r="58" spans="1:5" x14ac:dyDescent="0.25">
      <c r="A58">
        <f>VLOOKUP(C58,Define!$A:$J,4,FALSE)</f>
        <v>0</v>
      </c>
      <c r="B58" s="50" t="str">
        <f>VLOOKUP(C58,Define!$A:$C,3,FALSE)</f>
        <v>Seconds</v>
      </c>
      <c r="C58" t="s">
        <v>19</v>
      </c>
      <c r="D58" t="str">
        <f>VLOOKUP(C58,Define!$A:$C,2,FALSE)</f>
        <v>Hours/Hr The Fresh Food Door Is Open</v>
      </c>
      <c r="E58" s="49">
        <v>57</v>
      </c>
    </row>
    <row r="59" spans="1:5" x14ac:dyDescent="0.25">
      <c r="A59">
        <f>VLOOKUP(C59,Define!$A:$J,4,FALSE)</f>
        <v>20</v>
      </c>
      <c r="B59" s="50" t="str">
        <f>VLOOKUP(C59,Define!$A:$C,3,FALSE)</f>
        <v>Seconds</v>
      </c>
      <c r="C59" t="s">
        <v>24</v>
      </c>
      <c r="D59" t="str">
        <f>VLOOKUP(C59,Define!$A:$C,2,FALSE)</f>
        <v>Duration  The Freezer Door Is Open</v>
      </c>
      <c r="E59" s="49">
        <v>58</v>
      </c>
    </row>
    <row r="60" spans="1:5" x14ac:dyDescent="0.25">
      <c r="A60">
        <f>VLOOKUP(C60,Define!$A:$J,4,FALSE)</f>
        <v>0.91669999999999996</v>
      </c>
      <c r="B60" s="50" t="str">
        <f>VLOOKUP(C60,Define!$A:$C,3,FALSE)</f>
        <v>W</v>
      </c>
      <c r="C60" t="s">
        <v>26</v>
      </c>
      <c r="D60" t="str">
        <f>VLOOKUP(C60,Define!$A:$C,2,FALSE)</f>
        <v xml:space="preserve">Anti-Sweat Heaters Fresh Food Cabinet </v>
      </c>
      <c r="E60" s="49">
        <v>59</v>
      </c>
    </row>
    <row r="61" spans="1:5" x14ac:dyDescent="0.25">
      <c r="A61">
        <f>VLOOKUP(C61,Define!$A:$J,4,FALSE)</f>
        <v>1.8332999999999999</v>
      </c>
      <c r="B61" s="50" t="str">
        <f>VLOOKUP(C61,Define!$A:$C,3,FALSE)</f>
        <v>W</v>
      </c>
      <c r="C61" t="s">
        <v>31</v>
      </c>
      <c r="D61" t="str">
        <f>VLOOKUP(C61,Define!$A:$C,2,FALSE)</f>
        <v xml:space="preserve">Anti-Sweat Heaters Freezer Cabinet </v>
      </c>
      <c r="E61" s="49">
        <v>60</v>
      </c>
    </row>
    <row r="62" spans="1:5" x14ac:dyDescent="0.25">
      <c r="A62">
        <f>VLOOKUP(C62,Define!$A:$J,4,FALSE)</f>
        <v>0</v>
      </c>
      <c r="B62" s="50" t="str">
        <f>VLOOKUP(C62,Define!$A:$C,3,FALSE)</f>
        <v>W</v>
      </c>
      <c r="C62" t="s">
        <v>32</v>
      </c>
      <c r="D62" t="str">
        <f>VLOOKUP(C62,Define!$A:$C,2,FALSE)</f>
        <v xml:space="preserve">Auxiliary Energy Fresh Food Cabine  </v>
      </c>
      <c r="E62" s="49">
        <v>61</v>
      </c>
    </row>
    <row r="63" spans="1:5" x14ac:dyDescent="0.25">
      <c r="A63">
        <f>VLOOKUP(C63,Define!$A:$J,4,FALSE)</f>
        <v>0</v>
      </c>
      <c r="B63" s="50" t="str">
        <f>VLOOKUP(C63,Define!$A:$C,3,FALSE)</f>
        <v>W</v>
      </c>
      <c r="C63" t="s">
        <v>27</v>
      </c>
      <c r="D63" t="str">
        <f>VLOOKUP(C63,Define!$A:$C,2,FALSE)</f>
        <v xml:space="preserve">Auxiliary Energy Freezer Cabinet  </v>
      </c>
      <c r="E63" s="49">
        <v>62</v>
      </c>
    </row>
    <row r="64" spans="1:5" x14ac:dyDescent="0.25">
      <c r="A64">
        <f>VLOOKUP(C64,Define!$A:$J,4,FALSE)</f>
        <v>0</v>
      </c>
      <c r="B64" s="50" t="str">
        <f>VLOOKUP(C64,Define!$A:$C,3,FALSE)</f>
        <v>W</v>
      </c>
      <c r="C64" t="s">
        <v>28</v>
      </c>
      <c r="D64" t="str">
        <f>VLOOKUP(C64,Define!$A:$C,2,FALSE)</f>
        <v xml:space="preserve">Auxiliary Energy Outside Cabinet </v>
      </c>
      <c r="E64" s="49">
        <v>63</v>
      </c>
    </row>
    <row r="65" spans="1:5" x14ac:dyDescent="0.25">
      <c r="A65">
        <f>VLOOKUP(C65,Define!$A:$J,4,FALSE)</f>
        <v>0</v>
      </c>
      <c r="B65" s="50" t="str">
        <f>VLOOKUP(C65,Define!$A:$C,3,FALSE)</f>
        <v>W</v>
      </c>
      <c r="C65" t="s">
        <v>74</v>
      </c>
      <c r="D65" t="str">
        <f>VLOOKUP(C65,Define!$A:$C,2,FALSE)</f>
        <v>Fresh Food Penetrations</v>
      </c>
      <c r="E65" s="49">
        <v>64</v>
      </c>
    </row>
    <row r="66" spans="1:5" x14ac:dyDescent="0.25">
      <c r="A66">
        <f>VLOOKUP(C66,Define!$A:$J,4,FALSE)</f>
        <v>0</v>
      </c>
      <c r="B66" s="50" t="str">
        <f>VLOOKUP(C66,Define!$A:$C,3,FALSE)</f>
        <v>W</v>
      </c>
      <c r="C66" t="s">
        <v>75</v>
      </c>
      <c r="D66" t="str">
        <f>VLOOKUP(C66,Define!$A:$C,2,FALSE)</f>
        <v>Freezer  Penetrations</v>
      </c>
      <c r="E66" s="49">
        <v>65</v>
      </c>
    </row>
    <row r="67" spans="1:5" x14ac:dyDescent="0.25">
      <c r="A67">
        <f>VLOOKUP(C67,Define!$A:$J,4,FALSE)</f>
        <v>0.6875</v>
      </c>
      <c r="B67" s="50" t="str">
        <f>VLOOKUP(C67,Define!$A:$C,3,FALSE)</f>
        <v>W</v>
      </c>
      <c r="C67" t="s">
        <v>29</v>
      </c>
      <c r="D67" t="str">
        <f>VLOOKUP(C67,Define!$A:$C,2,FALSE)</f>
        <v>Fresh Food Anti-Sweat Heater</v>
      </c>
      <c r="E67" s="49">
        <v>66</v>
      </c>
    </row>
    <row r="68" spans="1:5" x14ac:dyDescent="0.25">
      <c r="A68">
        <f>VLOOKUP(C68,Define!$A:$J,4,FALSE)</f>
        <v>1.375</v>
      </c>
      <c r="B68" s="50" t="str">
        <f>VLOOKUP(C68,Define!$A:$C,3,FALSE)</f>
        <v>W</v>
      </c>
      <c r="C68" t="s">
        <v>30</v>
      </c>
      <c r="D68" t="str">
        <f>VLOOKUP(C68,Define!$A:$C,2,FALSE)</f>
        <v>Freezer Anti-Sweat Heater</v>
      </c>
      <c r="E68" s="49">
        <v>67</v>
      </c>
    </row>
    <row r="69" spans="1:5" x14ac:dyDescent="0.25">
      <c r="A69">
        <f>VLOOKUP(C69,Define!$A:$J,4,FALSE)</f>
        <v>0</v>
      </c>
      <c r="B69" s="50" t="str">
        <f>VLOOKUP(C69,Define!$A:$C,3,FALSE)</f>
        <v>W</v>
      </c>
      <c r="C69" t="s">
        <v>33</v>
      </c>
      <c r="D69" t="str">
        <f>VLOOKUP(C69,Define!$A:$C,2,FALSE)</f>
        <v>Fresh Food  Refrigerant Line Heat</v>
      </c>
      <c r="E69" s="49">
        <v>68</v>
      </c>
    </row>
    <row r="70" spans="1:5" x14ac:dyDescent="0.25">
      <c r="A70">
        <f>VLOOKUP(C70,Define!$A:$J,4,FALSE)</f>
        <v>1.2</v>
      </c>
      <c r="B70" s="50" t="str">
        <f>VLOOKUP(C70,Define!$A:$C,3,FALSE)</f>
        <v>W</v>
      </c>
      <c r="C70" t="s">
        <v>25</v>
      </c>
      <c r="D70" t="str">
        <f>VLOOKUP(C70,Define!$A:$C,2,FALSE)</f>
        <v>Freezer   Refrigerant Line Heat</v>
      </c>
      <c r="E70" s="49">
        <v>69</v>
      </c>
    </row>
    <row r="71" spans="1:5" x14ac:dyDescent="0.25">
      <c r="A71">
        <f>VLOOKUP(C71,Define!$A:$J,4,FALSE)</f>
        <v>0</v>
      </c>
      <c r="B71" s="50" t="str">
        <f>VLOOKUP(C71,Define!$A:$C,3,FALSE)</f>
        <v>W</v>
      </c>
      <c r="C71" t="s">
        <v>55</v>
      </c>
      <c r="D71" t="str">
        <f>VLOOKUP(C71,Define!$A:$C,2,FALSE)</f>
        <v xml:space="preserve">Fresh Food Other Thermal Input </v>
      </c>
      <c r="E71" s="49">
        <v>70</v>
      </c>
    </row>
    <row r="72" spans="1:5" x14ac:dyDescent="0.25">
      <c r="A72">
        <f>VLOOKUP(C72,Define!$A:$J,4,FALSE)</f>
        <v>0</v>
      </c>
      <c r="B72" s="50" t="str">
        <f>VLOOKUP(C72,Define!$A:$C,3,FALSE)</f>
        <v>W</v>
      </c>
      <c r="C72" t="s">
        <v>54</v>
      </c>
      <c r="D72" t="str">
        <f>VLOOKUP(C72,Define!$A:$C,2,FALSE)</f>
        <v xml:space="preserve">Freezer   Other Thermal Input </v>
      </c>
      <c r="E72" s="49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="115" zoomScaleNormal="115" workbookViewId="0">
      <pane ySplit="1" topLeftCell="A29" activePane="bottomLeft" state="frozen"/>
      <selection activeCell="J7" sqref="J7"/>
      <selection pane="bottomLeft" activeCell="D24" sqref="D24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VLOOKUP(C2,Define!$A:$J,5,FALSE)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2</v>
      </c>
    </row>
    <row r="3" spans="1:12" x14ac:dyDescent="0.25">
      <c r="A3" t="str">
        <f>VLOOKUP(C3,Define!$A:$J,5,FALSE)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VLOOKUP(C4,Define!$A:$J,5,FALSE)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VLOOKUP(C5,Define!$A:$J,5,FALSE)</f>
        <v>Mode 8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VLOOKUP(C6,Define!$A:$J,5,FALSE)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VLOOKUP(C7,Define!$A:$J,5,FALSE)</f>
        <v>2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2</v>
      </c>
      <c r="I7" s="8"/>
      <c r="J7" s="64" t="s">
        <v>109</v>
      </c>
      <c r="K7" s="8"/>
      <c r="L7" s="58"/>
    </row>
    <row r="8" spans="1:12" x14ac:dyDescent="0.25">
      <c r="A8">
        <f>VLOOKUP(C8,Define!$A:$J,5,FALSE)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254</v>
      </c>
      <c r="H8" s="8"/>
      <c r="I8" s="8"/>
      <c r="J8" s="8"/>
      <c r="K8" s="8"/>
      <c r="L8" s="58"/>
    </row>
    <row r="9" spans="1:12" x14ac:dyDescent="0.25">
      <c r="A9">
        <f>VLOOKUP(C9,Define!$A:$J,5,FALSE)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255</v>
      </c>
      <c r="I9" s="16" t="s">
        <v>256</v>
      </c>
      <c r="J9" s="16"/>
      <c r="K9" s="16"/>
      <c r="L9" s="60"/>
    </row>
    <row r="10" spans="1:12" x14ac:dyDescent="0.25">
      <c r="A10">
        <f>VLOOKUP(C10,Define!$A:$J,5,FALSE)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VLOOKUP(C11,Define!$A:$J,5,FALSE)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VLOOKUP(C12,Define!$A:$J,5,FALSE)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VLOOKUP(C13,Define!$A:$J,5,FALSE)</f>
        <v>7.62</v>
      </c>
      <c r="B13" s="50" t="str">
        <f>VLOOKUP(C13,Define!$A:$C,3,FALSE)</f>
        <v>cm</v>
      </c>
      <c r="C13" t="s">
        <v>51</v>
      </c>
      <c r="D13" t="str">
        <f>VLOOKUP(C13,Define!$A:$C,2,FALSE)</f>
        <v>Fresh Food Compartment Wedge</v>
      </c>
      <c r="E13" s="49">
        <v>12</v>
      </c>
    </row>
    <row r="14" spans="1:12" x14ac:dyDescent="0.25">
      <c r="A14">
        <f>VLOOKUP(C14,Define!$A:$J,5,FALSE)</f>
        <v>3.87</v>
      </c>
      <c r="B14" s="50" t="str">
        <f>VLOOKUP(C14,Define!$A:$C,3,FALSE)</f>
        <v>cm</v>
      </c>
      <c r="C14" t="s">
        <v>52</v>
      </c>
      <c r="D14" t="str">
        <f>VLOOKUP(C14,Define!$A:$C,2,FALSE)</f>
        <v>Fresh Food Compartment Flange</v>
      </c>
      <c r="E14" s="49">
        <v>13</v>
      </c>
    </row>
    <row r="15" spans="1:12" x14ac:dyDescent="0.25">
      <c r="A15">
        <f>VLOOKUP(C15,Define!$A:$J,5,FALSE)</f>
        <v>999999</v>
      </c>
      <c r="B15" s="50" t="str">
        <f>VLOOKUP(C15,Define!$A:$C,3,FALSE)</f>
        <v>&lt;NA&gt;</v>
      </c>
      <c r="C15" t="s">
        <v>81</v>
      </c>
      <c r="D15" t="str">
        <f>VLOOKUP(C15,Define!$A:$C,2,FALSE)</f>
        <v>Not Used In Calculation (kept for compatability)</v>
      </c>
      <c r="E15" s="49">
        <v>14</v>
      </c>
    </row>
    <row r="16" spans="1:12" x14ac:dyDescent="0.25">
      <c r="A16">
        <f>VLOOKUP(C16,Define!$A:$J,5,FALSE)</f>
        <v>1.59</v>
      </c>
      <c r="B16" s="50" t="str">
        <f>VLOOKUP(C16,Define!$A:$C,3,FALSE)</f>
        <v>cm</v>
      </c>
      <c r="C16" t="s">
        <v>44</v>
      </c>
      <c r="D16" t="str">
        <f>VLOOKUP(C16,Define!$A:$C,2,FALSE)</f>
        <v>Door Gasket Thickness</v>
      </c>
      <c r="E16" s="49">
        <v>15</v>
      </c>
    </row>
    <row r="17" spans="1:5" x14ac:dyDescent="0.25">
      <c r="A17">
        <f>VLOOKUP(C17,Define!$A:$J,5,FALSE)</f>
        <v>0</v>
      </c>
      <c r="B17" s="50" t="str">
        <f>VLOOKUP(C17,Define!$A:$C,3,FALSE)</f>
        <v>cm</v>
      </c>
      <c r="C17" t="s">
        <v>45</v>
      </c>
      <c r="D17" t="str">
        <f>VLOOKUP(C17,Define!$A:$C,2,FALSE)</f>
        <v>Compressor Compartment Top Depth</v>
      </c>
      <c r="E17" s="49">
        <v>16</v>
      </c>
    </row>
    <row r="18" spans="1:5" x14ac:dyDescent="0.25">
      <c r="A18">
        <f>VLOOKUP(C18,Define!$A:$J,5,FALSE)</f>
        <v>0</v>
      </c>
      <c r="B18" s="50" t="str">
        <f>VLOOKUP(C18,Define!$A:$C,3,FALSE)</f>
        <v>cm</v>
      </c>
      <c r="C18" t="s">
        <v>46</v>
      </c>
      <c r="D18" t="str">
        <f>VLOOKUP(C18,Define!$A:$C,2,FALSE)</f>
        <v>Compressor Compartment Bottom Depth</v>
      </c>
      <c r="E18" s="49">
        <v>17</v>
      </c>
    </row>
    <row r="19" spans="1:5" x14ac:dyDescent="0.25">
      <c r="A19">
        <f>VLOOKUP(C19,Define!$A:$J,5,FALSE)</f>
        <v>0</v>
      </c>
      <c r="B19" s="50" t="str">
        <f>VLOOKUP(C19,Define!$A:$C,3,FALSE)</f>
        <v>cm</v>
      </c>
      <c r="C19" t="s">
        <v>47</v>
      </c>
      <c r="D19" t="str">
        <f>VLOOKUP(C19,Define!$A:$C,2,FALSE)</f>
        <v>Compressor Compartment Height</v>
      </c>
      <c r="E19" s="49">
        <v>18</v>
      </c>
    </row>
    <row r="20" spans="1:5" x14ac:dyDescent="0.25">
      <c r="A20">
        <f>VLOOKUP(C20,Define!$A:$J,5,FALSE)</f>
        <v>0.5</v>
      </c>
      <c r="B20" s="50" t="str">
        <f>VLOOKUP(C20,Define!$A:$C,3,FALSE)</f>
        <v>mm</v>
      </c>
      <c r="C20" t="s">
        <v>76</v>
      </c>
      <c r="D20" t="str">
        <f>VLOOKUP(C20,Define!$A:$C,2,FALSE)</f>
        <v>Thickness Of Outer Liner</v>
      </c>
      <c r="E20" s="49">
        <v>19</v>
      </c>
    </row>
    <row r="21" spans="1:5" x14ac:dyDescent="0.25">
      <c r="A21">
        <f>VLOOKUP(C21,Define!$A:$J,5,FALSE)</f>
        <v>41</v>
      </c>
      <c r="B21" s="50" t="str">
        <f>VLOOKUP(C21,Define!$A:$C,3,FALSE)</f>
        <v>W/m-C</v>
      </c>
      <c r="C21" t="s">
        <v>78</v>
      </c>
      <c r="D21" t="str">
        <f>VLOOKUP(C21,Define!$A:$C,2,FALSE)</f>
        <v>Outer Liner Thermal Conductivity</v>
      </c>
      <c r="E21" s="49">
        <v>20</v>
      </c>
    </row>
    <row r="22" spans="1:5" x14ac:dyDescent="0.25">
      <c r="A22">
        <f>VLOOKUP(C22,Define!$A:$J,5,FALSE)</f>
        <v>0.5</v>
      </c>
      <c r="B22" s="50" t="str">
        <f>VLOOKUP(C22,Define!$A:$C,3,FALSE)</f>
        <v>mm</v>
      </c>
      <c r="C22" t="s">
        <v>77</v>
      </c>
      <c r="D22" t="str">
        <f>VLOOKUP(C22,Define!$A:$C,2,FALSE)</f>
        <v>Thickness Of Inner Liner</v>
      </c>
      <c r="E22" s="49">
        <v>21</v>
      </c>
    </row>
    <row r="23" spans="1:5" x14ac:dyDescent="0.25">
      <c r="A23">
        <f>VLOOKUP(C23,Define!$A:$J,5,FALSE)</f>
        <v>41</v>
      </c>
      <c r="B23" s="50" t="str">
        <f>VLOOKUP(C23,Define!$A:$C,3,FALSE)</f>
        <v>W/m-C</v>
      </c>
      <c r="C23" t="s">
        <v>79</v>
      </c>
      <c r="D23" t="str">
        <f>VLOOKUP(C23,Define!$A:$C,2,FALSE)</f>
        <v>Inner Liner Thermal Conductivity</v>
      </c>
      <c r="E23" s="49">
        <v>22</v>
      </c>
    </row>
    <row r="24" spans="1:5" x14ac:dyDescent="0.25">
      <c r="A24">
        <f>VLOOKUP(C24,Define!$A:$J,5,FALSE)</f>
        <v>45.72</v>
      </c>
      <c r="B24" s="50" t="str">
        <f>VLOOKUP(C24,Define!$A:$C,3,FALSE)</f>
        <v>cm</v>
      </c>
      <c r="C24" t="s">
        <v>36</v>
      </c>
      <c r="D24" t="str">
        <f>VLOOKUP(C24,Define!$A:$C,2,FALSE)</f>
        <v>Top Of The Mullion From The Top Of The Cabinet</v>
      </c>
      <c r="E24" s="49">
        <v>23</v>
      </c>
    </row>
    <row r="25" spans="1:5" x14ac:dyDescent="0.25">
      <c r="A25">
        <f>VLOOKUP(C25,Define!$A:$J,5,FALSE)</f>
        <v>6.35</v>
      </c>
      <c r="B25" s="50" t="str">
        <f>VLOOKUP(C25,Define!$A:$C,3,FALSE)</f>
        <v>cm</v>
      </c>
      <c r="C25" t="s">
        <v>37</v>
      </c>
      <c r="D25" t="str">
        <f>VLOOKUP(C25,Define!$A:$C,2,FALSE)</f>
        <v>The Mullion Thickness</v>
      </c>
      <c r="E25" s="49">
        <v>24</v>
      </c>
    </row>
    <row r="26" spans="1:5" x14ac:dyDescent="0.25">
      <c r="A26">
        <f>VLOOKUP(C26,Define!$A:$J,5,FALSE)</f>
        <v>6.03</v>
      </c>
      <c r="B26" s="50" t="str">
        <f>VLOOKUP(C26,Define!$A:$C,3,FALSE)</f>
        <v>cm</v>
      </c>
      <c r="C26" t="s">
        <v>58</v>
      </c>
      <c r="D26" t="str">
        <f>VLOOKUP(C26,Define!$A:$C,2,FALSE)</f>
        <v>Insulation Thickness Freezer Right Side</v>
      </c>
      <c r="E26" s="49">
        <v>25</v>
      </c>
    </row>
    <row r="27" spans="1:5" x14ac:dyDescent="0.25">
      <c r="A27">
        <f>VLOOKUP(C27,Define!$A:$J,5,FALSE)</f>
        <v>4.45</v>
      </c>
      <c r="B27" s="50" t="str">
        <f>VLOOKUP(C27,Define!$A:$C,3,FALSE)</f>
        <v>cm</v>
      </c>
      <c r="C27" t="s">
        <v>60</v>
      </c>
      <c r="D27" t="str">
        <f>VLOOKUP(C27,Define!$A:$C,2,FALSE)</f>
        <v>Insulation Thickness Freezer Front  Front (Door)</v>
      </c>
      <c r="E27" s="49">
        <v>26</v>
      </c>
    </row>
    <row r="28" spans="1:5" x14ac:dyDescent="0.25">
      <c r="A28">
        <f>VLOOKUP(C28,Define!$A:$J,5,FALSE)</f>
        <v>6.03</v>
      </c>
      <c r="B28" s="50" t="str">
        <f>VLOOKUP(C28,Define!$A:$C,3,FALSE)</f>
        <v>cm</v>
      </c>
      <c r="C28" t="s">
        <v>61</v>
      </c>
      <c r="D28" t="str">
        <f>VLOOKUP(C28,Define!$A:$C,2,FALSE)</f>
        <v>Insulation Thickness Freezer Back</v>
      </c>
      <c r="E28" s="49">
        <v>27</v>
      </c>
    </row>
    <row r="29" spans="1:5" x14ac:dyDescent="0.25">
      <c r="A29">
        <f>VLOOKUP(C29,Define!$A:$J,5,FALSE)</f>
        <v>4.76</v>
      </c>
      <c r="B29" s="50" t="str">
        <f>VLOOKUP(C29,Define!$A:$C,3,FALSE)</f>
        <v>cm</v>
      </c>
      <c r="C29" t="s">
        <v>39</v>
      </c>
      <c r="D29" t="str">
        <f>VLOOKUP(C29,Define!$A:$C,2,FALSE)</f>
        <v>Insulation Thickness  Fresh Food Top</v>
      </c>
      <c r="E29" s="49">
        <v>28</v>
      </c>
    </row>
    <row r="30" spans="1:5" x14ac:dyDescent="0.25">
      <c r="A30">
        <f>VLOOKUP(C30,Define!$A:$J,5,FALSE)</f>
        <v>4.76</v>
      </c>
      <c r="B30" s="50" t="str">
        <f>VLOOKUP(C30,Define!$A:$C,3,FALSE)</f>
        <v>cm</v>
      </c>
      <c r="C30" t="s">
        <v>9</v>
      </c>
      <c r="D30" t="str">
        <f>VLOOKUP(C30,Define!$A:$C,2,FALSE)</f>
        <v>Insulation Thickness  Fresh Food Left Side</v>
      </c>
      <c r="E30" s="49">
        <v>29</v>
      </c>
    </row>
    <row r="31" spans="1:5" x14ac:dyDescent="0.25">
      <c r="A31">
        <f>VLOOKUP(C31,Define!$A:$J,5,FALSE)</f>
        <v>4.45</v>
      </c>
      <c r="B31" s="50" t="str">
        <f>VLOOKUP(C31,Define!$A:$C,3,FALSE)</f>
        <v>cm</v>
      </c>
      <c r="C31" t="s">
        <v>8</v>
      </c>
      <c r="D31" t="str">
        <f>VLOOKUP(C31,Define!$A:$C,2,FALSE)</f>
        <v>Insulation Thickness  Fresh Food Front (Door)</v>
      </c>
      <c r="E31" s="49">
        <v>30</v>
      </c>
    </row>
    <row r="32" spans="1:5" x14ac:dyDescent="0.25">
      <c r="A32">
        <f>VLOOKUP(C32,Define!$A:$J,5,FALSE)</f>
        <v>4.76</v>
      </c>
      <c r="B32" s="50" t="str">
        <f>VLOOKUP(C32,Define!$A:$C,3,FALSE)</f>
        <v>cm</v>
      </c>
      <c r="C32" t="s">
        <v>13</v>
      </c>
      <c r="D32" t="str">
        <f>VLOOKUP(C32,Define!$A:$C,2,FALSE)</f>
        <v>Insulation Thickness  Fresh Food Back</v>
      </c>
      <c r="E32" s="49">
        <v>31</v>
      </c>
    </row>
    <row r="33" spans="1:5" x14ac:dyDescent="0.25">
      <c r="A33">
        <f>VLOOKUP(C33,Define!$A:$J,5,FALSE)</f>
        <v>5.08</v>
      </c>
      <c r="B33" s="50" t="str">
        <f>VLOOKUP(C33,Define!$A:$C,3,FALSE)</f>
        <v>cm</v>
      </c>
      <c r="C33" t="s">
        <v>5</v>
      </c>
      <c r="D33" t="str">
        <f>VLOOKUP(C33,Define!$A:$C,2,FALSE)</f>
        <v>Insulation thickness on the bottom</v>
      </c>
      <c r="E33" s="49">
        <v>32</v>
      </c>
    </row>
    <row r="34" spans="1:5" x14ac:dyDescent="0.25">
      <c r="A34">
        <f>VLOOKUP(C34,Define!$A:$J,5,FALSE)</f>
        <v>21.01</v>
      </c>
      <c r="B34" s="50" t="str">
        <f>VLOOKUP(C34,Define!$A:$C,3,FALSE)</f>
        <v>liter</v>
      </c>
      <c r="C34" t="s">
        <v>57</v>
      </c>
      <c r="D34" t="str">
        <f>VLOOKUP(C34,Define!$A:$C,2,FALSE)</f>
        <v>Freezer Refrigerated Volume Shelf/Evap</v>
      </c>
      <c r="E34" s="49">
        <v>33</v>
      </c>
    </row>
    <row r="35" spans="1:5" x14ac:dyDescent="0.25">
      <c r="A35">
        <f>VLOOKUP(C35,Define!$A:$J,5,FALSE)</f>
        <v>135.07</v>
      </c>
      <c r="B35" s="50" t="str">
        <f>VLOOKUP(C35,Define!$A:$C,3,FALSE)</f>
        <v>liter</v>
      </c>
      <c r="C35" t="s">
        <v>10</v>
      </c>
      <c r="D35" t="str">
        <f>VLOOKUP(C35,Define!$A:$C,2,FALSE)</f>
        <v>Freezer Refrigerated Volume Net Volume</v>
      </c>
      <c r="E35" s="49">
        <v>34</v>
      </c>
    </row>
    <row r="36" spans="1:5" x14ac:dyDescent="0.25">
      <c r="A36">
        <f>VLOOKUP(C36,Define!$A:$J,5,FALSE)</f>
        <v>18.34</v>
      </c>
      <c r="B36" s="50" t="str">
        <f>VLOOKUP(C36,Define!$A:$C,3,FALSE)</f>
        <v>liter</v>
      </c>
      <c r="C36" t="s">
        <v>56</v>
      </c>
      <c r="D36" t="str">
        <f>VLOOKUP(C36,Define!$A:$C,2,FALSE)</f>
        <v>Refrigerated Volume Shelf/Evap</v>
      </c>
      <c r="E36" s="49">
        <v>35</v>
      </c>
    </row>
    <row r="37" spans="1:5" x14ac:dyDescent="0.25">
      <c r="A37">
        <f>VLOOKUP(C37,Define!$A:$J,5,FALSE)</f>
        <v>394.79</v>
      </c>
      <c r="B37" s="50" t="str">
        <f>VLOOKUP(C37,Define!$A:$C,3,FALSE)</f>
        <v>liter</v>
      </c>
      <c r="C37" t="s">
        <v>11</v>
      </c>
      <c r="D37" t="str">
        <f>VLOOKUP(C37,Define!$A:$C,2,FALSE)</f>
        <v>Refrigerated Volume Net Volume</v>
      </c>
      <c r="E37" s="49">
        <v>36</v>
      </c>
    </row>
    <row r="38" spans="1:5" x14ac:dyDescent="0.25">
      <c r="A38">
        <f>VLOOKUP(C38,Define!$A:$J,5,FALSE)</f>
        <v>32.22</v>
      </c>
      <c r="B38" s="50" t="str">
        <f>VLOOKUP(C38,Define!$A:$C,3,FALSE)</f>
        <v>C</v>
      </c>
      <c r="C38" t="s">
        <v>35</v>
      </c>
      <c r="D38" t="str">
        <f>VLOOKUP(C38,Define!$A:$C,2,FALSE)</f>
        <v>Temperatures Room</v>
      </c>
      <c r="E38" s="49">
        <v>37</v>
      </c>
    </row>
    <row r="39" spans="1:5" x14ac:dyDescent="0.25">
      <c r="A39">
        <f>VLOOKUP(C39,Define!$A:$J,5,FALSE)</f>
        <v>-15</v>
      </c>
      <c r="B39" s="50" t="str">
        <f>VLOOKUP(C39,Define!$A:$C,3,FALSE)</f>
        <v>C</v>
      </c>
      <c r="C39" t="s">
        <v>62</v>
      </c>
      <c r="D39" t="str">
        <f>VLOOKUP(C39,Define!$A:$C,2,FALSE)</f>
        <v xml:space="preserve">Temperatures Freezer Cabinet </v>
      </c>
      <c r="E39" s="49">
        <v>38</v>
      </c>
    </row>
    <row r="40" spans="1:5" x14ac:dyDescent="0.25">
      <c r="A40">
        <f>VLOOKUP(C40,Define!$A:$J,5,FALSE)</f>
        <v>3.33</v>
      </c>
      <c r="B40" s="50" t="str">
        <f>VLOOKUP(C40,Define!$A:$C,3,FALSE)</f>
        <v>C</v>
      </c>
      <c r="C40" t="s">
        <v>7</v>
      </c>
      <c r="D40" t="str">
        <f>VLOOKUP(C40,Define!$A:$C,2,FALSE)</f>
        <v xml:space="preserve">Temperatures  Fresh Food Cabinet  </v>
      </c>
      <c r="E40" s="49">
        <v>39</v>
      </c>
    </row>
    <row r="41" spans="1:5" x14ac:dyDescent="0.25">
      <c r="A41">
        <f>VLOOKUP(C41,Define!$A:$J,5,FALSE)</f>
        <v>37.799999999999997</v>
      </c>
      <c r="B41" s="50" t="str">
        <f>VLOOKUP(C41,Define!$A:$C,3,FALSE)</f>
        <v>C</v>
      </c>
      <c r="C41" t="s">
        <v>64</v>
      </c>
      <c r="D41" t="str">
        <f>VLOOKUP(C41,Define!$A:$C,2,FALSE)</f>
        <v>Temperatures  Air Under Refrigerator</v>
      </c>
      <c r="E41" s="49">
        <v>40</v>
      </c>
    </row>
    <row r="42" spans="1:5" x14ac:dyDescent="0.25">
      <c r="A42">
        <f>VLOOKUP(C42,Define!$A:$J,5,FALSE)</f>
        <v>0.55500000000000005</v>
      </c>
      <c r="B42" s="50" t="str">
        <f>VLOOKUP(C42,Define!$A:$C,3,FALSE)</f>
        <v>m2-C/cm.W</v>
      </c>
      <c r="C42" t="s">
        <v>87</v>
      </c>
      <c r="D42" t="str">
        <f>VLOOKUP(C42,Define!$A:$C,2,FALSE)</f>
        <v>Insulation  Resistivity  For The Sides, Back, Top And Bottom Of The Fresh Food Compartment</v>
      </c>
      <c r="E42" s="49">
        <v>41</v>
      </c>
    </row>
    <row r="43" spans="1:5" x14ac:dyDescent="0.25">
      <c r="A43">
        <f>VLOOKUP(C43,Define!$A:$J,5,FALSE)</f>
        <v>0.55500000000000005</v>
      </c>
      <c r="B43" s="50" t="str">
        <f>VLOOKUP(C43,Define!$A:$C,3,FALSE)</f>
        <v>m2-C/cm.W</v>
      </c>
      <c r="C43" t="s">
        <v>90</v>
      </c>
      <c r="D43" t="str">
        <f>VLOOKUP(C43,Define!$A:$C,2,FALSE)</f>
        <v>Insulation  Resistivity   For The Freezer</v>
      </c>
      <c r="E43" s="49">
        <v>42</v>
      </c>
    </row>
    <row r="44" spans="1:5" x14ac:dyDescent="0.25">
      <c r="A44">
        <f>VLOOKUP(C44,Define!$A:$J,5,FALSE)</f>
        <v>0.55500000000000005</v>
      </c>
      <c r="B44" s="50" t="str">
        <f>VLOOKUP(C44,Define!$A:$C,3,FALSE)</f>
        <v>m2-C/cm.W</v>
      </c>
      <c r="C44" t="s">
        <v>84</v>
      </c>
      <c r="D44" t="str">
        <f>VLOOKUP(C44,Define!$A:$C,2,FALSE)</f>
        <v>Thermal Resistivity  Of Fresh Food Wedge Insulation</v>
      </c>
      <c r="E44" s="49">
        <v>43</v>
      </c>
    </row>
    <row r="45" spans="1:5" x14ac:dyDescent="0.25">
      <c r="A45">
        <f>VLOOKUP(C45,Define!$A:$J,5,FALSE)</f>
        <v>0.55500000000000005</v>
      </c>
      <c r="B45" s="50" t="str">
        <f>VLOOKUP(C45,Define!$A:$C,3,FALSE)</f>
        <v>m2-C/cm.W</v>
      </c>
      <c r="C45" t="s">
        <v>85</v>
      </c>
      <c r="D45" t="str">
        <f>VLOOKUP(C45,Define!$A:$C,2,FALSE)</f>
        <v>Thermal Resistivity  Of Freezer Wedge Insulation</v>
      </c>
      <c r="E45" s="49">
        <v>44</v>
      </c>
    </row>
    <row r="46" spans="1:5" x14ac:dyDescent="0.25">
      <c r="A46">
        <f>VLOOKUP(C46,Define!$A:$J,5,FALSE)</f>
        <v>0.55500000000000005</v>
      </c>
      <c r="B46" s="50" t="str">
        <f>VLOOKUP(C46,Define!$A:$C,3,FALSE)</f>
        <v>m2-C/cm.W</v>
      </c>
      <c r="C46" t="s">
        <v>86</v>
      </c>
      <c r="D46" t="str">
        <f>VLOOKUP(C46,Define!$A:$C,2,FALSE)</f>
        <v xml:space="preserve">Fresh Food Door Insulation Resistivity </v>
      </c>
      <c r="E46" s="49">
        <v>45</v>
      </c>
    </row>
    <row r="47" spans="1:5" x14ac:dyDescent="0.25">
      <c r="A47">
        <f>VLOOKUP(C47,Define!$A:$J,5,FALSE)</f>
        <v>0.55500000000000005</v>
      </c>
      <c r="B47" s="50" t="str">
        <f>VLOOKUP(C47,Define!$A:$C,3,FALSE)</f>
        <v>m2-C/cm.W</v>
      </c>
      <c r="C47" t="s">
        <v>89</v>
      </c>
      <c r="D47" t="str">
        <f>VLOOKUP(C47,Define!$A:$C,2,FALSE)</f>
        <v xml:space="preserve">Fresh Freezer Insulation Resistivity </v>
      </c>
      <c r="E47" s="49">
        <v>46</v>
      </c>
    </row>
    <row r="48" spans="1:5" x14ac:dyDescent="0.25">
      <c r="A48">
        <f>VLOOKUP(C48,Define!$A:$J,5,FALSE)</f>
        <v>0.55500000000000005</v>
      </c>
      <c r="B48" s="50" t="str">
        <f>VLOOKUP(C48,Define!$A:$C,3,FALSE)</f>
        <v>m2-C/cm.W</v>
      </c>
      <c r="C48" t="s">
        <v>83</v>
      </c>
      <c r="D48" t="str">
        <f>VLOOKUP(C48,Define!$A:$C,2,FALSE)</f>
        <v>Thermal Resistivity  Of The Mullion Insulation</v>
      </c>
      <c r="E48" s="49">
        <v>47</v>
      </c>
    </row>
    <row r="49" spans="1:5" x14ac:dyDescent="0.25">
      <c r="A49">
        <f>VLOOKUP(C49,Define!$A:$J,5,FALSE)</f>
        <v>0.09</v>
      </c>
      <c r="B49" s="50" t="str">
        <f>VLOOKUP(C49,Define!$A:$C,3,FALSE)</f>
        <v>W/m-DEG-C</v>
      </c>
      <c r="C49" t="s">
        <v>63</v>
      </c>
      <c r="D49" t="str">
        <f>VLOOKUP(C49,Define!$A:$C,2,FALSE)</f>
        <v>Fan Off Gasket Heat Leak For Freezer Compartment For</v>
      </c>
      <c r="E49" s="49">
        <v>48</v>
      </c>
    </row>
    <row r="50" spans="1:5" x14ac:dyDescent="0.25">
      <c r="A50">
        <f>VLOOKUP(C50,Define!$A:$J,5,FALSE)</f>
        <v>0.09</v>
      </c>
      <c r="B50" s="50" t="str">
        <f>VLOOKUP(C50,Define!$A:$C,3,FALSE)</f>
        <v>W/m-DEG-C</v>
      </c>
      <c r="C50" t="s">
        <v>41</v>
      </c>
      <c r="D50" t="str">
        <f>VLOOKUP(C50,Define!$A:$C,2,FALSE)</f>
        <v>Gasket Heat Leak Refrigerator</v>
      </c>
      <c r="E50" s="49">
        <v>49</v>
      </c>
    </row>
    <row r="51" spans="1:5" x14ac:dyDescent="0.25">
      <c r="A51">
        <f>VLOOKUP(C51,Define!$A:$J,5,FALSE)</f>
        <v>32.200000000000003</v>
      </c>
      <c r="B51" s="50" t="str">
        <f>VLOOKUP(C51,Define!$A:$C,3,FALSE)</f>
        <v>C</v>
      </c>
      <c r="C51" t="s">
        <v>20</v>
      </c>
      <c r="D51" t="str">
        <f>VLOOKUP(C51,Define!$A:$C,2,FALSE)</f>
        <v>Door Openings Air Temperature</v>
      </c>
      <c r="E51" s="49">
        <v>50</v>
      </c>
    </row>
    <row r="52" spans="1:5" x14ac:dyDescent="0.25">
      <c r="A52">
        <f>VLOOKUP(C52,Define!$A:$J,5,FALSE)</f>
        <v>50</v>
      </c>
      <c r="B52" s="50" t="str">
        <f>VLOOKUP(C52,Define!$A:$C,3,FALSE)</f>
        <v>%</v>
      </c>
      <c r="C52" t="s">
        <v>22</v>
      </c>
      <c r="D52" t="str">
        <f>VLOOKUP(C52,Define!$A:$C,2,FALSE)</f>
        <v xml:space="preserve">Door Openings  Relative Humidity </v>
      </c>
      <c r="E52" s="49">
        <v>51</v>
      </c>
    </row>
    <row r="53" spans="1:5" x14ac:dyDescent="0.25">
      <c r="A53">
        <f>VLOOKUP(C53,Define!$A:$J,5,FALSE)</f>
        <v>0</v>
      </c>
      <c r="B53" s="50" t="str">
        <f>VLOOKUP(C53,Define!$A:$C,3,FALSE)</f>
        <v>-</v>
      </c>
      <c r="C53" t="s">
        <v>21</v>
      </c>
      <c r="D53" t="str">
        <f>VLOOKUP(C53,Define!$A:$C,2,FALSE)</f>
        <v>Fresh Food Compartment Openings #/Hr</v>
      </c>
      <c r="E53" s="49">
        <v>52</v>
      </c>
    </row>
    <row r="54" spans="1:5" x14ac:dyDescent="0.25">
      <c r="A54">
        <f>VLOOKUP(C54,Define!$A:$J,5,FALSE)</f>
        <v>15</v>
      </c>
      <c r="B54" s="50" t="str">
        <f>VLOOKUP(C54,Define!$A:$C,3,FALSE)</f>
        <v>Seconds</v>
      </c>
      <c r="C54" t="s">
        <v>23</v>
      </c>
      <c r="D54" t="str">
        <f>VLOOKUP(C54,Define!$A:$C,2,FALSE)</f>
        <v xml:space="preserve">Fresh Food Compartment Duration Of 1 Opening  </v>
      </c>
      <c r="E54" s="49">
        <v>53</v>
      </c>
    </row>
    <row r="55" spans="1:5" x14ac:dyDescent="0.25">
      <c r="A55">
        <f>VLOOKUP(C55,Define!$A:$J,5,FALSE)</f>
        <v>0</v>
      </c>
      <c r="B55" s="50" t="str">
        <f>VLOOKUP(C55,Define!$A:$C,3,FALSE)</f>
        <v>Seconds</v>
      </c>
      <c r="C55" t="s">
        <v>19</v>
      </c>
      <c r="D55" t="str">
        <f>VLOOKUP(C55,Define!$A:$C,2,FALSE)</f>
        <v>Hours/Hr The Fresh Food Door Is Open</v>
      </c>
      <c r="E55" s="49">
        <v>54</v>
      </c>
    </row>
    <row r="56" spans="1:5" x14ac:dyDescent="0.25">
      <c r="A56">
        <f>VLOOKUP(C56,Define!$A:$J,5,FALSE)</f>
        <v>20</v>
      </c>
      <c r="B56" s="50" t="str">
        <f>VLOOKUP(C56,Define!$A:$C,3,FALSE)</f>
        <v>Seconds</v>
      </c>
      <c r="C56" t="s">
        <v>24</v>
      </c>
      <c r="D56" t="str">
        <f>VLOOKUP(C56,Define!$A:$C,2,FALSE)</f>
        <v>Duration  The Freezer Door Is Open</v>
      </c>
      <c r="E56" s="49">
        <v>55</v>
      </c>
    </row>
    <row r="57" spans="1:5" x14ac:dyDescent="0.25">
      <c r="A57">
        <f>VLOOKUP(C57,Define!$A:$J,5,FALSE)</f>
        <v>0.91669999999999996</v>
      </c>
      <c r="B57" s="50" t="str">
        <f>VLOOKUP(C57,Define!$A:$C,3,FALSE)</f>
        <v>W</v>
      </c>
      <c r="C57" t="s">
        <v>26</v>
      </c>
      <c r="D57" t="str">
        <f>VLOOKUP(C57,Define!$A:$C,2,FALSE)</f>
        <v xml:space="preserve">Anti-Sweat Heaters Fresh Food Cabinet </v>
      </c>
      <c r="E57" s="49">
        <v>56</v>
      </c>
    </row>
    <row r="58" spans="1:5" x14ac:dyDescent="0.25">
      <c r="A58">
        <f>VLOOKUP(C58,Define!$A:$J,5,FALSE)</f>
        <v>1.8332999999999999</v>
      </c>
      <c r="B58" s="50" t="str">
        <f>VLOOKUP(C58,Define!$A:$C,3,FALSE)</f>
        <v>W</v>
      </c>
      <c r="C58" t="s">
        <v>31</v>
      </c>
      <c r="D58" t="str">
        <f>VLOOKUP(C58,Define!$A:$C,2,FALSE)</f>
        <v xml:space="preserve">Anti-Sweat Heaters Freezer Cabinet </v>
      </c>
      <c r="E58" s="49">
        <v>57</v>
      </c>
    </row>
    <row r="59" spans="1:5" x14ac:dyDescent="0.25">
      <c r="A59">
        <f>VLOOKUP(C59,Define!$A:$J,5,FALSE)</f>
        <v>0</v>
      </c>
      <c r="B59" s="50" t="str">
        <f>VLOOKUP(C59,Define!$A:$C,3,FALSE)</f>
        <v>W</v>
      </c>
      <c r="C59" t="s">
        <v>32</v>
      </c>
      <c r="D59" t="str">
        <f>VLOOKUP(C59,Define!$A:$C,2,FALSE)</f>
        <v xml:space="preserve">Auxiliary Energy Fresh Food Cabine  </v>
      </c>
      <c r="E59" s="49">
        <v>58</v>
      </c>
    </row>
    <row r="60" spans="1:5" x14ac:dyDescent="0.25">
      <c r="A60">
        <f>VLOOKUP(C60,Define!$A:$J,5,FALSE)</f>
        <v>0</v>
      </c>
      <c r="B60" s="50" t="str">
        <f>VLOOKUP(C60,Define!$A:$C,3,FALSE)</f>
        <v>W</v>
      </c>
      <c r="C60" t="s">
        <v>27</v>
      </c>
      <c r="D60" t="str">
        <f>VLOOKUP(C60,Define!$A:$C,2,FALSE)</f>
        <v xml:space="preserve">Auxiliary Energy Freezer Cabinet  </v>
      </c>
      <c r="E60" s="49">
        <v>59</v>
      </c>
    </row>
    <row r="61" spans="1:5" x14ac:dyDescent="0.25">
      <c r="A61">
        <f>VLOOKUP(C61,Define!$A:$J,5,FALSE)</f>
        <v>0</v>
      </c>
      <c r="B61" s="50" t="str">
        <f>VLOOKUP(C61,Define!$A:$C,3,FALSE)</f>
        <v>W</v>
      </c>
      <c r="C61" t="s">
        <v>28</v>
      </c>
      <c r="D61" t="str">
        <f>VLOOKUP(C61,Define!$A:$C,2,FALSE)</f>
        <v xml:space="preserve">Auxiliary Energy Outside Cabinet </v>
      </c>
      <c r="E61" s="49">
        <v>60</v>
      </c>
    </row>
    <row r="62" spans="1:5" x14ac:dyDescent="0.25">
      <c r="A62">
        <f>VLOOKUP(C62,Define!$A:$J,5,FALSE)</f>
        <v>0</v>
      </c>
      <c r="B62" s="50" t="str">
        <f>VLOOKUP(C62,Define!$A:$C,3,FALSE)</f>
        <v>W</v>
      </c>
      <c r="C62" t="s">
        <v>74</v>
      </c>
      <c r="D62" t="str">
        <f>VLOOKUP(C62,Define!$A:$C,2,FALSE)</f>
        <v>Fresh Food Penetrations</v>
      </c>
      <c r="E62" s="49">
        <v>61</v>
      </c>
    </row>
    <row r="63" spans="1:5" x14ac:dyDescent="0.25">
      <c r="A63">
        <f>VLOOKUP(C63,Define!$A:$J,5,FALSE)</f>
        <v>0</v>
      </c>
      <c r="B63" s="50" t="str">
        <f>VLOOKUP(C63,Define!$A:$C,3,FALSE)</f>
        <v>W</v>
      </c>
      <c r="C63" t="s">
        <v>75</v>
      </c>
      <c r="D63" t="str">
        <f>VLOOKUP(C63,Define!$A:$C,2,FALSE)</f>
        <v>Freezer  Penetrations</v>
      </c>
      <c r="E63" s="49">
        <v>62</v>
      </c>
    </row>
    <row r="64" spans="1:5" x14ac:dyDescent="0.25">
      <c r="A64">
        <f>VLOOKUP(C64,Define!$A:$J,5,FALSE)</f>
        <v>0.6875</v>
      </c>
      <c r="B64" s="50" t="str">
        <f>VLOOKUP(C64,Define!$A:$C,3,FALSE)</f>
        <v>W</v>
      </c>
      <c r="C64" t="s">
        <v>29</v>
      </c>
      <c r="D64" t="str">
        <f>VLOOKUP(C64,Define!$A:$C,2,FALSE)</f>
        <v>Fresh Food Anti-Sweat Heater</v>
      </c>
      <c r="E64" s="49">
        <v>63</v>
      </c>
    </row>
    <row r="65" spans="1:5" x14ac:dyDescent="0.25">
      <c r="A65">
        <f>VLOOKUP(C65,Define!$A:$J,5,FALSE)</f>
        <v>1.375</v>
      </c>
      <c r="B65" s="50" t="str">
        <f>VLOOKUP(C65,Define!$A:$C,3,FALSE)</f>
        <v>W</v>
      </c>
      <c r="C65" t="s">
        <v>30</v>
      </c>
      <c r="D65" t="str">
        <f>VLOOKUP(C65,Define!$A:$C,2,FALSE)</f>
        <v>Freezer Anti-Sweat Heater</v>
      </c>
      <c r="E65" s="49">
        <v>64</v>
      </c>
    </row>
    <row r="66" spans="1:5" x14ac:dyDescent="0.25">
      <c r="A66">
        <f>VLOOKUP(C66,Define!$A:$J,5,FALSE)</f>
        <v>0</v>
      </c>
      <c r="B66" s="50" t="str">
        <f>VLOOKUP(C66,Define!$A:$C,3,FALSE)</f>
        <v>W</v>
      </c>
      <c r="C66" t="s">
        <v>33</v>
      </c>
      <c r="D66" t="str">
        <f>VLOOKUP(C66,Define!$A:$C,2,FALSE)</f>
        <v>Fresh Food  Refrigerant Line Heat</v>
      </c>
      <c r="E66" s="49">
        <v>65</v>
      </c>
    </row>
    <row r="67" spans="1:5" x14ac:dyDescent="0.25">
      <c r="A67">
        <f>VLOOKUP(C67,Define!$A:$J,5,FALSE)</f>
        <v>1.2</v>
      </c>
      <c r="B67" s="50" t="str">
        <f>VLOOKUP(C67,Define!$A:$C,3,FALSE)</f>
        <v>W</v>
      </c>
      <c r="C67" t="s">
        <v>25</v>
      </c>
      <c r="D67" t="str">
        <f>VLOOKUP(C67,Define!$A:$C,2,FALSE)</f>
        <v>Freezer   Refrigerant Line Heat</v>
      </c>
      <c r="E67" s="49">
        <v>66</v>
      </c>
    </row>
    <row r="68" spans="1:5" x14ac:dyDescent="0.25">
      <c r="A68">
        <f>VLOOKUP(C68,Define!$A:$J,5,FALSE)</f>
        <v>0</v>
      </c>
      <c r="B68" s="50" t="str">
        <f>VLOOKUP(C68,Define!$A:$C,3,FALSE)</f>
        <v>W</v>
      </c>
      <c r="C68" t="s">
        <v>55</v>
      </c>
      <c r="D68" t="str">
        <f>VLOOKUP(C68,Define!$A:$C,2,FALSE)</f>
        <v xml:space="preserve">Fresh Food Other Thermal Input </v>
      </c>
      <c r="E68" s="49">
        <v>67</v>
      </c>
    </row>
    <row r="69" spans="1:5" x14ac:dyDescent="0.25">
      <c r="A69">
        <f>VLOOKUP(C69,Define!$A:$J,5,FALSE)</f>
        <v>0</v>
      </c>
      <c r="B69" s="50" t="str">
        <f>VLOOKUP(C69,Define!$A:$C,3,FALSE)</f>
        <v>W</v>
      </c>
      <c r="C69" t="s">
        <v>54</v>
      </c>
      <c r="D69" t="str">
        <f>VLOOKUP(C69,Define!$A:$C,2,FALSE)</f>
        <v xml:space="preserve">Freezer   Other Thermal Input </v>
      </c>
      <c r="E69" s="49">
        <v>68</v>
      </c>
    </row>
  </sheetData>
  <autoFilter ref="A1:J69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="115" zoomScaleNormal="115" workbookViewId="0">
      <pane ySplit="1" topLeftCell="A2" activePane="bottomLeft" state="frozen"/>
      <selection activeCell="J7" sqref="J7"/>
      <selection pane="bottomLeft" activeCell="C2" sqref="C2:C72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VLOOKUP(C2,Define!$A:$J,6,FALSE)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3</v>
      </c>
    </row>
    <row r="3" spans="1:12" x14ac:dyDescent="0.25">
      <c r="A3" t="str">
        <f>VLOOKUP(C3,Define!$A:$J,6,FALSE)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VLOOKUP(C4,Define!$A:$J,6,FALSE)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VLOOKUP(C5,Define!$A:$J,6,FALSE)</f>
        <v>Mode 2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VLOOKUP(C6,Define!$A:$J,6,FALSE)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VLOOKUP(C7,Define!$A:$J,6,FALSE)</f>
        <v>3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3</v>
      </c>
      <c r="I7" s="8"/>
      <c r="J7" s="64" t="s">
        <v>110</v>
      </c>
      <c r="K7" s="8"/>
      <c r="L7" s="58"/>
    </row>
    <row r="8" spans="1:12" x14ac:dyDescent="0.25">
      <c r="A8">
        <f>VLOOKUP(C8,Define!$A:$J,6,FALSE)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257</v>
      </c>
      <c r="H8" s="8"/>
      <c r="I8" s="8"/>
      <c r="J8" s="8"/>
      <c r="K8" s="8"/>
      <c r="L8" s="58"/>
    </row>
    <row r="9" spans="1:12" x14ac:dyDescent="0.25">
      <c r="A9">
        <f>VLOOKUP(C9,Define!$A:$J,6,FALSE)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258</v>
      </c>
      <c r="I9" s="16" t="s">
        <v>259</v>
      </c>
      <c r="J9" s="16"/>
      <c r="K9" s="16"/>
      <c r="L9" s="60"/>
    </row>
    <row r="10" spans="1:12" x14ac:dyDescent="0.25">
      <c r="A10">
        <f>VLOOKUP(C10,Define!$A:$J,6,FALSE)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VLOOKUP(C11,Define!$A:$J,6,FALSE)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VLOOKUP(C12,Define!$A:$J,6,FALSE)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VLOOKUP(C13,Define!$A:$J,6,FALSE)</f>
        <v>7.62</v>
      </c>
      <c r="B13" s="50" t="str">
        <f>VLOOKUP(C13,Define!$A:$C,3,FALSE)</f>
        <v>cm</v>
      </c>
      <c r="C13" t="s">
        <v>51</v>
      </c>
      <c r="D13" t="str">
        <f>VLOOKUP(C13,Define!$A:$C,2,FALSE)</f>
        <v>Fresh Food Compartment Wedge</v>
      </c>
      <c r="E13" s="49">
        <v>12</v>
      </c>
    </row>
    <row r="14" spans="1:12" x14ac:dyDescent="0.25">
      <c r="A14">
        <f>VLOOKUP(C14,Define!$A:$J,6,FALSE)</f>
        <v>3.87</v>
      </c>
      <c r="B14" s="50" t="str">
        <f>VLOOKUP(C14,Define!$A:$C,3,FALSE)</f>
        <v>cm</v>
      </c>
      <c r="C14" t="s">
        <v>52</v>
      </c>
      <c r="D14" t="str">
        <f>VLOOKUP(C14,Define!$A:$C,2,FALSE)</f>
        <v>Fresh Food Compartment Flange</v>
      </c>
      <c r="E14" s="49">
        <v>13</v>
      </c>
    </row>
    <row r="15" spans="1:12" x14ac:dyDescent="0.25">
      <c r="A15">
        <f>VLOOKUP(C15,Define!$A:$J,6,FALSE)</f>
        <v>999999</v>
      </c>
      <c r="B15" s="50" t="str">
        <f>VLOOKUP(C15,Define!$A:$C,3,FALSE)</f>
        <v>&lt;NA&gt;</v>
      </c>
      <c r="C15" t="s">
        <v>81</v>
      </c>
      <c r="D15" t="str">
        <f>VLOOKUP(C15,Define!$A:$C,2,FALSE)</f>
        <v>Not Used In Calculation (kept for compatability)</v>
      </c>
      <c r="E15" s="49">
        <v>14</v>
      </c>
    </row>
    <row r="16" spans="1:12" x14ac:dyDescent="0.25">
      <c r="A16">
        <f>VLOOKUP(C16,Define!$A:$J,6,FALSE)</f>
        <v>1.59</v>
      </c>
      <c r="B16" s="50" t="str">
        <f>VLOOKUP(C16,Define!$A:$C,3,FALSE)</f>
        <v>cm</v>
      </c>
      <c r="C16" t="s">
        <v>44</v>
      </c>
      <c r="D16" t="str">
        <f>VLOOKUP(C16,Define!$A:$C,2,FALSE)</f>
        <v>Door Gasket Thickness</v>
      </c>
      <c r="E16" s="49">
        <v>15</v>
      </c>
    </row>
    <row r="17" spans="1:5" x14ac:dyDescent="0.25">
      <c r="A17">
        <f>VLOOKUP(C17,Define!$A:$J,6,FALSE)</f>
        <v>0</v>
      </c>
      <c r="B17" s="50" t="str">
        <f>VLOOKUP(C17,Define!$A:$C,3,FALSE)</f>
        <v>cm</v>
      </c>
      <c r="C17" t="s">
        <v>45</v>
      </c>
      <c r="D17" t="str">
        <f>VLOOKUP(C17,Define!$A:$C,2,FALSE)</f>
        <v>Compressor Compartment Top Depth</v>
      </c>
      <c r="E17" s="49">
        <v>16</v>
      </c>
    </row>
    <row r="18" spans="1:5" x14ac:dyDescent="0.25">
      <c r="A18">
        <f>VLOOKUP(C18,Define!$A:$J,6,FALSE)</f>
        <v>0</v>
      </c>
      <c r="B18" s="50" t="str">
        <f>VLOOKUP(C18,Define!$A:$C,3,FALSE)</f>
        <v>cm</v>
      </c>
      <c r="C18" t="s">
        <v>46</v>
      </c>
      <c r="D18" t="str">
        <f>VLOOKUP(C18,Define!$A:$C,2,FALSE)</f>
        <v>Compressor Compartment Bottom Depth</v>
      </c>
      <c r="E18" s="49">
        <v>17</v>
      </c>
    </row>
    <row r="19" spans="1:5" x14ac:dyDescent="0.25">
      <c r="A19">
        <f>VLOOKUP(C19,Define!$A:$J,6,FALSE)</f>
        <v>0</v>
      </c>
      <c r="B19" s="50" t="str">
        <f>VLOOKUP(C19,Define!$A:$C,3,FALSE)</f>
        <v>cm</v>
      </c>
      <c r="C19" t="s">
        <v>47</v>
      </c>
      <c r="D19" t="str">
        <f>VLOOKUP(C19,Define!$A:$C,2,FALSE)</f>
        <v>Compressor Compartment Height</v>
      </c>
      <c r="E19" s="49">
        <v>18</v>
      </c>
    </row>
    <row r="20" spans="1:5" x14ac:dyDescent="0.25">
      <c r="A20">
        <f>VLOOKUP(C20,Define!$A:$J,6,FALSE)</f>
        <v>0.5</v>
      </c>
      <c r="B20" s="50" t="str">
        <f>VLOOKUP(C20,Define!$A:$C,3,FALSE)</f>
        <v>mm</v>
      </c>
      <c r="C20" t="s">
        <v>76</v>
      </c>
      <c r="D20" t="str">
        <f>VLOOKUP(C20,Define!$A:$C,2,FALSE)</f>
        <v>Thickness Of Outer Liner</v>
      </c>
      <c r="E20" s="49">
        <v>19</v>
      </c>
    </row>
    <row r="21" spans="1:5" x14ac:dyDescent="0.25">
      <c r="A21">
        <f>VLOOKUP(C21,Define!$A:$J,6,FALSE)</f>
        <v>41</v>
      </c>
      <c r="B21" s="50" t="str">
        <f>VLOOKUP(C21,Define!$A:$C,3,FALSE)</f>
        <v>W/m-C</v>
      </c>
      <c r="C21" t="s">
        <v>78</v>
      </c>
      <c r="D21" t="str">
        <f>VLOOKUP(C21,Define!$A:$C,2,FALSE)</f>
        <v>Outer Liner Thermal Conductivity</v>
      </c>
      <c r="E21" s="49">
        <v>20</v>
      </c>
    </row>
    <row r="22" spans="1:5" x14ac:dyDescent="0.25">
      <c r="A22">
        <f>VLOOKUP(C22,Define!$A:$J,6,FALSE)</f>
        <v>0.5</v>
      </c>
      <c r="B22" s="50" t="str">
        <f>VLOOKUP(C22,Define!$A:$C,3,FALSE)</f>
        <v>mm</v>
      </c>
      <c r="C22" t="s">
        <v>77</v>
      </c>
      <c r="D22" t="str">
        <f>VLOOKUP(C22,Define!$A:$C,2,FALSE)</f>
        <v>Thickness Of Inner Liner</v>
      </c>
      <c r="E22" s="49">
        <v>21</v>
      </c>
    </row>
    <row r="23" spans="1:5" x14ac:dyDescent="0.25">
      <c r="A23">
        <f>VLOOKUP(C23,Define!$A:$J,6,FALSE)</f>
        <v>41</v>
      </c>
      <c r="B23" s="50" t="str">
        <f>VLOOKUP(C23,Define!$A:$C,3,FALSE)</f>
        <v>W/m-C</v>
      </c>
      <c r="C23" t="s">
        <v>79</v>
      </c>
      <c r="D23" t="str">
        <f>VLOOKUP(C23,Define!$A:$C,2,FALSE)</f>
        <v>Inner Liner Thermal Conductivity</v>
      </c>
      <c r="E23" s="49">
        <v>22</v>
      </c>
    </row>
    <row r="24" spans="1:5" x14ac:dyDescent="0.25">
      <c r="A24">
        <f>VLOOKUP(C24,Define!$A:$J,6,FALSE)</f>
        <v>55</v>
      </c>
      <c r="B24" s="50" t="str">
        <f>VLOOKUP(C24,Define!$A:$C,3,FALSE)</f>
        <v>cm</v>
      </c>
      <c r="C24" t="s">
        <v>65</v>
      </c>
      <c r="D24" t="str">
        <f>VLOOKUP(C24,Define!$A:$C,2,FALSE)</f>
        <v>Wall-The Distance From The Outside Wall Of The Fresh Food</v>
      </c>
      <c r="E24" s="49">
        <v>23</v>
      </c>
    </row>
    <row r="25" spans="1:5" x14ac:dyDescent="0.25">
      <c r="A25">
        <f>VLOOKUP(C25,Define!$A:$J,6,FALSE)</f>
        <v>6.35</v>
      </c>
      <c r="B25" s="50" t="str">
        <f>VLOOKUP(C25,Define!$A:$C,3,FALSE)</f>
        <v>cm</v>
      </c>
      <c r="C25" t="s">
        <v>37</v>
      </c>
      <c r="D25" t="str">
        <f>VLOOKUP(C25,Define!$A:$C,2,FALSE)</f>
        <v>The Mullion Thickness</v>
      </c>
      <c r="E25" s="49">
        <v>24</v>
      </c>
    </row>
    <row r="26" spans="1:5" x14ac:dyDescent="0.25">
      <c r="A26">
        <f>VLOOKUP(C26,Define!$A:$J,6,FALSE)</f>
        <v>6.03</v>
      </c>
      <c r="B26" s="50" t="str">
        <f>VLOOKUP(C26,Define!$A:$C,3,FALSE)</f>
        <v>cm</v>
      </c>
      <c r="C26" t="s">
        <v>38</v>
      </c>
      <c r="D26" t="str">
        <f>VLOOKUP(C26,Define!$A:$C,2,FALSE)</f>
        <v>Insulation Thickness Freezer Top</v>
      </c>
      <c r="E26" s="49">
        <v>25</v>
      </c>
    </row>
    <row r="27" spans="1:5" x14ac:dyDescent="0.25">
      <c r="A27">
        <f>VLOOKUP(C27,Define!$A:$J,6,FALSE)</f>
        <v>6.03</v>
      </c>
      <c r="B27" s="50" t="str">
        <f>VLOOKUP(C27,Define!$A:$C,3,FALSE)</f>
        <v>cm</v>
      </c>
      <c r="C27" t="s">
        <v>58</v>
      </c>
      <c r="D27" t="str">
        <f>VLOOKUP(C27,Define!$A:$C,2,FALSE)</f>
        <v>Insulation Thickness Freezer Right Side</v>
      </c>
      <c r="E27" s="49">
        <v>26</v>
      </c>
    </row>
    <row r="28" spans="1:5" x14ac:dyDescent="0.25">
      <c r="A28">
        <f>VLOOKUP(C28,Define!$A:$J,6,FALSE)</f>
        <v>4.45</v>
      </c>
      <c r="B28" s="50" t="str">
        <f>VLOOKUP(C28,Define!$A:$C,3,FALSE)</f>
        <v>cm</v>
      </c>
      <c r="C28" t="s">
        <v>60</v>
      </c>
      <c r="D28" t="str">
        <f>VLOOKUP(C28,Define!$A:$C,2,FALSE)</f>
        <v>Insulation Thickness Freezer Front  Front (Door)</v>
      </c>
      <c r="E28" s="49">
        <v>27</v>
      </c>
    </row>
    <row r="29" spans="1:5" x14ac:dyDescent="0.25">
      <c r="A29">
        <f>VLOOKUP(C29,Define!$A:$J,6,FALSE)</f>
        <v>6.03</v>
      </c>
      <c r="B29" s="50" t="str">
        <f>VLOOKUP(C29,Define!$A:$C,3,FALSE)</f>
        <v>cm</v>
      </c>
      <c r="C29" t="s">
        <v>61</v>
      </c>
      <c r="D29" t="str">
        <f>VLOOKUP(C29,Define!$A:$C,2,FALSE)</f>
        <v>Insulation Thickness Freezer Back</v>
      </c>
      <c r="E29" s="49">
        <v>28</v>
      </c>
    </row>
    <row r="30" spans="1:5" x14ac:dyDescent="0.25">
      <c r="A30">
        <f>VLOOKUP(C30,Define!$A:$J,6,FALSE)</f>
        <v>4.76</v>
      </c>
      <c r="B30" s="50" t="str">
        <f>VLOOKUP(C30,Define!$A:$C,3,FALSE)</f>
        <v>cm</v>
      </c>
      <c r="C30" t="s">
        <v>39</v>
      </c>
      <c r="D30" t="str">
        <f>VLOOKUP(C30,Define!$A:$C,2,FALSE)</f>
        <v>Insulation Thickness  Fresh Food Top</v>
      </c>
      <c r="E30" s="49">
        <v>29</v>
      </c>
    </row>
    <row r="31" spans="1:5" x14ac:dyDescent="0.25">
      <c r="A31">
        <f>VLOOKUP(C31,Define!$A:$J,6,FALSE)</f>
        <v>4.76</v>
      </c>
      <c r="B31" s="50" t="str">
        <f>VLOOKUP(C31,Define!$A:$C,3,FALSE)</f>
        <v>cm</v>
      </c>
      <c r="C31" t="s">
        <v>9</v>
      </c>
      <c r="D31" t="str">
        <f>VLOOKUP(C31,Define!$A:$C,2,FALSE)</f>
        <v>Insulation Thickness  Fresh Food Left Side</v>
      </c>
      <c r="E31" s="49">
        <v>30</v>
      </c>
    </row>
    <row r="32" spans="1:5" x14ac:dyDescent="0.25">
      <c r="A32">
        <f>VLOOKUP(C32,Define!$A:$J,6,FALSE)</f>
        <v>4.45</v>
      </c>
      <c r="B32" s="50" t="str">
        <f>VLOOKUP(C32,Define!$A:$C,3,FALSE)</f>
        <v>cm</v>
      </c>
      <c r="C32" t="s">
        <v>8</v>
      </c>
      <c r="D32" t="str">
        <f>VLOOKUP(C32,Define!$A:$C,2,FALSE)</f>
        <v>Insulation Thickness  Fresh Food Front (Door)</v>
      </c>
      <c r="E32" s="49">
        <v>31</v>
      </c>
    </row>
    <row r="33" spans="1:5" x14ac:dyDescent="0.25">
      <c r="A33">
        <f>VLOOKUP(C33,Define!$A:$J,6,FALSE)</f>
        <v>4.76</v>
      </c>
      <c r="B33" s="50" t="str">
        <f>VLOOKUP(C33,Define!$A:$C,3,FALSE)</f>
        <v>cm</v>
      </c>
      <c r="C33" t="s">
        <v>13</v>
      </c>
      <c r="D33" t="str">
        <f>VLOOKUP(C33,Define!$A:$C,2,FALSE)</f>
        <v>Insulation Thickness  Fresh Food Back</v>
      </c>
      <c r="E33" s="49">
        <v>32</v>
      </c>
    </row>
    <row r="34" spans="1:5" x14ac:dyDescent="0.25">
      <c r="A34">
        <f>VLOOKUP(C34,Define!$A:$J,6,FALSE)</f>
        <v>5.08</v>
      </c>
      <c r="B34" s="50" t="str">
        <f>VLOOKUP(C34,Define!$A:$C,3,FALSE)</f>
        <v>cm</v>
      </c>
      <c r="C34" t="s">
        <v>5</v>
      </c>
      <c r="D34" t="str">
        <f>VLOOKUP(C34,Define!$A:$C,2,FALSE)</f>
        <v>Insulation thickness on the bottom</v>
      </c>
      <c r="E34" s="49">
        <v>33</v>
      </c>
    </row>
    <row r="35" spans="1:5" x14ac:dyDescent="0.25">
      <c r="A35">
        <f>VLOOKUP(C35,Define!$A:$J,6,FALSE)</f>
        <v>5.53</v>
      </c>
      <c r="B35" s="50" t="str">
        <f>VLOOKUP(C35,Define!$A:$C,3,FALSE)</f>
        <v>cm</v>
      </c>
      <c r="C35" t="s">
        <v>40</v>
      </c>
      <c r="D35" t="str">
        <f>VLOOKUP(C35,Define!$A:$C,2,FALSE)</f>
        <v xml:space="preserve">Cinsul-Thickness Of Insulation Over Compressor </v>
      </c>
      <c r="E35" s="49">
        <v>34</v>
      </c>
    </row>
    <row r="36" spans="1:5" x14ac:dyDescent="0.25">
      <c r="A36">
        <f>VLOOKUP(C36,Define!$A:$J,6,FALSE)</f>
        <v>5.53</v>
      </c>
      <c r="B36" s="50" t="str">
        <f>VLOOKUP(C36,Define!$A:$C,3,FALSE)</f>
        <v>cm</v>
      </c>
      <c r="C36" t="s">
        <v>4</v>
      </c>
      <c r="D36" t="str">
        <f>VLOOKUP(C36,Define!$A:$C,2,FALSE)</f>
        <v>Maximum Thickness Of Bottom Insulation Freezer</v>
      </c>
      <c r="E36" s="49">
        <v>35</v>
      </c>
    </row>
    <row r="37" spans="1:5" x14ac:dyDescent="0.25">
      <c r="A37">
        <f>VLOOKUP(C37,Define!$A:$J,6,FALSE)</f>
        <v>21.01</v>
      </c>
      <c r="B37" s="50" t="str">
        <f>VLOOKUP(C37,Define!$A:$C,3,FALSE)</f>
        <v>liter</v>
      </c>
      <c r="C37" t="s">
        <v>57</v>
      </c>
      <c r="D37" t="str">
        <f>VLOOKUP(C37,Define!$A:$C,2,FALSE)</f>
        <v>Freezer Refrigerated Volume Shelf/Evap</v>
      </c>
      <c r="E37" s="49">
        <v>36</v>
      </c>
    </row>
    <row r="38" spans="1:5" x14ac:dyDescent="0.25">
      <c r="A38">
        <f>VLOOKUP(C38,Define!$A:$J,6,FALSE)</f>
        <v>135.07</v>
      </c>
      <c r="B38" s="50" t="str">
        <f>VLOOKUP(C38,Define!$A:$C,3,FALSE)</f>
        <v>liter</v>
      </c>
      <c r="C38" t="s">
        <v>10</v>
      </c>
      <c r="D38" t="str">
        <f>VLOOKUP(C38,Define!$A:$C,2,FALSE)</f>
        <v>Freezer Refrigerated Volume Net Volume</v>
      </c>
      <c r="E38" s="49">
        <v>37</v>
      </c>
    </row>
    <row r="39" spans="1:5" x14ac:dyDescent="0.25">
      <c r="A39">
        <f>VLOOKUP(C39,Define!$A:$J,6,FALSE)</f>
        <v>18.34</v>
      </c>
      <c r="B39" s="50" t="str">
        <f>VLOOKUP(C39,Define!$A:$C,3,FALSE)</f>
        <v>liter</v>
      </c>
      <c r="C39" t="s">
        <v>56</v>
      </c>
      <c r="D39" t="str">
        <f>VLOOKUP(C39,Define!$A:$C,2,FALSE)</f>
        <v>Refrigerated Volume Shelf/Evap</v>
      </c>
      <c r="E39" s="49">
        <v>38</v>
      </c>
    </row>
    <row r="40" spans="1:5" x14ac:dyDescent="0.25">
      <c r="A40">
        <f>VLOOKUP(C40,Define!$A:$J,6,FALSE)</f>
        <v>394.79</v>
      </c>
      <c r="B40" s="50" t="str">
        <f>VLOOKUP(C40,Define!$A:$C,3,FALSE)</f>
        <v>liter</v>
      </c>
      <c r="C40" t="s">
        <v>11</v>
      </c>
      <c r="D40" t="str">
        <f>VLOOKUP(C40,Define!$A:$C,2,FALSE)</f>
        <v>Refrigerated Volume Net Volume</v>
      </c>
      <c r="E40" s="49">
        <v>39</v>
      </c>
    </row>
    <row r="41" spans="1:5" x14ac:dyDescent="0.25">
      <c r="A41">
        <f>VLOOKUP(C41,Define!$A:$J,6,FALSE)</f>
        <v>32.22</v>
      </c>
      <c r="B41" s="50" t="str">
        <f>VLOOKUP(C41,Define!$A:$C,3,FALSE)</f>
        <v>C</v>
      </c>
      <c r="C41" t="s">
        <v>35</v>
      </c>
      <c r="D41" t="str">
        <f>VLOOKUP(C41,Define!$A:$C,2,FALSE)</f>
        <v>Temperatures Room</v>
      </c>
      <c r="E41" s="49">
        <v>40</v>
      </c>
    </row>
    <row r="42" spans="1:5" x14ac:dyDescent="0.25">
      <c r="A42">
        <f>VLOOKUP(C42,Define!$A:$J,6,FALSE)</f>
        <v>-15</v>
      </c>
      <c r="B42" s="50" t="str">
        <f>VLOOKUP(C42,Define!$A:$C,3,FALSE)</f>
        <v>C</v>
      </c>
      <c r="C42" t="s">
        <v>62</v>
      </c>
      <c r="D42" t="str">
        <f>VLOOKUP(C42,Define!$A:$C,2,FALSE)</f>
        <v xml:space="preserve">Temperatures Freezer Cabinet </v>
      </c>
      <c r="E42" s="49">
        <v>41</v>
      </c>
    </row>
    <row r="43" spans="1:5" x14ac:dyDescent="0.25">
      <c r="A43">
        <f>VLOOKUP(C43,Define!$A:$J,6,FALSE)</f>
        <v>3.33</v>
      </c>
      <c r="B43" s="50" t="str">
        <f>VLOOKUP(C43,Define!$A:$C,3,FALSE)</f>
        <v>C</v>
      </c>
      <c r="C43" t="s">
        <v>7</v>
      </c>
      <c r="D43" t="str">
        <f>VLOOKUP(C43,Define!$A:$C,2,FALSE)</f>
        <v xml:space="preserve">Temperatures  Fresh Food Cabinet  </v>
      </c>
      <c r="E43" s="49">
        <v>42</v>
      </c>
    </row>
    <row r="44" spans="1:5" x14ac:dyDescent="0.25">
      <c r="A44">
        <f>VLOOKUP(C44,Define!$A:$J,6,FALSE)</f>
        <v>37.799999999999997</v>
      </c>
      <c r="B44" s="50" t="str">
        <f>VLOOKUP(C44,Define!$A:$C,3,FALSE)</f>
        <v>C</v>
      </c>
      <c r="C44" t="s">
        <v>64</v>
      </c>
      <c r="D44" t="str">
        <f>VLOOKUP(C44,Define!$A:$C,2,FALSE)</f>
        <v>Temperatures  Air Under Refrigerator</v>
      </c>
      <c r="E44" s="49">
        <v>43</v>
      </c>
    </row>
    <row r="45" spans="1:5" x14ac:dyDescent="0.25">
      <c r="A45">
        <f>VLOOKUP(C45,Define!$A:$J,6,FALSE)</f>
        <v>0.55500000000000005</v>
      </c>
      <c r="B45" s="50" t="str">
        <f>VLOOKUP(C45,Define!$A:$C,3,FALSE)</f>
        <v>m2-C/cm.W</v>
      </c>
      <c r="C45" t="s">
        <v>87</v>
      </c>
      <c r="D45" t="str">
        <f>VLOOKUP(C45,Define!$A:$C,2,FALSE)</f>
        <v>Insulation  Resistivity  For The Sides, Back, Top And Bottom Of The Fresh Food Compartment</v>
      </c>
      <c r="E45" s="49">
        <v>44</v>
      </c>
    </row>
    <row r="46" spans="1:5" x14ac:dyDescent="0.25">
      <c r="A46">
        <f>VLOOKUP(C46,Define!$A:$J,6,FALSE)</f>
        <v>0.55500000000000005</v>
      </c>
      <c r="B46" s="50" t="str">
        <f>VLOOKUP(C46,Define!$A:$C,3,FALSE)</f>
        <v>m2-C/cm.W</v>
      </c>
      <c r="C46" t="s">
        <v>90</v>
      </c>
      <c r="D46" t="str">
        <f>VLOOKUP(C46,Define!$A:$C,2,FALSE)</f>
        <v>Insulation  Resistivity   For The Freezer</v>
      </c>
      <c r="E46" s="49">
        <v>45</v>
      </c>
    </row>
    <row r="47" spans="1:5" x14ac:dyDescent="0.25">
      <c r="A47">
        <f>VLOOKUP(C47,Define!$A:$J,6,FALSE)</f>
        <v>0.55500000000000005</v>
      </c>
      <c r="B47" s="50" t="str">
        <f>VLOOKUP(C47,Define!$A:$C,3,FALSE)</f>
        <v>m2-C/cm.W</v>
      </c>
      <c r="C47" t="s">
        <v>84</v>
      </c>
      <c r="D47" t="str">
        <f>VLOOKUP(C47,Define!$A:$C,2,FALSE)</f>
        <v>Thermal Resistivity  Of Fresh Food Wedge Insulation</v>
      </c>
      <c r="E47" s="49">
        <v>46</v>
      </c>
    </row>
    <row r="48" spans="1:5" x14ac:dyDescent="0.25">
      <c r="A48">
        <f>VLOOKUP(C48,Define!$A:$J,6,FALSE)</f>
        <v>0.55500000000000005</v>
      </c>
      <c r="B48" s="50" t="str">
        <f>VLOOKUP(C48,Define!$A:$C,3,FALSE)</f>
        <v>m2-C/cm.W</v>
      </c>
      <c r="C48" t="s">
        <v>85</v>
      </c>
      <c r="D48" t="str">
        <f>VLOOKUP(C48,Define!$A:$C,2,FALSE)</f>
        <v>Thermal Resistivity  Of Freezer Wedge Insulation</v>
      </c>
      <c r="E48" s="49">
        <v>47</v>
      </c>
    </row>
    <row r="49" spans="1:5" x14ac:dyDescent="0.25">
      <c r="A49">
        <f>VLOOKUP(C49,Define!$A:$J,6,FALSE)</f>
        <v>0.55500000000000005</v>
      </c>
      <c r="B49" s="50" t="str">
        <f>VLOOKUP(C49,Define!$A:$C,3,FALSE)</f>
        <v>m2-C/cm.W</v>
      </c>
      <c r="C49" t="s">
        <v>86</v>
      </c>
      <c r="D49" t="str">
        <f>VLOOKUP(C49,Define!$A:$C,2,FALSE)</f>
        <v xml:space="preserve">Fresh Food Door Insulation Resistivity </v>
      </c>
      <c r="E49" s="49">
        <v>48</v>
      </c>
    </row>
    <row r="50" spans="1:5" x14ac:dyDescent="0.25">
      <c r="A50">
        <f>VLOOKUP(C50,Define!$A:$J,6,FALSE)</f>
        <v>0.55500000000000005</v>
      </c>
      <c r="B50" s="50" t="str">
        <f>VLOOKUP(C50,Define!$A:$C,3,FALSE)</f>
        <v>m2-C/cm.W</v>
      </c>
      <c r="C50" t="s">
        <v>89</v>
      </c>
      <c r="D50" t="str">
        <f>VLOOKUP(C50,Define!$A:$C,2,FALSE)</f>
        <v xml:space="preserve">Fresh Freezer Insulation Resistivity </v>
      </c>
      <c r="E50" s="49">
        <v>49</v>
      </c>
    </row>
    <row r="51" spans="1:5" x14ac:dyDescent="0.25">
      <c r="A51">
        <f>VLOOKUP(C51,Define!$A:$J,6,FALSE)</f>
        <v>0.55500000000000005</v>
      </c>
      <c r="B51" s="50" t="str">
        <f>VLOOKUP(C51,Define!$A:$C,3,FALSE)</f>
        <v>m2-C/cm.W</v>
      </c>
      <c r="C51" t="s">
        <v>83</v>
      </c>
      <c r="D51" t="str">
        <f>VLOOKUP(C51,Define!$A:$C,2,FALSE)</f>
        <v>Thermal Resistivity  Of The Mullion Insulation</v>
      </c>
      <c r="E51" s="49">
        <v>50</v>
      </c>
    </row>
    <row r="52" spans="1:5" x14ac:dyDescent="0.25">
      <c r="A52">
        <f>VLOOKUP(C52,Define!$A:$J,6,FALSE)</f>
        <v>0.09</v>
      </c>
      <c r="B52" s="50" t="str">
        <f>VLOOKUP(C52,Define!$A:$C,3,FALSE)</f>
        <v>W/m-DEG-C</v>
      </c>
      <c r="C52" t="s">
        <v>63</v>
      </c>
      <c r="D52" t="str">
        <f>VLOOKUP(C52,Define!$A:$C,2,FALSE)</f>
        <v>Fan Off Gasket Heat Leak For Freezer Compartment For</v>
      </c>
      <c r="E52" s="49">
        <v>51</v>
      </c>
    </row>
    <row r="53" spans="1:5" x14ac:dyDescent="0.25">
      <c r="A53">
        <f>VLOOKUP(C53,Define!$A:$J,6,FALSE)</f>
        <v>0.09</v>
      </c>
      <c r="B53" s="50" t="str">
        <f>VLOOKUP(C53,Define!$A:$C,3,FALSE)</f>
        <v>W/m-DEG-C</v>
      </c>
      <c r="C53" t="s">
        <v>41</v>
      </c>
      <c r="D53" t="str">
        <f>VLOOKUP(C53,Define!$A:$C,2,FALSE)</f>
        <v>Gasket Heat Leak Refrigerator</v>
      </c>
      <c r="E53" s="49">
        <v>52</v>
      </c>
    </row>
    <row r="54" spans="1:5" x14ac:dyDescent="0.25">
      <c r="A54">
        <f>VLOOKUP(C54,Define!$A:$J,6,FALSE)</f>
        <v>32.200000000000003</v>
      </c>
      <c r="B54" s="50" t="str">
        <f>VLOOKUP(C54,Define!$A:$C,3,FALSE)</f>
        <v>C</v>
      </c>
      <c r="C54" t="s">
        <v>20</v>
      </c>
      <c r="D54" t="str">
        <f>VLOOKUP(C54,Define!$A:$C,2,FALSE)</f>
        <v>Door Openings Air Temperature</v>
      </c>
      <c r="E54" s="49">
        <v>53</v>
      </c>
    </row>
    <row r="55" spans="1:5" x14ac:dyDescent="0.25">
      <c r="A55">
        <f>VLOOKUP(C55,Define!$A:$J,6,FALSE)</f>
        <v>50</v>
      </c>
      <c r="B55" s="50" t="str">
        <f>VLOOKUP(C55,Define!$A:$C,3,FALSE)</f>
        <v>%</v>
      </c>
      <c r="C55" t="s">
        <v>22</v>
      </c>
      <c r="D55" t="str">
        <f>VLOOKUP(C55,Define!$A:$C,2,FALSE)</f>
        <v xml:space="preserve">Door Openings  Relative Humidity </v>
      </c>
      <c r="E55" s="49">
        <v>54</v>
      </c>
    </row>
    <row r="56" spans="1:5" x14ac:dyDescent="0.25">
      <c r="A56">
        <f>VLOOKUP(C56,Define!$A:$J,6,FALSE)</f>
        <v>0</v>
      </c>
      <c r="B56" s="50" t="str">
        <f>VLOOKUP(C56,Define!$A:$C,3,FALSE)</f>
        <v>-</v>
      </c>
      <c r="C56" t="s">
        <v>21</v>
      </c>
      <c r="D56" t="str">
        <f>VLOOKUP(C56,Define!$A:$C,2,FALSE)</f>
        <v>Fresh Food Compartment Openings #/Hr</v>
      </c>
      <c r="E56" s="49">
        <v>55</v>
      </c>
    </row>
    <row r="57" spans="1:5" x14ac:dyDescent="0.25">
      <c r="A57">
        <f>VLOOKUP(C57,Define!$A:$J,6,FALSE)</f>
        <v>15</v>
      </c>
      <c r="B57" s="50" t="str">
        <f>VLOOKUP(C57,Define!$A:$C,3,FALSE)</f>
        <v>Seconds</v>
      </c>
      <c r="C57" t="s">
        <v>23</v>
      </c>
      <c r="D57" t="str">
        <f>VLOOKUP(C57,Define!$A:$C,2,FALSE)</f>
        <v xml:space="preserve">Fresh Food Compartment Duration Of 1 Opening  </v>
      </c>
      <c r="E57" s="49">
        <v>56</v>
      </c>
    </row>
    <row r="58" spans="1:5" x14ac:dyDescent="0.25">
      <c r="A58">
        <f>VLOOKUP(C58,Define!$A:$J,6,FALSE)</f>
        <v>0</v>
      </c>
      <c r="B58" s="50" t="str">
        <f>VLOOKUP(C58,Define!$A:$C,3,FALSE)</f>
        <v>Seconds</v>
      </c>
      <c r="C58" t="s">
        <v>19</v>
      </c>
      <c r="D58" t="str">
        <f>VLOOKUP(C58,Define!$A:$C,2,FALSE)</f>
        <v>Hours/Hr The Fresh Food Door Is Open</v>
      </c>
      <c r="E58" s="49">
        <v>57</v>
      </c>
    </row>
    <row r="59" spans="1:5" x14ac:dyDescent="0.25">
      <c r="A59">
        <f>VLOOKUP(C59,Define!$A:$J,6,FALSE)</f>
        <v>20</v>
      </c>
      <c r="B59" s="50" t="str">
        <f>VLOOKUP(C59,Define!$A:$C,3,FALSE)</f>
        <v>Seconds</v>
      </c>
      <c r="C59" t="s">
        <v>24</v>
      </c>
      <c r="D59" t="str">
        <f>VLOOKUP(C59,Define!$A:$C,2,FALSE)</f>
        <v>Duration  The Freezer Door Is Open</v>
      </c>
      <c r="E59" s="49">
        <v>58</v>
      </c>
    </row>
    <row r="60" spans="1:5" x14ac:dyDescent="0.25">
      <c r="A60">
        <f>VLOOKUP(C60,Define!$A:$J,6,FALSE)</f>
        <v>0.91669999999999996</v>
      </c>
      <c r="B60" s="50" t="str">
        <f>VLOOKUP(C60,Define!$A:$C,3,FALSE)</f>
        <v>W</v>
      </c>
      <c r="C60" t="s">
        <v>26</v>
      </c>
      <c r="D60" t="str">
        <f>VLOOKUP(C60,Define!$A:$C,2,FALSE)</f>
        <v xml:space="preserve">Anti-Sweat Heaters Fresh Food Cabinet </v>
      </c>
      <c r="E60" s="49">
        <v>59</v>
      </c>
    </row>
    <row r="61" spans="1:5" x14ac:dyDescent="0.25">
      <c r="A61">
        <f>VLOOKUP(C61,Define!$A:$J,6,FALSE)</f>
        <v>1.8332999999999999</v>
      </c>
      <c r="B61" s="50" t="str">
        <f>VLOOKUP(C61,Define!$A:$C,3,FALSE)</f>
        <v>W</v>
      </c>
      <c r="C61" t="s">
        <v>31</v>
      </c>
      <c r="D61" t="str">
        <f>VLOOKUP(C61,Define!$A:$C,2,FALSE)</f>
        <v xml:space="preserve">Anti-Sweat Heaters Freezer Cabinet </v>
      </c>
      <c r="E61" s="49">
        <v>60</v>
      </c>
    </row>
    <row r="62" spans="1:5" x14ac:dyDescent="0.25">
      <c r="A62">
        <f>VLOOKUP(C62,Define!$A:$J,6,FALSE)</f>
        <v>0</v>
      </c>
      <c r="B62" s="50" t="str">
        <f>VLOOKUP(C62,Define!$A:$C,3,FALSE)</f>
        <v>W</v>
      </c>
      <c r="C62" t="s">
        <v>32</v>
      </c>
      <c r="D62" t="str">
        <f>VLOOKUP(C62,Define!$A:$C,2,FALSE)</f>
        <v xml:space="preserve">Auxiliary Energy Fresh Food Cabine  </v>
      </c>
      <c r="E62" s="49">
        <v>61</v>
      </c>
    </row>
    <row r="63" spans="1:5" x14ac:dyDescent="0.25">
      <c r="A63">
        <f>VLOOKUP(C63,Define!$A:$J,6,FALSE)</f>
        <v>0</v>
      </c>
      <c r="B63" s="50" t="str">
        <f>VLOOKUP(C63,Define!$A:$C,3,FALSE)</f>
        <v>W</v>
      </c>
      <c r="C63" t="s">
        <v>27</v>
      </c>
      <c r="D63" t="str">
        <f>VLOOKUP(C63,Define!$A:$C,2,FALSE)</f>
        <v xml:space="preserve">Auxiliary Energy Freezer Cabinet  </v>
      </c>
      <c r="E63" s="49">
        <v>62</v>
      </c>
    </row>
    <row r="64" spans="1:5" x14ac:dyDescent="0.25">
      <c r="A64">
        <f>VLOOKUP(C64,Define!$A:$J,6,FALSE)</f>
        <v>0</v>
      </c>
      <c r="B64" s="50" t="str">
        <f>VLOOKUP(C64,Define!$A:$C,3,FALSE)</f>
        <v>W</v>
      </c>
      <c r="C64" t="s">
        <v>28</v>
      </c>
      <c r="D64" t="str">
        <f>VLOOKUP(C64,Define!$A:$C,2,FALSE)</f>
        <v xml:space="preserve">Auxiliary Energy Outside Cabinet </v>
      </c>
      <c r="E64" s="49">
        <v>63</v>
      </c>
    </row>
    <row r="65" spans="1:5" x14ac:dyDescent="0.25">
      <c r="A65">
        <f>VLOOKUP(C65,Define!$A:$J,6,FALSE)</f>
        <v>0</v>
      </c>
      <c r="B65" s="50" t="str">
        <f>VLOOKUP(C65,Define!$A:$C,3,FALSE)</f>
        <v>W</v>
      </c>
      <c r="C65" t="s">
        <v>74</v>
      </c>
      <c r="D65" t="str">
        <f>VLOOKUP(C65,Define!$A:$C,2,FALSE)</f>
        <v>Fresh Food Penetrations</v>
      </c>
      <c r="E65" s="49">
        <v>64</v>
      </c>
    </row>
    <row r="66" spans="1:5" x14ac:dyDescent="0.25">
      <c r="A66">
        <f>VLOOKUP(C66,Define!$A:$J,6,FALSE)</f>
        <v>0</v>
      </c>
      <c r="B66" s="50" t="str">
        <f>VLOOKUP(C66,Define!$A:$C,3,FALSE)</f>
        <v>W</v>
      </c>
      <c r="C66" t="s">
        <v>75</v>
      </c>
      <c r="D66" t="str">
        <f>VLOOKUP(C66,Define!$A:$C,2,FALSE)</f>
        <v>Freezer  Penetrations</v>
      </c>
      <c r="E66" s="49">
        <v>65</v>
      </c>
    </row>
    <row r="67" spans="1:5" x14ac:dyDescent="0.25">
      <c r="A67">
        <f>VLOOKUP(C67,Define!$A:$J,6,FALSE)</f>
        <v>0.6875</v>
      </c>
      <c r="B67" s="50" t="str">
        <f>VLOOKUP(C67,Define!$A:$C,3,FALSE)</f>
        <v>W</v>
      </c>
      <c r="C67" t="s">
        <v>29</v>
      </c>
      <c r="D67" t="str">
        <f>VLOOKUP(C67,Define!$A:$C,2,FALSE)</f>
        <v>Fresh Food Anti-Sweat Heater</v>
      </c>
      <c r="E67" s="49">
        <v>66</v>
      </c>
    </row>
    <row r="68" spans="1:5" x14ac:dyDescent="0.25">
      <c r="A68">
        <f>VLOOKUP(C68,Define!$A:$J,6,FALSE)</f>
        <v>1.375</v>
      </c>
      <c r="B68" s="50" t="str">
        <f>VLOOKUP(C68,Define!$A:$C,3,FALSE)</f>
        <v>W</v>
      </c>
      <c r="C68" t="s">
        <v>30</v>
      </c>
      <c r="D68" t="str">
        <f>VLOOKUP(C68,Define!$A:$C,2,FALSE)</f>
        <v>Freezer Anti-Sweat Heater</v>
      </c>
      <c r="E68" s="49">
        <v>67</v>
      </c>
    </row>
    <row r="69" spans="1:5" x14ac:dyDescent="0.25">
      <c r="A69">
        <f>VLOOKUP(C69,Define!$A:$J,6,FALSE)</f>
        <v>0</v>
      </c>
      <c r="B69" s="50" t="str">
        <f>VLOOKUP(C69,Define!$A:$C,3,FALSE)</f>
        <v>W</v>
      </c>
      <c r="C69" t="s">
        <v>33</v>
      </c>
      <c r="D69" t="str">
        <f>VLOOKUP(C69,Define!$A:$C,2,FALSE)</f>
        <v>Fresh Food  Refrigerant Line Heat</v>
      </c>
      <c r="E69" s="49">
        <v>68</v>
      </c>
    </row>
    <row r="70" spans="1:5" x14ac:dyDescent="0.25">
      <c r="A70">
        <f>VLOOKUP(C70,Define!$A:$J,6,FALSE)</f>
        <v>1.2</v>
      </c>
      <c r="B70" s="50" t="str">
        <f>VLOOKUP(C70,Define!$A:$C,3,FALSE)</f>
        <v>W</v>
      </c>
      <c r="C70" t="s">
        <v>25</v>
      </c>
      <c r="D70" t="str">
        <f>VLOOKUP(C70,Define!$A:$C,2,FALSE)</f>
        <v>Freezer   Refrigerant Line Heat</v>
      </c>
      <c r="E70" s="49">
        <v>69</v>
      </c>
    </row>
    <row r="71" spans="1:5" x14ac:dyDescent="0.25">
      <c r="A71">
        <f>VLOOKUP(C71,Define!$A:$J,6,FALSE)</f>
        <v>0</v>
      </c>
      <c r="B71" s="50" t="str">
        <f>VLOOKUP(C71,Define!$A:$C,3,FALSE)</f>
        <v>W</v>
      </c>
      <c r="C71" t="s">
        <v>55</v>
      </c>
      <c r="D71" t="str">
        <f>VLOOKUP(C71,Define!$A:$C,2,FALSE)</f>
        <v xml:space="preserve">Fresh Food Other Thermal Input </v>
      </c>
      <c r="E71" s="49">
        <v>70</v>
      </c>
    </row>
    <row r="72" spans="1:5" x14ac:dyDescent="0.25">
      <c r="A72">
        <f>VLOOKUP(C72,Define!$A:$J,6,FALSE)</f>
        <v>0</v>
      </c>
      <c r="B72" s="50" t="str">
        <f>VLOOKUP(C72,Define!$A:$C,3,FALSE)</f>
        <v>W</v>
      </c>
      <c r="C72" t="s">
        <v>54</v>
      </c>
      <c r="D72" t="str">
        <f>VLOOKUP(C72,Define!$A:$C,2,FALSE)</f>
        <v xml:space="preserve">Freezer   Other Thermal Input </v>
      </c>
      <c r="E72" s="49">
        <v>71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15" zoomScaleNormal="115" workbookViewId="0">
      <pane ySplit="1" topLeftCell="A29" activePane="bottomLeft" state="frozen"/>
      <selection activeCell="J7" sqref="J7"/>
      <selection pane="bottomLeft" activeCell="C1" sqref="C1:C1048576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VLOOKUP(C2,Define!$A:$J,7,FALSE)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4</v>
      </c>
    </row>
    <row r="3" spans="1:12" x14ac:dyDescent="0.25">
      <c r="A3" t="str">
        <f>VLOOKUP(C3,Define!$A:$J,7,FALSE)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VLOOKUP(C4,Define!$A:$J,7,FALSE)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VLOOKUP(C5,Define!$A:$J,7,FALSE)</f>
        <v>Mode 5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VLOOKUP(C6,Define!$A:$J,7,FALSE)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VLOOKUP(C7,Define!$A:$J,7,FALSE)</f>
        <v>4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4</v>
      </c>
      <c r="I7" s="8"/>
      <c r="J7" s="64" t="s">
        <v>111</v>
      </c>
      <c r="K7" s="8"/>
      <c r="L7" s="58"/>
    </row>
    <row r="8" spans="1:12" x14ac:dyDescent="0.25">
      <c r="A8">
        <f>VLOOKUP(C8,Define!$A:$J,7,FALSE)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260</v>
      </c>
      <c r="H8" s="8"/>
      <c r="I8" s="8"/>
      <c r="J8" s="8"/>
      <c r="K8" s="8"/>
      <c r="L8" s="58"/>
    </row>
    <row r="9" spans="1:12" x14ac:dyDescent="0.25">
      <c r="A9">
        <f>VLOOKUP(C9,Define!$A:$J,7,FALSE)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261</v>
      </c>
      <c r="I9" s="16" t="s">
        <v>262</v>
      </c>
      <c r="J9" s="16"/>
      <c r="K9" s="16"/>
      <c r="L9" s="60"/>
    </row>
    <row r="10" spans="1:12" x14ac:dyDescent="0.25">
      <c r="A10">
        <f>VLOOKUP(C10,Define!$A:$J,7,FALSE)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VLOOKUP(C11,Define!$A:$J,7,FALSE)</f>
        <v>999999</v>
      </c>
      <c r="B11" s="50" t="str">
        <f>VLOOKUP(C11,Define!$A:$C,3,FALSE)</f>
        <v>&lt;NA&gt;</v>
      </c>
      <c r="C11" t="s">
        <v>81</v>
      </c>
      <c r="D11" t="str">
        <f>VLOOKUP(C11,Define!$A:$C,2,FALSE)</f>
        <v>Not Used In Calculation (kept for compatability)</v>
      </c>
      <c r="E11" s="49">
        <v>10</v>
      </c>
    </row>
    <row r="12" spans="1:12" x14ac:dyDescent="0.25">
      <c r="A12">
        <f>VLOOKUP(C12,Define!$A:$J,7,FALSE)</f>
        <v>1.59</v>
      </c>
      <c r="B12" s="50" t="str">
        <f>VLOOKUP(C12,Define!$A:$C,3,FALSE)</f>
        <v>cm</v>
      </c>
      <c r="C12" t="s">
        <v>44</v>
      </c>
      <c r="D12" t="str">
        <f>VLOOKUP(C12,Define!$A:$C,2,FALSE)</f>
        <v>Door Gasket Thickness</v>
      </c>
      <c r="E12" s="49">
        <v>11</v>
      </c>
    </row>
    <row r="13" spans="1:12" x14ac:dyDescent="0.25">
      <c r="A13">
        <f>VLOOKUP(C13,Define!$A:$J,7,FALSE)</f>
        <v>20</v>
      </c>
      <c r="B13" s="50" t="str">
        <f>VLOOKUP(C13,Define!$A:$C,3,FALSE)</f>
        <v>cm</v>
      </c>
      <c r="C13" t="s">
        <v>69</v>
      </c>
      <c r="D13" t="str">
        <f>VLOOKUP(C13,Define!$A:$C,2,FALSE)</f>
        <v>Compressor Compartment Width</v>
      </c>
      <c r="E13" s="49">
        <v>12</v>
      </c>
    </row>
    <row r="14" spans="1:12" x14ac:dyDescent="0.25">
      <c r="A14">
        <f>VLOOKUP(C14,Define!$A:$J,7,FALSE)</f>
        <v>20</v>
      </c>
      <c r="B14" s="50" t="str">
        <f>VLOOKUP(C14,Define!$A:$C,3,FALSE)</f>
        <v>cm</v>
      </c>
      <c r="C14" t="s">
        <v>70</v>
      </c>
      <c r="D14" t="str">
        <f>VLOOKUP(C14,Define!$A:$C,2,FALSE)</f>
        <v>The Height Of The Compressor Compartment</v>
      </c>
      <c r="E14" s="49">
        <v>13</v>
      </c>
    </row>
    <row r="15" spans="1:12" x14ac:dyDescent="0.25">
      <c r="A15">
        <f>VLOOKUP(C15,Define!$A:$J,7,FALSE)</f>
        <v>0.5</v>
      </c>
      <c r="B15" s="50" t="str">
        <f>VLOOKUP(C15,Define!$A:$C,3,FALSE)</f>
        <v>mm</v>
      </c>
      <c r="C15" t="s">
        <v>76</v>
      </c>
      <c r="D15" t="str">
        <f>VLOOKUP(C15,Define!$A:$C,2,FALSE)</f>
        <v>Thickness Of Outer Liner</v>
      </c>
      <c r="E15" s="49">
        <v>14</v>
      </c>
    </row>
    <row r="16" spans="1:12" x14ac:dyDescent="0.25">
      <c r="A16">
        <f>VLOOKUP(C16,Define!$A:$J,7,FALSE)</f>
        <v>41</v>
      </c>
      <c r="B16" s="50" t="str">
        <f>VLOOKUP(C16,Define!$A:$C,3,FALSE)</f>
        <v>W/m-C</v>
      </c>
      <c r="C16" t="s">
        <v>78</v>
      </c>
      <c r="D16" t="str">
        <f>VLOOKUP(C16,Define!$A:$C,2,FALSE)</f>
        <v>Outer Liner Thermal Conductivity</v>
      </c>
      <c r="E16" s="49">
        <v>15</v>
      </c>
    </row>
    <row r="17" spans="1:5" x14ac:dyDescent="0.25">
      <c r="A17">
        <f>VLOOKUP(C17,Define!$A:$J,7,FALSE)</f>
        <v>0.5</v>
      </c>
      <c r="B17" s="50" t="str">
        <f>VLOOKUP(C17,Define!$A:$C,3,FALSE)</f>
        <v>mm</v>
      </c>
      <c r="C17" t="s">
        <v>77</v>
      </c>
      <c r="D17" t="str">
        <f>VLOOKUP(C17,Define!$A:$C,2,FALSE)</f>
        <v>Thickness Of Inner Liner</v>
      </c>
      <c r="E17" s="49">
        <v>16</v>
      </c>
    </row>
    <row r="18" spans="1:5" x14ac:dyDescent="0.25">
      <c r="A18">
        <f>VLOOKUP(C18,Define!$A:$J,7,FALSE)</f>
        <v>41</v>
      </c>
      <c r="B18" s="50" t="str">
        <f>VLOOKUP(C18,Define!$A:$C,3,FALSE)</f>
        <v>W/m-C</v>
      </c>
      <c r="C18" t="s">
        <v>79</v>
      </c>
      <c r="D18" t="str">
        <f>VLOOKUP(C18,Define!$A:$C,2,FALSE)</f>
        <v>Inner Liner Thermal Conductivity</v>
      </c>
      <c r="E18" s="49">
        <v>17</v>
      </c>
    </row>
    <row r="19" spans="1:5" x14ac:dyDescent="0.25">
      <c r="A19">
        <f>VLOOKUP(C19,Define!$A:$J,7,FALSE)</f>
        <v>6.03</v>
      </c>
      <c r="B19" s="50" t="str">
        <f>VLOOKUP(C19,Define!$A:$C,3,FALSE)</f>
        <v>cm</v>
      </c>
      <c r="C19" t="s">
        <v>38</v>
      </c>
      <c r="D19" t="str">
        <f>VLOOKUP(C19,Define!$A:$C,2,FALSE)</f>
        <v>Insulation Thickness Freezer Top</v>
      </c>
      <c r="E19" s="49">
        <v>18</v>
      </c>
    </row>
    <row r="20" spans="1:5" x14ac:dyDescent="0.25">
      <c r="A20">
        <f>VLOOKUP(C20,Define!$A:$J,7,FALSE)</f>
        <v>6.03</v>
      </c>
      <c r="B20" s="50" t="str">
        <f>VLOOKUP(C20,Define!$A:$C,3,FALSE)</f>
        <v>cm</v>
      </c>
      <c r="C20" t="s">
        <v>58</v>
      </c>
      <c r="D20" t="str">
        <f>VLOOKUP(C20,Define!$A:$C,2,FALSE)</f>
        <v>Insulation Thickness Freezer Right Side</v>
      </c>
      <c r="E20" s="49">
        <v>19</v>
      </c>
    </row>
    <row r="21" spans="1:5" x14ac:dyDescent="0.25">
      <c r="A21">
        <f>VLOOKUP(C21,Define!$A:$J,7,FALSE)</f>
        <v>4.45</v>
      </c>
      <c r="B21" s="50" t="str">
        <f>VLOOKUP(C21,Define!$A:$C,3,FALSE)</f>
        <v>cm</v>
      </c>
      <c r="C21" t="s">
        <v>60</v>
      </c>
      <c r="D21" t="str">
        <f>VLOOKUP(C21,Define!$A:$C,2,FALSE)</f>
        <v>Insulation Thickness Freezer Front  Front (Door)</v>
      </c>
      <c r="E21" s="49">
        <v>20</v>
      </c>
    </row>
    <row r="22" spans="1:5" x14ac:dyDescent="0.25">
      <c r="A22">
        <f>VLOOKUP(C22,Define!$A:$J,7,FALSE)</f>
        <v>6.03</v>
      </c>
      <c r="B22" s="50" t="str">
        <f>VLOOKUP(C22,Define!$A:$C,3,FALSE)</f>
        <v>cm</v>
      </c>
      <c r="C22" t="s">
        <v>61</v>
      </c>
      <c r="D22" t="str">
        <f>VLOOKUP(C22,Define!$A:$C,2,FALSE)</f>
        <v>Insulation Thickness Freezer Back</v>
      </c>
      <c r="E22" s="49">
        <v>21</v>
      </c>
    </row>
    <row r="23" spans="1:5" x14ac:dyDescent="0.25">
      <c r="A23">
        <f>VLOOKUP(C23,Define!$A:$J,7,FALSE)</f>
        <v>5.08</v>
      </c>
      <c r="B23" s="50" t="str">
        <f>VLOOKUP(C23,Define!$A:$C,3,FALSE)</f>
        <v>cm</v>
      </c>
      <c r="C23" t="s">
        <v>5</v>
      </c>
      <c r="D23" t="str">
        <f>VLOOKUP(C23,Define!$A:$C,2,FALSE)</f>
        <v>Insulation thickness on the bottom</v>
      </c>
      <c r="E23" s="49">
        <v>22</v>
      </c>
    </row>
    <row r="24" spans="1:5" x14ac:dyDescent="0.25">
      <c r="A24">
        <f>VLOOKUP(C24,Define!$A:$J,7,FALSE)</f>
        <v>5.53</v>
      </c>
      <c r="B24" s="50" t="str">
        <f>VLOOKUP(C24,Define!$A:$C,3,FALSE)</f>
        <v>cm</v>
      </c>
      <c r="C24" t="s">
        <v>40</v>
      </c>
      <c r="D24" t="str">
        <f>VLOOKUP(C24,Define!$A:$C,2,FALSE)</f>
        <v xml:space="preserve">Cinsul-Thickness Of Insulation Over Compressor </v>
      </c>
      <c r="E24" s="49">
        <v>23</v>
      </c>
    </row>
    <row r="25" spans="1:5" x14ac:dyDescent="0.25">
      <c r="A25">
        <f>VLOOKUP(C25,Define!$A:$J,7,FALSE)</f>
        <v>5.08</v>
      </c>
      <c r="B25" s="50" t="str">
        <f>VLOOKUP(C25,Define!$A:$C,3,FALSE)</f>
        <v>cm</v>
      </c>
      <c r="C25" t="s">
        <v>71</v>
      </c>
      <c r="D25" t="str">
        <f>VLOOKUP(C25,Define!$A:$C,2,FALSE)</f>
        <v>Thickness Of Insulation On Side Of Compressor Compartment</v>
      </c>
      <c r="E25" s="49">
        <v>24</v>
      </c>
    </row>
    <row r="26" spans="1:5" x14ac:dyDescent="0.25">
      <c r="A26">
        <f>VLOOKUP(C26,Define!$A:$J,7,FALSE)</f>
        <v>5.08</v>
      </c>
      <c r="B26" s="50" t="str">
        <f>VLOOKUP(C26,Define!$A:$C,3,FALSE)</f>
        <v>cm</v>
      </c>
      <c r="C26" t="s">
        <v>72</v>
      </c>
      <c r="D26" t="str">
        <f>VLOOKUP(C26,Define!$A:$C,2,FALSE)</f>
        <v>Thickness Of Insulation On Top Of Compressor Compartment</v>
      </c>
      <c r="E26" s="49">
        <v>25</v>
      </c>
    </row>
    <row r="27" spans="1:5" x14ac:dyDescent="0.25">
      <c r="A27">
        <f>VLOOKUP(C27,Define!$A:$J,7,FALSE)</f>
        <v>21.01</v>
      </c>
      <c r="B27" s="50" t="str">
        <f>VLOOKUP(C27,Define!$A:$C,3,FALSE)</f>
        <v>liter</v>
      </c>
      <c r="C27" t="s">
        <v>57</v>
      </c>
      <c r="D27" t="str">
        <f>VLOOKUP(C27,Define!$A:$C,2,FALSE)</f>
        <v>Freezer Refrigerated Volume Shelf/Evap</v>
      </c>
      <c r="E27" s="49">
        <v>26</v>
      </c>
    </row>
    <row r="28" spans="1:5" x14ac:dyDescent="0.25">
      <c r="A28">
        <f>VLOOKUP(C28,Define!$A:$J,7,FALSE)</f>
        <v>135.07</v>
      </c>
      <c r="B28" s="50" t="str">
        <f>VLOOKUP(C28,Define!$A:$C,3,FALSE)</f>
        <v>liter</v>
      </c>
      <c r="C28" t="s">
        <v>10</v>
      </c>
      <c r="D28" t="str">
        <f>VLOOKUP(C28,Define!$A:$C,2,FALSE)</f>
        <v>Freezer Refrigerated Volume Net Volume</v>
      </c>
      <c r="E28" s="49">
        <v>27</v>
      </c>
    </row>
    <row r="29" spans="1:5" x14ac:dyDescent="0.25">
      <c r="A29">
        <f>VLOOKUP(C29,Define!$A:$J,7,FALSE)</f>
        <v>32.22</v>
      </c>
      <c r="B29" s="50" t="str">
        <f>VLOOKUP(C29,Define!$A:$C,3,FALSE)</f>
        <v>C</v>
      </c>
      <c r="C29" t="s">
        <v>35</v>
      </c>
      <c r="D29" t="str">
        <f>VLOOKUP(C29,Define!$A:$C,2,FALSE)</f>
        <v>Temperatures Room</v>
      </c>
      <c r="E29" s="49">
        <v>28</v>
      </c>
    </row>
    <row r="30" spans="1:5" x14ac:dyDescent="0.25">
      <c r="A30">
        <f>VLOOKUP(C30,Define!$A:$J,7,FALSE)</f>
        <v>-15</v>
      </c>
      <c r="B30" s="50" t="str">
        <f>VLOOKUP(C30,Define!$A:$C,3,FALSE)</f>
        <v>C</v>
      </c>
      <c r="C30" t="s">
        <v>62</v>
      </c>
      <c r="D30" t="str">
        <f>VLOOKUP(C30,Define!$A:$C,2,FALSE)</f>
        <v xml:space="preserve">Temperatures Freezer Cabinet </v>
      </c>
      <c r="E30" s="49">
        <v>29</v>
      </c>
    </row>
    <row r="31" spans="1:5" x14ac:dyDescent="0.25">
      <c r="A31">
        <f>VLOOKUP(C31,Define!$A:$J,7,FALSE)</f>
        <v>37.799999999999997</v>
      </c>
      <c r="B31" s="50" t="str">
        <f>VLOOKUP(C31,Define!$A:$C,3,FALSE)</f>
        <v>C</v>
      </c>
      <c r="C31" t="s">
        <v>64</v>
      </c>
      <c r="D31" t="str">
        <f>VLOOKUP(C31,Define!$A:$C,2,FALSE)</f>
        <v>Temperatures  Air Under Refrigerator</v>
      </c>
      <c r="E31" s="49">
        <v>30</v>
      </c>
    </row>
    <row r="32" spans="1:5" x14ac:dyDescent="0.25">
      <c r="A32">
        <f>VLOOKUP(C32,Define!$A:$J,7,FALSE)</f>
        <v>0.55500000000000005</v>
      </c>
      <c r="B32" s="50" t="str">
        <f>VLOOKUP(C32,Define!$A:$C,3,FALSE)</f>
        <v>cm.W/m2-C</v>
      </c>
      <c r="C32" t="s">
        <v>287</v>
      </c>
      <c r="D32" t="str">
        <f>VLOOKUP(C32,Define!$A:$C,2,FALSE)</f>
        <v>Thermal Conductivity Of Refrigerator Insulation</v>
      </c>
      <c r="E32" s="49">
        <v>31</v>
      </c>
    </row>
    <row r="33" spans="1:5" x14ac:dyDescent="0.25">
      <c r="A33">
        <f>VLOOKUP(C33,Define!$A:$J,7,FALSE)</f>
        <v>0.55500000000000005</v>
      </c>
      <c r="B33" s="50" t="str">
        <f>VLOOKUP(C33,Define!$A:$C,3,FALSE)</f>
        <v>cm.W/m2-C</v>
      </c>
      <c r="C33" t="s">
        <v>288</v>
      </c>
      <c r="D33" t="str">
        <f>VLOOKUP(C33,Define!$A:$C,2,FALSE)</f>
        <v>Thermal Conductivity Of Insulation In Top Of Chest Freezer</v>
      </c>
      <c r="E33" s="49">
        <v>32</v>
      </c>
    </row>
    <row r="34" spans="1:5" x14ac:dyDescent="0.25">
      <c r="A34">
        <f>VLOOKUP(C34,Define!$A:$J,7,FALSE)</f>
        <v>0.09</v>
      </c>
      <c r="B34" s="50" t="str">
        <f>VLOOKUP(C34,Define!$A:$C,3,FALSE)</f>
        <v>W/m-DEG-C</v>
      </c>
      <c r="C34" t="s">
        <v>43</v>
      </c>
      <c r="D34" t="str">
        <f>VLOOKUP(C34,Define!$A:$C,2,FALSE)</f>
        <v>Gasket Heat Leak Freezer Conductivity</v>
      </c>
      <c r="E34" s="49">
        <v>33</v>
      </c>
    </row>
    <row r="35" spans="1:5" x14ac:dyDescent="0.25">
      <c r="A35">
        <f>VLOOKUP(C35,Define!$A:$J,7,FALSE)</f>
        <v>32.200000000000003</v>
      </c>
      <c r="B35" s="50" t="str">
        <f>VLOOKUP(C35,Define!$A:$C,3,FALSE)</f>
        <v>C</v>
      </c>
      <c r="C35" t="s">
        <v>20</v>
      </c>
      <c r="D35" t="str">
        <f>VLOOKUP(C35,Define!$A:$C,2,FALSE)</f>
        <v>Door Openings Air Temperature</v>
      </c>
      <c r="E35" s="49">
        <v>34</v>
      </c>
    </row>
    <row r="36" spans="1:5" x14ac:dyDescent="0.25">
      <c r="A36">
        <f>VLOOKUP(C36,Define!$A:$J,7,FALSE)</f>
        <v>50</v>
      </c>
      <c r="B36" s="50" t="str">
        <f>VLOOKUP(C36,Define!$A:$C,3,FALSE)</f>
        <v>%</v>
      </c>
      <c r="C36" t="s">
        <v>22</v>
      </c>
      <c r="D36" t="str">
        <f>VLOOKUP(C36,Define!$A:$C,2,FALSE)</f>
        <v xml:space="preserve">Door Openings  Relative Humidity </v>
      </c>
      <c r="E36" s="49">
        <v>35</v>
      </c>
    </row>
    <row r="37" spans="1:5" x14ac:dyDescent="0.25">
      <c r="A37">
        <f>VLOOKUP(C37,Define!$A:$J,7,FALSE)</f>
        <v>0</v>
      </c>
      <c r="B37" s="50" t="str">
        <f>VLOOKUP(C37,Define!$A:$C,3,FALSE)</f>
        <v>Seconds</v>
      </c>
      <c r="C37" t="s">
        <v>19</v>
      </c>
      <c r="D37" t="str">
        <f>VLOOKUP(C37,Define!$A:$C,2,FALSE)</f>
        <v>Hours/Hr The Fresh Food Door Is Open</v>
      </c>
      <c r="E37" s="49">
        <v>36</v>
      </c>
    </row>
    <row r="38" spans="1:5" x14ac:dyDescent="0.25">
      <c r="A38">
        <f>VLOOKUP(C38,Define!$A:$J,7,FALSE)</f>
        <v>20</v>
      </c>
      <c r="B38" s="50" t="str">
        <f>VLOOKUP(C38,Define!$A:$C,3,FALSE)</f>
        <v>Seconds</v>
      </c>
      <c r="C38" t="s">
        <v>24</v>
      </c>
      <c r="D38" t="str">
        <f>VLOOKUP(C38,Define!$A:$C,2,FALSE)</f>
        <v>Duration  The Freezer Door Is Open</v>
      </c>
      <c r="E38" s="49">
        <v>37</v>
      </c>
    </row>
    <row r="39" spans="1:5" x14ac:dyDescent="0.25">
      <c r="A39">
        <f>VLOOKUP(C39,Define!$A:$J,7,FALSE)</f>
        <v>1.8332999999999999</v>
      </c>
      <c r="B39" s="50" t="str">
        <f>VLOOKUP(C39,Define!$A:$C,3,FALSE)</f>
        <v>W</v>
      </c>
      <c r="C39" t="s">
        <v>31</v>
      </c>
      <c r="D39" t="str">
        <f>VLOOKUP(C39,Define!$A:$C,2,FALSE)</f>
        <v xml:space="preserve">Anti-Sweat Heaters Freezer Cabinet </v>
      </c>
      <c r="E39" s="49">
        <v>38</v>
      </c>
    </row>
    <row r="40" spans="1:5" x14ac:dyDescent="0.25">
      <c r="A40">
        <f>VLOOKUP(C40,Define!$A:$J,7,FALSE)</f>
        <v>0</v>
      </c>
      <c r="B40" s="50" t="str">
        <f>VLOOKUP(C40,Define!$A:$C,3,FALSE)</f>
        <v>W</v>
      </c>
      <c r="C40" t="s">
        <v>27</v>
      </c>
      <c r="D40" t="str">
        <f>VLOOKUP(C40,Define!$A:$C,2,FALSE)</f>
        <v xml:space="preserve">Auxiliary Energy Freezer Cabinet  </v>
      </c>
      <c r="E40" s="49">
        <v>39</v>
      </c>
    </row>
    <row r="41" spans="1:5" x14ac:dyDescent="0.25">
      <c r="A41">
        <f>VLOOKUP(C41,Define!$A:$J,7,FALSE)</f>
        <v>0</v>
      </c>
      <c r="B41" s="50" t="str">
        <f>VLOOKUP(C41,Define!$A:$C,3,FALSE)</f>
        <v>W</v>
      </c>
      <c r="C41" t="s">
        <v>28</v>
      </c>
      <c r="D41" t="str">
        <f>VLOOKUP(C41,Define!$A:$C,2,FALSE)</f>
        <v xml:space="preserve">Auxiliary Energy Outside Cabinet </v>
      </c>
      <c r="E41" s="49">
        <v>40</v>
      </c>
    </row>
    <row r="42" spans="1:5" x14ac:dyDescent="0.25">
      <c r="A42">
        <f>VLOOKUP(C42,Define!$A:$J,7,FALSE)</f>
        <v>0</v>
      </c>
      <c r="B42" s="50" t="str">
        <f>VLOOKUP(C42,Define!$A:$C,3,FALSE)</f>
        <v>W</v>
      </c>
      <c r="C42" t="s">
        <v>75</v>
      </c>
      <c r="D42" t="str">
        <f>VLOOKUP(C42,Define!$A:$C,2,FALSE)</f>
        <v>Freezer  Penetrations</v>
      </c>
      <c r="E42" s="49">
        <v>41</v>
      </c>
    </row>
    <row r="43" spans="1:5" x14ac:dyDescent="0.25">
      <c r="A43">
        <f>VLOOKUP(C43,Define!$A:$J,7,FALSE)</f>
        <v>1.375</v>
      </c>
      <c r="B43" s="50" t="str">
        <f>VLOOKUP(C43,Define!$A:$C,3,FALSE)</f>
        <v>W</v>
      </c>
      <c r="C43" t="s">
        <v>30</v>
      </c>
      <c r="D43" t="str">
        <f>VLOOKUP(C43,Define!$A:$C,2,FALSE)</f>
        <v>Freezer Anti-Sweat Heater</v>
      </c>
      <c r="E43" s="49">
        <v>42</v>
      </c>
    </row>
    <row r="44" spans="1:5" x14ac:dyDescent="0.25">
      <c r="A44">
        <f>VLOOKUP(C44,Define!$A:$J,7,FALSE)</f>
        <v>1.2</v>
      </c>
      <c r="B44" s="50" t="str">
        <f>VLOOKUP(C44,Define!$A:$C,3,FALSE)</f>
        <v>W</v>
      </c>
      <c r="C44" t="s">
        <v>25</v>
      </c>
      <c r="D44" t="str">
        <f>VLOOKUP(C44,Define!$A:$C,2,FALSE)</f>
        <v>Freezer   Refrigerant Line Heat</v>
      </c>
      <c r="E44" s="49">
        <v>43</v>
      </c>
    </row>
    <row r="45" spans="1:5" x14ac:dyDescent="0.25">
      <c r="A45">
        <f>VLOOKUP(C45,Define!$A:$J,7,FALSE)</f>
        <v>0</v>
      </c>
      <c r="B45" s="50" t="str">
        <f>VLOOKUP(C45,Define!$A:$C,3,FALSE)</f>
        <v>W</v>
      </c>
      <c r="C45" t="s">
        <v>54</v>
      </c>
      <c r="D45" t="str">
        <f>VLOOKUP(C45,Define!$A:$C,2,FALSE)</f>
        <v xml:space="preserve">Freezer   Other Thermal Input </v>
      </c>
      <c r="E45" s="49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15" zoomScaleNormal="115" workbookViewId="0">
      <pane ySplit="1" topLeftCell="A17" activePane="bottomLeft" state="frozen"/>
      <selection activeCell="J7" sqref="J7"/>
      <selection pane="bottomLeft" activeCell="H28" sqref="H28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VLOOKUP(C2,Define!$A:$J,8,FALSE)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5</v>
      </c>
    </row>
    <row r="3" spans="1:12" x14ac:dyDescent="0.25">
      <c r="A3" t="str">
        <f>VLOOKUP(C3,Define!$A:$J,8,FALSE)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VLOOKUP(C4,Define!$A:$J,8,FALSE)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VLOOKUP(C5,Define!$A:$J,8,FALSE)</f>
        <v>Mode 7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VLOOKUP(C6,Define!$A:$J,8,FALSE)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VLOOKUP(C7,Define!$A:$J,8,FALSE)</f>
        <v>5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5</v>
      </c>
      <c r="I7" s="8"/>
      <c r="J7" s="64" t="s">
        <v>112</v>
      </c>
      <c r="K7" s="8"/>
      <c r="L7" s="58"/>
    </row>
    <row r="8" spans="1:12" x14ac:dyDescent="0.25">
      <c r="A8">
        <f>VLOOKUP(C8,Define!$A:$J,8,FALSE)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263</v>
      </c>
      <c r="H8" s="8"/>
      <c r="I8" s="8"/>
      <c r="J8" s="8"/>
      <c r="K8" s="8"/>
      <c r="L8" s="58"/>
    </row>
    <row r="9" spans="1:12" x14ac:dyDescent="0.25">
      <c r="A9">
        <f>VLOOKUP(C9,Define!$A:$J,8,FALSE)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264</v>
      </c>
      <c r="I9" s="16" t="s">
        <v>265</v>
      </c>
      <c r="J9" s="16"/>
      <c r="K9" s="16"/>
      <c r="L9" s="60"/>
    </row>
    <row r="10" spans="1:12" x14ac:dyDescent="0.25">
      <c r="A10">
        <f>VLOOKUP(C10,Define!$A:$J,8,FALSE)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VLOOKUP(C11,Define!$A:$J,8,FALSE)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VLOOKUP(C12,Define!$A:$J,8,FALSE)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VLOOKUP(C13,Define!$A:$J,8,FALSE)</f>
        <v>999999</v>
      </c>
      <c r="B13" s="50" t="str">
        <f>VLOOKUP(C13,Define!$A:$C,3,FALSE)</f>
        <v>&lt;NA&gt;</v>
      </c>
      <c r="C13" t="s">
        <v>81</v>
      </c>
      <c r="D13" t="str">
        <f>VLOOKUP(C13,Define!$A:$C,2,FALSE)</f>
        <v>Not Used In Calculation (kept for compatability)</v>
      </c>
      <c r="E13" s="49">
        <v>12</v>
      </c>
    </row>
    <row r="14" spans="1:12" x14ac:dyDescent="0.25">
      <c r="A14">
        <f>VLOOKUP(C14,Define!$A:$J,8,FALSE)</f>
        <v>1.59</v>
      </c>
      <c r="B14" s="50" t="str">
        <f>VLOOKUP(C14,Define!$A:$C,3,FALSE)</f>
        <v>cm</v>
      </c>
      <c r="C14" t="s">
        <v>44</v>
      </c>
      <c r="D14" t="str">
        <f>VLOOKUP(C14,Define!$A:$C,2,FALSE)</f>
        <v>Door Gasket Thickness</v>
      </c>
      <c r="E14" s="49">
        <v>13</v>
      </c>
    </row>
    <row r="15" spans="1:12" x14ac:dyDescent="0.25">
      <c r="A15">
        <f>VLOOKUP(C15,Define!$A:$J,8,FALSE)</f>
        <v>0</v>
      </c>
      <c r="B15" s="50" t="str">
        <f>VLOOKUP(C15,Define!$A:$C,3,FALSE)</f>
        <v>cm</v>
      </c>
      <c r="C15" t="s">
        <v>45</v>
      </c>
      <c r="D15" t="str">
        <f>VLOOKUP(C15,Define!$A:$C,2,FALSE)</f>
        <v>Compressor Compartment Top Depth</v>
      </c>
      <c r="E15" s="49">
        <v>14</v>
      </c>
    </row>
    <row r="16" spans="1:12" x14ac:dyDescent="0.25">
      <c r="A16">
        <f>VLOOKUP(C16,Define!$A:$J,8,FALSE)</f>
        <v>0</v>
      </c>
      <c r="B16" s="50" t="str">
        <f>VLOOKUP(C16,Define!$A:$C,3,FALSE)</f>
        <v>cm</v>
      </c>
      <c r="C16" t="s">
        <v>46</v>
      </c>
      <c r="D16" t="str">
        <f>VLOOKUP(C16,Define!$A:$C,2,FALSE)</f>
        <v>Compressor Compartment Bottom Depth</v>
      </c>
      <c r="E16" s="49">
        <v>15</v>
      </c>
    </row>
    <row r="17" spans="1:5" x14ac:dyDescent="0.25">
      <c r="A17">
        <f>VLOOKUP(C17,Define!$A:$J,8,FALSE)</f>
        <v>0</v>
      </c>
      <c r="B17" s="50" t="str">
        <f>VLOOKUP(C17,Define!$A:$C,3,FALSE)</f>
        <v>cm</v>
      </c>
      <c r="C17" t="s">
        <v>47</v>
      </c>
      <c r="D17" t="str">
        <f>VLOOKUP(C17,Define!$A:$C,2,FALSE)</f>
        <v>Compressor Compartment Height</v>
      </c>
      <c r="E17" s="49">
        <v>16</v>
      </c>
    </row>
    <row r="18" spans="1:5" x14ac:dyDescent="0.25">
      <c r="A18">
        <f>VLOOKUP(C18,Define!$A:$J,8,FALSE)</f>
        <v>0.5</v>
      </c>
      <c r="B18" s="50" t="str">
        <f>VLOOKUP(C18,Define!$A:$C,3,FALSE)</f>
        <v>mm</v>
      </c>
      <c r="C18" t="s">
        <v>76</v>
      </c>
      <c r="D18" t="str">
        <f>VLOOKUP(C18,Define!$A:$C,2,FALSE)</f>
        <v>Thickness Of Outer Liner</v>
      </c>
      <c r="E18" s="49">
        <v>17</v>
      </c>
    </row>
    <row r="19" spans="1:5" x14ac:dyDescent="0.25">
      <c r="A19">
        <f>VLOOKUP(C19,Define!$A:$J,8,FALSE)</f>
        <v>41</v>
      </c>
      <c r="B19" s="50" t="str">
        <f>VLOOKUP(C19,Define!$A:$C,3,FALSE)</f>
        <v>W/m-C</v>
      </c>
      <c r="C19" t="s">
        <v>78</v>
      </c>
      <c r="D19" t="str">
        <f>VLOOKUP(C19,Define!$A:$C,2,FALSE)</f>
        <v>Outer Liner Thermal Conductivity</v>
      </c>
      <c r="E19" s="49">
        <v>18</v>
      </c>
    </row>
    <row r="20" spans="1:5" x14ac:dyDescent="0.25">
      <c r="A20">
        <f>VLOOKUP(C20,Define!$A:$J,8,FALSE)</f>
        <v>0.5</v>
      </c>
      <c r="B20" s="50" t="str">
        <f>VLOOKUP(C20,Define!$A:$C,3,FALSE)</f>
        <v>mm</v>
      </c>
      <c r="C20" t="s">
        <v>77</v>
      </c>
      <c r="D20" t="str">
        <f>VLOOKUP(C20,Define!$A:$C,2,FALSE)</f>
        <v>Thickness Of Inner Liner</v>
      </c>
      <c r="E20" s="49">
        <v>19</v>
      </c>
    </row>
    <row r="21" spans="1:5" x14ac:dyDescent="0.25">
      <c r="A21">
        <f>VLOOKUP(C21,Define!$A:$J,8,FALSE)</f>
        <v>41</v>
      </c>
      <c r="B21" s="50" t="str">
        <f>VLOOKUP(C21,Define!$A:$C,3,FALSE)</f>
        <v>W/m-C</v>
      </c>
      <c r="C21" t="s">
        <v>79</v>
      </c>
      <c r="D21" t="str">
        <f>VLOOKUP(C21,Define!$A:$C,2,FALSE)</f>
        <v>Inner Liner Thermal Conductivity</v>
      </c>
      <c r="E21" s="49">
        <v>20</v>
      </c>
    </row>
    <row r="22" spans="1:5" x14ac:dyDescent="0.25">
      <c r="A22">
        <f>VLOOKUP(C22,Define!$A:$J,8,FALSE)</f>
        <v>6.03</v>
      </c>
      <c r="B22" s="50" t="str">
        <f>VLOOKUP(C22,Define!$A:$C,3,FALSE)</f>
        <v>cm</v>
      </c>
      <c r="C22" t="s">
        <v>38</v>
      </c>
      <c r="D22" t="str">
        <f>VLOOKUP(C22,Define!$A:$C,2,FALSE)</f>
        <v>Insulation Thickness Freezer Top</v>
      </c>
      <c r="E22" s="49">
        <v>21</v>
      </c>
    </row>
    <row r="23" spans="1:5" x14ac:dyDescent="0.25">
      <c r="A23">
        <f>VLOOKUP(C23,Define!$A:$J,8,FALSE)</f>
        <v>6.03</v>
      </c>
      <c r="B23" s="50" t="str">
        <f>VLOOKUP(C23,Define!$A:$C,3,FALSE)</f>
        <v>cm</v>
      </c>
      <c r="C23" t="s">
        <v>59</v>
      </c>
      <c r="D23" t="str">
        <f>VLOOKUP(C23,Define!$A:$C,2,FALSE)</f>
        <v>Insulation Thickness Freezer Left Side</v>
      </c>
      <c r="E23" s="49">
        <v>22</v>
      </c>
    </row>
    <row r="24" spans="1:5" x14ac:dyDescent="0.25">
      <c r="A24">
        <f>VLOOKUP(C24,Define!$A:$J,8,FALSE)</f>
        <v>6.03</v>
      </c>
      <c r="B24" s="50" t="str">
        <f>VLOOKUP(C24,Define!$A:$C,3,FALSE)</f>
        <v>cm</v>
      </c>
      <c r="C24" t="s">
        <v>58</v>
      </c>
      <c r="D24" t="str">
        <f>VLOOKUP(C24,Define!$A:$C,2,FALSE)</f>
        <v>Insulation Thickness Freezer Right Side</v>
      </c>
      <c r="E24" s="49">
        <v>23</v>
      </c>
    </row>
    <row r="25" spans="1:5" x14ac:dyDescent="0.25">
      <c r="A25">
        <f>VLOOKUP(C25,Define!$A:$J,8,FALSE)</f>
        <v>4.45</v>
      </c>
      <c r="B25" s="50" t="str">
        <f>VLOOKUP(C25,Define!$A:$C,3,FALSE)</f>
        <v>cm</v>
      </c>
      <c r="C25" t="s">
        <v>60</v>
      </c>
      <c r="D25" t="str">
        <f>VLOOKUP(C25,Define!$A:$C,2,FALSE)</f>
        <v>Insulation Thickness Freezer Front  Front (Door)</v>
      </c>
      <c r="E25" s="49">
        <v>24</v>
      </c>
    </row>
    <row r="26" spans="1:5" x14ac:dyDescent="0.25">
      <c r="A26">
        <f>VLOOKUP(C26,Define!$A:$J,8,FALSE)</f>
        <v>6.03</v>
      </c>
      <c r="B26" s="50" t="str">
        <f>VLOOKUP(C26,Define!$A:$C,3,FALSE)</f>
        <v>cm</v>
      </c>
      <c r="C26" t="s">
        <v>61</v>
      </c>
      <c r="D26" t="str">
        <f>VLOOKUP(C26,Define!$A:$C,2,FALSE)</f>
        <v>Insulation Thickness Freezer Back</v>
      </c>
      <c r="E26" s="49">
        <v>25</v>
      </c>
    </row>
    <row r="27" spans="1:5" x14ac:dyDescent="0.25">
      <c r="A27">
        <f>VLOOKUP(C27,Define!$A:$J,8,FALSE)</f>
        <v>5.08</v>
      </c>
      <c r="B27" s="50" t="str">
        <f>VLOOKUP(C27,Define!$A:$C,3,FALSE)</f>
        <v>cm</v>
      </c>
      <c r="C27" t="s">
        <v>5</v>
      </c>
      <c r="D27" t="str">
        <f>VLOOKUP(C27,Define!$A:$C,2,FALSE)</f>
        <v>Insulation thickness on the bottom</v>
      </c>
      <c r="E27" s="49">
        <v>26</v>
      </c>
    </row>
    <row r="28" spans="1:5" x14ac:dyDescent="0.25">
      <c r="A28">
        <f>VLOOKUP(C28,Define!$A:$J,8,FALSE)</f>
        <v>5.53</v>
      </c>
      <c r="B28" s="50" t="str">
        <f>VLOOKUP(C28,Define!$A:$C,3,FALSE)</f>
        <v>cm</v>
      </c>
      <c r="C28" t="s">
        <v>40</v>
      </c>
      <c r="D28" t="str">
        <f>VLOOKUP(C28,Define!$A:$C,2,FALSE)</f>
        <v xml:space="preserve">Cinsul-Thickness Of Insulation Over Compressor </v>
      </c>
      <c r="E28" s="49">
        <v>27</v>
      </c>
    </row>
    <row r="29" spans="1:5" x14ac:dyDescent="0.25">
      <c r="A29">
        <f>VLOOKUP(C29,Define!$A:$J,8,FALSE)</f>
        <v>21.01</v>
      </c>
      <c r="B29" s="50" t="str">
        <f>VLOOKUP(C29,Define!$A:$C,3,FALSE)</f>
        <v>liter</v>
      </c>
      <c r="C29" t="s">
        <v>57</v>
      </c>
      <c r="D29" t="str">
        <f>VLOOKUP(C29,Define!$A:$C,2,FALSE)</f>
        <v>Freezer Refrigerated Volume Shelf/Evap</v>
      </c>
      <c r="E29" s="49">
        <v>28</v>
      </c>
    </row>
    <row r="30" spans="1:5" x14ac:dyDescent="0.25">
      <c r="A30">
        <f>VLOOKUP(C30,Define!$A:$J,8,FALSE)</f>
        <v>135.07</v>
      </c>
      <c r="B30" s="50" t="str">
        <f>VLOOKUP(C30,Define!$A:$C,3,FALSE)</f>
        <v>liter</v>
      </c>
      <c r="C30" t="s">
        <v>10</v>
      </c>
      <c r="D30" t="str">
        <f>VLOOKUP(C30,Define!$A:$C,2,FALSE)</f>
        <v>Freezer Refrigerated Volume Net Volume</v>
      </c>
      <c r="E30" s="49">
        <v>29</v>
      </c>
    </row>
    <row r="31" spans="1:5" x14ac:dyDescent="0.25">
      <c r="A31">
        <f>VLOOKUP(C31,Define!$A:$J,8,FALSE)</f>
        <v>32.22</v>
      </c>
      <c r="B31" s="50" t="str">
        <f>VLOOKUP(C31,Define!$A:$C,3,FALSE)</f>
        <v>C</v>
      </c>
      <c r="C31" t="s">
        <v>35</v>
      </c>
      <c r="D31" t="str">
        <f>VLOOKUP(C31,Define!$A:$C,2,FALSE)</f>
        <v>Temperatures Room</v>
      </c>
      <c r="E31" s="49">
        <v>30</v>
      </c>
    </row>
    <row r="32" spans="1:5" x14ac:dyDescent="0.25">
      <c r="A32">
        <f>VLOOKUP(C32,Define!$A:$J,8,FALSE)</f>
        <v>-15</v>
      </c>
      <c r="B32" s="50" t="str">
        <f>VLOOKUP(C32,Define!$A:$C,3,FALSE)</f>
        <v>C</v>
      </c>
      <c r="C32" t="s">
        <v>62</v>
      </c>
      <c r="D32" t="str">
        <f>VLOOKUP(C32,Define!$A:$C,2,FALSE)</f>
        <v xml:space="preserve">Temperatures Freezer Cabinet </v>
      </c>
      <c r="E32" s="49">
        <v>31</v>
      </c>
    </row>
    <row r="33" spans="1:5" x14ac:dyDescent="0.25">
      <c r="A33">
        <f>VLOOKUP(C33,Define!$A:$J,8,FALSE)</f>
        <v>37.799999999999997</v>
      </c>
      <c r="B33" s="50" t="str">
        <f>VLOOKUP(C33,Define!$A:$C,3,FALSE)</f>
        <v>C</v>
      </c>
      <c r="C33" t="s">
        <v>64</v>
      </c>
      <c r="D33" t="str">
        <f>VLOOKUP(C33,Define!$A:$C,2,FALSE)</f>
        <v>Temperatures  Air Under Refrigerator</v>
      </c>
      <c r="E33" s="49">
        <v>32</v>
      </c>
    </row>
    <row r="34" spans="1:5" x14ac:dyDescent="0.25">
      <c r="A34">
        <f>VLOOKUP(C34,Define!$A:$J,8,FALSE)</f>
        <v>0.55500000000000005</v>
      </c>
      <c r="B34" s="50" t="str">
        <f>VLOOKUP(C34,Define!$A:$C,3,FALSE)</f>
        <v>cm.W/m2-C</v>
      </c>
      <c r="C34" t="s">
        <v>287</v>
      </c>
      <c r="D34" t="str">
        <f>VLOOKUP(C34,Define!$A:$C,2,FALSE)</f>
        <v>Thermal Conductivity Of Refrigerator Insulation</v>
      </c>
      <c r="E34" s="49">
        <v>33</v>
      </c>
    </row>
    <row r="35" spans="1:5" x14ac:dyDescent="0.25">
      <c r="A35">
        <f>VLOOKUP(C35,Define!$A:$J,8,FALSE)</f>
        <v>0.55500000000000005</v>
      </c>
      <c r="B35" s="50" t="str">
        <f>VLOOKUP(C35,Define!$A:$C,3,FALSE)</f>
        <v>m2-C/cm.W</v>
      </c>
      <c r="C35" t="s">
        <v>85</v>
      </c>
      <c r="D35" t="str">
        <f>VLOOKUP(C35,Define!$A:$C,2,FALSE)</f>
        <v>Thermal Resistivity  Of Freezer Wedge Insulation</v>
      </c>
      <c r="E35" s="49">
        <v>34</v>
      </c>
    </row>
    <row r="36" spans="1:5" x14ac:dyDescent="0.25">
      <c r="A36">
        <f>VLOOKUP(C36,Define!$A:$J,8,FALSE)</f>
        <v>0.55500000000000005</v>
      </c>
      <c r="B36" s="50" t="str">
        <f>VLOOKUP(C36,Define!$A:$C,3,FALSE)</f>
        <v>cm.W/m2-C</v>
      </c>
      <c r="C36" t="s">
        <v>289</v>
      </c>
      <c r="D36" t="str">
        <f>VLOOKUP(C36,Define!$A:$C,2,FALSE)</f>
        <v>Thermal Conductivity Of The Door</v>
      </c>
      <c r="E36" s="49">
        <v>35</v>
      </c>
    </row>
    <row r="37" spans="1:5" x14ac:dyDescent="0.25">
      <c r="A37">
        <f>VLOOKUP(C37,Define!$A:$J,8,FALSE)</f>
        <v>0.09</v>
      </c>
      <c r="B37" s="50" t="str">
        <f>VLOOKUP(C37,Define!$A:$C,3,FALSE)</f>
        <v>W/m-DEG-C</v>
      </c>
      <c r="C37" t="s">
        <v>43</v>
      </c>
      <c r="D37" t="str">
        <f>VLOOKUP(C37,Define!$A:$C,2,FALSE)</f>
        <v>Gasket Heat Leak Freezer Conductivity</v>
      </c>
      <c r="E37" s="49">
        <v>36</v>
      </c>
    </row>
    <row r="38" spans="1:5" x14ac:dyDescent="0.25">
      <c r="A38">
        <f>VLOOKUP(C38,Define!$A:$J,8,FALSE)</f>
        <v>32.200000000000003</v>
      </c>
      <c r="B38" s="50" t="str">
        <f>VLOOKUP(C38,Define!$A:$C,3,FALSE)</f>
        <v>C</v>
      </c>
      <c r="C38" t="s">
        <v>20</v>
      </c>
      <c r="D38" t="str">
        <f>VLOOKUP(C38,Define!$A:$C,2,FALSE)</f>
        <v>Door Openings Air Temperature</v>
      </c>
      <c r="E38" s="49">
        <v>37</v>
      </c>
    </row>
    <row r="39" spans="1:5" x14ac:dyDescent="0.25">
      <c r="A39">
        <f>VLOOKUP(C39,Define!$A:$J,8,FALSE)</f>
        <v>50</v>
      </c>
      <c r="B39" s="50" t="str">
        <f>VLOOKUP(C39,Define!$A:$C,3,FALSE)</f>
        <v>%</v>
      </c>
      <c r="C39" t="s">
        <v>22</v>
      </c>
      <c r="D39" t="str">
        <f>VLOOKUP(C39,Define!$A:$C,2,FALSE)</f>
        <v xml:space="preserve">Door Openings  Relative Humidity </v>
      </c>
      <c r="E39" s="49">
        <v>38</v>
      </c>
    </row>
    <row r="40" spans="1:5" x14ac:dyDescent="0.25">
      <c r="A40">
        <f>VLOOKUP(C40,Define!$A:$J,8,FALSE)</f>
        <v>0</v>
      </c>
      <c r="B40" s="50" t="str">
        <f>VLOOKUP(C40,Define!$A:$C,3,FALSE)</f>
        <v>Seconds</v>
      </c>
      <c r="C40" t="s">
        <v>19</v>
      </c>
      <c r="D40" t="str">
        <f>VLOOKUP(C40,Define!$A:$C,2,FALSE)</f>
        <v>Hours/Hr The Fresh Food Door Is Open</v>
      </c>
      <c r="E40" s="49">
        <v>39</v>
      </c>
    </row>
    <row r="41" spans="1:5" x14ac:dyDescent="0.25">
      <c r="A41">
        <f>VLOOKUP(C41,Define!$A:$J,8,FALSE)</f>
        <v>20</v>
      </c>
      <c r="B41" s="50" t="str">
        <f>VLOOKUP(C41,Define!$A:$C,3,FALSE)</f>
        <v>Seconds</v>
      </c>
      <c r="C41" t="s">
        <v>24</v>
      </c>
      <c r="D41" t="str">
        <f>VLOOKUP(C41,Define!$A:$C,2,FALSE)</f>
        <v>Duration  The Freezer Door Is Open</v>
      </c>
      <c r="E41" s="49">
        <v>40</v>
      </c>
    </row>
    <row r="42" spans="1:5" x14ac:dyDescent="0.25">
      <c r="A42">
        <f>VLOOKUP(C42,Define!$A:$J,8,FALSE)</f>
        <v>1.8332999999999999</v>
      </c>
      <c r="B42" s="50" t="str">
        <f>VLOOKUP(C42,Define!$A:$C,3,FALSE)</f>
        <v>W</v>
      </c>
      <c r="C42" t="s">
        <v>31</v>
      </c>
      <c r="D42" t="str">
        <f>VLOOKUP(C42,Define!$A:$C,2,FALSE)</f>
        <v xml:space="preserve">Anti-Sweat Heaters Freezer Cabinet </v>
      </c>
      <c r="E42" s="49">
        <v>41</v>
      </c>
    </row>
    <row r="43" spans="1:5" x14ac:dyDescent="0.25">
      <c r="A43">
        <f>VLOOKUP(C43,Define!$A:$J,8,FALSE)</f>
        <v>0</v>
      </c>
      <c r="B43" s="50" t="str">
        <f>VLOOKUP(C43,Define!$A:$C,3,FALSE)</f>
        <v>W</v>
      </c>
      <c r="C43" t="s">
        <v>27</v>
      </c>
      <c r="D43" t="str">
        <f>VLOOKUP(C43,Define!$A:$C,2,FALSE)</f>
        <v xml:space="preserve">Auxiliary Energy Freezer Cabinet  </v>
      </c>
      <c r="E43" s="49">
        <v>42</v>
      </c>
    </row>
    <row r="44" spans="1:5" x14ac:dyDescent="0.25">
      <c r="A44">
        <f>VLOOKUP(C44,Define!$A:$J,8,FALSE)</f>
        <v>0</v>
      </c>
      <c r="B44" s="50" t="str">
        <f>VLOOKUP(C44,Define!$A:$C,3,FALSE)</f>
        <v>W</v>
      </c>
      <c r="C44" t="s">
        <v>28</v>
      </c>
      <c r="D44" t="str">
        <f>VLOOKUP(C44,Define!$A:$C,2,FALSE)</f>
        <v xml:space="preserve">Auxiliary Energy Outside Cabinet </v>
      </c>
      <c r="E44" s="49">
        <v>43</v>
      </c>
    </row>
    <row r="45" spans="1:5" x14ac:dyDescent="0.25">
      <c r="A45">
        <f>VLOOKUP(C45,Define!$A:$J,8,FALSE)</f>
        <v>0</v>
      </c>
      <c r="B45" s="50" t="str">
        <f>VLOOKUP(C45,Define!$A:$C,3,FALSE)</f>
        <v>W</v>
      </c>
      <c r="C45" t="s">
        <v>75</v>
      </c>
      <c r="D45" t="str">
        <f>VLOOKUP(C45,Define!$A:$C,2,FALSE)</f>
        <v>Freezer  Penetrations</v>
      </c>
      <c r="E45" s="49">
        <v>44</v>
      </c>
    </row>
    <row r="46" spans="1:5" x14ac:dyDescent="0.25">
      <c r="A46">
        <f>VLOOKUP(C46,Define!$A:$J,8,FALSE)</f>
        <v>1.375</v>
      </c>
      <c r="B46" s="50" t="str">
        <f>VLOOKUP(C46,Define!$A:$C,3,FALSE)</f>
        <v>W</v>
      </c>
      <c r="C46" t="s">
        <v>30</v>
      </c>
      <c r="D46" t="str">
        <f>VLOOKUP(C46,Define!$A:$C,2,FALSE)</f>
        <v>Freezer Anti-Sweat Heater</v>
      </c>
      <c r="E46" s="49">
        <v>45</v>
      </c>
    </row>
    <row r="47" spans="1:5" x14ac:dyDescent="0.25">
      <c r="A47">
        <f>VLOOKUP(C47,Define!$A:$J,8,FALSE)</f>
        <v>1.2</v>
      </c>
      <c r="B47" s="50" t="str">
        <f>VLOOKUP(C47,Define!$A:$C,3,FALSE)</f>
        <v>W</v>
      </c>
      <c r="C47" t="s">
        <v>25</v>
      </c>
      <c r="D47" t="str">
        <f>VLOOKUP(C47,Define!$A:$C,2,FALSE)</f>
        <v>Freezer   Refrigerant Line Heat</v>
      </c>
      <c r="E47" s="49">
        <v>46</v>
      </c>
    </row>
    <row r="48" spans="1:5" x14ac:dyDescent="0.25">
      <c r="A48">
        <f>VLOOKUP(C48,Define!$A:$J,8,FALSE)</f>
        <v>0</v>
      </c>
      <c r="B48" s="50" t="str">
        <f>VLOOKUP(C48,Define!$A:$C,3,FALSE)</f>
        <v>W</v>
      </c>
      <c r="C48" t="s">
        <v>54</v>
      </c>
      <c r="D48" t="str">
        <f>VLOOKUP(C48,Define!$A:$C,2,FALSE)</f>
        <v xml:space="preserve">Freezer   Other Thermal Input </v>
      </c>
      <c r="E48" s="49">
        <v>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115" zoomScaleNormal="115" workbookViewId="0">
      <pane ySplit="1" topLeftCell="A17" activePane="bottomLeft" state="frozen"/>
      <selection activeCell="J7" sqref="J7"/>
      <selection pane="bottomLeft" activeCell="A38" sqref="A38"/>
    </sheetView>
  </sheetViews>
  <sheetFormatPr defaultRowHeight="15" x14ac:dyDescent="0.25"/>
  <cols>
    <col min="1" max="1" width="35.42578125" customWidth="1"/>
    <col min="2" max="2" width="11.42578125" style="50" customWidth="1"/>
    <col min="3" max="3" width="10.28515625" customWidth="1"/>
    <col min="4" max="4" width="59.85546875" customWidth="1"/>
    <col min="5" max="5" width="6.85546875" style="3" customWidth="1"/>
  </cols>
  <sheetData>
    <row r="1" spans="1:12" x14ac:dyDescent="0.25">
      <c r="A1" s="23" t="s">
        <v>199</v>
      </c>
      <c r="B1" s="48" t="s">
        <v>80</v>
      </c>
      <c r="C1" s="23" t="s">
        <v>6</v>
      </c>
      <c r="D1" s="23" t="s">
        <v>88</v>
      </c>
      <c r="E1" s="47" t="s">
        <v>34</v>
      </c>
    </row>
    <row r="2" spans="1:12" x14ac:dyDescent="0.25">
      <c r="A2" t="str">
        <f>VLOOKUP(C2,Define!$A:$J,9,FALSE)</f>
        <v>CERA App from Fortran To Python</v>
      </c>
      <c r="B2" s="50" t="str">
        <f>VLOOKUP(C2,Define!$A:$C,3,FALSE)</f>
        <v>-</v>
      </c>
      <c r="C2" t="s">
        <v>101</v>
      </c>
      <c r="D2" t="str">
        <f>VLOOKUP(C2,Define!$A:$C,2,FALSE)</f>
        <v>User Comment Line 1</v>
      </c>
      <c r="E2" s="49">
        <v>1</v>
      </c>
      <c r="F2" s="2" t="str">
        <f>"Configration   " &amp;A7</f>
        <v>Configration   6</v>
      </c>
    </row>
    <row r="3" spans="1:12" x14ac:dyDescent="0.25">
      <c r="A3" t="str">
        <f>VLOOKUP(C3,Define!$A:$J,9,FALSE)</f>
        <v xml:space="preserve">Python 3.8.3 </v>
      </c>
      <c r="B3" s="50" t="str">
        <f>VLOOKUP(C3,Define!$A:$C,3,FALSE)</f>
        <v>-</v>
      </c>
      <c r="C3" t="s">
        <v>102</v>
      </c>
      <c r="D3" t="str">
        <f>VLOOKUP(C3,Define!$A:$C,2,FALSE)</f>
        <v>User Comment Line 2</v>
      </c>
      <c r="E3" s="49">
        <v>2</v>
      </c>
      <c r="F3" t="s">
        <v>200</v>
      </c>
    </row>
    <row r="4" spans="1:12" x14ac:dyDescent="0.25">
      <c r="A4" t="str">
        <f>VLOOKUP(C4,Define!$A:$J,9,FALSE)</f>
        <v>==============</v>
      </c>
      <c r="B4" s="50" t="str">
        <f>VLOOKUP(C4,Define!$A:$C,3,FALSE)</f>
        <v>-</v>
      </c>
      <c r="C4" t="s">
        <v>103</v>
      </c>
      <c r="D4" t="str">
        <f>VLOOKUP(C4,Define!$A:$C,2,FALSE)</f>
        <v>User Comment Line 3</v>
      </c>
      <c r="E4" s="49">
        <v>3</v>
      </c>
      <c r="F4" t="s">
        <v>201</v>
      </c>
    </row>
    <row r="5" spans="1:12" x14ac:dyDescent="0.25">
      <c r="A5" t="str">
        <f>VLOOKUP(C5,Define!$A:$J,9,FALSE)</f>
        <v>Mode 4</v>
      </c>
      <c r="B5" s="50" t="str">
        <f>VLOOKUP(C5,Define!$A:$C,3,FALSE)</f>
        <v>-</v>
      </c>
      <c r="C5" t="s">
        <v>104</v>
      </c>
      <c r="D5" t="str">
        <f>VLOOKUP(C5,Define!$A:$C,2,FALSE)</f>
        <v>User Comment Line 4</v>
      </c>
      <c r="E5" s="49">
        <v>4</v>
      </c>
    </row>
    <row r="6" spans="1:12" ht="15.75" thickBot="1" x14ac:dyDescent="0.3">
      <c r="A6" t="str">
        <f ca="1">VLOOKUP(C6,Define!$A:$J,9,FALSE)</f>
        <v>16/7/2020  0:37</v>
      </c>
      <c r="B6" s="50" t="str">
        <f>VLOOKUP(C6,Define!$A:$C,3,FALSE)</f>
        <v>-</v>
      </c>
      <c r="C6" t="s">
        <v>105</v>
      </c>
      <c r="D6" t="str">
        <f>VLOOKUP(C6,Define!$A:$C,2,FALSE)</f>
        <v>User Comment Line 5</v>
      </c>
      <c r="E6" s="49">
        <v>5</v>
      </c>
      <c r="G6" s="61" t="s">
        <v>250</v>
      </c>
      <c r="H6" s="62"/>
      <c r="I6" s="62"/>
      <c r="J6" s="62"/>
      <c r="K6" s="62"/>
      <c r="L6" s="63"/>
    </row>
    <row r="7" spans="1:12" ht="15.75" thickTop="1" x14ac:dyDescent="0.25">
      <c r="A7">
        <f>VLOOKUP(C7,Define!$A:$J,9,FALSE)</f>
        <v>6</v>
      </c>
      <c r="B7" s="50" t="str">
        <f>VLOOKUP(C7,Define!$A:$C,3,FALSE)</f>
        <v>-</v>
      </c>
      <c r="C7" t="s">
        <v>53</v>
      </c>
      <c r="D7" t="str">
        <f>VLOOKUP(C7,Define!$A:$C,2,FALSE)</f>
        <v>Configration Type</v>
      </c>
      <c r="E7" s="49">
        <v>6</v>
      </c>
      <c r="G7" s="57" t="str">
        <f>"Configration " &amp;A7</f>
        <v>Configration 6</v>
      </c>
      <c r="I7" s="8"/>
      <c r="J7" s="64" t="s">
        <v>113</v>
      </c>
      <c r="K7" s="8"/>
      <c r="L7" s="58"/>
    </row>
    <row r="8" spans="1:12" x14ac:dyDescent="0.25">
      <c r="A8">
        <f>VLOOKUP(C8,Define!$A:$J,9,FALSE)</f>
        <v>156.21</v>
      </c>
      <c r="B8" s="50" t="str">
        <f>VLOOKUP(C8,Define!$A:$C,3,FALSE)</f>
        <v>cm</v>
      </c>
      <c r="C8" t="s">
        <v>0</v>
      </c>
      <c r="D8" t="str">
        <f>VLOOKUP(C8,Define!$A:$C,2,FALSE)</f>
        <v>Overall Height</v>
      </c>
      <c r="E8" s="49">
        <v>7</v>
      </c>
      <c r="G8" s="57" t="s">
        <v>266</v>
      </c>
      <c r="H8" s="8"/>
      <c r="I8" s="8"/>
      <c r="J8" s="8"/>
      <c r="K8" s="8"/>
      <c r="L8" s="58"/>
    </row>
    <row r="9" spans="1:12" x14ac:dyDescent="0.25">
      <c r="A9">
        <f>VLOOKUP(C9,Define!$A:$J,9,FALSE)</f>
        <v>76.2</v>
      </c>
      <c r="B9" s="50" t="str">
        <f>VLOOKUP(C9,Define!$A:$C,3,FALSE)</f>
        <v>cm</v>
      </c>
      <c r="C9" t="s">
        <v>1</v>
      </c>
      <c r="D9" t="str">
        <f>VLOOKUP(C9,Define!$A:$C,2,FALSE)</f>
        <v>Overall Width</v>
      </c>
      <c r="E9" s="49">
        <v>8</v>
      </c>
      <c r="G9" s="59"/>
      <c r="H9" s="16" t="s">
        <v>267</v>
      </c>
      <c r="I9" s="16" t="s">
        <v>268</v>
      </c>
      <c r="J9" s="16"/>
      <c r="K9" s="16"/>
      <c r="L9" s="60"/>
    </row>
    <row r="10" spans="1:12" x14ac:dyDescent="0.25">
      <c r="A10">
        <f>VLOOKUP(C10,Define!$A:$J,9,FALSE)</f>
        <v>71.75</v>
      </c>
      <c r="B10" s="50" t="str">
        <f>VLOOKUP(C10,Define!$A:$C,3,FALSE)</f>
        <v>cm</v>
      </c>
      <c r="C10" t="s">
        <v>2</v>
      </c>
      <c r="D10" t="str">
        <f>VLOOKUP(C10,Define!$A:$C,2,FALSE)</f>
        <v>Overall: Depth</v>
      </c>
      <c r="E10" s="49">
        <v>9</v>
      </c>
    </row>
    <row r="11" spans="1:12" x14ac:dyDescent="0.25">
      <c r="A11">
        <f>VLOOKUP(C11,Define!$A:$J,9,FALSE)</f>
        <v>7.62</v>
      </c>
      <c r="B11" s="50" t="str">
        <f>VLOOKUP(C11,Define!$A:$C,3,FALSE)</f>
        <v>cm</v>
      </c>
      <c r="C11" t="s">
        <v>49</v>
      </c>
      <c r="D11" t="str">
        <f>VLOOKUP(C11,Define!$A:$C,2,FALSE)</f>
        <v>Freezer Freezer Wedge</v>
      </c>
      <c r="E11" s="49">
        <v>10</v>
      </c>
    </row>
    <row r="12" spans="1:12" x14ac:dyDescent="0.25">
      <c r="A12">
        <f>VLOOKUP(C12,Define!$A:$J,9,FALSE)</f>
        <v>3.87</v>
      </c>
      <c r="B12" s="50" t="str">
        <f>VLOOKUP(C12,Define!$A:$C,3,FALSE)</f>
        <v>cm</v>
      </c>
      <c r="C12" t="s">
        <v>50</v>
      </c>
      <c r="D12" t="str">
        <f>VLOOKUP(C12,Define!$A:$C,2,FALSE)</f>
        <v>Freezer Freezer Flange</v>
      </c>
      <c r="E12" s="49">
        <v>11</v>
      </c>
    </row>
    <row r="13" spans="1:12" x14ac:dyDescent="0.25">
      <c r="A13">
        <f>VLOOKUP(C13,Define!$A:$J,9,FALSE)</f>
        <v>999999</v>
      </c>
      <c r="B13" s="50" t="str">
        <f>VLOOKUP(C13,Define!$A:$C,3,FALSE)</f>
        <v>&lt;NA&gt;</v>
      </c>
      <c r="C13" t="s">
        <v>81</v>
      </c>
      <c r="D13" t="str">
        <f>VLOOKUP(C13,Define!$A:$C,2,FALSE)</f>
        <v>Not Used In Calculation (kept for compatability)</v>
      </c>
      <c r="E13" s="49">
        <v>12</v>
      </c>
    </row>
    <row r="14" spans="1:12" x14ac:dyDescent="0.25">
      <c r="A14">
        <f>VLOOKUP(C14,Define!$A:$J,9,FALSE)</f>
        <v>1.59</v>
      </c>
      <c r="B14" s="50" t="str">
        <f>VLOOKUP(C14,Define!$A:$C,3,FALSE)</f>
        <v>cm</v>
      </c>
      <c r="C14" t="s">
        <v>44</v>
      </c>
      <c r="D14" t="str">
        <f>VLOOKUP(C14,Define!$A:$C,2,FALSE)</f>
        <v>Door Gasket Thickness</v>
      </c>
      <c r="E14" s="49">
        <v>13</v>
      </c>
    </row>
    <row r="15" spans="1:12" x14ac:dyDescent="0.25">
      <c r="A15">
        <f>VLOOKUP(C15,Define!$A:$J,9,FALSE)</f>
        <v>0</v>
      </c>
      <c r="B15" s="50" t="str">
        <f>VLOOKUP(C15,Define!$A:$C,3,FALSE)</f>
        <v>cm</v>
      </c>
      <c r="C15" t="s">
        <v>45</v>
      </c>
      <c r="D15" t="str">
        <f>VLOOKUP(C15,Define!$A:$C,2,FALSE)</f>
        <v>Compressor Compartment Top Depth</v>
      </c>
      <c r="E15" s="49">
        <v>14</v>
      </c>
    </row>
    <row r="16" spans="1:12" x14ac:dyDescent="0.25">
      <c r="A16">
        <f>VLOOKUP(C16,Define!$A:$J,9,FALSE)</f>
        <v>0</v>
      </c>
      <c r="B16" s="50" t="str">
        <f>VLOOKUP(C16,Define!$A:$C,3,FALSE)</f>
        <v>cm</v>
      </c>
      <c r="C16" t="s">
        <v>46</v>
      </c>
      <c r="D16" t="str">
        <f>VLOOKUP(C16,Define!$A:$C,2,FALSE)</f>
        <v>Compressor Compartment Bottom Depth</v>
      </c>
      <c r="E16" s="49">
        <v>15</v>
      </c>
    </row>
    <row r="17" spans="1:5" x14ac:dyDescent="0.25">
      <c r="A17">
        <f>VLOOKUP(C17,Define!$A:$J,9,FALSE)</f>
        <v>0</v>
      </c>
      <c r="B17" s="50" t="str">
        <f>VLOOKUP(C17,Define!$A:$C,3,FALSE)</f>
        <v>cm</v>
      </c>
      <c r="C17" t="s">
        <v>47</v>
      </c>
      <c r="D17" t="str">
        <f>VLOOKUP(C17,Define!$A:$C,2,FALSE)</f>
        <v>Compressor Compartment Height</v>
      </c>
      <c r="E17" s="49">
        <v>16</v>
      </c>
    </row>
    <row r="18" spans="1:5" x14ac:dyDescent="0.25">
      <c r="A18">
        <f>VLOOKUP(C18,Define!$A:$J,9,FALSE)</f>
        <v>0.5</v>
      </c>
      <c r="B18" s="50" t="str">
        <f>VLOOKUP(C18,Define!$A:$C,3,FALSE)</f>
        <v>mm</v>
      </c>
      <c r="C18" t="s">
        <v>76</v>
      </c>
      <c r="D18" t="str">
        <f>VLOOKUP(C18,Define!$A:$C,2,FALSE)</f>
        <v>Thickness Of Outer Liner</v>
      </c>
      <c r="E18" s="49">
        <v>17</v>
      </c>
    </row>
    <row r="19" spans="1:5" x14ac:dyDescent="0.25">
      <c r="A19">
        <f>VLOOKUP(C19,Define!$A:$J,9,FALSE)</f>
        <v>41</v>
      </c>
      <c r="B19" s="50" t="str">
        <f>VLOOKUP(C19,Define!$A:$C,3,FALSE)</f>
        <v>W/m-C</v>
      </c>
      <c r="C19" t="s">
        <v>78</v>
      </c>
      <c r="D19" t="str">
        <f>VLOOKUP(C19,Define!$A:$C,2,FALSE)</f>
        <v>Outer Liner Thermal Conductivity</v>
      </c>
      <c r="E19" s="49">
        <v>18</v>
      </c>
    </row>
    <row r="20" spans="1:5" x14ac:dyDescent="0.25">
      <c r="A20">
        <f>VLOOKUP(C20,Define!$A:$J,9,FALSE)</f>
        <v>0.5</v>
      </c>
      <c r="B20" s="50" t="str">
        <f>VLOOKUP(C20,Define!$A:$C,3,FALSE)</f>
        <v>mm</v>
      </c>
      <c r="C20" t="s">
        <v>77</v>
      </c>
      <c r="D20" t="str">
        <f>VLOOKUP(C20,Define!$A:$C,2,FALSE)</f>
        <v>Thickness Of Inner Liner</v>
      </c>
      <c r="E20" s="49">
        <v>19</v>
      </c>
    </row>
    <row r="21" spans="1:5" x14ac:dyDescent="0.25">
      <c r="A21">
        <f>VLOOKUP(C21,Define!$A:$J,9,FALSE)</f>
        <v>41</v>
      </c>
      <c r="B21" s="50" t="str">
        <f>VLOOKUP(C21,Define!$A:$C,3,FALSE)</f>
        <v>W/m-C</v>
      </c>
      <c r="C21" t="s">
        <v>79</v>
      </c>
      <c r="D21" t="str">
        <f>VLOOKUP(C21,Define!$A:$C,2,FALSE)</f>
        <v>Inner Liner Thermal Conductivity</v>
      </c>
      <c r="E21" s="49">
        <v>20</v>
      </c>
    </row>
    <row r="22" spans="1:5" x14ac:dyDescent="0.25">
      <c r="A22">
        <f>VLOOKUP(C22,Define!$A:$J,9,FALSE)</f>
        <v>6.03</v>
      </c>
      <c r="B22" s="50" t="str">
        <f>VLOOKUP(C22,Define!$A:$C,3,FALSE)</f>
        <v>cm</v>
      </c>
      <c r="C22" t="s">
        <v>38</v>
      </c>
      <c r="D22" t="str">
        <f>VLOOKUP(C22,Define!$A:$C,2,FALSE)</f>
        <v>Insulation Thickness Freezer Top</v>
      </c>
      <c r="E22" s="49">
        <v>21</v>
      </c>
    </row>
    <row r="23" spans="1:5" x14ac:dyDescent="0.25">
      <c r="A23">
        <f>VLOOKUP(C23,Define!$A:$J,9,FALSE)</f>
        <v>6.03</v>
      </c>
      <c r="B23" s="50" t="str">
        <f>VLOOKUP(C23,Define!$A:$C,3,FALSE)</f>
        <v>cm</v>
      </c>
      <c r="C23" t="s">
        <v>59</v>
      </c>
      <c r="D23" t="str">
        <f>VLOOKUP(C23,Define!$A:$C,2,FALSE)</f>
        <v>Insulation Thickness Freezer Left Side</v>
      </c>
      <c r="E23" s="49">
        <v>22</v>
      </c>
    </row>
    <row r="24" spans="1:5" x14ac:dyDescent="0.25">
      <c r="A24">
        <f>VLOOKUP(C24,Define!$A:$J,9,FALSE)</f>
        <v>6.03</v>
      </c>
      <c r="B24" s="50" t="str">
        <f>VLOOKUP(C24,Define!$A:$C,3,FALSE)</f>
        <v>cm</v>
      </c>
      <c r="C24" t="s">
        <v>58</v>
      </c>
      <c r="D24" t="str">
        <f>VLOOKUP(C24,Define!$A:$C,2,FALSE)</f>
        <v>Insulation Thickness Freezer Right Side</v>
      </c>
      <c r="E24" s="49">
        <v>23</v>
      </c>
    </row>
    <row r="25" spans="1:5" x14ac:dyDescent="0.25">
      <c r="A25">
        <f>VLOOKUP(C25,Define!$A:$J,9,FALSE)</f>
        <v>4.45</v>
      </c>
      <c r="B25" s="50" t="str">
        <f>VLOOKUP(C25,Define!$A:$C,3,FALSE)</f>
        <v>cm</v>
      </c>
      <c r="C25" t="s">
        <v>60</v>
      </c>
      <c r="D25" t="str">
        <f>VLOOKUP(C25,Define!$A:$C,2,FALSE)</f>
        <v>Insulation Thickness Freezer Front  Front (Door)</v>
      </c>
      <c r="E25" s="49">
        <v>24</v>
      </c>
    </row>
    <row r="26" spans="1:5" x14ac:dyDescent="0.25">
      <c r="A26">
        <f>VLOOKUP(C26,Define!$A:$J,9,FALSE)</f>
        <v>6.03</v>
      </c>
      <c r="B26" s="50" t="str">
        <f>VLOOKUP(C26,Define!$A:$C,3,FALSE)</f>
        <v>cm</v>
      </c>
      <c r="C26" t="s">
        <v>61</v>
      </c>
      <c r="D26" t="str">
        <f>VLOOKUP(C26,Define!$A:$C,2,FALSE)</f>
        <v>Insulation Thickness Freezer Back</v>
      </c>
      <c r="E26" s="49">
        <v>25</v>
      </c>
    </row>
    <row r="27" spans="1:5" x14ac:dyDescent="0.25">
      <c r="A27">
        <f>VLOOKUP(C27,Define!$A:$J,9,FALSE)</f>
        <v>5.08</v>
      </c>
      <c r="B27" s="50" t="str">
        <f>VLOOKUP(C27,Define!$A:$C,3,FALSE)</f>
        <v>cm</v>
      </c>
      <c r="C27" t="s">
        <v>5</v>
      </c>
      <c r="D27" t="str">
        <f>VLOOKUP(C27,Define!$A:$C,2,FALSE)</f>
        <v>Insulation thickness on the bottom</v>
      </c>
      <c r="E27" s="49">
        <v>26</v>
      </c>
    </row>
    <row r="28" spans="1:5" x14ac:dyDescent="0.25">
      <c r="A28">
        <f>VLOOKUP(C28,Define!$A:$J,9,FALSE)</f>
        <v>5.53</v>
      </c>
      <c r="B28" s="50" t="str">
        <f>VLOOKUP(C28,Define!$A:$C,3,FALSE)</f>
        <v>cm</v>
      </c>
      <c r="C28" t="s">
        <v>40</v>
      </c>
      <c r="D28" t="str">
        <f>VLOOKUP(C28,Define!$A:$C,2,FALSE)</f>
        <v xml:space="preserve">Cinsul-Thickness Of Insulation Over Compressor </v>
      </c>
      <c r="E28" s="49">
        <v>27</v>
      </c>
    </row>
    <row r="29" spans="1:5" x14ac:dyDescent="0.25">
      <c r="A29">
        <f>VLOOKUP(C29,Define!$A:$J,9,FALSE)</f>
        <v>21.01</v>
      </c>
      <c r="B29" s="50" t="str">
        <f>VLOOKUP(C29,Define!$A:$C,3,FALSE)</f>
        <v>liter</v>
      </c>
      <c r="C29" t="s">
        <v>57</v>
      </c>
      <c r="D29" t="str">
        <f>VLOOKUP(C29,Define!$A:$C,2,FALSE)</f>
        <v>Freezer Refrigerated Volume Shelf/Evap</v>
      </c>
      <c r="E29" s="49">
        <v>28</v>
      </c>
    </row>
    <row r="30" spans="1:5" x14ac:dyDescent="0.25">
      <c r="A30">
        <f>VLOOKUP(C30,Define!$A:$J,9,FALSE)</f>
        <v>135.07</v>
      </c>
      <c r="B30" s="50" t="str">
        <f>VLOOKUP(C30,Define!$A:$C,3,FALSE)</f>
        <v>liter</v>
      </c>
      <c r="C30" t="s">
        <v>10</v>
      </c>
      <c r="D30" t="str">
        <f>VLOOKUP(C30,Define!$A:$C,2,FALSE)</f>
        <v>Freezer Refrigerated Volume Net Volume</v>
      </c>
      <c r="E30" s="49">
        <v>29</v>
      </c>
    </row>
    <row r="31" spans="1:5" x14ac:dyDescent="0.25">
      <c r="A31">
        <f>VLOOKUP(C31,Define!$A:$J,9,FALSE)</f>
        <v>18.34</v>
      </c>
      <c r="B31" s="50" t="str">
        <f>VLOOKUP(C31,Define!$A:$C,3,FALSE)</f>
        <v>liter</v>
      </c>
      <c r="C31" t="s">
        <v>56</v>
      </c>
      <c r="D31" t="str">
        <f>VLOOKUP(C31,Define!$A:$C,2,FALSE)</f>
        <v>Refrigerated Volume Shelf/Evap</v>
      </c>
      <c r="E31" s="49">
        <v>30</v>
      </c>
    </row>
    <row r="32" spans="1:5" x14ac:dyDescent="0.25">
      <c r="A32">
        <f>VLOOKUP(C32,Define!$A:$J,9,FALSE)</f>
        <v>394.79</v>
      </c>
      <c r="B32" s="50" t="str">
        <f>VLOOKUP(C32,Define!$A:$C,3,FALSE)</f>
        <v>liter</v>
      </c>
      <c r="C32" t="s">
        <v>11</v>
      </c>
      <c r="D32" t="str">
        <f>VLOOKUP(C32,Define!$A:$C,2,FALSE)</f>
        <v>Refrigerated Volume Net Volume</v>
      </c>
      <c r="E32" s="49">
        <v>31</v>
      </c>
    </row>
    <row r="33" spans="1:5" x14ac:dyDescent="0.25">
      <c r="A33">
        <f>VLOOKUP(C33,Define!$A:$J,9,FALSE)</f>
        <v>130</v>
      </c>
      <c r="B33" s="50" t="str">
        <f>VLOOKUP(C33,Define!$A:$C,3,FALSE)</f>
        <v>cm</v>
      </c>
      <c r="C33" t="s">
        <v>66</v>
      </c>
      <c r="D33" t="str">
        <f>VLOOKUP(C33,Define!$A:$C,2,FALSE)</f>
        <v>Hight Freezer Compartment In A Single-Door Refrigerator.</v>
      </c>
      <c r="E33" s="49">
        <v>32</v>
      </c>
    </row>
    <row r="34" spans="1:5" x14ac:dyDescent="0.25">
      <c r="A34">
        <f>VLOOKUP(C34,Define!$A:$J,9,FALSE)</f>
        <v>150</v>
      </c>
      <c r="B34" s="50" t="str">
        <f>VLOOKUP(C34,Define!$A:$C,3,FALSE)</f>
        <v>cm</v>
      </c>
      <c r="C34" t="s">
        <v>67</v>
      </c>
      <c r="D34" t="str">
        <f>VLOOKUP(C34,Define!$A:$C,2,FALSE)</f>
        <v>Width Freezer Compartment In A Single-Door Refrigerator.</v>
      </c>
      <c r="E34" s="49">
        <v>33</v>
      </c>
    </row>
    <row r="35" spans="1:5" x14ac:dyDescent="0.25">
      <c r="A35">
        <f>VLOOKUP(C35,Define!$A:$J,9,FALSE)</f>
        <v>70</v>
      </c>
      <c r="B35" s="50" t="str">
        <f>VLOOKUP(C35,Define!$A:$C,3,FALSE)</f>
        <v>cm</v>
      </c>
      <c r="C35" t="s">
        <v>68</v>
      </c>
      <c r="D35" t="str">
        <f>VLOOKUP(C35,Define!$A:$C,2,FALSE)</f>
        <v>Depth Freezer Compartment In A Single-Door Refrigerator.</v>
      </c>
      <c r="E35" s="49">
        <v>34</v>
      </c>
    </row>
    <row r="36" spans="1:5" x14ac:dyDescent="0.25">
      <c r="A36">
        <f>VLOOKUP(C36,Define!$A:$J,9,FALSE)</f>
        <v>32.22</v>
      </c>
      <c r="B36" s="50" t="str">
        <f>VLOOKUP(C36,Define!$A:$C,3,FALSE)</f>
        <v>C</v>
      </c>
      <c r="C36" t="s">
        <v>35</v>
      </c>
      <c r="D36" t="str">
        <f>VLOOKUP(C36,Define!$A:$C,2,FALSE)</f>
        <v>Temperatures Room</v>
      </c>
      <c r="E36" s="49">
        <v>35</v>
      </c>
    </row>
    <row r="37" spans="1:5" x14ac:dyDescent="0.25">
      <c r="A37">
        <f>VLOOKUP(C37,Define!$A:$J,9,FALSE)</f>
        <v>-15</v>
      </c>
      <c r="B37" s="50" t="str">
        <f>VLOOKUP(C37,Define!$A:$C,3,FALSE)</f>
        <v>C</v>
      </c>
      <c r="C37" t="s">
        <v>62</v>
      </c>
      <c r="D37" t="str">
        <f>VLOOKUP(C37,Define!$A:$C,2,FALSE)</f>
        <v xml:space="preserve">Temperatures Freezer Cabinet </v>
      </c>
      <c r="E37" s="49">
        <v>36</v>
      </c>
    </row>
    <row r="38" spans="1:5" x14ac:dyDescent="0.25">
      <c r="A38">
        <f>VLOOKUP(C38,Define!$A:$J,9,FALSE)</f>
        <v>3.33</v>
      </c>
      <c r="B38" s="50" t="str">
        <f>VLOOKUP(C38,Define!$A:$C,3,FALSE)</f>
        <v>C</v>
      </c>
      <c r="C38" t="s">
        <v>7</v>
      </c>
      <c r="D38" t="str">
        <f>VLOOKUP(C38,Define!$A:$C,2,FALSE)</f>
        <v xml:space="preserve">Temperatures  Fresh Food Cabinet  </v>
      </c>
      <c r="E38" s="49">
        <v>37</v>
      </c>
    </row>
    <row r="39" spans="1:5" x14ac:dyDescent="0.25">
      <c r="A39">
        <f>VLOOKUP(C39,Define!$A:$J,9,FALSE)</f>
        <v>37.799999999999997</v>
      </c>
      <c r="B39" s="50" t="str">
        <f>VLOOKUP(C39,Define!$A:$C,3,FALSE)</f>
        <v>C</v>
      </c>
      <c r="C39" t="s">
        <v>64</v>
      </c>
      <c r="D39" t="str">
        <f>VLOOKUP(C39,Define!$A:$C,2,FALSE)</f>
        <v>Temperatures  Air Under Refrigerator</v>
      </c>
      <c r="E39" s="49">
        <v>38</v>
      </c>
    </row>
    <row r="40" spans="1:5" x14ac:dyDescent="0.25">
      <c r="A40">
        <f>VLOOKUP(C40,Define!$A:$J,9,FALSE)</f>
        <v>0.55500000000000005</v>
      </c>
      <c r="B40" s="50" t="str">
        <f>VLOOKUP(C40,Define!$A:$C,3,FALSE)</f>
        <v>cm.W/m2-C</v>
      </c>
      <c r="C40" t="s">
        <v>287</v>
      </c>
      <c r="D40" t="str">
        <f>VLOOKUP(C40,Define!$A:$C,2,FALSE)</f>
        <v>Thermal Conductivity Of Refrigerator Insulation</v>
      </c>
      <c r="E40" s="49">
        <v>39</v>
      </c>
    </row>
    <row r="41" spans="1:5" x14ac:dyDescent="0.25">
      <c r="A41">
        <f>VLOOKUP(C41,Define!$A:$J,9,FALSE)</f>
        <v>0.55500000000000005</v>
      </c>
      <c r="B41" s="50" t="str">
        <f>VLOOKUP(C41,Define!$A:$C,3,FALSE)</f>
        <v>m2-C/cm.W</v>
      </c>
      <c r="C41" t="s">
        <v>85</v>
      </c>
      <c r="D41" t="str">
        <f>VLOOKUP(C41,Define!$A:$C,2,FALSE)</f>
        <v>Thermal Resistivity  Of Freezer Wedge Insulation</v>
      </c>
      <c r="E41" s="49">
        <v>40</v>
      </c>
    </row>
    <row r="42" spans="1:5" x14ac:dyDescent="0.25">
      <c r="A42">
        <f>VLOOKUP(C42,Define!$A:$J,9,FALSE)</f>
        <v>0.55500000000000005</v>
      </c>
      <c r="B42" s="50" t="str">
        <f>VLOOKUP(C42,Define!$A:$C,3,FALSE)</f>
        <v>cm.W/m2-C</v>
      </c>
      <c r="C42" t="s">
        <v>289</v>
      </c>
      <c r="D42" t="str">
        <f>VLOOKUP(C42,Define!$A:$C,2,FALSE)</f>
        <v>Thermal Conductivity Of The Door</v>
      </c>
      <c r="E42" s="49">
        <v>41</v>
      </c>
    </row>
    <row r="43" spans="1:5" x14ac:dyDescent="0.25">
      <c r="A43">
        <f>VLOOKUP(C43,Define!$A:$J,9,FALSE)</f>
        <v>0.09</v>
      </c>
      <c r="B43" s="50" t="str">
        <f>VLOOKUP(C43,Define!$A:$C,3,FALSE)</f>
        <v>W/m-DEG-C</v>
      </c>
      <c r="C43" t="s">
        <v>43</v>
      </c>
      <c r="D43" t="str">
        <f>VLOOKUP(C43,Define!$A:$C,2,FALSE)</f>
        <v>Gasket Heat Leak Freezer Conductivity</v>
      </c>
      <c r="E43" s="49">
        <v>42</v>
      </c>
    </row>
    <row r="44" spans="1:5" x14ac:dyDescent="0.25">
      <c r="A44">
        <f>VLOOKUP(C44,Define!$A:$J,9,FALSE)</f>
        <v>32.200000000000003</v>
      </c>
      <c r="B44" s="50" t="str">
        <f>VLOOKUP(C44,Define!$A:$C,3,FALSE)</f>
        <v>C</v>
      </c>
      <c r="C44" t="s">
        <v>20</v>
      </c>
      <c r="D44" t="str">
        <f>VLOOKUP(C44,Define!$A:$C,2,FALSE)</f>
        <v>Door Openings Air Temperature</v>
      </c>
      <c r="E44" s="49">
        <v>43</v>
      </c>
    </row>
    <row r="45" spans="1:5" x14ac:dyDescent="0.25">
      <c r="A45">
        <f>VLOOKUP(C45,Define!$A:$J,9,FALSE)</f>
        <v>50</v>
      </c>
      <c r="B45" s="50" t="str">
        <f>VLOOKUP(C45,Define!$A:$C,3,FALSE)</f>
        <v>%</v>
      </c>
      <c r="C45" t="s">
        <v>22</v>
      </c>
      <c r="D45" t="str">
        <f>VLOOKUP(C45,Define!$A:$C,2,FALSE)</f>
        <v xml:space="preserve">Door Openings  Relative Humidity </v>
      </c>
      <c r="E45" s="49">
        <v>44</v>
      </c>
    </row>
    <row r="46" spans="1:5" x14ac:dyDescent="0.25">
      <c r="A46">
        <f>VLOOKUP(C46,Define!$A:$J,9,FALSE)</f>
        <v>0</v>
      </c>
      <c r="B46" s="50" t="str">
        <f>VLOOKUP(C46,Define!$A:$C,3,FALSE)</f>
        <v>Seconds</v>
      </c>
      <c r="C46" t="s">
        <v>19</v>
      </c>
      <c r="D46" t="str">
        <f>VLOOKUP(C46,Define!$A:$C,2,FALSE)</f>
        <v>Hours/Hr The Fresh Food Door Is Open</v>
      </c>
      <c r="E46" s="49">
        <v>45</v>
      </c>
    </row>
    <row r="47" spans="1:5" x14ac:dyDescent="0.25">
      <c r="A47">
        <f>VLOOKUP(C47,Define!$A:$J,9,FALSE)</f>
        <v>20</v>
      </c>
      <c r="B47" s="50" t="str">
        <f>VLOOKUP(C47,Define!$A:$C,3,FALSE)</f>
        <v>Seconds</v>
      </c>
      <c r="C47" t="s">
        <v>24</v>
      </c>
      <c r="D47" t="str">
        <f>VLOOKUP(C47,Define!$A:$C,2,FALSE)</f>
        <v>Duration  The Freezer Door Is Open</v>
      </c>
      <c r="E47" s="49">
        <v>46</v>
      </c>
    </row>
    <row r="48" spans="1:5" x14ac:dyDescent="0.25">
      <c r="A48">
        <f>VLOOKUP(C48,Define!$A:$J,9,FALSE)</f>
        <v>1.8332999999999999</v>
      </c>
      <c r="B48" s="50" t="str">
        <f>VLOOKUP(C48,Define!$A:$C,3,FALSE)</f>
        <v>W</v>
      </c>
      <c r="C48" t="s">
        <v>31</v>
      </c>
      <c r="D48" t="str">
        <f>VLOOKUP(C48,Define!$A:$C,2,FALSE)</f>
        <v xml:space="preserve">Anti-Sweat Heaters Freezer Cabinet </v>
      </c>
      <c r="E48" s="49">
        <v>47</v>
      </c>
    </row>
    <row r="49" spans="1:5" x14ac:dyDescent="0.25">
      <c r="A49">
        <f>VLOOKUP(C49,Define!$A:$J,9,FALSE)</f>
        <v>0</v>
      </c>
      <c r="B49" s="50" t="str">
        <f>VLOOKUP(C49,Define!$A:$C,3,FALSE)</f>
        <v>W</v>
      </c>
      <c r="C49" t="s">
        <v>27</v>
      </c>
      <c r="D49" t="str">
        <f>VLOOKUP(C49,Define!$A:$C,2,FALSE)</f>
        <v xml:space="preserve">Auxiliary Energy Freezer Cabinet  </v>
      </c>
      <c r="E49" s="49">
        <v>48</v>
      </c>
    </row>
    <row r="50" spans="1:5" x14ac:dyDescent="0.25">
      <c r="A50">
        <f>VLOOKUP(C50,Define!$A:$J,9,FALSE)</f>
        <v>0</v>
      </c>
      <c r="B50" s="50" t="str">
        <f>VLOOKUP(C50,Define!$A:$C,3,FALSE)</f>
        <v>W</v>
      </c>
      <c r="C50" t="s">
        <v>28</v>
      </c>
      <c r="D50" t="str">
        <f>VLOOKUP(C50,Define!$A:$C,2,FALSE)</f>
        <v xml:space="preserve">Auxiliary Energy Outside Cabinet </v>
      </c>
      <c r="E50" s="49">
        <v>49</v>
      </c>
    </row>
    <row r="51" spans="1:5" x14ac:dyDescent="0.25">
      <c r="A51">
        <f>VLOOKUP(C51,Define!$A:$J,9,FALSE)</f>
        <v>0</v>
      </c>
      <c r="B51" s="50" t="str">
        <f>VLOOKUP(C51,Define!$A:$C,3,FALSE)</f>
        <v>W</v>
      </c>
      <c r="C51" t="s">
        <v>75</v>
      </c>
      <c r="D51" t="str">
        <f>VLOOKUP(C51,Define!$A:$C,2,FALSE)</f>
        <v>Freezer  Penetrations</v>
      </c>
      <c r="E51" s="49">
        <v>50</v>
      </c>
    </row>
    <row r="52" spans="1:5" x14ac:dyDescent="0.25">
      <c r="A52">
        <f>VLOOKUP(C52,Define!$A:$J,9,FALSE)</f>
        <v>1.375</v>
      </c>
      <c r="B52" s="50" t="str">
        <f>VLOOKUP(C52,Define!$A:$C,3,FALSE)</f>
        <v>W</v>
      </c>
      <c r="C52" t="s">
        <v>30</v>
      </c>
      <c r="D52" t="str">
        <f>VLOOKUP(C52,Define!$A:$C,2,FALSE)</f>
        <v>Freezer Anti-Sweat Heater</v>
      </c>
      <c r="E52" s="49">
        <v>51</v>
      </c>
    </row>
    <row r="53" spans="1:5" x14ac:dyDescent="0.25">
      <c r="A53">
        <f>VLOOKUP(C53,Define!$A:$J,9,FALSE)</f>
        <v>1.2</v>
      </c>
      <c r="B53" s="50" t="str">
        <f>VLOOKUP(C53,Define!$A:$C,3,FALSE)</f>
        <v>W</v>
      </c>
      <c r="C53" t="s">
        <v>25</v>
      </c>
      <c r="D53" t="str">
        <f>VLOOKUP(C53,Define!$A:$C,2,FALSE)</f>
        <v>Freezer   Refrigerant Line Heat</v>
      </c>
      <c r="E53" s="49">
        <v>52</v>
      </c>
    </row>
    <row r="54" spans="1:5" x14ac:dyDescent="0.25">
      <c r="A54">
        <f>VLOOKUP(C54,Define!$A:$J,9,FALSE)</f>
        <v>0</v>
      </c>
      <c r="B54" s="50" t="str">
        <f>VLOOKUP(C54,Define!$A:$C,3,FALSE)</f>
        <v>W</v>
      </c>
      <c r="C54" t="s">
        <v>54</v>
      </c>
      <c r="D54" t="str">
        <f>VLOOKUP(C54,Define!$A:$C,2,FALSE)</f>
        <v xml:space="preserve">Freezer   Other Thermal Input </v>
      </c>
      <c r="E54" s="49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Read_Me</vt:lpstr>
      <vt:lpstr>Coding</vt:lpstr>
      <vt:lpstr>Define</vt:lpstr>
      <vt:lpstr>Config_01</vt:lpstr>
      <vt:lpstr>Config_02</vt:lpstr>
      <vt:lpstr>Config_03</vt:lpstr>
      <vt:lpstr>Config_04</vt:lpstr>
      <vt:lpstr>Config_05</vt:lpstr>
      <vt:lpstr>Config_06</vt:lpstr>
      <vt:lpstr>Config_07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2020-07-15T22:39:28Z</dcterms:modified>
</cp:coreProperties>
</file>