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oonJung\Desktop\"/>
    </mc:Choice>
  </mc:AlternateContent>
  <bookViews>
    <workbookView xWindow="0" yWindow="0" windowWidth="11496" windowHeight="8964" tabRatio="892" firstSheet="20" activeTab="26"/>
  </bookViews>
  <sheets>
    <sheet name="복습" sheetId="49" r:id="rId1"/>
    <sheet name="빈셀채우기1" sheetId="52" r:id="rId2"/>
    <sheet name="빈셀 채우기2" sheetId="51" r:id="rId3"/>
    <sheet name="1월" sheetId="53" r:id="rId4"/>
    <sheet name="2월" sheetId="54" r:id="rId5"/>
    <sheet name="3월" sheetId="55" r:id="rId6"/>
    <sheet name="연산자 기본" sheetId="26" r:id="rId7"/>
    <sheet name="기본 수식" sheetId="27" r:id="rId8"/>
    <sheet name="셀 참조" sheetId="28" r:id="rId9"/>
    <sheet name="상대와절대참조" sheetId="4" r:id="rId10"/>
    <sheet name="절대참조" sheetId="32" r:id="rId11"/>
    <sheet name="혼합참조" sheetId="6" r:id="rId12"/>
    <sheet name="혼합참조2" sheetId="33" r:id="rId13"/>
    <sheet name="상반기" sheetId="22" r:id="rId14"/>
    <sheet name="하반기" sheetId="23" r:id="rId15"/>
    <sheet name="전체" sheetId="24" r:id="rId16"/>
    <sheet name="이름정의" sheetId="48" r:id="rId17"/>
    <sheet name="조건부서식_수식" sheetId="56" r:id="rId18"/>
    <sheet name="조건부서식1" sheetId="57" r:id="rId19"/>
    <sheet name="조건부서식2" sheetId="58" r:id="rId20"/>
    <sheet name="조건부서식3" sheetId="59" r:id="rId21"/>
    <sheet name="조건부서식4" sheetId="60" r:id="rId22"/>
    <sheet name="자동합계" sheetId="20" r:id="rId23"/>
    <sheet name="자동합계응용" sheetId="21" r:id="rId24"/>
    <sheet name="COUNT 계열" sheetId="36" r:id="rId25"/>
    <sheet name="COUNTIF&amp;SUMIF" sheetId="37" r:id="rId26"/>
    <sheet name="IF" sheetId="38" r:id="rId27"/>
    <sheet name="VLOOKUP" sheetId="39" r:id="rId28"/>
    <sheet name="ROUND계열" sheetId="40" r:id="rId29"/>
    <sheet name="문자열계열" sheetId="41" r:id="rId30"/>
    <sheet name="날짜계열" sheetId="42" r:id="rId31"/>
    <sheet name="RANK" sheetId="35" r:id="rId32"/>
    <sheet name="복습2" sheetId="46" r:id="rId33"/>
    <sheet name="제품목록" sheetId="47" r:id="rId34"/>
  </sheets>
  <externalReferences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</externalReferences>
  <definedNames>
    <definedName name="__IntlFixup" hidden="1">TRUE</definedName>
    <definedName name="_1직급">#REF!</definedName>
    <definedName name="_27_Mar">#REF!</definedName>
    <definedName name="_2직급">#REF!</definedName>
    <definedName name="_3직급">#REF!</definedName>
    <definedName name="_4직급">#REF!</definedName>
    <definedName name="_5직급">#REF!</definedName>
    <definedName name="_6직급">#REF!</definedName>
    <definedName name="_FLOW">#REF!</definedName>
    <definedName name="AccessDatabase" hidden="1">"C:\My Documents\MAUI MALL1.mdb"</definedName>
    <definedName name="Actual_97" localSheetId="21">'[1]1997실적'!$D$5:$O$14</definedName>
    <definedName name="Actual_97">'[2]1997실적'!$D$5:$O$14</definedName>
    <definedName name="ACwvu.CapersView." hidden="1">[3]MASTER!#REF!</definedName>
    <definedName name="ACwvu.Japan_Capers_Ed_Pub." hidden="1">#REF!</definedName>
    <definedName name="ACwvu.KJP_CC." hidden="1">#REF!</definedName>
    <definedName name="ANIMATION_MUST_START">#REF!</definedName>
    <definedName name="anscount" localSheetId="16" hidden="1">4</definedName>
    <definedName name="anscount" hidden="1">2</definedName>
    <definedName name="b" hidden="1">OFFSET([4]제품정보!#REF!,1,0,COUNTA([4]제품정보!#REF!)-3,1)</definedName>
    <definedName name="Button_15">"MAUI_MALL_MAUI_MALLARD_INPUT_List"</definedName>
    <definedName name="Button_16">"MAUI_MALL_MAUI_MALLARD_INPUT_List"</definedName>
    <definedName name="Call_Bep" localSheetId="16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PACITY_ANIMATION_FRAMES_PER_WEEK">#REF!</definedName>
    <definedName name="CAPACITY_INK___PAINT_FRAMES_PER_WEEK">#REF!</definedName>
    <definedName name="CAPACITY_PREP_FRAMES_PER_WEEK">#REF!</definedName>
    <definedName name="Cwvu.CapersView." hidden="1">[3]MASTER!#REF!</definedName>
    <definedName name="Cwvu.Japan_Capers_Ed_Pub." hidden="1">[3]MASTER!#REF!</definedName>
    <definedName name="Cwvu.KJP_CC." hidden="1">[3]MASTER!#REF!,[3]MASTER!#REF!,[3]MASTER!#REF!,[3]MASTER!#REF!,[3]MASTER!#REF!,[3]MASTER!#REF!,[3]MASTER!#REF!,[3]MASTER!#REF!,[3]MASTER!#REF!,[3]MASTER!#REF!,[3]MASTER!#REF!,[3]MASTER!#REF!,[3]MASTER!#REF!,[3]MASTER!#REF!,[3]MASTER!#REF!,[3]MASTER!#REF!,[3]MASTER!#REF!,[3]MASTER!#REF!,[3]MASTER!#REF!,[3]MASTER!#REF!</definedName>
    <definedName name="d" hidden="1">OFFSET([4]제품정보!#REF!,1,0,COUNTA([4]제품정보!#REF!)-3,1)</definedName>
    <definedName name="Dalmatians_Game">#REF!</definedName>
    <definedName name="_xlnm.Database">#REF!</definedName>
    <definedName name="DateRange">'[5]PRODUCTION REPORTS'!$D$4:$D$2027</definedName>
    <definedName name="ENT_OR_EDU_GROUP_INPUT">#REF!</definedName>
    <definedName name="GANT_DATE_RANGE">'[6]RESOURCE MODEL'!#REF!</definedName>
    <definedName name="GANT_PREP">'[6]RESOURCE MODEL'!#REF!,'[6]RESOURCE MODEL'!#REF!,'[6]RESOURCE MODEL'!#REF!</definedName>
    <definedName name="GANT_TOTALS_RANGE">'[6]RESOURCE MODEL'!#REF!</definedName>
    <definedName name="HOUSE">#REF!</definedName>
    <definedName name="HOUSE_CAPACITY">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INK_PAINT_MUST_START">#REF!</definedName>
    <definedName name="Jan">#REF!</definedName>
    <definedName name="kfk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limcount" hidden="1">1</definedName>
    <definedName name="LOWER_GANT">'[6]RESOURCE MODEL'!#REF!</definedName>
    <definedName name="MONTH_RANGE">#REF!</definedName>
    <definedName name="Plan_97" localSheetId="16">'[2]1997계획'!$D$5:$O$14</definedName>
    <definedName name="Plan_97" localSheetId="21">'[1]1997계획'!$D$5:$O$14</definedName>
    <definedName name="Plan_97">'[7]1997계획'!$D$5:$O$14</definedName>
    <definedName name="PLATFORM_RANGE_INPUT">#REF!</definedName>
    <definedName name="PM_Emission목록" hidden="1">OFFSET([8]관리인자!$B$29,1,0,COUNTA([8]관리인자!$B$29:'[8]관리인자'!$B$95),8)</definedName>
    <definedName name="PM_누적재활용가능율" localSheetId="0" hidden="1">OFFSET([4]제품정보!#REF!,1,0,COUNTA([4]제품정보!#REF!)-3,1)</definedName>
    <definedName name="PM_누적재활용가능율" hidden="1">OFFSET([4]제품정보!#REF!,1,0,COUNTA([4]제품정보!#REF!)-3,1)</definedName>
    <definedName name="PM_분해효율" hidden="1">OFFSET([4]제품정보!#REF!,1,0,COUNTA([4]제품정보!#REF!)-3,1)</definedName>
    <definedName name="PM_에너지목록" hidden="1">OFFSET([8]관리인자!$O$29,1,0,COUNTA([8]관리인자!$O$29:'[8]관리인자'!$O$98),8)</definedName>
    <definedName name="PM_작성자" hidden="1">[8]개요!$H$3</definedName>
    <definedName name="PM_첨부1" localSheetId="0" hidden="1">#REF!</definedName>
    <definedName name="PM_첨부1" hidden="1">#REF!</definedName>
    <definedName name="PM_첨부1_End" hidden="1">#REF!</definedName>
    <definedName name="PM_해체" localSheetId="0" hidden="1">[4]제품정보!#REF!</definedName>
    <definedName name="PM_해체" hidden="1">[4]제품정보!#REF!</definedName>
    <definedName name="PREP_MUST_START">#REF!</definedName>
    <definedName name="Product_Name">'[5]PRODUCTION REPORTS'!$C$4:$C$1061</definedName>
    <definedName name="PROJECTED_ANIMATION_START">#REF!</definedName>
    <definedName name="RANGE_2_OR3D_INPUT">#REF!</definedName>
    <definedName name="Report_Date">'[5]PRODUCTION REPORTS'!$D$4:$D$1061</definedName>
    <definedName name="Rwvu.CapersView." hidden="1">#REF!</definedName>
    <definedName name="Rwvu.Japan_Capers_Ed_Pub." hidden="1">#REF!</definedName>
    <definedName name="Rwvu.KJP_CC." hidden="1">#REF!</definedName>
    <definedName name="second">#REF!</definedName>
    <definedName name="sencount" hidden="1">1</definedName>
    <definedName name="STREET_DATE_RANGE">#REF!</definedName>
    <definedName name="Swvu.CapersView." hidden="1">[3]MASTER!#REF!</definedName>
    <definedName name="Swvu.Japan_Capers_Ed_Pub." hidden="1">#REF!</definedName>
    <definedName name="Swvu.KJP_CC." hidden="1">#REF!</definedName>
    <definedName name="table">[9]급여표!$B$4:$K$13</definedName>
    <definedName name="TABLE_2">'[10]RADIO CONTROLS'!#REF!</definedName>
    <definedName name="TITLES_RANGE_INPUT">#REF!</definedName>
    <definedName name="TOTAL_ANIMATION_FRAMES_INPUT">#REF!</definedName>
    <definedName name="wrn.95tr." localSheetId="16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 localSheetId="16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YEAR_RANGE">#REF!</definedName>
    <definedName name="Z_9A428CE1_B4D9_11D0_A8AA_0000C071AEE7_.wvu.Cols" hidden="1">[3]MASTER!$A$1:$Q$65536,[3]MASTER!$Y$1:$Z$65536</definedName>
    <definedName name="Z_9A428CE1_B4D9_11D0_A8AA_0000C071AEE7_.wvu.PrintArea" hidden="1">#REF!</definedName>
    <definedName name="Z_9A428CE1_B4D9_11D0_A8AA_0000C071AEE7_.wvu.Rows" hidden="1">[3]MASTER!#REF!,[3]MASTER!#REF!,[3]MASTER!#REF!,[3]MASTER!#REF!,[3]MASTER!#REF!,[3]MASTER!#REF!,[3]MASTER!#REF!,[3]MASTER!$A$98:$IV$272</definedName>
    <definedName name="간이세액">[11]공제테이블!$C$4:$E$154</definedName>
    <definedName name="강남">OFFSET([12]동적차트!$D$3,0,0,COUNTA([12]동적차트!$D$1:$D$65536)-1)</definedName>
    <definedName name="강동">OFFSET([12]동적차트!$B$3,0,0,COUNTA([12]동적차트!$B$1:$B$65536)-1)</definedName>
    <definedName name="강북">OFFSET([12]동적차트!$E$3,0,0,COUNTA([12]동적차트!$E$1:$E$65536)-1)</definedName>
    <definedName name="강서">OFFSET([12]동적차트!$C$3,0,0,COUNTA([12]동적차트!$C$1:$C$65536)-1)</definedName>
    <definedName name="開始時刻">[13]時刻リスト!$B$3:$O$3</definedName>
    <definedName name="거래일자">'[14]다중조건 (결과)'!$B$3:$B$54</definedName>
    <definedName name="건강보험">[11]공제테이블!$L$4:$L$16</definedName>
    <definedName name="국민연금">[11]공제테이블!$H$4:$H$20</definedName>
    <definedName name="기능직">#REF!</definedName>
    <definedName name="기본급">[15]Sheet2!$A$3:$C$7</definedName>
    <definedName name="기본급테이블">[11]지급테이블!$B$4:$G$9</definedName>
    <definedName name="납품자">#REF!</definedName>
    <definedName name="年">[16]データ!$B$4:$B$13</definedName>
    <definedName name="단가표">[17]다중조건!#REF!</definedName>
    <definedName name="대표">#REF!</definedName>
    <definedName name="등급">#REF!</definedName>
    <definedName name="등록번호">#REF!</definedName>
    <definedName name="ㄹㅇㄴㅁ" localSheetId="16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류혜숙" localSheetId="16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류혜숙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ㅁㅁ" localSheetId="0" hidden="1">OFFSET([18]제품정보!#REF!,1,0,COUNTA([18]제품정보!#REF!)-3,1)</definedName>
    <definedName name="ㅁㅁ" hidden="1">OFFSET([4]제품정보!#REF!,1,0,COUNTA([4]제품정보!#REF!)-3,1)</definedName>
    <definedName name="ㅁㅁㅁ" localSheetId="0" hidden="1">OFFSET([18]제품정보!#REF!,1,0,COUNTA([18]제품정보!#REF!)-3,1)</definedName>
    <definedName name="ㅁㅁㅁ" hidden="1">OFFSET([4]제품정보!#REF!,1,0,COUNTA([4]제품정보!#REF!)-3,1)</definedName>
    <definedName name="범위">'[19]데이타베이스 함수'!$G$2,'[19]데이타베이스 함수'!$G$4</definedName>
    <definedName name="범위1">'[20]데이타베이스 함수'!$G$2,'[20]데이타베이스 함수'!$G$4</definedName>
    <definedName name="변경될셀">'[21]1일'!$B$6:$B$20,'[21]1일'!$E$6:$E$20,'[21]1일'!$G$6:$G$20</definedName>
    <definedName name="브랜드">#REF!</definedName>
    <definedName name="사번">[22]LOOKUP!$C$4:$C$12</definedName>
    <definedName name="사원번호">[11]사원현황!$A$2:$A$60</definedName>
    <definedName name="사원현황">[11]사원현황!$A$1:$G$60</definedName>
    <definedName name="삼학년" localSheetId="19">'[23]3학년입력'!$E$1:$E$65536</definedName>
    <definedName name="삼학년">'[24]3학년입력'!$E$1:$E$65536</definedName>
    <definedName name="상품명">#REF!</definedName>
    <definedName name="상품정보">#REF!</definedName>
    <definedName name="상호">#REF!</definedName>
    <definedName name="상호1">#REF!</definedName>
    <definedName name="서울" localSheetId="19">#REF!</definedName>
    <definedName name="서울">#REF!</definedName>
    <definedName name="성과급">[25]행삽입삭제!$G$4:$H$9</definedName>
    <definedName name="성적" localSheetId="19">#REF!</definedName>
    <definedName name="성적">#REF!</definedName>
    <definedName name="성정1">[26]index_표!$A$2:$E$14</definedName>
    <definedName name="수당테이블">[11]지급테이블!$B$14:$F$15</definedName>
    <definedName name="수량">'[14]다중조건 (결과)'!$E$3:$E$54</definedName>
    <definedName name="영업점">'[14]다중조건 (결과)'!$C$3:$C$54</definedName>
    <definedName name="월">OFFSET([12]동적차트!$A$3,0,0,COUNTA([12]동적차트!$A$1:$A$65536)-1)</definedName>
    <definedName name="月">[16]データ!$C$4:$C$15</definedName>
    <definedName name="월급여액">[11]공제테이블!$B$4:$B$154</definedName>
    <definedName name="이름">'[19]데이타베이스 함수'!$G$2,'[19]데이타베이스 함수'!$G$4</definedName>
    <definedName name="이학년" localSheetId="19">'[23]2학년입력'!$E$1:$E$65536</definedName>
    <definedName name="이학년">'[24]2학년입력'!$E$1:$E$65536</definedName>
    <definedName name="인수자">#REF!</definedName>
    <definedName name="일학년" localSheetId="19">'[23]1학년입력'!$E$1:$E$65536</definedName>
    <definedName name="일학년">'[24]1학년입력'!$E$1:$E$65536</definedName>
    <definedName name="전화번호">#REF!</definedName>
    <definedName name="전화번호1">#REF!</definedName>
    <definedName name="제품">[27]제품목록!$A$2:$C$21</definedName>
    <definedName name="제품군">#REF!</definedName>
    <definedName name="제품코드">'[14]다중조건 (결과)'!$D$3:$D$54</definedName>
    <definedName name="조회조건">#REF!</definedName>
    <definedName name="주문목록">#REF!</definedName>
    <definedName name="주문목록_시작">#REF!</definedName>
    <definedName name="주소">#REF!</definedName>
    <definedName name="주소1">#REF!</definedName>
    <definedName name="직위">[9]급여표!$B$2:$K$3</definedName>
    <definedName name="첫번째">#REF!</definedName>
    <definedName name="하나" localSheetId="16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하나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학생명">#REF!</definedName>
    <definedName name="학생수" localSheetId="19">'[28]서식(결과)'!$G$5:$H$19</definedName>
    <definedName name="학생수">'[29]서식(결과)'!$G$5:$H$19</definedName>
    <definedName name="현황종합" localSheetId="16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 calcId="162913"/>
</workbook>
</file>

<file path=xl/calcChain.xml><?xml version="1.0" encoding="utf-8"?>
<calcChain xmlns="http://schemas.openxmlformats.org/spreadsheetml/2006/main">
  <c r="H10" i="46" l="1"/>
  <c r="H11" i="46"/>
  <c r="H12" i="46"/>
  <c r="H13" i="46"/>
  <c r="H29" i="46" s="1"/>
  <c r="H30" i="46" s="1"/>
  <c r="H31" i="46" s="1"/>
  <c r="C7" i="46" s="1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9" i="46"/>
  <c r="B4" i="46"/>
  <c r="H8" i="35"/>
  <c r="H9" i="35"/>
  <c r="H10" i="35"/>
  <c r="H11" i="35"/>
  <c r="H12" i="35"/>
  <c r="H13" i="35"/>
  <c r="H14" i="35"/>
  <c r="H15" i="35"/>
  <c r="H16" i="35"/>
  <c r="H7" i="35"/>
  <c r="F7" i="42"/>
  <c r="F8" i="42"/>
  <c r="F9" i="42"/>
  <c r="F6" i="42"/>
  <c r="G7" i="42"/>
  <c r="G8" i="42"/>
  <c r="G9" i="42"/>
  <c r="G6" i="42"/>
  <c r="E7" i="42"/>
  <c r="E8" i="42"/>
  <c r="E9" i="42"/>
  <c r="E6" i="42"/>
  <c r="J3" i="42"/>
  <c r="J2" i="42"/>
  <c r="H6" i="42" s="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9" i="41"/>
  <c r="H3" i="41"/>
  <c r="H4" i="41"/>
  <c r="H5" i="41"/>
  <c r="H2" i="41"/>
  <c r="G3" i="41"/>
  <c r="G4" i="41"/>
  <c r="G5" i="41"/>
  <c r="G2" i="41"/>
  <c r="F3" i="41"/>
  <c r="F4" i="41"/>
  <c r="F5" i="41"/>
  <c r="F2" i="41"/>
  <c r="E3" i="41"/>
  <c r="E4" i="41"/>
  <c r="E5" i="41"/>
  <c r="E2" i="41"/>
  <c r="D3" i="41"/>
  <c r="D4" i="41"/>
  <c r="D5" i="41"/>
  <c r="D2" i="41"/>
  <c r="G5" i="40"/>
  <c r="G6" i="40"/>
  <c r="G7" i="40"/>
  <c r="G8" i="40"/>
  <c r="G4" i="40"/>
  <c r="F5" i="40"/>
  <c r="F6" i="40"/>
  <c r="F7" i="40"/>
  <c r="F8" i="40"/>
  <c r="F4" i="40"/>
  <c r="F25" i="39"/>
  <c r="F26" i="39"/>
  <c r="F27" i="39"/>
  <c r="F28" i="39"/>
  <c r="F29" i="39"/>
  <c r="F30" i="39"/>
  <c r="F24" i="39"/>
  <c r="D25" i="39"/>
  <c r="D26" i="39"/>
  <c r="D27" i="39"/>
  <c r="D28" i="39"/>
  <c r="D29" i="39"/>
  <c r="D30" i="39"/>
  <c r="D24" i="39"/>
  <c r="C25" i="39"/>
  <c r="C26" i="39"/>
  <c r="C27" i="39"/>
  <c r="C28" i="39"/>
  <c r="C29" i="39"/>
  <c r="C30" i="39"/>
  <c r="C24" i="39"/>
  <c r="H6" i="39"/>
  <c r="H5" i="39"/>
  <c r="H4" i="39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18" i="38"/>
  <c r="H5" i="38"/>
  <c r="H6" i="38"/>
  <c r="H7" i="38"/>
  <c r="H8" i="38"/>
  <c r="H9" i="38"/>
  <c r="H10" i="38"/>
  <c r="H11" i="38"/>
  <c r="H12" i="38"/>
  <c r="H13" i="38"/>
  <c r="H4" i="38"/>
  <c r="G5" i="38"/>
  <c r="G6" i="38"/>
  <c r="G7" i="38"/>
  <c r="G8" i="38"/>
  <c r="G9" i="38"/>
  <c r="G10" i="38"/>
  <c r="G11" i="38"/>
  <c r="G12" i="38"/>
  <c r="G13" i="38"/>
  <c r="G4" i="38"/>
  <c r="F5" i="38"/>
  <c r="F6" i="38"/>
  <c r="F7" i="38"/>
  <c r="F8" i="38"/>
  <c r="F9" i="38"/>
  <c r="F10" i="38"/>
  <c r="F11" i="38"/>
  <c r="F12" i="38"/>
  <c r="F13" i="38"/>
  <c r="F4" i="38"/>
  <c r="E5" i="38"/>
  <c r="E6" i="38"/>
  <c r="E7" i="38"/>
  <c r="E8" i="38"/>
  <c r="E9" i="38"/>
  <c r="E10" i="38"/>
  <c r="E11" i="38"/>
  <c r="E12" i="38"/>
  <c r="E13" i="38"/>
  <c r="E4" i="38"/>
  <c r="K6" i="37"/>
  <c r="I6" i="37"/>
  <c r="I3" i="37"/>
  <c r="K3" i="37"/>
  <c r="K2" i="37"/>
  <c r="G6" i="37"/>
  <c r="G5" i="37"/>
  <c r="G3" i="37"/>
  <c r="G2" i="37"/>
  <c r="I5" i="37"/>
  <c r="I2" i="37"/>
  <c r="G5" i="36"/>
  <c r="G4" i="36"/>
  <c r="G3" i="36"/>
  <c r="J9" i="42" l="1"/>
  <c r="J8" i="42"/>
  <c r="J7" i="42"/>
  <c r="J6" i="42"/>
  <c r="I9" i="42"/>
  <c r="I8" i="42"/>
  <c r="I7" i="42"/>
  <c r="I6" i="42"/>
  <c r="H9" i="42"/>
  <c r="H8" i="42"/>
  <c r="H7" i="42"/>
  <c r="D8" i="60"/>
  <c r="E8" i="60"/>
  <c r="E5" i="56"/>
  <c r="F5" i="56"/>
  <c r="E6" i="56"/>
  <c r="F6" i="56"/>
  <c r="E7" i="56"/>
  <c r="F7" i="56"/>
  <c r="E8" i="56"/>
  <c r="F8" i="56"/>
  <c r="E9" i="56"/>
  <c r="F9" i="56"/>
  <c r="E10" i="56"/>
  <c r="F10" i="56"/>
  <c r="E11" i="56"/>
  <c r="F11" i="56"/>
  <c r="E12" i="56"/>
  <c r="F12" i="56"/>
  <c r="E13" i="56"/>
  <c r="F13" i="56"/>
  <c r="E14" i="56"/>
  <c r="F14" i="56"/>
  <c r="E15" i="56"/>
  <c r="F15" i="56"/>
  <c r="E16" i="56"/>
  <c r="F16" i="56"/>
  <c r="E17" i="56"/>
  <c r="F17" i="56"/>
  <c r="E18" i="56"/>
  <c r="F18" i="56"/>
  <c r="E19" i="56"/>
  <c r="F19" i="56"/>
  <c r="E20" i="56"/>
  <c r="F20" i="56"/>
  <c r="E21" i="56"/>
  <c r="F21" i="56"/>
  <c r="E22" i="56"/>
  <c r="F22" i="56"/>
  <c r="E23" i="56"/>
  <c r="F23" i="56"/>
  <c r="H3" i="51" l="1"/>
  <c r="H4" i="51"/>
  <c r="H5" i="51"/>
  <c r="H6" i="51"/>
  <c r="H7" i="51"/>
  <c r="H8" i="51"/>
  <c r="H9" i="51"/>
  <c r="H10" i="51"/>
  <c r="H11" i="51"/>
  <c r="H12" i="51"/>
  <c r="H13" i="51"/>
  <c r="H14" i="51"/>
  <c r="I9" i="37" l="1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52" i="37"/>
  <c r="I53" i="37"/>
  <c r="I54" i="37"/>
  <c r="I55" i="37"/>
  <c r="I56" i="37"/>
  <c r="I57" i="37"/>
  <c r="I7" i="28"/>
  <c r="I8" i="28"/>
  <c r="I9" i="28"/>
  <c r="I10" i="28"/>
  <c r="I11" i="28"/>
  <c r="I12" i="28"/>
  <c r="I11" i="26"/>
  <c r="I12" i="26"/>
</calcChain>
</file>

<file path=xl/comments1.xml><?xml version="1.0" encoding="utf-8"?>
<comments xmlns="http://schemas.openxmlformats.org/spreadsheetml/2006/main">
  <authors>
    <author>han</author>
    <author>yimjy</author>
  </authors>
  <commentList>
    <comment ref="B4" authorId="0" shapeId="0">
      <text>
        <r>
          <rPr>
            <b/>
            <sz val="12"/>
            <color indexed="81"/>
            <rFont val="굴림"/>
            <family val="3"/>
            <charset val="129"/>
          </rPr>
          <t xml:space="preserve">하반기 매출이 상반기 매출보다 증가한 행에 셀음영 지정
</t>
        </r>
      </text>
    </comment>
    <comment ref="B20" authorId="1" shapeId="0">
      <text>
        <r>
          <rPr>
            <sz val="9"/>
            <color indexed="81"/>
            <rFont val="굴림"/>
            <family val="3"/>
            <charset val="129"/>
          </rPr>
          <t>선택한 이름에 해당하는 행 전체에 채우기 색 지정</t>
        </r>
      </text>
    </comment>
    <comment ref="B34" authorId="1" shapeId="0">
      <text>
        <r>
          <rPr>
            <sz val="9"/>
            <color indexed="81"/>
            <rFont val="굴림"/>
            <family val="3"/>
            <charset val="129"/>
          </rPr>
          <t>데이터가 입력된 곳에만 셀 테두리 설정</t>
        </r>
      </text>
    </comment>
  </commentList>
</comments>
</file>

<file path=xl/comments2.xml><?xml version="1.0" encoding="utf-8"?>
<comments xmlns="http://schemas.openxmlformats.org/spreadsheetml/2006/main">
  <authors>
    <author>unisong</author>
    <author>최미옥</author>
  </authors>
  <commentList>
    <comment ref="F3" authorId="0" shapeId="0">
      <text>
        <r>
          <rPr>
            <b/>
            <sz val="9"/>
            <color indexed="81"/>
            <rFont val="돋움"/>
            <family val="3"/>
            <charset val="129"/>
          </rPr>
          <t>평균이</t>
        </r>
        <r>
          <rPr>
            <b/>
            <sz val="9"/>
            <color indexed="81"/>
            <rFont val="Tahoma"/>
            <family val="2"/>
          </rPr>
          <t xml:space="preserve"> 70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이상이면
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합격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아니면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불합격</t>
        </r>
        <r>
          <rPr>
            <b/>
            <sz val="9"/>
            <color indexed="81"/>
            <rFont val="Tahoma"/>
            <family val="2"/>
          </rPr>
          <t>"</t>
        </r>
      </text>
    </comment>
    <comment ref="G3" authorId="0" shapeId="0">
      <text>
        <r>
          <rPr>
            <b/>
            <sz val="9"/>
            <color indexed="81"/>
            <rFont val="돋움"/>
            <family val="3"/>
            <charset val="129"/>
          </rPr>
          <t>평균이</t>
        </r>
        <r>
          <rPr>
            <b/>
            <sz val="9"/>
            <color indexed="81"/>
            <rFont val="Tahoma"/>
            <family val="2"/>
          </rPr>
          <t xml:space="preserve"> 80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이상이면
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>" 60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이상이면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"
</t>
        </r>
        <r>
          <rPr>
            <b/>
            <sz val="9"/>
            <color indexed="81"/>
            <rFont val="돋움"/>
            <family val="3"/>
            <charset val="129"/>
          </rPr>
          <t>아니면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하</t>
        </r>
        <r>
          <rPr>
            <b/>
            <sz val="9"/>
            <color indexed="81"/>
            <rFont val="Tahoma"/>
            <family val="2"/>
          </rPr>
          <t>"</t>
        </r>
      </text>
    </comment>
    <comment ref="H3" authorId="0" shapeId="0">
      <text>
        <r>
          <rPr>
            <b/>
            <sz val="9"/>
            <color indexed="81"/>
            <rFont val="돋움"/>
            <family val="3"/>
            <charset val="129"/>
          </rPr>
          <t>전공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영어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상식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과목이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80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이상이면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합격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아니면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과락</t>
        </r>
        <r>
          <rPr>
            <b/>
            <sz val="9"/>
            <color indexed="81"/>
            <rFont val="Tahoma"/>
            <family val="2"/>
          </rPr>
          <t>"</t>
        </r>
      </text>
    </comment>
    <comment ref="D17" authorId="1" shapeId="0">
      <text>
        <r>
          <rPr>
            <b/>
            <sz val="10"/>
            <color indexed="81"/>
            <rFont val="맑은 고딕"/>
            <family val="3"/>
            <charset val="129"/>
          </rPr>
          <t>[판매]가 [목표] 보다 크면 "달성" 아니면 "미달"</t>
        </r>
      </text>
    </comment>
    <comment ref="E17" authorId="1" shapeId="0">
      <text>
        <r>
          <rPr>
            <b/>
            <sz val="10"/>
            <color indexed="81"/>
            <rFont val="맑은 고딕"/>
            <family val="3"/>
            <charset val="129"/>
          </rPr>
          <t>글꼴은WINDING체의 
대문자 J, L</t>
        </r>
      </text>
    </comment>
  </commentList>
</comments>
</file>

<file path=xl/comments3.xml><?xml version="1.0" encoding="utf-8"?>
<comments xmlns="http://schemas.openxmlformats.org/spreadsheetml/2006/main">
  <authors>
    <author>CHO</author>
    <author>user</author>
  </authors>
  <commentList>
    <comment ref="B4" authorId="0" shapeId="0">
      <text>
        <r>
          <rPr>
            <sz val="9"/>
            <color indexed="81"/>
            <rFont val="굴림"/>
            <family val="3"/>
            <charset val="129"/>
          </rPr>
          <t xml:space="preserve">   - 오늘 날짜 입력
   - 표시형식 : yyyy년 mm월 dd일 요일</t>
        </r>
      </text>
    </comment>
    <comment ref="C7" authorId="0" shapeId="0">
      <text>
        <r>
          <rPr>
            <sz val="9"/>
            <color indexed="81"/>
            <rFont val="굴림"/>
            <family val="3"/>
            <charset val="129"/>
          </rPr>
          <t xml:space="preserve">  - </t>
        </r>
        <r>
          <rPr>
            <b/>
            <sz val="9"/>
            <color indexed="81"/>
            <rFont val="굴림"/>
            <family val="3"/>
            <charset val="129"/>
          </rPr>
          <t>[합계 금액]</t>
        </r>
        <r>
          <rPr>
            <sz val="9"/>
            <color indexed="81"/>
            <rFont val="굴림"/>
            <family val="3"/>
            <charset val="129"/>
          </rPr>
          <t>으로 구해진 값을 그대로 입력
  - 표시형식 : 한글형태 (ex.이만 오천 삼백 오십원)</t>
        </r>
      </text>
    </comment>
    <comment ref="C8" authorId="1" shapeId="0">
      <text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품명</t>
        </r>
        <r>
          <rPr>
            <sz val="9"/>
            <color indexed="81"/>
            <rFont val="Tahoma"/>
            <family val="2"/>
          </rPr>
          <t>[C9:C28]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제품목록시트의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유효성검사로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</text>
    </comment>
    <comment ref="D8" authorId="0" shapeId="0">
      <text>
        <r>
          <rPr>
            <sz val="9"/>
            <color indexed="81"/>
            <rFont val="굴림"/>
            <family val="3"/>
            <charset val="129"/>
          </rPr>
          <t xml:space="preserve">  - 앞서 입력한 </t>
        </r>
        <r>
          <rPr>
            <b/>
            <sz val="9"/>
            <color indexed="81"/>
            <rFont val="굴림"/>
            <family val="3"/>
            <charset val="129"/>
          </rPr>
          <t>[품명]</t>
        </r>
        <r>
          <rPr>
            <sz val="9"/>
            <color indexed="81"/>
            <rFont val="굴림"/>
            <family val="3"/>
            <charset val="129"/>
          </rPr>
          <t xml:space="preserve">에 해당하는 </t>
        </r>
        <r>
          <rPr>
            <b/>
            <sz val="9"/>
            <color indexed="81"/>
            <rFont val="굴림"/>
            <family val="3"/>
            <charset val="129"/>
          </rPr>
          <t>[규격]</t>
        </r>
        <r>
          <rPr>
            <sz val="9"/>
            <color indexed="81"/>
            <rFont val="굴림"/>
            <family val="3"/>
            <charset val="129"/>
          </rPr>
          <t xml:space="preserve">을 </t>
        </r>
        <r>
          <rPr>
            <b/>
            <sz val="9"/>
            <color indexed="81"/>
            <rFont val="굴림"/>
            <family val="3"/>
            <charset val="129"/>
          </rPr>
          <t>[제품목록]</t>
        </r>
        <r>
          <rPr>
            <sz val="9"/>
            <color indexed="81"/>
            <rFont val="굴림"/>
            <family val="3"/>
            <charset val="129"/>
          </rPr>
          <t xml:space="preserve">시트에서 찾아 출력
  - 조건 : </t>
        </r>
        <r>
          <rPr>
            <b/>
            <sz val="9"/>
            <color indexed="81"/>
            <rFont val="굴림"/>
            <family val="3"/>
            <charset val="129"/>
          </rPr>
          <t>[품명]</t>
        </r>
        <r>
          <rPr>
            <sz val="9"/>
            <color indexed="81"/>
            <rFont val="굴림"/>
            <family val="3"/>
            <charset val="129"/>
          </rPr>
          <t xml:space="preserve"> 란이 공백이면, 공백으로 처리</t>
        </r>
      </text>
    </comment>
    <comment ref="G8" authorId="0" shapeId="0">
      <text>
        <r>
          <rPr>
            <sz val="9"/>
            <color indexed="81"/>
            <rFont val="굴림"/>
            <family val="3"/>
            <charset val="129"/>
          </rPr>
          <t xml:space="preserve">    - 앞서 입력한 </t>
        </r>
        <r>
          <rPr>
            <b/>
            <sz val="9"/>
            <color indexed="81"/>
            <rFont val="굴림"/>
            <family val="3"/>
            <charset val="129"/>
          </rPr>
          <t>[품명]</t>
        </r>
        <r>
          <rPr>
            <sz val="9"/>
            <color indexed="81"/>
            <rFont val="굴림"/>
            <family val="3"/>
            <charset val="129"/>
          </rPr>
          <t xml:space="preserve">에 해당하는 </t>
        </r>
        <r>
          <rPr>
            <b/>
            <sz val="9"/>
            <color indexed="81"/>
            <rFont val="굴림"/>
            <family val="3"/>
            <charset val="129"/>
          </rPr>
          <t>[단가]</t>
        </r>
        <r>
          <rPr>
            <sz val="9"/>
            <color indexed="81"/>
            <rFont val="굴림"/>
            <family val="3"/>
            <charset val="129"/>
          </rPr>
          <t xml:space="preserve">를 </t>
        </r>
        <r>
          <rPr>
            <b/>
            <sz val="9"/>
            <color indexed="81"/>
            <rFont val="굴림"/>
            <family val="3"/>
            <charset val="129"/>
          </rPr>
          <t>[제품목록]</t>
        </r>
        <r>
          <rPr>
            <sz val="9"/>
            <color indexed="81"/>
            <rFont val="굴림"/>
            <family val="3"/>
            <charset val="129"/>
          </rPr>
          <t>시트에서 찾아 출력
    - 조건 : [품명]란이 공백이면, 공백으로 처리
    - 표시형식 : 컴마스타일, 숫자뒤에 "원" 출력</t>
        </r>
      </text>
    </comment>
    <comment ref="H8" authorId="0" shapeId="0">
      <text>
        <r>
          <rPr>
            <sz val="9"/>
            <color indexed="81"/>
            <rFont val="굴림"/>
            <family val="3"/>
            <charset val="129"/>
          </rPr>
          <t xml:space="preserve">   - 수량*단가
   - 조건 : 공급가액의 값이 오류이면, 공백으로 처리
   - 표시형식 : 컴마스타일</t>
        </r>
      </text>
    </comment>
    <comment ref="H29" authorId="0" shapeId="0">
      <text>
        <r>
          <rPr>
            <sz val="9"/>
            <color indexed="81"/>
            <rFont val="굴림"/>
            <family val="3"/>
            <charset val="129"/>
          </rPr>
          <t xml:space="preserve">   - 공급가액의 합계
   - 표시형식 : 통화스타일 지정</t>
        </r>
      </text>
    </comment>
    <comment ref="H30" authorId="0" shapeId="0">
      <text>
        <r>
          <rPr>
            <sz val="9"/>
            <color indexed="81"/>
            <rFont val="굴림"/>
            <family val="3"/>
            <charset val="129"/>
          </rPr>
          <t xml:space="preserve">   - [공급가총액]*10%
   - 표시형식 : 통화스타일 지정</t>
        </r>
      </text>
    </comment>
    <comment ref="H31" authorId="0" shapeId="0">
      <text>
        <r>
          <rPr>
            <sz val="9"/>
            <color indexed="81"/>
            <rFont val="굴림"/>
            <family val="3"/>
            <charset val="129"/>
          </rPr>
          <t xml:space="preserve">   - [공급가총액]+[세액]
   - 표시형식 : 통화스타일 지정</t>
        </r>
      </text>
    </comment>
  </commentList>
</comments>
</file>

<file path=xl/sharedStrings.xml><?xml version="1.0" encoding="utf-8"?>
<sst xmlns="http://schemas.openxmlformats.org/spreadsheetml/2006/main" count="1383" uniqueCount="955">
  <si>
    <t>5월 총판 도서 판매 내역</t>
    <phoneticPr fontId="3" type="noConversion"/>
  </si>
  <si>
    <t>5월 총판 할인율</t>
    <phoneticPr fontId="3" type="noConversion"/>
  </si>
  <si>
    <t>도서명</t>
  </si>
  <si>
    <t>단가</t>
  </si>
  <si>
    <t>수량</t>
  </si>
  <si>
    <t>판매금액</t>
    <phoneticPr fontId="3" type="noConversion"/>
  </si>
  <si>
    <t>할인금액</t>
    <phoneticPr fontId="3" type="noConversion"/>
  </si>
  <si>
    <t>할인금액(이름정의)</t>
    <phoneticPr fontId="3" type="noConversion"/>
  </si>
  <si>
    <t>엑세스실무활용 테크닉</t>
    <phoneticPr fontId="3" type="noConversion"/>
  </si>
  <si>
    <t>pc조립업그레이드</t>
    <phoneticPr fontId="3" type="noConversion"/>
  </si>
  <si>
    <t>유무선네트워크</t>
    <phoneticPr fontId="3" type="noConversion"/>
  </si>
  <si>
    <t>CCNA INTRO 시험인증 가이드</t>
  </si>
  <si>
    <t>실무에강한 엑셀 매크로와 VBA</t>
  </si>
  <si>
    <t>포토샵으로만드는 
파워포인트디자인</t>
  </si>
  <si>
    <t>컴퓨터활용과 실습</t>
  </si>
  <si>
    <t>재미가가득한 컴퓨터 길라잡이</t>
  </si>
  <si>
    <t>엑셀 기초와 실습</t>
    <phoneticPr fontId="3" type="noConversion"/>
  </si>
  <si>
    <t xml:space="preserve">네이버 실무카페와 함께하는
파워포인트  </t>
  </si>
  <si>
    <t>행복금융 상품 적립액 조회</t>
    <phoneticPr fontId="3" type="noConversion"/>
  </si>
  <si>
    <t xml:space="preserve">             금액
적립율</t>
    <phoneticPr fontId="3" type="noConversion"/>
  </si>
  <si>
    <t>이름</t>
    <phoneticPr fontId="4" type="noConversion"/>
  </si>
  <si>
    <t>2월</t>
  </si>
  <si>
    <t>3월</t>
  </si>
  <si>
    <t>합계</t>
    <phoneticPr fontId="4" type="noConversion"/>
  </si>
  <si>
    <t>구구단</t>
    <phoneticPr fontId="3" type="noConversion"/>
  </si>
  <si>
    <t>인원수</t>
    <phoneticPr fontId="4" type="noConversion"/>
  </si>
  <si>
    <t>최저득점</t>
    <phoneticPr fontId="4" type="noConversion"/>
  </si>
  <si>
    <t>최고득점</t>
    <phoneticPr fontId="4" type="noConversion"/>
  </si>
  <si>
    <t>채치수</t>
    <phoneticPr fontId="4" type="noConversion"/>
  </si>
  <si>
    <t>정대만</t>
    <phoneticPr fontId="4" type="noConversion"/>
  </si>
  <si>
    <t>윤대협</t>
    <phoneticPr fontId="4" type="noConversion"/>
  </si>
  <si>
    <t>송태섭</t>
    <phoneticPr fontId="4" type="noConversion"/>
  </si>
  <si>
    <t>서태웅</t>
    <phoneticPr fontId="4" type="noConversion"/>
  </si>
  <si>
    <t>김순호</t>
    <phoneticPr fontId="4" type="noConversion"/>
  </si>
  <si>
    <t>양미라</t>
    <phoneticPr fontId="4" type="noConversion"/>
  </si>
  <si>
    <t>채소연</t>
    <phoneticPr fontId="4" type="noConversion"/>
  </si>
  <si>
    <t>이한나</t>
    <phoneticPr fontId="4" type="noConversion"/>
  </si>
  <si>
    <t>김운형</t>
  </si>
  <si>
    <t>김양경</t>
  </si>
  <si>
    <t>김문식</t>
  </si>
  <si>
    <t>김대호</t>
  </si>
  <si>
    <t>권현구</t>
  </si>
  <si>
    <t>김대협</t>
    <phoneticPr fontId="4" type="noConversion"/>
  </si>
  <si>
    <t>강백호</t>
    <phoneticPr fontId="4" type="noConversion"/>
  </si>
  <si>
    <t>평균</t>
    <phoneticPr fontId="4" type="noConversion"/>
  </si>
  <si>
    <t>총점</t>
    <phoneticPr fontId="4" type="noConversion"/>
  </si>
  <si>
    <t>전공</t>
    <phoneticPr fontId="4" type="noConversion"/>
  </si>
  <si>
    <t>영어</t>
    <phoneticPr fontId="4" type="noConversion"/>
  </si>
  <si>
    <t>입사일</t>
    <phoneticPr fontId="4" type="noConversion"/>
  </si>
  <si>
    <t>이  름</t>
    <phoneticPr fontId="4" type="noConversion"/>
  </si>
  <si>
    <t>승진 시험 결과</t>
    <phoneticPr fontId="4" type="noConversion"/>
  </si>
  <si>
    <t>합계</t>
    <phoneticPr fontId="3" type="noConversion"/>
  </si>
  <si>
    <t>소계</t>
    <phoneticPr fontId="3" type="noConversion"/>
  </si>
  <si>
    <t>개발팀</t>
    <phoneticPr fontId="3" type="noConversion"/>
  </si>
  <si>
    <t>연구팀</t>
    <phoneticPr fontId="3" type="noConversion"/>
  </si>
  <si>
    <t>영업2팀</t>
    <phoneticPr fontId="3" type="noConversion"/>
  </si>
  <si>
    <t>영업1팀</t>
    <phoneticPr fontId="3" type="noConversion"/>
  </si>
  <si>
    <t>인사팀</t>
    <phoneticPr fontId="3" type="noConversion"/>
  </si>
  <si>
    <t>기획팀</t>
    <phoneticPr fontId="3" type="noConversion"/>
  </si>
  <si>
    <t>6월</t>
  </si>
  <si>
    <t>5월</t>
  </si>
  <si>
    <t>4월</t>
  </si>
  <si>
    <t>2월</t>
    <phoneticPr fontId="3" type="noConversion"/>
  </si>
  <si>
    <t>1월</t>
    <phoneticPr fontId="3" type="noConversion"/>
  </si>
  <si>
    <t>품목</t>
    <phoneticPr fontId="3" type="noConversion"/>
  </si>
  <si>
    <t>부서별 상반기 매출 실적</t>
    <phoneticPr fontId="3" type="noConversion"/>
  </si>
  <si>
    <t>김기하</t>
    <phoneticPr fontId="4" type="noConversion"/>
  </si>
  <si>
    <t>서정훈</t>
    <phoneticPr fontId="4" type="noConversion"/>
  </si>
  <si>
    <t>하경민</t>
    <phoneticPr fontId="4" type="noConversion"/>
  </si>
  <si>
    <t>박명진</t>
    <phoneticPr fontId="4" type="noConversion"/>
  </si>
  <si>
    <t>안우영</t>
    <phoneticPr fontId="4" type="noConversion"/>
  </si>
  <si>
    <t>최정수</t>
    <phoneticPr fontId="4" type="noConversion"/>
  </si>
  <si>
    <t>김길동</t>
    <phoneticPr fontId="4" type="noConversion"/>
  </si>
  <si>
    <t>1월</t>
    <phoneticPr fontId="4" type="noConversion"/>
  </si>
  <si>
    <t>이름</t>
    <phoneticPr fontId="4" type="noConversion"/>
  </si>
  <si>
    <t>김기하</t>
    <phoneticPr fontId="4" type="noConversion"/>
  </si>
  <si>
    <t>서정훈</t>
    <phoneticPr fontId="4" type="noConversion"/>
  </si>
  <si>
    <t>하경민</t>
    <phoneticPr fontId="4" type="noConversion"/>
  </si>
  <si>
    <t>박명진</t>
    <phoneticPr fontId="4" type="noConversion"/>
  </si>
  <si>
    <t>안우영</t>
    <phoneticPr fontId="4" type="noConversion"/>
  </si>
  <si>
    <t>최정수</t>
    <phoneticPr fontId="4" type="noConversion"/>
  </si>
  <si>
    <t>김길동</t>
    <phoneticPr fontId="4" type="noConversion"/>
  </si>
  <si>
    <t>12월</t>
  </si>
  <si>
    <t>11월</t>
  </si>
  <si>
    <t>10월</t>
  </si>
  <si>
    <t>9월</t>
  </si>
  <si>
    <t>8월</t>
  </si>
  <si>
    <t>7월</t>
    <phoneticPr fontId="4" type="noConversion"/>
  </si>
  <si>
    <t>이름</t>
    <phoneticPr fontId="4" type="noConversion"/>
  </si>
  <si>
    <t>하반기</t>
    <phoneticPr fontId="4" type="noConversion"/>
  </si>
  <si>
    <t>상반기</t>
    <phoneticPr fontId="4" type="noConversion"/>
  </si>
  <si>
    <t>실적집계표(전체)</t>
    <phoneticPr fontId="4" type="noConversion"/>
  </si>
  <si>
    <t>* 셀 참조 변환 단축키 : F4</t>
    <phoneticPr fontId="3" type="noConversion"/>
  </si>
  <si>
    <t>A1&lt;&gt;250</t>
    <phoneticPr fontId="4" type="noConversion"/>
  </si>
  <si>
    <t>같지 않다</t>
    <phoneticPr fontId="4" type="noConversion"/>
  </si>
  <si>
    <t>&lt;&gt;</t>
    <phoneticPr fontId="4" type="noConversion"/>
  </si>
  <si>
    <t>A1&lt;=250</t>
    <phoneticPr fontId="4" type="noConversion"/>
  </si>
  <si>
    <t>작거나 같다</t>
    <phoneticPr fontId="4" type="noConversion"/>
  </si>
  <si>
    <t>&lt;=</t>
    <phoneticPr fontId="4" type="noConversion"/>
  </si>
  <si>
    <t>A1&lt;250</t>
    <phoneticPr fontId="4" type="noConversion"/>
  </si>
  <si>
    <t>작다</t>
    <phoneticPr fontId="4" type="noConversion"/>
  </si>
  <si>
    <t>&lt;</t>
    <phoneticPr fontId="4" type="noConversion"/>
  </si>
  <si>
    <t>= SUM (A3,A9)</t>
    <phoneticPr fontId="4" type="noConversion"/>
  </si>
  <si>
    <t>지정한 셀만 참조 대상으로 사용</t>
    <phoneticPr fontId="4" type="noConversion"/>
  </si>
  <si>
    <t>콤마 (,)</t>
    <phoneticPr fontId="4" type="noConversion"/>
  </si>
  <si>
    <t>A1&gt;=250</t>
    <phoneticPr fontId="4" type="noConversion"/>
  </si>
  <si>
    <t>크거나 같다</t>
    <phoneticPr fontId="4" type="noConversion"/>
  </si>
  <si>
    <t>&gt;=</t>
    <phoneticPr fontId="4" type="noConversion"/>
  </si>
  <si>
    <t>참조영역의 대상으로 사용</t>
    <phoneticPr fontId="4" type="noConversion"/>
  </si>
  <si>
    <t>A1&gt;250</t>
    <phoneticPr fontId="4" type="noConversion"/>
  </si>
  <si>
    <t>크다</t>
    <phoneticPr fontId="4" type="noConversion"/>
  </si>
  <si>
    <t>&gt;</t>
    <phoneticPr fontId="4" type="noConversion"/>
  </si>
  <si>
    <t>=SUM(A3:A9)</t>
    <phoneticPr fontId="4" type="noConversion"/>
  </si>
  <si>
    <t>두 영역 사이에 있는 모든 셀을</t>
    <phoneticPr fontId="4" type="noConversion"/>
  </si>
  <si>
    <t>콜론 (    :    )</t>
    <phoneticPr fontId="4" type="noConversion"/>
  </si>
  <si>
    <t>A1=250</t>
    <phoneticPr fontId="4" type="noConversion"/>
  </si>
  <si>
    <t>같다</t>
    <phoneticPr fontId="4" type="noConversion"/>
  </si>
  <si>
    <t>=</t>
    <phoneticPr fontId="4" type="noConversion"/>
  </si>
  <si>
    <t>예제</t>
    <phoneticPr fontId="4" type="noConversion"/>
  </si>
  <si>
    <t>의미</t>
    <phoneticPr fontId="4" type="noConversion"/>
  </si>
  <si>
    <t>연산자</t>
    <phoneticPr fontId="4" type="noConversion"/>
  </si>
  <si>
    <t>예제</t>
    <phoneticPr fontId="4" type="noConversion"/>
  </si>
  <si>
    <t>(함수사용시 여러 셀을 대상으로 설정하기 위해 사용)</t>
    <phoneticPr fontId="4" type="noConversion"/>
  </si>
  <si>
    <t>(두 값을 비교할때 사용)</t>
    <phoneticPr fontId="4" type="noConversion"/>
  </si>
  <si>
    <t>참조 연산</t>
    <phoneticPr fontId="4" type="noConversion"/>
  </si>
  <si>
    <t>비교 연산자</t>
    <phoneticPr fontId="4" type="noConversion"/>
  </si>
  <si>
    <t>=7-2</t>
    <phoneticPr fontId="4" type="noConversion"/>
  </si>
  <si>
    <t>빼기</t>
    <phoneticPr fontId="4" type="noConversion"/>
  </si>
  <si>
    <t>-</t>
    <phoneticPr fontId="4" type="noConversion"/>
  </si>
  <si>
    <t>=5+4</t>
    <phoneticPr fontId="4" type="noConversion"/>
  </si>
  <si>
    <t>더하기</t>
    <phoneticPr fontId="4" type="noConversion"/>
  </si>
  <si>
    <t>+</t>
    <phoneticPr fontId="4" type="noConversion"/>
  </si>
  <si>
    <t>=100/25</t>
    <phoneticPr fontId="4" type="noConversion"/>
  </si>
  <si>
    <t>나누기</t>
    <phoneticPr fontId="4" type="noConversion"/>
  </si>
  <si>
    <t>/</t>
    <phoneticPr fontId="4" type="noConversion"/>
  </si>
  <si>
    <t>=5*3</t>
    <phoneticPr fontId="4" type="noConversion"/>
  </si>
  <si>
    <t>곱하기</t>
    <phoneticPr fontId="4" type="noConversion"/>
  </si>
  <si>
    <t>*</t>
    <phoneticPr fontId="4" type="noConversion"/>
  </si>
  <si>
    <t>=F11&amp;"-"&amp;C1</t>
    <phoneticPr fontId="4" type="noConversion"/>
  </si>
  <si>
    <t>=2^4</t>
    <phoneticPr fontId="4" type="noConversion"/>
  </si>
  <si>
    <t>지수</t>
    <phoneticPr fontId="4" type="noConversion"/>
  </si>
  <si>
    <t>^</t>
    <phoneticPr fontId="4" type="noConversion"/>
  </si>
  <si>
    <t>=F10&amp;"귀하"</t>
    <phoneticPr fontId="4" type="noConversion"/>
  </si>
  <si>
    <t>김철수</t>
    <phoneticPr fontId="4" type="noConversion"/>
  </si>
  <si>
    <t>백분율</t>
    <phoneticPr fontId="4" type="noConversion"/>
  </si>
  <si>
    <t>%</t>
    <phoneticPr fontId="4" type="noConversion"/>
  </si>
  <si>
    <t>결과</t>
    <phoneticPr fontId="4" type="noConversion"/>
  </si>
  <si>
    <t>데이터</t>
    <phoneticPr fontId="4" type="noConversion"/>
  </si>
  <si>
    <t>의미</t>
    <phoneticPr fontId="4" type="noConversion"/>
  </si>
  <si>
    <t>연산자</t>
    <phoneticPr fontId="4" type="noConversion"/>
  </si>
  <si>
    <t>(여러 텍스트 문자열을 연결)</t>
    <phoneticPr fontId="4" type="noConversion"/>
  </si>
  <si>
    <t>(수치 연산에 사용되는 연산자)</t>
    <phoneticPr fontId="3" type="noConversion"/>
  </si>
  <si>
    <t>문자열 연결 연산자</t>
    <phoneticPr fontId="4" type="noConversion"/>
  </si>
  <si>
    <t>산술 연산자</t>
    <phoneticPr fontId="4" type="noConversion"/>
  </si>
  <si>
    <t>프린터</t>
    <phoneticPr fontId="40" type="noConversion"/>
  </si>
  <si>
    <t>스피커</t>
    <phoneticPr fontId="40" type="noConversion"/>
  </si>
  <si>
    <t>모니터</t>
    <phoneticPr fontId="40" type="noConversion"/>
  </si>
  <si>
    <t>마우스</t>
    <phoneticPr fontId="40" type="noConversion"/>
  </si>
  <si>
    <t>키보드</t>
    <phoneticPr fontId="40" type="noConversion"/>
  </si>
  <si>
    <t>판매액</t>
    <phoneticPr fontId="40" type="noConversion"/>
  </si>
  <si>
    <t>세액</t>
    <phoneticPr fontId="40" type="noConversion"/>
  </si>
  <si>
    <t>공급가액</t>
    <phoneticPr fontId="40" type="noConversion"/>
  </si>
  <si>
    <t>수량</t>
    <phoneticPr fontId="40" type="noConversion"/>
  </si>
  <si>
    <t>단가</t>
    <phoneticPr fontId="40" type="noConversion"/>
  </si>
  <si>
    <t>제품명</t>
    <phoneticPr fontId="40" type="noConversion"/>
  </si>
  <si>
    <t>1월 판매 현황</t>
    <phoneticPr fontId="40" type="noConversion"/>
  </si>
  <si>
    <t>네이트몰</t>
    <phoneticPr fontId="4" type="noConversion"/>
  </si>
  <si>
    <t>GS이샵</t>
    <phoneticPr fontId="4" type="noConversion"/>
  </si>
  <si>
    <t>인터파크</t>
    <phoneticPr fontId="4" type="noConversion"/>
  </si>
  <si>
    <t>G마켓</t>
    <phoneticPr fontId="4" type="noConversion"/>
  </si>
  <si>
    <t>CJ Mall</t>
    <phoneticPr fontId="4" type="noConversion"/>
  </si>
  <si>
    <t>옥션</t>
    <phoneticPr fontId="4" type="noConversion"/>
  </si>
  <si>
    <t>상반기 (2)</t>
    <phoneticPr fontId="4" type="noConversion"/>
  </si>
  <si>
    <t>상반기 (1)</t>
    <phoneticPr fontId="4" type="noConversion"/>
  </si>
  <si>
    <t>업체명</t>
    <phoneticPr fontId="4" type="noConversion"/>
  </si>
  <si>
    <t>연간 매출 실적</t>
    <phoneticPr fontId="4" type="noConversion"/>
  </si>
  <si>
    <t>네이트몰</t>
    <phoneticPr fontId="4" type="noConversion"/>
  </si>
  <si>
    <t>GS이샵</t>
    <phoneticPr fontId="4" type="noConversion"/>
  </si>
  <si>
    <t>G마켓</t>
    <phoneticPr fontId="4" type="noConversion"/>
  </si>
  <si>
    <t>CJ Mall</t>
    <phoneticPr fontId="4" type="noConversion"/>
  </si>
  <si>
    <t>옥션</t>
    <phoneticPr fontId="4" type="noConversion"/>
  </si>
  <si>
    <t>합계</t>
    <phoneticPr fontId="4" type="noConversion"/>
  </si>
  <si>
    <t>6월</t>
    <phoneticPr fontId="4" type="noConversion"/>
  </si>
  <si>
    <t>5월</t>
    <phoneticPr fontId="4" type="noConversion"/>
  </si>
  <si>
    <t>4월</t>
    <phoneticPr fontId="4" type="noConversion"/>
  </si>
  <si>
    <t>3월</t>
    <phoneticPr fontId="4" type="noConversion"/>
  </si>
  <si>
    <t>2월</t>
    <phoneticPr fontId="4" type="noConversion"/>
  </si>
  <si>
    <t>1월</t>
    <phoneticPr fontId="4" type="noConversion"/>
  </si>
  <si>
    <t>업체명</t>
    <phoneticPr fontId="4" type="noConversion"/>
  </si>
  <si>
    <t>상반기 매출 실적</t>
    <phoneticPr fontId="4" type="noConversion"/>
  </si>
  <si>
    <t>프린터</t>
    <phoneticPr fontId="40" type="noConversion"/>
  </si>
  <si>
    <t>스피커</t>
    <phoneticPr fontId="40" type="noConversion"/>
  </si>
  <si>
    <t>모니터</t>
    <phoneticPr fontId="40" type="noConversion"/>
  </si>
  <si>
    <t>마우스</t>
    <phoneticPr fontId="40" type="noConversion"/>
  </si>
  <si>
    <t>키보드</t>
    <phoneticPr fontId="40" type="noConversion"/>
  </si>
  <si>
    <t>판매액</t>
    <phoneticPr fontId="3" type="noConversion"/>
  </si>
  <si>
    <t>할인액</t>
    <phoneticPr fontId="40" type="noConversion"/>
  </si>
  <si>
    <t>원가</t>
    <phoneticPr fontId="40" type="noConversion"/>
  </si>
  <si>
    <t>수량</t>
    <phoneticPr fontId="40" type="noConversion"/>
  </si>
  <si>
    <t>단가</t>
    <phoneticPr fontId="40" type="noConversion"/>
  </si>
  <si>
    <t>제품명</t>
    <phoneticPr fontId="40" type="noConversion"/>
  </si>
  <si>
    <t>할인율</t>
    <phoneticPr fontId="40" type="noConversion"/>
  </si>
  <si>
    <t>1월 판매 현황</t>
    <phoneticPr fontId="40" type="noConversion"/>
  </si>
  <si>
    <t xml:space="preserve">             할인율
가격</t>
  </si>
  <si>
    <t>할인율에 따른 가격표</t>
  </si>
  <si>
    <t xml:space="preserve"> 2. 개인 실습</t>
    <phoneticPr fontId="3" type="noConversion"/>
  </si>
  <si>
    <t>은평구</t>
    <phoneticPr fontId="4" type="noConversion"/>
  </si>
  <si>
    <t>영등포구</t>
    <phoneticPr fontId="4" type="noConversion"/>
  </si>
  <si>
    <t>종로구</t>
    <phoneticPr fontId="4" type="noConversion"/>
  </si>
  <si>
    <t>송파구</t>
    <phoneticPr fontId="4" type="noConversion"/>
  </si>
  <si>
    <t>서초구</t>
    <phoneticPr fontId="4" type="noConversion"/>
  </si>
  <si>
    <t>강남구</t>
    <phoneticPr fontId="4" type="noConversion"/>
  </si>
  <si>
    <t>4사분기</t>
  </si>
  <si>
    <t>3사분기</t>
  </si>
  <si>
    <t>2사분기</t>
  </si>
  <si>
    <t>1사분기</t>
    <phoneticPr fontId="4" type="noConversion"/>
  </si>
  <si>
    <t>지역구</t>
    <phoneticPr fontId="4" type="noConversion"/>
  </si>
  <si>
    <t>단위 : $</t>
    <phoneticPr fontId="3" type="noConversion"/>
  </si>
  <si>
    <t>단위 : \</t>
    <phoneticPr fontId="3" type="noConversion"/>
  </si>
  <si>
    <t>분기별 환율</t>
    <phoneticPr fontId="3" type="noConversion"/>
  </si>
  <si>
    <t xml:space="preserve"> 1. 혼합참조 익히기</t>
    <phoneticPr fontId="3" type="noConversion"/>
  </si>
  <si>
    <t>영업팀</t>
  </si>
  <si>
    <t>송윤희</t>
  </si>
  <si>
    <t>이인수</t>
  </si>
  <si>
    <t>유가을</t>
  </si>
  <si>
    <t>영업팀</t>
    <phoneticPr fontId="56" type="noConversion"/>
  </si>
  <si>
    <t>선하라</t>
  </si>
  <si>
    <t>재무팀</t>
  </si>
  <si>
    <t>오영수</t>
  </si>
  <si>
    <t>최소라</t>
  </si>
  <si>
    <t>재무팀</t>
    <phoneticPr fontId="56" type="noConversion"/>
  </si>
  <si>
    <t>안정훈</t>
  </si>
  <si>
    <t>개발팀</t>
  </si>
  <si>
    <t>김덕훈</t>
  </si>
  <si>
    <t>윤대현</t>
  </si>
  <si>
    <t>김소미</t>
  </si>
  <si>
    <t>순위</t>
    <phoneticPr fontId="4" type="noConversion"/>
  </si>
  <si>
    <t>총점</t>
    <phoneticPr fontId="4" type="noConversion"/>
  </si>
  <si>
    <t>액세스</t>
    <phoneticPr fontId="4" type="noConversion"/>
  </si>
  <si>
    <t>파워포인트</t>
    <phoneticPr fontId="4" type="noConversion"/>
  </si>
  <si>
    <t>엑셀</t>
    <phoneticPr fontId="4" type="noConversion"/>
  </si>
  <si>
    <t>워드</t>
    <phoneticPr fontId="4" type="noConversion"/>
  </si>
  <si>
    <t>부서</t>
    <phoneticPr fontId="4" type="noConversion"/>
  </si>
  <si>
    <t>이름</t>
  </si>
  <si>
    <t>홍길동</t>
    <phoneticPr fontId="4" type="noConversion"/>
  </si>
  <si>
    <t xml:space="preserve">작성자 : </t>
    <phoneticPr fontId="4" type="noConversion"/>
  </si>
  <si>
    <t xml:space="preserve">작성일 : </t>
    <phoneticPr fontId="4" type="noConversion"/>
  </si>
  <si>
    <t>OA 교육 평가 결과</t>
    <phoneticPr fontId="4" type="noConversion"/>
  </si>
  <si>
    <t>송진혁</t>
    <phoneticPr fontId="40" type="noConversion"/>
  </si>
  <si>
    <t>이수정</t>
  </si>
  <si>
    <t>김동우</t>
    <phoneticPr fontId="40" type="noConversion"/>
  </si>
  <si>
    <t>이의찬</t>
    <phoneticPr fontId="40" type="noConversion"/>
  </si>
  <si>
    <t>전체 인원</t>
    <phoneticPr fontId="59" type="noConversion"/>
  </si>
  <si>
    <t>회비 미납부 인원</t>
    <phoneticPr fontId="59" type="noConversion"/>
  </si>
  <si>
    <t>회비 납부 인원</t>
    <phoneticPr fontId="59" type="noConversion"/>
  </si>
  <si>
    <t>금액</t>
    <phoneticPr fontId="4" type="noConversion"/>
  </si>
  <si>
    <t>성명</t>
    <phoneticPr fontId="4" type="noConversion"/>
  </si>
  <si>
    <t>납부일자</t>
    <phoneticPr fontId="4" type="noConversion"/>
  </si>
  <si>
    <t>회비 납부 내역</t>
    <phoneticPr fontId="4" type="noConversion"/>
  </si>
  <si>
    <t>사원</t>
  </si>
  <si>
    <t>기획실</t>
  </si>
  <si>
    <t>박향옥</t>
  </si>
  <si>
    <t>YJ050</t>
  </si>
  <si>
    <t>대리</t>
  </si>
  <si>
    <t>전산실</t>
  </si>
  <si>
    <t>박출하</t>
  </si>
  <si>
    <t>YJ049</t>
  </si>
  <si>
    <t>차장</t>
  </si>
  <si>
    <t>이민환</t>
  </si>
  <si>
    <t>YJ048</t>
  </si>
  <si>
    <t>부장</t>
  </si>
  <si>
    <t>총무부</t>
  </si>
  <si>
    <t>김금옥</t>
  </si>
  <si>
    <t>YJ047</t>
  </si>
  <si>
    <t>과장</t>
  </si>
  <si>
    <t>영업부</t>
  </si>
  <si>
    <t>박현숙</t>
  </si>
  <si>
    <t>YJ046</t>
  </si>
  <si>
    <t>홍보부</t>
  </si>
  <si>
    <t>백태란</t>
  </si>
  <si>
    <t>YJ045</t>
  </si>
  <si>
    <t>최성욱</t>
  </si>
  <si>
    <t>YJ044</t>
  </si>
  <si>
    <t>민복현</t>
  </si>
  <si>
    <t>YJ043</t>
  </si>
  <si>
    <t>서은주</t>
  </si>
  <si>
    <t>YJ042</t>
  </si>
  <si>
    <t>정해인</t>
  </si>
  <si>
    <t>YJ041</t>
  </si>
  <si>
    <t>이화진</t>
  </si>
  <si>
    <t>YJ040</t>
  </si>
  <si>
    <t>김성훈</t>
  </si>
  <si>
    <t>YJ039</t>
  </si>
  <si>
    <t>장일호</t>
  </si>
  <si>
    <t>YJ038</t>
  </si>
  <si>
    <t>양고수</t>
  </si>
  <si>
    <t>YJ037</t>
  </si>
  <si>
    <t>박승제</t>
  </si>
  <si>
    <t>YJ036</t>
  </si>
  <si>
    <t>강실현</t>
  </si>
  <si>
    <t>YJ035</t>
  </si>
  <si>
    <t>유은영</t>
  </si>
  <si>
    <t>YJ034</t>
  </si>
  <si>
    <t>황인의</t>
  </si>
  <si>
    <t>YJ033</t>
  </si>
  <si>
    <t>이미옥</t>
  </si>
  <si>
    <t>YJ032</t>
  </si>
  <si>
    <t>김윤경</t>
  </si>
  <si>
    <t>YJ031</t>
  </si>
  <si>
    <t>강석구</t>
  </si>
  <si>
    <t>YJ030</t>
  </si>
  <si>
    <t>안재욱</t>
  </si>
  <si>
    <t>YJ029</t>
  </si>
  <si>
    <t>백소연</t>
  </si>
  <si>
    <t>YJ028</t>
  </si>
  <si>
    <t>이주연</t>
  </si>
  <si>
    <t>YJ027</t>
  </si>
  <si>
    <t>김정현</t>
  </si>
  <si>
    <t>YJ026</t>
  </si>
  <si>
    <t>황석영</t>
  </si>
  <si>
    <t>YJ025</t>
  </si>
  <si>
    <t>채연희</t>
  </si>
  <si>
    <t>YJ024</t>
  </si>
  <si>
    <t>최은지</t>
  </si>
  <si>
    <t>YJ023</t>
  </si>
  <si>
    <t>오태호</t>
  </si>
  <si>
    <t>YJ022</t>
  </si>
  <si>
    <t>김형식</t>
  </si>
  <si>
    <t>YJ021</t>
  </si>
  <si>
    <t>송도순</t>
  </si>
  <si>
    <t>YJ020</t>
  </si>
  <si>
    <t>안태희</t>
  </si>
  <si>
    <t>YJ019</t>
  </si>
  <si>
    <t>김석구</t>
  </si>
  <si>
    <t>YJ018</t>
  </si>
  <si>
    <t>전성옥</t>
  </si>
  <si>
    <t>YJ017</t>
  </si>
  <si>
    <t>엄희숙</t>
  </si>
  <si>
    <t>YJ016</t>
  </si>
  <si>
    <t>박은영</t>
  </si>
  <si>
    <t>YJ015</t>
  </si>
  <si>
    <t>이철희</t>
  </si>
  <si>
    <t>YJ014</t>
  </si>
  <si>
    <t>서만복</t>
  </si>
  <si>
    <t>YJ013</t>
  </si>
  <si>
    <t>이솔희</t>
  </si>
  <si>
    <t>YJ012</t>
  </si>
  <si>
    <t>양희은</t>
  </si>
  <si>
    <t>YJ010</t>
  </si>
  <si>
    <t>은지원</t>
  </si>
  <si>
    <t>YJ009</t>
  </si>
  <si>
    <t>배철수</t>
  </si>
  <si>
    <t>YJ008</t>
  </si>
  <si>
    <t>강태평</t>
  </si>
  <si>
    <t>YJ007</t>
  </si>
  <si>
    <t>김순정</t>
  </si>
  <si>
    <t>YJ006</t>
  </si>
  <si>
    <t>배태욱</t>
  </si>
  <si>
    <t>YJ005</t>
  </si>
  <si>
    <t>김경민</t>
  </si>
  <si>
    <t>YJ004</t>
  </si>
  <si>
    <t>배한성</t>
  </si>
  <si>
    <t>YJ003</t>
  </si>
  <si>
    <t>황의찬</t>
  </si>
  <si>
    <t>YJ002</t>
  </si>
  <si>
    <t>유진하</t>
  </si>
  <si>
    <t>YJ001</t>
  </si>
  <si>
    <t>총매출액</t>
  </si>
  <si>
    <t>하반기</t>
  </si>
  <si>
    <t>상반기</t>
  </si>
  <si>
    <t>직위</t>
  </si>
  <si>
    <t>부서</t>
  </si>
  <si>
    <t>입사일</t>
  </si>
  <si>
    <t>성명</t>
  </si>
  <si>
    <t>사번</t>
  </si>
  <si>
    <t>제주</t>
    <phoneticPr fontId="56" type="noConversion"/>
  </si>
  <si>
    <t>광주</t>
    <phoneticPr fontId="56" type="noConversion"/>
  </si>
  <si>
    <t>대전</t>
    <phoneticPr fontId="56" type="noConversion"/>
  </si>
  <si>
    <t>대구</t>
    <phoneticPr fontId="56" type="noConversion"/>
  </si>
  <si>
    <t>부산</t>
    <phoneticPr fontId="56" type="noConversion"/>
  </si>
  <si>
    <t>청주</t>
    <phoneticPr fontId="56" type="noConversion"/>
  </si>
  <si>
    <t>춘천</t>
    <phoneticPr fontId="56" type="noConversion"/>
  </si>
  <si>
    <t>인천</t>
    <phoneticPr fontId="56" type="noConversion"/>
  </si>
  <si>
    <t>수원</t>
    <phoneticPr fontId="56" type="noConversion"/>
  </si>
  <si>
    <t>강북</t>
    <phoneticPr fontId="56" type="noConversion"/>
  </si>
  <si>
    <t>강남</t>
    <phoneticPr fontId="56" type="noConversion"/>
  </si>
  <si>
    <t>강서</t>
    <phoneticPr fontId="56" type="noConversion"/>
  </si>
  <si>
    <t>강동</t>
    <phoneticPr fontId="4" type="noConversion"/>
  </si>
  <si>
    <r>
      <t>비</t>
    </r>
    <r>
      <rPr>
        <sz val="11"/>
        <rFont val="Tahoma"/>
        <family val="2"/>
      </rPr>
      <t xml:space="preserve"> </t>
    </r>
    <r>
      <rPr>
        <b/>
        <sz val="11"/>
        <color indexed="9"/>
        <rFont val="Tahoma"/>
        <family val="2"/>
      </rPr>
      <t xml:space="preserve"> </t>
    </r>
    <r>
      <rPr>
        <b/>
        <sz val="11"/>
        <color indexed="9"/>
        <rFont val="굴림"/>
        <family val="3"/>
        <charset val="129"/>
      </rPr>
      <t>고</t>
    </r>
    <phoneticPr fontId="4" type="noConversion"/>
  </si>
  <si>
    <t>달성여부</t>
    <phoneticPr fontId="4" type="noConversion"/>
  </si>
  <si>
    <t>판매</t>
    <phoneticPr fontId="4" type="noConversion"/>
  </si>
  <si>
    <t>목표</t>
    <phoneticPr fontId="4" type="noConversion"/>
  </si>
  <si>
    <t>지점명</t>
    <phoneticPr fontId="4" type="noConversion"/>
  </si>
  <si>
    <t>지점별 매출 현황</t>
    <phoneticPr fontId="4" type="noConversion"/>
  </si>
  <si>
    <t>A010</t>
  </si>
  <si>
    <t>A009</t>
  </si>
  <si>
    <t>A008</t>
  </si>
  <si>
    <t>A007</t>
  </si>
  <si>
    <t>A006</t>
  </si>
  <si>
    <t>A005</t>
  </si>
  <si>
    <t>A004</t>
  </si>
  <si>
    <t>A003</t>
  </si>
  <si>
    <t>A002</t>
  </si>
  <si>
    <t>A001</t>
  </si>
  <si>
    <t>평가3</t>
  </si>
  <si>
    <t>평가2</t>
  </si>
  <si>
    <t>평가1</t>
  </si>
  <si>
    <t>평균</t>
  </si>
  <si>
    <t>상식</t>
  </si>
  <si>
    <t>영어</t>
  </si>
  <si>
    <t>전공</t>
  </si>
  <si>
    <t>시험번호</t>
  </si>
  <si>
    <t>시험 결과 보고서</t>
  </si>
  <si>
    <t>A-3</t>
    <phoneticPr fontId="4" type="noConversion"/>
  </si>
  <si>
    <t>A-2</t>
    <phoneticPr fontId="4" type="noConversion"/>
  </si>
  <si>
    <t>A-4</t>
    <phoneticPr fontId="4" type="noConversion"/>
  </si>
  <si>
    <t>도자기</t>
    <phoneticPr fontId="4" type="noConversion"/>
  </si>
  <si>
    <t>중국</t>
    <phoneticPr fontId="4" type="noConversion"/>
  </si>
  <si>
    <t>상</t>
    <phoneticPr fontId="4" type="noConversion"/>
  </si>
  <si>
    <t>커피</t>
    <phoneticPr fontId="4" type="noConversion"/>
  </si>
  <si>
    <t>브라질</t>
    <phoneticPr fontId="4" type="noConversion"/>
  </si>
  <si>
    <t>A-1</t>
    <phoneticPr fontId="4" type="noConversion"/>
  </si>
  <si>
    <t>중</t>
    <phoneticPr fontId="4" type="noConversion"/>
  </si>
  <si>
    <t>컴퓨터</t>
    <phoneticPr fontId="4" type="noConversion"/>
  </si>
  <si>
    <t>캐나다</t>
    <phoneticPr fontId="4" type="noConversion"/>
  </si>
  <si>
    <t>A-2</t>
    <phoneticPr fontId="4" type="noConversion"/>
  </si>
  <si>
    <t>하</t>
    <phoneticPr fontId="4" type="noConversion"/>
  </si>
  <si>
    <t>자동차</t>
    <phoneticPr fontId="4" type="noConversion"/>
  </si>
  <si>
    <t>미국</t>
    <phoneticPr fontId="4" type="noConversion"/>
  </si>
  <si>
    <t>A-1</t>
    <phoneticPr fontId="4" type="noConversion"/>
  </si>
  <si>
    <t>평가</t>
    <phoneticPr fontId="4" type="noConversion"/>
  </si>
  <si>
    <t>수량</t>
    <phoneticPr fontId="4" type="noConversion"/>
  </si>
  <si>
    <t>수입종목</t>
    <phoneticPr fontId="4" type="noConversion"/>
  </si>
  <si>
    <t>국가명</t>
    <phoneticPr fontId="4" type="noConversion"/>
  </si>
  <si>
    <t>지역코드</t>
    <phoneticPr fontId="4" type="noConversion"/>
  </si>
  <si>
    <t>코드</t>
    <phoneticPr fontId="4" type="noConversion"/>
  </si>
  <si>
    <t>&gt;&gt; 지역 코드 표 &lt;&lt;</t>
    <phoneticPr fontId="3" type="noConversion"/>
  </si>
  <si>
    <t>돈까스</t>
    <phoneticPr fontId="71" type="noConversion"/>
  </si>
  <si>
    <t>참기름</t>
    <phoneticPr fontId="71" type="noConversion"/>
  </si>
  <si>
    <t>한치젓</t>
    <phoneticPr fontId="71" type="noConversion"/>
  </si>
  <si>
    <t>오징어젓</t>
    <phoneticPr fontId="71" type="noConversion"/>
  </si>
  <si>
    <t>명란젓</t>
    <phoneticPr fontId="71" type="noConversion"/>
  </si>
  <si>
    <t>대추</t>
    <phoneticPr fontId="71" type="noConversion"/>
  </si>
  <si>
    <t>땅콩</t>
    <phoneticPr fontId="71" type="noConversion"/>
  </si>
  <si>
    <t>곶감</t>
    <phoneticPr fontId="71" type="noConversion"/>
  </si>
  <si>
    <t>감초</t>
    <phoneticPr fontId="71" type="noConversion"/>
  </si>
  <si>
    <t>당귀</t>
    <phoneticPr fontId="71" type="noConversion"/>
  </si>
  <si>
    <t>영지</t>
    <phoneticPr fontId="71" type="noConversion"/>
  </si>
  <si>
    <t>재 고 량:</t>
    <phoneticPr fontId="71" type="noConversion"/>
  </si>
  <si>
    <t>다시마</t>
    <phoneticPr fontId="71" type="noConversion"/>
  </si>
  <si>
    <t>단    가:</t>
    <phoneticPr fontId="71" type="noConversion"/>
  </si>
  <si>
    <t>미역</t>
    <phoneticPr fontId="71" type="noConversion"/>
  </si>
  <si>
    <t>상 품 명:</t>
    <phoneticPr fontId="71" type="noConversion"/>
  </si>
  <si>
    <t>김</t>
    <phoneticPr fontId="71" type="noConversion"/>
  </si>
  <si>
    <t>상품번호:</t>
    <phoneticPr fontId="71" type="noConversion"/>
  </si>
  <si>
    <t>오징어</t>
    <phoneticPr fontId="71" type="noConversion"/>
  </si>
  <si>
    <t>&lt;검색테이블&gt;</t>
    <phoneticPr fontId="71" type="noConversion"/>
  </si>
  <si>
    <t>재고량</t>
    <phoneticPr fontId="71" type="noConversion"/>
  </si>
  <si>
    <t>단가</t>
    <phoneticPr fontId="71" type="noConversion"/>
  </si>
  <si>
    <t>상품명</t>
    <phoneticPr fontId="71" type="noConversion"/>
  </si>
  <si>
    <t>상품번호</t>
    <phoneticPr fontId="71" type="noConversion"/>
  </si>
  <si>
    <t>박미선</t>
  </si>
  <si>
    <t>김효진</t>
  </si>
  <si>
    <t>연장</t>
  </si>
  <si>
    <t>기본</t>
  </si>
  <si>
    <t>지급액</t>
  </si>
  <si>
    <t>근로시간</t>
  </si>
  <si>
    <t>시간단가</t>
  </si>
  <si>
    <t>B07</t>
  </si>
  <si>
    <t>C90</t>
  </si>
  <si>
    <t>B99</t>
  </si>
  <si>
    <t>A00</t>
  </si>
  <si>
    <t>B90</t>
  </si>
  <si>
    <t>C01</t>
  </si>
  <si>
    <t>C04</t>
  </si>
  <si>
    <t>C88</t>
  </si>
  <si>
    <t>A02</t>
  </si>
  <si>
    <t>A91</t>
  </si>
  <si>
    <t>B96</t>
  </si>
  <si>
    <t>A25</t>
  </si>
  <si>
    <t>B98</t>
  </si>
  <si>
    <t>사번 (함수)</t>
  </si>
  <si>
    <t>직위코드</t>
  </si>
  <si>
    <t>팀코드</t>
  </si>
  <si>
    <t>부서코드</t>
  </si>
  <si>
    <t>이순신</t>
  </si>
  <si>
    <t>신사임당</t>
  </si>
  <si>
    <t>유관순</t>
  </si>
  <si>
    <t>홍길동</t>
  </si>
  <si>
    <t>성별</t>
  </si>
  <si>
    <t>성별코드</t>
  </si>
  <si>
    <t>출생년도</t>
  </si>
  <si>
    <t>주민번호</t>
  </si>
  <si>
    <t>이순신</t>
    <phoneticPr fontId="4" type="noConversion"/>
  </si>
  <si>
    <t>신사임당</t>
    <phoneticPr fontId="4" type="noConversion"/>
  </si>
  <si>
    <t>유관순</t>
    <phoneticPr fontId="4" type="noConversion"/>
  </si>
  <si>
    <t>홍길동</t>
    <phoneticPr fontId="4" type="noConversion"/>
  </si>
  <si>
    <t>근무기간(~년 ~개월)</t>
    <phoneticPr fontId="4" type="noConversion"/>
  </si>
  <si>
    <t>근무기간(개월)</t>
    <phoneticPr fontId="4" type="noConversion"/>
  </si>
  <si>
    <t>근무기간(년)</t>
    <phoneticPr fontId="4" type="noConversion"/>
  </si>
  <si>
    <t>입사일</t>
    <phoneticPr fontId="4" type="noConversion"/>
  </si>
  <si>
    <t>입사월</t>
    <phoneticPr fontId="4" type="noConversion"/>
  </si>
  <si>
    <t>입사년도</t>
    <phoneticPr fontId="4" type="noConversion"/>
  </si>
  <si>
    <t>주민번호</t>
    <phoneticPr fontId="4" type="noConversion"/>
  </si>
  <si>
    <t>퇴사일</t>
    <phoneticPr fontId="4" type="noConversion"/>
  </si>
  <si>
    <t>이름</t>
    <phoneticPr fontId="4" type="noConversion"/>
  </si>
  <si>
    <t>현재시간</t>
    <phoneticPr fontId="3" type="noConversion"/>
  </si>
  <si>
    <t>오늘날짜</t>
    <phoneticPr fontId="3" type="noConversion"/>
  </si>
  <si>
    <t>※ 상기 견적 금액은 예고없이 변동될 수도 있습니다.</t>
    <phoneticPr fontId="4" type="noConversion"/>
  </si>
  <si>
    <t>합계금액</t>
    <phoneticPr fontId="4" type="noConversion"/>
  </si>
  <si>
    <t>세액(부가가치세)</t>
    <phoneticPr fontId="4" type="noConversion"/>
  </si>
  <si>
    <t>공급가총액</t>
    <phoneticPr fontId="4" type="noConversion"/>
  </si>
  <si>
    <t>비고 :</t>
    <phoneticPr fontId="4" type="noConversion"/>
  </si>
  <si>
    <t>공급가액</t>
    <phoneticPr fontId="4" type="noConversion"/>
  </si>
  <si>
    <t>단가</t>
    <phoneticPr fontId="4" type="noConversion"/>
  </si>
  <si>
    <t>수량</t>
    <phoneticPr fontId="4" type="noConversion"/>
  </si>
  <si>
    <t>규격</t>
    <phoneticPr fontId="4" type="noConversion"/>
  </si>
  <si>
    <t>품명</t>
    <phoneticPr fontId="4" type="noConversion"/>
  </si>
  <si>
    <t>번호</t>
    <phoneticPr fontId="4" type="noConversion"/>
  </si>
  <si>
    <t>(02) 352-0000</t>
    <phoneticPr fontId="4" type="noConversion"/>
  </si>
  <si>
    <t>전화번호</t>
    <phoneticPr fontId="4" type="noConversion"/>
  </si>
  <si>
    <t>원정</t>
    <phoneticPr fontId="4" type="noConversion"/>
  </si>
  <si>
    <t>서울시 은평구 불광3동 445번지</t>
    <phoneticPr fontId="4" type="noConversion"/>
  </si>
  <si>
    <t>사 업 장</t>
    <phoneticPr fontId="4" type="noConversion"/>
  </si>
  <si>
    <t>이형범</t>
    <phoneticPr fontId="4" type="noConversion"/>
  </si>
  <si>
    <t>성명</t>
    <phoneticPr fontId="4" type="noConversion"/>
  </si>
  <si>
    <t>Lee&amp;Lee</t>
    <phoneticPr fontId="4" type="noConversion"/>
  </si>
  <si>
    <t>상      호
(법인명)</t>
    <phoneticPr fontId="4" type="noConversion"/>
  </si>
  <si>
    <t>아래와 같이 견적합니다.</t>
    <phoneticPr fontId="4" type="noConversion"/>
  </si>
  <si>
    <t>123-00-45678</t>
    <phoneticPr fontId="4" type="noConversion"/>
  </si>
  <si>
    <t>등록번호</t>
    <phoneticPr fontId="4" type="noConversion"/>
  </si>
  <si>
    <t>공급자</t>
    <phoneticPr fontId="4" type="noConversion"/>
  </si>
  <si>
    <t>견  적  서</t>
    <phoneticPr fontId="4" type="noConversion"/>
  </si>
  <si>
    <t>Box</t>
  </si>
  <si>
    <t>제품020</t>
  </si>
  <si>
    <t>개</t>
  </si>
  <si>
    <t>제품019</t>
  </si>
  <si>
    <t>제품018</t>
  </si>
  <si>
    <t>제품017</t>
  </si>
  <si>
    <t>제품016</t>
  </si>
  <si>
    <t>제품015</t>
  </si>
  <si>
    <t>제품014</t>
  </si>
  <si>
    <t>제품013</t>
  </si>
  <si>
    <t>제품012</t>
  </si>
  <si>
    <t>제품011</t>
  </si>
  <si>
    <t>제품010</t>
  </si>
  <si>
    <t>제품009</t>
  </si>
  <si>
    <t>제품008</t>
  </si>
  <si>
    <t>제품007</t>
  </si>
  <si>
    <t>제품006</t>
  </si>
  <si>
    <t>제품005</t>
  </si>
  <si>
    <t>제품004</t>
  </si>
  <si>
    <t>제품003</t>
  </si>
  <si>
    <t>제품002</t>
  </si>
  <si>
    <t>제품001</t>
  </si>
  <si>
    <t>규격</t>
  </si>
  <si>
    <t>품명</t>
  </si>
  <si>
    <t>841012-1234567</t>
    <phoneticPr fontId="4" type="noConversion"/>
  </si>
  <si>
    <t>엑셀 2016 기본 + 실무</t>
    <phoneticPr fontId="3" type="noConversion"/>
  </si>
  <si>
    <t>포토샵CS6</t>
    <phoneticPr fontId="3" type="noConversion"/>
  </si>
  <si>
    <t>파워포인트 2016 기본+활용</t>
    <phoneticPr fontId="3" type="noConversion"/>
  </si>
  <si>
    <t>5) C5셀에 원화를 달러로 적용해 보세요.</t>
    <phoneticPr fontId="40" type="noConversion"/>
  </si>
  <si>
    <t>4) C4셀에 원화를 엔화로 적용해 보세요.</t>
    <phoneticPr fontId="40" type="noConversion"/>
  </si>
  <si>
    <t>3) G4셀을 '달러'로 이름정의 하세요.</t>
    <phoneticPr fontId="40" type="noConversion"/>
  </si>
  <si>
    <t>2) F4셀을 '엔화'로 이름정의 하세요.</t>
    <phoneticPr fontId="40" type="noConversion"/>
  </si>
  <si>
    <t>1) C3셀을 '원화'로 이름정의 하세요.</t>
    <phoneticPr fontId="40" type="noConversion"/>
  </si>
  <si>
    <t>달러</t>
    <phoneticPr fontId="40" type="noConversion"/>
  </si>
  <si>
    <t>엔화</t>
    <phoneticPr fontId="40" type="noConversion"/>
  </si>
  <si>
    <t>1 USD 환율</t>
    <phoneticPr fontId="40" type="noConversion"/>
  </si>
  <si>
    <t>1JPY 환율</t>
    <phoneticPr fontId="40" type="noConversion"/>
  </si>
  <si>
    <t>환율표</t>
    <phoneticPr fontId="40" type="noConversion"/>
  </si>
  <si>
    <t>원화</t>
    <phoneticPr fontId="40" type="noConversion"/>
  </si>
  <si>
    <t>환율</t>
    <phoneticPr fontId="40" type="noConversion"/>
  </si>
  <si>
    <t>3250-4560</t>
    <phoneticPr fontId="83" type="noConversion"/>
  </si>
  <si>
    <t>대치</t>
  </si>
  <si>
    <t>대치</t>
    <phoneticPr fontId="83" type="noConversion"/>
  </si>
  <si>
    <t>236-8518</t>
    <phoneticPr fontId="3" type="noConversion"/>
  </si>
  <si>
    <t>도곡</t>
  </si>
  <si>
    <t>도곡</t>
    <phoneticPr fontId="3" type="noConversion"/>
  </si>
  <si>
    <t>555-3560</t>
    <phoneticPr fontId="83" type="noConversion"/>
  </si>
  <si>
    <t>역삼</t>
  </si>
  <si>
    <t>역삼</t>
    <phoneticPr fontId="83" type="noConversion"/>
  </si>
  <si>
    <t>333-4123</t>
    <phoneticPr fontId="83" type="noConversion"/>
  </si>
  <si>
    <t>압구정</t>
  </si>
  <si>
    <t>압구정</t>
    <phoneticPr fontId="83" type="noConversion"/>
  </si>
  <si>
    <t>☎_전화번호</t>
    <phoneticPr fontId="83" type="noConversion"/>
  </si>
  <si>
    <t>입력값</t>
    <phoneticPr fontId="83" type="noConversion"/>
  </si>
  <si>
    <t>강남구 oo동</t>
    <phoneticPr fontId="83" type="noConversion"/>
  </si>
  <si>
    <t>금액(한글)</t>
    <phoneticPr fontId="83" type="noConversion"/>
  </si>
  <si>
    <t>금액(한자)</t>
    <phoneticPr fontId="83" type="noConversion"/>
  </si>
  <si>
    <t>이근영</t>
  </si>
  <si>
    <t>전혜상</t>
  </si>
  <si>
    <t>안환희</t>
  </si>
  <si>
    <t>이경훈</t>
  </si>
  <si>
    <t>장지윤</t>
  </si>
  <si>
    <t>최세완</t>
  </si>
  <si>
    <t>김지은</t>
  </si>
  <si>
    <t>김대장</t>
  </si>
  <si>
    <t>이은주</t>
  </si>
  <si>
    <t>한보미</t>
  </si>
  <si>
    <t>이현욱</t>
  </si>
  <si>
    <t>김은정</t>
  </si>
  <si>
    <t>정지현</t>
  </si>
  <si>
    <t>순위</t>
    <phoneticPr fontId="3" type="noConversion"/>
  </si>
  <si>
    <t>과제</t>
  </si>
  <si>
    <t>기말</t>
  </si>
  <si>
    <t>중간</t>
  </si>
  <si>
    <t>경인</t>
  </si>
  <si>
    <t>부장</t>
    <phoneticPr fontId="84" type="noConversion"/>
  </si>
  <si>
    <t>호남</t>
  </si>
  <si>
    <t>사원</t>
    <phoneticPr fontId="84" type="noConversion"/>
  </si>
  <si>
    <t>영남</t>
  </si>
  <si>
    <t>차장</t>
    <phoneticPr fontId="84" type="noConversion"/>
  </si>
  <si>
    <t>전산실</t>
    <phoneticPr fontId="84" type="noConversion"/>
  </si>
  <si>
    <t>사원</t>
    <phoneticPr fontId="84" type="noConversion"/>
  </si>
  <si>
    <t>중부</t>
  </si>
  <si>
    <t>사원</t>
    <phoneticPr fontId="84" type="noConversion"/>
  </si>
  <si>
    <t>부장</t>
    <phoneticPr fontId="84" type="noConversion"/>
  </si>
  <si>
    <t>김길동</t>
  </si>
  <si>
    <t>과장</t>
    <phoneticPr fontId="84" type="noConversion"/>
  </si>
  <si>
    <t>사원</t>
    <phoneticPr fontId="84" type="noConversion"/>
  </si>
  <si>
    <t>김찬진</t>
  </si>
  <si>
    <t>차장</t>
    <phoneticPr fontId="84" type="noConversion"/>
  </si>
  <si>
    <t>기술부</t>
  </si>
  <si>
    <t>개나리</t>
  </si>
  <si>
    <t>대비</t>
    <phoneticPr fontId="84" type="noConversion"/>
  </si>
  <si>
    <t>시간</t>
    <phoneticPr fontId="84" type="noConversion"/>
  </si>
  <si>
    <t>거리</t>
    <phoneticPr fontId="84" type="noConversion"/>
  </si>
  <si>
    <t>근무지</t>
    <phoneticPr fontId="84" type="noConversion"/>
  </si>
  <si>
    <t>직책</t>
    <phoneticPr fontId="84" type="noConversion"/>
  </si>
  <si>
    <t>부서</t>
    <phoneticPr fontId="84" type="noConversion"/>
  </si>
  <si>
    <t>이름</t>
    <phoneticPr fontId="84" type="noConversion"/>
  </si>
  <si>
    <t>태평양 포장 파래</t>
  </si>
  <si>
    <t>태평양 수산 ㈜</t>
  </si>
  <si>
    <t>유미 돌김</t>
  </si>
  <si>
    <t>포장 건 오징어</t>
  </si>
  <si>
    <t>특제 굴 통조림</t>
  </si>
  <si>
    <t>원양 순 상어알</t>
  </si>
  <si>
    <t>원양 수산 ㈜</t>
  </si>
  <si>
    <t>노르웨이산 연어알 조림</t>
  </si>
  <si>
    <t>서울 무역 ㈜</t>
  </si>
  <si>
    <t>버뮤다 포장 참치</t>
  </si>
  <si>
    <t>버뮤다 포장 문어</t>
  </si>
  <si>
    <t>버뮤다 수산 ㈜</t>
  </si>
  <si>
    <t>대성 어묵</t>
  </si>
  <si>
    <t>대성 육가공 ㈜</t>
  </si>
  <si>
    <t>대륙 냉동 참치</t>
  </si>
  <si>
    <t>대륙 교역 ㈜</t>
  </si>
  <si>
    <t>훈제 대합조개 통조림</t>
  </si>
  <si>
    <t>보스톤산 게살 통조림</t>
  </si>
  <si>
    <t>금호 수산 ㈜</t>
  </si>
  <si>
    <t>해산물</t>
  </si>
  <si>
    <t>태양 체리 시럽</t>
  </si>
  <si>
    <t>태양 식품 ㈜</t>
  </si>
  <si>
    <t>유미 간장</t>
  </si>
  <si>
    <t>유미 식품 ㈜</t>
  </si>
  <si>
    <t>알파 샐러드 드레싱</t>
  </si>
  <si>
    <t>알파 식품 ㈜</t>
  </si>
  <si>
    <t>유미 멸치 가루</t>
  </si>
  <si>
    <t>신한 100% 파인애플 시럽</t>
  </si>
  <si>
    <t>신한 100% 복숭아 시럽</t>
  </si>
  <si>
    <t>루이지애나 특산 후추</t>
  </si>
  <si>
    <t>신한 식품 ㈜</t>
  </si>
  <si>
    <t>사계절 핫 소스</t>
  </si>
  <si>
    <t>사계절 식품 ㈜</t>
  </si>
  <si>
    <t>델타 청정 생강즙</t>
  </si>
  <si>
    <t>델타 무역 ㈜</t>
  </si>
  <si>
    <t>대양 특선 블루베리 잼</t>
  </si>
  <si>
    <t>대양 특선 딸기 소스</t>
  </si>
  <si>
    <t>대양 농산 ㈜</t>
  </si>
  <si>
    <t>대륙 사과 식초</t>
  </si>
  <si>
    <t>조미료</t>
  </si>
  <si>
    <t>OK 체리 셰이크</t>
  </si>
  <si>
    <t>OK 바닐라 셰이크</t>
  </si>
  <si>
    <t>OK 유업 ㈜</t>
  </si>
  <si>
    <t>태일 적포도주</t>
  </si>
  <si>
    <t>태일 브랜디</t>
  </si>
  <si>
    <t>태일 라이트 맥주</t>
  </si>
  <si>
    <t>태양 100% 레몬 주스</t>
  </si>
  <si>
    <t>알파인 맥주</t>
  </si>
  <si>
    <t>삼화 콜라</t>
  </si>
  <si>
    <t>삼화 음료 ㈜</t>
  </si>
  <si>
    <t>미왕 초콜릿 드링크</t>
  </si>
  <si>
    <t>미왕 식품 ㈜</t>
  </si>
  <si>
    <t>콜롬비아산 원두커피</t>
  </si>
  <si>
    <t>트로피컬 칵테일</t>
  </si>
  <si>
    <t>음료</t>
  </si>
  <si>
    <t>한림 훈제 통닭</t>
  </si>
  <si>
    <t>한림 특선 양념 칠면조</t>
  </si>
  <si>
    <t>한림 낙농 ㈜</t>
  </si>
  <si>
    <t>파스 페이스 티</t>
  </si>
  <si>
    <t>유림 농산 ㈜</t>
  </si>
  <si>
    <t>알파 왕갈비 훈제육</t>
  </si>
  <si>
    <t>북미산 상등육 쇠고기</t>
  </si>
  <si>
    <t>앨리스 포장육</t>
  </si>
  <si>
    <t>육류</t>
  </si>
  <si>
    <t>현진 커피 밀크</t>
  </si>
  <si>
    <t>현진 바닐라 엣센스</t>
  </si>
  <si>
    <t>현진 식품 ㈜</t>
  </si>
  <si>
    <t>한라 연유</t>
  </si>
  <si>
    <t>한라 분유</t>
  </si>
  <si>
    <t>한라 멜론 아이스크림</t>
  </si>
  <si>
    <t>한라 유업 ㈜</t>
  </si>
  <si>
    <t>태양 100% 오렌지 주스</t>
  </si>
  <si>
    <t>대일 포장 치즈</t>
  </si>
  <si>
    <t>대일 파메쌍 치즈</t>
  </si>
  <si>
    <t>대일 유업 ㈜</t>
  </si>
  <si>
    <t>대관령 특제 버터</t>
  </si>
  <si>
    <t>대관령 초콜릿 아이스크림</t>
  </si>
  <si>
    <t>대관령 바닐라 아이스크림</t>
  </si>
  <si>
    <t>대관령 유업 ㈜</t>
  </si>
  <si>
    <t>유제품</t>
  </si>
  <si>
    <t>진미 트로피컬 캔디</t>
  </si>
  <si>
    <t>진미 바닐라 쿠키</t>
  </si>
  <si>
    <t>진미 식품 ㈜</t>
  </si>
  <si>
    <t>우미 피넛 샌드</t>
  </si>
  <si>
    <t>우미 특선 레몬 파이</t>
  </si>
  <si>
    <t>우미 코코넛 쿠키</t>
  </si>
  <si>
    <t>우미 제과 ㈜</t>
  </si>
  <si>
    <t>7. 값만 붙여넣기</t>
    <phoneticPr fontId="3" type="noConversion"/>
  </si>
  <si>
    <t>사계절 커스터드 파이</t>
  </si>
  <si>
    <t>6. 복사하기</t>
    <phoneticPr fontId="3" type="noConversion"/>
  </si>
  <si>
    <t>미왕 코코아 샌드</t>
  </si>
  <si>
    <t>5. 수식을 복사한다. 'Ctrl+Enter'</t>
  </si>
  <si>
    <t>미왕 계피 캔디</t>
  </si>
  <si>
    <t>4. 수식을 입력한다. '=윗 셀'</t>
  </si>
  <si>
    <t>신한 초콜릿 소스</t>
  </si>
  <si>
    <t>미미 스카치 캔디</t>
  </si>
  <si>
    <t>대양 핫 케이크 소스</t>
  </si>
  <si>
    <t>대양 마말레이드</t>
  </si>
  <si>
    <t>미미 제과 ㈜</t>
  </si>
  <si>
    <t>파블로바 피넛 스프레드</t>
  </si>
  <si>
    <t>과자류</t>
  </si>
  <si>
    <t>한성 통밀가루</t>
  </si>
  <si>
    <t>한성 옥수수 가루</t>
  </si>
  <si>
    <t>한성 제분 ㈜</t>
  </si>
  <si>
    <t>필로 믹스</t>
  </si>
  <si>
    <t>알파 콘 플레이크</t>
  </si>
  <si>
    <t>신성 쌀 튀김 과자</t>
  </si>
  <si>
    <t>신성 시리얼</t>
  </si>
  <si>
    <t>신성 곡물 ㈜</t>
  </si>
  <si>
    <t>싱가폴 원산 옥수수</t>
  </si>
  <si>
    <t>곡류</t>
  </si>
  <si>
    <t>유미 건조 다시마</t>
  </si>
  <si>
    <t>유림 사과 통조림</t>
  </si>
  <si>
    <t>알파 특선 튀김 다시마</t>
  </si>
  <si>
    <t>3. [빈 셀]을 선택한다.</t>
  </si>
  <si>
    <t>서울 구이 김</t>
  </si>
  <si>
    <t>2. [이동 옵션] 대화상자를 연다.</t>
  </si>
  <si>
    <t>대양 특선 건과(배)</t>
  </si>
  <si>
    <t>가공 식품</t>
  </si>
  <si>
    <t>1. [A1:C78] 선택한다.</t>
  </si>
  <si>
    <t>제품명</t>
  </si>
  <si>
    <t>공급업체</t>
  </si>
  <si>
    <t>분류</t>
  </si>
  <si>
    <t>익산점</t>
    <phoneticPr fontId="4" type="noConversion"/>
  </si>
  <si>
    <t>목표점</t>
    <phoneticPr fontId="4" type="noConversion"/>
  </si>
  <si>
    <t>마사점</t>
    <phoneticPr fontId="4" type="noConversion"/>
  </si>
  <si>
    <t>사하점</t>
    <phoneticPr fontId="4" type="noConversion"/>
  </si>
  <si>
    <t>울산점</t>
    <phoneticPr fontId="4" type="noConversion"/>
  </si>
  <si>
    <t>천안점</t>
    <phoneticPr fontId="4" type="noConversion"/>
  </si>
  <si>
    <t>서산점</t>
    <phoneticPr fontId="4" type="noConversion"/>
  </si>
  <si>
    <t>청주점</t>
    <phoneticPr fontId="4" type="noConversion"/>
  </si>
  <si>
    <t>의정부점</t>
    <phoneticPr fontId="4" type="noConversion"/>
  </si>
  <si>
    <t>의왕점</t>
    <phoneticPr fontId="4" type="noConversion"/>
  </si>
  <si>
    <t xml:space="preserve"> -테두리, 면색, 열너비를 조정하여 보기좋게 작성</t>
    <phoneticPr fontId="3" type="noConversion"/>
  </si>
  <si>
    <t>구리점</t>
    <phoneticPr fontId="4" type="noConversion"/>
  </si>
  <si>
    <t xml:space="preserve"> -B, C, 3행을 균등분할 적용</t>
    <phoneticPr fontId="3" type="noConversion"/>
  </si>
  <si>
    <t>부평점</t>
    <phoneticPr fontId="4" type="noConversion"/>
  </si>
  <si>
    <t>4. 셀서식 적용하고 행과 열 너비 크기 조절</t>
    <phoneticPr fontId="3" type="noConversion"/>
  </si>
  <si>
    <t>오산점</t>
    <phoneticPr fontId="4" type="noConversion"/>
  </si>
  <si>
    <t>주엽점</t>
    <phoneticPr fontId="4" type="noConversion"/>
  </si>
  <si>
    <t xml:space="preserve">3. [B24] 셀에 '합계'를 입력하고 [B24:C24]셀 범위를 선택한 후 '병합하고 가운데 맞춤'을 클릭 </t>
    <phoneticPr fontId="3" type="noConversion"/>
  </si>
  <si>
    <t>연수점</t>
    <phoneticPr fontId="4" type="noConversion"/>
  </si>
  <si>
    <t>도봉점</t>
    <phoneticPr fontId="4" type="noConversion"/>
  </si>
  <si>
    <t>2. 제목아래 한 행을 삽입하여 빈칸을 만들어준다.</t>
    <phoneticPr fontId="3" type="noConversion"/>
  </si>
  <si>
    <t>금천점</t>
    <phoneticPr fontId="4" type="noConversion"/>
  </si>
  <si>
    <t>서울역점</t>
    <phoneticPr fontId="4" type="noConversion"/>
  </si>
  <si>
    <t>1. 2개의 열을 A열 앞에 삽입한 후 B열에 일련번호를 삽입</t>
    <phoneticPr fontId="3" type="noConversion"/>
  </si>
  <si>
    <t>영등포점</t>
    <phoneticPr fontId="4" type="noConversion"/>
  </si>
  <si>
    <t>강변점</t>
    <phoneticPr fontId="4" type="noConversion"/>
  </si>
  <si>
    <t>PB상품</t>
    <phoneticPr fontId="4" type="noConversion"/>
  </si>
  <si>
    <t>인기상품</t>
    <phoneticPr fontId="4" type="noConversion"/>
  </si>
  <si>
    <t>의류잡화용품</t>
    <phoneticPr fontId="4" type="noConversion"/>
  </si>
  <si>
    <t>가전문화용품</t>
    <phoneticPr fontId="4" type="noConversion"/>
  </si>
  <si>
    <t>생활용품</t>
    <phoneticPr fontId="4" type="noConversion"/>
  </si>
  <si>
    <t>가공식품</t>
    <phoneticPr fontId="4" type="noConversion"/>
  </si>
  <si>
    <t>신선식품</t>
    <phoneticPr fontId="4" type="noConversion"/>
  </si>
  <si>
    <t>지점명</t>
    <phoneticPr fontId="4" type="noConversion"/>
  </si>
  <si>
    <t>1월 지점별 실적집계</t>
    <phoneticPr fontId="4" type="noConversion"/>
  </si>
  <si>
    <t>사하점</t>
    <phoneticPr fontId="4" type="noConversion"/>
  </si>
  <si>
    <t>울산점</t>
    <phoneticPr fontId="4" type="noConversion"/>
  </si>
  <si>
    <t>천안점</t>
    <phoneticPr fontId="4" type="noConversion"/>
  </si>
  <si>
    <t>서산점</t>
    <phoneticPr fontId="4" type="noConversion"/>
  </si>
  <si>
    <t>청주점</t>
    <phoneticPr fontId="4" type="noConversion"/>
  </si>
  <si>
    <t>의정부점</t>
    <phoneticPr fontId="4" type="noConversion"/>
  </si>
  <si>
    <t>의왕점</t>
    <phoneticPr fontId="4" type="noConversion"/>
  </si>
  <si>
    <t>구리점</t>
    <phoneticPr fontId="4" type="noConversion"/>
  </si>
  <si>
    <t>부평점</t>
    <phoneticPr fontId="4" type="noConversion"/>
  </si>
  <si>
    <t>오산점</t>
    <phoneticPr fontId="4" type="noConversion"/>
  </si>
  <si>
    <t>주엽점</t>
    <phoneticPr fontId="4" type="noConversion"/>
  </si>
  <si>
    <t>연수점</t>
    <phoneticPr fontId="4" type="noConversion"/>
  </si>
  <si>
    <t>도봉점</t>
    <phoneticPr fontId="4" type="noConversion"/>
  </si>
  <si>
    <t>금천점</t>
    <phoneticPr fontId="4" type="noConversion"/>
  </si>
  <si>
    <t>서울역점</t>
    <phoneticPr fontId="4" type="noConversion"/>
  </si>
  <si>
    <t>영등포점</t>
    <phoneticPr fontId="4" type="noConversion"/>
  </si>
  <si>
    <t>강변점</t>
    <phoneticPr fontId="4" type="noConversion"/>
  </si>
  <si>
    <t>PB상품</t>
    <phoneticPr fontId="4" type="noConversion"/>
  </si>
  <si>
    <t>인기상품</t>
    <phoneticPr fontId="4" type="noConversion"/>
  </si>
  <si>
    <t>의류잡화용품</t>
    <phoneticPr fontId="4" type="noConversion"/>
  </si>
  <si>
    <t>가전문화용품</t>
    <phoneticPr fontId="4" type="noConversion"/>
  </si>
  <si>
    <t>생활용품</t>
    <phoneticPr fontId="4" type="noConversion"/>
  </si>
  <si>
    <t>가공식품</t>
    <phoneticPr fontId="4" type="noConversion"/>
  </si>
  <si>
    <t>신선식품</t>
    <phoneticPr fontId="4" type="noConversion"/>
  </si>
  <si>
    <t>지점명</t>
    <phoneticPr fontId="4" type="noConversion"/>
  </si>
  <si>
    <t>2월 지점별 실적집계</t>
    <phoneticPr fontId="4" type="noConversion"/>
  </si>
  <si>
    <t>3월 지점별 실적집계</t>
    <phoneticPr fontId="4" type="noConversion"/>
  </si>
  <si>
    <t>※ 순위가 3등 이내인 행에 주황색 채우기를 적용하시오.</t>
    <phoneticPr fontId="3" type="noConversion"/>
  </si>
  <si>
    <t>김남진</t>
    <phoneticPr fontId="3" type="noConversion"/>
  </si>
  <si>
    <t>이차원</t>
    <phoneticPr fontId="3" type="noConversion"/>
  </si>
  <si>
    <t>남이석</t>
    <phoneticPr fontId="3" type="noConversion"/>
  </si>
  <si>
    <t>941012-1234567</t>
    <phoneticPr fontId="3" type="noConversion"/>
  </si>
  <si>
    <t>991022-2234568</t>
    <phoneticPr fontId="3" type="noConversion"/>
  </si>
  <si>
    <t>901010-2234569</t>
    <phoneticPr fontId="3" type="noConversion"/>
  </si>
  <si>
    <t>911012-1234570</t>
    <phoneticPr fontId="3" type="noConversion"/>
  </si>
  <si>
    <t>811012-1234570</t>
    <phoneticPr fontId="4" type="noConversion"/>
  </si>
  <si>
    <t>791022-2234568</t>
    <phoneticPr fontId="4" type="noConversion"/>
  </si>
  <si>
    <t>831010-2234569</t>
    <phoneticPr fontId="4" type="noConversion"/>
  </si>
  <si>
    <t xml:space="preserve">플래시 </t>
    <phoneticPr fontId="3" type="noConversion"/>
  </si>
  <si>
    <t>※ 입력값에 사용자 정의 서식을 지정하시오</t>
    <phoneticPr fontId="3" type="noConversion"/>
  </si>
  <si>
    <t>지급액2</t>
    <phoneticPr fontId="3" type="noConversion"/>
  </si>
  <si>
    <t>주식회사 한국유통 귀중</t>
    <phoneticPr fontId="4" type="noConversion"/>
  </si>
  <si>
    <t>1. 셀 참조</t>
    <phoneticPr fontId="3" type="noConversion"/>
  </si>
  <si>
    <t>2022년 매출 예상</t>
    <phoneticPr fontId="3" type="noConversion"/>
  </si>
  <si>
    <t>2021년 매출</t>
    <phoneticPr fontId="3" type="noConversion"/>
  </si>
  <si>
    <t>※ 유효기간 : 2022년 6월 30일</t>
    <phoneticPr fontId="4" type="noConversion"/>
  </si>
  <si>
    <t>최성수</t>
    <phoneticPr fontId="83" type="noConversion"/>
  </si>
  <si>
    <t>정수남</t>
    <phoneticPr fontId="83" type="noConversion"/>
  </si>
  <si>
    <t>전미수</t>
    <phoneticPr fontId="83" type="noConversion"/>
  </si>
  <si>
    <t>이지헌</t>
    <phoneticPr fontId="83" type="noConversion"/>
  </si>
  <si>
    <t>이승철</t>
    <phoneticPr fontId="83" type="noConversion"/>
  </si>
  <si>
    <t>이명수</t>
    <phoneticPr fontId="83" type="noConversion"/>
  </si>
  <si>
    <t>송선아</t>
    <phoneticPr fontId="83" type="noConversion"/>
  </si>
  <si>
    <t>박상중</t>
    <phoneticPr fontId="83" type="noConversion"/>
  </si>
  <si>
    <t>박민중</t>
    <phoneticPr fontId="83" type="noConversion"/>
  </si>
  <si>
    <t>마상태</t>
    <phoneticPr fontId="83" type="noConversion"/>
  </si>
  <si>
    <t>나문이</t>
    <phoneticPr fontId="83" type="noConversion"/>
  </si>
  <si>
    <t>김수철</t>
    <phoneticPr fontId="83" type="noConversion"/>
  </si>
  <si>
    <t>김송인</t>
    <phoneticPr fontId="83" type="noConversion"/>
  </si>
  <si>
    <t>평균</t>
    <phoneticPr fontId="83" type="noConversion"/>
  </si>
  <si>
    <t>총점</t>
    <phoneticPr fontId="83" type="noConversion"/>
  </si>
  <si>
    <t>3차면접</t>
    <phoneticPr fontId="83" type="noConversion"/>
  </si>
  <si>
    <t>2차필기</t>
    <phoneticPr fontId="83" type="noConversion"/>
  </si>
  <si>
    <t>1차서류</t>
    <phoneticPr fontId="83" type="noConversion"/>
  </si>
  <si>
    <t>이름</t>
    <phoneticPr fontId="83" type="noConversion"/>
  </si>
  <si>
    <t>신입사원 평가 점수표</t>
    <phoneticPr fontId="83" type="noConversion"/>
  </si>
  <si>
    <t>여</t>
    <phoneticPr fontId="4" type="noConversion"/>
  </si>
  <si>
    <t>주사</t>
    <phoneticPr fontId="4" type="noConversion"/>
  </si>
  <si>
    <t>지방자치국</t>
    <phoneticPr fontId="4" type="noConversion"/>
  </si>
  <si>
    <t>정영근</t>
    <phoneticPr fontId="4" type="noConversion"/>
  </si>
  <si>
    <t>남</t>
    <phoneticPr fontId="4" type="noConversion"/>
  </si>
  <si>
    <t>전병규</t>
    <phoneticPr fontId="4" type="noConversion"/>
  </si>
  <si>
    <t>정세영</t>
    <phoneticPr fontId="4" type="noConversion"/>
  </si>
  <si>
    <t>사무관</t>
    <phoneticPr fontId="4" type="noConversion"/>
  </si>
  <si>
    <t>오문석</t>
    <phoneticPr fontId="4" type="noConversion"/>
  </si>
  <si>
    <t>서기관</t>
    <phoneticPr fontId="4" type="noConversion"/>
  </si>
  <si>
    <t>홍영희</t>
    <phoneticPr fontId="4" type="noConversion"/>
  </si>
  <si>
    <t>이사관</t>
    <phoneticPr fontId="4" type="noConversion"/>
  </si>
  <si>
    <t>김현일</t>
    <phoneticPr fontId="4" type="noConversion"/>
  </si>
  <si>
    <t>의정관리국</t>
    <phoneticPr fontId="4" type="noConversion"/>
  </si>
  <si>
    <t>박경진</t>
    <phoneticPr fontId="4" type="noConversion"/>
  </si>
  <si>
    <t>이지영</t>
    <phoneticPr fontId="4" type="noConversion"/>
  </si>
  <si>
    <t>황지영</t>
    <phoneticPr fontId="4" type="noConversion"/>
  </si>
  <si>
    <t>김진한</t>
    <phoneticPr fontId="4" type="noConversion"/>
  </si>
  <si>
    <t>조병규</t>
    <phoneticPr fontId="4" type="noConversion"/>
  </si>
  <si>
    <t>기획관리실</t>
    <phoneticPr fontId="4" type="noConversion"/>
  </si>
  <si>
    <t>조수선</t>
    <phoneticPr fontId="4" type="noConversion"/>
  </si>
  <si>
    <t>이대훈</t>
    <phoneticPr fontId="4" type="noConversion"/>
  </si>
  <si>
    <t>서정동</t>
    <phoneticPr fontId="4" type="noConversion"/>
  </si>
  <si>
    <t>오염덕</t>
    <phoneticPr fontId="4" type="noConversion"/>
  </si>
  <si>
    <t>박장희</t>
    <phoneticPr fontId="4" type="noConversion"/>
  </si>
  <si>
    <t>이상문</t>
    <phoneticPr fontId="4" type="noConversion"/>
  </si>
  <si>
    <t>수령액</t>
    <phoneticPr fontId="4" type="noConversion"/>
  </si>
  <si>
    <t>수당</t>
    <phoneticPr fontId="4" type="noConversion"/>
  </si>
  <si>
    <t>기본급</t>
    <phoneticPr fontId="4" type="noConversion"/>
  </si>
  <si>
    <t>근무경력</t>
    <phoneticPr fontId="4" type="noConversion"/>
  </si>
  <si>
    <t>입사일자</t>
    <phoneticPr fontId="4" type="noConversion"/>
  </si>
  <si>
    <t>성별</t>
    <phoneticPr fontId="4" type="noConversion"/>
  </si>
  <si>
    <t>직급</t>
    <phoneticPr fontId="4" type="noConversion"/>
  </si>
  <si>
    <t>소속</t>
    <phoneticPr fontId="4" type="noConversion"/>
  </si>
  <si>
    <t>▲ 근무경력이 25년 이상인 행데이터에 주황색을 채우고 글꼴을 기울임꼴로 지정하시오.</t>
    <phoneticPr fontId="4" type="noConversion"/>
  </si>
  <si>
    <t>▲ 내야수 부문 개인별 기록 표에서 타율[F4:F11]이 0.3이상이면 해당하는 행의 글꼴 색 '빨강'
글꼴 스타일을 '굵은 기울임꼴'로 셀서식을 지정하는 조건부 서식을 작성하시오.</t>
    <phoneticPr fontId="4" type="noConversion"/>
  </si>
  <si>
    <t>SK</t>
    <phoneticPr fontId="4" type="noConversion"/>
  </si>
  <si>
    <t>강혁</t>
    <phoneticPr fontId="4" type="noConversion"/>
  </si>
  <si>
    <t>한화</t>
    <phoneticPr fontId="4" type="noConversion"/>
  </si>
  <si>
    <t>강석천</t>
    <phoneticPr fontId="4" type="noConversion"/>
  </si>
  <si>
    <t>두산</t>
    <phoneticPr fontId="4" type="noConversion"/>
  </si>
  <si>
    <t>김동주</t>
    <phoneticPr fontId="4" type="noConversion"/>
  </si>
  <si>
    <t>기아</t>
    <phoneticPr fontId="4" type="noConversion"/>
  </si>
  <si>
    <t>장성호</t>
    <phoneticPr fontId="4" type="noConversion"/>
  </si>
  <si>
    <t>LG</t>
    <phoneticPr fontId="4" type="noConversion"/>
  </si>
  <si>
    <t>유지현</t>
    <phoneticPr fontId="4" type="noConversion"/>
  </si>
  <si>
    <t>삼성</t>
    <phoneticPr fontId="4" type="noConversion"/>
  </si>
  <si>
    <t>김한수</t>
    <phoneticPr fontId="4" type="noConversion"/>
  </si>
  <si>
    <t>롯데</t>
    <phoneticPr fontId="4" type="noConversion"/>
  </si>
  <si>
    <t>박정태</t>
    <phoneticPr fontId="4" type="noConversion"/>
  </si>
  <si>
    <t>현대</t>
    <phoneticPr fontId="4" type="noConversion"/>
  </si>
  <si>
    <t>박진만</t>
    <phoneticPr fontId="4" type="noConversion"/>
  </si>
  <si>
    <t>타점</t>
    <phoneticPr fontId="4" type="noConversion"/>
  </si>
  <si>
    <t>홈런</t>
    <phoneticPr fontId="4" type="noConversion"/>
  </si>
  <si>
    <t>타율</t>
    <phoneticPr fontId="4" type="noConversion"/>
  </si>
  <si>
    <t>안타</t>
    <phoneticPr fontId="4" type="noConversion"/>
  </si>
  <si>
    <t>타수</t>
    <phoneticPr fontId="4" type="noConversion"/>
  </si>
  <si>
    <t>소속팀</t>
    <phoneticPr fontId="4" type="noConversion"/>
  </si>
  <si>
    <t>선수명</t>
    <phoneticPr fontId="4" type="noConversion"/>
  </si>
  <si>
    <t>내야수 부문 개인별 기록</t>
    <phoneticPr fontId="4" type="noConversion"/>
  </si>
  <si>
    <t>관리팀</t>
  </si>
  <si>
    <t>이경희</t>
  </si>
  <si>
    <t>총무팀</t>
  </si>
  <si>
    <t>서지성</t>
  </si>
  <si>
    <t>기획팀</t>
  </si>
  <si>
    <t>김동우</t>
  </si>
  <si>
    <t>김한겸</t>
  </si>
  <si>
    <t>직책</t>
  </si>
  <si>
    <t>2. 조건부 서식 (활용)</t>
    <phoneticPr fontId="4" type="noConversion"/>
  </si>
  <si>
    <t>최소라</t>
    <phoneticPr fontId="4" type="noConversion"/>
  </si>
  <si>
    <t>1. 조건부 서식 (활용)</t>
    <phoneticPr fontId="4" type="noConversion"/>
  </si>
  <si>
    <t>2. 수식을 활용한 조건부 서식</t>
    <phoneticPr fontId="3" type="noConversion"/>
  </si>
  <si>
    <t>사원별 실적 현황</t>
    <phoneticPr fontId="3" type="noConversion"/>
  </si>
  <si>
    <t>1. 기본 조건부 서식</t>
    <phoneticPr fontId="3" type="noConversion"/>
  </si>
  <si>
    <t>2) 현재금액이 1사분기와 2사분기 합보다 작으면 취소선 지정</t>
    <phoneticPr fontId="97" type="noConversion"/>
  </si>
  <si>
    <t>1) 매출실적이 8000000 이상인 자료는 기울임, 파란색 글꼴로 표시</t>
    <phoneticPr fontId="97" type="noConversion"/>
  </si>
  <si>
    <t>&lt;처리조건&gt;</t>
    <phoneticPr fontId="97" type="noConversion"/>
  </si>
  <si>
    <t>소계</t>
  </si>
  <si>
    <t>성북</t>
  </si>
  <si>
    <t>삼성</t>
  </si>
  <si>
    <t>영등포</t>
  </si>
  <si>
    <t>여의도</t>
  </si>
  <si>
    <t>신촌</t>
  </si>
  <si>
    <t>서울</t>
  </si>
  <si>
    <t>현재금액</t>
    <phoneticPr fontId="97" type="noConversion"/>
  </si>
  <si>
    <t>2/4분기</t>
  </si>
  <si>
    <t>1/4분기</t>
  </si>
  <si>
    <t>등록번호</t>
  </si>
  <si>
    <t>개점시간</t>
  </si>
  <si>
    <t>매출실적</t>
  </si>
  <si>
    <t>매출목표</t>
  </si>
  <si>
    <t>대리점</t>
  </si>
  <si>
    <t>지역</t>
  </si>
  <si>
    <t>※ 평균이 70미만인 행 전체에 빨간색 글꼴로 서식지정하시오</t>
    <phoneticPr fontId="3" type="noConversion"/>
  </si>
  <si>
    <t>176쪽</t>
    <phoneticPr fontId="3" type="noConversion"/>
  </si>
  <si>
    <t>231쪽</t>
    <phoneticPr fontId="3" type="noConversion"/>
  </si>
  <si>
    <t>만 나이</t>
    <phoneticPr fontId="3" type="noConversion"/>
  </si>
  <si>
    <t>주민번호 보안 213쪽</t>
    <phoneticPr fontId="3" type="noConversion"/>
  </si>
  <si>
    <t>258쪽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</si>
</sst>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2" formatCode="_-&quot;₩&quot;* #,##0_-;\-&quot;₩&quot;* #,##0_-;_-&quot;₩&quot;* &quot;-&quot;_-;_-@_-"/>
    <numFmt numFmtId="41" formatCode="_-* #,##0_-;\-* #,##0_-;_-* &quot;-&quot;_-;_-@_-"/>
    <numFmt numFmtId="176" formatCode="#,##0_);[Red]\(#,##0\)"/>
    <numFmt numFmtId="177" formatCode="#,##0\ &quot;원&quot;"/>
    <numFmt numFmtId="178" formatCode="_ * #,##0_ ;_ * \-#,##0_ ;_ * &quot;-&quot;_ ;_ @_ "/>
    <numFmt numFmtId="179" formatCode="_ * #,##0.00_ ;_ * \-#,##0.00_ ;_ * &quot;-&quot;??_ ;_ @_ "/>
    <numFmt numFmtId="180" formatCode="\~\ \ mm&quot;月&quot;dd&quot;日&quot;"/>
    <numFmt numFmtId="181" formatCode="m\/dd\ \ \ \ \ \ "/>
    <numFmt numFmtId="182" formatCode="0.0_ "/>
    <numFmt numFmtId="183" formatCode="yyyy&quot;년&quot;\ m&quot;월&quot;\ d&quot;일&quot;"/>
    <numFmt numFmtId="184" formatCode="0.0"/>
    <numFmt numFmtId="185" formatCode="0_ "/>
    <numFmt numFmtId="186" formatCode="#,##0.00;[Red]#,##0.00"/>
    <numFmt numFmtId="187" formatCode="_-[$¥-411]* #,##0_-;\-[$¥-411]* #,##0_-;_-[$¥-411]* &quot;-&quot;??_-;_-@_-"/>
    <numFmt numFmtId="188" formatCode="0_);[Red]\(0\)"/>
    <numFmt numFmtId="189" formatCode="0.00000_ "/>
    <numFmt numFmtId="190" formatCode="General\ &quot;년&quot;"/>
    <numFmt numFmtId="191" formatCode="yyyy\.mm\.dd"/>
    <numFmt numFmtId="192" formatCode="mm&quot;월&quot;\ dd&quot;일&quot;"/>
    <numFmt numFmtId="193" formatCode="#,##0_ "/>
    <numFmt numFmtId="194" formatCode="[$-F800]dddd\,\ mmmm\ dd\,\ yyyy"/>
    <numFmt numFmtId="195" formatCode="&quot;₩&quot;#,##0"/>
    <numFmt numFmtId="196" formatCode="[DBNum4][$-412]General"/>
  </numFmts>
  <fonts count="10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20"/>
      <name val="맑은 고딕"/>
      <family val="3"/>
      <charset val="129"/>
      <scheme val="major"/>
    </font>
    <font>
      <sz val="12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25"/>
      <color theme="1"/>
      <name val="맑은 고딕"/>
      <family val="3"/>
      <charset val="129"/>
      <scheme val="minor"/>
    </font>
    <font>
      <sz val="11"/>
      <color theme="1"/>
      <name val="돋움"/>
      <family val="2"/>
      <charset val="129"/>
    </font>
    <font>
      <sz val="11"/>
      <name val="굴림"/>
      <family val="3"/>
      <charset val="129"/>
    </font>
    <font>
      <sz val="10"/>
      <name val="Arial"/>
      <family val="2"/>
    </font>
    <font>
      <sz val="11"/>
      <name val="굴림체"/>
      <family val="3"/>
      <charset val="129"/>
    </font>
    <font>
      <b/>
      <sz val="11"/>
      <color theme="3"/>
      <name val="가는둥근제목체"/>
      <family val="2"/>
      <charset val="129"/>
    </font>
    <font>
      <sz val="11"/>
      <color theme="0"/>
      <name val="가는둥근제목체"/>
      <family val="2"/>
      <charset val="129"/>
    </font>
    <font>
      <sz val="11"/>
      <color indexed="9"/>
      <name val="돋움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b/>
      <sz val="18"/>
      <color theme="3"/>
      <name val="맑은 고딕"/>
      <family val="2"/>
      <charset val="129"/>
      <scheme val="major"/>
    </font>
    <font>
      <sz val="11"/>
      <color theme="0"/>
      <name val="맑은 고딕"/>
      <family val="3"/>
      <charset val="129"/>
      <scheme val="minor"/>
    </font>
    <font>
      <sz val="11"/>
      <color indexed="8"/>
      <name val="돋움체"/>
      <family val="3"/>
      <charset val="129"/>
    </font>
    <font>
      <b/>
      <sz val="18"/>
      <color theme="7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6"/>
      <color theme="3" tint="-0.249977111117893"/>
      <name val="맑은 고딕"/>
      <family val="3"/>
      <charset val="129"/>
    </font>
    <font>
      <sz val="11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color indexed="12"/>
      <name val="맑은 고딕"/>
      <family val="3"/>
      <charset val="129"/>
    </font>
    <font>
      <b/>
      <sz val="16"/>
      <color indexed="62"/>
      <name val="맑은 고딕"/>
      <family val="3"/>
      <charset val="129"/>
    </font>
    <font>
      <b/>
      <sz val="18"/>
      <color indexed="36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6"/>
      <color rgb="FFFFFFFF"/>
      <name val="맑은 고딕"/>
      <family val="3"/>
      <charset val="129"/>
    </font>
    <font>
      <b/>
      <sz val="14"/>
      <color indexed="8"/>
      <name val="맑은 고딕"/>
      <family val="3"/>
      <charset val="129"/>
    </font>
    <font>
      <sz val="11"/>
      <color theme="3" tint="-0.249977111117893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indexed="8"/>
      <name val="맑은 고딕"/>
      <family val="3"/>
      <charset val="129"/>
    </font>
    <font>
      <sz val="8"/>
      <name val="굴림"/>
      <family val="3"/>
      <charset val="129"/>
    </font>
    <font>
      <b/>
      <sz val="12"/>
      <color indexed="9"/>
      <name val="맑은 고딕"/>
      <family val="3"/>
      <charset val="129"/>
    </font>
    <font>
      <b/>
      <sz val="16"/>
      <color indexed="9"/>
      <name val="맑은 고딕"/>
      <family val="3"/>
      <charset val="129"/>
    </font>
    <font>
      <sz val="8"/>
      <name val="돋움체"/>
      <family val="3"/>
      <charset val="129"/>
    </font>
    <font>
      <b/>
      <sz val="11"/>
      <name val="맑은 고딕"/>
      <family val="3"/>
      <charset val="129"/>
    </font>
    <font>
      <b/>
      <sz val="14"/>
      <color indexed="57"/>
      <name val="맑은 고딕"/>
      <family val="3"/>
      <charset val="129"/>
    </font>
    <font>
      <sz val="11"/>
      <name val="Tahoma"/>
      <family val="2"/>
    </font>
    <font>
      <b/>
      <sz val="11"/>
      <color indexed="9"/>
      <name val="Tahoma"/>
      <family val="2"/>
    </font>
    <font>
      <b/>
      <sz val="11"/>
      <color indexed="9"/>
      <name val="굴림"/>
      <family val="3"/>
      <charset val="129"/>
    </font>
    <font>
      <b/>
      <sz val="18"/>
      <color indexed="60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0"/>
      <name val="맑은 고딕"/>
      <family val="3"/>
      <charset val="129"/>
      <scheme val="minor"/>
    </font>
    <font>
      <sz val="8"/>
      <name val="굴림체"/>
      <family val="3"/>
      <charset val="129"/>
    </font>
    <font>
      <b/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sz val="11"/>
      <name val="돋움"/>
      <family val="3"/>
      <charset val="129"/>
    </font>
    <font>
      <b/>
      <sz val="9"/>
      <color indexed="81"/>
      <name val="굴림"/>
      <family val="3"/>
      <charset val="129"/>
    </font>
    <font>
      <sz val="9"/>
      <color indexed="81"/>
      <name val="굴림"/>
      <family val="3"/>
      <charset val="129"/>
    </font>
    <font>
      <sz val="9"/>
      <name val="돋움"/>
      <family val="3"/>
      <charset val="129"/>
    </font>
    <font>
      <b/>
      <sz val="26"/>
      <name val="HY견고딕"/>
      <family val="1"/>
      <charset val="129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1"/>
      <color rgb="FF524531"/>
      <name val="맑은 고딕"/>
      <family val="3"/>
      <charset val="129"/>
      <scheme val="minor"/>
    </font>
    <font>
      <sz val="8"/>
      <name val="돋움"/>
      <family val="2"/>
      <charset val="129"/>
    </font>
    <font>
      <sz val="10"/>
      <name val="돋움체"/>
      <family val="3"/>
      <charset val="129"/>
    </font>
    <font>
      <b/>
      <sz val="11"/>
      <color theme="3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8"/>
      <color theme="1"/>
      <name val="맑은 고딕"/>
      <family val="3"/>
      <charset val="129"/>
      <scheme val="major"/>
    </font>
    <font>
      <b/>
      <sz val="11"/>
      <color theme="2" tint="-0.749992370372631"/>
      <name val="돋움"/>
      <family val="3"/>
      <charset val="129"/>
    </font>
    <font>
      <sz val="12"/>
      <name val="돋움"/>
      <family val="3"/>
      <charset val="129"/>
    </font>
    <font>
      <sz val="15"/>
      <name val="돋움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6"/>
      <color indexed="8"/>
      <name val="맑은 고딕"/>
      <family val="3"/>
      <charset val="129"/>
    </font>
    <font>
      <b/>
      <sz val="12"/>
      <color indexed="81"/>
      <name val="굴림"/>
      <family val="3"/>
      <charset val="129"/>
    </font>
    <font>
      <b/>
      <u/>
      <sz val="14"/>
      <name val="굴림체"/>
      <family val="3"/>
      <charset val="129"/>
    </font>
    <font>
      <sz val="12"/>
      <name val="HY견고딕"/>
      <family val="1"/>
      <charset val="129"/>
    </font>
    <font>
      <i/>
      <sz val="12"/>
      <color indexed="20"/>
      <name val="굴림"/>
      <family val="3"/>
      <charset val="129"/>
    </font>
    <font>
      <i/>
      <sz val="12"/>
      <name val="굴림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20"/>
      <color indexed="8"/>
      <name val="Wingdings"/>
      <charset val="2"/>
    </font>
  </fonts>
  <fills count="5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indexed="30"/>
        <bgColor indexed="30"/>
      </patternFill>
    </fill>
    <fill>
      <patternFill patternType="darkGray">
        <fgColor indexed="21"/>
        <bgColor indexed="17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indexed="43"/>
        <bgColor indexed="64"/>
      </patternFill>
    </fill>
    <fill>
      <patternFill patternType="solid">
        <fgColor theme="3" tint="0.39997558519241921"/>
        <bgColor indexed="53"/>
      </patternFill>
    </fill>
    <fill>
      <patternFill patternType="solid">
        <fgColor indexed="62"/>
        <bgColor indexed="62"/>
      </patternFill>
    </fill>
    <fill>
      <patternFill patternType="solid">
        <fgColor indexed="36"/>
        <bgColor indexed="36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600"/>
        <bgColor rgb="FFFF6600"/>
      </patternFill>
    </fill>
    <fill>
      <patternFill patternType="solid">
        <fgColor rgb="FFFF99CC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53"/>
      </patternFill>
    </fill>
    <fill>
      <patternFill patternType="solid">
        <fgColor indexed="5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10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theme="5"/>
      </patternFill>
    </fill>
  </fills>
  <borders count="18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5" tint="0.39997558519241921"/>
      </left>
      <right style="thin">
        <color theme="5" tint="0.39994506668294322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4506668294322"/>
      </left>
      <right style="thin">
        <color theme="5" tint="0.39994506668294322"/>
      </right>
      <top/>
      <bottom style="thin">
        <color theme="5" tint="0.39997558519241921"/>
      </bottom>
      <diagonal/>
    </border>
    <border>
      <left style="thin">
        <color theme="5" tint="0.39997558519241921"/>
      </left>
      <right style="thin">
        <color theme="5" tint="0.39994506668294322"/>
      </right>
      <top/>
      <bottom style="thin">
        <color theme="5" tint="0.39997558519241921"/>
      </bottom>
      <diagonal/>
    </border>
    <border diagonalDown="1">
      <left style="thin">
        <color theme="4"/>
      </left>
      <right style="thin">
        <color theme="0"/>
      </right>
      <top style="thin">
        <color theme="4"/>
      </top>
      <bottom style="thin">
        <color theme="4"/>
      </bottom>
      <diagonal style="thin">
        <color theme="0"/>
      </diagonal>
    </border>
    <border>
      <left style="thin">
        <color theme="0"/>
      </left>
      <right style="thin">
        <color theme="0"/>
      </right>
      <top style="thin">
        <color theme="4"/>
      </top>
      <bottom style="thin">
        <color theme="4"/>
      </bottom>
      <diagonal/>
    </border>
    <border>
      <left style="thin">
        <color theme="0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/>
      </bottom>
      <diagonal/>
    </border>
    <border diagonalUp="1" diagonalDown="1">
      <left/>
      <right style="hair">
        <color indexed="64"/>
      </right>
      <top/>
      <bottom style="hair">
        <color indexed="64"/>
      </bottom>
      <diagonal style="hair">
        <color indexed="64"/>
      </diagonal>
    </border>
    <border diagonalUp="1" diagonalDown="1">
      <left style="hair">
        <color indexed="64"/>
      </left>
      <right/>
      <top/>
      <bottom style="hair">
        <color indexed="64"/>
      </bottom>
      <diagonal style="hair">
        <color indexed="64"/>
      </diagonal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 diagonalUp="1" diagonalDown="1">
      <left/>
      <right style="hair">
        <color indexed="64"/>
      </right>
      <top/>
      <bottom/>
      <diagonal style="hair">
        <color indexed="64"/>
      </diagonal>
    </border>
    <border diagonalUp="1" diagonalDown="1">
      <left style="hair">
        <color indexed="64"/>
      </left>
      <right/>
      <top/>
      <bottom/>
      <diagonal style="hair">
        <color indexed="64"/>
      </diagonal>
    </border>
    <border diagonalUp="1" diagonalDown="1">
      <left/>
      <right style="hair">
        <color indexed="64"/>
      </right>
      <top style="hair">
        <color indexed="64"/>
      </top>
      <bottom/>
      <diagonal style="hair">
        <color indexed="64"/>
      </diagonal>
    </border>
    <border diagonalUp="1" diagonalDown="1">
      <left style="hair">
        <color indexed="64"/>
      </left>
      <right/>
      <top style="hair">
        <color indexed="64"/>
      </top>
      <bottom/>
      <diagonal style="hair">
        <color indexed="64"/>
      </diagonal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0"/>
      </left>
      <right style="thin">
        <color theme="0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0"/>
      </right>
      <top style="thin">
        <color theme="9"/>
      </top>
      <bottom style="thin">
        <color theme="9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0"/>
      </left>
      <right style="thin">
        <color theme="0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0"/>
      </right>
      <top style="thin">
        <color theme="8"/>
      </top>
      <bottom style="thin">
        <color theme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8"/>
      </right>
      <top/>
      <bottom style="thin">
        <color indexed="64"/>
      </bottom>
      <diagonal/>
    </border>
    <border>
      <left style="thin">
        <color indexed="64"/>
      </left>
      <right style="thin">
        <color theme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indexed="64"/>
      </left>
      <right style="thin">
        <color theme="8"/>
      </right>
      <top/>
      <bottom style="thin">
        <color theme="8"/>
      </bottom>
      <diagonal/>
    </border>
    <border>
      <left/>
      <right style="thin">
        <color indexed="64"/>
      </right>
      <top style="thin">
        <color indexed="64"/>
      </top>
      <bottom style="medium">
        <color theme="8"/>
      </bottom>
      <diagonal/>
    </border>
    <border>
      <left/>
      <right style="thin">
        <color theme="8"/>
      </right>
      <top style="thin">
        <color indexed="64"/>
      </top>
      <bottom style="medium">
        <color theme="8"/>
      </bottom>
      <diagonal/>
    </border>
    <border>
      <left style="thin">
        <color indexed="64"/>
      </left>
      <right style="thin">
        <color theme="8"/>
      </right>
      <top style="thin">
        <color indexed="64"/>
      </top>
      <bottom style="medium">
        <color theme="8"/>
      </bottom>
      <diagonal/>
    </border>
    <border>
      <left/>
      <right/>
      <top/>
      <bottom style="thick">
        <color theme="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 style="double">
        <color indexed="64"/>
      </top>
      <bottom/>
      <diagonal/>
    </border>
    <border>
      <left style="dashed">
        <color indexed="64"/>
      </left>
      <right style="dashed">
        <color indexed="64"/>
      </right>
      <top style="double">
        <color indexed="64"/>
      </top>
      <bottom/>
      <diagonal/>
    </border>
    <border>
      <left style="medium">
        <color indexed="64"/>
      </left>
      <right style="dashed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FF6600"/>
      </left>
      <right style="thin">
        <color theme="9"/>
      </right>
      <top style="thin">
        <color rgb="FFFF6600"/>
      </top>
      <bottom style="thin">
        <color rgb="FFFF6600"/>
      </bottom>
      <diagonal/>
    </border>
    <border>
      <left style="thin">
        <color rgb="FFFF6600"/>
      </left>
      <right/>
      <top style="thin">
        <color rgb="FFFF6600"/>
      </top>
      <bottom style="thin">
        <color rgb="FFFF6600"/>
      </bottom>
      <diagonal/>
    </border>
    <border>
      <left style="thin">
        <color rgb="FFFF6600"/>
      </left>
      <right style="thin">
        <color rgb="FFFF6600"/>
      </right>
      <top style="thin">
        <color rgb="FFFF6600"/>
      </top>
      <bottom style="thin">
        <color rgb="FFFF6600"/>
      </bottom>
      <diagonal/>
    </border>
    <border>
      <left style="thin">
        <color rgb="FFFF6600"/>
      </left>
      <right style="thin">
        <color rgb="FFFF66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57"/>
      </left>
      <right style="medium">
        <color indexed="57"/>
      </right>
      <top style="thin">
        <color indexed="57"/>
      </top>
      <bottom style="medium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medium">
        <color indexed="57"/>
      </bottom>
      <diagonal/>
    </border>
    <border>
      <left style="medium">
        <color indexed="57"/>
      </left>
      <right style="thin">
        <color indexed="57"/>
      </right>
      <top style="thin">
        <color indexed="57"/>
      </top>
      <bottom style="medium">
        <color indexed="57"/>
      </bottom>
      <diagonal/>
    </border>
    <border>
      <left style="thin">
        <color indexed="57"/>
      </left>
      <right style="medium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medium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 style="medium">
        <color indexed="57"/>
      </right>
      <top style="medium">
        <color indexed="57"/>
      </top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medium">
        <color indexed="57"/>
      </top>
      <bottom style="thin">
        <color indexed="57"/>
      </bottom>
      <diagonal/>
    </border>
    <border>
      <left style="medium">
        <color indexed="57"/>
      </left>
      <right style="thin">
        <color indexed="57"/>
      </right>
      <top style="medium">
        <color indexed="57"/>
      </top>
      <bottom style="thin">
        <color indexed="5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/>
      <top style="thin">
        <color indexed="62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medium">
        <color theme="3"/>
      </right>
      <top style="thin">
        <color indexed="64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3"/>
      </bottom>
      <diagonal/>
    </border>
    <border>
      <left style="medium">
        <color theme="3"/>
      </left>
      <right style="thin">
        <color indexed="64"/>
      </right>
      <top style="thin">
        <color indexed="64"/>
      </top>
      <bottom style="medium">
        <color theme="3"/>
      </bottom>
      <diagonal/>
    </border>
    <border>
      <left style="thin">
        <color indexed="64"/>
      </left>
      <right style="medium">
        <color theme="3"/>
      </right>
      <top style="thin">
        <color indexed="64"/>
      </top>
      <bottom style="thin">
        <color indexed="64"/>
      </bottom>
      <diagonal/>
    </border>
    <border>
      <left style="medium">
        <color theme="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3"/>
      </right>
      <top style="medium">
        <color theme="3"/>
      </top>
      <bottom style="thin">
        <color indexed="64"/>
      </bottom>
      <diagonal/>
    </border>
    <border>
      <left style="medium">
        <color theme="3"/>
      </left>
      <right style="thin">
        <color indexed="64"/>
      </right>
      <top style="medium">
        <color theme="3"/>
      </top>
      <bottom style="thin">
        <color indexed="64"/>
      </bottom>
      <diagonal/>
    </border>
    <border>
      <left style="thin">
        <color indexed="64"/>
      </left>
      <right style="medium">
        <color theme="3"/>
      </right>
      <top/>
      <bottom style="thin">
        <color indexed="64"/>
      </bottom>
      <diagonal/>
    </border>
    <border>
      <left style="medium">
        <color theme="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thin">
        <color indexed="64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medium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dotted">
        <color indexed="8"/>
      </right>
      <top style="medium">
        <color indexed="8"/>
      </top>
      <bottom style="dotted">
        <color indexed="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5" tint="-0.499984740745262"/>
      </left>
      <right style="medium">
        <color theme="5" tint="-0.499984740745262"/>
      </right>
      <top style="hair">
        <color auto="1"/>
      </top>
      <bottom style="medium">
        <color theme="5" tint="-0.499984740745262"/>
      </bottom>
      <diagonal/>
    </border>
    <border>
      <left/>
      <right/>
      <top style="hair">
        <color auto="1"/>
      </top>
      <bottom style="thin">
        <color theme="5" tint="-0.499984740745262"/>
      </bottom>
      <diagonal/>
    </border>
    <border>
      <left style="thin">
        <color theme="5" tint="-0.499984740745262"/>
      </left>
      <right/>
      <top style="hair">
        <color auto="1"/>
      </top>
      <bottom style="thin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theme="5" tint="-0.499984740745262"/>
      </left>
      <right/>
      <top style="hair">
        <color auto="1"/>
      </top>
      <bottom/>
      <diagonal/>
    </border>
    <border>
      <left style="medium">
        <color theme="5" tint="-0.499984740745262"/>
      </left>
      <right style="medium">
        <color theme="5" tint="-0.499984740745262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theme="5" tint="-0.499984740745262"/>
      </left>
      <right/>
      <top style="hair">
        <color auto="1"/>
      </top>
      <bottom style="hair">
        <color auto="1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thin">
        <color theme="5" tint="-0.499984740745262"/>
      </bottom>
      <diagonal/>
    </border>
    <border>
      <left/>
      <right/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/>
      <top style="thin">
        <color theme="5" tint="-0.499984740745262"/>
      </top>
      <bottom style="thin">
        <color theme="5" tint="-0.499984740745262"/>
      </bottom>
      <diagonal/>
    </border>
    <border>
      <left style="hair">
        <color auto="1"/>
      </left>
      <right style="medium">
        <color theme="5" tint="-0.499984740745262"/>
      </right>
      <top style="hair">
        <color auto="1"/>
      </top>
      <bottom style="medium">
        <color theme="5" tint="-0.499984740745262"/>
      </bottom>
      <diagonal/>
    </border>
    <border>
      <left style="medium">
        <color theme="5" tint="-0.499984740745262"/>
      </left>
      <right style="hair">
        <color auto="1"/>
      </right>
      <top style="hair">
        <color auto="1"/>
      </top>
      <bottom style="medium">
        <color theme="5" tint="-0.499984740745262"/>
      </bottom>
      <diagonal/>
    </border>
    <border>
      <left style="hair">
        <color auto="1"/>
      </left>
      <right style="medium">
        <color theme="5" tint="-0.499984740745262"/>
      </right>
      <top style="hair">
        <color auto="1"/>
      </top>
      <bottom style="hair">
        <color auto="1"/>
      </bottom>
      <diagonal/>
    </border>
    <border>
      <left style="medium">
        <color theme="5" tint="-0.499984740745262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theme="5" tint="-0.499984740745262"/>
      </right>
      <top style="medium">
        <color theme="5" tint="-0.499984740745262"/>
      </top>
      <bottom style="thin">
        <color theme="5" tint="-0.499984740745262"/>
      </bottom>
      <diagonal/>
    </border>
    <border>
      <left style="medium">
        <color theme="5" tint="-0.499984740745262"/>
      </left>
      <right style="hair">
        <color auto="1"/>
      </right>
      <top style="medium">
        <color theme="5" tint="-0.499984740745262"/>
      </top>
      <bottom style="thin">
        <color theme="5" tint="-0.499984740745262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/>
      <bottom/>
      <diagonal/>
    </border>
    <border>
      <left/>
      <right style="thin">
        <color theme="7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theme="4" tint="0.39997558519241921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7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177" fontId="1" fillId="0" borderId="16" applyFon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5" fillId="13" borderId="14" applyNumberFormat="0" applyFont="0" applyAlignment="0" applyProtection="0">
      <alignment vertical="center"/>
    </xf>
    <xf numFmtId="9" fontId="22" fillId="0" borderId="0" applyFont="0" applyFill="0" applyBorder="0" applyAlignment="0" applyProtection="0"/>
    <xf numFmtId="0" fontId="20" fillId="12" borderId="0" applyNumberFormat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0" fontId="13" fillId="0" borderId="15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2" fontId="5" fillId="0" borderId="0" applyFont="0" applyFill="0" applyBorder="0" applyAlignment="0" applyProtection="0"/>
    <xf numFmtId="42" fontId="5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5" fillId="0" borderId="0"/>
    <xf numFmtId="0" fontId="2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0"/>
    <xf numFmtId="0" fontId="22" fillId="0" borderId="0"/>
    <xf numFmtId="0" fontId="24" fillId="0" borderId="0"/>
    <xf numFmtId="0" fontId="22" fillId="0" borderId="0"/>
    <xf numFmtId="0" fontId="25" fillId="0" borderId="0"/>
    <xf numFmtId="0" fontId="26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8" fillId="18" borderId="0" applyNumberFormat="0" applyBorder="0" applyAlignment="0" applyProtection="0"/>
    <xf numFmtId="0" fontId="2" fillId="14" borderId="0" applyNumberFormat="0" applyBorder="0" applyAlignment="0" applyProtection="0">
      <alignment vertical="center"/>
    </xf>
    <xf numFmtId="0" fontId="29" fillId="0" borderId="0"/>
    <xf numFmtId="178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0" fontId="23" fillId="0" borderId="0">
      <alignment vertical="center"/>
    </xf>
    <xf numFmtId="0" fontId="28" fillId="19" borderId="0">
      <alignment horizontal="center"/>
    </xf>
    <xf numFmtId="179" fontId="24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0" fontId="24" fillId="0" borderId="0"/>
    <xf numFmtId="0" fontId="31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7" fillId="0" borderId="4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5" fillId="0" borderId="0"/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9" fontId="22" fillId="0" borderId="0" applyFont="0" applyFill="0" applyBorder="0" applyAlignment="0" applyProtection="0"/>
    <xf numFmtId="0" fontId="2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44" fillId="0" borderId="0">
      <alignment vertical="center"/>
    </xf>
    <xf numFmtId="0" fontId="5" fillId="0" borderId="0"/>
  </cellStyleXfs>
  <cellXfs count="511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2" fillId="4" borderId="3" xfId="3" applyBorder="1" applyAlignment="1">
      <alignment horizontal="center" vertical="center"/>
    </xf>
    <xf numFmtId="9" fontId="8" fillId="4" borderId="3" xfId="3" applyNumberFormat="1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10" fillId="7" borderId="7" xfId="0" applyFont="1" applyFill="1" applyBorder="1">
      <alignment vertical="center"/>
    </xf>
    <xf numFmtId="0" fontId="11" fillId="7" borderId="6" xfId="0" applyFont="1" applyFill="1" applyBorder="1">
      <alignment vertical="center"/>
    </xf>
    <xf numFmtId="0" fontId="10" fillId="0" borderId="7" xfId="0" applyFont="1" applyBorder="1">
      <alignment vertical="center"/>
    </xf>
    <xf numFmtId="0" fontId="11" fillId="0" borderId="6" xfId="0" applyFont="1" applyBorder="1">
      <alignment vertical="center"/>
    </xf>
    <xf numFmtId="0" fontId="9" fillId="8" borderId="8" xfId="0" applyFont="1" applyFill="1" applyBorder="1" applyAlignment="1">
      <alignment vertical="center" wrapText="1"/>
    </xf>
    <xf numFmtId="176" fontId="9" fillId="8" borderId="9" xfId="1" applyNumberFormat="1" applyFont="1" applyFill="1" applyBorder="1" applyAlignment="1">
      <alignment horizontal="right" vertical="center"/>
    </xf>
    <xf numFmtId="176" fontId="9" fillId="8" borderId="10" xfId="1" applyNumberFormat="1" applyFont="1" applyFill="1" applyBorder="1" applyAlignment="1">
      <alignment horizontal="right" vertical="center"/>
    </xf>
    <xf numFmtId="41" fontId="0" fillId="0" borderId="0" xfId="1" applyFont="1">
      <alignment vertical="center"/>
    </xf>
    <xf numFmtId="9" fontId="13" fillId="0" borderId="11" xfId="0" applyNumberFormat="1" applyFont="1" applyBorder="1">
      <alignment vertical="center"/>
    </xf>
    <xf numFmtId="41" fontId="0" fillId="0" borderId="11" xfId="0" applyNumberFormat="1" applyFont="1" applyBorder="1">
      <alignment vertical="center"/>
    </xf>
    <xf numFmtId="0" fontId="0" fillId="0" borderId="12" xfId="0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17" borderId="12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182" fontId="0" fillId="0" borderId="1" xfId="0" applyNumberFormat="1" applyBorder="1">
      <alignment vertical="center"/>
    </xf>
    <xf numFmtId="0" fontId="5" fillId="0" borderId="1" xfId="1" applyNumberFormat="1" applyFont="1" applyBorder="1" applyAlignment="1">
      <alignment horizontal="right"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0" fontId="33" fillId="0" borderId="1" xfId="0" applyFont="1" applyBorder="1" applyAlignment="1">
      <alignment horizontal="center" vertical="center" wrapText="1"/>
    </xf>
    <xf numFmtId="0" fontId="32" fillId="2" borderId="1" xfId="49" applyFont="1" applyBorder="1" applyAlignment="1">
      <alignment horizontal="center" vertical="center"/>
    </xf>
    <xf numFmtId="0" fontId="2" fillId="2" borderId="1" xfId="49" applyBorder="1" applyAlignment="1">
      <alignment horizontal="center" vertical="center"/>
    </xf>
    <xf numFmtId="41" fontId="0" fillId="9" borderId="24" xfId="0" applyNumberFormat="1" applyFont="1" applyFill="1" applyBorder="1">
      <alignment vertical="center"/>
    </xf>
    <xf numFmtId="41" fontId="0" fillId="9" borderId="24" xfId="1" applyFont="1" applyFill="1" applyBorder="1">
      <alignment vertical="center"/>
    </xf>
    <xf numFmtId="0" fontId="0" fillId="9" borderId="24" xfId="0" applyFill="1" applyBorder="1" applyAlignment="1">
      <alignment horizontal="center" vertical="center"/>
    </xf>
    <xf numFmtId="41" fontId="0" fillId="0" borderId="24" xfId="0" applyNumberFormat="1" applyFont="1" applyBorder="1">
      <alignment vertical="center"/>
    </xf>
    <xf numFmtId="0" fontId="0" fillId="0" borderId="24" xfId="0" applyBorder="1" applyAlignment="1">
      <alignment horizontal="center" vertical="center"/>
    </xf>
    <xf numFmtId="0" fontId="9" fillId="20" borderId="2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1" fontId="0" fillId="0" borderId="25" xfId="1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41" fontId="0" fillId="0" borderId="26" xfId="1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9" fillId="21" borderId="27" xfId="0" applyFont="1" applyFill="1" applyBorder="1" applyAlignment="1">
      <alignment horizontal="center" vertical="center"/>
    </xf>
    <xf numFmtId="0" fontId="9" fillId="21" borderId="28" xfId="0" applyFont="1" applyFill="1" applyBorder="1" applyAlignment="1">
      <alignment horizontal="center" vertical="center"/>
    </xf>
    <xf numFmtId="41" fontId="15" fillId="0" borderId="0" xfId="0" applyNumberFormat="1" applyFont="1" applyAlignment="1">
      <alignment horizontal="center" vertical="center"/>
    </xf>
    <xf numFmtId="41" fontId="0" fillId="0" borderId="29" xfId="1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41" fontId="0" fillId="0" borderId="30" xfId="1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9" fillId="22" borderId="31" xfId="0" applyFont="1" applyFill="1" applyBorder="1" applyAlignment="1">
      <alignment horizontal="center" vertical="center"/>
    </xf>
    <xf numFmtId="0" fontId="9" fillId="22" borderId="32" xfId="0" applyFont="1" applyFill="1" applyBorder="1" applyAlignment="1">
      <alignment horizontal="center" vertical="center"/>
    </xf>
    <xf numFmtId="41" fontId="0" fillId="23" borderId="33" xfId="1" applyFont="1" applyFill="1" applyBorder="1">
      <alignment vertical="center"/>
    </xf>
    <xf numFmtId="41" fontId="0" fillId="23" borderId="34" xfId="1" applyFont="1" applyFill="1" applyBorder="1">
      <alignment vertical="center"/>
    </xf>
    <xf numFmtId="0" fontId="0" fillId="23" borderId="35" xfId="0" applyFont="1" applyFill="1" applyBorder="1" applyAlignment="1">
      <alignment horizontal="center" vertical="center"/>
    </xf>
    <xf numFmtId="41" fontId="0" fillId="0" borderId="36" xfId="1" applyFont="1" applyBorder="1">
      <alignment vertical="center"/>
    </xf>
    <xf numFmtId="41" fontId="0" fillId="0" borderId="37" xfId="1" applyFont="1" applyBorder="1">
      <alignment vertical="center"/>
    </xf>
    <xf numFmtId="0" fontId="0" fillId="0" borderId="38" xfId="0" applyFont="1" applyBorder="1" applyAlignment="1">
      <alignment horizontal="center" vertical="center"/>
    </xf>
    <xf numFmtId="41" fontId="0" fillId="23" borderId="36" xfId="1" applyFont="1" applyFill="1" applyBorder="1">
      <alignment vertical="center"/>
    </xf>
    <xf numFmtId="41" fontId="0" fillId="23" borderId="37" xfId="1" applyFont="1" applyFill="1" applyBorder="1">
      <alignment vertical="center"/>
    </xf>
    <xf numFmtId="0" fontId="0" fillId="23" borderId="38" xfId="0" applyFont="1" applyFill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36" fillId="0" borderId="0" xfId="0" applyFont="1">
      <alignment vertical="center"/>
    </xf>
    <xf numFmtId="0" fontId="38" fillId="0" borderId="0" xfId="27" applyFont="1">
      <alignment vertical="center"/>
    </xf>
    <xf numFmtId="9" fontId="38" fillId="0" borderId="43" xfId="27" applyNumberFormat="1" applyFont="1" applyBorder="1" applyAlignment="1">
      <alignment horizontal="center" vertical="center"/>
    </xf>
    <xf numFmtId="0" fontId="38" fillId="0" borderId="44" xfId="27" applyFont="1" applyBorder="1" applyAlignment="1">
      <alignment horizontal="center" vertical="center"/>
    </xf>
    <xf numFmtId="0" fontId="38" fillId="0" borderId="45" xfId="27" applyFont="1" applyBorder="1" applyAlignment="1">
      <alignment horizontal="center" vertical="center"/>
    </xf>
    <xf numFmtId="9" fontId="38" fillId="0" borderId="46" xfId="27" applyNumberFormat="1" applyFont="1" applyBorder="1" applyAlignment="1">
      <alignment horizontal="center" vertical="center"/>
    </xf>
    <xf numFmtId="0" fontId="38" fillId="0" borderId="47" xfId="27" applyFont="1" applyBorder="1" applyAlignment="1">
      <alignment horizontal="center" vertical="center"/>
    </xf>
    <xf numFmtId="0" fontId="38" fillId="0" borderId="48" xfId="27" applyFont="1" applyBorder="1" applyAlignment="1">
      <alignment horizontal="center" vertical="center"/>
    </xf>
    <xf numFmtId="0" fontId="38" fillId="0" borderId="43" xfId="27" quotePrefix="1" applyFont="1" applyBorder="1" applyAlignment="1">
      <alignment horizontal="center" vertical="center"/>
    </xf>
    <xf numFmtId="0" fontId="38" fillId="0" borderId="44" xfId="27" applyFont="1" applyBorder="1">
      <alignment vertical="center"/>
    </xf>
    <xf numFmtId="0" fontId="38" fillId="0" borderId="45" xfId="27" applyFont="1" applyBorder="1">
      <alignment vertical="center"/>
    </xf>
    <xf numFmtId="0" fontId="38" fillId="0" borderId="48" xfId="27" quotePrefix="1" applyFont="1" applyBorder="1" applyAlignment="1">
      <alignment horizontal="center" vertical="center"/>
    </xf>
    <xf numFmtId="0" fontId="38" fillId="0" borderId="0" xfId="27" applyFont="1" applyFill="1">
      <alignment vertical="center"/>
    </xf>
    <xf numFmtId="0" fontId="38" fillId="0" borderId="52" xfId="27" applyFont="1" applyFill="1" applyBorder="1">
      <alignment vertical="center"/>
    </xf>
    <xf numFmtId="0" fontId="38" fillId="0" borderId="53" xfId="27" applyFont="1" applyFill="1" applyBorder="1">
      <alignment vertical="center"/>
    </xf>
    <xf numFmtId="0" fontId="38" fillId="0" borderId="54" xfId="27" applyFont="1" applyFill="1" applyBorder="1">
      <alignment vertical="center"/>
    </xf>
    <xf numFmtId="9" fontId="38" fillId="0" borderId="0" xfId="27" applyNumberFormat="1" applyFont="1" applyBorder="1" applyAlignment="1">
      <alignment horizontal="center" vertical="center"/>
    </xf>
    <xf numFmtId="0" fontId="38" fillId="0" borderId="0" xfId="27" applyFont="1" applyBorder="1" applyAlignment="1">
      <alignment horizontal="center" vertical="center"/>
    </xf>
    <xf numFmtId="0" fontId="38" fillId="0" borderId="46" xfId="27" quotePrefix="1" applyFont="1" applyBorder="1" applyAlignment="1">
      <alignment horizontal="center" vertical="center"/>
    </xf>
    <xf numFmtId="9" fontId="38" fillId="0" borderId="58" xfId="27" applyNumberFormat="1" applyFont="1" applyBorder="1" applyAlignment="1">
      <alignment horizontal="center" vertical="center"/>
    </xf>
    <xf numFmtId="0" fontId="38" fillId="0" borderId="58" xfId="27" applyFont="1" applyBorder="1" applyAlignment="1">
      <alignment horizontal="center" vertical="center"/>
    </xf>
    <xf numFmtId="9" fontId="38" fillId="0" borderId="60" xfId="27" applyNumberFormat="1" applyFont="1" applyBorder="1" applyAlignment="1">
      <alignment horizontal="center" vertical="center"/>
    </xf>
    <xf numFmtId="9" fontId="38" fillId="0" borderId="44" xfId="27" quotePrefix="1" applyNumberFormat="1" applyFont="1" applyBorder="1" applyAlignment="1">
      <alignment horizontal="center" vertical="center"/>
    </xf>
    <xf numFmtId="0" fontId="38" fillId="0" borderId="61" xfId="27" applyFont="1" applyBorder="1" applyAlignment="1">
      <alignment horizontal="center" vertical="center"/>
    </xf>
    <xf numFmtId="0" fontId="38" fillId="0" borderId="62" xfId="27" applyFont="1" applyBorder="1" applyAlignment="1">
      <alignment horizontal="center" vertical="center"/>
    </xf>
    <xf numFmtId="9" fontId="38" fillId="0" borderId="55" xfId="27" applyNumberFormat="1" applyFont="1" applyBorder="1" applyAlignment="1">
      <alignment horizontal="center" vertical="center"/>
    </xf>
    <xf numFmtId="9" fontId="38" fillId="0" borderId="47" xfId="27" quotePrefix="1" applyNumberFormat="1" applyFont="1" applyBorder="1" applyAlignment="1">
      <alignment horizontal="center" vertical="center"/>
    </xf>
    <xf numFmtId="176" fontId="0" fillId="0" borderId="66" xfId="0" applyNumberFormat="1" applyFont="1" applyBorder="1">
      <alignment vertical="center"/>
    </xf>
    <xf numFmtId="0" fontId="0" fillId="0" borderId="66" xfId="0" applyFont="1" applyBorder="1" applyAlignment="1">
      <alignment horizontal="center" vertical="center"/>
    </xf>
    <xf numFmtId="0" fontId="41" fillId="25" borderId="66" xfId="0" applyFont="1" applyFill="1" applyBorder="1" applyAlignment="1">
      <alignment horizontal="center" vertical="center"/>
    </xf>
    <xf numFmtId="0" fontId="43" fillId="0" borderId="0" xfId="52" applyFont="1">
      <alignment vertical="center"/>
    </xf>
    <xf numFmtId="41" fontId="44" fillId="0" borderId="12" xfId="53" applyNumberFormat="1" applyFont="1" applyFill="1" applyBorder="1" applyAlignment="1">
      <alignment vertical="center"/>
    </xf>
    <xf numFmtId="41" fontId="44" fillId="0" borderId="12" xfId="53" applyFont="1" applyFill="1" applyBorder="1" applyAlignment="1">
      <alignment vertical="center"/>
    </xf>
    <xf numFmtId="0" fontId="45" fillId="0" borderId="12" xfId="52" applyFont="1" applyFill="1" applyBorder="1" applyAlignment="1">
      <alignment horizontal="center" vertical="center"/>
    </xf>
    <xf numFmtId="0" fontId="41" fillId="26" borderId="12" xfId="52" applyFont="1" applyFill="1" applyBorder="1" applyAlignment="1">
      <alignment horizontal="center" vertical="center"/>
    </xf>
    <xf numFmtId="0" fontId="46" fillId="0" borderId="0" xfId="52" applyNumberFormat="1" applyFont="1" applyFill="1" applyAlignment="1">
      <alignment vertical="center"/>
    </xf>
    <xf numFmtId="41" fontId="44" fillId="0" borderId="67" xfId="53" applyNumberFormat="1" applyFont="1" applyFill="1" applyBorder="1" applyAlignment="1">
      <alignment vertical="center"/>
    </xf>
    <xf numFmtId="0" fontId="45" fillId="0" borderId="67" xfId="52" applyFont="1" applyFill="1" applyBorder="1" applyAlignment="1">
      <alignment horizontal="center" vertical="center"/>
    </xf>
    <xf numFmtId="0" fontId="41" fillId="27" borderId="67" xfId="52" applyFont="1" applyFill="1" applyBorder="1" applyAlignment="1">
      <alignment horizontal="center" vertical="center"/>
    </xf>
    <xf numFmtId="0" fontId="0" fillId="28" borderId="68" xfId="0" applyFill="1" applyBorder="1">
      <alignment vertical="center"/>
    </xf>
    <xf numFmtId="0" fontId="0" fillId="28" borderId="69" xfId="0" applyFill="1" applyBorder="1">
      <alignment vertical="center"/>
    </xf>
    <xf numFmtId="0" fontId="16" fillId="28" borderId="70" xfId="0" applyFont="1" applyFill="1" applyBorder="1">
      <alignment vertical="center"/>
    </xf>
    <xf numFmtId="176" fontId="49" fillId="0" borderId="71" xfId="0" applyNumberFormat="1" applyFont="1" applyBorder="1">
      <alignment vertical="center"/>
    </xf>
    <xf numFmtId="176" fontId="49" fillId="0" borderId="72" xfId="0" applyNumberFormat="1" applyFont="1" applyBorder="1">
      <alignment vertical="center"/>
    </xf>
    <xf numFmtId="176" fontId="49" fillId="0" borderId="73" xfId="0" applyNumberFormat="1" applyFont="1" applyBorder="1">
      <alignment vertical="center"/>
    </xf>
    <xf numFmtId="0" fontId="49" fillId="0" borderId="73" xfId="0" applyFont="1" applyBorder="1" applyAlignment="1">
      <alignment horizontal="center" vertical="center"/>
    </xf>
    <xf numFmtId="0" fontId="50" fillId="29" borderId="74" xfId="0" applyFont="1" applyFill="1" applyBorder="1" applyAlignment="1">
      <alignment horizontal="center" vertical="center"/>
    </xf>
    <xf numFmtId="0" fontId="50" fillId="29" borderId="73" xfId="0" applyFont="1" applyFill="1" applyBorder="1" applyAlignment="1">
      <alignment horizontal="center" vertical="center"/>
    </xf>
    <xf numFmtId="0" fontId="49" fillId="0" borderId="0" xfId="0" applyFont="1" applyBorder="1">
      <alignment vertical="center"/>
    </xf>
    <xf numFmtId="9" fontId="49" fillId="30" borderId="0" xfId="0" applyNumberFormat="1" applyFont="1" applyFill="1" applyBorder="1">
      <alignment vertical="center"/>
    </xf>
    <xf numFmtId="0" fontId="50" fillId="31" borderId="0" xfId="0" applyFont="1" applyFill="1" applyBorder="1" applyAlignment="1">
      <alignment horizontal="center" vertical="center"/>
    </xf>
    <xf numFmtId="41" fontId="44" fillId="33" borderId="75" xfId="1" applyFont="1" applyFill="1" applyBorder="1" applyAlignment="1">
      <alignment vertical="center"/>
    </xf>
    <xf numFmtId="41" fontId="44" fillId="33" borderId="76" xfId="1" applyFont="1" applyFill="1" applyBorder="1" applyAlignment="1">
      <alignment vertical="center"/>
    </xf>
    <xf numFmtId="41" fontId="44" fillId="33" borderId="77" xfId="1" applyFont="1" applyFill="1" applyBorder="1" applyAlignment="1">
      <alignment vertical="center"/>
    </xf>
    <xf numFmtId="41" fontId="44" fillId="33" borderId="78" xfId="1" applyFont="1" applyFill="1" applyBorder="1" applyAlignment="1">
      <alignment vertical="center"/>
    </xf>
    <xf numFmtId="41" fontId="44" fillId="0" borderId="79" xfId="1" applyFont="1" applyFill="1" applyBorder="1" applyAlignment="1">
      <alignment vertical="center"/>
    </xf>
    <xf numFmtId="41" fontId="44" fillId="0" borderId="12" xfId="1" applyFont="1" applyFill="1" applyBorder="1" applyAlignment="1">
      <alignment vertical="center"/>
    </xf>
    <xf numFmtId="41" fontId="44" fillId="0" borderId="80" xfId="1" applyFont="1" applyFill="1" applyBorder="1" applyAlignment="1">
      <alignment vertical="center"/>
    </xf>
    <xf numFmtId="41" fontId="44" fillId="33" borderId="81" xfId="1" applyFont="1" applyFill="1" applyBorder="1" applyAlignment="1">
      <alignment vertical="center"/>
    </xf>
    <xf numFmtId="41" fontId="44" fillId="33" borderId="79" xfId="1" applyFont="1" applyFill="1" applyBorder="1" applyAlignment="1">
      <alignment vertical="center"/>
    </xf>
    <xf numFmtId="41" fontId="44" fillId="33" borderId="12" xfId="1" applyFont="1" applyFill="1" applyBorder="1" applyAlignment="1">
      <alignment vertical="center"/>
    </xf>
    <xf numFmtId="41" fontId="44" fillId="33" borderId="80" xfId="1" applyFont="1" applyFill="1" applyBorder="1" applyAlignment="1">
      <alignment vertical="center"/>
    </xf>
    <xf numFmtId="41" fontId="44" fillId="0" borderId="82" xfId="1" applyFont="1" applyFill="1" applyBorder="1" applyAlignment="1">
      <alignment vertical="center"/>
    </xf>
    <xf numFmtId="41" fontId="44" fillId="0" borderId="83" xfId="1" applyFont="1" applyFill="1" applyBorder="1" applyAlignment="1">
      <alignment vertical="center"/>
    </xf>
    <xf numFmtId="41" fontId="44" fillId="0" borderId="33" xfId="1" applyFont="1" applyFill="1" applyBorder="1" applyAlignment="1">
      <alignment vertical="center"/>
    </xf>
    <xf numFmtId="9" fontId="44" fillId="33" borderId="84" xfId="0" applyNumberFormat="1" applyFont="1" applyFill="1" applyBorder="1" applyAlignment="1">
      <alignment horizontal="center" vertical="center"/>
    </xf>
    <xf numFmtId="9" fontId="44" fillId="33" borderId="85" xfId="0" applyNumberFormat="1" applyFont="1" applyFill="1" applyBorder="1" applyAlignment="1">
      <alignment horizontal="center" vertical="center"/>
    </xf>
    <xf numFmtId="9" fontId="44" fillId="33" borderId="86" xfId="0" applyNumberFormat="1" applyFont="1" applyFill="1" applyBorder="1" applyAlignment="1">
      <alignment horizontal="center" vertical="center"/>
    </xf>
    <xf numFmtId="0" fontId="44" fillId="33" borderId="87" xfId="0" applyFont="1" applyFill="1" applyBorder="1" applyAlignment="1">
      <alignment vertical="center" wrapText="1"/>
    </xf>
    <xf numFmtId="0" fontId="44" fillId="0" borderId="0" xfId="0" applyFont="1" applyAlignment="1"/>
    <xf numFmtId="41" fontId="53" fillId="0" borderId="25" xfId="1" applyFont="1" applyFill="1" applyBorder="1" applyAlignment="1">
      <alignment vertical="center"/>
    </xf>
    <xf numFmtId="0" fontId="54" fillId="5" borderId="25" xfId="51" applyFont="1" applyBorder="1" applyAlignment="1">
      <alignment horizontal="center" vertical="center"/>
    </xf>
    <xf numFmtId="0" fontId="0" fillId="0" borderId="88" xfId="0" applyBorder="1">
      <alignment vertical="center"/>
    </xf>
    <xf numFmtId="0" fontId="54" fillId="2" borderId="88" xfId="49" applyFont="1" applyBorder="1" applyAlignment="1">
      <alignment horizontal="center" vertical="center"/>
    </xf>
    <xf numFmtId="41" fontId="55" fillId="34" borderId="88" xfId="0" applyNumberFormat="1" applyFont="1" applyFill="1" applyBorder="1" applyAlignment="1"/>
    <xf numFmtId="41" fontId="55" fillId="0" borderId="88" xfId="0" applyNumberFormat="1" applyFont="1" applyFill="1" applyBorder="1" applyAlignment="1"/>
    <xf numFmtId="41" fontId="55" fillId="0" borderId="88" xfId="1" applyFont="1" applyFill="1" applyBorder="1" applyAlignment="1"/>
    <xf numFmtId="0" fontId="55" fillId="0" borderId="88" xfId="0" applyFont="1" applyFill="1" applyBorder="1" applyAlignment="1">
      <alignment horizontal="center"/>
    </xf>
    <xf numFmtId="0" fontId="57" fillId="25" borderId="88" xfId="0" applyFont="1" applyFill="1" applyBorder="1" applyAlignment="1">
      <alignment horizontal="center" vertical="center"/>
    </xf>
    <xf numFmtId="0" fontId="43" fillId="0" borderId="0" xfId="0" applyFont="1">
      <alignment vertical="center"/>
    </xf>
    <xf numFmtId="0" fontId="43" fillId="0" borderId="0" xfId="0" applyFont="1" applyAlignment="1">
      <alignment horizontal="left"/>
    </xf>
    <xf numFmtId="0" fontId="43" fillId="0" borderId="0" xfId="0" applyFont="1" applyAlignment="1">
      <alignment horizontal="right"/>
    </xf>
    <xf numFmtId="41" fontId="43" fillId="0" borderId="89" xfId="1" applyFont="1" applyBorder="1" applyAlignment="1"/>
    <xf numFmtId="0" fontId="43" fillId="0" borderId="90" xfId="0" applyFont="1" applyBorder="1" applyAlignment="1">
      <alignment horizontal="center"/>
    </xf>
    <xf numFmtId="14" fontId="43" fillId="0" borderId="91" xfId="0" applyNumberFormat="1" applyFont="1" applyBorder="1" applyAlignment="1">
      <alignment horizontal="center"/>
    </xf>
    <xf numFmtId="41" fontId="43" fillId="0" borderId="92" xfId="1" applyFont="1" applyBorder="1" applyAlignment="1"/>
    <xf numFmtId="0" fontId="43" fillId="0" borderId="93" xfId="0" applyFont="1" applyBorder="1" applyAlignment="1">
      <alignment horizontal="center"/>
    </xf>
    <xf numFmtId="14" fontId="43" fillId="0" borderId="94" xfId="0" applyNumberFormat="1" applyFont="1" applyBorder="1" applyAlignment="1">
      <alignment horizontal="center"/>
    </xf>
    <xf numFmtId="0" fontId="43" fillId="0" borderId="93" xfId="0" applyFont="1" applyFill="1" applyBorder="1" applyAlignment="1">
      <alignment horizontal="center"/>
    </xf>
    <xf numFmtId="41" fontId="43" fillId="0" borderId="92" xfId="1" applyFont="1" applyBorder="1" applyAlignment="1">
      <alignment horizontal="center"/>
    </xf>
    <xf numFmtId="0" fontId="43" fillId="36" borderId="93" xfId="1" quotePrefix="1" applyNumberFormat="1" applyFont="1" applyFill="1" applyBorder="1" applyAlignment="1">
      <alignment horizontal="center" vertical="center"/>
    </xf>
    <xf numFmtId="0" fontId="57" fillId="37" borderId="93" xfId="0" applyFont="1" applyFill="1" applyBorder="1" applyAlignment="1">
      <alignment horizontal="center"/>
    </xf>
    <xf numFmtId="0" fontId="57" fillId="37" borderId="95" xfId="0" applyFont="1" applyFill="1" applyBorder="1" applyAlignment="1">
      <alignment horizontal="center"/>
    </xf>
    <xf numFmtId="0" fontId="57" fillId="37" borderId="96" xfId="0" applyFont="1" applyFill="1" applyBorder="1" applyAlignment="1">
      <alignment horizontal="center"/>
    </xf>
    <xf numFmtId="0" fontId="57" fillId="37" borderId="97" xfId="0" applyFont="1" applyFill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43" fillId="0" borderId="0" xfId="0" applyFont="1" applyAlignment="1"/>
    <xf numFmtId="41" fontId="44" fillId="0" borderId="67" xfId="1" applyFont="1" applyBorder="1">
      <alignment vertical="center"/>
    </xf>
    <xf numFmtId="0" fontId="0" fillId="0" borderId="67" xfId="0" applyFont="1" applyBorder="1" applyAlignment="1">
      <alignment horizontal="center" vertical="center"/>
    </xf>
    <xf numFmtId="14" fontId="0" fillId="0" borderId="67" xfId="0" applyNumberFormat="1" applyFont="1" applyBorder="1">
      <alignment vertical="center"/>
    </xf>
    <xf numFmtId="0" fontId="41" fillId="27" borderId="67" xfId="0" applyFont="1" applyFill="1" applyBorder="1" applyAlignment="1">
      <alignment horizontal="center" vertical="center"/>
    </xf>
    <xf numFmtId="41" fontId="44" fillId="0" borderId="12" xfId="54" applyFont="1" applyFill="1" applyBorder="1" applyAlignment="1">
      <alignment vertical="center"/>
    </xf>
    <xf numFmtId="0" fontId="5" fillId="0" borderId="0" xfId="56"/>
    <xf numFmtId="41" fontId="44" fillId="0" borderId="12" xfId="54" applyFont="1" applyFill="1" applyBorder="1" applyAlignment="1">
      <alignment horizontal="center" vertical="center"/>
    </xf>
    <xf numFmtId="0" fontId="60" fillId="24" borderId="12" xfId="55" applyFont="1" applyFill="1" applyBorder="1" applyAlignment="1">
      <alignment horizontal="center" vertical="center"/>
    </xf>
    <xf numFmtId="0" fontId="44" fillId="0" borderId="99" xfId="57" applyFont="1" applyFill="1" applyBorder="1" applyAlignment="1">
      <alignment horizontal="center" vertical="center"/>
    </xf>
    <xf numFmtId="0" fontId="41" fillId="38" borderId="99" xfId="57" applyFont="1" applyFill="1" applyBorder="1" applyAlignment="1">
      <alignment horizontal="center" vertical="center"/>
    </xf>
    <xf numFmtId="0" fontId="5" fillId="0" borderId="0" xfId="58">
      <alignment vertical="center"/>
    </xf>
    <xf numFmtId="0" fontId="0" fillId="0" borderId="100" xfId="0" applyFont="1" applyBorder="1" applyAlignment="1">
      <alignment horizontal="center" vertical="center"/>
    </xf>
    <xf numFmtId="0" fontId="0" fillId="0" borderId="101" xfId="0" applyFont="1" applyBorder="1" applyAlignment="1">
      <alignment horizontal="center" vertical="center"/>
    </xf>
    <xf numFmtId="184" fontId="0" fillId="0" borderId="101" xfId="0" applyNumberFormat="1" applyFont="1" applyBorder="1" applyAlignment="1">
      <alignment horizontal="center" vertical="center"/>
    </xf>
    <xf numFmtId="0" fontId="41" fillId="26" borderId="102" xfId="0" applyFont="1" applyFill="1" applyBorder="1" applyAlignment="1">
      <alignment horizontal="center" vertical="center"/>
    </xf>
    <xf numFmtId="0" fontId="41" fillId="26" borderId="10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70" fillId="0" borderId="0" xfId="59" quotePrefix="1" applyFont="1" applyBorder="1" applyAlignment="1">
      <alignment horizontal="left" vertical="center"/>
    </xf>
    <xf numFmtId="0" fontId="38" fillId="0" borderId="0" xfId="59" applyFont="1" applyBorder="1">
      <alignment vertical="center"/>
    </xf>
    <xf numFmtId="0" fontId="38" fillId="0" borderId="88" xfId="59" applyFont="1" applyBorder="1" applyAlignment="1">
      <alignment horizontal="center" vertical="center"/>
    </xf>
    <xf numFmtId="0" fontId="70" fillId="0" borderId="0" xfId="59" applyFont="1">
      <alignment vertical="center"/>
    </xf>
    <xf numFmtId="0" fontId="38" fillId="39" borderId="88" xfId="59" applyFont="1" applyFill="1" applyBorder="1" applyAlignment="1">
      <alignment horizontal="center" vertical="center"/>
    </xf>
    <xf numFmtId="0" fontId="10" fillId="39" borderId="88" xfId="59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70" fillId="0" borderId="0" xfId="60" applyFont="1"/>
    <xf numFmtId="41" fontId="70" fillId="0" borderId="104" xfId="1" applyFont="1" applyBorder="1" applyAlignment="1">
      <alignment vertical="center"/>
    </xf>
    <xf numFmtId="41" fontId="70" fillId="0" borderId="105" xfId="1" applyFont="1" applyBorder="1" applyAlignment="1">
      <alignment vertical="center"/>
    </xf>
    <xf numFmtId="0" fontId="70" fillId="0" borderId="105" xfId="60" applyFont="1" applyBorder="1" applyAlignment="1">
      <alignment horizontal="center" vertical="center"/>
    </xf>
    <xf numFmtId="0" fontId="70" fillId="0" borderId="106" xfId="60" applyFont="1" applyBorder="1" applyAlignment="1">
      <alignment horizontal="center" vertical="center"/>
    </xf>
    <xf numFmtId="41" fontId="70" fillId="0" borderId="107" xfId="1" applyFont="1" applyBorder="1" applyAlignment="1">
      <alignment vertical="center"/>
    </xf>
    <xf numFmtId="41" fontId="70" fillId="0" borderId="12" xfId="1" applyFont="1" applyBorder="1" applyAlignment="1">
      <alignment vertical="center"/>
    </xf>
    <xf numFmtId="0" fontId="70" fillId="0" borderId="12" xfId="60" applyFont="1" applyBorder="1" applyAlignment="1">
      <alignment horizontal="center" vertical="center"/>
    </xf>
    <xf numFmtId="0" fontId="70" fillId="0" borderId="108" xfId="60" applyFont="1" applyBorder="1" applyAlignment="1">
      <alignment horizontal="center" vertical="center"/>
    </xf>
    <xf numFmtId="0" fontId="38" fillId="0" borderId="0" xfId="59" applyFont="1">
      <alignment vertical="center"/>
    </xf>
    <xf numFmtId="0" fontId="70" fillId="0" borderId="104" xfId="60" applyFont="1" applyBorder="1"/>
    <xf numFmtId="0" fontId="72" fillId="34" borderId="106" xfId="60" applyFont="1" applyFill="1" applyBorder="1" applyAlignment="1">
      <alignment horizontal="center" vertical="center"/>
    </xf>
    <xf numFmtId="0" fontId="70" fillId="0" borderId="107" xfId="60" applyFont="1" applyBorder="1" applyAlignment="1">
      <alignment horizontal="center" vertical="center"/>
    </xf>
    <xf numFmtId="0" fontId="72" fillId="34" borderId="108" xfId="60" applyFont="1" applyFill="1" applyBorder="1" applyAlignment="1">
      <alignment horizontal="center" vertical="center"/>
    </xf>
    <xf numFmtId="0" fontId="70" fillId="0" borderId="109" xfId="60" applyFont="1" applyBorder="1" applyAlignment="1">
      <alignment horizontal="center" vertical="center"/>
    </xf>
    <xf numFmtId="0" fontId="72" fillId="34" borderId="110" xfId="60" applyFont="1" applyFill="1" applyBorder="1" applyAlignment="1">
      <alignment horizontal="center" vertical="center"/>
    </xf>
    <xf numFmtId="41" fontId="70" fillId="0" borderId="111" xfId="1" applyFont="1" applyBorder="1" applyAlignment="1">
      <alignment vertical="center"/>
    </xf>
    <xf numFmtId="41" fontId="70" fillId="0" borderId="83" xfId="1" applyFont="1" applyBorder="1" applyAlignment="1">
      <alignment vertical="center"/>
    </xf>
    <xf numFmtId="0" fontId="70" fillId="0" borderId="83" xfId="60" applyFont="1" applyBorder="1" applyAlignment="1">
      <alignment horizontal="center" vertical="center"/>
    </xf>
    <xf numFmtId="0" fontId="70" fillId="0" borderId="112" xfId="60" applyFont="1" applyBorder="1" applyAlignment="1">
      <alignment horizontal="center" vertical="center"/>
    </xf>
    <xf numFmtId="0" fontId="72" fillId="34" borderId="113" xfId="60" applyFont="1" applyFill="1" applyBorder="1" applyAlignment="1">
      <alignment horizontal="center" vertical="center"/>
    </xf>
    <xf numFmtId="0" fontId="72" fillId="34" borderId="114" xfId="60" applyFont="1" applyFill="1" applyBorder="1" applyAlignment="1">
      <alignment horizontal="center" vertical="center"/>
    </xf>
    <xf numFmtId="0" fontId="72" fillId="34" borderId="115" xfId="60" applyFont="1" applyFill="1" applyBorder="1" applyAlignment="1">
      <alignment horizontal="center" vertical="center"/>
    </xf>
    <xf numFmtId="0" fontId="38" fillId="0" borderId="76" xfId="0" applyFont="1" applyBorder="1" applyAlignment="1">
      <alignment horizontal="right" vertical="center"/>
    </xf>
    <xf numFmtId="185" fontId="38" fillId="0" borderId="76" xfId="0" applyNumberFormat="1" applyFont="1" applyBorder="1" applyAlignment="1">
      <alignment horizontal="right" vertical="center"/>
    </xf>
    <xf numFmtId="41" fontId="38" fillId="0" borderId="76" xfId="1" applyFont="1" applyBorder="1" applyAlignment="1">
      <alignment horizontal="right" vertical="center"/>
    </xf>
    <xf numFmtId="0" fontId="38" fillId="0" borderId="118" xfId="0" applyFont="1" applyBorder="1" applyAlignment="1">
      <alignment horizontal="center" vertical="center"/>
    </xf>
    <xf numFmtId="41" fontId="38" fillId="0" borderId="83" xfId="1" applyFont="1" applyBorder="1" applyAlignment="1">
      <alignment horizontal="center" vertical="center"/>
    </xf>
    <xf numFmtId="0" fontId="38" fillId="0" borderId="12" xfId="0" applyFont="1" applyBorder="1" applyAlignment="1">
      <alignment horizontal="right" vertical="center"/>
    </xf>
    <xf numFmtId="185" fontId="38" fillId="0" borderId="12" xfId="0" applyNumberFormat="1" applyFont="1" applyBorder="1" applyAlignment="1">
      <alignment horizontal="right" vertical="center"/>
    </xf>
    <xf numFmtId="41" fontId="38" fillId="0" borderId="12" xfId="1" applyFont="1" applyBorder="1" applyAlignment="1">
      <alignment horizontal="right" vertical="center"/>
    </xf>
    <xf numFmtId="0" fontId="38" fillId="0" borderId="119" xfId="0" applyFont="1" applyBorder="1" applyAlignment="1">
      <alignment horizontal="center" vertical="center"/>
    </xf>
    <xf numFmtId="0" fontId="38" fillId="0" borderId="83" xfId="0" applyFont="1" applyBorder="1" applyAlignment="1">
      <alignment horizontal="right" vertical="center"/>
    </xf>
    <xf numFmtId="185" fontId="38" fillId="0" borderId="83" xfId="0" applyNumberFormat="1" applyFont="1" applyBorder="1" applyAlignment="1">
      <alignment horizontal="right" vertical="center"/>
    </xf>
    <xf numFmtId="41" fontId="38" fillId="0" borderId="83" xfId="1" applyFont="1" applyBorder="1" applyAlignment="1">
      <alignment horizontal="right" vertical="center"/>
    </xf>
    <xf numFmtId="0" fontId="38" fillId="0" borderId="120" xfId="0" applyFont="1" applyBorder="1" applyAlignment="1">
      <alignment horizontal="center" vertical="center"/>
    </xf>
    <xf numFmtId="0" fontId="73" fillId="0" borderId="124" xfId="0" applyFont="1" applyBorder="1" applyAlignment="1">
      <alignment horizontal="center" vertical="center" wrapText="1"/>
    </xf>
    <xf numFmtId="0" fontId="73" fillId="0" borderId="125" xfId="0" applyFont="1" applyBorder="1" applyAlignment="1">
      <alignment horizontal="center" vertical="center" wrapText="1"/>
    </xf>
    <xf numFmtId="0" fontId="74" fillId="24" borderId="126" xfId="0" applyFont="1" applyFill="1" applyBorder="1" applyAlignment="1">
      <alignment horizontal="center" vertical="center" wrapText="1"/>
    </xf>
    <xf numFmtId="0" fontId="5" fillId="0" borderId="0" xfId="55" applyFont="1">
      <alignment vertical="center"/>
    </xf>
    <xf numFmtId="0" fontId="43" fillId="0" borderId="127" xfId="55" applyFont="1" applyBorder="1" applyAlignment="1">
      <alignment horizontal="center" vertical="center"/>
    </xf>
    <xf numFmtId="0" fontId="60" fillId="41" borderId="127" xfId="55" applyFont="1" applyFill="1" applyBorder="1" applyAlignment="1">
      <alignment horizontal="center" vertical="center"/>
    </xf>
    <xf numFmtId="0" fontId="10" fillId="0" borderId="12" xfId="0" applyFont="1" applyBorder="1">
      <alignment vertical="center"/>
    </xf>
    <xf numFmtId="0" fontId="38" fillId="0" borderId="12" xfId="0" applyFont="1" applyBorder="1" applyAlignment="1">
      <alignment horizontal="center" vertical="center"/>
    </xf>
    <xf numFmtId="14" fontId="38" fillId="0" borderId="12" xfId="0" applyNumberFormat="1" applyFont="1" applyBorder="1" applyAlignment="1">
      <alignment horizontal="center" vertical="center"/>
    </xf>
    <xf numFmtId="0" fontId="39" fillId="24" borderId="12" xfId="0" applyFont="1" applyFill="1" applyBorder="1" applyAlignment="1">
      <alignment horizontal="center" vertical="center"/>
    </xf>
    <xf numFmtId="0" fontId="16" fillId="40" borderId="12" xfId="0" applyFont="1" applyFill="1" applyBorder="1" applyAlignment="1">
      <alignment horizontal="center" vertical="center"/>
    </xf>
    <xf numFmtId="0" fontId="0" fillId="0" borderId="129" xfId="0" applyBorder="1">
      <alignment vertical="center"/>
    </xf>
    <xf numFmtId="0" fontId="0" fillId="0" borderId="62" xfId="0" applyBorder="1">
      <alignment vertical="center"/>
    </xf>
    <xf numFmtId="0" fontId="0" fillId="0" borderId="130" xfId="0" applyBorder="1">
      <alignment vertical="center"/>
    </xf>
    <xf numFmtId="0" fontId="0" fillId="0" borderId="56" xfId="0" applyBorder="1">
      <alignment vertical="center"/>
    </xf>
    <xf numFmtId="0" fontId="0" fillId="0" borderId="131" xfId="0" applyBorder="1">
      <alignment vertical="center"/>
    </xf>
    <xf numFmtId="0" fontId="0" fillId="0" borderId="65" xfId="0" applyBorder="1" applyAlignment="1">
      <alignment horizontal="center" vertical="center"/>
    </xf>
    <xf numFmtId="0" fontId="0" fillId="0" borderId="132" xfId="0" applyBorder="1" applyAlignment="1">
      <alignment horizontal="center" vertical="center"/>
    </xf>
    <xf numFmtId="41" fontId="0" fillId="0" borderId="12" xfId="14" applyFont="1" applyFill="1" applyBorder="1">
      <alignment vertical="center"/>
    </xf>
    <xf numFmtId="0" fontId="0" fillId="0" borderId="12" xfId="0" applyFill="1" applyBorder="1">
      <alignment vertical="center"/>
    </xf>
    <xf numFmtId="0" fontId="0" fillId="0" borderId="119" xfId="0" applyBorder="1" applyAlignment="1">
      <alignment horizontal="center" vertical="center"/>
    </xf>
    <xf numFmtId="41" fontId="0" fillId="0" borderId="83" xfId="14" applyFont="1" applyFill="1" applyBorder="1">
      <alignment vertical="center"/>
    </xf>
    <xf numFmtId="0" fontId="0" fillId="0" borderId="83" xfId="0" applyFill="1" applyBorder="1">
      <alignment vertical="center"/>
    </xf>
    <xf numFmtId="0" fontId="0" fillId="0" borderId="120" xfId="0" applyBorder="1" applyAlignment="1">
      <alignment horizontal="center" vertical="center"/>
    </xf>
    <xf numFmtId="0" fontId="75" fillId="0" borderId="134" xfId="0" applyFont="1" applyBorder="1" applyAlignment="1">
      <alignment horizontal="center" vertical="center"/>
    </xf>
    <xf numFmtId="0" fontId="75" fillId="0" borderId="134" xfId="0" applyFont="1" applyFill="1" applyBorder="1" applyAlignment="1">
      <alignment horizontal="center" vertical="center"/>
    </xf>
    <xf numFmtId="0" fontId="75" fillId="0" borderId="135" xfId="0" applyFont="1" applyBorder="1" applyAlignment="1">
      <alignment horizontal="center" vertical="center"/>
    </xf>
    <xf numFmtId="0" fontId="0" fillId="0" borderId="137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78" fillId="0" borderId="12" xfId="0" applyFont="1" applyBorder="1" applyAlignment="1">
      <alignment horizontal="center" vertical="center" wrapText="1"/>
    </xf>
    <xf numFmtId="0" fontId="0" fillId="0" borderId="122" xfId="0" applyBorder="1" applyAlignment="1">
      <alignment horizontal="center" vertical="center"/>
    </xf>
    <xf numFmtId="0" fontId="38" fillId="43" borderId="48" xfId="27" applyFont="1" applyFill="1" applyBorder="1" applyAlignment="1">
      <alignment horizontal="center" vertical="center"/>
    </xf>
    <xf numFmtId="0" fontId="38" fillId="43" borderId="47" xfId="27" applyFont="1" applyFill="1" applyBorder="1" applyAlignment="1">
      <alignment horizontal="center" vertical="center"/>
    </xf>
    <xf numFmtId="0" fontId="38" fillId="43" borderId="46" xfId="27" applyFont="1" applyFill="1" applyBorder="1" applyAlignment="1">
      <alignment horizontal="center" vertical="center"/>
    </xf>
    <xf numFmtId="0" fontId="38" fillId="43" borderId="50" xfId="27" applyFont="1" applyFill="1" applyBorder="1" applyAlignment="1">
      <alignment horizontal="center" vertical="center"/>
    </xf>
    <xf numFmtId="0" fontId="38" fillId="43" borderId="55" xfId="27" applyFont="1" applyFill="1" applyBorder="1" applyAlignment="1">
      <alignment horizontal="center" vertical="center"/>
    </xf>
    <xf numFmtId="0" fontId="38" fillId="43" borderId="51" xfId="27" applyFont="1" applyFill="1" applyBorder="1" applyAlignment="1">
      <alignment horizontal="center" vertical="center"/>
    </xf>
    <xf numFmtId="0" fontId="38" fillId="43" borderId="49" xfId="27" applyFont="1" applyFill="1" applyBorder="1" applyAlignment="1">
      <alignment horizontal="center" vertical="center"/>
    </xf>
    <xf numFmtId="0" fontId="80" fillId="0" borderId="0" xfId="61" applyFont="1">
      <alignment vertical="center"/>
    </xf>
    <xf numFmtId="186" fontId="80" fillId="0" borderId="0" xfId="61" applyNumberFormat="1" applyFont="1">
      <alignment vertical="center"/>
    </xf>
    <xf numFmtId="187" fontId="80" fillId="0" borderId="75" xfId="62" applyNumberFormat="1" applyFont="1" applyBorder="1">
      <alignment vertical="center"/>
    </xf>
    <xf numFmtId="186" fontId="81" fillId="44" borderId="118" xfId="62" applyNumberFormat="1" applyFont="1" applyFill="1" applyBorder="1" applyAlignment="1">
      <alignment horizontal="center" vertical="center"/>
    </xf>
    <xf numFmtId="41" fontId="80" fillId="45" borderId="60" xfId="62" applyFont="1" applyFill="1" applyBorder="1" applyAlignment="1">
      <alignment horizontal="center" vertical="center"/>
    </xf>
    <xf numFmtId="41" fontId="80" fillId="45" borderId="140" xfId="62" applyFont="1" applyFill="1" applyBorder="1" applyAlignment="1">
      <alignment horizontal="center" vertical="center"/>
    </xf>
    <xf numFmtId="187" fontId="80" fillId="0" borderId="79" xfId="62" applyNumberFormat="1" applyFont="1" applyBorder="1">
      <alignment vertical="center"/>
    </xf>
    <xf numFmtId="186" fontId="81" fillId="44" borderId="119" xfId="62" applyNumberFormat="1" applyFont="1" applyFill="1" applyBorder="1" applyAlignment="1">
      <alignment horizontal="center" vertical="center"/>
    </xf>
    <xf numFmtId="41" fontId="81" fillId="47" borderId="57" xfId="62" applyFont="1" applyFill="1" applyBorder="1" applyAlignment="1">
      <alignment horizontal="center" vertical="center"/>
    </xf>
    <xf numFmtId="41" fontId="81" fillId="47" borderId="58" xfId="62" applyFont="1" applyFill="1" applyBorder="1" applyAlignment="1">
      <alignment horizontal="center" vertical="center"/>
    </xf>
    <xf numFmtId="42" fontId="80" fillId="0" borderId="121" xfId="63" applyFont="1" applyBorder="1">
      <alignment vertical="center"/>
    </xf>
    <xf numFmtId="41" fontId="81" fillId="44" borderId="123" xfId="62" applyFont="1" applyFill="1" applyBorder="1" applyAlignment="1">
      <alignment horizontal="center" vertical="center"/>
    </xf>
    <xf numFmtId="0" fontId="10" fillId="0" borderId="0" xfId="32" applyFont="1"/>
    <xf numFmtId="0" fontId="10" fillId="0" borderId="141" xfId="32" applyNumberFormat="1" applyFont="1" applyFill="1" applyBorder="1" applyAlignment="1">
      <alignment horizontal="left" vertical="center"/>
    </xf>
    <xf numFmtId="0" fontId="10" fillId="0" borderId="142" xfId="32" applyFont="1" applyFill="1" applyBorder="1" applyAlignment="1">
      <alignment horizontal="left" vertical="center"/>
    </xf>
    <xf numFmtId="0" fontId="10" fillId="0" borderId="141" xfId="32" applyNumberFormat="1" applyFont="1" applyFill="1" applyBorder="1" applyAlignment="1">
      <alignment horizontal="center" vertical="center"/>
    </xf>
    <xf numFmtId="0" fontId="10" fillId="0" borderId="143" xfId="32" applyFont="1" applyFill="1" applyBorder="1" applyAlignment="1">
      <alignment horizontal="center" vertical="center"/>
    </xf>
    <xf numFmtId="0" fontId="10" fillId="0" borderId="144" xfId="32" applyNumberFormat="1" applyFont="1" applyFill="1" applyBorder="1" applyAlignment="1">
      <alignment horizontal="left" vertical="center"/>
    </xf>
    <xf numFmtId="0" fontId="10" fillId="0" borderId="145" xfId="32" applyFont="1" applyFill="1" applyBorder="1" applyAlignment="1">
      <alignment horizontal="left" vertical="center"/>
    </xf>
    <xf numFmtId="0" fontId="10" fillId="0" borderId="144" xfId="32" applyNumberFormat="1" applyFont="1" applyFill="1" applyBorder="1" applyAlignment="1">
      <alignment horizontal="center" vertical="center"/>
    </xf>
    <xf numFmtId="0" fontId="10" fillId="0" borderId="146" xfId="32" applyFont="1" applyFill="1" applyBorder="1" applyAlignment="1">
      <alignment horizontal="center" vertical="center"/>
    </xf>
    <xf numFmtId="0" fontId="10" fillId="0" borderId="147" xfId="32" applyNumberFormat="1" applyFont="1" applyFill="1" applyBorder="1" applyAlignment="1">
      <alignment horizontal="left" vertical="center"/>
    </xf>
    <xf numFmtId="0" fontId="10" fillId="0" borderId="148" xfId="32" applyFont="1" applyFill="1" applyBorder="1" applyAlignment="1">
      <alignment horizontal="left" vertical="center"/>
    </xf>
    <xf numFmtId="0" fontId="10" fillId="0" borderId="147" xfId="32" applyNumberFormat="1" applyFont="1" applyFill="1" applyBorder="1" applyAlignment="1">
      <alignment horizontal="center" vertical="center"/>
    </xf>
    <xf numFmtId="0" fontId="10" fillId="0" borderId="149" xfId="32" applyFont="1" applyFill="1" applyBorder="1" applyAlignment="1">
      <alignment horizontal="center" vertical="center"/>
    </xf>
    <xf numFmtId="0" fontId="82" fillId="48" borderId="150" xfId="32" applyFont="1" applyFill="1" applyBorder="1" applyAlignment="1">
      <alignment horizontal="center" vertical="center" wrapText="1"/>
    </xf>
    <xf numFmtId="0" fontId="82" fillId="48" borderId="151" xfId="32" applyFont="1" applyFill="1" applyBorder="1" applyAlignment="1">
      <alignment horizontal="center" vertical="center" wrapText="1"/>
    </xf>
    <xf numFmtId="0" fontId="82" fillId="48" borderId="152" xfId="32" applyFont="1" applyFill="1" applyBorder="1" applyAlignment="1">
      <alignment horizontal="center" vertical="center" wrapText="1"/>
    </xf>
    <xf numFmtId="0" fontId="10" fillId="0" borderId="153" xfId="67" applyNumberFormat="1" applyFont="1" applyFill="1" applyBorder="1" applyAlignment="1">
      <alignment vertical="center"/>
    </xf>
    <xf numFmtId="0" fontId="10" fillId="0" borderId="154" xfId="67" applyNumberFormat="1" applyFont="1" applyFill="1" applyBorder="1" applyAlignment="1">
      <alignment vertical="center"/>
    </xf>
    <xf numFmtId="0" fontId="10" fillId="0" borderId="143" xfId="67" applyNumberFormat="1" applyFont="1" applyFill="1" applyBorder="1" applyAlignment="1">
      <alignment vertical="center"/>
    </xf>
    <xf numFmtId="0" fontId="10" fillId="0" borderId="155" xfId="67" applyNumberFormat="1" applyFont="1" applyFill="1" applyBorder="1" applyAlignment="1">
      <alignment vertical="center"/>
    </xf>
    <xf numFmtId="0" fontId="10" fillId="0" borderId="156" xfId="67" applyNumberFormat="1" applyFont="1" applyFill="1" applyBorder="1" applyAlignment="1">
      <alignment vertical="center"/>
    </xf>
    <xf numFmtId="0" fontId="10" fillId="0" borderId="149" xfId="67" applyNumberFormat="1" applyFont="1" applyFill="1" applyBorder="1" applyAlignment="1">
      <alignment vertical="center"/>
    </xf>
    <xf numFmtId="0" fontId="82" fillId="48" borderId="157" xfId="32" applyFont="1" applyFill="1" applyBorder="1" applyAlignment="1">
      <alignment horizontal="center" vertical="center" wrapText="1"/>
    </xf>
    <xf numFmtId="0" fontId="82" fillId="48" borderId="158" xfId="32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189" fontId="0" fillId="0" borderId="0" xfId="0" applyNumberFormat="1">
      <alignment vertical="center"/>
    </xf>
    <xf numFmtId="189" fontId="38" fillId="0" borderId="0" xfId="66" applyNumberFormat="1" applyFont="1" applyBorder="1">
      <alignment vertical="center"/>
    </xf>
    <xf numFmtId="0" fontId="38" fillId="0" borderId="0" xfId="66" applyFont="1" applyBorder="1">
      <alignment vertical="center"/>
    </xf>
    <xf numFmtId="0" fontId="85" fillId="0" borderId="13" xfId="66" applyFont="1" applyAlignment="1">
      <alignment horizontal="center" vertical="center"/>
    </xf>
    <xf numFmtId="0" fontId="17" fillId="0" borderId="13" xfId="66" applyAlignment="1">
      <alignment horizontal="center" vertical="center"/>
    </xf>
    <xf numFmtId="0" fontId="43" fillId="0" borderId="0" xfId="68" applyFont="1">
      <alignment vertical="center"/>
    </xf>
    <xf numFmtId="0" fontId="60" fillId="0" borderId="0" xfId="68" applyFont="1">
      <alignment vertical="center"/>
    </xf>
    <xf numFmtId="0" fontId="43" fillId="46" borderId="0" xfId="68" applyFont="1" applyFill="1">
      <alignment vertical="center"/>
    </xf>
    <xf numFmtId="0" fontId="43" fillId="0" borderId="12" xfId="69" applyFont="1" applyBorder="1">
      <alignment vertical="center"/>
    </xf>
    <xf numFmtId="0" fontId="43" fillId="49" borderId="12" xfId="69" applyFont="1" applyFill="1" applyBorder="1" applyAlignment="1">
      <alignment horizontal="center" vertical="center"/>
    </xf>
    <xf numFmtId="0" fontId="38" fillId="0" borderId="0" xfId="70" applyFont="1">
      <alignment vertical="center"/>
    </xf>
    <xf numFmtId="0" fontId="38" fillId="0" borderId="0" xfId="70" applyFont="1" applyAlignment="1">
      <alignment horizontal="center" vertical="center"/>
    </xf>
    <xf numFmtId="0" fontId="86" fillId="0" borderId="0" xfId="70" applyFont="1" applyAlignment="1">
      <alignment vertical="center"/>
    </xf>
    <xf numFmtId="188" fontId="0" fillId="0" borderId="0" xfId="0" applyNumberFormat="1" applyFont="1" applyFill="1" applyBorder="1" applyAlignment="1">
      <alignment horizontal="left" vertical="center"/>
    </xf>
    <xf numFmtId="0" fontId="39" fillId="40" borderId="76" xfId="0" applyFont="1" applyFill="1" applyBorder="1" applyAlignment="1">
      <alignment horizontal="center" vertical="center"/>
    </xf>
    <xf numFmtId="14" fontId="43" fillId="0" borderId="127" xfId="55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82" fontId="0" fillId="0" borderId="167" xfId="0" applyNumberFormat="1" applyBorder="1" applyAlignment="1"/>
    <xf numFmtId="0" fontId="0" fillId="0" borderId="168" xfId="0" applyBorder="1" applyAlignment="1">
      <alignment horizontal="center"/>
    </xf>
    <xf numFmtId="0" fontId="0" fillId="0" borderId="169" xfId="0" applyBorder="1" applyAlignment="1">
      <alignment horizontal="center" vertical="center"/>
    </xf>
    <xf numFmtId="182" fontId="0" fillId="0" borderId="170" xfId="0" applyNumberFormat="1" applyBorder="1" applyAlignment="1"/>
    <xf numFmtId="0" fontId="88" fillId="0" borderId="171" xfId="0" applyFont="1" applyBorder="1" applyAlignment="1">
      <alignment horizontal="center" vertical="center"/>
    </xf>
    <xf numFmtId="0" fontId="0" fillId="0" borderId="171" xfId="0" applyBorder="1" applyAlignment="1">
      <alignment horizontal="center" vertical="center"/>
    </xf>
    <xf numFmtId="182" fontId="0" fillId="0" borderId="172" xfId="0" applyNumberFormat="1" applyBorder="1" applyAlignment="1"/>
    <xf numFmtId="0" fontId="0" fillId="0" borderId="173" xfId="0" applyBorder="1" applyAlignment="1">
      <alignment horizontal="center"/>
    </xf>
    <xf numFmtId="0" fontId="0" fillId="0" borderId="174" xfId="0" applyBorder="1" applyAlignment="1">
      <alignment horizontal="center" vertical="center"/>
    </xf>
    <xf numFmtId="0" fontId="16" fillId="50" borderId="175" xfId="0" applyFont="1" applyFill="1" applyBorder="1" applyAlignment="1">
      <alignment horizontal="center" vertical="center"/>
    </xf>
    <xf numFmtId="0" fontId="16" fillId="50" borderId="176" xfId="0" applyFont="1" applyFill="1" applyBorder="1" applyAlignment="1">
      <alignment horizontal="center" vertical="center"/>
    </xf>
    <xf numFmtId="0" fontId="16" fillId="50" borderId="177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0" xfId="27">
      <alignment vertical="center"/>
    </xf>
    <xf numFmtId="41" fontId="5" fillId="0" borderId="75" xfId="14" applyFont="1" applyFill="1" applyBorder="1" applyAlignment="1">
      <alignment vertical="center"/>
    </xf>
    <xf numFmtId="41" fontId="5" fillId="0" borderId="76" xfId="14" applyFont="1" applyFill="1" applyBorder="1" applyAlignment="1">
      <alignment vertical="center"/>
    </xf>
    <xf numFmtId="190" fontId="5" fillId="0" borderId="76" xfId="14" applyNumberFormat="1" applyFont="1" applyBorder="1" applyAlignment="1">
      <alignment horizontal="right" vertical="center"/>
    </xf>
    <xf numFmtId="191" fontId="5" fillId="0" borderId="76" xfId="71" applyNumberFormat="1" applyBorder="1" applyAlignment="1">
      <alignment horizontal="center" vertical="center"/>
    </xf>
    <xf numFmtId="0" fontId="5" fillId="0" borderId="76" xfId="71" applyBorder="1" applyAlignment="1">
      <alignment horizontal="center" vertical="center"/>
    </xf>
    <xf numFmtId="0" fontId="5" fillId="0" borderId="76" xfId="71" applyBorder="1" applyAlignment="1" applyProtection="1">
      <alignment horizontal="center" vertical="center"/>
      <protection locked="0"/>
    </xf>
    <xf numFmtId="0" fontId="5" fillId="0" borderId="118" xfId="71" applyBorder="1" applyAlignment="1">
      <alignment horizontal="center" vertical="center"/>
    </xf>
    <xf numFmtId="41" fontId="5" fillId="0" borderId="79" xfId="14" applyFont="1" applyFill="1" applyBorder="1" applyAlignment="1">
      <alignment vertical="center"/>
    </xf>
    <xf numFmtId="41" fontId="5" fillId="0" borderId="12" xfId="14" applyFont="1" applyFill="1" applyBorder="1" applyAlignment="1">
      <alignment vertical="center"/>
    </xf>
    <xf numFmtId="190" fontId="5" fillId="0" borderId="12" xfId="14" applyNumberFormat="1" applyFont="1" applyBorder="1" applyAlignment="1">
      <alignment horizontal="right" vertical="center"/>
    </xf>
    <xf numFmtId="191" fontId="5" fillId="0" borderId="12" xfId="71" applyNumberFormat="1" applyBorder="1" applyAlignment="1">
      <alignment horizontal="center" vertical="center"/>
    </xf>
    <xf numFmtId="0" fontId="5" fillId="0" borderId="12" xfId="71" applyBorder="1" applyAlignment="1">
      <alignment horizontal="center" vertical="center"/>
    </xf>
    <xf numFmtId="0" fontId="5" fillId="0" borderId="12" xfId="71" applyBorder="1" applyAlignment="1" applyProtection="1">
      <alignment horizontal="center" vertical="center"/>
      <protection locked="0"/>
    </xf>
    <xf numFmtId="0" fontId="5" fillId="0" borderId="119" xfId="71" applyBorder="1" applyAlignment="1">
      <alignment horizontal="center" vertical="center"/>
    </xf>
    <xf numFmtId="41" fontId="5" fillId="0" borderId="82" xfId="14" applyFont="1" applyFill="1" applyBorder="1" applyAlignment="1">
      <alignment vertical="center"/>
    </xf>
    <xf numFmtId="41" fontId="5" fillId="0" borderId="83" xfId="14" applyFont="1" applyFill="1" applyBorder="1" applyAlignment="1">
      <alignment vertical="center"/>
    </xf>
    <xf numFmtId="190" fontId="5" fillId="0" borderId="83" xfId="14" applyNumberFormat="1" applyFont="1" applyBorder="1" applyAlignment="1">
      <alignment horizontal="right" vertical="center"/>
    </xf>
    <xf numFmtId="191" fontId="5" fillId="0" borderId="83" xfId="71" applyNumberFormat="1" applyBorder="1" applyAlignment="1">
      <alignment horizontal="center" vertical="center"/>
    </xf>
    <xf numFmtId="0" fontId="5" fillId="0" borderId="83" xfId="71" applyBorder="1" applyAlignment="1" applyProtection="1">
      <alignment horizontal="center" vertical="center"/>
      <protection locked="0"/>
    </xf>
    <xf numFmtId="0" fontId="5" fillId="0" borderId="83" xfId="71" applyBorder="1" applyAlignment="1">
      <alignment horizontal="center" vertical="center"/>
    </xf>
    <xf numFmtId="0" fontId="5" fillId="0" borderId="120" xfId="71" applyBorder="1" applyAlignment="1">
      <alignment horizontal="center" vertical="center"/>
    </xf>
    <xf numFmtId="0" fontId="90" fillId="51" borderId="84" xfId="71" applyFont="1" applyFill="1" applyBorder="1" applyAlignment="1">
      <alignment horizontal="center" vertical="center"/>
    </xf>
    <xf numFmtId="0" fontId="90" fillId="51" borderId="85" xfId="71" applyFont="1" applyFill="1" applyBorder="1" applyAlignment="1">
      <alignment horizontal="center" vertical="center"/>
    </xf>
    <xf numFmtId="0" fontId="90" fillId="51" borderId="85" xfId="71" applyFont="1" applyFill="1" applyBorder="1" applyAlignment="1">
      <alignment horizontal="center" vertical="center" wrapText="1"/>
    </xf>
    <xf numFmtId="0" fontId="90" fillId="51" borderId="128" xfId="71" applyFont="1" applyFill="1" applyBorder="1" applyAlignment="1">
      <alignment horizontal="center" vertical="center"/>
    </xf>
    <xf numFmtId="0" fontId="91" fillId="0" borderId="0" xfId="27" applyFont="1">
      <alignment vertical="center"/>
    </xf>
    <xf numFmtId="0" fontId="5" fillId="0" borderId="0" xfId="72">
      <alignment vertical="center"/>
    </xf>
    <xf numFmtId="0" fontId="5" fillId="0" borderId="75" xfId="72" applyBorder="1" applyAlignment="1">
      <alignment horizontal="center" vertical="center"/>
    </xf>
    <xf numFmtId="41" fontId="5" fillId="0" borderId="76" xfId="72" applyNumberFormat="1" applyBorder="1" applyAlignment="1">
      <alignment horizontal="center" vertical="center"/>
    </xf>
    <xf numFmtId="0" fontId="5" fillId="0" borderId="76" xfId="72" applyBorder="1" applyAlignment="1">
      <alignment horizontal="center" vertical="center"/>
    </xf>
    <xf numFmtId="192" fontId="5" fillId="0" borderId="118" xfId="72" applyNumberFormat="1" applyBorder="1" applyAlignment="1">
      <alignment horizontal="center" vertical="center"/>
    </xf>
    <xf numFmtId="0" fontId="5" fillId="0" borderId="79" xfId="72" applyBorder="1" applyAlignment="1">
      <alignment horizontal="center" vertical="center"/>
    </xf>
    <xf numFmtId="41" fontId="5" fillId="0" borderId="12" xfId="72" applyNumberFormat="1" applyBorder="1" applyAlignment="1">
      <alignment horizontal="center" vertical="center"/>
    </xf>
    <xf numFmtId="0" fontId="5" fillId="0" borderId="12" xfId="72" applyBorder="1" applyAlignment="1">
      <alignment horizontal="center" vertical="center"/>
    </xf>
    <xf numFmtId="192" fontId="5" fillId="0" borderId="119" xfId="72" applyNumberFormat="1" applyBorder="1" applyAlignment="1">
      <alignment horizontal="center" vertical="center"/>
    </xf>
    <xf numFmtId="0" fontId="5" fillId="0" borderId="82" xfId="72" applyBorder="1" applyAlignment="1">
      <alignment horizontal="center" vertical="center"/>
    </xf>
    <xf numFmtId="41" fontId="5" fillId="0" borderId="83" xfId="72" applyNumberFormat="1" applyBorder="1" applyAlignment="1">
      <alignment horizontal="center" vertical="center"/>
    </xf>
    <xf numFmtId="0" fontId="5" fillId="0" borderId="83" xfId="72" applyBorder="1" applyAlignment="1">
      <alignment horizontal="center" vertical="center"/>
    </xf>
    <xf numFmtId="192" fontId="5" fillId="0" borderId="120" xfId="72" applyNumberFormat="1" applyBorder="1" applyAlignment="1">
      <alignment horizontal="center" vertical="center"/>
    </xf>
    <xf numFmtId="0" fontId="5" fillId="51" borderId="84" xfId="72" applyFill="1" applyBorder="1" applyAlignment="1">
      <alignment horizontal="center" vertical="center"/>
    </xf>
    <xf numFmtId="0" fontId="5" fillId="51" borderId="85" xfId="72" applyFill="1" applyBorder="1" applyAlignment="1">
      <alignment horizontal="center" vertical="center"/>
    </xf>
    <xf numFmtId="0" fontId="5" fillId="51" borderId="128" xfId="72" applyFill="1" applyBorder="1" applyAlignment="1">
      <alignment horizontal="center" vertical="center"/>
    </xf>
    <xf numFmtId="0" fontId="44" fillId="0" borderId="0" xfId="74">
      <alignment vertical="center"/>
    </xf>
    <xf numFmtId="0" fontId="93" fillId="0" borderId="0" xfId="0" applyFont="1" applyAlignment="1"/>
    <xf numFmtId="41" fontId="93" fillId="0" borderId="0" xfId="0" applyNumberFormat="1" applyFont="1" applyAlignment="1"/>
    <xf numFmtId="0" fontId="73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4" fillId="52" borderId="12" xfId="0" applyFont="1" applyFill="1" applyBorder="1" applyAlignment="1">
      <alignment horizontal="center" vertical="center"/>
    </xf>
    <xf numFmtId="41" fontId="93" fillId="0" borderId="12" xfId="0" applyNumberFormat="1" applyFont="1" applyBorder="1" applyAlignment="1"/>
    <xf numFmtId="0" fontId="73" fillId="0" borderId="12" xfId="0" applyFont="1" applyBorder="1" applyAlignment="1">
      <alignment horizontal="center" vertical="center"/>
    </xf>
    <xf numFmtId="0" fontId="93" fillId="0" borderId="12" xfId="0" applyFont="1" applyBorder="1" applyAlignment="1">
      <alignment horizontal="center" vertical="center"/>
    </xf>
    <xf numFmtId="0" fontId="94" fillId="0" borderId="0" xfId="0" applyFont="1">
      <alignment vertical="center"/>
    </xf>
    <xf numFmtId="0" fontId="94" fillId="53" borderId="12" xfId="0" applyFont="1" applyFill="1" applyBorder="1" applyAlignment="1">
      <alignment horizontal="center" vertical="center"/>
    </xf>
    <xf numFmtId="41" fontId="0" fillId="0" borderId="12" xfId="0" applyNumberFormat="1" applyBorder="1">
      <alignment vertical="center"/>
    </xf>
    <xf numFmtId="0" fontId="1" fillId="0" borderId="12" xfId="0" applyFont="1" applyBorder="1" applyAlignment="1">
      <alignment horizontal="center" vertical="center"/>
    </xf>
    <xf numFmtId="0" fontId="9" fillId="54" borderId="12" xfId="0" applyFont="1" applyFill="1" applyBorder="1" applyAlignment="1">
      <alignment horizontal="center" vertical="center"/>
    </xf>
    <xf numFmtId="0" fontId="15" fillId="0" borderId="0" xfId="75" applyFont="1" applyAlignment="1">
      <alignment vertical="center"/>
    </xf>
    <xf numFmtId="0" fontId="98" fillId="0" borderId="0" xfId="75" applyFont="1" applyAlignment="1">
      <alignment vertical="center"/>
    </xf>
    <xf numFmtId="0" fontId="15" fillId="0" borderId="116" xfId="75" applyFont="1" applyBorder="1" applyAlignment="1">
      <alignment vertical="center"/>
    </xf>
    <xf numFmtId="0" fontId="15" fillId="0" borderId="117" xfId="75" applyFont="1" applyBorder="1" applyAlignment="1">
      <alignment vertical="center"/>
    </xf>
    <xf numFmtId="20" fontId="15" fillId="0" borderId="117" xfId="75" applyNumberFormat="1" applyFont="1" applyBorder="1" applyAlignment="1">
      <alignment vertical="center"/>
    </xf>
    <xf numFmtId="0" fontId="15" fillId="0" borderId="178" xfId="75" applyFont="1" applyBorder="1" applyAlignment="1">
      <alignment vertical="center"/>
    </xf>
    <xf numFmtId="0" fontId="15" fillId="0" borderId="179" xfId="75" applyFont="1" applyBorder="1" applyAlignment="1">
      <alignment vertical="center"/>
    </xf>
    <xf numFmtId="0" fontId="15" fillId="0" borderId="180" xfId="75" applyFont="1" applyBorder="1" applyAlignment="1">
      <alignment vertical="center"/>
    </xf>
    <xf numFmtId="20" fontId="15" fillId="0" borderId="180" xfId="75" applyNumberFormat="1" applyFont="1" applyBorder="1" applyAlignment="1">
      <alignment vertical="center"/>
    </xf>
    <xf numFmtId="0" fontId="99" fillId="42" borderId="180" xfId="75" applyFont="1" applyFill="1" applyBorder="1" applyAlignment="1">
      <alignment vertical="center"/>
    </xf>
    <xf numFmtId="0" fontId="15" fillId="0" borderId="180" xfId="75" applyFont="1" applyBorder="1" applyAlignment="1">
      <alignment horizontal="center" vertical="center"/>
    </xf>
    <xf numFmtId="0" fontId="15" fillId="0" borderId="181" xfId="75" applyFont="1" applyBorder="1" applyAlignment="1">
      <alignment horizontal="center" vertical="center"/>
    </xf>
    <xf numFmtId="0" fontId="15" fillId="0" borderId="180" xfId="14" applyNumberFormat="1" applyFont="1" applyBorder="1" applyAlignment="1">
      <alignment vertical="center"/>
    </xf>
    <xf numFmtId="0" fontId="15" fillId="36" borderId="121" xfId="75" applyFont="1" applyFill="1" applyBorder="1" applyAlignment="1">
      <alignment horizontal="center" vertical="center"/>
    </xf>
    <xf numFmtId="0" fontId="15" fillId="36" borderId="122" xfId="75" applyFont="1" applyFill="1" applyBorder="1" applyAlignment="1">
      <alignment horizontal="center" vertical="center"/>
    </xf>
    <xf numFmtId="0" fontId="15" fillId="36" borderId="122" xfId="75" applyFont="1" applyFill="1" applyBorder="1" applyAlignment="1">
      <alignment vertical="center"/>
    </xf>
    <xf numFmtId="0" fontId="100" fillId="36" borderId="122" xfId="75" applyFont="1" applyFill="1" applyBorder="1" applyAlignment="1">
      <alignment horizontal="center" vertical="center"/>
    </xf>
    <xf numFmtId="0" fontId="15" fillId="36" borderId="123" xfId="75" applyFont="1" applyFill="1" applyBorder="1" applyAlignment="1">
      <alignment horizontal="center" vertical="center"/>
    </xf>
    <xf numFmtId="0" fontId="103" fillId="20" borderId="165" xfId="0" applyFont="1" applyFill="1" applyBorder="1" applyAlignment="1">
      <alignment horizontal="center" vertical="center"/>
    </xf>
    <xf numFmtId="0" fontId="103" fillId="20" borderId="164" xfId="0" applyFont="1" applyFill="1" applyBorder="1" applyAlignment="1">
      <alignment horizontal="center" vertical="center"/>
    </xf>
    <xf numFmtId="0" fontId="80" fillId="0" borderId="0" xfId="0" applyFont="1" applyBorder="1" applyAlignment="1">
      <alignment horizontal="center" vertical="center"/>
    </xf>
    <xf numFmtId="0" fontId="80" fillId="0" borderId="0" xfId="0" applyFont="1" applyBorder="1" applyAlignment="1">
      <alignment horizontal="right" vertical="center"/>
    </xf>
    <xf numFmtId="0" fontId="80" fillId="0" borderId="163" xfId="0" applyNumberFormat="1" applyFont="1" applyBorder="1" applyAlignment="1">
      <alignment horizontal="right" vertical="center"/>
    </xf>
    <xf numFmtId="0" fontId="80" fillId="0" borderId="162" xfId="0" applyFont="1" applyBorder="1" applyAlignment="1">
      <alignment horizontal="center" vertical="center"/>
    </xf>
    <xf numFmtId="0" fontId="80" fillId="0" borderId="162" xfId="0" applyFont="1" applyBorder="1" applyAlignment="1">
      <alignment horizontal="right" vertical="center"/>
    </xf>
    <xf numFmtId="0" fontId="80" fillId="0" borderId="161" xfId="0" applyNumberFormat="1" applyFont="1" applyBorder="1" applyAlignment="1">
      <alignment horizontal="right" vertical="center"/>
    </xf>
    <xf numFmtId="0" fontId="80" fillId="0" borderId="160" xfId="0" applyFont="1" applyBorder="1" applyAlignment="1">
      <alignment horizontal="center" vertical="center"/>
    </xf>
    <xf numFmtId="0" fontId="80" fillId="0" borderId="160" xfId="0" applyFont="1" applyBorder="1" applyAlignment="1">
      <alignment horizontal="right" vertical="center"/>
    </xf>
    <xf numFmtId="0" fontId="80" fillId="0" borderId="159" xfId="0" applyNumberFormat="1" applyFont="1" applyBorder="1" applyAlignment="1">
      <alignment horizontal="right" vertical="center"/>
    </xf>
    <xf numFmtId="193" fontId="0" fillId="0" borderId="0" xfId="0" applyNumberFormat="1">
      <alignment vertical="center"/>
    </xf>
    <xf numFmtId="182" fontId="43" fillId="0" borderId="99" xfId="57" applyNumberFormat="1" applyFont="1" applyFill="1" applyBorder="1" applyAlignment="1">
      <alignment horizontal="center" vertical="center"/>
    </xf>
    <xf numFmtId="0" fontId="104" fillId="0" borderId="99" xfId="57" applyFont="1" applyFill="1" applyBorder="1" applyAlignment="1">
      <alignment horizontal="center" vertical="center"/>
    </xf>
    <xf numFmtId="193" fontId="10" fillId="0" borderId="82" xfId="0" applyNumberFormat="1" applyFont="1" applyBorder="1">
      <alignment vertical="center"/>
    </xf>
    <xf numFmtId="0" fontId="43" fillId="0" borderId="127" xfId="55" applyNumberFormat="1" applyFont="1" applyBorder="1" applyAlignment="1">
      <alignment vertical="center"/>
    </xf>
    <xf numFmtId="14" fontId="0" fillId="0" borderId="12" xfId="0" applyNumberFormat="1" applyBorder="1">
      <alignment vertical="center"/>
    </xf>
    <xf numFmtId="22" fontId="0" fillId="0" borderId="12" xfId="0" applyNumberFormat="1" applyBorder="1">
      <alignment vertical="center"/>
    </xf>
    <xf numFmtId="0" fontId="10" fillId="0" borderId="12" xfId="0" applyFont="1" applyBorder="1" applyAlignment="1">
      <alignment horizontal="center" vertical="center"/>
    </xf>
    <xf numFmtId="193" fontId="0" fillId="0" borderId="83" xfId="14" applyNumberFormat="1" applyFont="1" applyFill="1" applyBorder="1">
      <alignment vertical="center"/>
    </xf>
    <xf numFmtId="196" fontId="75" fillId="0" borderId="0" xfId="0" applyNumberFormat="1" applyFont="1" applyFill="1" applyAlignment="1">
      <alignment horizontal="center" vertical="center"/>
    </xf>
    <xf numFmtId="0" fontId="38" fillId="0" borderId="166" xfId="66" applyFont="1" applyBorder="1" applyAlignment="1">
      <alignment horizontal="center" vertical="center"/>
    </xf>
    <xf numFmtId="0" fontId="38" fillId="0" borderId="0" xfId="66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7" fillId="0" borderId="0" xfId="70" applyFont="1" applyAlignment="1">
      <alignment horizontal="center" vertical="center"/>
    </xf>
    <xf numFmtId="0" fontId="38" fillId="0" borderId="48" xfId="27" applyFont="1" applyBorder="1" applyAlignment="1">
      <alignment horizontal="center" vertical="center"/>
    </xf>
    <xf numFmtId="0" fontId="38" fillId="0" borderId="47" xfId="27" applyFont="1" applyBorder="1" applyAlignment="1">
      <alignment horizontal="left" vertical="center"/>
    </xf>
    <xf numFmtId="0" fontId="38" fillId="0" borderId="46" xfId="27" quotePrefix="1" applyFont="1" applyBorder="1" applyAlignment="1">
      <alignment horizontal="center" vertical="center"/>
    </xf>
    <xf numFmtId="0" fontId="38" fillId="0" borderId="46" xfId="27" applyFont="1" applyBorder="1" applyAlignment="1">
      <alignment horizontal="center" vertical="center"/>
    </xf>
    <xf numFmtId="0" fontId="39" fillId="0" borderId="59" xfId="27" applyFont="1" applyFill="1" applyBorder="1" applyAlignment="1">
      <alignment horizontal="center" vertical="center"/>
    </xf>
    <xf numFmtId="0" fontId="39" fillId="0" borderId="58" xfId="27" applyFont="1" applyFill="1" applyBorder="1" applyAlignment="1">
      <alignment horizontal="center" vertical="center"/>
    </xf>
    <xf numFmtId="0" fontId="39" fillId="0" borderId="57" xfId="27" applyFont="1" applyFill="1" applyBorder="1" applyAlignment="1">
      <alignment horizontal="center" vertical="center"/>
    </xf>
    <xf numFmtId="0" fontId="39" fillId="0" borderId="56" xfId="27" applyFont="1" applyFill="1" applyBorder="1" applyAlignment="1">
      <alignment horizontal="center" vertical="center"/>
    </xf>
    <xf numFmtId="0" fontId="39" fillId="0" borderId="0" xfId="27" applyFont="1" applyFill="1" applyBorder="1" applyAlignment="1">
      <alignment horizontal="center" vertical="center"/>
    </xf>
    <xf numFmtId="0" fontId="39" fillId="0" borderId="55" xfId="27" applyFont="1" applyFill="1" applyBorder="1" applyAlignment="1">
      <alignment horizontal="center" vertical="center"/>
    </xf>
    <xf numFmtId="0" fontId="38" fillId="43" borderId="65" xfId="27" applyFont="1" applyFill="1" applyBorder="1" applyAlignment="1">
      <alignment horizontal="center" vertical="center"/>
    </xf>
    <xf numFmtId="0" fontId="38" fillId="43" borderId="64" xfId="27" applyFont="1" applyFill="1" applyBorder="1" applyAlignment="1">
      <alignment horizontal="center" vertical="center"/>
    </xf>
    <xf numFmtId="0" fontId="38" fillId="0" borderId="56" xfId="27" applyFont="1" applyBorder="1" applyAlignment="1">
      <alignment horizontal="center" vertical="center"/>
    </xf>
    <xf numFmtId="0" fontId="38" fillId="0" borderId="63" xfId="27" applyFont="1" applyBorder="1" applyAlignment="1">
      <alignment horizontal="center" vertical="center"/>
    </xf>
    <xf numFmtId="0" fontId="38" fillId="43" borderId="50" xfId="27" applyFont="1" applyFill="1" applyBorder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48" fillId="0" borderId="0" xfId="52" applyFont="1" applyAlignment="1">
      <alignment horizontal="center"/>
    </xf>
    <xf numFmtId="0" fontId="47" fillId="0" borderId="0" xfId="52" applyFont="1" applyAlignment="1">
      <alignment horizontal="center" vertical="center"/>
    </xf>
    <xf numFmtId="0" fontId="6" fillId="3" borderId="0" xfId="2" applyFont="1" applyAlignment="1">
      <alignment horizontal="center" vertical="center"/>
    </xf>
    <xf numFmtId="0" fontId="7" fillId="3" borderId="0" xfId="2" applyFont="1" applyAlignment="1">
      <alignment horizontal="center" vertical="center"/>
    </xf>
    <xf numFmtId="0" fontId="51" fillId="32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52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80" fillId="0" borderId="0" xfId="61" applyFont="1" applyFill="1" applyBorder="1" applyAlignment="1">
      <alignment horizontal="center" vertical="center"/>
    </xf>
    <xf numFmtId="0" fontId="80" fillId="0" borderId="0" xfId="61" applyFont="1" applyAlignment="1">
      <alignment horizontal="center" vertical="center"/>
    </xf>
    <xf numFmtId="0" fontId="81" fillId="46" borderId="59" xfId="61" applyFont="1" applyFill="1" applyBorder="1" applyAlignment="1">
      <alignment horizontal="center" vertical="center"/>
    </xf>
    <xf numFmtId="0" fontId="81" fillId="46" borderId="62" xfId="61" applyFont="1" applyFill="1" applyBorder="1" applyAlignment="1">
      <alignment horizontal="center" vertical="center"/>
    </xf>
    <xf numFmtId="0" fontId="89" fillId="0" borderId="0" xfId="0" applyFont="1" applyAlignment="1">
      <alignment horizontal="center"/>
    </xf>
    <xf numFmtId="0" fontId="92" fillId="0" borderId="0" xfId="72" applyFont="1" applyAlignment="1">
      <alignment horizontal="center" vertical="center"/>
    </xf>
    <xf numFmtId="0" fontId="5" fillId="0" borderId="0" xfId="73" applyAlignment="1">
      <alignment horizontal="left" vertical="center" wrapText="1"/>
    </xf>
    <xf numFmtId="0" fontId="95" fillId="0" borderId="0" xfId="74" applyFont="1" applyAlignment="1">
      <alignment horizontal="center" vertical="center"/>
    </xf>
    <xf numFmtId="0" fontId="94" fillId="0" borderId="0" xfId="0" applyFont="1" applyAlignment="1">
      <alignment horizontal="left" vertical="center"/>
    </xf>
    <xf numFmtId="0" fontId="31" fillId="0" borderId="0" xfId="48" applyAlignment="1">
      <alignment horizontal="center" vertical="center"/>
    </xf>
    <xf numFmtId="0" fontId="2" fillId="2" borderId="1" xfId="49" applyBorder="1" applyAlignment="1">
      <alignment horizontal="center" vertical="center"/>
    </xf>
    <xf numFmtId="0" fontId="32" fillId="2" borderId="1" xfId="49" applyFon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61" fillId="0" borderId="0" xfId="0" applyFont="1" applyBorder="1" applyAlignment="1">
      <alignment horizontal="center" vertical="center"/>
    </xf>
    <xf numFmtId="0" fontId="60" fillId="24" borderId="98" xfId="55" applyFont="1" applyFill="1" applyBorder="1" applyAlignment="1">
      <alignment horizontal="center" vertical="center"/>
    </xf>
    <xf numFmtId="0" fontId="60" fillId="24" borderId="80" xfId="55" applyFont="1" applyFill="1" applyBorder="1" applyAlignment="1">
      <alignment horizontal="center" vertical="center"/>
    </xf>
    <xf numFmtId="0" fontId="65" fillId="0" borderId="0" xfId="58" applyFont="1" applyAlignment="1">
      <alignment horizontal="center" vertical="center"/>
    </xf>
    <xf numFmtId="0" fontId="66" fillId="0" borderId="103" xfId="50" applyFont="1" applyBorder="1" applyAlignment="1">
      <alignment horizontal="center" vertical="center"/>
    </xf>
    <xf numFmtId="0" fontId="72" fillId="0" borderId="0" xfId="60" applyFont="1" applyBorder="1" applyAlignment="1">
      <alignment horizontal="center" vertical="center"/>
    </xf>
    <xf numFmtId="0" fontId="39" fillId="40" borderId="123" xfId="0" applyFont="1" applyFill="1" applyBorder="1" applyAlignment="1">
      <alignment horizontal="center" vertical="center"/>
    </xf>
    <xf numFmtId="0" fontId="39" fillId="40" borderId="118" xfId="0" applyFont="1" applyFill="1" applyBorder="1" applyAlignment="1">
      <alignment horizontal="center" vertical="center"/>
    </xf>
    <xf numFmtId="0" fontId="39" fillId="40" borderId="122" xfId="0" applyFont="1" applyFill="1" applyBorder="1" applyAlignment="1">
      <alignment horizontal="center" vertical="center"/>
    </xf>
    <xf numFmtId="0" fontId="39" fillId="40" borderId="76" xfId="0" applyFont="1" applyFill="1" applyBorder="1" applyAlignment="1">
      <alignment horizontal="center" vertical="center"/>
    </xf>
    <xf numFmtId="0" fontId="39" fillId="40" borderId="121" xfId="0" applyFont="1" applyFill="1" applyBorder="1" applyAlignment="1">
      <alignment horizontal="center" vertical="center"/>
    </xf>
    <xf numFmtId="0" fontId="39" fillId="40" borderId="75" xfId="0" applyFont="1" applyFill="1" applyBorder="1" applyAlignment="1">
      <alignment horizontal="center" vertical="center"/>
    </xf>
    <xf numFmtId="0" fontId="58" fillId="35" borderId="0" xfId="0" applyFont="1" applyFill="1" applyAlignment="1">
      <alignment horizontal="center" vertical="center"/>
    </xf>
    <xf numFmtId="183" fontId="43" fillId="0" borderId="0" xfId="0" applyNumberFormat="1" applyFont="1" applyAlignment="1">
      <alignment horizontal="left"/>
    </xf>
    <xf numFmtId="0" fontId="0" fillId="0" borderId="83" xfId="0" applyBorder="1" applyAlignment="1">
      <alignment horizontal="distributed" vertical="center"/>
    </xf>
    <xf numFmtId="195" fontId="0" fillId="0" borderId="83" xfId="1" applyNumberFormat="1" applyFont="1" applyFill="1" applyBorder="1" applyAlignment="1">
      <alignment horizontal="center" vertical="center"/>
    </xf>
    <xf numFmtId="195" fontId="0" fillId="0" borderId="82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distributed" vertical="center"/>
    </xf>
    <xf numFmtId="0" fontId="0" fillId="0" borderId="76" xfId="0" applyBorder="1" applyAlignment="1">
      <alignment horizontal="distributed" vertical="center"/>
    </xf>
    <xf numFmtId="0" fontId="0" fillId="0" borderId="83" xfId="0" applyFill="1" applyBorder="1" applyAlignment="1">
      <alignment horizontal="center" vertical="center"/>
    </xf>
    <xf numFmtId="41" fontId="0" fillId="0" borderId="83" xfId="1" applyFont="1" applyFill="1" applyBorder="1" applyAlignment="1">
      <alignment horizontal="center" vertical="center"/>
    </xf>
    <xf numFmtId="41" fontId="0" fillId="0" borderId="82" xfId="1" applyFont="1" applyFill="1" applyBorder="1" applyAlignment="1">
      <alignment horizontal="center" vertical="center"/>
    </xf>
    <xf numFmtId="0" fontId="75" fillId="0" borderId="134" xfId="0" applyFont="1" applyBorder="1" applyAlignment="1">
      <alignment horizontal="center" vertical="center"/>
    </xf>
    <xf numFmtId="0" fontId="75" fillId="0" borderId="133" xfId="0" applyFont="1" applyBorder="1" applyAlignment="1">
      <alignment horizontal="center" vertical="center"/>
    </xf>
    <xf numFmtId="0" fontId="79" fillId="0" borderId="0" xfId="0" applyFont="1" applyAlignment="1">
      <alignment horizontal="center" vertical="center"/>
    </xf>
    <xf numFmtId="194" fontId="0" fillId="0" borderId="0" xfId="0" applyNumberFormat="1" applyFill="1" applyAlignment="1">
      <alignment horizontal="center" vertical="center"/>
    </xf>
    <xf numFmtId="0" fontId="0" fillId="0" borderId="123" xfId="0" applyBorder="1" applyAlignment="1">
      <alignment horizontal="center" vertical="center" textRotation="255"/>
    </xf>
    <xf numFmtId="0" fontId="0" fillId="0" borderId="119" xfId="0" applyBorder="1" applyAlignment="1">
      <alignment horizontal="center" vertical="center" textRotation="255"/>
    </xf>
    <xf numFmtId="0" fontId="0" fillId="0" borderId="138" xfId="0" applyBorder="1" applyAlignment="1">
      <alignment horizontal="center" vertical="center" textRotation="255"/>
    </xf>
    <xf numFmtId="0" fontId="0" fillId="0" borderId="122" xfId="0" applyBorder="1" applyAlignment="1">
      <alignment horizontal="center" vertical="center"/>
    </xf>
    <xf numFmtId="0" fontId="0" fillId="0" borderId="1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5" fillId="0" borderId="13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7" xfId="0" applyBorder="1" applyAlignment="1">
      <alignment horizontal="center" vertical="center"/>
    </xf>
    <xf numFmtId="0" fontId="0" fillId="0" borderId="136" xfId="0" applyBorder="1" applyAlignment="1">
      <alignment horizontal="center" vertical="center"/>
    </xf>
  </cellXfs>
  <cellStyles count="76">
    <cellStyle name="20% - 강조색5 2" xfId="5"/>
    <cellStyle name="20% - 강조색6 2" xfId="36"/>
    <cellStyle name="40% - 강조색2 2" xfId="2"/>
    <cellStyle name="60% - 강조색1 2" xfId="37"/>
    <cellStyle name="Comma_ SG&amp;A Bridge " xfId="44"/>
    <cellStyle name="Currency [0]_ SG&amp;A Bridge " xfId="45"/>
    <cellStyle name="Currency_ SG&amp;A Bridge " xfId="46"/>
    <cellStyle name="Normal_ SG&amp;A Bridge " xfId="47"/>
    <cellStyle name="강조색1" xfId="49" builtinId="29"/>
    <cellStyle name="강조색1 2" xfId="6"/>
    <cellStyle name="강조색1 2 2" xfId="65"/>
    <cellStyle name="강조색1 3" xfId="35"/>
    <cellStyle name="강조색2 2" xfId="38"/>
    <cellStyle name="강조색4 2" xfId="3"/>
    <cellStyle name="강조색6" xfId="51" builtinId="49"/>
    <cellStyle name="강조색6 2" xfId="4"/>
    <cellStyle name="강조색6 2 2" xfId="64"/>
    <cellStyle name="금액에원표시" xfId="7"/>
    <cellStyle name="나쁨 2" xfId="8"/>
    <cellStyle name="메모 2" xfId="9"/>
    <cellStyle name="백분율 2" xfId="10"/>
    <cellStyle name="백분율 2 2" xfId="67"/>
    <cellStyle name="보통 2" xfId="11"/>
    <cellStyle name="뷭?_BOOKSHIP" xfId="39"/>
    <cellStyle name="쉼표 [0]" xfId="1" builtinId="6"/>
    <cellStyle name="쉼표 [0] 10" xfId="54"/>
    <cellStyle name="쉼표 [0] 2" xfId="12"/>
    <cellStyle name="쉼표 [0] 2 2" xfId="13"/>
    <cellStyle name="쉼표 [0] 2 3" xfId="14"/>
    <cellStyle name="쉼표 [0] 3" xfId="15"/>
    <cellStyle name="쉼표 [0] 3 2" xfId="16"/>
    <cellStyle name="쉼표 [0] 3 2 2" xfId="53"/>
    <cellStyle name="쉼표 [0] 3 3" xfId="62"/>
    <cellStyle name="쉼표 [0] 4" xfId="17"/>
    <cellStyle name="쉼표 [0] 5" xfId="18"/>
    <cellStyle name="요약 2" xfId="19"/>
    <cellStyle name="제목" xfId="48" builtinId="15"/>
    <cellStyle name="제목 1" xfId="50" builtinId="16"/>
    <cellStyle name="제목 3" xfId="66" builtinId="18"/>
    <cellStyle name="제목 3 2" xfId="20"/>
    <cellStyle name="제목 4 2" xfId="34"/>
    <cellStyle name="좋음 2" xfId="21"/>
    <cellStyle name="콤마 [0]_0N-HANDLING" xfId="40"/>
    <cellStyle name="콤마_0N-HANDLING" xfId="41"/>
    <cellStyle name="통화 [0] 2" xfId="22"/>
    <cellStyle name="통화 [0] 2 2" xfId="23"/>
    <cellStyle name="통화 [0] 2 3" xfId="63"/>
    <cellStyle name="표준" xfId="0" builtinId="0"/>
    <cellStyle name="표준 13" xfId="56"/>
    <cellStyle name="표준 2" xfId="24"/>
    <cellStyle name="표준 2 2" xfId="25"/>
    <cellStyle name="표준 2 3" xfId="26"/>
    <cellStyle name="표준 2 4" xfId="27"/>
    <cellStyle name="표준 3" xfId="28"/>
    <cellStyle name="표준 3 2" xfId="42"/>
    <cellStyle name="표준 3 2 2" xfId="70"/>
    <cellStyle name="표준 3 3" xfId="61"/>
    <cellStyle name="표준 3 4" xfId="68"/>
    <cellStyle name="표준 3 5" xfId="74"/>
    <cellStyle name="표준 4" xfId="29"/>
    <cellStyle name="표준 4 2" xfId="30"/>
    <cellStyle name="표준 4 2 2" xfId="52"/>
    <cellStyle name="표준 5" xfId="31"/>
    <cellStyle name="표준 5 2" xfId="32"/>
    <cellStyle name="표준 6" xfId="33"/>
    <cellStyle name="표준_5장_함수" xfId="58"/>
    <cellStyle name="표준_Sheet1 2" xfId="69"/>
    <cellStyle name="표준_기본작업-3" xfId="72"/>
    <cellStyle name="표준_엑셀사례중급예제1" xfId="57"/>
    <cellStyle name="표준_엑셀중급 사전테스트" xfId="71"/>
    <cellStyle name="표준_엑셀함수실무활용xls" xfId="75"/>
    <cellStyle name="표준_중급함수" xfId="60"/>
    <cellStyle name="표준_특허정보원-사후테스트" xfId="73"/>
    <cellStyle name="표준_함수 종류" xfId="55"/>
    <cellStyle name="표준_함수expert예제파일2" xfId="59"/>
    <cellStyle name="항목서식" xfId="43"/>
  </cellStyles>
  <dxfs count="1">
    <dxf>
      <font>
        <b/>
        <i val="0"/>
        <condense val="0"/>
        <extend val="0"/>
        <color indexed="12"/>
      </font>
      <fill>
        <patternFill>
          <bgColor indexed="1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8.xml"/><Relationship Id="rId47" Type="http://schemas.openxmlformats.org/officeDocument/2006/relationships/externalLink" Target="externalLinks/externalLink13.xml"/><Relationship Id="rId50" Type="http://schemas.openxmlformats.org/officeDocument/2006/relationships/externalLink" Target="externalLinks/externalLink16.xml"/><Relationship Id="rId55" Type="http://schemas.openxmlformats.org/officeDocument/2006/relationships/externalLink" Target="externalLinks/externalLink21.xml"/><Relationship Id="rId63" Type="http://schemas.openxmlformats.org/officeDocument/2006/relationships/externalLink" Target="externalLinks/externalLink2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3.xml"/><Relationship Id="rId40" Type="http://schemas.openxmlformats.org/officeDocument/2006/relationships/externalLink" Target="externalLinks/externalLink6.xml"/><Relationship Id="rId45" Type="http://schemas.openxmlformats.org/officeDocument/2006/relationships/externalLink" Target="externalLinks/externalLink11.xml"/><Relationship Id="rId53" Type="http://schemas.openxmlformats.org/officeDocument/2006/relationships/externalLink" Target="externalLinks/externalLink19.xml"/><Relationship Id="rId58" Type="http://schemas.openxmlformats.org/officeDocument/2006/relationships/externalLink" Target="externalLinks/externalLink24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27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externalLink" Target="externalLinks/externalLink9.xml"/><Relationship Id="rId48" Type="http://schemas.openxmlformats.org/officeDocument/2006/relationships/externalLink" Target="externalLinks/externalLink14.xml"/><Relationship Id="rId56" Type="http://schemas.openxmlformats.org/officeDocument/2006/relationships/externalLink" Target="externalLinks/externalLink22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7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4.xml"/><Relationship Id="rId46" Type="http://schemas.openxmlformats.org/officeDocument/2006/relationships/externalLink" Target="externalLinks/externalLink12.xml"/><Relationship Id="rId59" Type="http://schemas.openxmlformats.org/officeDocument/2006/relationships/externalLink" Target="externalLinks/externalLink25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7.xml"/><Relationship Id="rId54" Type="http://schemas.openxmlformats.org/officeDocument/2006/relationships/externalLink" Target="externalLinks/externalLink20.xml"/><Relationship Id="rId62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49" Type="http://schemas.openxmlformats.org/officeDocument/2006/relationships/externalLink" Target="externalLinks/externalLink15.xml"/><Relationship Id="rId57" Type="http://schemas.openxmlformats.org/officeDocument/2006/relationships/externalLink" Target="externalLinks/externalLink2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0.xml"/><Relationship Id="rId52" Type="http://schemas.openxmlformats.org/officeDocument/2006/relationships/externalLink" Target="externalLinks/externalLink18.xml"/><Relationship Id="rId60" Type="http://schemas.openxmlformats.org/officeDocument/2006/relationships/externalLink" Target="externalLinks/externalLink26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4527790" cy="2933334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14800" y="628650"/>
          <a:ext cx="4527790" cy="2933334"/>
        </a:xfrm>
        <a:prstGeom prst="rect">
          <a:avLst/>
        </a:prstGeom>
      </xdr:spPr>
    </xdr:pic>
    <xdr:clientData/>
  </xdr:oneCellAnchor>
  <xdr:twoCellAnchor>
    <xdr:from>
      <xdr:col>6</xdr:col>
      <xdr:colOff>95250</xdr:colOff>
      <xdr:row>10</xdr:row>
      <xdr:rowOff>128867</xdr:rowOff>
    </xdr:from>
    <xdr:to>
      <xdr:col>7</xdr:col>
      <xdr:colOff>271183</xdr:colOff>
      <xdr:row>11</xdr:row>
      <xdr:rowOff>154081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210050" y="2224367"/>
          <a:ext cx="861733" cy="234764"/>
        </a:xfrm>
        <a:prstGeom prst="rect">
          <a:avLst/>
        </a:prstGeom>
        <a:noFill/>
        <a:ln>
          <a:solidFill>
            <a:srgbClr val="FF0000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180975</xdr:rowOff>
    </xdr:from>
    <xdr:to>
      <xdr:col>8</xdr:col>
      <xdr:colOff>1114425</xdr:colOff>
      <xdr:row>4</xdr:row>
      <xdr:rowOff>28575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71525" y="180975"/>
          <a:ext cx="5400675" cy="6858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2000" b="1"/>
            <a:t>함수에서 자주 사용되는  연산자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11</xdr:col>
      <xdr:colOff>38100</xdr:colOff>
      <xdr:row>12</xdr:row>
      <xdr:rowOff>152399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8458200" y="1508760"/>
          <a:ext cx="2049780" cy="2125979"/>
          <a:chOff x="9124950" y="4257675"/>
          <a:chExt cx="2467657" cy="2515282"/>
        </a:xfrm>
      </xdr:grpSpPr>
      <xdr:grpSp>
        <xdr:nvGrpSpPr>
          <xdr:cNvPr id="3" name="그룹 15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GrpSpPr/>
        </xdr:nvGrpSpPr>
        <xdr:grpSpPr>
          <a:xfrm>
            <a:off x="10696718" y="4356988"/>
            <a:ext cx="815624" cy="815624"/>
            <a:chOff x="1976239" y="51347"/>
            <a:chExt cx="815624" cy="815624"/>
          </a:xfrm>
        </xdr:grpSpPr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00000000-0008-0000-0900-000011000000}"/>
                </a:ext>
              </a:extLst>
            </xdr:cNvPr>
            <xdr:cNvSpPr/>
          </xdr:nvSpPr>
          <xdr:spPr>
            <a:xfrm>
              <a:off x="1976239" y="51347"/>
              <a:ext cx="815624" cy="815624"/>
            </a:xfrm>
            <a:prstGeom prst="rect">
              <a:avLst/>
            </a:prstGeom>
          </xdr:spPr>
          <xdr:style>
            <a:lnRef idx="0">
              <a:schemeClr val="dk1">
                <a:alpha val="0"/>
                <a:hueOff val="0"/>
                <a:satOff val="0"/>
                <a:lumOff val="0"/>
                <a:alphaOff val="0"/>
              </a:schemeClr>
            </a:lnRef>
            <a:fillRef idx="0">
              <a:schemeClr val="lt1">
                <a:alpha val="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0"/>
                <a:hueOff val="0"/>
                <a:satOff val="0"/>
                <a:lumOff val="0"/>
                <a:alphaOff val="0"/>
              </a:schemeClr>
            </a:effectRef>
            <a:fontRef idx="minor">
              <a:schemeClr val="tx1">
                <a:hueOff val="0"/>
                <a:satOff val="0"/>
                <a:lumOff val="0"/>
                <a:alphaOff val="0"/>
              </a:schemeClr>
            </a:fontRef>
          </xdr:style>
        </xdr:sp>
        <xdr:sp macro="" textlink="">
          <xdr:nvSpPr>
            <xdr:cNvPr id="18" name="직사각형 17">
              <a:extLst>
                <a:ext uri="{FF2B5EF4-FFF2-40B4-BE49-F238E27FC236}">
                  <a16:creationId xmlns:a16="http://schemas.microsoft.com/office/drawing/2014/main" id="{00000000-0008-0000-0900-000012000000}"/>
                </a:ext>
              </a:extLst>
            </xdr:cNvPr>
            <xdr:cNvSpPr/>
          </xdr:nvSpPr>
          <xdr:spPr>
            <a:xfrm>
              <a:off x="1976239" y="51347"/>
              <a:ext cx="815624" cy="815624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>
                <a:hueOff val="0"/>
                <a:satOff val="0"/>
                <a:lumOff val="0"/>
                <a:alphaOff val="0"/>
              </a:schemeClr>
            </a:fontRef>
          </xdr:style>
          <xdr:txBody>
            <a:bodyPr spcFirstLastPara="0" vert="horz" wrap="square" lIns="17780" tIns="17780" rIns="17780" bIns="17780" numCol="1" spcCol="1270" anchor="ctr" anchorCtr="0">
              <a:noAutofit/>
            </a:bodyPr>
            <a:lstStyle/>
            <a:p>
              <a:pPr lvl="0" algn="ctr" defTabSz="622300" latinLnBrk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r>
                <a:rPr lang="en-US" altLang="ko-KR" sz="1200" b="1" kern="1200"/>
                <a:t>A1</a:t>
              </a:r>
              <a:br>
                <a:rPr lang="en-US" altLang="ko-KR" sz="1200" b="1" kern="1200"/>
              </a:br>
              <a:r>
                <a:rPr lang="ko-KR" altLang="en-US" sz="1200" b="1" kern="1200"/>
                <a:t>상대참조</a:t>
              </a:r>
              <a:endParaRPr lang="en-US" altLang="ko-KR" sz="1200" b="1" kern="1200"/>
            </a:p>
          </xdr:txBody>
        </xdr:sp>
      </xdr:grpSp>
      <xdr:sp macro="" textlink="">
        <xdr:nvSpPr>
          <xdr:cNvPr id="4" name="원형 화살표 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/>
        </xdr:nvSpPr>
        <xdr:spPr>
          <a:xfrm>
            <a:off x="9124950" y="4305300"/>
            <a:ext cx="2305732" cy="2305732"/>
          </a:xfrm>
          <a:prstGeom prst="circularArrow">
            <a:avLst>
              <a:gd name="adj1" fmla="val 6898"/>
              <a:gd name="adj2" fmla="val 465020"/>
              <a:gd name="adj3" fmla="val 550811"/>
              <a:gd name="adj4" fmla="val 20584169"/>
              <a:gd name="adj5" fmla="val 8048"/>
            </a:avLst>
          </a:prstGeom>
          <a:scene3d>
            <a:camera prst="orthographicFront"/>
            <a:lightRig rig="flat" dir="t"/>
          </a:scene3d>
          <a:sp3d prstMaterial="dkEdge">
            <a:bevelT w="8200" h="38100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2">
            <a:schemeClr val="accent3">
              <a:hueOff val="0"/>
              <a:satOff val="0"/>
              <a:lumOff val="0"/>
              <a:alphaOff val="0"/>
            </a:schemeClr>
          </a:fillRef>
          <a:effectRef idx="1">
            <a:schemeClr val="accent3">
              <a:hueOff val="0"/>
              <a:satOff val="0"/>
              <a:lumOff val="0"/>
              <a:alphaOff val="0"/>
            </a:schemeClr>
          </a:effectRef>
          <a:fontRef idx="minor">
            <a:schemeClr val="dk1"/>
          </a:fontRef>
        </xdr:style>
      </xdr:sp>
      <xdr:grpSp>
        <xdr:nvGrpSpPr>
          <xdr:cNvPr id="5" name="그룹 17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GrpSpPr/>
        </xdr:nvGrpSpPr>
        <xdr:grpSpPr>
          <a:xfrm>
            <a:off x="10696718" y="5743718"/>
            <a:ext cx="815624" cy="815624"/>
            <a:chOff x="1976239" y="1438077"/>
            <a:chExt cx="815624" cy="815624"/>
          </a:xfrm>
        </xdr:grpSpPr>
        <xdr:sp macro="" textlink="">
          <xdr:nvSpPr>
            <xdr:cNvPr id="15" name="직사각형 14">
              <a:extLst>
                <a:ext uri="{FF2B5EF4-FFF2-40B4-BE49-F238E27FC236}">
                  <a16:creationId xmlns:a16="http://schemas.microsoft.com/office/drawing/2014/main" id="{00000000-0008-0000-0900-00000F000000}"/>
                </a:ext>
              </a:extLst>
            </xdr:cNvPr>
            <xdr:cNvSpPr/>
          </xdr:nvSpPr>
          <xdr:spPr>
            <a:xfrm>
              <a:off x="1976239" y="1438077"/>
              <a:ext cx="815624" cy="815624"/>
            </a:xfrm>
            <a:prstGeom prst="rect">
              <a:avLst/>
            </a:prstGeom>
          </xdr:spPr>
          <xdr:style>
            <a:lnRef idx="0">
              <a:schemeClr val="dk1">
                <a:alpha val="0"/>
                <a:hueOff val="0"/>
                <a:satOff val="0"/>
                <a:lumOff val="0"/>
                <a:alphaOff val="0"/>
              </a:schemeClr>
            </a:lnRef>
            <a:fillRef idx="0">
              <a:schemeClr val="lt1">
                <a:alpha val="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0"/>
                <a:hueOff val="0"/>
                <a:satOff val="0"/>
                <a:lumOff val="0"/>
                <a:alphaOff val="0"/>
              </a:schemeClr>
            </a:effectRef>
            <a:fontRef idx="minor">
              <a:schemeClr val="tx1">
                <a:hueOff val="0"/>
                <a:satOff val="0"/>
                <a:lumOff val="0"/>
                <a:alphaOff val="0"/>
              </a:schemeClr>
            </a:fontRef>
          </xdr:style>
        </xdr:sp>
        <xdr:sp macro="" textlink="">
          <xdr:nvSpPr>
            <xdr:cNvPr id="16" name="직사각형 15">
              <a:extLst>
                <a:ext uri="{FF2B5EF4-FFF2-40B4-BE49-F238E27FC236}">
                  <a16:creationId xmlns:a16="http://schemas.microsoft.com/office/drawing/2014/main" id="{00000000-0008-0000-0900-000010000000}"/>
                </a:ext>
              </a:extLst>
            </xdr:cNvPr>
            <xdr:cNvSpPr/>
          </xdr:nvSpPr>
          <xdr:spPr>
            <a:xfrm>
              <a:off x="1976239" y="1438077"/>
              <a:ext cx="815624" cy="815624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>
                <a:hueOff val="0"/>
                <a:satOff val="0"/>
                <a:lumOff val="0"/>
                <a:alphaOff val="0"/>
              </a:schemeClr>
            </a:fontRef>
          </xdr:style>
          <xdr:txBody>
            <a:bodyPr spcFirstLastPara="0" vert="horz" wrap="square" lIns="17780" tIns="17780" rIns="17780" bIns="17780" numCol="1" spcCol="1270" anchor="ctr" anchorCtr="0">
              <a:noAutofit/>
            </a:bodyPr>
            <a:lstStyle/>
            <a:p>
              <a:pPr lvl="0" algn="ctr" defTabSz="622300" latinLnBrk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r>
                <a:rPr lang="en-US" altLang="ko-KR" sz="1200" b="1" kern="1200"/>
                <a:t>$A$1</a:t>
              </a:r>
              <a:br>
                <a:rPr lang="en-US" altLang="ko-KR" sz="1200" b="1" kern="1200"/>
              </a:br>
              <a:r>
                <a:rPr lang="ko-KR" altLang="en-US" sz="1200" b="1" kern="1200"/>
                <a:t>절대참조</a:t>
              </a:r>
              <a:endParaRPr lang="en-US" altLang="ko-KR" sz="1200" b="1" kern="1200"/>
            </a:p>
          </xdr:txBody>
        </xdr:sp>
      </xdr:grpSp>
      <xdr:sp macro="" textlink="">
        <xdr:nvSpPr>
          <xdr:cNvPr id="6" name="원형 화살표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SpPr/>
        </xdr:nvSpPr>
        <xdr:spPr>
          <a:xfrm>
            <a:off x="9286875" y="4257675"/>
            <a:ext cx="2305732" cy="2305732"/>
          </a:xfrm>
          <a:prstGeom prst="circularArrow">
            <a:avLst>
              <a:gd name="adj1" fmla="val 6898"/>
              <a:gd name="adj2" fmla="val 465020"/>
              <a:gd name="adj3" fmla="val 5950811"/>
              <a:gd name="adj4" fmla="val 4384169"/>
              <a:gd name="adj5" fmla="val 8048"/>
            </a:avLst>
          </a:prstGeom>
          <a:scene3d>
            <a:camera prst="orthographicFront"/>
            <a:lightRig rig="flat" dir="t"/>
          </a:scene3d>
          <a:sp3d prstMaterial="dkEdge">
            <a:bevelT w="8200" h="38100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2">
            <a:schemeClr val="accent3">
              <a:hueOff val="3750088"/>
              <a:satOff val="-5627"/>
              <a:lumOff val="-915"/>
              <a:alphaOff val="0"/>
            </a:schemeClr>
          </a:fillRef>
          <a:effectRef idx="1">
            <a:schemeClr val="accent3">
              <a:hueOff val="3750088"/>
              <a:satOff val="-5627"/>
              <a:lumOff val="-915"/>
              <a:alphaOff val="0"/>
            </a:schemeClr>
          </a:effectRef>
          <a:fontRef idx="minor">
            <a:schemeClr val="dk1"/>
          </a:fontRef>
        </xdr:style>
      </xdr:sp>
      <xdr:grpSp>
        <xdr:nvGrpSpPr>
          <xdr:cNvPr id="7" name="그룹 19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GrpSpPr/>
        </xdr:nvGrpSpPr>
        <xdr:grpSpPr>
          <a:xfrm>
            <a:off x="9309989" y="5743718"/>
            <a:ext cx="815624" cy="815624"/>
            <a:chOff x="589510" y="1438077"/>
            <a:chExt cx="815624" cy="815624"/>
          </a:xfrm>
        </xdr:grpSpPr>
        <xdr:sp macro="" textlink="">
          <xdr:nvSpPr>
            <xdr:cNvPr id="13" name="직사각형 12">
              <a:extLst>
                <a:ext uri="{FF2B5EF4-FFF2-40B4-BE49-F238E27FC236}">
                  <a16:creationId xmlns:a16="http://schemas.microsoft.com/office/drawing/2014/main" id="{00000000-0008-0000-0900-00000D000000}"/>
                </a:ext>
              </a:extLst>
            </xdr:cNvPr>
            <xdr:cNvSpPr/>
          </xdr:nvSpPr>
          <xdr:spPr>
            <a:xfrm>
              <a:off x="589510" y="1438077"/>
              <a:ext cx="815624" cy="815624"/>
            </a:xfrm>
            <a:prstGeom prst="rect">
              <a:avLst/>
            </a:prstGeom>
          </xdr:spPr>
          <xdr:style>
            <a:lnRef idx="0">
              <a:schemeClr val="dk1">
                <a:alpha val="0"/>
                <a:hueOff val="0"/>
                <a:satOff val="0"/>
                <a:lumOff val="0"/>
                <a:alphaOff val="0"/>
              </a:schemeClr>
            </a:lnRef>
            <a:fillRef idx="0">
              <a:schemeClr val="lt1">
                <a:alpha val="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0"/>
                <a:hueOff val="0"/>
                <a:satOff val="0"/>
                <a:lumOff val="0"/>
                <a:alphaOff val="0"/>
              </a:schemeClr>
            </a:effectRef>
            <a:fontRef idx="minor">
              <a:schemeClr val="tx1">
                <a:hueOff val="0"/>
                <a:satOff val="0"/>
                <a:lumOff val="0"/>
                <a:alphaOff val="0"/>
              </a:schemeClr>
            </a:fontRef>
          </xdr:style>
        </xdr:sp>
        <xdr:sp macro="" textlink="">
          <xdr:nvSpPr>
            <xdr:cNvPr id="14" name="직사각형 13">
              <a:extLst>
                <a:ext uri="{FF2B5EF4-FFF2-40B4-BE49-F238E27FC236}">
                  <a16:creationId xmlns:a16="http://schemas.microsoft.com/office/drawing/2014/main" id="{00000000-0008-0000-0900-00000E000000}"/>
                </a:ext>
              </a:extLst>
            </xdr:cNvPr>
            <xdr:cNvSpPr/>
          </xdr:nvSpPr>
          <xdr:spPr>
            <a:xfrm>
              <a:off x="589510" y="1438077"/>
              <a:ext cx="815624" cy="815624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>
                <a:hueOff val="0"/>
                <a:satOff val="0"/>
                <a:lumOff val="0"/>
                <a:alphaOff val="0"/>
              </a:schemeClr>
            </a:fontRef>
          </xdr:style>
          <xdr:txBody>
            <a:bodyPr spcFirstLastPara="0" vert="horz" wrap="square" lIns="17780" tIns="17780" rIns="17780" bIns="17780" numCol="1" spcCol="1270" anchor="ctr" anchorCtr="0">
              <a:noAutofit/>
            </a:bodyPr>
            <a:lstStyle/>
            <a:p>
              <a:pPr lvl="0" algn="ctr" defTabSz="622300" latinLnBrk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r>
                <a:rPr lang="en-US" altLang="ko-KR" sz="1200" b="1" kern="1200"/>
                <a:t>A$1</a:t>
              </a:r>
              <a:br>
                <a:rPr lang="en-US" altLang="ko-KR" sz="1200" b="1" kern="1200"/>
              </a:br>
              <a:r>
                <a:rPr lang="ko-KR" altLang="en-US" sz="1200" b="1" kern="1200"/>
                <a:t>행고정 </a:t>
              </a:r>
              <a:r>
                <a:rPr lang="en-US" altLang="ko-KR" sz="1200" b="1" kern="1200"/>
                <a:t/>
              </a:r>
              <a:br>
                <a:rPr lang="en-US" altLang="ko-KR" sz="1200" b="1" kern="1200"/>
              </a:br>
              <a:r>
                <a:rPr lang="ko-KR" altLang="en-US" sz="1200" b="1" kern="1200"/>
                <a:t>혼합참조</a:t>
              </a:r>
              <a:endParaRPr lang="en-US" altLang="ko-KR" sz="1200" b="1" kern="1200"/>
            </a:p>
          </xdr:txBody>
        </xdr:sp>
      </xdr:grpSp>
      <xdr:sp macro="" textlink="">
        <xdr:nvSpPr>
          <xdr:cNvPr id="8" name="원형 화살표 7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SpPr/>
        </xdr:nvSpPr>
        <xdr:spPr>
          <a:xfrm>
            <a:off x="9220200" y="4286250"/>
            <a:ext cx="2305732" cy="2305732"/>
          </a:xfrm>
          <a:prstGeom prst="circularArrow">
            <a:avLst>
              <a:gd name="adj1" fmla="val 6898"/>
              <a:gd name="adj2" fmla="val 465020"/>
              <a:gd name="adj3" fmla="val 11350811"/>
              <a:gd name="adj4" fmla="val 9784169"/>
              <a:gd name="adj5" fmla="val 8048"/>
            </a:avLst>
          </a:prstGeom>
          <a:scene3d>
            <a:camera prst="orthographicFront"/>
            <a:lightRig rig="flat" dir="t"/>
          </a:scene3d>
          <a:sp3d prstMaterial="dkEdge">
            <a:bevelT w="8200" h="38100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2">
            <a:schemeClr val="accent3">
              <a:hueOff val="7500176"/>
              <a:satOff val="-11253"/>
              <a:lumOff val="-1830"/>
              <a:alphaOff val="0"/>
            </a:schemeClr>
          </a:fillRef>
          <a:effectRef idx="1">
            <a:schemeClr val="accent3">
              <a:hueOff val="7500176"/>
              <a:satOff val="-11253"/>
              <a:lumOff val="-1830"/>
              <a:alphaOff val="0"/>
            </a:schemeClr>
          </a:effectRef>
          <a:fontRef idx="minor">
            <a:schemeClr val="dk1"/>
          </a:fontRef>
        </xdr:style>
      </xdr:sp>
      <xdr:grpSp>
        <xdr:nvGrpSpPr>
          <xdr:cNvPr id="9" name="그룹 21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GrpSpPr/>
        </xdr:nvGrpSpPr>
        <xdr:grpSpPr>
          <a:xfrm>
            <a:off x="9309989" y="4356988"/>
            <a:ext cx="815624" cy="815624"/>
            <a:chOff x="589510" y="51347"/>
            <a:chExt cx="815624" cy="815624"/>
          </a:xfrm>
        </xdr:grpSpPr>
        <xdr:sp macro="" textlink="">
          <xdr:nvSpPr>
            <xdr:cNvPr id="11" name="직사각형 10">
              <a:extLst>
                <a:ext uri="{FF2B5EF4-FFF2-40B4-BE49-F238E27FC236}">
                  <a16:creationId xmlns:a16="http://schemas.microsoft.com/office/drawing/2014/main" id="{00000000-0008-0000-0900-00000B000000}"/>
                </a:ext>
              </a:extLst>
            </xdr:cNvPr>
            <xdr:cNvSpPr/>
          </xdr:nvSpPr>
          <xdr:spPr>
            <a:xfrm>
              <a:off x="589510" y="51347"/>
              <a:ext cx="815624" cy="815624"/>
            </a:xfrm>
            <a:prstGeom prst="rect">
              <a:avLst/>
            </a:prstGeom>
          </xdr:spPr>
          <xdr:style>
            <a:lnRef idx="0">
              <a:schemeClr val="dk1">
                <a:alpha val="0"/>
                <a:hueOff val="0"/>
                <a:satOff val="0"/>
                <a:lumOff val="0"/>
                <a:alphaOff val="0"/>
              </a:schemeClr>
            </a:lnRef>
            <a:fillRef idx="0">
              <a:schemeClr val="lt1">
                <a:alpha val="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0"/>
                <a:hueOff val="0"/>
                <a:satOff val="0"/>
                <a:lumOff val="0"/>
                <a:alphaOff val="0"/>
              </a:schemeClr>
            </a:effectRef>
            <a:fontRef idx="minor">
              <a:schemeClr val="tx1">
                <a:hueOff val="0"/>
                <a:satOff val="0"/>
                <a:lumOff val="0"/>
                <a:alphaOff val="0"/>
              </a:schemeClr>
            </a:fontRef>
          </xdr:style>
        </xdr:sp>
        <xdr:sp macro="" textlink="">
          <xdr:nvSpPr>
            <xdr:cNvPr id="12" name="직사각형 11">
              <a:extLst>
                <a:ext uri="{FF2B5EF4-FFF2-40B4-BE49-F238E27FC236}">
                  <a16:creationId xmlns:a16="http://schemas.microsoft.com/office/drawing/2014/main" id="{00000000-0008-0000-0900-00000C000000}"/>
                </a:ext>
              </a:extLst>
            </xdr:cNvPr>
            <xdr:cNvSpPr/>
          </xdr:nvSpPr>
          <xdr:spPr>
            <a:xfrm>
              <a:off x="589510" y="51347"/>
              <a:ext cx="815624" cy="815624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>
                <a:hueOff val="0"/>
                <a:satOff val="0"/>
                <a:lumOff val="0"/>
                <a:alphaOff val="0"/>
              </a:schemeClr>
            </a:fontRef>
          </xdr:style>
          <xdr:txBody>
            <a:bodyPr spcFirstLastPara="0" vert="horz" wrap="square" lIns="17780" tIns="17780" rIns="17780" bIns="17780" numCol="1" spcCol="1270" anchor="ctr" anchorCtr="0">
              <a:noAutofit/>
            </a:bodyPr>
            <a:lstStyle/>
            <a:p>
              <a:pPr lvl="0" algn="ctr" defTabSz="622300" latinLnBrk="1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r>
                <a:rPr lang="en-US" altLang="ko-KR" sz="1200" b="1" kern="1200"/>
                <a:t>$A1</a:t>
              </a:r>
              <a:br>
                <a:rPr lang="en-US" altLang="ko-KR" sz="1200" b="1" kern="1200"/>
              </a:br>
              <a:r>
                <a:rPr lang="ko-KR" altLang="en-US" sz="1200" b="1" kern="1200"/>
                <a:t>열고정 </a:t>
              </a:r>
              <a:r>
                <a:rPr lang="en-US" altLang="ko-KR" sz="1200" b="1" kern="1200"/>
                <a:t/>
              </a:r>
              <a:br>
                <a:rPr lang="en-US" altLang="ko-KR" sz="1200" b="1" kern="1200"/>
              </a:br>
              <a:r>
                <a:rPr lang="ko-KR" altLang="en-US" sz="1200" b="1" kern="1200"/>
                <a:t>혼합참조</a:t>
              </a:r>
            </a:p>
          </xdr:txBody>
        </xdr:sp>
      </xdr:grpSp>
      <xdr:sp macro="" textlink="">
        <xdr:nvSpPr>
          <xdr:cNvPr id="10" name="원형 화살표 9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SpPr/>
        </xdr:nvSpPr>
        <xdr:spPr>
          <a:xfrm>
            <a:off x="9277350" y="4467225"/>
            <a:ext cx="2305732" cy="2305732"/>
          </a:xfrm>
          <a:prstGeom prst="circularArrow">
            <a:avLst>
              <a:gd name="adj1" fmla="val 6898"/>
              <a:gd name="adj2" fmla="val 465020"/>
              <a:gd name="adj3" fmla="val 16750811"/>
              <a:gd name="adj4" fmla="val 15184169"/>
              <a:gd name="adj5" fmla="val 8048"/>
            </a:avLst>
          </a:prstGeom>
          <a:scene3d>
            <a:camera prst="orthographicFront"/>
            <a:lightRig rig="flat" dir="t"/>
          </a:scene3d>
          <a:sp3d prstMaterial="dkEdge">
            <a:bevelT w="8200" h="38100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2">
            <a:schemeClr val="accent3">
              <a:hueOff val="11250264"/>
              <a:satOff val="-16880"/>
              <a:lumOff val="-2745"/>
              <a:alphaOff val="0"/>
            </a:schemeClr>
          </a:fillRef>
          <a:effectRef idx="1">
            <a:schemeClr val="accent3">
              <a:hueOff val="11250264"/>
              <a:satOff val="-16880"/>
              <a:lumOff val="-2745"/>
              <a:alphaOff val="0"/>
            </a:schemeClr>
          </a:effectRef>
          <a:fontRef idx="minor">
            <a:schemeClr val="dk1"/>
          </a:fontRef>
        </xdr:style>
        <xdr:txBody>
          <a:bodyPr/>
          <a:lstStyle/>
          <a:p>
            <a:endParaRPr lang="ko-KR" altLang="en-US" sz="1050" b="1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650221</xdr:colOff>
      <xdr:row>0</xdr:row>
      <xdr:rowOff>249</xdr:rowOff>
    </xdr:from>
    <xdr:ext cx="2838598" cy="484661"/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336021" y="249"/>
          <a:ext cx="2838598" cy="48466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ko-KR" altLang="en-US" sz="24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실적집계표</a:t>
          </a:r>
          <a:r>
            <a:rPr lang="en-US" altLang="ko-KR" sz="24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(</a:t>
          </a:r>
          <a:r>
            <a:rPr lang="ko-KR" altLang="en-US" sz="24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상반기</a:t>
          </a:r>
          <a:r>
            <a:rPr lang="en-US" altLang="ko-KR" sz="24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)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623455</xdr:colOff>
      <xdr:row>0</xdr:row>
      <xdr:rowOff>17318</xdr:rowOff>
    </xdr:from>
    <xdr:ext cx="2838598" cy="484661"/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309255" y="17318"/>
          <a:ext cx="2838598" cy="48466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r>
            <a:rPr lang="ko-KR" altLang="en-US" sz="2400" b="1" cap="all" spc="0">
              <a:ln w="0"/>
              <a:solidFill>
                <a:schemeClr val="accent5"/>
              </a:solidFill>
              <a:effectLst/>
            </a:rPr>
            <a:t>실적집계표</a:t>
          </a:r>
          <a:r>
            <a:rPr lang="en-US" altLang="ko-KR" sz="2400" b="1" cap="all" spc="0">
              <a:ln w="0"/>
              <a:solidFill>
                <a:schemeClr val="accent5"/>
              </a:solidFill>
              <a:effectLst/>
            </a:rPr>
            <a:t>(</a:t>
          </a:r>
          <a:r>
            <a:rPr lang="ko-KR" altLang="en-US" sz="2400" b="1" cap="all" spc="0">
              <a:ln w="0"/>
              <a:solidFill>
                <a:schemeClr val="accent5"/>
              </a:solidFill>
              <a:effectLst/>
            </a:rPr>
            <a:t>하반기</a:t>
          </a:r>
          <a:r>
            <a:rPr lang="en-US" altLang="ko-KR" sz="2400" b="1" cap="all" spc="0">
              <a:ln w="0"/>
              <a:solidFill>
                <a:schemeClr val="accent5"/>
              </a:solidFill>
              <a:effectLst/>
            </a:rPr>
            <a:t>)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&#48148;&#53461;%20&#54868;&#47732;\DATA\&#54952;&#49457;\&#50641;&#49472;&#51473;&#44553;\&#51473;&#44553;&#51088;&#47308;\&#53080;&#53944;&#47204;\&#54032;&#47588;&#49892;&#5120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rmas004\books\2000%20CD\CH21FUNCTION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&#44608;&#44221;&#51088;\Desktop\&#50641;&#49472;2010%20&#50896;&#44256;\&#50896;&#44256;&#51089;&#49457;&#51204;%20&#51088;&#47308;\&#51088;&#47308;\&#44553;&#50668;&#47749;&#49464;&#49436;-&#50756;&#47308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a\LOCALS~1\Temp\excel_Practical.zip&#50640;%20&#45824;&#54620;%20&#51076;&#49884;%20&#46356;&#47113;&#53552;&#47532;%201\&#50641;&#49472;&#49892;&#47924;&#54876;&#50857;%20&#44053;&#51032;&#51088;&#4730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younsr\&#48148;&#53461;%20&#54868;&#47732;\111\&#54876;&#50857;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/Desktop/1.&#50641;&#49472;&#49892;&#47924;/&#52509;&#51221;&#47532;%20&#54869;&#51064;&#54617;&#49845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user\&#48148;&#53461;%20&#54868;&#47732;\&#48376;&#47928;&#50696;&#51228;\8&#51109;\&#44553;&#50668;&#47749;&#49464;&#49436;_&#51221;&#47148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younsr\&#48148;&#53461;%20&#54868;&#47732;\111\222\eiget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aster\&#48148;&#53461;%20&#54868;&#47732;\&#44368;&#51116;&#44060;&#54200;&#44288;&#47144;(200409)\&#49324;&#47168;&#47196;%20&#48176;&#50864;&#45716;%20&#50641;&#49472;&#49892;&#47924;\&#49892;&#49845;&#50696;&#51228;\&#48176;&#50676;&#54632;&#49688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44060;&#51221;_&#50641;&#49472;VBA\&#44600;&#48279;_&#50641;&#49472;%20&#47588;&#53356;&#47196;&#50752;%20VBA\06&#51109;\&#48512;&#54408;&#44288;&#47532;(&#50756;&#49457;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4368;&#50977;&#51088;&#47308;\&#50641;&#49472;&#51473;&#44553;&#50696;&#51228;\excel1\3&#51068;&#52264;&#49688;&#50629;-&#54617;&#4937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&#48148;&#53461;%20&#54868;&#47732;\DATA\&#54952;&#49457;\&#50641;&#49472;&#51473;&#44553;\&#51473;&#44553;&#51088;&#47308;\&#53080;&#53944;&#47204;\&#54032;&#47588;&#49892;&#51201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4368;&#50977;&#51088;&#47308;\&#50641;&#49472;&#44256;&#44553;&#50696;&#51228;\3&#51068;&#52264;&#49688;&#5062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queena\&#48148;&#53461;%20&#54868;&#47732;\&#50641;&#49472;\&#50641;&#49472;&#51473;&#44553;&#50696;&#51228;\excel1\&#51473;&#44553;&#50696;&#51228;_6&#44368;&#49884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0641;&#49472;&#49892;&#47924;/4&#51109;%20&#54632;&#49688;&#51032;%20&#54876;&#50857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0980;&#51221;\6,000&#50896;&#49884;&#47532;&#51592;(&#50689;&#51652;)\&#49440;&#49373;&#45784;\Part2\CA%20&#48512;&#49436;%20&#51312;&#51649;_&#50756;&#49457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50980;&#51221;\6,000&#50896;&#49884;&#47532;&#51592;(&#50689;&#51652;)\&#49440;&#49373;&#45784;\Part2\CA%20&#48512;&#49436;%20&#51312;&#51649;_&#50756;&#49457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oonJung/Downloads/1&#51109;%20&#50641;&#49472;%20&#44592;&#48376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ff-Line%20&#44288;&#47144;\&#44053;&#51032;&#51088;&#47308;\&#50629;&#52404;\&#44053;&#51340;&#48324;\Office%20&#44288;&#47144;\Excel%202000%20Step-Up\Chapter05\&#44368;&#51116;&#50808;\&#54632;&#49688;&#51333;&#54633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ducation\MS%20Excel\ver.2003\example\&#49892;&#47924;&#50696;&#51228;&#47196;%20&#44592;&#45733;&#51061;&#55176;&#44592;\_Complete\&#50756;&#49457;-&#44204;&#51201;&#49436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0980;&#51221;\&#49436;&#50872;&#44368;&#50977;&#50672;&#49688;&#50896;\&#49772;&#50868;&#50641;&#49472;\&#50641;&#49472;&#51088;&#47308;\1.&#51077;&#47141;&#48143;&#54200;&#51665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50980;&#51221;\&#49436;&#50872;&#44368;&#50977;&#50672;&#49688;&#50896;\&#49772;&#50868;&#50641;&#49472;\&#50641;&#49472;&#51088;&#47308;\1.&#51077;&#47141;&#48143;&#54200;&#5166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4060;&#51221;_&#50641;&#49472;VBA\&#44600;&#48279;_&#50641;&#49472;%20&#47588;&#53356;&#47196;&#50752;%20VBA\06&#51109;\&#48512;&#54408;&#44288;&#47532;(&#50756;&#49457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BUDGETS\CCP&amp;C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rmas004\books\SE9BOOKS\Chartsmmc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OWS\&#48148;&#53461;%20&#54868;&#47732;\DATA\&#54952;&#49457;\&#50641;&#49472;&#51473;&#44553;\&#51473;&#44553;&#51088;&#47308;\&#53080;&#53944;&#47204;\&#54032;&#47588;&#49892;&#5120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4060;&#48156;&#51089;&#50629;&#46308;\SamSung\20050516_&#46356;&#48260;&#44536;\Test_05051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4368;&#50977;&#51088;&#47308;\&#50641;&#49472;&#44256;&#44553;&#50696;&#51228;\&#49892;&#47924;&#44256;&#44553;&#50696;&#51228;\&#51649;&#50896;&#44553;&#50668;&#54788;&#548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획대비분석"/>
      <sheetName val="전년대비분석"/>
      <sheetName val="1997계획"/>
      <sheetName val="1997실적"/>
      <sheetName val="1996실적"/>
    </sheetNames>
    <sheetDataSet>
      <sheetData sheetId="0" refreshError="1"/>
      <sheetData sheetId="1" refreshError="1"/>
      <sheetData sheetId="2">
        <row r="5">
          <cell r="D5">
            <v>1200</v>
          </cell>
          <cell r="E5">
            <v>1340</v>
          </cell>
          <cell r="F5">
            <v>1370</v>
          </cell>
          <cell r="G5">
            <v>1500</v>
          </cell>
          <cell r="H5">
            <v>1540</v>
          </cell>
          <cell r="I5">
            <v>1610</v>
          </cell>
          <cell r="J5">
            <v>1690</v>
          </cell>
          <cell r="K5">
            <v>1690</v>
          </cell>
          <cell r="L5">
            <v>1780</v>
          </cell>
          <cell r="M5">
            <v>1900</v>
          </cell>
          <cell r="N5">
            <v>1940</v>
          </cell>
          <cell r="O5">
            <v>2060</v>
          </cell>
        </row>
        <row r="6">
          <cell r="D6">
            <v>1900</v>
          </cell>
          <cell r="E6">
            <v>1930</v>
          </cell>
          <cell r="F6">
            <v>2040</v>
          </cell>
          <cell r="G6">
            <v>2040</v>
          </cell>
          <cell r="H6">
            <v>2140</v>
          </cell>
          <cell r="I6">
            <v>2190</v>
          </cell>
          <cell r="J6">
            <v>2330</v>
          </cell>
          <cell r="K6">
            <v>2350</v>
          </cell>
          <cell r="L6">
            <v>2350</v>
          </cell>
          <cell r="M6">
            <v>2440</v>
          </cell>
          <cell r="N6">
            <v>2530</v>
          </cell>
          <cell r="O6">
            <v>2660</v>
          </cell>
        </row>
        <row r="7">
          <cell r="D7">
            <v>1010</v>
          </cell>
          <cell r="E7">
            <v>1020</v>
          </cell>
          <cell r="F7">
            <v>1030</v>
          </cell>
          <cell r="G7">
            <v>1160</v>
          </cell>
          <cell r="H7">
            <v>1170</v>
          </cell>
          <cell r="I7">
            <v>1210</v>
          </cell>
          <cell r="J7">
            <v>1320</v>
          </cell>
          <cell r="K7">
            <v>1350</v>
          </cell>
          <cell r="L7">
            <v>1440</v>
          </cell>
          <cell r="M7">
            <v>1530</v>
          </cell>
          <cell r="N7">
            <v>1610</v>
          </cell>
          <cell r="O7">
            <v>1710</v>
          </cell>
        </row>
        <row r="8">
          <cell r="D8">
            <v>780</v>
          </cell>
          <cell r="E8">
            <v>870</v>
          </cell>
          <cell r="F8">
            <v>920</v>
          </cell>
          <cell r="G8">
            <v>960</v>
          </cell>
          <cell r="H8">
            <v>1000</v>
          </cell>
          <cell r="I8">
            <v>1090</v>
          </cell>
          <cell r="J8">
            <v>1180</v>
          </cell>
          <cell r="K8">
            <v>1260</v>
          </cell>
          <cell r="L8">
            <v>1400</v>
          </cell>
          <cell r="M8">
            <v>1530</v>
          </cell>
          <cell r="N8">
            <v>1620</v>
          </cell>
          <cell r="O8">
            <v>1700</v>
          </cell>
        </row>
        <row r="9">
          <cell r="D9">
            <v>1670</v>
          </cell>
          <cell r="E9">
            <v>1730</v>
          </cell>
          <cell r="F9">
            <v>1780</v>
          </cell>
          <cell r="G9">
            <v>1780</v>
          </cell>
          <cell r="H9">
            <v>1870</v>
          </cell>
          <cell r="I9">
            <v>1890</v>
          </cell>
          <cell r="J9">
            <v>2020</v>
          </cell>
          <cell r="K9">
            <v>2160</v>
          </cell>
          <cell r="L9">
            <v>2280</v>
          </cell>
          <cell r="M9">
            <v>2410</v>
          </cell>
          <cell r="N9">
            <v>2410</v>
          </cell>
          <cell r="O9">
            <v>2550</v>
          </cell>
        </row>
        <row r="10">
          <cell r="D10">
            <v>900</v>
          </cell>
          <cell r="E10">
            <v>990</v>
          </cell>
          <cell r="F10">
            <v>1030</v>
          </cell>
          <cell r="G10">
            <v>1050</v>
          </cell>
          <cell r="H10">
            <v>1150</v>
          </cell>
          <cell r="I10">
            <v>1290</v>
          </cell>
          <cell r="J10">
            <v>1300</v>
          </cell>
          <cell r="K10">
            <v>1340</v>
          </cell>
          <cell r="L10">
            <v>1410</v>
          </cell>
          <cell r="M10">
            <v>1520</v>
          </cell>
          <cell r="N10">
            <v>1600</v>
          </cell>
          <cell r="O10">
            <v>1600</v>
          </cell>
        </row>
        <row r="11">
          <cell r="D11">
            <v>1300</v>
          </cell>
          <cell r="E11">
            <v>1320</v>
          </cell>
          <cell r="F11">
            <v>1400</v>
          </cell>
          <cell r="G11">
            <v>1500</v>
          </cell>
          <cell r="H11">
            <v>1640</v>
          </cell>
          <cell r="I11">
            <v>1760</v>
          </cell>
          <cell r="J11">
            <v>1830</v>
          </cell>
          <cell r="K11">
            <v>1830</v>
          </cell>
          <cell r="L11">
            <v>1840</v>
          </cell>
          <cell r="M11">
            <v>1980</v>
          </cell>
          <cell r="N11">
            <v>2040</v>
          </cell>
          <cell r="O11">
            <v>2130</v>
          </cell>
        </row>
        <row r="12">
          <cell r="D12">
            <v>5670</v>
          </cell>
          <cell r="E12">
            <v>5730</v>
          </cell>
          <cell r="F12">
            <v>5790</v>
          </cell>
          <cell r="G12">
            <v>5830</v>
          </cell>
          <cell r="H12">
            <v>5860</v>
          </cell>
          <cell r="I12">
            <v>5880</v>
          </cell>
          <cell r="J12">
            <v>6010</v>
          </cell>
          <cell r="K12">
            <v>6130</v>
          </cell>
          <cell r="L12">
            <v>6190</v>
          </cell>
          <cell r="M12">
            <v>6230</v>
          </cell>
          <cell r="N12">
            <v>6300</v>
          </cell>
          <cell r="O12">
            <v>6350</v>
          </cell>
        </row>
        <row r="13">
          <cell r="D13">
            <v>4370</v>
          </cell>
          <cell r="E13">
            <v>4480</v>
          </cell>
          <cell r="F13">
            <v>4530</v>
          </cell>
          <cell r="G13">
            <v>4640</v>
          </cell>
          <cell r="H13">
            <v>4650</v>
          </cell>
          <cell r="I13">
            <v>4690</v>
          </cell>
          <cell r="J13">
            <v>4710</v>
          </cell>
          <cell r="K13">
            <v>4710</v>
          </cell>
          <cell r="L13">
            <v>4810</v>
          </cell>
          <cell r="M13">
            <v>4850</v>
          </cell>
          <cell r="N13">
            <v>4890</v>
          </cell>
          <cell r="O13">
            <v>4930</v>
          </cell>
        </row>
        <row r="14">
          <cell r="D14">
            <v>7830</v>
          </cell>
          <cell r="E14">
            <v>7900</v>
          </cell>
          <cell r="F14">
            <v>7910</v>
          </cell>
          <cell r="G14">
            <v>8010</v>
          </cell>
          <cell r="H14">
            <v>8060</v>
          </cell>
          <cell r="I14">
            <v>8110</v>
          </cell>
          <cell r="J14">
            <v>8130</v>
          </cell>
          <cell r="K14">
            <v>8270</v>
          </cell>
          <cell r="L14">
            <v>8290</v>
          </cell>
          <cell r="M14">
            <v>8320</v>
          </cell>
          <cell r="N14">
            <v>8340</v>
          </cell>
          <cell r="O14">
            <v>8370</v>
          </cell>
        </row>
      </sheetData>
      <sheetData sheetId="3">
        <row r="5">
          <cell r="D5">
            <v>1250</v>
          </cell>
          <cell r="E5">
            <v>1330</v>
          </cell>
          <cell r="F5">
            <v>1360</v>
          </cell>
          <cell r="G5">
            <v>1490</v>
          </cell>
          <cell r="H5">
            <v>1600</v>
          </cell>
          <cell r="I5">
            <v>1640</v>
          </cell>
          <cell r="J5">
            <v>1770</v>
          </cell>
          <cell r="K5">
            <v>1910</v>
          </cell>
          <cell r="L5">
            <v>2030</v>
          </cell>
          <cell r="M5">
            <v>2090</v>
          </cell>
          <cell r="N5">
            <v>2150</v>
          </cell>
          <cell r="O5">
            <v>2170</v>
          </cell>
        </row>
        <row r="6">
          <cell r="D6">
            <v>1850</v>
          </cell>
          <cell r="E6">
            <v>1970</v>
          </cell>
          <cell r="F6">
            <v>2090</v>
          </cell>
          <cell r="G6">
            <v>2220</v>
          </cell>
          <cell r="H6">
            <v>2250</v>
          </cell>
          <cell r="I6">
            <v>2280</v>
          </cell>
          <cell r="J6">
            <v>2300</v>
          </cell>
          <cell r="K6">
            <v>2370</v>
          </cell>
          <cell r="L6">
            <v>2450</v>
          </cell>
          <cell r="M6">
            <v>2580</v>
          </cell>
          <cell r="N6">
            <v>2630</v>
          </cell>
          <cell r="O6">
            <v>2730</v>
          </cell>
        </row>
        <row r="7">
          <cell r="D7">
            <v>1000</v>
          </cell>
          <cell r="E7">
            <v>1130</v>
          </cell>
          <cell r="F7">
            <v>1200</v>
          </cell>
          <cell r="G7">
            <v>1210</v>
          </cell>
          <cell r="H7">
            <v>1280</v>
          </cell>
          <cell r="I7">
            <v>1310</v>
          </cell>
          <cell r="J7">
            <v>1330</v>
          </cell>
          <cell r="K7">
            <v>1390</v>
          </cell>
          <cell r="L7">
            <v>1470</v>
          </cell>
          <cell r="M7">
            <v>1470</v>
          </cell>
          <cell r="N7">
            <v>1490</v>
          </cell>
          <cell r="O7">
            <v>1630</v>
          </cell>
        </row>
        <row r="8">
          <cell r="D8">
            <v>800</v>
          </cell>
          <cell r="E8">
            <v>930</v>
          </cell>
          <cell r="F8">
            <v>1010</v>
          </cell>
          <cell r="G8">
            <v>1030</v>
          </cell>
          <cell r="H8">
            <v>1160</v>
          </cell>
          <cell r="I8">
            <v>1280</v>
          </cell>
          <cell r="J8">
            <v>1420</v>
          </cell>
          <cell r="K8">
            <v>1510</v>
          </cell>
          <cell r="L8">
            <v>1620</v>
          </cell>
          <cell r="M8">
            <v>1700</v>
          </cell>
          <cell r="N8">
            <v>1840</v>
          </cell>
          <cell r="O8">
            <v>1910</v>
          </cell>
        </row>
        <row r="9">
          <cell r="D9">
            <v>1700</v>
          </cell>
          <cell r="E9">
            <v>1750</v>
          </cell>
          <cell r="F9">
            <v>1800</v>
          </cell>
          <cell r="G9">
            <v>1820</v>
          </cell>
          <cell r="H9">
            <v>1860</v>
          </cell>
          <cell r="I9">
            <v>1860</v>
          </cell>
          <cell r="J9">
            <v>1980</v>
          </cell>
          <cell r="K9">
            <v>2000</v>
          </cell>
          <cell r="L9">
            <v>2130</v>
          </cell>
          <cell r="M9">
            <v>2260</v>
          </cell>
          <cell r="N9">
            <v>2400</v>
          </cell>
          <cell r="O9">
            <v>2540</v>
          </cell>
        </row>
        <row r="10">
          <cell r="D10">
            <v>850</v>
          </cell>
          <cell r="E10">
            <v>870</v>
          </cell>
          <cell r="F10">
            <v>980</v>
          </cell>
          <cell r="G10">
            <v>1000</v>
          </cell>
          <cell r="H10">
            <v>1040</v>
          </cell>
          <cell r="I10">
            <v>1150</v>
          </cell>
          <cell r="J10">
            <v>1190</v>
          </cell>
          <cell r="K10">
            <v>1210</v>
          </cell>
          <cell r="L10">
            <v>1330</v>
          </cell>
          <cell r="M10">
            <v>1380</v>
          </cell>
          <cell r="N10">
            <v>1490</v>
          </cell>
          <cell r="O10">
            <v>1510</v>
          </cell>
        </row>
        <row r="11">
          <cell r="D11">
            <v>1500</v>
          </cell>
          <cell r="E11">
            <v>1640</v>
          </cell>
          <cell r="F11">
            <v>1670</v>
          </cell>
          <cell r="G11">
            <v>1800</v>
          </cell>
          <cell r="H11">
            <v>1920</v>
          </cell>
          <cell r="I11">
            <v>1990</v>
          </cell>
          <cell r="J11">
            <v>2030</v>
          </cell>
          <cell r="K11">
            <v>2120</v>
          </cell>
          <cell r="L11">
            <v>2250</v>
          </cell>
          <cell r="M11">
            <v>2340</v>
          </cell>
          <cell r="N11">
            <v>2390</v>
          </cell>
          <cell r="O11">
            <v>2410</v>
          </cell>
        </row>
        <row r="12">
          <cell r="D12">
            <v>5600</v>
          </cell>
          <cell r="E12">
            <v>5680</v>
          </cell>
          <cell r="F12">
            <v>5730</v>
          </cell>
          <cell r="G12">
            <v>5730</v>
          </cell>
          <cell r="H12">
            <v>5750</v>
          </cell>
          <cell r="I12">
            <v>5790</v>
          </cell>
          <cell r="J12">
            <v>5860</v>
          </cell>
          <cell r="K12">
            <v>5880</v>
          </cell>
          <cell r="L12">
            <v>5990</v>
          </cell>
          <cell r="M12">
            <v>6090</v>
          </cell>
          <cell r="N12">
            <v>6200</v>
          </cell>
          <cell r="O12">
            <v>6200</v>
          </cell>
        </row>
        <row r="13">
          <cell r="D13">
            <v>4300</v>
          </cell>
          <cell r="E13">
            <v>4420</v>
          </cell>
          <cell r="F13">
            <v>4560</v>
          </cell>
          <cell r="G13">
            <v>4570</v>
          </cell>
          <cell r="H13">
            <v>4670</v>
          </cell>
          <cell r="I13">
            <v>4690</v>
          </cell>
          <cell r="J13">
            <v>4820</v>
          </cell>
          <cell r="K13">
            <v>4870</v>
          </cell>
          <cell r="L13">
            <v>5010</v>
          </cell>
          <cell r="M13">
            <v>5080</v>
          </cell>
          <cell r="N13">
            <v>5220</v>
          </cell>
          <cell r="O13">
            <v>5310</v>
          </cell>
        </row>
        <row r="14">
          <cell r="D14">
            <v>7000</v>
          </cell>
          <cell r="E14">
            <v>7140</v>
          </cell>
          <cell r="F14">
            <v>7280</v>
          </cell>
          <cell r="G14">
            <v>7300</v>
          </cell>
          <cell r="H14">
            <v>7320</v>
          </cell>
          <cell r="I14">
            <v>7420</v>
          </cell>
          <cell r="J14">
            <v>7500</v>
          </cell>
          <cell r="K14">
            <v>7640</v>
          </cell>
          <cell r="L14">
            <v>7690</v>
          </cell>
          <cell r="M14">
            <v>7700</v>
          </cell>
          <cell r="N14">
            <v>7700</v>
          </cell>
          <cell r="O14">
            <v>7760</v>
          </cell>
        </row>
      </sheetData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D RANGE"/>
      <sheetName val="HOURS"/>
      <sheetName val="WEEK"/>
      <sheetName val="MONTH"/>
      <sheetName val="COMBINE"/>
      <sheetName val="YEAR"/>
      <sheetName val="DATE VARIANCE"/>
      <sheetName val="STATEMENT OF OPERATIONs"/>
      <sheetName val="SUMMARY"/>
      <sheetName val="DATABSE FUNCTIONS"/>
      <sheetName val="TEXT FUNCTIONS"/>
      <sheetName val="FORM CONTROLS (2)"/>
      <sheetName val="FORM CONTROLS"/>
      <sheetName val="BID SHEET"/>
      <sheetName val="BID SHEET (2)"/>
      <sheetName val="RADIO CONTROLS"/>
      <sheetName val="CONTROLS AND CHARACTERISTICS"/>
      <sheetName val="ADDITONAL FORM CONTRO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원현황"/>
      <sheetName val="지급테이블"/>
      <sheetName val="공제테이블"/>
      <sheetName val="명세서"/>
    </sheetNames>
    <sheetDataSet>
      <sheetData sheetId="0">
        <row r="1">
          <cell r="A1" t="str">
            <v>사원번호</v>
          </cell>
          <cell r="B1" t="str">
            <v>성  명</v>
          </cell>
          <cell r="C1" t="str">
            <v>부  서</v>
          </cell>
          <cell r="D1" t="str">
            <v>직  책</v>
          </cell>
          <cell r="E1" t="str">
            <v>급</v>
          </cell>
          <cell r="F1" t="str">
            <v>호</v>
          </cell>
          <cell r="G1" t="str">
            <v>부양가족</v>
          </cell>
        </row>
        <row r="2">
          <cell r="A2">
            <v>214324</v>
          </cell>
          <cell r="B2" t="str">
            <v>고수진</v>
          </cell>
          <cell r="C2" t="str">
            <v>품질관리부</v>
          </cell>
          <cell r="D2" t="str">
            <v>사원</v>
          </cell>
          <cell r="E2">
            <v>6</v>
          </cell>
          <cell r="F2">
            <v>2</v>
          </cell>
          <cell r="G2">
            <v>3</v>
          </cell>
        </row>
        <row r="3">
          <cell r="A3">
            <v>140993</v>
          </cell>
          <cell r="B3" t="str">
            <v>공성식</v>
          </cell>
          <cell r="C3" t="str">
            <v>연구소</v>
          </cell>
          <cell r="D3" t="str">
            <v>차장</v>
          </cell>
          <cell r="E3">
            <v>2</v>
          </cell>
          <cell r="F3">
            <v>5</v>
          </cell>
          <cell r="G3">
            <v>1</v>
          </cell>
        </row>
        <row r="4">
          <cell r="A4">
            <v>43940</v>
          </cell>
          <cell r="B4" t="str">
            <v>권기윤</v>
          </cell>
          <cell r="C4" t="str">
            <v>품질보증</v>
          </cell>
          <cell r="D4" t="str">
            <v>사원</v>
          </cell>
          <cell r="E4">
            <v>6</v>
          </cell>
          <cell r="F4">
            <v>2</v>
          </cell>
          <cell r="G4">
            <v>3</v>
          </cell>
        </row>
        <row r="5">
          <cell r="A5">
            <v>216360</v>
          </cell>
          <cell r="B5" t="str">
            <v>권해옥</v>
          </cell>
          <cell r="C5" t="str">
            <v>연구소</v>
          </cell>
          <cell r="D5" t="str">
            <v>대리</v>
          </cell>
          <cell r="E5">
            <v>4</v>
          </cell>
          <cell r="F5">
            <v>3</v>
          </cell>
          <cell r="G5">
            <v>2</v>
          </cell>
        </row>
        <row r="6">
          <cell r="A6">
            <v>213599</v>
          </cell>
          <cell r="B6" t="str">
            <v>권형석</v>
          </cell>
          <cell r="C6" t="str">
            <v>개발실</v>
          </cell>
          <cell r="D6" t="str">
            <v>대리</v>
          </cell>
          <cell r="E6">
            <v>4</v>
          </cell>
          <cell r="F6">
            <v>3</v>
          </cell>
          <cell r="G6">
            <v>1</v>
          </cell>
        </row>
        <row r="7">
          <cell r="A7">
            <v>116612</v>
          </cell>
          <cell r="B7" t="str">
            <v>김나영</v>
          </cell>
          <cell r="C7" t="str">
            <v>생산부</v>
          </cell>
          <cell r="D7" t="str">
            <v>과장</v>
          </cell>
          <cell r="E7">
            <v>3</v>
          </cell>
          <cell r="F7">
            <v>4</v>
          </cell>
          <cell r="G7">
            <v>3</v>
          </cell>
        </row>
        <row r="8">
          <cell r="A8">
            <v>215469</v>
          </cell>
          <cell r="B8" t="str">
            <v>김동영</v>
          </cell>
          <cell r="C8" t="str">
            <v>설계실</v>
          </cell>
          <cell r="D8" t="str">
            <v>대리</v>
          </cell>
          <cell r="E8">
            <v>4</v>
          </cell>
          <cell r="F8">
            <v>3</v>
          </cell>
          <cell r="G8">
            <v>1</v>
          </cell>
        </row>
        <row r="9">
          <cell r="A9">
            <v>16976</v>
          </cell>
          <cell r="B9" t="str">
            <v>김동옥</v>
          </cell>
          <cell r="C9" t="str">
            <v>연구소</v>
          </cell>
          <cell r="D9" t="str">
            <v>부장</v>
          </cell>
          <cell r="E9">
            <v>1</v>
          </cell>
          <cell r="F9">
            <v>6</v>
          </cell>
          <cell r="G9">
            <v>3</v>
          </cell>
        </row>
        <row r="10">
          <cell r="A10">
            <v>130211</v>
          </cell>
          <cell r="B10" t="str">
            <v>김미성</v>
          </cell>
          <cell r="C10" t="str">
            <v>해외지사</v>
          </cell>
          <cell r="D10" t="str">
            <v>부장</v>
          </cell>
          <cell r="E10">
            <v>1</v>
          </cell>
          <cell r="F10">
            <v>6</v>
          </cell>
          <cell r="G10">
            <v>1</v>
          </cell>
        </row>
        <row r="11">
          <cell r="A11">
            <v>140936</v>
          </cell>
          <cell r="B11" t="str">
            <v>김미진</v>
          </cell>
          <cell r="C11" t="str">
            <v>품질관리부</v>
          </cell>
          <cell r="D11" t="str">
            <v>과장</v>
          </cell>
          <cell r="E11">
            <v>3</v>
          </cell>
          <cell r="F11">
            <v>4</v>
          </cell>
          <cell r="G11">
            <v>3</v>
          </cell>
        </row>
        <row r="12">
          <cell r="A12">
            <v>139171</v>
          </cell>
          <cell r="B12" t="str">
            <v>김병주</v>
          </cell>
          <cell r="C12" t="str">
            <v>개발실</v>
          </cell>
          <cell r="D12" t="str">
            <v>과장</v>
          </cell>
          <cell r="E12">
            <v>3</v>
          </cell>
          <cell r="F12">
            <v>4</v>
          </cell>
          <cell r="G12">
            <v>2</v>
          </cell>
        </row>
        <row r="13">
          <cell r="A13">
            <v>218016</v>
          </cell>
          <cell r="B13" t="str">
            <v>김소영</v>
          </cell>
          <cell r="C13" t="str">
            <v>품질관리부</v>
          </cell>
          <cell r="D13" t="str">
            <v>대리</v>
          </cell>
          <cell r="E13">
            <v>4</v>
          </cell>
          <cell r="F13">
            <v>3</v>
          </cell>
          <cell r="G13">
            <v>1</v>
          </cell>
        </row>
        <row r="14">
          <cell r="A14">
            <v>213966</v>
          </cell>
          <cell r="B14" t="str">
            <v>김운식</v>
          </cell>
          <cell r="C14" t="str">
            <v>품질관리부</v>
          </cell>
          <cell r="D14" t="str">
            <v>대리</v>
          </cell>
          <cell r="E14">
            <v>4</v>
          </cell>
          <cell r="F14">
            <v>3</v>
          </cell>
          <cell r="G14">
            <v>2</v>
          </cell>
        </row>
        <row r="15">
          <cell r="A15">
            <v>58449</v>
          </cell>
          <cell r="B15" t="str">
            <v>김원선</v>
          </cell>
          <cell r="C15" t="str">
            <v>사업부</v>
          </cell>
          <cell r="D15" t="str">
            <v>사원</v>
          </cell>
          <cell r="E15">
            <v>6</v>
          </cell>
          <cell r="F15">
            <v>2</v>
          </cell>
          <cell r="G15">
            <v>2</v>
          </cell>
        </row>
        <row r="16">
          <cell r="A16">
            <v>109630</v>
          </cell>
          <cell r="B16" t="str">
            <v>김재주</v>
          </cell>
          <cell r="C16" t="str">
            <v>생산부</v>
          </cell>
          <cell r="D16" t="str">
            <v>과장</v>
          </cell>
          <cell r="E16">
            <v>3</v>
          </cell>
          <cell r="F16">
            <v>4</v>
          </cell>
          <cell r="G16">
            <v>2</v>
          </cell>
        </row>
        <row r="17">
          <cell r="A17">
            <v>115975</v>
          </cell>
          <cell r="B17" t="str">
            <v>김진욱</v>
          </cell>
          <cell r="C17" t="str">
            <v>생산부</v>
          </cell>
          <cell r="D17" t="str">
            <v>과장</v>
          </cell>
          <cell r="E17">
            <v>3</v>
          </cell>
          <cell r="F17">
            <v>4</v>
          </cell>
          <cell r="G17">
            <v>2</v>
          </cell>
        </row>
        <row r="18">
          <cell r="A18">
            <v>113454</v>
          </cell>
          <cell r="B18" t="str">
            <v>김현기</v>
          </cell>
          <cell r="C18" t="str">
            <v>생산부</v>
          </cell>
          <cell r="D18" t="str">
            <v>부장</v>
          </cell>
          <cell r="E18">
            <v>1</v>
          </cell>
          <cell r="F18">
            <v>4</v>
          </cell>
          <cell r="G18">
            <v>3</v>
          </cell>
        </row>
        <row r="19">
          <cell r="A19">
            <v>117034</v>
          </cell>
          <cell r="B19" t="str">
            <v>나형수</v>
          </cell>
          <cell r="C19" t="str">
            <v>생산부</v>
          </cell>
          <cell r="D19" t="str">
            <v>차장</v>
          </cell>
          <cell r="E19">
            <v>2</v>
          </cell>
          <cell r="F19">
            <v>5</v>
          </cell>
          <cell r="G19">
            <v>3</v>
          </cell>
        </row>
        <row r="20">
          <cell r="A20">
            <v>135652</v>
          </cell>
          <cell r="B20" t="str">
            <v>남택영</v>
          </cell>
          <cell r="C20" t="str">
            <v>생산부</v>
          </cell>
          <cell r="D20" t="str">
            <v>부장</v>
          </cell>
          <cell r="E20">
            <v>1</v>
          </cell>
          <cell r="F20">
            <v>6</v>
          </cell>
          <cell r="G20">
            <v>1</v>
          </cell>
        </row>
        <row r="21">
          <cell r="A21">
            <v>25863</v>
          </cell>
          <cell r="B21" t="str">
            <v>명문수</v>
          </cell>
          <cell r="C21" t="str">
            <v>품질관리부</v>
          </cell>
          <cell r="D21" t="str">
            <v>차장</v>
          </cell>
          <cell r="E21">
            <v>2</v>
          </cell>
          <cell r="F21">
            <v>5</v>
          </cell>
          <cell r="G21">
            <v>1</v>
          </cell>
        </row>
        <row r="22">
          <cell r="A22">
            <v>211794</v>
          </cell>
          <cell r="B22" t="str">
            <v>박선호</v>
          </cell>
          <cell r="C22" t="str">
            <v>생산부</v>
          </cell>
          <cell r="D22" t="str">
            <v>대리</v>
          </cell>
          <cell r="E22">
            <v>4</v>
          </cell>
          <cell r="F22">
            <v>3</v>
          </cell>
          <cell r="G22">
            <v>3</v>
          </cell>
        </row>
        <row r="23">
          <cell r="A23">
            <v>14328</v>
          </cell>
          <cell r="B23" t="str">
            <v>박정현</v>
          </cell>
          <cell r="C23" t="str">
            <v>사업부</v>
          </cell>
          <cell r="D23" t="str">
            <v>부장</v>
          </cell>
          <cell r="E23">
            <v>1</v>
          </cell>
          <cell r="F23">
            <v>6</v>
          </cell>
          <cell r="G23">
            <v>2</v>
          </cell>
        </row>
        <row r="24">
          <cell r="A24">
            <v>115145</v>
          </cell>
          <cell r="B24" t="str">
            <v>박형배</v>
          </cell>
          <cell r="C24" t="str">
            <v>생산부</v>
          </cell>
          <cell r="D24" t="str">
            <v>과장</v>
          </cell>
          <cell r="E24">
            <v>3</v>
          </cell>
          <cell r="F24">
            <v>5</v>
          </cell>
          <cell r="G24">
            <v>1</v>
          </cell>
        </row>
        <row r="25">
          <cell r="A25">
            <v>136035</v>
          </cell>
          <cell r="B25" t="str">
            <v>배경식</v>
          </cell>
          <cell r="C25" t="str">
            <v>품질관리부</v>
          </cell>
          <cell r="D25" t="str">
            <v>과장</v>
          </cell>
          <cell r="E25">
            <v>3</v>
          </cell>
          <cell r="F25">
            <v>4</v>
          </cell>
          <cell r="G25">
            <v>1</v>
          </cell>
        </row>
        <row r="26">
          <cell r="A26">
            <v>132328</v>
          </cell>
          <cell r="B26" t="str">
            <v>석영진</v>
          </cell>
          <cell r="C26" t="str">
            <v>생산부</v>
          </cell>
          <cell r="D26" t="str">
            <v>과장</v>
          </cell>
          <cell r="E26">
            <v>3</v>
          </cell>
          <cell r="F26">
            <v>4</v>
          </cell>
          <cell r="G26">
            <v>1</v>
          </cell>
        </row>
        <row r="27">
          <cell r="A27">
            <v>130574</v>
          </cell>
          <cell r="B27" t="str">
            <v>선경희</v>
          </cell>
          <cell r="C27" t="str">
            <v>품질관리부</v>
          </cell>
          <cell r="D27" t="str">
            <v>부장</v>
          </cell>
          <cell r="E27">
            <v>1</v>
          </cell>
          <cell r="F27">
            <v>6</v>
          </cell>
          <cell r="G27">
            <v>1</v>
          </cell>
        </row>
        <row r="28">
          <cell r="A28">
            <v>105257</v>
          </cell>
          <cell r="B28" t="str">
            <v>성환식</v>
          </cell>
          <cell r="C28" t="str">
            <v>생산부</v>
          </cell>
          <cell r="D28" t="str">
            <v>과장</v>
          </cell>
          <cell r="E28">
            <v>3</v>
          </cell>
          <cell r="F28">
            <v>4</v>
          </cell>
          <cell r="G28">
            <v>1</v>
          </cell>
        </row>
        <row r="29">
          <cell r="A29">
            <v>130713</v>
          </cell>
          <cell r="B29" t="str">
            <v>송대규</v>
          </cell>
          <cell r="C29" t="str">
            <v>연구소</v>
          </cell>
          <cell r="D29" t="str">
            <v>과장</v>
          </cell>
          <cell r="E29">
            <v>3</v>
          </cell>
          <cell r="F29">
            <v>4</v>
          </cell>
          <cell r="G29">
            <v>1</v>
          </cell>
        </row>
        <row r="30">
          <cell r="A30">
            <v>217987</v>
          </cell>
          <cell r="B30" t="str">
            <v>송부희</v>
          </cell>
          <cell r="C30" t="str">
            <v>품질관리부</v>
          </cell>
          <cell r="D30" t="str">
            <v>대리</v>
          </cell>
          <cell r="E30">
            <v>4</v>
          </cell>
          <cell r="F30">
            <v>3</v>
          </cell>
          <cell r="G30">
            <v>1</v>
          </cell>
        </row>
        <row r="31">
          <cell r="A31">
            <v>211279</v>
          </cell>
          <cell r="B31" t="str">
            <v>신문정</v>
          </cell>
          <cell r="C31" t="str">
            <v>생산부</v>
          </cell>
          <cell r="D31" t="str">
            <v>대리</v>
          </cell>
          <cell r="E31">
            <v>4</v>
          </cell>
          <cell r="F31">
            <v>3</v>
          </cell>
          <cell r="G31">
            <v>3</v>
          </cell>
        </row>
        <row r="32">
          <cell r="A32">
            <v>218399</v>
          </cell>
          <cell r="B32" t="str">
            <v>심성법</v>
          </cell>
          <cell r="C32" t="str">
            <v>품질관리부</v>
          </cell>
          <cell r="D32" t="str">
            <v>사원</v>
          </cell>
          <cell r="E32">
            <v>6</v>
          </cell>
          <cell r="F32">
            <v>2</v>
          </cell>
          <cell r="G32">
            <v>1</v>
          </cell>
        </row>
        <row r="33">
          <cell r="A33">
            <v>33927</v>
          </cell>
          <cell r="B33" t="str">
            <v>양창호</v>
          </cell>
          <cell r="C33" t="str">
            <v>생산부</v>
          </cell>
          <cell r="D33" t="str">
            <v>사원</v>
          </cell>
          <cell r="E33">
            <v>5</v>
          </cell>
          <cell r="F33">
            <v>2</v>
          </cell>
          <cell r="G33">
            <v>1</v>
          </cell>
        </row>
        <row r="34">
          <cell r="A34">
            <v>114262</v>
          </cell>
          <cell r="B34" t="str">
            <v>어은숙</v>
          </cell>
          <cell r="C34" t="str">
            <v>생산부</v>
          </cell>
          <cell r="D34" t="str">
            <v>차장</v>
          </cell>
          <cell r="E34">
            <v>2</v>
          </cell>
          <cell r="F34">
            <v>5</v>
          </cell>
          <cell r="G34">
            <v>1</v>
          </cell>
        </row>
        <row r="35">
          <cell r="A35">
            <v>213938</v>
          </cell>
          <cell r="B35" t="str">
            <v>오현정</v>
          </cell>
          <cell r="C35" t="str">
            <v>생산부</v>
          </cell>
          <cell r="D35" t="str">
            <v>대리</v>
          </cell>
          <cell r="E35">
            <v>4</v>
          </cell>
          <cell r="F35">
            <v>3</v>
          </cell>
          <cell r="G35">
            <v>2</v>
          </cell>
        </row>
        <row r="36">
          <cell r="A36">
            <v>115496</v>
          </cell>
          <cell r="B36" t="str">
            <v>윤미옥</v>
          </cell>
          <cell r="C36" t="str">
            <v>해외지사</v>
          </cell>
          <cell r="D36" t="str">
            <v>과장</v>
          </cell>
          <cell r="E36">
            <v>3</v>
          </cell>
          <cell r="F36">
            <v>4</v>
          </cell>
          <cell r="G36">
            <v>2</v>
          </cell>
        </row>
        <row r="37">
          <cell r="A37">
            <v>36887</v>
          </cell>
          <cell r="B37" t="str">
            <v>윤치원</v>
          </cell>
          <cell r="C37" t="str">
            <v>해외지사</v>
          </cell>
          <cell r="D37" t="str">
            <v>사원</v>
          </cell>
          <cell r="E37">
            <v>5</v>
          </cell>
          <cell r="F37">
            <v>2</v>
          </cell>
          <cell r="G37">
            <v>3</v>
          </cell>
        </row>
        <row r="38">
          <cell r="A38">
            <v>141555</v>
          </cell>
          <cell r="B38" t="str">
            <v>은창우</v>
          </cell>
          <cell r="C38" t="str">
            <v>품질관리부</v>
          </cell>
          <cell r="D38" t="str">
            <v>과장</v>
          </cell>
          <cell r="E38">
            <v>3</v>
          </cell>
          <cell r="F38">
            <v>4</v>
          </cell>
          <cell r="G38">
            <v>3</v>
          </cell>
        </row>
        <row r="39">
          <cell r="A39">
            <v>134182</v>
          </cell>
          <cell r="B39" t="str">
            <v>이광순</v>
          </cell>
          <cell r="C39" t="str">
            <v>기판반</v>
          </cell>
          <cell r="D39" t="str">
            <v>과장</v>
          </cell>
          <cell r="E39">
            <v>3</v>
          </cell>
          <cell r="F39">
            <v>4</v>
          </cell>
          <cell r="G39">
            <v>1</v>
          </cell>
        </row>
        <row r="40">
          <cell r="A40">
            <v>109597</v>
          </cell>
          <cell r="B40" t="str">
            <v>이기락</v>
          </cell>
          <cell r="C40" t="str">
            <v>생산부</v>
          </cell>
          <cell r="D40" t="str">
            <v>과장</v>
          </cell>
          <cell r="E40">
            <v>3</v>
          </cell>
          <cell r="F40">
            <v>4</v>
          </cell>
          <cell r="G40">
            <v>2</v>
          </cell>
        </row>
        <row r="41">
          <cell r="A41">
            <v>217807</v>
          </cell>
          <cell r="B41" t="str">
            <v>이랑</v>
          </cell>
          <cell r="C41" t="str">
            <v>품질관리부</v>
          </cell>
          <cell r="D41" t="str">
            <v>대리</v>
          </cell>
          <cell r="E41">
            <v>4</v>
          </cell>
          <cell r="F41">
            <v>3</v>
          </cell>
          <cell r="G41">
            <v>2</v>
          </cell>
        </row>
        <row r="42">
          <cell r="A42">
            <v>215640</v>
          </cell>
          <cell r="B42" t="str">
            <v>이영낭</v>
          </cell>
          <cell r="C42" t="str">
            <v>품질관리부</v>
          </cell>
          <cell r="D42" t="str">
            <v>대리</v>
          </cell>
          <cell r="E42">
            <v>4</v>
          </cell>
          <cell r="F42">
            <v>3</v>
          </cell>
          <cell r="G42">
            <v>3</v>
          </cell>
        </row>
        <row r="43">
          <cell r="A43">
            <v>215406</v>
          </cell>
          <cell r="B43" t="str">
            <v>이영선</v>
          </cell>
          <cell r="C43" t="str">
            <v>생산부</v>
          </cell>
          <cell r="D43" t="str">
            <v>대리</v>
          </cell>
          <cell r="E43">
            <v>4</v>
          </cell>
          <cell r="F43">
            <v>3</v>
          </cell>
          <cell r="G43">
            <v>1</v>
          </cell>
        </row>
        <row r="44">
          <cell r="A44">
            <v>109248</v>
          </cell>
          <cell r="B44" t="str">
            <v>이인영</v>
          </cell>
          <cell r="C44" t="str">
            <v>생산부</v>
          </cell>
          <cell r="D44" t="str">
            <v>차장</v>
          </cell>
          <cell r="E44">
            <v>2</v>
          </cell>
          <cell r="F44">
            <v>5</v>
          </cell>
          <cell r="G44">
            <v>2</v>
          </cell>
        </row>
        <row r="45">
          <cell r="A45">
            <v>109226</v>
          </cell>
          <cell r="B45" t="str">
            <v>이진수</v>
          </cell>
          <cell r="C45" t="str">
            <v>생산부</v>
          </cell>
          <cell r="D45" t="str">
            <v>과장</v>
          </cell>
          <cell r="E45">
            <v>3</v>
          </cell>
          <cell r="F45">
            <v>4</v>
          </cell>
          <cell r="G45">
            <v>1</v>
          </cell>
        </row>
        <row r="46">
          <cell r="A46">
            <v>33300</v>
          </cell>
          <cell r="B46" t="str">
            <v>이창일</v>
          </cell>
          <cell r="C46" t="str">
            <v>연구소</v>
          </cell>
          <cell r="D46" t="str">
            <v>사원</v>
          </cell>
          <cell r="E46">
            <v>5</v>
          </cell>
          <cell r="F46">
            <v>2</v>
          </cell>
          <cell r="G46">
            <v>1</v>
          </cell>
        </row>
        <row r="47">
          <cell r="A47">
            <v>214369</v>
          </cell>
          <cell r="B47" t="str">
            <v>이하나</v>
          </cell>
          <cell r="C47" t="str">
            <v>생산부</v>
          </cell>
          <cell r="D47" t="str">
            <v>사원</v>
          </cell>
          <cell r="E47">
            <v>6</v>
          </cell>
          <cell r="F47">
            <v>2</v>
          </cell>
          <cell r="G47">
            <v>1</v>
          </cell>
        </row>
        <row r="48">
          <cell r="A48">
            <v>216088</v>
          </cell>
          <cell r="B48" t="str">
            <v>장옥경</v>
          </cell>
          <cell r="C48" t="str">
            <v>생산부</v>
          </cell>
          <cell r="D48" t="str">
            <v>대리</v>
          </cell>
          <cell r="E48">
            <v>4</v>
          </cell>
          <cell r="F48">
            <v>3</v>
          </cell>
          <cell r="G48">
            <v>3</v>
          </cell>
        </row>
        <row r="49">
          <cell r="A49">
            <v>213170</v>
          </cell>
          <cell r="B49" t="str">
            <v>전미희</v>
          </cell>
          <cell r="C49" t="str">
            <v>생산부</v>
          </cell>
          <cell r="D49" t="str">
            <v>대리</v>
          </cell>
          <cell r="E49">
            <v>4</v>
          </cell>
          <cell r="F49">
            <v>3</v>
          </cell>
          <cell r="G49">
            <v>2</v>
          </cell>
        </row>
        <row r="50">
          <cell r="A50">
            <v>138694</v>
          </cell>
          <cell r="B50" t="str">
            <v>전용태</v>
          </cell>
          <cell r="C50" t="str">
            <v>개발실</v>
          </cell>
          <cell r="D50" t="str">
            <v>과장</v>
          </cell>
          <cell r="E50">
            <v>3</v>
          </cell>
          <cell r="F50">
            <v>4</v>
          </cell>
          <cell r="G50">
            <v>2</v>
          </cell>
        </row>
        <row r="51">
          <cell r="A51">
            <v>136449</v>
          </cell>
          <cell r="B51" t="str">
            <v>정대식</v>
          </cell>
          <cell r="C51" t="str">
            <v>품질관리부</v>
          </cell>
          <cell r="D51" t="str">
            <v>과장</v>
          </cell>
          <cell r="E51">
            <v>3</v>
          </cell>
          <cell r="F51">
            <v>4</v>
          </cell>
          <cell r="G51">
            <v>2</v>
          </cell>
        </row>
        <row r="52">
          <cell r="A52">
            <v>141281</v>
          </cell>
          <cell r="B52" t="str">
            <v>조선자</v>
          </cell>
          <cell r="C52" t="str">
            <v>자재</v>
          </cell>
          <cell r="D52" t="str">
            <v>과장</v>
          </cell>
          <cell r="E52">
            <v>3</v>
          </cell>
          <cell r="F52">
            <v>4</v>
          </cell>
          <cell r="G52">
            <v>2</v>
          </cell>
        </row>
        <row r="53">
          <cell r="A53">
            <v>133252</v>
          </cell>
          <cell r="B53" t="str">
            <v>조수남</v>
          </cell>
          <cell r="C53" t="str">
            <v>품질보증계</v>
          </cell>
          <cell r="D53" t="str">
            <v>과장</v>
          </cell>
          <cell r="E53">
            <v>3</v>
          </cell>
          <cell r="F53">
            <v>4</v>
          </cell>
          <cell r="G53">
            <v>3</v>
          </cell>
        </row>
        <row r="54">
          <cell r="A54">
            <v>211860</v>
          </cell>
          <cell r="B54" t="str">
            <v>조형준</v>
          </cell>
          <cell r="C54" t="str">
            <v>설계실</v>
          </cell>
          <cell r="D54" t="str">
            <v>대리</v>
          </cell>
          <cell r="E54">
            <v>4</v>
          </cell>
          <cell r="F54">
            <v>3</v>
          </cell>
          <cell r="G54">
            <v>3</v>
          </cell>
        </row>
        <row r="55">
          <cell r="A55">
            <v>141117</v>
          </cell>
          <cell r="B55" t="str">
            <v>최광림</v>
          </cell>
          <cell r="C55" t="str">
            <v>품질관리부</v>
          </cell>
          <cell r="D55" t="str">
            <v>과장</v>
          </cell>
          <cell r="E55">
            <v>3</v>
          </cell>
          <cell r="F55">
            <v>4</v>
          </cell>
          <cell r="G55">
            <v>1</v>
          </cell>
        </row>
        <row r="56">
          <cell r="A56">
            <v>215531</v>
          </cell>
          <cell r="B56" t="str">
            <v>최은희</v>
          </cell>
          <cell r="C56" t="str">
            <v>품질관리부</v>
          </cell>
          <cell r="D56" t="str">
            <v>대리</v>
          </cell>
          <cell r="E56">
            <v>4</v>
          </cell>
          <cell r="F56">
            <v>3</v>
          </cell>
          <cell r="G56">
            <v>3</v>
          </cell>
        </row>
        <row r="57">
          <cell r="A57">
            <v>42925</v>
          </cell>
          <cell r="B57" t="str">
            <v>최재웅</v>
          </cell>
          <cell r="C57" t="str">
            <v>생산부</v>
          </cell>
          <cell r="D57" t="str">
            <v>사원</v>
          </cell>
          <cell r="E57">
            <v>5</v>
          </cell>
          <cell r="F57">
            <v>2</v>
          </cell>
          <cell r="G57">
            <v>3</v>
          </cell>
        </row>
        <row r="58">
          <cell r="A58">
            <v>213434</v>
          </cell>
          <cell r="B58" t="str">
            <v>최지현</v>
          </cell>
          <cell r="C58" t="str">
            <v>생산부</v>
          </cell>
          <cell r="D58" t="str">
            <v>대리</v>
          </cell>
          <cell r="E58">
            <v>4</v>
          </cell>
          <cell r="F58">
            <v>3</v>
          </cell>
          <cell r="G58">
            <v>1</v>
          </cell>
        </row>
        <row r="59">
          <cell r="A59">
            <v>130054</v>
          </cell>
          <cell r="B59" t="str">
            <v>홍경우</v>
          </cell>
          <cell r="C59" t="str">
            <v>해외협력</v>
          </cell>
          <cell r="D59" t="str">
            <v>차장</v>
          </cell>
          <cell r="E59">
            <v>2</v>
          </cell>
          <cell r="F59">
            <v>5</v>
          </cell>
          <cell r="G59">
            <v>3</v>
          </cell>
        </row>
        <row r="60">
          <cell r="A60">
            <v>133879</v>
          </cell>
          <cell r="B60" t="str">
            <v>황윤기</v>
          </cell>
          <cell r="C60" t="str">
            <v>품질관리부</v>
          </cell>
          <cell r="D60" t="str">
            <v>과장</v>
          </cell>
          <cell r="E60">
            <v>3</v>
          </cell>
          <cell r="F60">
            <v>4</v>
          </cell>
          <cell r="G60">
            <v>3</v>
          </cell>
        </row>
      </sheetData>
      <sheetData sheetId="1">
        <row r="4">
          <cell r="B4">
            <v>1503390</v>
          </cell>
          <cell r="C4">
            <v>1532170</v>
          </cell>
          <cell r="D4">
            <v>1563520</v>
          </cell>
          <cell r="E4">
            <v>15914520</v>
          </cell>
          <cell r="F4">
            <v>1627480</v>
          </cell>
          <cell r="G4">
            <v>1657110</v>
          </cell>
        </row>
        <row r="5">
          <cell r="B5">
            <v>1309920</v>
          </cell>
          <cell r="C5">
            <v>1337760</v>
          </cell>
          <cell r="D5">
            <v>1368550</v>
          </cell>
          <cell r="E5">
            <v>1399670</v>
          </cell>
          <cell r="F5">
            <v>1423210</v>
          </cell>
          <cell r="G5">
            <v>1454630</v>
          </cell>
        </row>
        <row r="6">
          <cell r="B6">
            <v>1146960</v>
          </cell>
          <cell r="C6">
            <v>1165020</v>
          </cell>
          <cell r="D6">
            <v>1188690</v>
          </cell>
          <cell r="E6">
            <v>1212760</v>
          </cell>
          <cell r="F6">
            <v>1236100</v>
          </cell>
          <cell r="G6">
            <v>1261490</v>
          </cell>
        </row>
        <row r="7">
          <cell r="B7">
            <v>993580</v>
          </cell>
          <cell r="C7">
            <v>1014780</v>
          </cell>
          <cell r="D7">
            <v>1030680</v>
          </cell>
          <cell r="E7">
            <v>1050660</v>
          </cell>
          <cell r="F7">
            <v>1072770</v>
          </cell>
          <cell r="G7">
            <v>1092980</v>
          </cell>
        </row>
        <row r="8">
          <cell r="B8">
            <v>858480</v>
          </cell>
          <cell r="C8">
            <v>875470</v>
          </cell>
          <cell r="D8">
            <v>888990</v>
          </cell>
          <cell r="E8">
            <v>909610</v>
          </cell>
          <cell r="F8">
            <v>926090</v>
          </cell>
          <cell r="G8">
            <v>943100</v>
          </cell>
        </row>
        <row r="9">
          <cell r="B9">
            <v>739090</v>
          </cell>
          <cell r="C9">
            <v>752800</v>
          </cell>
          <cell r="D9">
            <v>767880</v>
          </cell>
          <cell r="E9">
            <v>782900</v>
          </cell>
          <cell r="F9">
            <v>798440</v>
          </cell>
          <cell r="G9">
            <v>811300</v>
          </cell>
        </row>
        <row r="14">
          <cell r="B14" t="str">
            <v>부장</v>
          </cell>
          <cell r="C14" t="str">
            <v>차장</v>
          </cell>
          <cell r="D14" t="str">
            <v>과장</v>
          </cell>
          <cell r="E14" t="str">
            <v>대리</v>
          </cell>
          <cell r="F14" t="str">
            <v>사원</v>
          </cell>
        </row>
        <row r="15">
          <cell r="B15">
            <v>400000</v>
          </cell>
          <cell r="C15">
            <v>300000</v>
          </cell>
          <cell r="D15">
            <v>200000</v>
          </cell>
          <cell r="E15">
            <v>100000</v>
          </cell>
          <cell r="F15">
            <v>0</v>
          </cell>
        </row>
      </sheetData>
      <sheetData sheetId="2"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H4">
            <v>700000</v>
          </cell>
          <cell r="L4">
            <v>700000</v>
          </cell>
        </row>
        <row r="5">
          <cell r="B5">
            <v>1000000</v>
          </cell>
          <cell r="C5">
            <v>0</v>
          </cell>
          <cell r="D5">
            <v>0</v>
          </cell>
          <cell r="E5">
            <v>0</v>
          </cell>
          <cell r="H5">
            <v>730000</v>
          </cell>
          <cell r="L5">
            <v>800000</v>
          </cell>
        </row>
        <row r="6">
          <cell r="B6">
            <v>1005000</v>
          </cell>
          <cell r="C6">
            <v>0</v>
          </cell>
          <cell r="D6">
            <v>0</v>
          </cell>
          <cell r="E6">
            <v>0</v>
          </cell>
          <cell r="H6">
            <v>790000</v>
          </cell>
          <cell r="L6">
            <v>900000</v>
          </cell>
        </row>
        <row r="7">
          <cell r="B7">
            <v>1010000</v>
          </cell>
          <cell r="C7">
            <v>0</v>
          </cell>
          <cell r="D7">
            <v>0</v>
          </cell>
          <cell r="E7">
            <v>0</v>
          </cell>
          <cell r="H7">
            <v>850000</v>
          </cell>
          <cell r="L7">
            <v>1000000</v>
          </cell>
        </row>
        <row r="8">
          <cell r="B8">
            <v>1015000</v>
          </cell>
          <cell r="C8">
            <v>0</v>
          </cell>
          <cell r="D8">
            <v>0</v>
          </cell>
          <cell r="E8">
            <v>0</v>
          </cell>
          <cell r="H8">
            <v>920000</v>
          </cell>
          <cell r="L8">
            <v>1100000</v>
          </cell>
        </row>
        <row r="9">
          <cell r="B9">
            <v>1020000</v>
          </cell>
          <cell r="C9">
            <v>0</v>
          </cell>
          <cell r="D9">
            <v>0</v>
          </cell>
          <cell r="E9">
            <v>0</v>
          </cell>
          <cell r="H9">
            <v>990000</v>
          </cell>
          <cell r="L9">
            <v>1200000</v>
          </cell>
        </row>
        <row r="10">
          <cell r="B10">
            <v>1025000</v>
          </cell>
          <cell r="C10">
            <v>0</v>
          </cell>
          <cell r="D10">
            <v>0</v>
          </cell>
          <cell r="E10">
            <v>0</v>
          </cell>
          <cell r="H10">
            <v>1060000</v>
          </cell>
          <cell r="L10">
            <v>1300000</v>
          </cell>
        </row>
        <row r="11">
          <cell r="B11">
            <v>1030000</v>
          </cell>
          <cell r="C11">
            <v>0</v>
          </cell>
          <cell r="D11">
            <v>0</v>
          </cell>
          <cell r="E11">
            <v>0</v>
          </cell>
          <cell r="H11">
            <v>1130000</v>
          </cell>
          <cell r="L11">
            <v>1400000</v>
          </cell>
        </row>
        <row r="12">
          <cell r="B12">
            <v>1035000</v>
          </cell>
          <cell r="C12">
            <v>0</v>
          </cell>
          <cell r="D12">
            <v>0</v>
          </cell>
          <cell r="E12">
            <v>0</v>
          </cell>
          <cell r="H12">
            <v>1210000</v>
          </cell>
          <cell r="L12">
            <v>1500000</v>
          </cell>
        </row>
        <row r="13">
          <cell r="B13">
            <v>1040000</v>
          </cell>
          <cell r="C13">
            <v>0</v>
          </cell>
          <cell r="D13">
            <v>0</v>
          </cell>
          <cell r="E13">
            <v>0</v>
          </cell>
          <cell r="H13">
            <v>1290000</v>
          </cell>
          <cell r="L13">
            <v>1600000</v>
          </cell>
        </row>
        <row r="14">
          <cell r="B14">
            <v>1045000</v>
          </cell>
          <cell r="C14">
            <v>30</v>
          </cell>
          <cell r="D14">
            <v>0</v>
          </cell>
          <cell r="E14">
            <v>0</v>
          </cell>
          <cell r="H14">
            <v>1380000</v>
          </cell>
          <cell r="L14">
            <v>1700000</v>
          </cell>
        </row>
        <row r="15">
          <cell r="B15">
            <v>1050000</v>
          </cell>
          <cell r="C15">
            <v>120</v>
          </cell>
          <cell r="D15">
            <v>0</v>
          </cell>
          <cell r="E15">
            <v>0</v>
          </cell>
          <cell r="H15">
            <v>1470000</v>
          </cell>
          <cell r="L15">
            <v>18300000</v>
          </cell>
        </row>
        <row r="16">
          <cell r="B16">
            <v>1055000</v>
          </cell>
          <cell r="C16">
            <v>210</v>
          </cell>
          <cell r="D16">
            <v>0</v>
          </cell>
          <cell r="E16">
            <v>0</v>
          </cell>
          <cell r="H16">
            <v>1560000</v>
          </cell>
          <cell r="L16">
            <v>19800000</v>
          </cell>
        </row>
        <row r="17">
          <cell r="B17">
            <v>1060000</v>
          </cell>
          <cell r="C17">
            <v>300</v>
          </cell>
          <cell r="D17">
            <v>0</v>
          </cell>
          <cell r="E17">
            <v>0</v>
          </cell>
          <cell r="H17">
            <v>1660000</v>
          </cell>
        </row>
        <row r="18">
          <cell r="B18">
            <v>1065000</v>
          </cell>
          <cell r="C18">
            <v>390</v>
          </cell>
          <cell r="D18">
            <v>0</v>
          </cell>
          <cell r="E18">
            <v>0</v>
          </cell>
          <cell r="H18">
            <v>1760000</v>
          </cell>
        </row>
        <row r="19">
          <cell r="B19">
            <v>1070000</v>
          </cell>
          <cell r="C19">
            <v>480</v>
          </cell>
          <cell r="D19">
            <v>0</v>
          </cell>
          <cell r="E19">
            <v>0</v>
          </cell>
          <cell r="H19">
            <v>1860000</v>
          </cell>
        </row>
        <row r="20">
          <cell r="B20">
            <v>1075000</v>
          </cell>
          <cell r="C20">
            <v>570</v>
          </cell>
          <cell r="D20">
            <v>0</v>
          </cell>
          <cell r="E20">
            <v>0</v>
          </cell>
          <cell r="H20">
            <v>1970000</v>
          </cell>
        </row>
        <row r="21">
          <cell r="B21">
            <v>1080000</v>
          </cell>
          <cell r="C21">
            <v>660</v>
          </cell>
          <cell r="D21">
            <v>0</v>
          </cell>
          <cell r="E21">
            <v>0</v>
          </cell>
        </row>
        <row r="22">
          <cell r="B22">
            <v>1085000</v>
          </cell>
          <cell r="C22">
            <v>750</v>
          </cell>
          <cell r="D22">
            <v>0</v>
          </cell>
          <cell r="E22">
            <v>0</v>
          </cell>
        </row>
        <row r="23">
          <cell r="B23">
            <v>1090000</v>
          </cell>
          <cell r="C23">
            <v>840</v>
          </cell>
          <cell r="D23">
            <v>0</v>
          </cell>
          <cell r="E23">
            <v>0</v>
          </cell>
        </row>
        <row r="24">
          <cell r="B24">
            <v>1095000</v>
          </cell>
          <cell r="C24">
            <v>820</v>
          </cell>
          <cell r="D24">
            <v>0</v>
          </cell>
          <cell r="E24">
            <v>0</v>
          </cell>
        </row>
        <row r="25">
          <cell r="B25">
            <v>1100000</v>
          </cell>
          <cell r="C25">
            <v>910</v>
          </cell>
          <cell r="D25">
            <v>0</v>
          </cell>
          <cell r="E25">
            <v>0</v>
          </cell>
        </row>
        <row r="26">
          <cell r="B26">
            <v>1105000</v>
          </cell>
          <cell r="C26">
            <v>1000</v>
          </cell>
          <cell r="D26">
            <v>0</v>
          </cell>
          <cell r="E26">
            <v>0</v>
          </cell>
        </row>
        <row r="27">
          <cell r="B27">
            <v>1110000</v>
          </cell>
          <cell r="C27">
            <v>1090</v>
          </cell>
          <cell r="D27">
            <v>0</v>
          </cell>
          <cell r="E27">
            <v>0</v>
          </cell>
        </row>
        <row r="28">
          <cell r="B28">
            <v>1115000</v>
          </cell>
          <cell r="C28">
            <v>1180</v>
          </cell>
          <cell r="D28">
            <v>0</v>
          </cell>
          <cell r="E28">
            <v>0</v>
          </cell>
        </row>
        <row r="29">
          <cell r="B29">
            <v>1120000</v>
          </cell>
          <cell r="C29">
            <v>1270</v>
          </cell>
          <cell r="D29">
            <v>0</v>
          </cell>
          <cell r="E29">
            <v>0</v>
          </cell>
        </row>
        <row r="30">
          <cell r="B30">
            <v>1125000</v>
          </cell>
          <cell r="C30">
            <v>1360</v>
          </cell>
          <cell r="D30">
            <v>0</v>
          </cell>
          <cell r="E30">
            <v>0</v>
          </cell>
        </row>
        <row r="31">
          <cell r="B31">
            <v>1130000</v>
          </cell>
          <cell r="C31">
            <v>1450</v>
          </cell>
          <cell r="D31">
            <v>0</v>
          </cell>
          <cell r="E31">
            <v>0</v>
          </cell>
        </row>
        <row r="32">
          <cell r="B32">
            <v>1135000</v>
          </cell>
          <cell r="C32">
            <v>1540</v>
          </cell>
          <cell r="D32">
            <v>40</v>
          </cell>
          <cell r="E32">
            <v>0</v>
          </cell>
        </row>
        <row r="33">
          <cell r="B33">
            <v>1140000</v>
          </cell>
          <cell r="C33">
            <v>1630</v>
          </cell>
          <cell r="D33">
            <v>130</v>
          </cell>
          <cell r="E33">
            <v>0</v>
          </cell>
        </row>
        <row r="34">
          <cell r="B34">
            <v>1145000</v>
          </cell>
          <cell r="C34">
            <v>1720</v>
          </cell>
          <cell r="D34">
            <v>220</v>
          </cell>
          <cell r="E34">
            <v>0</v>
          </cell>
        </row>
        <row r="35">
          <cell r="B35">
            <v>1150000</v>
          </cell>
          <cell r="C35">
            <v>1810</v>
          </cell>
          <cell r="D35">
            <v>310</v>
          </cell>
          <cell r="E35">
            <v>0</v>
          </cell>
        </row>
        <row r="36">
          <cell r="B36">
            <v>1155000</v>
          </cell>
          <cell r="C36">
            <v>1900</v>
          </cell>
          <cell r="D36">
            <v>400</v>
          </cell>
          <cell r="E36">
            <v>0</v>
          </cell>
        </row>
        <row r="37">
          <cell r="B37">
            <v>1160000</v>
          </cell>
          <cell r="C37">
            <v>1990</v>
          </cell>
          <cell r="D37">
            <v>490</v>
          </cell>
          <cell r="E37">
            <v>0</v>
          </cell>
        </row>
        <row r="38">
          <cell r="B38">
            <v>1165000</v>
          </cell>
          <cell r="C38">
            <v>2080</v>
          </cell>
          <cell r="D38">
            <v>580</v>
          </cell>
          <cell r="E38">
            <v>0</v>
          </cell>
        </row>
        <row r="39">
          <cell r="B39">
            <v>1170000</v>
          </cell>
          <cell r="C39">
            <v>2040</v>
          </cell>
          <cell r="D39">
            <v>540</v>
          </cell>
          <cell r="E39">
            <v>0</v>
          </cell>
        </row>
        <row r="40">
          <cell r="B40">
            <v>1175000</v>
          </cell>
          <cell r="C40">
            <v>2130</v>
          </cell>
          <cell r="D40">
            <v>630</v>
          </cell>
          <cell r="E40">
            <v>0</v>
          </cell>
        </row>
        <row r="41">
          <cell r="B41">
            <v>1180000</v>
          </cell>
          <cell r="C41">
            <v>2220</v>
          </cell>
          <cell r="D41">
            <v>720</v>
          </cell>
          <cell r="E41">
            <v>0</v>
          </cell>
        </row>
        <row r="42">
          <cell r="B42">
            <v>1185000</v>
          </cell>
          <cell r="C42">
            <v>2310</v>
          </cell>
          <cell r="D42">
            <v>810</v>
          </cell>
          <cell r="E42">
            <v>0</v>
          </cell>
        </row>
        <row r="43">
          <cell r="B43">
            <v>1190000</v>
          </cell>
          <cell r="C43">
            <v>2400</v>
          </cell>
          <cell r="D43">
            <v>900</v>
          </cell>
          <cell r="E43">
            <v>0</v>
          </cell>
        </row>
        <row r="44">
          <cell r="B44">
            <v>1195000</v>
          </cell>
          <cell r="C44">
            <v>2490</v>
          </cell>
          <cell r="D44">
            <v>990</v>
          </cell>
          <cell r="E44">
            <v>0</v>
          </cell>
        </row>
        <row r="45">
          <cell r="B45">
            <v>1200000</v>
          </cell>
          <cell r="C45">
            <v>2580</v>
          </cell>
          <cell r="D45">
            <v>1080</v>
          </cell>
          <cell r="E45">
            <v>0</v>
          </cell>
        </row>
        <row r="46">
          <cell r="B46">
            <v>1205000</v>
          </cell>
          <cell r="C46">
            <v>2670</v>
          </cell>
          <cell r="D46">
            <v>1170</v>
          </cell>
          <cell r="E46">
            <v>0</v>
          </cell>
        </row>
        <row r="47">
          <cell r="B47">
            <v>1210000</v>
          </cell>
          <cell r="C47">
            <v>2760</v>
          </cell>
          <cell r="D47">
            <v>1260</v>
          </cell>
          <cell r="E47">
            <v>0</v>
          </cell>
        </row>
        <row r="48">
          <cell r="B48">
            <v>1215000</v>
          </cell>
          <cell r="C48">
            <v>2850</v>
          </cell>
          <cell r="D48">
            <v>1350</v>
          </cell>
          <cell r="E48">
            <v>0</v>
          </cell>
        </row>
        <row r="49">
          <cell r="B49">
            <v>1220000</v>
          </cell>
          <cell r="C49">
            <v>2940</v>
          </cell>
          <cell r="D49">
            <v>1440</v>
          </cell>
          <cell r="E49">
            <v>0</v>
          </cell>
        </row>
        <row r="50">
          <cell r="B50">
            <v>1225000</v>
          </cell>
          <cell r="C50">
            <v>3030</v>
          </cell>
          <cell r="D50">
            <v>1530</v>
          </cell>
          <cell r="E50">
            <v>0</v>
          </cell>
        </row>
        <row r="51">
          <cell r="B51">
            <v>1230000</v>
          </cell>
          <cell r="C51">
            <v>3120</v>
          </cell>
          <cell r="D51">
            <v>1620</v>
          </cell>
          <cell r="E51">
            <v>0</v>
          </cell>
        </row>
        <row r="52">
          <cell r="B52">
            <v>1235000</v>
          </cell>
          <cell r="C52">
            <v>3210</v>
          </cell>
          <cell r="D52">
            <v>1710</v>
          </cell>
          <cell r="E52">
            <v>0</v>
          </cell>
        </row>
        <row r="53">
          <cell r="B53">
            <v>1240000</v>
          </cell>
          <cell r="C53">
            <v>3300</v>
          </cell>
          <cell r="D53">
            <v>1800</v>
          </cell>
          <cell r="E53">
            <v>0</v>
          </cell>
        </row>
        <row r="54">
          <cell r="B54">
            <v>1245000</v>
          </cell>
          <cell r="C54">
            <v>3390</v>
          </cell>
          <cell r="D54">
            <v>1890</v>
          </cell>
          <cell r="E54">
            <v>0</v>
          </cell>
        </row>
        <row r="55">
          <cell r="B55">
            <v>1250000</v>
          </cell>
          <cell r="C55">
            <v>3380</v>
          </cell>
          <cell r="D55">
            <v>1880</v>
          </cell>
          <cell r="E55">
            <v>0</v>
          </cell>
        </row>
        <row r="56">
          <cell r="B56">
            <v>1255000</v>
          </cell>
          <cell r="C56">
            <v>3530</v>
          </cell>
          <cell r="D56">
            <v>2030</v>
          </cell>
          <cell r="E56">
            <v>0</v>
          </cell>
        </row>
        <row r="57">
          <cell r="B57">
            <v>1260000</v>
          </cell>
          <cell r="C57">
            <v>3690</v>
          </cell>
          <cell r="D57">
            <v>2190</v>
          </cell>
          <cell r="E57">
            <v>0</v>
          </cell>
        </row>
        <row r="58">
          <cell r="B58">
            <v>1265000</v>
          </cell>
          <cell r="C58">
            <v>3840</v>
          </cell>
          <cell r="D58">
            <v>2340</v>
          </cell>
          <cell r="E58">
            <v>0</v>
          </cell>
        </row>
        <row r="59">
          <cell r="B59">
            <v>1270000</v>
          </cell>
          <cell r="C59">
            <v>3990</v>
          </cell>
          <cell r="D59">
            <v>2490</v>
          </cell>
          <cell r="E59">
            <v>0</v>
          </cell>
        </row>
        <row r="60">
          <cell r="B60">
            <v>1275000</v>
          </cell>
          <cell r="C60">
            <v>4150</v>
          </cell>
          <cell r="D60">
            <v>2650</v>
          </cell>
          <cell r="E60">
            <v>0</v>
          </cell>
        </row>
        <row r="61">
          <cell r="B61">
            <v>1280000</v>
          </cell>
          <cell r="C61">
            <v>4300</v>
          </cell>
          <cell r="D61">
            <v>2800</v>
          </cell>
          <cell r="E61">
            <v>0</v>
          </cell>
        </row>
        <row r="62">
          <cell r="B62">
            <v>1285000</v>
          </cell>
          <cell r="C62">
            <v>4450</v>
          </cell>
          <cell r="D62">
            <v>2950</v>
          </cell>
          <cell r="E62">
            <v>0</v>
          </cell>
        </row>
        <row r="63">
          <cell r="B63">
            <v>1290000</v>
          </cell>
          <cell r="C63">
            <v>4610</v>
          </cell>
          <cell r="D63">
            <v>3110</v>
          </cell>
          <cell r="E63">
            <v>0</v>
          </cell>
        </row>
        <row r="64">
          <cell r="B64">
            <v>1295000</v>
          </cell>
          <cell r="C64">
            <v>4760</v>
          </cell>
          <cell r="D64">
            <v>3260</v>
          </cell>
          <cell r="E64">
            <v>0</v>
          </cell>
        </row>
        <row r="65">
          <cell r="B65">
            <v>1300000</v>
          </cell>
          <cell r="C65">
            <v>4910</v>
          </cell>
          <cell r="D65">
            <v>3410</v>
          </cell>
          <cell r="E65">
            <v>0</v>
          </cell>
        </row>
        <row r="66">
          <cell r="B66">
            <v>1305000</v>
          </cell>
          <cell r="C66">
            <v>5060</v>
          </cell>
          <cell r="D66">
            <v>3560</v>
          </cell>
          <cell r="E66">
            <v>0</v>
          </cell>
        </row>
        <row r="67">
          <cell r="B67">
            <v>1310000</v>
          </cell>
          <cell r="C67">
            <v>5220</v>
          </cell>
          <cell r="D67">
            <v>3720</v>
          </cell>
          <cell r="E67">
            <v>0</v>
          </cell>
        </row>
        <row r="68">
          <cell r="B68">
            <v>1315000</v>
          </cell>
          <cell r="C68">
            <v>5370</v>
          </cell>
          <cell r="D68">
            <v>3870</v>
          </cell>
          <cell r="E68">
            <v>0</v>
          </cell>
        </row>
        <row r="69">
          <cell r="B69">
            <v>1320000</v>
          </cell>
          <cell r="C69">
            <v>5520</v>
          </cell>
          <cell r="D69">
            <v>4020</v>
          </cell>
          <cell r="E69">
            <v>0</v>
          </cell>
        </row>
        <row r="70">
          <cell r="B70">
            <v>1325000</v>
          </cell>
          <cell r="C70">
            <v>5680</v>
          </cell>
          <cell r="D70">
            <v>4180</v>
          </cell>
          <cell r="E70">
            <v>0</v>
          </cell>
        </row>
        <row r="71">
          <cell r="B71">
            <v>1330000</v>
          </cell>
          <cell r="C71">
            <v>5830</v>
          </cell>
          <cell r="D71">
            <v>4330</v>
          </cell>
          <cell r="E71">
            <v>0</v>
          </cell>
        </row>
        <row r="72">
          <cell r="B72">
            <v>1335000</v>
          </cell>
          <cell r="C72">
            <v>5840</v>
          </cell>
          <cell r="D72">
            <v>4340</v>
          </cell>
          <cell r="E72">
            <v>0</v>
          </cell>
        </row>
        <row r="73">
          <cell r="B73">
            <v>1340000</v>
          </cell>
          <cell r="C73">
            <v>5990</v>
          </cell>
          <cell r="D73">
            <v>4490</v>
          </cell>
          <cell r="E73">
            <v>0</v>
          </cell>
        </row>
        <row r="74">
          <cell r="B74">
            <v>1345000</v>
          </cell>
          <cell r="C74">
            <v>6140</v>
          </cell>
          <cell r="D74">
            <v>4640</v>
          </cell>
          <cell r="E74">
            <v>0</v>
          </cell>
        </row>
        <row r="75">
          <cell r="B75">
            <v>1350000</v>
          </cell>
          <cell r="C75">
            <v>6300</v>
          </cell>
          <cell r="D75">
            <v>4800</v>
          </cell>
          <cell r="E75">
            <v>0</v>
          </cell>
        </row>
        <row r="76">
          <cell r="B76">
            <v>1355000</v>
          </cell>
          <cell r="C76">
            <v>6450</v>
          </cell>
          <cell r="D76">
            <v>4950</v>
          </cell>
          <cell r="E76">
            <v>0</v>
          </cell>
        </row>
        <row r="77">
          <cell r="B77">
            <v>1360000</v>
          </cell>
          <cell r="C77">
            <v>6600</v>
          </cell>
          <cell r="D77">
            <v>5100</v>
          </cell>
          <cell r="E77">
            <v>0</v>
          </cell>
        </row>
        <row r="78">
          <cell r="B78">
            <v>1365000</v>
          </cell>
          <cell r="C78">
            <v>6750</v>
          </cell>
          <cell r="D78">
            <v>5250</v>
          </cell>
          <cell r="E78">
            <v>150</v>
          </cell>
        </row>
        <row r="79">
          <cell r="B79">
            <v>1370000</v>
          </cell>
          <cell r="C79">
            <v>6910</v>
          </cell>
          <cell r="D79">
            <v>5410</v>
          </cell>
          <cell r="E79">
            <v>310</v>
          </cell>
        </row>
        <row r="80">
          <cell r="B80">
            <v>1375000</v>
          </cell>
          <cell r="C80">
            <v>7060</v>
          </cell>
          <cell r="D80">
            <v>5560</v>
          </cell>
          <cell r="E80">
            <v>460</v>
          </cell>
        </row>
        <row r="81">
          <cell r="B81">
            <v>1380000</v>
          </cell>
          <cell r="C81">
            <v>7210</v>
          </cell>
          <cell r="D81">
            <v>5710</v>
          </cell>
          <cell r="E81">
            <v>610</v>
          </cell>
        </row>
        <row r="82">
          <cell r="B82">
            <v>1385000</v>
          </cell>
          <cell r="C82">
            <v>7370</v>
          </cell>
          <cell r="D82">
            <v>5870</v>
          </cell>
          <cell r="E82">
            <v>770</v>
          </cell>
        </row>
        <row r="83">
          <cell r="B83">
            <v>1390000</v>
          </cell>
          <cell r="C83">
            <v>7520</v>
          </cell>
          <cell r="D83">
            <v>6020</v>
          </cell>
          <cell r="E83">
            <v>920</v>
          </cell>
        </row>
        <row r="84">
          <cell r="B84">
            <v>1395000</v>
          </cell>
          <cell r="C84">
            <v>7670</v>
          </cell>
          <cell r="D84">
            <v>6170</v>
          </cell>
          <cell r="E84">
            <v>1070</v>
          </cell>
        </row>
        <row r="85">
          <cell r="B85">
            <v>1400000</v>
          </cell>
          <cell r="C85">
            <v>7830</v>
          </cell>
          <cell r="D85">
            <v>6330</v>
          </cell>
          <cell r="E85">
            <v>1230</v>
          </cell>
        </row>
        <row r="86">
          <cell r="B86">
            <v>1405000</v>
          </cell>
          <cell r="C86">
            <v>7980</v>
          </cell>
          <cell r="D86">
            <v>6480</v>
          </cell>
          <cell r="E86">
            <v>1380</v>
          </cell>
        </row>
        <row r="87">
          <cell r="B87">
            <v>1410000</v>
          </cell>
          <cell r="C87">
            <v>8130</v>
          </cell>
          <cell r="D87">
            <v>6630</v>
          </cell>
          <cell r="E87">
            <v>1530</v>
          </cell>
        </row>
        <row r="88">
          <cell r="B88">
            <v>1415000</v>
          </cell>
          <cell r="C88">
            <v>8280</v>
          </cell>
          <cell r="D88">
            <v>6780</v>
          </cell>
          <cell r="E88">
            <v>1680</v>
          </cell>
        </row>
        <row r="89">
          <cell r="B89">
            <v>1420000</v>
          </cell>
          <cell r="C89">
            <v>8440</v>
          </cell>
          <cell r="D89">
            <v>6940</v>
          </cell>
          <cell r="E89">
            <v>1840</v>
          </cell>
        </row>
        <row r="90">
          <cell r="B90">
            <v>1425000</v>
          </cell>
          <cell r="C90">
            <v>8450</v>
          </cell>
          <cell r="D90">
            <v>6950</v>
          </cell>
          <cell r="E90">
            <v>1850</v>
          </cell>
        </row>
        <row r="91">
          <cell r="B91">
            <v>1430000</v>
          </cell>
          <cell r="C91">
            <v>8600</v>
          </cell>
          <cell r="D91">
            <v>7100</v>
          </cell>
          <cell r="E91">
            <v>2000</v>
          </cell>
        </row>
        <row r="92">
          <cell r="B92">
            <v>1435000</v>
          </cell>
          <cell r="C92">
            <v>8750</v>
          </cell>
          <cell r="D92">
            <v>7250</v>
          </cell>
          <cell r="E92">
            <v>2150</v>
          </cell>
        </row>
        <row r="93">
          <cell r="B93">
            <v>1440000</v>
          </cell>
          <cell r="C93">
            <v>8900</v>
          </cell>
          <cell r="D93">
            <v>7400</v>
          </cell>
          <cell r="E93">
            <v>2300</v>
          </cell>
        </row>
        <row r="94">
          <cell r="B94">
            <v>1445000</v>
          </cell>
          <cell r="C94">
            <v>9060</v>
          </cell>
          <cell r="D94">
            <v>7560</v>
          </cell>
          <cell r="E94">
            <v>2460</v>
          </cell>
        </row>
        <row r="95">
          <cell r="B95">
            <v>1450000</v>
          </cell>
          <cell r="C95">
            <v>9210</v>
          </cell>
          <cell r="D95">
            <v>7710</v>
          </cell>
          <cell r="E95">
            <v>2610</v>
          </cell>
        </row>
        <row r="96">
          <cell r="B96">
            <v>1455000</v>
          </cell>
          <cell r="C96">
            <v>9360</v>
          </cell>
          <cell r="D96">
            <v>7860</v>
          </cell>
          <cell r="E96">
            <v>2760</v>
          </cell>
        </row>
        <row r="97">
          <cell r="B97">
            <v>1460000</v>
          </cell>
          <cell r="C97">
            <v>9520</v>
          </cell>
          <cell r="D97">
            <v>8020</v>
          </cell>
          <cell r="E97">
            <v>2920</v>
          </cell>
        </row>
        <row r="98">
          <cell r="B98">
            <v>1465000</v>
          </cell>
          <cell r="C98">
            <v>9670</v>
          </cell>
          <cell r="D98">
            <v>8170</v>
          </cell>
          <cell r="E98">
            <v>3070</v>
          </cell>
        </row>
        <row r="99">
          <cell r="B99">
            <v>1470000</v>
          </cell>
          <cell r="C99">
            <v>9820</v>
          </cell>
          <cell r="D99">
            <v>8320</v>
          </cell>
          <cell r="E99">
            <v>3220</v>
          </cell>
        </row>
        <row r="100">
          <cell r="B100">
            <v>1475000</v>
          </cell>
          <cell r="C100">
            <v>9980</v>
          </cell>
          <cell r="D100">
            <v>8480</v>
          </cell>
          <cell r="E100">
            <v>3380</v>
          </cell>
        </row>
        <row r="101">
          <cell r="B101">
            <v>1480000</v>
          </cell>
          <cell r="C101">
            <v>10130</v>
          </cell>
          <cell r="D101">
            <v>8630</v>
          </cell>
          <cell r="E101">
            <v>3530</v>
          </cell>
        </row>
        <row r="102">
          <cell r="B102">
            <v>1485000</v>
          </cell>
          <cell r="C102">
            <v>10280</v>
          </cell>
          <cell r="D102">
            <v>8780</v>
          </cell>
          <cell r="E102">
            <v>3680</v>
          </cell>
        </row>
        <row r="103">
          <cell r="B103">
            <v>1490000</v>
          </cell>
          <cell r="C103">
            <v>10430</v>
          </cell>
          <cell r="D103">
            <v>8930</v>
          </cell>
          <cell r="E103">
            <v>3830</v>
          </cell>
        </row>
        <row r="104">
          <cell r="B104">
            <v>1495000</v>
          </cell>
          <cell r="C104">
            <v>10590</v>
          </cell>
          <cell r="D104">
            <v>9090</v>
          </cell>
          <cell r="E104">
            <v>3990</v>
          </cell>
        </row>
        <row r="105">
          <cell r="B105">
            <v>1500000</v>
          </cell>
          <cell r="C105">
            <v>10820</v>
          </cell>
          <cell r="D105">
            <v>9320</v>
          </cell>
          <cell r="E105">
            <v>4220</v>
          </cell>
        </row>
        <row r="106">
          <cell r="B106">
            <v>1510000</v>
          </cell>
          <cell r="C106">
            <v>10980</v>
          </cell>
          <cell r="D106">
            <v>9480</v>
          </cell>
          <cell r="E106">
            <v>4380</v>
          </cell>
        </row>
        <row r="107">
          <cell r="B107">
            <v>1520000</v>
          </cell>
          <cell r="C107">
            <v>11280</v>
          </cell>
          <cell r="D107">
            <v>9780</v>
          </cell>
          <cell r="E107">
            <v>4680</v>
          </cell>
        </row>
        <row r="108">
          <cell r="B108">
            <v>1530000</v>
          </cell>
          <cell r="C108">
            <v>11590</v>
          </cell>
          <cell r="D108">
            <v>10090</v>
          </cell>
          <cell r="E108">
            <v>4990</v>
          </cell>
        </row>
        <row r="109">
          <cell r="B109">
            <v>1540000</v>
          </cell>
          <cell r="C109">
            <v>11890</v>
          </cell>
          <cell r="D109">
            <v>10390</v>
          </cell>
          <cell r="E109">
            <v>5290</v>
          </cell>
        </row>
        <row r="110">
          <cell r="B110">
            <v>1550000</v>
          </cell>
          <cell r="C110">
            <v>12200</v>
          </cell>
          <cell r="D110">
            <v>10700</v>
          </cell>
          <cell r="E110">
            <v>5600</v>
          </cell>
        </row>
        <row r="111">
          <cell r="B111">
            <v>1560000</v>
          </cell>
          <cell r="C111">
            <v>12510</v>
          </cell>
          <cell r="D111">
            <v>11010</v>
          </cell>
          <cell r="E111">
            <v>5910</v>
          </cell>
        </row>
        <row r="112">
          <cell r="B112">
            <v>1570000</v>
          </cell>
          <cell r="C112">
            <v>12810</v>
          </cell>
          <cell r="D112">
            <v>11310</v>
          </cell>
          <cell r="E112">
            <v>6210</v>
          </cell>
        </row>
        <row r="113">
          <cell r="B113">
            <v>1580000</v>
          </cell>
          <cell r="C113">
            <v>13120</v>
          </cell>
          <cell r="D113">
            <v>11620</v>
          </cell>
          <cell r="E113">
            <v>6520</v>
          </cell>
        </row>
        <row r="114">
          <cell r="B114">
            <v>1590000</v>
          </cell>
          <cell r="C114">
            <v>13420</v>
          </cell>
          <cell r="D114">
            <v>11920</v>
          </cell>
          <cell r="E114">
            <v>6820</v>
          </cell>
        </row>
        <row r="115">
          <cell r="B115">
            <v>1600000</v>
          </cell>
          <cell r="C115">
            <v>13730</v>
          </cell>
          <cell r="D115">
            <v>12230</v>
          </cell>
          <cell r="E115">
            <v>7130</v>
          </cell>
        </row>
        <row r="116">
          <cell r="B116">
            <v>1610000</v>
          </cell>
          <cell r="C116">
            <v>13870</v>
          </cell>
          <cell r="D116">
            <v>12370</v>
          </cell>
          <cell r="E116">
            <v>7270</v>
          </cell>
        </row>
        <row r="117">
          <cell r="B117">
            <v>1620000</v>
          </cell>
          <cell r="C117">
            <v>14180</v>
          </cell>
          <cell r="D117">
            <v>12680</v>
          </cell>
          <cell r="E117">
            <v>7580</v>
          </cell>
        </row>
        <row r="118">
          <cell r="B118">
            <v>1630000</v>
          </cell>
          <cell r="C118">
            <v>14490</v>
          </cell>
          <cell r="D118">
            <v>12990</v>
          </cell>
          <cell r="E118">
            <v>7890</v>
          </cell>
        </row>
        <row r="119">
          <cell r="B119">
            <v>1640000</v>
          </cell>
          <cell r="C119">
            <v>14790</v>
          </cell>
          <cell r="D119">
            <v>13290</v>
          </cell>
          <cell r="E119">
            <v>8190</v>
          </cell>
        </row>
        <row r="120">
          <cell r="B120">
            <v>1650000</v>
          </cell>
          <cell r="C120">
            <v>15100</v>
          </cell>
          <cell r="D120">
            <v>13600</v>
          </cell>
          <cell r="E120">
            <v>8500</v>
          </cell>
        </row>
        <row r="121">
          <cell r="B121">
            <v>1660000</v>
          </cell>
          <cell r="C121">
            <v>15400</v>
          </cell>
          <cell r="D121">
            <v>13900</v>
          </cell>
          <cell r="E121">
            <v>8800</v>
          </cell>
        </row>
        <row r="122">
          <cell r="B122">
            <v>1670000</v>
          </cell>
          <cell r="C122">
            <v>15710</v>
          </cell>
          <cell r="D122">
            <v>14210</v>
          </cell>
          <cell r="E122">
            <v>9110</v>
          </cell>
        </row>
        <row r="123">
          <cell r="B123">
            <v>1680000</v>
          </cell>
          <cell r="C123">
            <v>16020</v>
          </cell>
          <cell r="D123">
            <v>14520</v>
          </cell>
          <cell r="E123">
            <v>9420</v>
          </cell>
        </row>
        <row r="124">
          <cell r="B124">
            <v>1690000</v>
          </cell>
          <cell r="C124">
            <v>16320</v>
          </cell>
          <cell r="D124">
            <v>14820</v>
          </cell>
          <cell r="E124">
            <v>9720</v>
          </cell>
        </row>
        <row r="125">
          <cell r="B125">
            <v>1700000</v>
          </cell>
          <cell r="C125">
            <v>16630</v>
          </cell>
          <cell r="D125">
            <v>15130</v>
          </cell>
          <cell r="E125">
            <v>10030</v>
          </cell>
        </row>
        <row r="126">
          <cell r="B126">
            <v>1710000</v>
          </cell>
          <cell r="C126">
            <v>16770</v>
          </cell>
          <cell r="D126">
            <v>15270</v>
          </cell>
          <cell r="E126">
            <v>10170</v>
          </cell>
        </row>
        <row r="127">
          <cell r="B127">
            <v>1720000</v>
          </cell>
          <cell r="C127">
            <v>17080</v>
          </cell>
          <cell r="D127">
            <v>15580</v>
          </cell>
          <cell r="E127">
            <v>10480</v>
          </cell>
        </row>
        <row r="128">
          <cell r="B128">
            <v>1730000</v>
          </cell>
          <cell r="C128">
            <v>17380</v>
          </cell>
          <cell r="D128">
            <v>15880</v>
          </cell>
          <cell r="E128">
            <v>10780</v>
          </cell>
        </row>
        <row r="129">
          <cell r="B129">
            <v>1740000</v>
          </cell>
          <cell r="C129">
            <v>17690</v>
          </cell>
          <cell r="D129">
            <v>16190</v>
          </cell>
          <cell r="E129">
            <v>11090</v>
          </cell>
        </row>
        <row r="130">
          <cell r="B130">
            <v>1750000</v>
          </cell>
          <cell r="C130">
            <v>18000</v>
          </cell>
          <cell r="D130">
            <v>16500</v>
          </cell>
          <cell r="E130">
            <v>11400</v>
          </cell>
        </row>
        <row r="131">
          <cell r="B131">
            <v>1760000</v>
          </cell>
          <cell r="C131">
            <v>18300</v>
          </cell>
          <cell r="D131">
            <v>16800</v>
          </cell>
          <cell r="E131">
            <v>11700</v>
          </cell>
        </row>
        <row r="132">
          <cell r="B132">
            <v>1770000</v>
          </cell>
          <cell r="C132">
            <v>18610</v>
          </cell>
          <cell r="D132">
            <v>17110</v>
          </cell>
          <cell r="E132">
            <v>12010</v>
          </cell>
        </row>
        <row r="133">
          <cell r="B133">
            <v>1780000</v>
          </cell>
          <cell r="C133">
            <v>19010</v>
          </cell>
          <cell r="D133">
            <v>17410</v>
          </cell>
          <cell r="E133">
            <v>12310</v>
          </cell>
        </row>
        <row r="134">
          <cell r="B134">
            <v>1790000</v>
          </cell>
          <cell r="C134">
            <v>19490</v>
          </cell>
          <cell r="D134">
            <v>17720</v>
          </cell>
          <cell r="E134">
            <v>12620</v>
          </cell>
        </row>
        <row r="135">
          <cell r="B135">
            <v>1800000</v>
          </cell>
          <cell r="C135">
            <v>19960</v>
          </cell>
          <cell r="D135">
            <v>18030</v>
          </cell>
          <cell r="E135">
            <v>12930</v>
          </cell>
        </row>
        <row r="136">
          <cell r="B136">
            <v>1810000</v>
          </cell>
          <cell r="C136">
            <v>20190</v>
          </cell>
          <cell r="D136">
            <v>18170</v>
          </cell>
          <cell r="E136">
            <v>13070</v>
          </cell>
        </row>
        <row r="137">
          <cell r="B137">
            <v>1820000</v>
          </cell>
          <cell r="C137">
            <v>20660</v>
          </cell>
          <cell r="D137">
            <v>18480</v>
          </cell>
          <cell r="E137">
            <v>13380</v>
          </cell>
        </row>
        <row r="138">
          <cell r="B138">
            <v>1830000</v>
          </cell>
          <cell r="C138">
            <v>21140</v>
          </cell>
          <cell r="D138">
            <v>18800</v>
          </cell>
          <cell r="E138">
            <v>13680</v>
          </cell>
        </row>
        <row r="139">
          <cell r="B139">
            <v>1840000</v>
          </cell>
          <cell r="C139">
            <v>21610</v>
          </cell>
          <cell r="D139">
            <v>19280</v>
          </cell>
          <cell r="E139">
            <v>13990</v>
          </cell>
        </row>
        <row r="140">
          <cell r="B140">
            <v>1850000</v>
          </cell>
          <cell r="C140">
            <v>22090</v>
          </cell>
          <cell r="D140">
            <v>19760</v>
          </cell>
          <cell r="E140">
            <v>14290</v>
          </cell>
        </row>
        <row r="141">
          <cell r="B141">
            <v>1860000</v>
          </cell>
          <cell r="C141">
            <v>22570</v>
          </cell>
          <cell r="D141">
            <v>20230</v>
          </cell>
          <cell r="E141">
            <v>14600</v>
          </cell>
        </row>
        <row r="142">
          <cell r="B142">
            <v>1870000</v>
          </cell>
          <cell r="C142">
            <v>23040</v>
          </cell>
          <cell r="D142">
            <v>20710</v>
          </cell>
          <cell r="E142">
            <v>14910</v>
          </cell>
        </row>
        <row r="143">
          <cell r="B143">
            <v>1880000</v>
          </cell>
          <cell r="C143">
            <v>23520</v>
          </cell>
          <cell r="D143">
            <v>21180</v>
          </cell>
          <cell r="E143">
            <v>15210</v>
          </cell>
        </row>
        <row r="144">
          <cell r="B144">
            <v>1890000</v>
          </cell>
          <cell r="C144">
            <v>23990</v>
          </cell>
          <cell r="D144">
            <v>21660</v>
          </cell>
          <cell r="E144">
            <v>15520</v>
          </cell>
        </row>
        <row r="145">
          <cell r="B145">
            <v>1900000</v>
          </cell>
          <cell r="C145">
            <v>24470</v>
          </cell>
          <cell r="D145">
            <v>22140</v>
          </cell>
          <cell r="E145">
            <v>15820</v>
          </cell>
        </row>
        <row r="146">
          <cell r="B146">
            <v>1910000</v>
          </cell>
          <cell r="C146">
            <v>24670</v>
          </cell>
          <cell r="D146">
            <v>22330</v>
          </cell>
          <cell r="E146">
            <v>15950</v>
          </cell>
        </row>
        <row r="147">
          <cell r="B147">
            <v>1920000</v>
          </cell>
          <cell r="C147">
            <v>25140</v>
          </cell>
          <cell r="D147">
            <v>22810</v>
          </cell>
          <cell r="E147">
            <v>16260</v>
          </cell>
        </row>
        <row r="148">
          <cell r="B148">
            <v>1930000</v>
          </cell>
          <cell r="C148">
            <v>25620</v>
          </cell>
          <cell r="D148">
            <v>23290</v>
          </cell>
          <cell r="E148">
            <v>16560</v>
          </cell>
        </row>
        <row r="149">
          <cell r="B149">
            <v>1940000</v>
          </cell>
          <cell r="C149">
            <v>26100</v>
          </cell>
          <cell r="D149">
            <v>23760</v>
          </cell>
          <cell r="E149">
            <v>16870</v>
          </cell>
        </row>
        <row r="150">
          <cell r="B150">
            <v>1950000</v>
          </cell>
          <cell r="C150">
            <v>26570</v>
          </cell>
          <cell r="D150">
            <v>24240</v>
          </cell>
          <cell r="E150">
            <v>17180</v>
          </cell>
        </row>
        <row r="151">
          <cell r="B151">
            <v>1960000</v>
          </cell>
          <cell r="C151">
            <v>27050</v>
          </cell>
          <cell r="D151">
            <v>24710</v>
          </cell>
          <cell r="E151">
            <v>17480</v>
          </cell>
        </row>
        <row r="152">
          <cell r="B152">
            <v>1970000</v>
          </cell>
          <cell r="C152">
            <v>27520</v>
          </cell>
          <cell r="D152">
            <v>25190</v>
          </cell>
          <cell r="E152">
            <v>17790</v>
          </cell>
        </row>
        <row r="153">
          <cell r="B153">
            <v>1980000</v>
          </cell>
          <cell r="C153">
            <v>28000</v>
          </cell>
          <cell r="D153">
            <v>25670</v>
          </cell>
          <cell r="E153">
            <v>18090</v>
          </cell>
        </row>
        <row r="154">
          <cell r="B154">
            <v>1990000</v>
          </cell>
          <cell r="C154">
            <v>28480</v>
          </cell>
          <cell r="D154">
            <v>26140</v>
          </cell>
          <cell r="E154">
            <v>18400</v>
          </cell>
        </row>
      </sheetData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단축키 실습"/>
      <sheetName val="빈 셀 채우기"/>
      <sheetName val="화면에 보이는 셀만 선택"/>
      <sheetName val="시트 그룹간 합계"/>
      <sheetName val="시트 그룹간 합계 (2)"/>
      <sheetName val="시트 그룹간 합계 (3)"/>
      <sheetName val="열린파일 한꺼번에 닫기"/>
      <sheetName val="셀서식(1)"/>
      <sheetName val="셀서식(2)"/>
      <sheetName val="함수에러표시를 빈셀로"/>
      <sheetName val="텍스트 나누기"/>
      <sheetName val="선택하여 붙여넣기"/>
      <sheetName val="Text함수"/>
      <sheetName val="LOWER&amp;Upper&amp;Proper"/>
      <sheetName val="REPT"/>
      <sheetName val="Numberstring"/>
      <sheetName val="자동필터(1)&amp;Subtotal함수"/>
      <sheetName val="차트옵션"/>
      <sheetName val="동적차트"/>
      <sheetName val="주소록 지우는 매크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A1" t="str">
            <v>&lt;표&gt;</v>
          </cell>
        </row>
        <row r="2">
          <cell r="B2" t="str">
            <v>강동</v>
          </cell>
          <cell r="C2" t="str">
            <v>강서</v>
          </cell>
          <cell r="D2" t="str">
            <v>강남</v>
          </cell>
          <cell r="E2" t="str">
            <v>강북</v>
          </cell>
        </row>
        <row r="3">
          <cell r="A3" t="str">
            <v>1월</v>
          </cell>
          <cell r="B3">
            <v>400</v>
          </cell>
          <cell r="C3">
            <v>430</v>
          </cell>
          <cell r="D3">
            <v>500</v>
          </cell>
          <cell r="E3">
            <v>480</v>
          </cell>
        </row>
        <row r="4">
          <cell r="A4" t="str">
            <v>2월</v>
          </cell>
          <cell r="B4">
            <v>380</v>
          </cell>
          <cell r="C4">
            <v>410</v>
          </cell>
          <cell r="D4">
            <v>450</v>
          </cell>
          <cell r="E4">
            <v>500</v>
          </cell>
        </row>
        <row r="5">
          <cell r="A5" t="str">
            <v>3월</v>
          </cell>
          <cell r="B5">
            <v>430</v>
          </cell>
          <cell r="C5">
            <v>380</v>
          </cell>
          <cell r="D5">
            <v>510</v>
          </cell>
          <cell r="E5">
            <v>460</v>
          </cell>
        </row>
      </sheetData>
      <sheetData sheetId="1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샘플"/>
      <sheetName val="집계"/>
      <sheetName val="１－６"/>
      <sheetName val="７－１２"/>
      <sheetName val="검색"/>
      <sheetName val="유출"/>
      <sheetName val="가계부"/>
      <sheetName val="Sheet1"/>
      <sheetName val="Sheet2"/>
      <sheetName val="론계산"/>
      <sheetName val="TOP"/>
      <sheetName val="基本データ"/>
      <sheetName val="성적"/>
      <sheetName val="データ"/>
      <sheetName val="シフト表"/>
      <sheetName val="時刻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>
        <row r="3">
          <cell r="B3" t="str">
            <v>開始時刻</v>
          </cell>
          <cell r="C3">
            <v>0.33333333333333331</v>
          </cell>
          <cell r="D3">
            <v>0.375</v>
          </cell>
          <cell r="E3">
            <v>0.41666666666666669</v>
          </cell>
          <cell r="F3">
            <v>0.45833333333333331</v>
          </cell>
          <cell r="G3">
            <v>0.5</v>
          </cell>
          <cell r="H3">
            <v>0.54166666666666663</v>
          </cell>
          <cell r="I3">
            <v>0.58333333333333337</v>
          </cell>
          <cell r="J3">
            <v>0.625</v>
          </cell>
          <cell r="K3">
            <v>0.66666666666666663</v>
          </cell>
          <cell r="L3">
            <v>0.70833333333333337</v>
          </cell>
          <cell r="M3">
            <v>0.75</v>
          </cell>
          <cell r="N3">
            <v>0.79166666666666663</v>
          </cell>
          <cell r="O3">
            <v>0.83333333333333337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다중조건 (결과)"/>
      <sheetName val="조건순위(결과)"/>
      <sheetName val="절대참조"/>
      <sheetName val="혼합참조"/>
      <sheetName val="이름정의"/>
      <sheetName val="조건부서식"/>
      <sheetName val="IF"/>
      <sheetName val="COUNT"/>
      <sheetName val="COUNT계열"/>
      <sheetName val="SUM계열"/>
      <sheetName val="AVERAGE계열"/>
      <sheetName val="COUNTIF&amp;SUMIF"/>
      <sheetName val="문자열계열"/>
      <sheetName val="TEXT계열"/>
      <sheetName val="TEXT계열2"/>
      <sheetName val="직원기록부"/>
      <sheetName val="RANK"/>
      <sheetName val="VLOOKUP"/>
      <sheetName val="HLOOKUP"/>
      <sheetName val="LOOKUP"/>
      <sheetName val="날짜계열"/>
    </sheetNames>
    <sheetDataSet>
      <sheetData sheetId="0" refreshError="1"/>
      <sheetData sheetId="1">
        <row r="3">
          <cell r="B3">
            <v>36893</v>
          </cell>
          <cell r="C3" t="str">
            <v>구로점</v>
          </cell>
          <cell r="D3" t="str">
            <v>AAA</v>
          </cell>
          <cell r="E3">
            <v>80</v>
          </cell>
        </row>
        <row r="4">
          <cell r="B4">
            <v>36906</v>
          </cell>
          <cell r="C4" t="str">
            <v>여의도점</v>
          </cell>
          <cell r="D4" t="str">
            <v>AAA</v>
          </cell>
          <cell r="E4">
            <v>70</v>
          </cell>
        </row>
        <row r="5">
          <cell r="B5">
            <v>36910</v>
          </cell>
          <cell r="C5" t="str">
            <v>교대점</v>
          </cell>
          <cell r="D5" t="str">
            <v>BBB</v>
          </cell>
          <cell r="E5">
            <v>60</v>
          </cell>
        </row>
        <row r="6">
          <cell r="B6">
            <v>36913</v>
          </cell>
          <cell r="C6" t="str">
            <v>마포점</v>
          </cell>
          <cell r="D6" t="str">
            <v>CCC</v>
          </cell>
          <cell r="E6">
            <v>20</v>
          </cell>
        </row>
        <row r="7">
          <cell r="B7">
            <v>36925</v>
          </cell>
          <cell r="C7" t="str">
            <v>교대점</v>
          </cell>
          <cell r="D7" t="str">
            <v>AAA</v>
          </cell>
          <cell r="E7">
            <v>80</v>
          </cell>
        </row>
        <row r="8">
          <cell r="B8">
            <v>36930</v>
          </cell>
          <cell r="C8" t="str">
            <v>구로점</v>
          </cell>
          <cell r="D8" t="str">
            <v>BBB</v>
          </cell>
          <cell r="E8">
            <v>100</v>
          </cell>
        </row>
        <row r="9">
          <cell r="B9">
            <v>36937</v>
          </cell>
          <cell r="C9" t="str">
            <v>노원점</v>
          </cell>
          <cell r="D9" t="str">
            <v>CCC</v>
          </cell>
          <cell r="E9">
            <v>130</v>
          </cell>
        </row>
        <row r="10">
          <cell r="B10">
            <v>36945</v>
          </cell>
          <cell r="C10" t="str">
            <v>노원점</v>
          </cell>
          <cell r="D10" t="str">
            <v>DDD</v>
          </cell>
          <cell r="E10">
            <v>270</v>
          </cell>
        </row>
        <row r="11">
          <cell r="B11">
            <v>36940</v>
          </cell>
          <cell r="C11" t="str">
            <v>구로점</v>
          </cell>
          <cell r="D11" t="str">
            <v>DDD</v>
          </cell>
          <cell r="E11">
            <v>60</v>
          </cell>
        </row>
        <row r="12">
          <cell r="B12">
            <v>36958</v>
          </cell>
          <cell r="C12" t="str">
            <v>여의도점</v>
          </cell>
          <cell r="D12" t="str">
            <v>BBB</v>
          </cell>
          <cell r="E12">
            <v>80</v>
          </cell>
        </row>
        <row r="13">
          <cell r="B13">
            <v>36962</v>
          </cell>
          <cell r="C13" t="str">
            <v>교대점</v>
          </cell>
          <cell r="D13" t="str">
            <v>CCC</v>
          </cell>
          <cell r="E13">
            <v>170</v>
          </cell>
        </row>
        <row r="14">
          <cell r="B14">
            <v>36980</v>
          </cell>
          <cell r="C14" t="str">
            <v>구로점</v>
          </cell>
          <cell r="D14" t="str">
            <v>DDD</v>
          </cell>
          <cell r="E14">
            <v>90</v>
          </cell>
        </row>
        <row r="15">
          <cell r="B15">
            <v>36989</v>
          </cell>
          <cell r="C15" t="str">
            <v>노원점</v>
          </cell>
          <cell r="D15" t="str">
            <v>AAA</v>
          </cell>
          <cell r="E15">
            <v>100</v>
          </cell>
        </row>
        <row r="16">
          <cell r="B16">
            <v>36993</v>
          </cell>
          <cell r="C16" t="str">
            <v>여의도점</v>
          </cell>
          <cell r="D16" t="str">
            <v>AAA</v>
          </cell>
          <cell r="E16">
            <v>30</v>
          </cell>
        </row>
        <row r="17">
          <cell r="B17">
            <v>36997</v>
          </cell>
          <cell r="C17" t="str">
            <v>여의도점</v>
          </cell>
          <cell r="D17" t="str">
            <v>CCC</v>
          </cell>
          <cell r="E17">
            <v>70</v>
          </cell>
        </row>
        <row r="18">
          <cell r="B18">
            <v>37009</v>
          </cell>
          <cell r="C18" t="str">
            <v>교대점</v>
          </cell>
          <cell r="D18" t="str">
            <v>CCC</v>
          </cell>
          <cell r="E18">
            <v>40</v>
          </cell>
        </row>
        <row r="19">
          <cell r="B19">
            <v>37010</v>
          </cell>
          <cell r="C19" t="str">
            <v>구로점</v>
          </cell>
          <cell r="D19" t="str">
            <v>BBB</v>
          </cell>
          <cell r="E19">
            <v>90</v>
          </cell>
        </row>
        <row r="20">
          <cell r="B20">
            <v>37012</v>
          </cell>
          <cell r="C20" t="str">
            <v>노원점</v>
          </cell>
          <cell r="D20" t="str">
            <v>DDD</v>
          </cell>
          <cell r="E20">
            <v>50</v>
          </cell>
        </row>
        <row r="21">
          <cell r="B21">
            <v>37019</v>
          </cell>
          <cell r="C21" t="str">
            <v>구로점</v>
          </cell>
          <cell r="D21" t="str">
            <v>CCC</v>
          </cell>
          <cell r="E21">
            <v>120</v>
          </cell>
        </row>
        <row r="22">
          <cell r="B22">
            <v>37024</v>
          </cell>
          <cell r="C22" t="str">
            <v>노원점</v>
          </cell>
          <cell r="D22" t="str">
            <v>AAA</v>
          </cell>
          <cell r="E22">
            <v>180</v>
          </cell>
        </row>
        <row r="23">
          <cell r="B23">
            <v>37030</v>
          </cell>
          <cell r="C23" t="str">
            <v>여의도점</v>
          </cell>
          <cell r="D23" t="str">
            <v>BBB</v>
          </cell>
          <cell r="E23">
            <v>230</v>
          </cell>
        </row>
        <row r="24">
          <cell r="B24">
            <v>37037</v>
          </cell>
          <cell r="C24" t="str">
            <v>노원점</v>
          </cell>
          <cell r="D24" t="str">
            <v>DDD</v>
          </cell>
          <cell r="E24">
            <v>60</v>
          </cell>
        </row>
        <row r="25">
          <cell r="B25">
            <v>37038</v>
          </cell>
          <cell r="C25" t="str">
            <v>여의도점</v>
          </cell>
          <cell r="D25" t="str">
            <v>DDD</v>
          </cell>
          <cell r="E25">
            <v>80</v>
          </cell>
        </row>
        <row r="26">
          <cell r="B26">
            <v>37047</v>
          </cell>
          <cell r="C26" t="str">
            <v>교대점</v>
          </cell>
          <cell r="D26" t="str">
            <v>CCC</v>
          </cell>
          <cell r="E26">
            <v>70</v>
          </cell>
        </row>
        <row r="27">
          <cell r="B27">
            <v>37056</v>
          </cell>
          <cell r="C27" t="str">
            <v>구로점</v>
          </cell>
          <cell r="D27" t="str">
            <v>BBB</v>
          </cell>
          <cell r="E27">
            <v>100</v>
          </cell>
        </row>
        <row r="28">
          <cell r="B28">
            <v>37060</v>
          </cell>
          <cell r="C28" t="str">
            <v>노원점</v>
          </cell>
          <cell r="D28" t="str">
            <v>AAA</v>
          </cell>
          <cell r="E28">
            <v>120</v>
          </cell>
        </row>
        <row r="29">
          <cell r="B29">
            <v>37088</v>
          </cell>
          <cell r="C29" t="str">
            <v>여의도점</v>
          </cell>
          <cell r="D29" t="str">
            <v>CCC</v>
          </cell>
          <cell r="E29">
            <v>110</v>
          </cell>
        </row>
        <row r="30">
          <cell r="B30">
            <v>37090</v>
          </cell>
          <cell r="C30" t="str">
            <v>교대점</v>
          </cell>
          <cell r="D30" t="str">
            <v>BBB</v>
          </cell>
          <cell r="E30">
            <v>230</v>
          </cell>
        </row>
        <row r="31">
          <cell r="B31">
            <v>37094</v>
          </cell>
          <cell r="C31" t="str">
            <v>노원점</v>
          </cell>
          <cell r="D31" t="str">
            <v>DDD</v>
          </cell>
          <cell r="E31">
            <v>200</v>
          </cell>
        </row>
        <row r="32">
          <cell r="B32">
            <v>37098</v>
          </cell>
          <cell r="C32" t="str">
            <v>교대점</v>
          </cell>
          <cell r="D32" t="str">
            <v>CCC</v>
          </cell>
          <cell r="E32">
            <v>80</v>
          </cell>
        </row>
        <row r="33">
          <cell r="B33">
            <v>37106</v>
          </cell>
          <cell r="C33" t="str">
            <v>구로점</v>
          </cell>
          <cell r="D33" t="str">
            <v>BBB</v>
          </cell>
          <cell r="E33">
            <v>90</v>
          </cell>
        </row>
        <row r="34">
          <cell r="B34">
            <v>37112</v>
          </cell>
          <cell r="C34" t="str">
            <v>여의도점</v>
          </cell>
          <cell r="D34" t="str">
            <v>CCC</v>
          </cell>
          <cell r="E34">
            <v>50</v>
          </cell>
        </row>
        <row r="35">
          <cell r="B35">
            <v>37127</v>
          </cell>
          <cell r="C35" t="str">
            <v>구로점</v>
          </cell>
          <cell r="D35" t="str">
            <v>AAA</v>
          </cell>
          <cell r="E35">
            <v>40</v>
          </cell>
        </row>
        <row r="36">
          <cell r="B36">
            <v>37128</v>
          </cell>
          <cell r="C36" t="str">
            <v>노원점</v>
          </cell>
          <cell r="D36" t="str">
            <v>AAA</v>
          </cell>
          <cell r="E36">
            <v>70</v>
          </cell>
        </row>
        <row r="37">
          <cell r="B37">
            <v>37141</v>
          </cell>
          <cell r="C37" t="str">
            <v>여의도점</v>
          </cell>
          <cell r="D37" t="str">
            <v>CCC</v>
          </cell>
          <cell r="E37">
            <v>110</v>
          </cell>
        </row>
        <row r="38">
          <cell r="B38">
            <v>37150</v>
          </cell>
          <cell r="C38" t="str">
            <v>노원점</v>
          </cell>
          <cell r="D38" t="str">
            <v>DDD</v>
          </cell>
          <cell r="E38">
            <v>150</v>
          </cell>
        </row>
        <row r="39">
          <cell r="B39">
            <v>37152</v>
          </cell>
          <cell r="C39" t="str">
            <v>교대점</v>
          </cell>
          <cell r="D39" t="str">
            <v>BBB</v>
          </cell>
          <cell r="E39">
            <v>60</v>
          </cell>
        </row>
        <row r="40">
          <cell r="B40">
            <v>37154</v>
          </cell>
          <cell r="C40" t="str">
            <v>노원점</v>
          </cell>
          <cell r="D40" t="str">
            <v>BBB</v>
          </cell>
          <cell r="E40">
            <v>80</v>
          </cell>
        </row>
        <row r="41">
          <cell r="B41">
            <v>37158</v>
          </cell>
          <cell r="C41" t="str">
            <v>구로점</v>
          </cell>
          <cell r="D41" t="str">
            <v>CCC</v>
          </cell>
          <cell r="E41">
            <v>30</v>
          </cell>
        </row>
        <row r="42">
          <cell r="B42">
            <v>37161</v>
          </cell>
          <cell r="C42" t="str">
            <v>구로점</v>
          </cell>
          <cell r="D42" t="str">
            <v>AAA</v>
          </cell>
          <cell r="E42">
            <v>50</v>
          </cell>
        </row>
        <row r="43">
          <cell r="B43">
            <v>37168</v>
          </cell>
          <cell r="C43" t="str">
            <v>노원점</v>
          </cell>
          <cell r="D43" t="str">
            <v>DDD</v>
          </cell>
          <cell r="E43">
            <v>130</v>
          </cell>
        </row>
        <row r="44">
          <cell r="B44">
            <v>37169</v>
          </cell>
          <cell r="C44" t="str">
            <v>구로점</v>
          </cell>
          <cell r="D44" t="str">
            <v>CCC</v>
          </cell>
          <cell r="E44">
            <v>40</v>
          </cell>
        </row>
        <row r="45">
          <cell r="B45">
            <v>37175</v>
          </cell>
          <cell r="C45" t="str">
            <v>교대점</v>
          </cell>
          <cell r="D45" t="str">
            <v>DDD</v>
          </cell>
          <cell r="E45">
            <v>210</v>
          </cell>
        </row>
        <row r="46">
          <cell r="B46">
            <v>37198</v>
          </cell>
          <cell r="C46" t="str">
            <v>여의도점</v>
          </cell>
          <cell r="D46" t="str">
            <v>AAA</v>
          </cell>
          <cell r="E46">
            <v>70</v>
          </cell>
        </row>
        <row r="47">
          <cell r="B47">
            <v>37203</v>
          </cell>
          <cell r="C47" t="str">
            <v>노원점</v>
          </cell>
          <cell r="D47" t="str">
            <v>BBB</v>
          </cell>
          <cell r="E47">
            <v>80</v>
          </cell>
        </row>
        <row r="48">
          <cell r="B48">
            <v>37207</v>
          </cell>
          <cell r="C48" t="str">
            <v>여의도점</v>
          </cell>
          <cell r="D48" t="str">
            <v>AAA</v>
          </cell>
          <cell r="E48">
            <v>90</v>
          </cell>
        </row>
        <row r="49">
          <cell r="B49">
            <v>37214</v>
          </cell>
          <cell r="C49" t="str">
            <v>교대점</v>
          </cell>
          <cell r="D49" t="str">
            <v>CCC</v>
          </cell>
          <cell r="E49">
            <v>150</v>
          </cell>
        </row>
        <row r="50">
          <cell r="B50">
            <v>37222</v>
          </cell>
          <cell r="C50" t="str">
            <v>구로점</v>
          </cell>
          <cell r="D50" t="str">
            <v>DDD</v>
          </cell>
          <cell r="E50">
            <v>160</v>
          </cell>
        </row>
        <row r="51">
          <cell r="B51">
            <v>37233</v>
          </cell>
          <cell r="C51" t="str">
            <v>구로점</v>
          </cell>
          <cell r="D51" t="str">
            <v>BBB</v>
          </cell>
          <cell r="E51">
            <v>30</v>
          </cell>
        </row>
        <row r="52">
          <cell r="B52">
            <v>37241</v>
          </cell>
          <cell r="C52" t="str">
            <v>노원점</v>
          </cell>
          <cell r="D52" t="str">
            <v>CCC</v>
          </cell>
          <cell r="E52">
            <v>80</v>
          </cell>
        </row>
        <row r="53">
          <cell r="B53">
            <v>37246</v>
          </cell>
          <cell r="C53" t="str">
            <v>교대점</v>
          </cell>
          <cell r="D53" t="str">
            <v>AAA</v>
          </cell>
          <cell r="E53">
            <v>40</v>
          </cell>
        </row>
        <row r="54">
          <cell r="B54">
            <v>37254</v>
          </cell>
          <cell r="C54" t="str">
            <v>여의도점</v>
          </cell>
          <cell r="D54" t="str">
            <v>AAA</v>
          </cell>
          <cell r="E54">
            <v>80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">
          <cell r="C4" t="str">
            <v>A1-CD51</v>
          </cell>
        </row>
      </sheetData>
      <sheetData sheetId="2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급여명세"/>
      <sheetName val="Sheet2"/>
      <sheetName val="Sheet3"/>
    </sheetNames>
    <sheetDataSet>
      <sheetData sheetId="0" refreshError="1"/>
      <sheetData sheetId="1">
        <row r="3">
          <cell r="A3" t="str">
            <v>부장</v>
          </cell>
          <cell r="B3">
            <v>2750000</v>
          </cell>
          <cell r="C3">
            <v>300000</v>
          </cell>
        </row>
        <row r="4">
          <cell r="A4" t="str">
            <v>차장</v>
          </cell>
          <cell r="B4">
            <v>2350000</v>
          </cell>
          <cell r="C4">
            <v>220000</v>
          </cell>
        </row>
        <row r="5">
          <cell r="A5" t="str">
            <v>과장</v>
          </cell>
          <cell r="B5">
            <v>2150000</v>
          </cell>
          <cell r="C5">
            <v>150000</v>
          </cell>
        </row>
        <row r="6">
          <cell r="A6" t="str">
            <v>대리</v>
          </cell>
          <cell r="B6">
            <v>1900000</v>
          </cell>
        </row>
        <row r="7">
          <cell r="A7" t="str">
            <v>사원</v>
          </cell>
          <cell r="B7">
            <v>1650000</v>
          </cell>
        </row>
      </sheetData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データ"/>
      <sheetName val="Sheet3"/>
    </sheetNames>
    <sheetDataSet>
      <sheetData sheetId="0" refreshError="1"/>
      <sheetData sheetId="1">
        <row r="4">
          <cell r="B4" t="str">
            <v>2002年</v>
          </cell>
          <cell r="C4" t="str">
            <v>１月</v>
          </cell>
        </row>
        <row r="5">
          <cell r="B5" t="str">
            <v>2003年</v>
          </cell>
          <cell r="C5" t="str">
            <v>２月</v>
          </cell>
        </row>
        <row r="6">
          <cell r="B6" t="str">
            <v>2004年</v>
          </cell>
          <cell r="C6" t="str">
            <v>３月</v>
          </cell>
        </row>
        <row r="7">
          <cell r="B7" t="str">
            <v>2005年</v>
          </cell>
          <cell r="C7" t="str">
            <v>４月</v>
          </cell>
        </row>
        <row r="8">
          <cell r="B8" t="str">
            <v>2006年</v>
          </cell>
          <cell r="C8" t="str">
            <v>５月</v>
          </cell>
        </row>
        <row r="9">
          <cell r="B9" t="str">
            <v>2007年</v>
          </cell>
          <cell r="C9" t="str">
            <v>６月</v>
          </cell>
        </row>
        <row r="10">
          <cell r="B10" t="str">
            <v>2008年</v>
          </cell>
          <cell r="C10" t="str">
            <v>７月</v>
          </cell>
        </row>
        <row r="11">
          <cell r="B11" t="str">
            <v>2009年</v>
          </cell>
          <cell r="C11" t="str">
            <v>８月</v>
          </cell>
        </row>
        <row r="12">
          <cell r="B12" t="str">
            <v>2010年</v>
          </cell>
          <cell r="C12" t="str">
            <v>９月</v>
          </cell>
        </row>
        <row r="13">
          <cell r="B13" t="str">
            <v>2011年</v>
          </cell>
          <cell r="C13" t="str">
            <v>１０月</v>
          </cell>
        </row>
        <row r="14">
          <cell r="C14" t="str">
            <v>１１月</v>
          </cell>
        </row>
        <row r="15">
          <cell r="C15" t="str">
            <v>１２月</v>
          </cell>
        </row>
      </sheetData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배열기초"/>
      <sheetName val="배열함수"/>
      <sheetName val="논리연산"/>
      <sheetName val="다중조건"/>
      <sheetName val="조건순위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시트그룹"/>
      <sheetName val="시트그룹(2)"/>
      <sheetName val="셀서식복사"/>
      <sheetName val="데이타통합(1)"/>
      <sheetName val="데이타통합(2)"/>
      <sheetName val="데이타통합(3)"/>
      <sheetName val="데이타통합(4)"/>
      <sheetName val="데이타베이스 함수"/>
      <sheetName val="차트만들기(1)"/>
      <sheetName val="차트만들기(2)"/>
      <sheetName val="정렬"/>
      <sheetName val="평가문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G2" t="str">
            <v>지역</v>
          </cell>
        </row>
        <row r="4">
          <cell r="G4" t="str">
            <v>부산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획대비분석"/>
      <sheetName val="전년대비분석"/>
      <sheetName val="1997계획"/>
      <sheetName val="1997실적"/>
      <sheetName val="1996실적"/>
    </sheetNames>
    <sheetDataSet>
      <sheetData sheetId="0" refreshError="1"/>
      <sheetData sheetId="1" refreshError="1"/>
      <sheetData sheetId="2">
        <row r="5">
          <cell r="D5">
            <v>1200</v>
          </cell>
          <cell r="E5">
            <v>1340</v>
          </cell>
          <cell r="F5">
            <v>1370</v>
          </cell>
          <cell r="G5">
            <v>1500</v>
          </cell>
          <cell r="H5">
            <v>1540</v>
          </cell>
          <cell r="I5">
            <v>1610</v>
          </cell>
          <cell r="J5">
            <v>1690</v>
          </cell>
          <cell r="K5">
            <v>1690</v>
          </cell>
          <cell r="L5">
            <v>1780</v>
          </cell>
          <cell r="M5">
            <v>1900</v>
          </cell>
          <cell r="N5">
            <v>1940</v>
          </cell>
          <cell r="O5">
            <v>2060</v>
          </cell>
        </row>
        <row r="6">
          <cell r="D6">
            <v>1900</v>
          </cell>
          <cell r="E6">
            <v>1930</v>
          </cell>
          <cell r="F6">
            <v>2040</v>
          </cell>
          <cell r="G6">
            <v>2040</v>
          </cell>
          <cell r="H6">
            <v>2140</v>
          </cell>
          <cell r="I6">
            <v>2190</v>
          </cell>
          <cell r="J6">
            <v>2330</v>
          </cell>
          <cell r="K6">
            <v>2350</v>
          </cell>
          <cell r="L6">
            <v>2350</v>
          </cell>
          <cell r="M6">
            <v>2440</v>
          </cell>
          <cell r="N6">
            <v>2530</v>
          </cell>
          <cell r="O6">
            <v>2660</v>
          </cell>
        </row>
        <row r="7">
          <cell r="D7">
            <v>1010</v>
          </cell>
          <cell r="E7">
            <v>1020</v>
          </cell>
          <cell r="F7">
            <v>1030</v>
          </cell>
          <cell r="G7">
            <v>1160</v>
          </cell>
          <cell r="H7">
            <v>1170</v>
          </cell>
          <cell r="I7">
            <v>1210</v>
          </cell>
          <cell r="J7">
            <v>1320</v>
          </cell>
          <cell r="K7">
            <v>1350</v>
          </cell>
          <cell r="L7">
            <v>1440</v>
          </cell>
          <cell r="M7">
            <v>1530</v>
          </cell>
          <cell r="N7">
            <v>1610</v>
          </cell>
          <cell r="O7">
            <v>1710</v>
          </cell>
        </row>
        <row r="8">
          <cell r="D8">
            <v>780</v>
          </cell>
          <cell r="E8">
            <v>870</v>
          </cell>
          <cell r="F8">
            <v>920</v>
          </cell>
          <cell r="G8">
            <v>960</v>
          </cell>
          <cell r="H8">
            <v>1000</v>
          </cell>
          <cell r="I8">
            <v>1090</v>
          </cell>
          <cell r="J8">
            <v>1180</v>
          </cell>
          <cell r="K8">
            <v>1260</v>
          </cell>
          <cell r="L8">
            <v>1400</v>
          </cell>
          <cell r="M8">
            <v>1530</v>
          </cell>
          <cell r="N8">
            <v>1620</v>
          </cell>
          <cell r="O8">
            <v>1700</v>
          </cell>
        </row>
        <row r="9">
          <cell r="D9">
            <v>1670</v>
          </cell>
          <cell r="E9">
            <v>1730</v>
          </cell>
          <cell r="F9">
            <v>1780</v>
          </cell>
          <cell r="G9">
            <v>1780</v>
          </cell>
          <cell r="H9">
            <v>1870</v>
          </cell>
          <cell r="I9">
            <v>1890</v>
          </cell>
          <cell r="J9">
            <v>2020</v>
          </cell>
          <cell r="K9">
            <v>2160</v>
          </cell>
          <cell r="L9">
            <v>2280</v>
          </cell>
          <cell r="M9">
            <v>2410</v>
          </cell>
          <cell r="N9">
            <v>2410</v>
          </cell>
          <cell r="O9">
            <v>2550</v>
          </cell>
        </row>
        <row r="10">
          <cell r="D10">
            <v>900</v>
          </cell>
          <cell r="E10">
            <v>990</v>
          </cell>
          <cell r="F10">
            <v>1030</v>
          </cell>
          <cell r="G10">
            <v>1050</v>
          </cell>
          <cell r="H10">
            <v>1150</v>
          </cell>
          <cell r="I10">
            <v>1290</v>
          </cell>
          <cell r="J10">
            <v>1300</v>
          </cell>
          <cell r="K10">
            <v>1340</v>
          </cell>
          <cell r="L10">
            <v>1410</v>
          </cell>
          <cell r="M10">
            <v>1520</v>
          </cell>
          <cell r="N10">
            <v>1600</v>
          </cell>
          <cell r="O10">
            <v>1600</v>
          </cell>
        </row>
        <row r="11">
          <cell r="D11">
            <v>1300</v>
          </cell>
          <cell r="E11">
            <v>1320</v>
          </cell>
          <cell r="F11">
            <v>1400</v>
          </cell>
          <cell r="G11">
            <v>1500</v>
          </cell>
          <cell r="H11">
            <v>1640</v>
          </cell>
          <cell r="I11">
            <v>1760</v>
          </cell>
          <cell r="J11">
            <v>1830</v>
          </cell>
          <cell r="K11">
            <v>1830</v>
          </cell>
          <cell r="L11">
            <v>1840</v>
          </cell>
          <cell r="M11">
            <v>1980</v>
          </cell>
          <cell r="N11">
            <v>2040</v>
          </cell>
          <cell r="O11">
            <v>2130</v>
          </cell>
        </row>
        <row r="12">
          <cell r="D12">
            <v>5670</v>
          </cell>
          <cell r="E12">
            <v>5730</v>
          </cell>
          <cell r="F12">
            <v>5790</v>
          </cell>
          <cell r="G12">
            <v>5830</v>
          </cell>
          <cell r="H12">
            <v>5860</v>
          </cell>
          <cell r="I12">
            <v>5880</v>
          </cell>
          <cell r="J12">
            <v>6010</v>
          </cell>
          <cell r="K12">
            <v>6130</v>
          </cell>
          <cell r="L12">
            <v>6190</v>
          </cell>
          <cell r="M12">
            <v>6230</v>
          </cell>
          <cell r="N12">
            <v>6300</v>
          </cell>
          <cell r="O12">
            <v>6350</v>
          </cell>
        </row>
        <row r="13">
          <cell r="D13">
            <v>4370</v>
          </cell>
          <cell r="E13">
            <v>4480</v>
          </cell>
          <cell r="F13">
            <v>4530</v>
          </cell>
          <cell r="G13">
            <v>4640</v>
          </cell>
          <cell r="H13">
            <v>4650</v>
          </cell>
          <cell r="I13">
            <v>4690</v>
          </cell>
          <cell r="J13">
            <v>4710</v>
          </cell>
          <cell r="K13">
            <v>4710</v>
          </cell>
          <cell r="L13">
            <v>4810</v>
          </cell>
          <cell r="M13">
            <v>4850</v>
          </cell>
          <cell r="N13">
            <v>4890</v>
          </cell>
          <cell r="O13">
            <v>4930</v>
          </cell>
        </row>
        <row r="14">
          <cell r="D14">
            <v>7830</v>
          </cell>
          <cell r="E14">
            <v>7900</v>
          </cell>
          <cell r="F14">
            <v>7910</v>
          </cell>
          <cell r="G14">
            <v>8010</v>
          </cell>
          <cell r="H14">
            <v>8060</v>
          </cell>
          <cell r="I14">
            <v>8110</v>
          </cell>
          <cell r="J14">
            <v>8130</v>
          </cell>
          <cell r="K14">
            <v>8270</v>
          </cell>
          <cell r="L14">
            <v>8290</v>
          </cell>
          <cell r="M14">
            <v>8320</v>
          </cell>
          <cell r="N14">
            <v>8340</v>
          </cell>
          <cell r="O14">
            <v>8370</v>
          </cell>
        </row>
      </sheetData>
      <sheetData sheetId="3">
        <row r="5">
          <cell r="D5">
            <v>1250</v>
          </cell>
          <cell r="E5">
            <v>1330</v>
          </cell>
          <cell r="F5">
            <v>1360</v>
          </cell>
          <cell r="G5">
            <v>1490</v>
          </cell>
          <cell r="H5">
            <v>1600</v>
          </cell>
          <cell r="I5">
            <v>1640</v>
          </cell>
          <cell r="J5">
            <v>1770</v>
          </cell>
          <cell r="K5">
            <v>1910</v>
          </cell>
          <cell r="L5">
            <v>2030</v>
          </cell>
          <cell r="M5">
            <v>2090</v>
          </cell>
          <cell r="N5">
            <v>2150</v>
          </cell>
          <cell r="O5">
            <v>2170</v>
          </cell>
        </row>
        <row r="6">
          <cell r="D6">
            <v>1850</v>
          </cell>
          <cell r="E6">
            <v>1970</v>
          </cell>
          <cell r="F6">
            <v>2090</v>
          </cell>
          <cell r="G6">
            <v>2220</v>
          </cell>
          <cell r="H6">
            <v>2250</v>
          </cell>
          <cell r="I6">
            <v>2280</v>
          </cell>
          <cell r="J6">
            <v>2300</v>
          </cell>
          <cell r="K6">
            <v>2370</v>
          </cell>
          <cell r="L6">
            <v>2450</v>
          </cell>
          <cell r="M6">
            <v>2580</v>
          </cell>
          <cell r="N6">
            <v>2630</v>
          </cell>
          <cell r="O6">
            <v>2730</v>
          </cell>
        </row>
        <row r="7">
          <cell r="D7">
            <v>1000</v>
          </cell>
          <cell r="E7">
            <v>1130</v>
          </cell>
          <cell r="F7">
            <v>1200</v>
          </cell>
          <cell r="G7">
            <v>1210</v>
          </cell>
          <cell r="H7">
            <v>1280</v>
          </cell>
          <cell r="I7">
            <v>1310</v>
          </cell>
          <cell r="J7">
            <v>1330</v>
          </cell>
          <cell r="K7">
            <v>1390</v>
          </cell>
          <cell r="L7">
            <v>1470</v>
          </cell>
          <cell r="M7">
            <v>1470</v>
          </cell>
          <cell r="N7">
            <v>1490</v>
          </cell>
          <cell r="O7">
            <v>1630</v>
          </cell>
        </row>
        <row r="8">
          <cell r="D8">
            <v>800</v>
          </cell>
          <cell r="E8">
            <v>930</v>
          </cell>
          <cell r="F8">
            <v>1010</v>
          </cell>
          <cell r="G8">
            <v>1030</v>
          </cell>
          <cell r="H8">
            <v>1160</v>
          </cell>
          <cell r="I8">
            <v>1280</v>
          </cell>
          <cell r="J8">
            <v>1420</v>
          </cell>
          <cell r="K8">
            <v>1510</v>
          </cell>
          <cell r="L8">
            <v>1620</v>
          </cell>
          <cell r="M8">
            <v>1700</v>
          </cell>
          <cell r="N8">
            <v>1840</v>
          </cell>
          <cell r="O8">
            <v>1910</v>
          </cell>
        </row>
        <row r="9">
          <cell r="D9">
            <v>1700</v>
          </cell>
          <cell r="E9">
            <v>1750</v>
          </cell>
          <cell r="F9">
            <v>1800</v>
          </cell>
          <cell r="G9">
            <v>1820</v>
          </cell>
          <cell r="H9">
            <v>1860</v>
          </cell>
          <cell r="I9">
            <v>1860</v>
          </cell>
          <cell r="J9">
            <v>1980</v>
          </cell>
          <cell r="K9">
            <v>2000</v>
          </cell>
          <cell r="L9">
            <v>2130</v>
          </cell>
          <cell r="M9">
            <v>2260</v>
          </cell>
          <cell r="N9">
            <v>2400</v>
          </cell>
          <cell r="O9">
            <v>2540</v>
          </cell>
        </row>
        <row r="10">
          <cell r="D10">
            <v>850</v>
          </cell>
          <cell r="E10">
            <v>870</v>
          </cell>
          <cell r="F10">
            <v>980</v>
          </cell>
          <cell r="G10">
            <v>1000</v>
          </cell>
          <cell r="H10">
            <v>1040</v>
          </cell>
          <cell r="I10">
            <v>1150</v>
          </cell>
          <cell r="J10">
            <v>1190</v>
          </cell>
          <cell r="K10">
            <v>1210</v>
          </cell>
          <cell r="L10">
            <v>1330</v>
          </cell>
          <cell r="M10">
            <v>1380</v>
          </cell>
          <cell r="N10">
            <v>1490</v>
          </cell>
          <cell r="O10">
            <v>1510</v>
          </cell>
        </row>
        <row r="11">
          <cell r="D11">
            <v>1500</v>
          </cell>
          <cell r="E11">
            <v>1640</v>
          </cell>
          <cell r="F11">
            <v>1670</v>
          </cell>
          <cell r="G11">
            <v>1800</v>
          </cell>
          <cell r="H11">
            <v>1920</v>
          </cell>
          <cell r="I11">
            <v>1990</v>
          </cell>
          <cell r="J11">
            <v>2030</v>
          </cell>
          <cell r="K11">
            <v>2120</v>
          </cell>
          <cell r="L11">
            <v>2250</v>
          </cell>
          <cell r="M11">
            <v>2340</v>
          </cell>
          <cell r="N11">
            <v>2390</v>
          </cell>
          <cell r="O11">
            <v>2410</v>
          </cell>
        </row>
        <row r="12">
          <cell r="D12">
            <v>5600</v>
          </cell>
          <cell r="E12">
            <v>5680</v>
          </cell>
          <cell r="F12">
            <v>5730</v>
          </cell>
          <cell r="G12">
            <v>5730</v>
          </cell>
          <cell r="H12">
            <v>5750</v>
          </cell>
          <cell r="I12">
            <v>5790</v>
          </cell>
          <cell r="J12">
            <v>5860</v>
          </cell>
          <cell r="K12">
            <v>5880</v>
          </cell>
          <cell r="L12">
            <v>5990</v>
          </cell>
          <cell r="M12">
            <v>6090</v>
          </cell>
          <cell r="N12">
            <v>6200</v>
          </cell>
          <cell r="O12">
            <v>6200</v>
          </cell>
        </row>
        <row r="13">
          <cell r="D13">
            <v>4300</v>
          </cell>
          <cell r="E13">
            <v>4420</v>
          </cell>
          <cell r="F13">
            <v>4560</v>
          </cell>
          <cell r="G13">
            <v>4570</v>
          </cell>
          <cell r="H13">
            <v>4670</v>
          </cell>
          <cell r="I13">
            <v>4690</v>
          </cell>
          <cell r="J13">
            <v>4820</v>
          </cell>
          <cell r="K13">
            <v>4870</v>
          </cell>
          <cell r="L13">
            <v>5010</v>
          </cell>
          <cell r="M13">
            <v>5080</v>
          </cell>
          <cell r="N13">
            <v>5220</v>
          </cell>
          <cell r="O13">
            <v>5310</v>
          </cell>
        </row>
        <row r="14">
          <cell r="D14">
            <v>7000</v>
          </cell>
          <cell r="E14">
            <v>7140</v>
          </cell>
          <cell r="F14">
            <v>7280</v>
          </cell>
          <cell r="G14">
            <v>7300</v>
          </cell>
          <cell r="H14">
            <v>7320</v>
          </cell>
          <cell r="I14">
            <v>7420</v>
          </cell>
          <cell r="J14">
            <v>7500</v>
          </cell>
          <cell r="K14">
            <v>7640</v>
          </cell>
          <cell r="L14">
            <v>7690</v>
          </cell>
          <cell r="M14">
            <v>7700</v>
          </cell>
          <cell r="N14">
            <v>7700</v>
          </cell>
          <cell r="O14">
            <v>7760</v>
          </cell>
        </row>
      </sheetData>
      <sheetData sheetId="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시트그룹"/>
      <sheetName val="시트그룹(2)"/>
      <sheetName val="셀서식복사"/>
      <sheetName val="데이타통합(1)"/>
      <sheetName val="데이타통합(2)"/>
      <sheetName val="데이타통합(3)"/>
      <sheetName val="데이타통합(4)"/>
      <sheetName val="데이타베이스 함수"/>
      <sheetName val="차트만들기(1)"/>
      <sheetName val="차트만들기(2)"/>
      <sheetName val="정렬"/>
      <sheetName val="평가문제"/>
      <sheetName val="평가문제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G2" t="str">
            <v>지역</v>
          </cell>
        </row>
        <row r="4">
          <cell r="G4" t="str">
            <v>부산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판매목록"/>
      <sheetName val="거래처목록"/>
      <sheetName val="견적"/>
      <sheetName val="1일"/>
      <sheetName val="상품목록"/>
      <sheetName val="결재방식"/>
      <sheetName val="1일정답"/>
      <sheetName val="주소록"/>
      <sheetName val="매크로예제(2)"/>
      <sheetName val="자료목록"/>
      <sheetName val="매크로예제(2)정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"/>
      <sheetName val="COUNT2"/>
      <sheetName val="COUNT3"/>
      <sheetName val="SUM"/>
      <sheetName val="SUM2"/>
      <sheetName val="AVERAGE"/>
      <sheetName val="AVERAGE2"/>
      <sheetName val="SUMPRODUCT"/>
      <sheetName val="ROUND"/>
      <sheetName val="RANK"/>
      <sheetName val="RANK2"/>
      <sheetName val="ROW"/>
      <sheetName val="LARGE"/>
      <sheetName val="IF"/>
      <sheetName val="IF2"/>
      <sheetName val="IF3"/>
      <sheetName val="not"/>
      <sheetName val="LOOKUP"/>
      <sheetName val="VLOOKUP"/>
      <sheetName val="HLOOKUP"/>
      <sheetName val="찾기"/>
      <sheetName val="찾기2"/>
      <sheetName val="참조범위변환"/>
      <sheetName val="배열상수"/>
      <sheetName val="TEXT1"/>
      <sheetName val="TEXT2"/>
      <sheetName val="TEXT3"/>
      <sheetName val="직원정보"/>
      <sheetName val="인적사항"/>
      <sheetName val="concatenate"/>
      <sheetName val="날짜1"/>
      <sheetName val="날짜2"/>
      <sheetName val="날짜3"/>
      <sheetName val="weekday"/>
      <sheetName val="workdays"/>
      <sheetName val="NDIRECT"/>
      <sheetName val="PHONETIC"/>
      <sheetName val="INDEX&amp;MATCH"/>
      <sheetName val="INDEX활용"/>
      <sheetName val="복습"/>
      <sheetName val="복습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4">
          <cell r="C4" t="str">
            <v>A1-CD51</v>
          </cell>
        </row>
        <row r="5">
          <cell r="C5" t="str">
            <v>A1-ZC10</v>
          </cell>
        </row>
        <row r="6">
          <cell r="C6" t="str">
            <v>A2-CC11</v>
          </cell>
        </row>
        <row r="7">
          <cell r="C7" t="str">
            <v>B2-CW12</v>
          </cell>
        </row>
        <row r="8">
          <cell r="C8" t="str">
            <v>B2-KD40</v>
          </cell>
        </row>
        <row r="9">
          <cell r="C9" t="str">
            <v>C1-BD02</v>
          </cell>
        </row>
        <row r="10">
          <cell r="C10" t="str">
            <v>C2-EF02</v>
          </cell>
        </row>
        <row r="11">
          <cell r="C11" t="str">
            <v>C2-FE13</v>
          </cell>
        </row>
        <row r="12">
          <cell r="C12" t="str">
            <v>F1-RE11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학년입력"/>
      <sheetName val="2학년입력"/>
      <sheetName val="3학년입력"/>
      <sheetName val="CA부서"/>
      <sheetName val="부서별출력"/>
    </sheetNames>
    <sheetDataSet>
      <sheetData sheetId="0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1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2">
        <row r="2">
          <cell r="E2" t="str">
            <v>CA 부서 입력</v>
          </cell>
        </row>
        <row r="3">
          <cell r="E3" t="str">
            <v>만화 연구반</v>
          </cell>
        </row>
        <row r="4">
          <cell r="E4" t="str">
            <v>교지 편집반</v>
          </cell>
        </row>
        <row r="5">
          <cell r="E5" t="str">
            <v>관악반</v>
          </cell>
        </row>
        <row r="6">
          <cell r="E6" t="str">
            <v>농구반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3" refreshError="1"/>
      <sheetData sheetId="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학년입력"/>
      <sheetName val="2학년입력"/>
      <sheetName val="3학년입력"/>
      <sheetName val="CA부서"/>
      <sheetName val="부서별출력"/>
    </sheetNames>
    <sheetDataSet>
      <sheetData sheetId="0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1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2">
        <row r="2">
          <cell r="E2" t="str">
            <v>CA 부서 입력</v>
          </cell>
        </row>
        <row r="3">
          <cell r="E3" t="str">
            <v>만화 연구반</v>
          </cell>
        </row>
        <row r="4">
          <cell r="E4" t="str">
            <v>교지 편집반</v>
          </cell>
        </row>
        <row r="5">
          <cell r="E5" t="str">
            <v>관악반</v>
          </cell>
        </row>
        <row r="6">
          <cell r="E6" t="str">
            <v>농구반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3" refreshError="1"/>
      <sheetData sheetId="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본화면"/>
      <sheetName val="엑셀데이터"/>
      <sheetName val="문자 데이터 입력"/>
      <sheetName val="특수문자입력법"/>
      <sheetName val="숫자데이터 입력"/>
      <sheetName val="날짜시간 데이터 입력"/>
      <sheetName val="데이터입력완료"/>
      <sheetName val="데이터 입력"/>
      <sheetName val="데이터 동시 입력"/>
      <sheetName val="공백문자 제거"/>
      <sheetName val="붙여넣기"/>
      <sheetName val="행삽입삭제"/>
      <sheetName val="행열편집"/>
      <sheetName val="빈셀 삭제"/>
      <sheetName val="선택하여 붙여넣기"/>
      <sheetName val="선택하여 붙여넣기2"/>
      <sheetName val="기본서식"/>
      <sheetName val="셀서식1"/>
      <sheetName val="셀서식2"/>
      <sheetName val="셀서식3"/>
      <sheetName val="셀서식4"/>
      <sheetName val="자동채우기"/>
      <sheetName val="빠른채우기"/>
      <sheetName val="빠른분석"/>
      <sheetName val="메모입력"/>
      <sheetName val="셀 스타일"/>
      <sheetName val="서식 복사"/>
      <sheetName val="그림복사_1"/>
      <sheetName val="그림복사_2"/>
      <sheetName val="구매품의서"/>
      <sheetName val="구입처"/>
      <sheetName val="sheet"/>
      <sheetName val="행열 숨기기"/>
      <sheetName val="텍스트나누기"/>
      <sheetName val="텍스트나누기 (2)"/>
      <sheetName val="데이터 인식오류"/>
      <sheetName val="정확한 데이터 입력"/>
      <sheetName val="유효성검사&amp;DB"/>
      <sheetName val="중복항목제거"/>
      <sheetName val="틀고정"/>
      <sheetName val="서울지사"/>
      <sheetName val="부산지사"/>
      <sheetName val="대전지사"/>
      <sheetName val="매출관리"/>
      <sheetName val="이름"/>
      <sheetName val="강조규칙"/>
      <sheetName val="상하위규칙"/>
      <sheetName val="막대"/>
      <sheetName val="색조"/>
      <sheetName val="아이콘"/>
      <sheetName val="복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  <cell r="H4">
            <v>1000000</v>
          </cell>
        </row>
        <row r="5">
          <cell r="G5">
            <v>500000000</v>
          </cell>
          <cell r="H5">
            <v>1500000</v>
          </cell>
        </row>
        <row r="6">
          <cell r="G6">
            <v>800000000</v>
          </cell>
          <cell r="H6">
            <v>1800000</v>
          </cell>
        </row>
        <row r="7">
          <cell r="G7">
            <v>1000000000</v>
          </cell>
          <cell r="H7">
            <v>2200000</v>
          </cell>
        </row>
        <row r="8">
          <cell r="G8">
            <v>1300000000</v>
          </cell>
          <cell r="H8">
            <v>2500000</v>
          </cell>
        </row>
        <row r="9">
          <cell r="G9">
            <v>1700000000</v>
          </cell>
          <cell r="H9">
            <v>3200000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수학삼각함수"/>
      <sheetName val="ROUND,RANK"/>
      <sheetName val="ISBLANK"/>
      <sheetName val="IF,AND,OR"/>
      <sheetName val="IF,MID,LEFT"/>
      <sheetName val="SUMIF,COUNTIF,COUNTA"/>
      <sheetName val="VLOOKUP(1)"/>
      <sheetName val="VLOOKUP(2)"/>
      <sheetName val="vlookup과index&amp;match의 차이"/>
      <sheetName val="Match&amp;Index"/>
      <sheetName val="index_표"/>
      <sheetName val="index"/>
      <sheetName val="p 162작성하기sheet1"/>
      <sheetName val="데이타 검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임정연</v>
          </cell>
          <cell r="B2" t="str">
            <v>A</v>
          </cell>
          <cell r="C2" t="str">
            <v>B</v>
          </cell>
          <cell r="D2" t="str">
            <v>A</v>
          </cell>
          <cell r="E2" t="str">
            <v>A</v>
          </cell>
        </row>
        <row r="3">
          <cell r="A3" t="str">
            <v>강승희</v>
          </cell>
          <cell r="B3" t="str">
            <v>B</v>
          </cell>
          <cell r="C3" t="str">
            <v>B</v>
          </cell>
          <cell r="D3" t="str">
            <v>A</v>
          </cell>
          <cell r="E3" t="str">
            <v>D</v>
          </cell>
        </row>
        <row r="4">
          <cell r="A4" t="str">
            <v>윤영근</v>
          </cell>
          <cell r="B4" t="str">
            <v>C</v>
          </cell>
          <cell r="C4" t="str">
            <v>F</v>
          </cell>
          <cell r="D4" t="str">
            <v>A</v>
          </cell>
          <cell r="E4" t="str">
            <v>B</v>
          </cell>
        </row>
        <row r="5">
          <cell r="A5" t="str">
            <v>박종표</v>
          </cell>
          <cell r="B5" t="str">
            <v>D</v>
          </cell>
          <cell r="C5" t="str">
            <v>B</v>
          </cell>
          <cell r="D5" t="str">
            <v>C</v>
          </cell>
          <cell r="E5" t="str">
            <v>C</v>
          </cell>
        </row>
        <row r="6">
          <cell r="A6" t="str">
            <v>김장환</v>
          </cell>
          <cell r="B6" t="str">
            <v>A</v>
          </cell>
          <cell r="C6" t="str">
            <v>B</v>
          </cell>
          <cell r="D6" t="str">
            <v>C</v>
          </cell>
          <cell r="E6" t="str">
            <v>C</v>
          </cell>
        </row>
        <row r="7">
          <cell r="A7" t="str">
            <v>이원종</v>
          </cell>
          <cell r="B7" t="str">
            <v>F</v>
          </cell>
          <cell r="C7" t="str">
            <v>B</v>
          </cell>
          <cell r="D7" t="str">
            <v>D</v>
          </cell>
          <cell r="E7" t="str">
            <v>C</v>
          </cell>
        </row>
        <row r="8">
          <cell r="A8" t="str">
            <v>조병찬</v>
          </cell>
          <cell r="B8" t="str">
            <v>A</v>
          </cell>
          <cell r="C8" t="str">
            <v>C</v>
          </cell>
          <cell r="D8" t="str">
            <v>D</v>
          </cell>
          <cell r="E8" t="str">
            <v>B</v>
          </cell>
        </row>
        <row r="9">
          <cell r="A9" t="str">
            <v>강희선</v>
          </cell>
          <cell r="B9" t="str">
            <v>B</v>
          </cell>
          <cell r="C9" t="str">
            <v>C</v>
          </cell>
          <cell r="D9" t="str">
            <v>B</v>
          </cell>
          <cell r="E9" t="str">
            <v>B</v>
          </cell>
        </row>
        <row r="10">
          <cell r="A10" t="str">
            <v>최미선</v>
          </cell>
          <cell r="B10" t="str">
            <v>B</v>
          </cell>
          <cell r="C10" t="str">
            <v>C</v>
          </cell>
          <cell r="D10" t="str">
            <v>C</v>
          </cell>
          <cell r="E10" t="str">
            <v>A</v>
          </cell>
        </row>
        <row r="11">
          <cell r="A11" t="str">
            <v>김혜순</v>
          </cell>
          <cell r="B11" t="str">
            <v>C</v>
          </cell>
          <cell r="C11" t="str">
            <v>A</v>
          </cell>
          <cell r="D11" t="str">
            <v>B</v>
          </cell>
          <cell r="E11" t="str">
            <v>D</v>
          </cell>
        </row>
        <row r="12">
          <cell r="A12" t="str">
            <v>장현숙</v>
          </cell>
          <cell r="B12" t="str">
            <v>D</v>
          </cell>
          <cell r="C12" t="str">
            <v>A</v>
          </cell>
          <cell r="D12" t="str">
            <v>A</v>
          </cell>
          <cell r="E12" t="str">
            <v>B</v>
          </cell>
        </row>
        <row r="13">
          <cell r="A13" t="str">
            <v>강인선</v>
          </cell>
          <cell r="B13" t="str">
            <v>F</v>
          </cell>
          <cell r="C13" t="str">
            <v>C</v>
          </cell>
          <cell r="D13" t="str">
            <v>A</v>
          </cell>
          <cell r="E13" t="str">
            <v>C</v>
          </cell>
        </row>
        <row r="14">
          <cell r="A14" t="str">
            <v>하진</v>
          </cell>
          <cell r="B14" t="str">
            <v>A</v>
          </cell>
          <cell r="C14" t="str">
            <v>A</v>
          </cell>
          <cell r="D14" t="str">
            <v>F</v>
          </cell>
          <cell r="E14" t="str">
            <v>D</v>
          </cell>
        </row>
      </sheetData>
      <sheetData sheetId="12"/>
      <sheetData sheetId="13"/>
      <sheetData sheetId="1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목록"/>
      <sheetName val="견적서"/>
    </sheetNames>
    <sheetDataSet>
      <sheetData sheetId="0">
        <row r="2">
          <cell r="A2" t="str">
            <v>제품 001</v>
          </cell>
          <cell r="B2" t="str">
            <v>Box</v>
          </cell>
          <cell r="C2">
            <v>235000</v>
          </cell>
        </row>
        <row r="3">
          <cell r="A3" t="str">
            <v>제품 002</v>
          </cell>
          <cell r="B3" t="str">
            <v>개</v>
          </cell>
          <cell r="C3">
            <v>127000</v>
          </cell>
        </row>
        <row r="4">
          <cell r="A4" t="str">
            <v>제품 003</v>
          </cell>
          <cell r="B4" t="str">
            <v>개</v>
          </cell>
          <cell r="C4">
            <v>203000</v>
          </cell>
        </row>
        <row r="5">
          <cell r="A5" t="str">
            <v>제품 004</v>
          </cell>
          <cell r="B5" t="str">
            <v>개</v>
          </cell>
          <cell r="C5">
            <v>67000</v>
          </cell>
        </row>
        <row r="6">
          <cell r="A6" t="str">
            <v>제품 005</v>
          </cell>
          <cell r="B6" t="str">
            <v>Box</v>
          </cell>
          <cell r="C6">
            <v>103000</v>
          </cell>
        </row>
        <row r="7">
          <cell r="A7" t="str">
            <v>제품 006</v>
          </cell>
          <cell r="B7" t="str">
            <v>개</v>
          </cell>
          <cell r="C7">
            <v>54000</v>
          </cell>
        </row>
        <row r="8">
          <cell r="A8" t="str">
            <v>제품 007</v>
          </cell>
          <cell r="B8" t="str">
            <v>개</v>
          </cell>
          <cell r="C8">
            <v>135000</v>
          </cell>
        </row>
        <row r="9">
          <cell r="A9" t="str">
            <v>제품 008</v>
          </cell>
          <cell r="B9" t="str">
            <v>개</v>
          </cell>
          <cell r="C9">
            <v>113000</v>
          </cell>
        </row>
        <row r="10">
          <cell r="A10" t="str">
            <v>제품 009</v>
          </cell>
          <cell r="B10" t="str">
            <v>개</v>
          </cell>
          <cell r="C10">
            <v>114000</v>
          </cell>
        </row>
        <row r="11">
          <cell r="A11" t="str">
            <v>제품 010</v>
          </cell>
          <cell r="B11" t="str">
            <v>개</v>
          </cell>
          <cell r="C11">
            <v>192000</v>
          </cell>
        </row>
        <row r="12">
          <cell r="A12" t="str">
            <v>제품 011</v>
          </cell>
          <cell r="B12" t="str">
            <v>Box</v>
          </cell>
          <cell r="C12">
            <v>222000</v>
          </cell>
        </row>
        <row r="13">
          <cell r="A13" t="str">
            <v>제품 012</v>
          </cell>
          <cell r="B13" t="str">
            <v>Box</v>
          </cell>
          <cell r="C13">
            <v>239000</v>
          </cell>
        </row>
        <row r="14">
          <cell r="A14" t="str">
            <v>제품 013</v>
          </cell>
          <cell r="B14" t="str">
            <v>개</v>
          </cell>
          <cell r="C14">
            <v>236000</v>
          </cell>
        </row>
        <row r="15">
          <cell r="A15" t="str">
            <v>제품 014</v>
          </cell>
          <cell r="B15" t="str">
            <v>Box</v>
          </cell>
          <cell r="C15">
            <v>55000</v>
          </cell>
        </row>
        <row r="16">
          <cell r="A16" t="str">
            <v>제품 015</v>
          </cell>
          <cell r="B16" t="str">
            <v>Box</v>
          </cell>
          <cell r="C16">
            <v>87000</v>
          </cell>
        </row>
        <row r="17">
          <cell r="A17" t="str">
            <v>제품 016</v>
          </cell>
          <cell r="B17" t="str">
            <v>개</v>
          </cell>
          <cell r="C17">
            <v>23000</v>
          </cell>
        </row>
        <row r="18">
          <cell r="A18" t="str">
            <v>제품 017</v>
          </cell>
          <cell r="B18" t="str">
            <v>개</v>
          </cell>
          <cell r="C18">
            <v>41000</v>
          </cell>
        </row>
        <row r="19">
          <cell r="A19" t="str">
            <v>제품 018</v>
          </cell>
          <cell r="B19" t="str">
            <v>Box</v>
          </cell>
          <cell r="C19">
            <v>149000</v>
          </cell>
        </row>
        <row r="20">
          <cell r="A20" t="str">
            <v>제품 019</v>
          </cell>
          <cell r="B20" t="str">
            <v>개</v>
          </cell>
          <cell r="C20">
            <v>135000</v>
          </cell>
        </row>
        <row r="21">
          <cell r="A21" t="str">
            <v>제품 020</v>
          </cell>
          <cell r="B21" t="str">
            <v>Box</v>
          </cell>
          <cell r="C21">
            <v>193000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력"/>
      <sheetName val="입력(결과)"/>
      <sheetName val="서식"/>
      <sheetName val="서식(결과)"/>
    </sheetNames>
    <sheetDataSet>
      <sheetData sheetId="0"/>
      <sheetData sheetId="1"/>
      <sheetData sheetId="2"/>
      <sheetData sheetId="3">
        <row r="5">
          <cell r="G5">
            <v>9582</v>
          </cell>
          <cell r="H5">
            <v>8789</v>
          </cell>
        </row>
        <row r="6">
          <cell r="G6">
            <v>11254</v>
          </cell>
          <cell r="H6">
            <v>9040</v>
          </cell>
        </row>
        <row r="7">
          <cell r="G7">
            <v>9800</v>
          </cell>
          <cell r="H7">
            <v>9228</v>
          </cell>
        </row>
        <row r="8">
          <cell r="G8">
            <v>11543</v>
          </cell>
          <cell r="H8">
            <v>9773</v>
          </cell>
        </row>
        <row r="9">
          <cell r="G9">
            <v>11584</v>
          </cell>
          <cell r="H9">
            <v>5831</v>
          </cell>
        </row>
        <row r="10">
          <cell r="G10">
            <v>10643</v>
          </cell>
          <cell r="H10">
            <v>8917</v>
          </cell>
        </row>
        <row r="11">
          <cell r="G11">
            <v>1010</v>
          </cell>
          <cell r="H11">
            <v>908</v>
          </cell>
        </row>
        <row r="12">
          <cell r="G12">
            <v>4696</v>
          </cell>
          <cell r="H12">
            <v>4170</v>
          </cell>
        </row>
        <row r="13">
          <cell r="G13">
            <v>1282</v>
          </cell>
          <cell r="H13">
            <v>1036</v>
          </cell>
        </row>
        <row r="14">
          <cell r="G14">
            <v>292</v>
          </cell>
          <cell r="H14">
            <v>234</v>
          </cell>
        </row>
        <row r="15">
          <cell r="G15">
            <v>2579</v>
          </cell>
          <cell r="H15">
            <v>1630</v>
          </cell>
        </row>
        <row r="16">
          <cell r="G16">
            <v>0</v>
          </cell>
          <cell r="H16">
            <v>0</v>
          </cell>
        </row>
        <row r="17">
          <cell r="G17">
            <v>784</v>
          </cell>
          <cell r="H17">
            <v>939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력"/>
      <sheetName val="입력(결과)"/>
      <sheetName val="서식"/>
      <sheetName val="서식(결과)"/>
    </sheetNames>
    <sheetDataSet>
      <sheetData sheetId="0"/>
      <sheetData sheetId="1"/>
      <sheetData sheetId="2"/>
      <sheetData sheetId="3">
        <row r="5">
          <cell r="G5">
            <v>9582</v>
          </cell>
          <cell r="H5">
            <v>8789</v>
          </cell>
        </row>
        <row r="6">
          <cell r="G6">
            <v>11254</v>
          </cell>
          <cell r="H6">
            <v>9040</v>
          </cell>
        </row>
        <row r="7">
          <cell r="G7">
            <v>9800</v>
          </cell>
          <cell r="H7">
            <v>9228</v>
          </cell>
        </row>
        <row r="8">
          <cell r="G8">
            <v>11543</v>
          </cell>
          <cell r="H8">
            <v>9773</v>
          </cell>
        </row>
        <row r="9">
          <cell r="G9">
            <v>11584</v>
          </cell>
          <cell r="H9">
            <v>5831</v>
          </cell>
        </row>
        <row r="10">
          <cell r="G10">
            <v>10643</v>
          </cell>
          <cell r="H10">
            <v>8917</v>
          </cell>
        </row>
        <row r="11">
          <cell r="G11">
            <v>1010</v>
          </cell>
          <cell r="H11">
            <v>908</v>
          </cell>
        </row>
        <row r="12">
          <cell r="G12">
            <v>4696</v>
          </cell>
          <cell r="H12">
            <v>4170</v>
          </cell>
        </row>
        <row r="13">
          <cell r="G13">
            <v>1282</v>
          </cell>
          <cell r="H13">
            <v>1036</v>
          </cell>
        </row>
        <row r="14">
          <cell r="G14">
            <v>292</v>
          </cell>
          <cell r="H14">
            <v>234</v>
          </cell>
        </row>
        <row r="15">
          <cell r="G15">
            <v>2579</v>
          </cell>
          <cell r="H15">
            <v>1630</v>
          </cell>
        </row>
        <row r="16">
          <cell r="G16">
            <v>0</v>
          </cell>
          <cell r="H16">
            <v>0</v>
          </cell>
        </row>
        <row r="17">
          <cell r="G17">
            <v>784</v>
          </cell>
          <cell r="H17">
            <v>939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 REPORTS"/>
      <sheetName val="COST"/>
      <sheetName val="COVER"/>
      <sheetName val="INTO"/>
      <sheetName val="MONTH TOTALS"/>
      <sheetName val="N N"/>
      <sheetName val="LMA"/>
      <sheetName val="A M  Q"/>
      <sheetName val="H Q"/>
      <sheetName val="T P A T"/>
      <sheetName val="Resource Utilization"/>
      <sheetName val="ANIMATION ONLY"/>
      <sheetName val="PREP ONLY"/>
      <sheetName val="GAME TITLES"/>
      <sheetName val="OFF-DWNTME-TECH"/>
      <sheetName val="How to r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URVES(Beginner)"/>
      <sheetName val="FORM CONTROLS &amp; CHARTS(Casual)"/>
      <sheetName val="CAPACITY-DEMAND MODEL(Advanced)"/>
      <sheetName val="RESOURCE MODE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획대비분석"/>
      <sheetName val="전년대비분석"/>
      <sheetName val="1997계획"/>
      <sheetName val="1997실적"/>
      <sheetName val="1996실적"/>
    </sheetNames>
    <sheetDataSet>
      <sheetData sheetId="0" refreshError="1"/>
      <sheetData sheetId="1" refreshError="1"/>
      <sheetData sheetId="2">
        <row r="5">
          <cell r="D5">
            <v>1200</v>
          </cell>
          <cell r="E5">
            <v>1340</v>
          </cell>
          <cell r="F5">
            <v>1370</v>
          </cell>
          <cell r="G5">
            <v>1500</v>
          </cell>
          <cell r="H5">
            <v>1540</v>
          </cell>
          <cell r="I5">
            <v>1610</v>
          </cell>
          <cell r="J5">
            <v>1690</v>
          </cell>
          <cell r="K5">
            <v>1690</v>
          </cell>
          <cell r="L5">
            <v>1780</v>
          </cell>
          <cell r="M5">
            <v>1900</v>
          </cell>
          <cell r="N5">
            <v>1940</v>
          </cell>
          <cell r="O5">
            <v>2060</v>
          </cell>
        </row>
        <row r="6">
          <cell r="D6">
            <v>1900</v>
          </cell>
          <cell r="E6">
            <v>1930</v>
          </cell>
          <cell r="F6">
            <v>2040</v>
          </cell>
          <cell r="G6">
            <v>2040</v>
          </cell>
          <cell r="H6">
            <v>2140</v>
          </cell>
          <cell r="I6">
            <v>2190</v>
          </cell>
          <cell r="J6">
            <v>2330</v>
          </cell>
          <cell r="K6">
            <v>2350</v>
          </cell>
          <cell r="L6">
            <v>2350</v>
          </cell>
          <cell r="M6">
            <v>2440</v>
          </cell>
          <cell r="N6">
            <v>2530</v>
          </cell>
          <cell r="O6">
            <v>2660</v>
          </cell>
        </row>
        <row r="7">
          <cell r="D7">
            <v>1010</v>
          </cell>
          <cell r="E7">
            <v>1020</v>
          </cell>
          <cell r="F7">
            <v>1030</v>
          </cell>
          <cell r="G7">
            <v>1160</v>
          </cell>
          <cell r="H7">
            <v>1170</v>
          </cell>
          <cell r="I7">
            <v>1210</v>
          </cell>
          <cell r="J7">
            <v>1320</v>
          </cell>
          <cell r="K7">
            <v>1350</v>
          </cell>
          <cell r="L7">
            <v>1440</v>
          </cell>
          <cell r="M7">
            <v>1530</v>
          </cell>
          <cell r="N7">
            <v>1610</v>
          </cell>
          <cell r="O7">
            <v>1710</v>
          </cell>
        </row>
        <row r="8">
          <cell r="D8">
            <v>780</v>
          </cell>
          <cell r="E8">
            <v>870</v>
          </cell>
          <cell r="F8">
            <v>920</v>
          </cell>
          <cell r="G8">
            <v>960</v>
          </cell>
          <cell r="H8">
            <v>1000</v>
          </cell>
          <cell r="I8">
            <v>1090</v>
          </cell>
          <cell r="J8">
            <v>1180</v>
          </cell>
          <cell r="K8">
            <v>1260</v>
          </cell>
          <cell r="L8">
            <v>1400</v>
          </cell>
          <cell r="M8">
            <v>1530</v>
          </cell>
          <cell r="N8">
            <v>1620</v>
          </cell>
          <cell r="O8">
            <v>1700</v>
          </cell>
        </row>
        <row r="9">
          <cell r="D9">
            <v>1670</v>
          </cell>
          <cell r="E9">
            <v>1730</v>
          </cell>
          <cell r="F9">
            <v>1780</v>
          </cell>
          <cell r="G9">
            <v>1780</v>
          </cell>
          <cell r="H9">
            <v>1870</v>
          </cell>
          <cell r="I9">
            <v>1890</v>
          </cell>
          <cell r="J9">
            <v>2020</v>
          </cell>
          <cell r="K9">
            <v>2160</v>
          </cell>
          <cell r="L9">
            <v>2280</v>
          </cell>
          <cell r="M9">
            <v>2410</v>
          </cell>
          <cell r="N9">
            <v>2410</v>
          </cell>
          <cell r="O9">
            <v>2550</v>
          </cell>
        </row>
        <row r="10">
          <cell r="D10">
            <v>900</v>
          </cell>
          <cell r="E10">
            <v>990</v>
          </cell>
          <cell r="F10">
            <v>1030</v>
          </cell>
          <cell r="G10">
            <v>1050</v>
          </cell>
          <cell r="H10">
            <v>1150</v>
          </cell>
          <cell r="I10">
            <v>1290</v>
          </cell>
          <cell r="J10">
            <v>1300</v>
          </cell>
          <cell r="K10">
            <v>1340</v>
          </cell>
          <cell r="L10">
            <v>1410</v>
          </cell>
          <cell r="M10">
            <v>1520</v>
          </cell>
          <cell r="N10">
            <v>1600</v>
          </cell>
          <cell r="O10">
            <v>1600</v>
          </cell>
        </row>
        <row r="11">
          <cell r="D11">
            <v>1300</v>
          </cell>
          <cell r="E11">
            <v>1320</v>
          </cell>
          <cell r="F11">
            <v>1400</v>
          </cell>
          <cell r="G11">
            <v>1500</v>
          </cell>
          <cell r="H11">
            <v>1640</v>
          </cell>
          <cell r="I11">
            <v>1760</v>
          </cell>
          <cell r="J11">
            <v>1830</v>
          </cell>
          <cell r="K11">
            <v>1830</v>
          </cell>
          <cell r="L11">
            <v>1840</v>
          </cell>
          <cell r="M11">
            <v>1980</v>
          </cell>
          <cell r="N11">
            <v>2040</v>
          </cell>
          <cell r="O11">
            <v>2130</v>
          </cell>
        </row>
        <row r="12">
          <cell r="D12">
            <v>5670</v>
          </cell>
          <cell r="E12">
            <v>5730</v>
          </cell>
          <cell r="F12">
            <v>5790</v>
          </cell>
          <cell r="G12">
            <v>5830</v>
          </cell>
          <cell r="H12">
            <v>5860</v>
          </cell>
          <cell r="I12">
            <v>5880</v>
          </cell>
          <cell r="J12">
            <v>6010</v>
          </cell>
          <cell r="K12">
            <v>6130</v>
          </cell>
          <cell r="L12">
            <v>6190</v>
          </cell>
          <cell r="M12">
            <v>6230</v>
          </cell>
          <cell r="N12">
            <v>6300</v>
          </cell>
          <cell r="O12">
            <v>6350</v>
          </cell>
        </row>
        <row r="13">
          <cell r="D13">
            <v>4370</v>
          </cell>
          <cell r="E13">
            <v>4480</v>
          </cell>
          <cell r="F13">
            <v>4530</v>
          </cell>
          <cell r="G13">
            <v>4640</v>
          </cell>
          <cell r="H13">
            <v>4650</v>
          </cell>
          <cell r="I13">
            <v>4690</v>
          </cell>
          <cell r="J13">
            <v>4710</v>
          </cell>
          <cell r="K13">
            <v>4710</v>
          </cell>
          <cell r="L13">
            <v>4810</v>
          </cell>
          <cell r="M13">
            <v>4850</v>
          </cell>
          <cell r="N13">
            <v>4890</v>
          </cell>
          <cell r="O13">
            <v>4930</v>
          </cell>
        </row>
        <row r="14">
          <cell r="D14">
            <v>7830</v>
          </cell>
          <cell r="E14">
            <v>7900</v>
          </cell>
          <cell r="F14">
            <v>7910</v>
          </cell>
          <cell r="G14">
            <v>8010</v>
          </cell>
          <cell r="H14">
            <v>8060</v>
          </cell>
          <cell r="I14">
            <v>8110</v>
          </cell>
          <cell r="J14">
            <v>8130</v>
          </cell>
          <cell r="K14">
            <v>8270</v>
          </cell>
          <cell r="L14">
            <v>8290</v>
          </cell>
          <cell r="M14">
            <v>8320</v>
          </cell>
          <cell r="N14">
            <v>8340</v>
          </cell>
          <cell r="O14">
            <v>8370</v>
          </cell>
        </row>
      </sheetData>
      <sheetData sheetId="3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활용분류정보"/>
      <sheetName val="개요"/>
      <sheetName val="관리인자"/>
      <sheetName val="부품평가정보입력"/>
      <sheetName val="전처리"/>
      <sheetName val="해체"/>
      <sheetName val="포장재"/>
      <sheetName val="에코디자인평가"/>
      <sheetName val="자원효율성평가결과"/>
      <sheetName val="첨부1-제품 재질구성"/>
      <sheetName val="첨부2-재활용 가능부품 재질구성"/>
      <sheetName val="첨부3-포장재 재질구성"/>
      <sheetName val="첨부4-재질표기"/>
      <sheetName val="첨부5-사전분리 대상부품"/>
      <sheetName val="첨부6-재활용 불가능품목 "/>
      <sheetName val="임시작업"/>
    </sheetNames>
    <sheetDataSet>
      <sheetData sheetId="0" refreshError="1"/>
      <sheetData sheetId="1"/>
      <sheetData sheetId="2">
        <row r="29">
          <cell r="B29" t="str">
            <v>평가항목</v>
          </cell>
          <cell r="O29" t="str">
            <v>평가항목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급여 현황"/>
      <sheetName val="급여표"/>
      <sheetName val="Sheet3"/>
    </sheetNames>
    <sheetDataSet>
      <sheetData sheetId="0"/>
      <sheetData sheetId="1" refreshError="1"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</row>
        <row r="3">
          <cell r="B3" t="str">
            <v>사원</v>
          </cell>
          <cell r="C3" t="str">
            <v>사원</v>
          </cell>
          <cell r="D3" t="str">
            <v>대리</v>
          </cell>
          <cell r="E3" t="str">
            <v>대리</v>
          </cell>
          <cell r="F3" t="str">
            <v>과장</v>
          </cell>
          <cell r="G3" t="str">
            <v>과장</v>
          </cell>
          <cell r="H3" t="str">
            <v>차장</v>
          </cell>
          <cell r="I3" t="str">
            <v>차장</v>
          </cell>
          <cell r="J3" t="str">
            <v>부장</v>
          </cell>
          <cell r="K3" t="str">
            <v>부장</v>
          </cell>
        </row>
        <row r="4">
          <cell r="B4">
            <v>633400</v>
          </cell>
          <cell r="C4">
            <v>766300</v>
          </cell>
          <cell r="D4">
            <v>989200</v>
          </cell>
          <cell r="E4">
            <v>1250000</v>
          </cell>
          <cell r="F4">
            <v>1388900</v>
          </cell>
          <cell r="G4">
            <v>1693700</v>
          </cell>
          <cell r="H4">
            <v>1998500</v>
          </cell>
          <cell r="I4">
            <v>2303300</v>
          </cell>
          <cell r="J4">
            <v>2608100</v>
          </cell>
          <cell r="K4">
            <v>2912900</v>
          </cell>
        </row>
        <row r="5">
          <cell r="B5">
            <v>653500</v>
          </cell>
          <cell r="C5">
            <v>792600</v>
          </cell>
          <cell r="D5">
            <v>798900</v>
          </cell>
          <cell r="E5">
            <v>1280000</v>
          </cell>
          <cell r="F5">
            <v>1428900</v>
          </cell>
          <cell r="G5">
            <v>1743700</v>
          </cell>
          <cell r="H5">
            <v>2058500</v>
          </cell>
          <cell r="I5">
            <v>2373300</v>
          </cell>
          <cell r="J5">
            <v>2688100</v>
          </cell>
          <cell r="K5">
            <v>3002900</v>
          </cell>
        </row>
        <row r="6">
          <cell r="B6">
            <v>673600</v>
          </cell>
          <cell r="C6">
            <v>818900</v>
          </cell>
          <cell r="D6">
            <v>1020000</v>
          </cell>
          <cell r="E6">
            <v>1310000</v>
          </cell>
          <cell r="F6">
            <v>1468900</v>
          </cell>
          <cell r="G6">
            <v>1793700</v>
          </cell>
          <cell r="H6">
            <v>2118500</v>
          </cell>
          <cell r="I6">
            <v>2443300</v>
          </cell>
          <cell r="J6">
            <v>2768100</v>
          </cell>
          <cell r="K6">
            <v>3092900</v>
          </cell>
        </row>
        <row r="7">
          <cell r="B7">
            <v>693700</v>
          </cell>
          <cell r="C7">
            <v>845200</v>
          </cell>
          <cell r="D7">
            <v>1342600</v>
          </cell>
          <cell r="E7">
            <v>1340000</v>
          </cell>
          <cell r="F7">
            <v>1508900</v>
          </cell>
          <cell r="G7">
            <v>1843700</v>
          </cell>
          <cell r="H7">
            <v>2178500</v>
          </cell>
          <cell r="I7">
            <v>2513300</v>
          </cell>
          <cell r="J7">
            <v>2848100</v>
          </cell>
          <cell r="K7">
            <v>3182900</v>
          </cell>
        </row>
        <row r="8">
          <cell r="B8">
            <v>713800</v>
          </cell>
          <cell r="C8">
            <v>871500</v>
          </cell>
          <cell r="D8">
            <v>1465000</v>
          </cell>
          <cell r="E8">
            <v>1370000</v>
          </cell>
          <cell r="F8">
            <v>1548900</v>
          </cell>
          <cell r="G8">
            <v>1893700</v>
          </cell>
          <cell r="H8">
            <v>2238500</v>
          </cell>
          <cell r="I8">
            <v>2583300</v>
          </cell>
          <cell r="J8">
            <v>2928100</v>
          </cell>
          <cell r="K8">
            <v>3272900</v>
          </cell>
        </row>
        <row r="9">
          <cell r="B9">
            <v>733900</v>
          </cell>
          <cell r="C9">
            <v>897800</v>
          </cell>
          <cell r="D9">
            <v>2151100</v>
          </cell>
          <cell r="E9">
            <v>1400000</v>
          </cell>
          <cell r="F9">
            <v>1588900</v>
          </cell>
          <cell r="G9">
            <v>1943700</v>
          </cell>
          <cell r="H9">
            <v>2298500</v>
          </cell>
          <cell r="I9">
            <v>2653300</v>
          </cell>
          <cell r="J9">
            <v>3008100</v>
          </cell>
          <cell r="K9">
            <v>3362900</v>
          </cell>
        </row>
        <row r="10">
          <cell r="B10">
            <v>754000</v>
          </cell>
          <cell r="C10">
            <v>924100</v>
          </cell>
          <cell r="D10">
            <v>2837200</v>
          </cell>
          <cell r="E10">
            <v>1430000</v>
          </cell>
          <cell r="F10">
            <v>1628900</v>
          </cell>
          <cell r="G10">
            <v>1993700</v>
          </cell>
          <cell r="H10">
            <v>2358500</v>
          </cell>
          <cell r="I10">
            <v>2723300</v>
          </cell>
          <cell r="J10">
            <v>3088100</v>
          </cell>
          <cell r="K10">
            <v>3452900</v>
          </cell>
        </row>
        <row r="11">
          <cell r="B11">
            <v>774100</v>
          </cell>
          <cell r="C11">
            <v>950400</v>
          </cell>
          <cell r="D11">
            <v>3523300</v>
          </cell>
          <cell r="E11">
            <v>1460000</v>
          </cell>
          <cell r="F11">
            <v>1668900</v>
          </cell>
          <cell r="G11">
            <v>2043700</v>
          </cell>
          <cell r="H11">
            <v>2418500</v>
          </cell>
          <cell r="I11">
            <v>2793300</v>
          </cell>
          <cell r="J11">
            <v>3168100</v>
          </cell>
          <cell r="K11">
            <v>3542900</v>
          </cell>
        </row>
        <row r="12">
          <cell r="B12">
            <v>794200</v>
          </cell>
          <cell r="C12">
            <v>976700</v>
          </cell>
          <cell r="D12">
            <v>4209400</v>
          </cell>
          <cell r="E12">
            <v>1490000</v>
          </cell>
          <cell r="F12">
            <v>1708900</v>
          </cell>
          <cell r="G12">
            <v>2093700</v>
          </cell>
          <cell r="H12">
            <v>2478500</v>
          </cell>
          <cell r="I12">
            <v>2863300</v>
          </cell>
          <cell r="J12">
            <v>3248100</v>
          </cell>
          <cell r="K12">
            <v>3632900</v>
          </cell>
        </row>
        <row r="13">
          <cell r="B13">
            <v>814300</v>
          </cell>
          <cell r="C13">
            <v>1003000</v>
          </cell>
          <cell r="D13">
            <v>4895500</v>
          </cell>
          <cell r="E13">
            <v>1520000</v>
          </cell>
          <cell r="F13">
            <v>1748900</v>
          </cell>
          <cell r="G13">
            <v>2143700</v>
          </cell>
          <cell r="H13">
            <v>2538500</v>
          </cell>
          <cell r="I13">
            <v>2933300</v>
          </cell>
          <cell r="J13">
            <v>3328100</v>
          </cell>
          <cell r="K13">
            <v>3722900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/>
  </sheetViews>
  <sheetFormatPr defaultColWidth="9" defaultRowHeight="17.399999999999999"/>
  <cols>
    <col min="1" max="1" width="15.5" style="270" customWidth="1"/>
    <col min="2" max="5" width="23.5" style="270" customWidth="1"/>
    <col min="6" max="16384" width="9" style="270"/>
  </cols>
  <sheetData>
    <row r="1" spans="1:10" ht="18" thickBot="1">
      <c r="A1" s="270" t="s">
        <v>829</v>
      </c>
    </row>
    <row r="2" spans="1:10">
      <c r="A2" s="285" t="s">
        <v>586</v>
      </c>
      <c r="B2" s="293" t="s">
        <v>589</v>
      </c>
      <c r="C2" s="292" t="s">
        <v>588</v>
      </c>
    </row>
    <row r="3" spans="1:10">
      <c r="A3" s="291">
        <v>5625000</v>
      </c>
      <c r="B3" s="290">
        <v>5625000</v>
      </c>
      <c r="C3" s="289">
        <v>5625000</v>
      </c>
    </row>
    <row r="4" spans="1:10">
      <c r="A4" s="291">
        <v>48200</v>
      </c>
      <c r="B4" s="290">
        <v>48200</v>
      </c>
      <c r="C4" s="289">
        <v>48200</v>
      </c>
    </row>
    <row r="5" spans="1:10" ht="18" thickBot="1">
      <c r="A5" s="288">
        <v>3586000</v>
      </c>
      <c r="B5" s="287">
        <v>3586000</v>
      </c>
      <c r="C5" s="286">
        <v>3586000</v>
      </c>
    </row>
    <row r="7" spans="1:10" ht="18" thickBot="1"/>
    <row r="8" spans="1:10">
      <c r="A8" s="285" t="s">
        <v>586</v>
      </c>
      <c r="B8" s="283" t="s">
        <v>587</v>
      </c>
      <c r="C8" s="284" t="s">
        <v>586</v>
      </c>
      <c r="D8" s="283" t="s">
        <v>585</v>
      </c>
    </row>
    <row r="9" spans="1:10">
      <c r="A9" s="282" t="s">
        <v>584</v>
      </c>
      <c r="B9" s="281" t="s">
        <v>583</v>
      </c>
      <c r="C9" s="280" t="s">
        <v>582</v>
      </c>
      <c r="D9" s="279" t="s">
        <v>582</v>
      </c>
    </row>
    <row r="10" spans="1:10">
      <c r="A10" s="282" t="s">
        <v>581</v>
      </c>
      <c r="B10" s="281" t="s">
        <v>580</v>
      </c>
      <c r="C10" s="280" t="s">
        <v>579</v>
      </c>
      <c r="D10" s="279" t="s">
        <v>579</v>
      </c>
    </row>
    <row r="11" spans="1:10">
      <c r="A11" s="278" t="s">
        <v>578</v>
      </c>
      <c r="B11" s="277" t="s">
        <v>577</v>
      </c>
      <c r="C11" s="276" t="s">
        <v>576</v>
      </c>
      <c r="D11" s="275" t="s">
        <v>576</v>
      </c>
    </row>
    <row r="12" spans="1:10" ht="18" thickBot="1">
      <c r="A12" s="274" t="s">
        <v>575</v>
      </c>
      <c r="B12" s="273" t="s">
        <v>574</v>
      </c>
      <c r="C12" s="272" t="s">
        <v>573</v>
      </c>
      <c r="D12" s="271" t="s">
        <v>573</v>
      </c>
    </row>
    <row r="13" spans="1:10" ht="24" customHeight="1"/>
    <row r="14" spans="1:10">
      <c r="G14"/>
      <c r="H14"/>
      <c r="I14"/>
      <c r="J14"/>
    </row>
    <row r="15" spans="1:10">
      <c r="J15"/>
    </row>
    <row r="16" spans="1:10">
      <c r="J16"/>
    </row>
    <row r="17" spans="1:10">
      <c r="J17"/>
    </row>
    <row r="18" spans="1:10">
      <c r="J18"/>
    </row>
    <row r="19" spans="1:10">
      <c r="J19"/>
    </row>
    <row r="20" spans="1:10">
      <c r="J20"/>
    </row>
    <row r="21" spans="1:10">
      <c r="J21"/>
    </row>
    <row r="22" spans="1:10">
      <c r="J22"/>
    </row>
    <row r="23" spans="1:10">
      <c r="J23"/>
    </row>
    <row r="24" spans="1:10">
      <c r="J24"/>
    </row>
    <row r="25" spans="1:10">
      <c r="J25"/>
    </row>
    <row r="26" spans="1:10">
      <c r="J26"/>
    </row>
    <row r="27" spans="1:10">
      <c r="J27"/>
    </row>
    <row r="28" spans="1:10">
      <c r="J28"/>
    </row>
    <row r="29" spans="1:10">
      <c r="G29"/>
      <c r="H29"/>
      <c r="I29"/>
      <c r="J29"/>
    </row>
    <row r="30" spans="1:10">
      <c r="G30"/>
      <c r="H30"/>
      <c r="I30"/>
      <c r="J30"/>
    </row>
    <row r="31" spans="1:10">
      <c r="A31"/>
      <c r="B31"/>
      <c r="C31"/>
      <c r="D31"/>
      <c r="E31"/>
      <c r="F31"/>
      <c r="G31"/>
      <c r="H31"/>
      <c r="I31"/>
      <c r="J31"/>
    </row>
    <row r="32" spans="1:10">
      <c r="A32"/>
      <c r="B32"/>
      <c r="C32"/>
      <c r="D32"/>
      <c r="E32"/>
      <c r="F32"/>
      <c r="G32"/>
      <c r="H32"/>
      <c r="I32"/>
      <c r="J32"/>
    </row>
    <row r="33" spans="1:10">
      <c r="A33"/>
      <c r="B33"/>
      <c r="C33"/>
      <c r="D33"/>
      <c r="E33"/>
      <c r="F33"/>
      <c r="G33"/>
      <c r="H33"/>
      <c r="I33"/>
      <c r="J33"/>
    </row>
  </sheetData>
  <phoneticPr fontId="3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8"/>
  <sheetViews>
    <sheetView showGridLines="0" workbookViewId="0">
      <selection activeCell="B1" sqref="B1:G1"/>
    </sheetView>
  </sheetViews>
  <sheetFormatPr defaultRowHeight="17.399999999999999"/>
  <cols>
    <col min="1" max="1" width="3.8984375" customWidth="1"/>
    <col min="2" max="2" width="33.59765625" customWidth="1"/>
    <col min="3" max="3" width="8.5" customWidth="1"/>
    <col min="4" max="4" width="8.3984375" customWidth="1"/>
    <col min="5" max="6" width="14.8984375" customWidth="1"/>
    <col min="7" max="7" width="18" customWidth="1"/>
  </cols>
  <sheetData>
    <row r="1" spans="2:9" ht="42" customHeight="1">
      <c r="B1" s="444" t="s">
        <v>0</v>
      </c>
      <c r="C1" s="445"/>
      <c r="D1" s="445"/>
      <c r="E1" s="445"/>
      <c r="F1" s="445"/>
      <c r="G1" s="445"/>
    </row>
    <row r="2" spans="2:9" ht="12.75" customHeight="1" thickBot="1">
      <c r="B2" s="1"/>
      <c r="C2" s="1"/>
      <c r="D2" s="1"/>
      <c r="E2" s="1"/>
      <c r="F2" s="1"/>
    </row>
    <row r="3" spans="2:9" ht="19.8" thickBot="1">
      <c r="F3" s="2" t="s">
        <v>1</v>
      </c>
      <c r="G3" s="3">
        <v>0.3</v>
      </c>
    </row>
    <row r="4" spans="2:9" ht="22.5" customHeight="1">
      <c r="B4" s="4" t="s">
        <v>2</v>
      </c>
      <c r="C4" s="5" t="s">
        <v>3</v>
      </c>
      <c r="D4" s="5" t="s">
        <v>4</v>
      </c>
      <c r="E4" s="5" t="s">
        <v>5</v>
      </c>
      <c r="F4" s="6" t="s">
        <v>6</v>
      </c>
      <c r="G4" s="6" t="s">
        <v>7</v>
      </c>
    </row>
    <row r="5" spans="2:9" ht="22.5" customHeight="1">
      <c r="B5" s="7" t="s">
        <v>558</v>
      </c>
      <c r="C5" s="8">
        <v>16000</v>
      </c>
      <c r="D5" s="8">
        <v>430</v>
      </c>
      <c r="E5" s="8"/>
      <c r="F5" s="8"/>
      <c r="G5" s="8"/>
      <c r="I5" s="62" t="s">
        <v>92</v>
      </c>
    </row>
    <row r="6" spans="2:9" ht="22.5" customHeight="1">
      <c r="B6" s="9" t="s">
        <v>560</v>
      </c>
      <c r="C6" s="10">
        <v>18000</v>
      </c>
      <c r="D6" s="10">
        <v>310</v>
      </c>
      <c r="E6" s="10"/>
      <c r="F6" s="10"/>
      <c r="G6" s="10"/>
    </row>
    <row r="7" spans="2:9" ht="22.5" customHeight="1">
      <c r="B7" s="7" t="s">
        <v>8</v>
      </c>
      <c r="C7" s="8">
        <v>18000</v>
      </c>
      <c r="D7" s="8">
        <v>100</v>
      </c>
      <c r="E7" s="8"/>
      <c r="F7" s="8"/>
      <c r="G7" s="8"/>
    </row>
    <row r="8" spans="2:9" ht="22.5" customHeight="1">
      <c r="B8" s="9" t="s">
        <v>9</v>
      </c>
      <c r="C8" s="10">
        <v>25000</v>
      </c>
      <c r="D8" s="10">
        <v>330</v>
      </c>
      <c r="E8" s="10"/>
      <c r="F8" s="10"/>
      <c r="G8" s="10"/>
    </row>
    <row r="9" spans="2:9" ht="22.5" customHeight="1">
      <c r="B9" s="7" t="s">
        <v>10</v>
      </c>
      <c r="C9" s="8">
        <v>18000</v>
      </c>
      <c r="D9" s="8">
        <v>70</v>
      </c>
      <c r="E9" s="8"/>
      <c r="F9" s="8"/>
      <c r="G9" s="8"/>
    </row>
    <row r="10" spans="2:9" ht="22.5" customHeight="1">
      <c r="B10" s="9" t="s">
        <v>11</v>
      </c>
      <c r="C10" s="10">
        <v>30000</v>
      </c>
      <c r="D10" s="10">
        <v>70</v>
      </c>
      <c r="E10" s="10"/>
      <c r="F10" s="10"/>
      <c r="G10" s="10"/>
    </row>
    <row r="11" spans="2:9" ht="22.5" customHeight="1">
      <c r="B11" s="7" t="s">
        <v>12</v>
      </c>
      <c r="C11" s="8">
        <v>20000</v>
      </c>
      <c r="D11" s="8">
        <v>100</v>
      </c>
      <c r="E11" s="8"/>
      <c r="F11" s="8"/>
      <c r="G11" s="8"/>
    </row>
    <row r="12" spans="2:9" ht="22.5" customHeight="1">
      <c r="B12" s="9" t="s">
        <v>559</v>
      </c>
      <c r="C12" s="10">
        <v>26800</v>
      </c>
      <c r="D12" s="10">
        <v>280</v>
      </c>
      <c r="E12" s="10"/>
      <c r="F12" s="10"/>
      <c r="G12" s="10"/>
    </row>
    <row r="13" spans="2:9" ht="22.5" customHeight="1">
      <c r="B13" s="7" t="s">
        <v>828</v>
      </c>
      <c r="C13" s="8">
        <v>23000</v>
      </c>
      <c r="D13" s="8">
        <v>100</v>
      </c>
      <c r="E13" s="8"/>
      <c r="F13" s="8"/>
      <c r="G13" s="8"/>
    </row>
    <row r="14" spans="2:9" ht="22.5" customHeight="1">
      <c r="B14" s="9" t="s">
        <v>13</v>
      </c>
      <c r="C14" s="10">
        <v>22000</v>
      </c>
      <c r="D14" s="10">
        <v>220</v>
      </c>
      <c r="E14" s="10"/>
      <c r="F14" s="10"/>
      <c r="G14" s="10"/>
    </row>
    <row r="15" spans="2:9" ht="22.5" customHeight="1">
      <c r="B15" s="7" t="s">
        <v>14</v>
      </c>
      <c r="C15" s="8">
        <v>14000</v>
      </c>
      <c r="D15" s="8">
        <v>340</v>
      </c>
      <c r="E15" s="8"/>
      <c r="F15" s="8"/>
      <c r="G15" s="8"/>
    </row>
    <row r="16" spans="2:9" ht="22.5" customHeight="1">
      <c r="B16" s="9" t="s">
        <v>15</v>
      </c>
      <c r="C16" s="10">
        <v>18000</v>
      </c>
      <c r="D16" s="10">
        <v>400</v>
      </c>
      <c r="E16" s="10"/>
      <c r="F16" s="10"/>
      <c r="G16" s="10"/>
    </row>
    <row r="17" spans="2:7" ht="22.5" customHeight="1">
      <c r="B17" s="7" t="s">
        <v>16</v>
      </c>
      <c r="C17" s="8">
        <v>14000</v>
      </c>
      <c r="D17" s="8">
        <v>250</v>
      </c>
      <c r="E17" s="8"/>
      <c r="F17" s="8"/>
      <c r="G17" s="8"/>
    </row>
    <row r="18" spans="2:7" ht="22.5" customHeight="1">
      <c r="B18" s="9" t="s">
        <v>17</v>
      </c>
      <c r="C18" s="10">
        <v>19800</v>
      </c>
      <c r="D18" s="10">
        <v>250</v>
      </c>
      <c r="E18" s="10"/>
      <c r="F18" s="10"/>
      <c r="G18" s="10"/>
    </row>
  </sheetData>
  <mergeCells count="1">
    <mergeCell ref="B1:G1"/>
  </mergeCells>
  <phoneticPr fontId="3" type="noConversion"/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C31" sqref="C31"/>
    </sheetView>
  </sheetViews>
  <sheetFormatPr defaultRowHeight="17.399999999999999"/>
  <sheetData>
    <row r="1" spans="1:6" ht="25.2">
      <c r="A1" s="446" t="s">
        <v>202</v>
      </c>
      <c r="B1" s="446"/>
      <c r="C1" s="446"/>
      <c r="D1" s="446"/>
      <c r="E1" s="446"/>
      <c r="F1" s="446"/>
    </row>
    <row r="2" spans="1:6">
      <c r="A2" s="110"/>
      <c r="B2" s="110"/>
      <c r="C2" s="110"/>
      <c r="D2" s="110"/>
      <c r="E2" s="110"/>
    </row>
    <row r="3" spans="1:6">
      <c r="A3" s="110"/>
      <c r="B3" s="110"/>
      <c r="C3" s="110"/>
      <c r="D3" s="112" t="s">
        <v>201</v>
      </c>
      <c r="E3" s="111">
        <v>0.15</v>
      </c>
    </row>
    <row r="4" spans="1:6">
      <c r="A4" s="110"/>
      <c r="B4" s="110"/>
      <c r="C4" s="110"/>
      <c r="D4" s="110"/>
      <c r="E4" s="110"/>
    </row>
    <row r="5" spans="1:6">
      <c r="A5" s="109" t="s">
        <v>200</v>
      </c>
      <c r="B5" s="109" t="s">
        <v>199</v>
      </c>
      <c r="C5" s="109" t="s">
        <v>198</v>
      </c>
      <c r="D5" s="109" t="s">
        <v>197</v>
      </c>
      <c r="E5" s="109" t="s">
        <v>196</v>
      </c>
      <c r="F5" s="108" t="s">
        <v>195</v>
      </c>
    </row>
    <row r="6" spans="1:6">
      <c r="A6" s="107" t="s">
        <v>194</v>
      </c>
      <c r="B6" s="106">
        <v>7000</v>
      </c>
      <c r="C6" s="106">
        <v>20</v>
      </c>
      <c r="D6" s="106"/>
      <c r="E6" s="105"/>
      <c r="F6" s="104"/>
    </row>
    <row r="7" spans="1:6">
      <c r="A7" s="107" t="s">
        <v>193</v>
      </c>
      <c r="B7" s="106">
        <v>3000</v>
      </c>
      <c r="C7" s="106">
        <v>45</v>
      </c>
      <c r="D7" s="106"/>
      <c r="E7" s="105"/>
      <c r="F7" s="104"/>
    </row>
    <row r="8" spans="1:6">
      <c r="A8" s="107" t="s">
        <v>192</v>
      </c>
      <c r="B8" s="106">
        <v>85000</v>
      </c>
      <c r="C8" s="106">
        <v>13</v>
      </c>
      <c r="D8" s="106"/>
      <c r="E8" s="105"/>
      <c r="F8" s="104"/>
    </row>
    <row r="9" spans="1:6">
      <c r="A9" s="107" t="s">
        <v>191</v>
      </c>
      <c r="B9" s="106">
        <v>7500</v>
      </c>
      <c r="C9" s="106">
        <v>18</v>
      </c>
      <c r="D9" s="106"/>
      <c r="E9" s="105"/>
      <c r="F9" s="104"/>
    </row>
    <row r="10" spans="1:6">
      <c r="A10" s="107" t="s">
        <v>190</v>
      </c>
      <c r="B10" s="106">
        <v>90000</v>
      </c>
      <c r="C10" s="106">
        <v>5</v>
      </c>
      <c r="D10" s="106"/>
      <c r="E10" s="105"/>
      <c r="F10" s="104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topLeftCell="A3" workbookViewId="0">
      <selection activeCell="F9" sqref="F9"/>
    </sheetView>
  </sheetViews>
  <sheetFormatPr defaultRowHeight="17.399999999999999"/>
  <cols>
    <col min="1" max="1" width="2.5" customWidth="1"/>
    <col min="2" max="2" width="13.59765625" customWidth="1"/>
    <col min="3" max="11" width="11.59765625" customWidth="1"/>
  </cols>
  <sheetData>
    <row r="1" spans="2:11" ht="21">
      <c r="B1" s="447" t="s">
        <v>18</v>
      </c>
      <c r="C1" s="447"/>
      <c r="D1" s="447"/>
      <c r="E1" s="447"/>
      <c r="F1" s="447"/>
      <c r="G1" s="447"/>
    </row>
    <row r="3" spans="2:11" ht="33.75" customHeight="1">
      <c r="B3" s="11" t="s">
        <v>19</v>
      </c>
      <c r="C3" s="12">
        <v>1000000</v>
      </c>
      <c r="D3" s="12">
        <v>5000000</v>
      </c>
      <c r="E3" s="12">
        <v>10000000</v>
      </c>
      <c r="F3" s="12">
        <v>15000000</v>
      </c>
      <c r="G3" s="13">
        <v>20000000</v>
      </c>
      <c r="H3" s="14"/>
    </row>
    <row r="4" spans="2:11" ht="24.75" customHeight="1">
      <c r="B4" s="15">
        <v>0.1</v>
      </c>
      <c r="C4" s="16"/>
      <c r="D4" s="16"/>
      <c r="E4" s="16"/>
      <c r="F4" s="16"/>
      <c r="G4" s="16"/>
    </row>
    <row r="5" spans="2:11" ht="24.75" customHeight="1">
      <c r="B5" s="15">
        <v>0.15</v>
      </c>
      <c r="C5" s="16"/>
      <c r="D5" s="16"/>
      <c r="E5" s="16"/>
      <c r="F5" s="16"/>
      <c r="G5" s="16"/>
    </row>
    <row r="6" spans="2:11" ht="24.75" customHeight="1">
      <c r="B6" s="15">
        <v>0.2</v>
      </c>
      <c r="C6" s="16"/>
      <c r="D6" s="16"/>
      <c r="E6" s="16"/>
      <c r="F6" s="16"/>
      <c r="G6" s="16"/>
    </row>
    <row r="7" spans="2:11" ht="24.75" customHeight="1">
      <c r="B7" s="15">
        <v>0.25</v>
      </c>
      <c r="C7" s="16"/>
      <c r="D7" s="16"/>
      <c r="E7" s="16"/>
      <c r="F7" s="16"/>
      <c r="G7" s="16"/>
    </row>
    <row r="8" spans="2:11" ht="24.75" customHeight="1">
      <c r="B8" s="15">
        <v>0.3</v>
      </c>
      <c r="C8" s="16"/>
      <c r="D8" s="16"/>
      <c r="E8" s="16"/>
      <c r="F8" s="16"/>
      <c r="G8" s="16"/>
    </row>
    <row r="10" spans="2:11" hidden="1"/>
    <row r="11" spans="2:11" hidden="1"/>
    <row r="12" spans="2:11" ht="37.799999999999997">
      <c r="B12" s="448" t="s">
        <v>24</v>
      </c>
      <c r="C12" s="448"/>
      <c r="D12" s="448"/>
      <c r="E12" s="448"/>
      <c r="F12" s="448"/>
      <c r="G12" s="448"/>
      <c r="H12" s="448"/>
      <c r="I12" s="448"/>
      <c r="J12" s="448"/>
      <c r="K12" s="448"/>
    </row>
    <row r="14" spans="2:11" ht="24" customHeight="1">
      <c r="B14" s="17"/>
      <c r="C14" s="19">
        <v>1</v>
      </c>
      <c r="D14" s="19">
        <v>2</v>
      </c>
      <c r="E14" s="19">
        <v>3</v>
      </c>
      <c r="F14" s="19">
        <v>4</v>
      </c>
      <c r="G14" s="19">
        <v>5</v>
      </c>
      <c r="H14" s="19">
        <v>6</v>
      </c>
      <c r="I14" s="19">
        <v>7</v>
      </c>
      <c r="J14" s="19">
        <v>8</v>
      </c>
      <c r="K14" s="19">
        <v>9</v>
      </c>
    </row>
    <row r="15" spans="2:11" ht="24" customHeight="1">
      <c r="B15" s="18">
        <v>1</v>
      </c>
      <c r="C15" s="17"/>
      <c r="D15" s="17"/>
      <c r="E15" s="17"/>
      <c r="F15" s="17"/>
      <c r="G15" s="17"/>
      <c r="H15" s="17"/>
      <c r="I15" s="17"/>
      <c r="J15" s="17"/>
      <c r="K15" s="17"/>
    </row>
    <row r="16" spans="2:11" ht="24" customHeight="1">
      <c r="B16" s="18">
        <v>2</v>
      </c>
      <c r="C16" s="17"/>
      <c r="D16" s="17"/>
      <c r="E16" s="17"/>
      <c r="F16" s="17"/>
      <c r="G16" s="17"/>
      <c r="H16" s="17"/>
      <c r="I16" s="17"/>
      <c r="J16" s="17"/>
      <c r="K16" s="17"/>
    </row>
    <row r="17" spans="2:11" ht="24" customHeight="1">
      <c r="B17" s="18">
        <v>3</v>
      </c>
      <c r="C17" s="17"/>
      <c r="D17" s="17"/>
      <c r="E17" s="17"/>
      <c r="F17" s="17"/>
      <c r="G17" s="17"/>
      <c r="H17" s="17"/>
      <c r="I17" s="17"/>
      <c r="J17" s="17"/>
      <c r="K17" s="17"/>
    </row>
    <row r="18" spans="2:11" ht="24" customHeight="1">
      <c r="B18" s="18">
        <v>4</v>
      </c>
      <c r="C18" s="17"/>
      <c r="D18" s="17"/>
      <c r="E18" s="17"/>
      <c r="F18" s="17"/>
      <c r="G18" s="17"/>
      <c r="H18" s="17"/>
      <c r="I18" s="17"/>
      <c r="J18" s="17"/>
      <c r="K18" s="17"/>
    </row>
    <row r="19" spans="2:11" ht="24" customHeight="1">
      <c r="B19" s="18">
        <v>5</v>
      </c>
      <c r="C19" s="17"/>
      <c r="D19" s="17"/>
      <c r="E19" s="17"/>
      <c r="F19" s="17"/>
      <c r="G19" s="17"/>
      <c r="H19" s="17"/>
      <c r="I19" s="17"/>
      <c r="J19" s="17"/>
      <c r="K19" s="17"/>
    </row>
    <row r="20" spans="2:11" ht="24" customHeight="1">
      <c r="B20" s="18">
        <v>6</v>
      </c>
      <c r="C20" s="17"/>
      <c r="D20" s="17"/>
      <c r="E20" s="17"/>
      <c r="F20" s="17"/>
      <c r="G20" s="17"/>
      <c r="H20" s="17"/>
      <c r="I20" s="17"/>
      <c r="J20" s="17"/>
      <c r="K20" s="17"/>
    </row>
    <row r="21" spans="2:11" ht="24" customHeight="1">
      <c r="B21" s="18">
        <v>7</v>
      </c>
      <c r="C21" s="17"/>
      <c r="D21" s="17"/>
      <c r="E21" s="17"/>
      <c r="F21" s="17"/>
      <c r="G21" s="17"/>
      <c r="H21" s="17"/>
      <c r="I21" s="17"/>
      <c r="J21" s="17"/>
      <c r="K21" s="17"/>
    </row>
    <row r="22" spans="2:11" ht="24" customHeight="1">
      <c r="B22" s="18">
        <v>8</v>
      </c>
      <c r="C22" s="17"/>
      <c r="D22" s="17"/>
      <c r="E22" s="17"/>
      <c r="F22" s="17"/>
      <c r="G22" s="17"/>
      <c r="H22" s="17"/>
      <c r="I22" s="17"/>
      <c r="J22" s="17"/>
      <c r="K22" s="17"/>
    </row>
    <row r="23" spans="2:11" ht="24" customHeight="1">
      <c r="B23" s="18">
        <v>9</v>
      </c>
      <c r="C23" s="17"/>
      <c r="D23" s="17"/>
      <c r="E23" s="17"/>
      <c r="F23" s="17"/>
      <c r="G23" s="17"/>
      <c r="H23" s="17"/>
      <c r="I23" s="17"/>
      <c r="J23" s="17"/>
      <c r="K23" s="17"/>
    </row>
  </sheetData>
  <mergeCells count="2">
    <mergeCell ref="B1:G1"/>
    <mergeCell ref="B12:K12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zoomScaleNormal="100" workbookViewId="0">
      <selection activeCell="B5" sqref="B5"/>
    </sheetView>
  </sheetViews>
  <sheetFormatPr defaultRowHeight="17.399999999999999"/>
  <cols>
    <col min="1" max="1" width="1.59765625" customWidth="1"/>
    <col min="2" max="2" width="16.19921875" customWidth="1"/>
    <col min="8" max="8" width="12.3984375" customWidth="1"/>
    <col min="9" max="9" width="11.8984375" bestFit="1" customWidth="1"/>
  </cols>
  <sheetData>
    <row r="1" spans="2:12" ht="8.25" customHeight="1" thickBot="1"/>
    <row r="2" spans="2:12" ht="24" customHeight="1" thickBot="1">
      <c r="B2" s="103" t="s">
        <v>220</v>
      </c>
      <c r="C2" s="102"/>
      <c r="D2" s="102"/>
      <c r="E2" s="102"/>
      <c r="F2" s="102"/>
      <c r="G2" s="102"/>
      <c r="H2" s="102"/>
      <c r="I2" s="102"/>
      <c r="J2" s="102"/>
      <c r="K2" s="102"/>
      <c r="L2" s="101"/>
    </row>
    <row r="3" spans="2:12" ht="12.75" customHeight="1"/>
    <row r="4" spans="2:12" ht="25.5" customHeight="1">
      <c r="B4" s="449" t="s">
        <v>834</v>
      </c>
      <c r="C4" s="449"/>
      <c r="D4" s="449"/>
      <c r="E4" s="449"/>
      <c r="F4" s="449"/>
      <c r="H4" s="449" t="s">
        <v>833</v>
      </c>
      <c r="I4" s="449"/>
      <c r="J4" s="449"/>
      <c r="K4" s="449"/>
      <c r="L4" s="449"/>
    </row>
    <row r="5" spans="2:12" ht="18" customHeight="1">
      <c r="H5" s="135" t="s">
        <v>219</v>
      </c>
      <c r="I5" s="134">
        <v>1200</v>
      </c>
      <c r="J5" s="134">
        <v>1300</v>
      </c>
      <c r="K5" s="134">
        <v>1400</v>
      </c>
      <c r="L5" s="134">
        <v>1500</v>
      </c>
    </row>
    <row r="6" spans="2:12" ht="18.75" customHeight="1">
      <c r="F6" t="s">
        <v>218</v>
      </c>
      <c r="L6" t="s">
        <v>217</v>
      </c>
    </row>
    <row r="7" spans="2:12" ht="18.75" customHeight="1">
      <c r="B7" s="133" t="s">
        <v>216</v>
      </c>
      <c r="C7" s="133" t="s">
        <v>215</v>
      </c>
      <c r="D7" s="133" t="s">
        <v>214</v>
      </c>
      <c r="E7" s="133" t="s">
        <v>213</v>
      </c>
      <c r="F7" s="133" t="s">
        <v>212</v>
      </c>
      <c r="H7" s="133" t="s">
        <v>216</v>
      </c>
      <c r="I7" s="133" t="s">
        <v>215</v>
      </c>
      <c r="J7" s="133" t="s">
        <v>214</v>
      </c>
      <c r="K7" s="133" t="s">
        <v>213</v>
      </c>
      <c r="L7" s="133" t="s">
        <v>212</v>
      </c>
    </row>
    <row r="8" spans="2:12" ht="18.75" customHeight="1">
      <c r="B8" s="133" t="s">
        <v>211</v>
      </c>
      <c r="C8" s="132">
        <v>45000</v>
      </c>
      <c r="D8" s="132">
        <v>75400</v>
      </c>
      <c r="E8" s="132">
        <v>68080</v>
      </c>
      <c r="F8" s="132">
        <v>71320</v>
      </c>
      <c r="H8" s="133" t="s">
        <v>211</v>
      </c>
      <c r="I8" s="132"/>
      <c r="J8" s="132"/>
      <c r="K8" s="132"/>
      <c r="L8" s="132"/>
    </row>
    <row r="9" spans="2:12" ht="18.75" customHeight="1">
      <c r="B9" s="133" t="s">
        <v>210</v>
      </c>
      <c r="C9" s="132">
        <v>37000</v>
      </c>
      <c r="D9" s="132">
        <v>62900</v>
      </c>
      <c r="E9" s="132">
        <v>48100</v>
      </c>
      <c r="F9" s="132">
        <v>58450</v>
      </c>
      <c r="H9" s="133" t="s">
        <v>210</v>
      </c>
      <c r="I9" s="132"/>
      <c r="J9" s="132"/>
      <c r="K9" s="132"/>
      <c r="L9" s="132"/>
    </row>
    <row r="10" spans="2:12" ht="18.75" customHeight="1">
      <c r="B10" s="133" t="s">
        <v>209</v>
      </c>
      <c r="C10" s="132">
        <v>38000</v>
      </c>
      <c r="D10" s="132">
        <v>65000</v>
      </c>
      <c r="E10" s="132">
        <v>62400</v>
      </c>
      <c r="F10" s="132">
        <v>63400</v>
      </c>
      <c r="H10" s="133" t="s">
        <v>209</v>
      </c>
      <c r="I10" s="132"/>
      <c r="J10" s="132"/>
      <c r="K10" s="132"/>
      <c r="L10" s="132"/>
    </row>
    <row r="11" spans="2:12" ht="18.75" customHeight="1">
      <c r="B11" s="133" t="s">
        <v>208</v>
      </c>
      <c r="C11" s="132">
        <v>78540</v>
      </c>
      <c r="D11" s="132">
        <v>81260</v>
      </c>
      <c r="E11" s="132">
        <v>79500</v>
      </c>
      <c r="F11" s="132">
        <v>84500</v>
      </c>
      <c r="H11" s="133" t="s">
        <v>208</v>
      </c>
      <c r="I11" s="132"/>
      <c r="J11" s="132"/>
      <c r="K11" s="132"/>
      <c r="L11" s="132"/>
    </row>
    <row r="12" spans="2:12" ht="18.75" customHeight="1">
      <c r="B12" s="133" t="s">
        <v>207</v>
      </c>
      <c r="C12" s="132">
        <v>76520</v>
      </c>
      <c r="D12" s="132">
        <v>78450</v>
      </c>
      <c r="E12" s="132">
        <v>86530</v>
      </c>
      <c r="F12" s="132">
        <v>81500</v>
      </c>
      <c r="H12" s="133" t="s">
        <v>207</v>
      </c>
      <c r="I12" s="132"/>
      <c r="J12" s="132"/>
      <c r="K12" s="132"/>
      <c r="L12" s="132"/>
    </row>
    <row r="13" spans="2:12" ht="18.75" customHeight="1">
      <c r="B13" s="133" t="s">
        <v>206</v>
      </c>
      <c r="C13" s="132">
        <v>41200</v>
      </c>
      <c r="D13" s="132">
        <v>58730</v>
      </c>
      <c r="E13" s="132">
        <v>57470</v>
      </c>
      <c r="F13" s="132">
        <v>49500</v>
      </c>
      <c r="H13" s="133" t="s">
        <v>206</v>
      </c>
      <c r="I13" s="132"/>
      <c r="J13" s="132"/>
      <c r="K13" s="132"/>
      <c r="L13" s="132"/>
    </row>
    <row r="14" spans="2:12" ht="18" thickBot="1"/>
    <row r="15" spans="2:12" ht="24" customHeight="1" thickBot="1">
      <c r="B15" s="103" t="s">
        <v>205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1"/>
    </row>
    <row r="16" spans="2:12" ht="21">
      <c r="B16" s="450" t="s">
        <v>204</v>
      </c>
      <c r="C16" s="450"/>
      <c r="D16" s="450"/>
      <c r="E16" s="450"/>
      <c r="F16" s="450"/>
      <c r="G16" s="450"/>
      <c r="H16" s="450"/>
    </row>
    <row r="17" spans="2:8" ht="18" thickBot="1">
      <c r="B17" s="131"/>
      <c r="C17" s="131"/>
      <c r="D17" s="131"/>
      <c r="E17" s="131"/>
      <c r="F17" s="131"/>
      <c r="G17" s="131"/>
      <c r="H17" s="131"/>
    </row>
    <row r="18" spans="2:8" ht="35.4" thickBot="1">
      <c r="B18" s="130" t="s">
        <v>203</v>
      </c>
      <c r="C18" s="129">
        <v>0.05</v>
      </c>
      <c r="D18" s="128">
        <v>0.1</v>
      </c>
      <c r="E18" s="128">
        <v>0.15</v>
      </c>
      <c r="F18" s="128">
        <v>0.2</v>
      </c>
      <c r="G18" s="128">
        <v>0.25</v>
      </c>
      <c r="H18" s="127">
        <v>0.3</v>
      </c>
    </row>
    <row r="19" spans="2:8">
      <c r="B19" s="120">
        <v>78000</v>
      </c>
      <c r="C19" s="126"/>
      <c r="D19" s="125"/>
      <c r="E19" s="125"/>
      <c r="F19" s="125"/>
      <c r="G19" s="125"/>
      <c r="H19" s="124"/>
    </row>
    <row r="20" spans="2:8">
      <c r="B20" s="120">
        <v>88000</v>
      </c>
      <c r="C20" s="119"/>
      <c r="D20" s="118"/>
      <c r="E20" s="118"/>
      <c r="F20" s="118"/>
      <c r="G20" s="118"/>
      <c r="H20" s="117"/>
    </row>
    <row r="21" spans="2:8">
      <c r="B21" s="120">
        <v>98000</v>
      </c>
      <c r="C21" s="119"/>
      <c r="D21" s="118"/>
      <c r="E21" s="118"/>
      <c r="F21" s="118"/>
      <c r="G21" s="118"/>
      <c r="H21" s="117"/>
    </row>
    <row r="22" spans="2:8">
      <c r="B22" s="120">
        <v>108000</v>
      </c>
      <c r="C22" s="119"/>
      <c r="D22" s="118"/>
      <c r="E22" s="118"/>
      <c r="F22" s="118"/>
      <c r="G22" s="118"/>
      <c r="H22" s="117"/>
    </row>
    <row r="23" spans="2:8">
      <c r="B23" s="120">
        <v>118000</v>
      </c>
      <c r="C23" s="123"/>
      <c r="D23" s="122"/>
      <c r="E23" s="122"/>
      <c r="F23" s="122"/>
      <c r="G23" s="122"/>
      <c r="H23" s="121"/>
    </row>
    <row r="24" spans="2:8">
      <c r="B24" s="120">
        <v>128000</v>
      </c>
      <c r="C24" s="119"/>
      <c r="D24" s="118"/>
      <c r="E24" s="118"/>
      <c r="F24" s="118"/>
      <c r="G24" s="118"/>
      <c r="H24" s="117"/>
    </row>
    <row r="25" spans="2:8">
      <c r="B25" s="120">
        <v>138000</v>
      </c>
      <c r="C25" s="119"/>
      <c r="D25" s="118"/>
      <c r="E25" s="118"/>
      <c r="F25" s="118"/>
      <c r="G25" s="118"/>
      <c r="H25" s="117"/>
    </row>
    <row r="26" spans="2:8">
      <c r="B26" s="120">
        <v>148000</v>
      </c>
      <c r="C26" s="119"/>
      <c r="D26" s="118"/>
      <c r="E26" s="118"/>
      <c r="F26" s="118"/>
      <c r="G26" s="118"/>
      <c r="H26" s="117"/>
    </row>
    <row r="27" spans="2:8">
      <c r="B27" s="120">
        <v>158000</v>
      </c>
      <c r="C27" s="119"/>
      <c r="D27" s="118"/>
      <c r="E27" s="118"/>
      <c r="F27" s="118"/>
      <c r="G27" s="118"/>
      <c r="H27" s="117"/>
    </row>
    <row r="28" spans="2:8">
      <c r="B28" s="120">
        <v>168000</v>
      </c>
      <c r="C28" s="123"/>
      <c r="D28" s="122"/>
      <c r="E28" s="122"/>
      <c r="F28" s="122"/>
      <c r="G28" s="122"/>
      <c r="H28" s="121"/>
    </row>
    <row r="29" spans="2:8">
      <c r="B29" s="120">
        <v>178000</v>
      </c>
      <c r="C29" s="119"/>
      <c r="D29" s="118"/>
      <c r="E29" s="118"/>
      <c r="F29" s="118"/>
      <c r="G29" s="118"/>
      <c r="H29" s="117"/>
    </row>
    <row r="30" spans="2:8">
      <c r="B30" s="120">
        <v>188000</v>
      </c>
      <c r="C30" s="119"/>
      <c r="D30" s="118"/>
      <c r="E30" s="118"/>
      <c r="F30" s="118"/>
      <c r="G30" s="118"/>
      <c r="H30" s="117"/>
    </row>
    <row r="31" spans="2:8">
      <c r="B31" s="120">
        <v>198000</v>
      </c>
      <c r="C31" s="119"/>
      <c r="D31" s="118"/>
      <c r="E31" s="118"/>
      <c r="F31" s="118"/>
      <c r="G31" s="118"/>
      <c r="H31" s="117"/>
    </row>
    <row r="32" spans="2:8">
      <c r="B32" s="120">
        <v>208000</v>
      </c>
      <c r="C32" s="119"/>
      <c r="D32" s="118"/>
      <c r="E32" s="118"/>
      <c r="F32" s="118"/>
      <c r="G32" s="118"/>
      <c r="H32" s="117"/>
    </row>
    <row r="33" spans="2:8" ht="18" thickBot="1">
      <c r="B33" s="116">
        <v>218000</v>
      </c>
      <c r="C33" s="115"/>
      <c r="D33" s="114"/>
      <c r="E33" s="114"/>
      <c r="F33" s="114"/>
      <c r="G33" s="114"/>
      <c r="H33" s="113"/>
    </row>
  </sheetData>
  <mergeCells count="3">
    <mergeCell ref="B4:F4"/>
    <mergeCell ref="H4:L4"/>
    <mergeCell ref="B16:H16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zoomScale="110" zoomScaleNormal="110" workbookViewId="0">
      <selection activeCell="A2" sqref="A2"/>
    </sheetView>
  </sheetViews>
  <sheetFormatPr defaultRowHeight="17.399999999999999"/>
  <cols>
    <col min="1" max="1" width="10.59765625" customWidth="1"/>
    <col min="2" max="7" width="9.69921875" customWidth="1"/>
  </cols>
  <sheetData>
    <row r="1" spans="1:8" ht="30">
      <c r="A1" s="451"/>
      <c r="B1" s="451"/>
      <c r="C1" s="451"/>
      <c r="D1" s="451"/>
      <c r="E1" s="451"/>
      <c r="F1" s="451"/>
      <c r="G1" s="451"/>
      <c r="H1" s="35"/>
    </row>
    <row r="2" spans="1:8">
      <c r="A2" s="35"/>
      <c r="B2" s="35"/>
      <c r="C2" s="35"/>
      <c r="D2" s="35"/>
      <c r="E2" s="35"/>
      <c r="F2" s="35"/>
      <c r="G2" s="35"/>
      <c r="H2" s="35"/>
    </row>
    <row r="3" spans="1:8" ht="25.5" customHeight="1">
      <c r="A3" s="42" t="s">
        <v>74</v>
      </c>
      <c r="B3" s="41" t="s">
        <v>73</v>
      </c>
      <c r="C3" s="41" t="s">
        <v>21</v>
      </c>
      <c r="D3" s="41" t="s">
        <v>22</v>
      </c>
      <c r="E3" s="41" t="s">
        <v>61</v>
      </c>
      <c r="F3" s="41" t="s">
        <v>60</v>
      </c>
      <c r="G3" s="41" t="s">
        <v>59</v>
      </c>
      <c r="H3" s="40"/>
    </row>
    <row r="4" spans="1:8" ht="25.5" customHeight="1">
      <c r="A4" s="39" t="s">
        <v>72</v>
      </c>
      <c r="B4" s="38">
        <v>4500</v>
      </c>
      <c r="C4" s="38">
        <v>5246</v>
      </c>
      <c r="D4" s="38">
        <v>9640</v>
      </c>
      <c r="E4" s="38">
        <v>11602</v>
      </c>
      <c r="F4" s="38">
        <v>2540</v>
      </c>
      <c r="G4" s="38">
        <v>14172</v>
      </c>
      <c r="H4" s="35"/>
    </row>
    <row r="5" spans="1:8" ht="25.5" customHeight="1">
      <c r="A5" s="39" t="s">
        <v>71</v>
      </c>
      <c r="B5" s="38">
        <v>5231</v>
      </c>
      <c r="C5" s="38">
        <v>9325</v>
      </c>
      <c r="D5" s="38">
        <v>2535</v>
      </c>
      <c r="E5" s="38">
        <v>3001</v>
      </c>
      <c r="F5" s="38">
        <v>2480</v>
      </c>
      <c r="G5" s="38">
        <v>1653</v>
      </c>
      <c r="H5" s="35"/>
    </row>
    <row r="6" spans="1:8" ht="25.5" customHeight="1">
      <c r="A6" s="39" t="s">
        <v>70</v>
      </c>
      <c r="B6" s="38">
        <v>2695</v>
      </c>
      <c r="C6" s="38">
        <v>9510</v>
      </c>
      <c r="D6" s="38">
        <v>3250</v>
      </c>
      <c r="E6" s="38">
        <v>5706</v>
      </c>
      <c r="F6" s="38">
        <v>3541</v>
      </c>
      <c r="G6" s="38">
        <v>5984</v>
      </c>
      <c r="H6" s="35"/>
    </row>
    <row r="7" spans="1:8" ht="25.5" customHeight="1">
      <c r="A7" s="39" t="s">
        <v>69</v>
      </c>
      <c r="B7" s="38">
        <v>2545</v>
      </c>
      <c r="C7" s="38">
        <v>2596</v>
      </c>
      <c r="D7" s="38">
        <v>5902</v>
      </c>
      <c r="E7" s="38">
        <v>8412</v>
      </c>
      <c r="F7" s="38">
        <v>4871</v>
      </c>
      <c r="G7" s="38">
        <v>10315</v>
      </c>
      <c r="H7" s="35"/>
    </row>
    <row r="8" spans="1:8" ht="25.5" customHeight="1">
      <c r="A8" s="39" t="s">
        <v>68</v>
      </c>
      <c r="B8" s="38">
        <v>2562</v>
      </c>
      <c r="C8" s="38">
        <v>6895</v>
      </c>
      <c r="D8" s="38">
        <v>11228</v>
      </c>
      <c r="E8" s="38">
        <v>10561</v>
      </c>
      <c r="F8" s="38">
        <v>5984</v>
      </c>
      <c r="G8" s="38">
        <v>10894</v>
      </c>
      <c r="H8" s="35"/>
    </row>
    <row r="9" spans="1:8" ht="25.5" customHeight="1">
      <c r="A9" s="39" t="s">
        <v>67</v>
      </c>
      <c r="B9" s="38">
        <v>4125</v>
      </c>
      <c r="C9" s="38">
        <v>9629</v>
      </c>
      <c r="D9" s="38">
        <v>5133</v>
      </c>
      <c r="E9" s="38">
        <v>15637</v>
      </c>
      <c r="F9" s="38">
        <v>5471</v>
      </c>
      <c r="G9" s="38">
        <v>2141</v>
      </c>
      <c r="H9" s="35"/>
    </row>
    <row r="10" spans="1:8" ht="25.5" customHeight="1">
      <c r="A10" s="37" t="s">
        <v>66</v>
      </c>
      <c r="B10" s="36">
        <v>6321</v>
      </c>
      <c r="C10" s="36">
        <v>3258</v>
      </c>
      <c r="D10" s="36">
        <v>19500</v>
      </c>
      <c r="E10" s="36">
        <v>1872</v>
      </c>
      <c r="F10" s="36">
        <v>14750</v>
      </c>
      <c r="G10" s="36">
        <v>9461.5</v>
      </c>
      <c r="H10" s="35"/>
    </row>
    <row r="11" spans="1:8">
      <c r="A11" s="35"/>
      <c r="B11" s="35"/>
      <c r="C11" s="35"/>
      <c r="D11" s="35"/>
      <c r="E11" s="35"/>
      <c r="F11" s="35"/>
      <c r="G11" s="35"/>
      <c r="H11" s="35"/>
    </row>
    <row r="12" spans="1:8">
      <c r="A12" s="35"/>
      <c r="B12" s="35"/>
      <c r="C12" s="35"/>
      <c r="D12" s="35"/>
      <c r="E12" s="35"/>
      <c r="F12" s="35"/>
      <c r="G12" s="35"/>
      <c r="H12" s="35"/>
    </row>
    <row r="13" spans="1:8">
      <c r="A13" s="35"/>
      <c r="B13" s="35"/>
      <c r="C13" s="35"/>
      <c r="D13" s="35"/>
      <c r="E13" s="35"/>
      <c r="F13" s="35"/>
      <c r="G13" s="35"/>
      <c r="H13" s="35"/>
    </row>
    <row r="14" spans="1:8">
      <c r="A14" s="35"/>
      <c r="B14" s="35"/>
      <c r="C14" s="35"/>
      <c r="D14" s="35"/>
      <c r="E14" s="35"/>
      <c r="F14" s="35"/>
      <c r="G14" s="35"/>
      <c r="H14" s="35"/>
    </row>
    <row r="15" spans="1:8">
      <c r="A15" s="35"/>
      <c r="B15" s="35"/>
      <c r="C15" s="35"/>
      <c r="D15" s="35"/>
      <c r="E15" s="35"/>
      <c r="F15" s="35"/>
      <c r="G15" s="35"/>
      <c r="H15" s="35"/>
    </row>
  </sheetData>
  <mergeCells count="1">
    <mergeCell ref="A1:G1"/>
  </mergeCells>
  <phoneticPr fontId="3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zoomScale="110" zoomScaleNormal="110" workbookViewId="0">
      <selection activeCell="A2" sqref="A2"/>
    </sheetView>
  </sheetViews>
  <sheetFormatPr defaultRowHeight="17.399999999999999"/>
  <sheetData>
    <row r="1" spans="1:8" ht="30">
      <c r="A1" s="451"/>
      <c r="B1" s="451"/>
      <c r="C1" s="451"/>
      <c r="D1" s="451"/>
      <c r="E1" s="451"/>
      <c r="F1" s="451"/>
      <c r="G1" s="451"/>
      <c r="H1" s="35"/>
    </row>
    <row r="2" spans="1:8">
      <c r="A2" s="35"/>
      <c r="B2" s="35"/>
      <c r="C2" s="35"/>
      <c r="D2" s="35"/>
      <c r="E2" s="35"/>
      <c r="F2" s="35"/>
      <c r="G2" s="35"/>
      <c r="H2" s="35"/>
    </row>
    <row r="3" spans="1:8" ht="25.5" customHeight="1">
      <c r="A3" s="49" t="s">
        <v>88</v>
      </c>
      <c r="B3" s="48" t="s">
        <v>87</v>
      </c>
      <c r="C3" s="48" t="s">
        <v>86</v>
      </c>
      <c r="D3" s="48" t="s">
        <v>85</v>
      </c>
      <c r="E3" s="48" t="s">
        <v>84</v>
      </c>
      <c r="F3" s="48" t="s">
        <v>83</v>
      </c>
      <c r="G3" s="48" t="s">
        <v>82</v>
      </c>
      <c r="H3" s="40"/>
    </row>
    <row r="4" spans="1:8" ht="25.5" customHeight="1">
      <c r="A4" s="47" t="s">
        <v>81</v>
      </c>
      <c r="B4" s="46">
        <v>1777</v>
      </c>
      <c r="C4" s="46">
        <v>2816</v>
      </c>
      <c r="D4" s="46">
        <v>5629</v>
      </c>
      <c r="E4" s="46">
        <v>8186</v>
      </c>
      <c r="F4" s="46">
        <v>1479</v>
      </c>
      <c r="G4" s="46">
        <v>9350</v>
      </c>
      <c r="H4" s="35"/>
    </row>
    <row r="5" spans="1:8" ht="25.5" customHeight="1">
      <c r="A5" s="47" t="s">
        <v>80</v>
      </c>
      <c r="B5" s="46">
        <v>9083</v>
      </c>
      <c r="C5" s="46">
        <v>3043</v>
      </c>
      <c r="D5" s="46">
        <v>1822</v>
      </c>
      <c r="E5" s="46">
        <v>5592</v>
      </c>
      <c r="F5" s="46">
        <v>4503</v>
      </c>
      <c r="G5" s="46">
        <v>6370</v>
      </c>
      <c r="H5" s="35"/>
    </row>
    <row r="6" spans="1:8" ht="25.5" customHeight="1">
      <c r="A6" s="47" t="s">
        <v>79</v>
      </c>
      <c r="B6" s="46">
        <v>9934</v>
      </c>
      <c r="C6" s="46">
        <v>6930</v>
      </c>
      <c r="D6" s="46">
        <v>5220</v>
      </c>
      <c r="E6" s="46">
        <v>5790</v>
      </c>
      <c r="F6" s="46">
        <v>8826</v>
      </c>
      <c r="G6" s="46">
        <v>6450</v>
      </c>
      <c r="H6" s="35"/>
    </row>
    <row r="7" spans="1:8" ht="25.5" customHeight="1">
      <c r="A7" s="47" t="s">
        <v>78</v>
      </c>
      <c r="B7" s="46">
        <v>6900</v>
      </c>
      <c r="C7" s="46">
        <v>9442</v>
      </c>
      <c r="D7" s="46">
        <v>401</v>
      </c>
      <c r="E7" s="46">
        <v>4200</v>
      </c>
      <c r="F7" s="46">
        <v>6026</v>
      </c>
      <c r="G7" s="46">
        <v>6729</v>
      </c>
      <c r="H7" s="35"/>
    </row>
    <row r="8" spans="1:8" ht="25.5" customHeight="1">
      <c r="A8" s="47" t="s">
        <v>77</v>
      </c>
      <c r="B8" s="46">
        <v>7081</v>
      </c>
      <c r="C8" s="46">
        <v>3400</v>
      </c>
      <c r="D8" s="46">
        <v>817</v>
      </c>
      <c r="E8" s="46">
        <v>4600</v>
      </c>
      <c r="F8" s="46">
        <v>5826</v>
      </c>
      <c r="G8" s="46">
        <v>4342</v>
      </c>
      <c r="H8" s="35"/>
    </row>
    <row r="9" spans="1:8" ht="25.5" customHeight="1">
      <c r="A9" s="47" t="s">
        <v>76</v>
      </c>
      <c r="B9" s="46">
        <v>9663</v>
      </c>
      <c r="C9" s="46">
        <v>3965</v>
      </c>
      <c r="D9" s="46">
        <v>8989</v>
      </c>
      <c r="E9" s="46">
        <v>5854</v>
      </c>
      <c r="F9" s="46">
        <v>3431</v>
      </c>
      <c r="G9" s="46">
        <v>4946</v>
      </c>
      <c r="H9" s="35"/>
    </row>
    <row r="10" spans="1:8" ht="25.5" customHeight="1">
      <c r="A10" s="45" t="s">
        <v>75</v>
      </c>
      <c r="B10" s="44">
        <v>9598</v>
      </c>
      <c r="C10" s="44">
        <v>7386</v>
      </c>
      <c r="D10" s="44">
        <v>9447</v>
      </c>
      <c r="E10" s="44">
        <v>6031</v>
      </c>
      <c r="F10" s="44">
        <v>2433</v>
      </c>
      <c r="G10" s="44">
        <v>9855</v>
      </c>
      <c r="H10" s="35"/>
    </row>
    <row r="11" spans="1:8">
      <c r="A11" s="35"/>
      <c r="B11" s="43"/>
      <c r="C11" s="43"/>
      <c r="D11" s="43"/>
      <c r="E11" s="43"/>
      <c r="F11" s="43"/>
      <c r="G11" s="43"/>
      <c r="H11" s="35"/>
    </row>
    <row r="12" spans="1:8">
      <c r="A12" s="35"/>
      <c r="B12" s="35"/>
      <c r="C12" s="35"/>
      <c r="D12" s="35"/>
      <c r="E12" s="35"/>
      <c r="F12" s="35"/>
      <c r="G12" s="35"/>
      <c r="H12" s="35"/>
    </row>
    <row r="13" spans="1:8">
      <c r="A13" s="35"/>
      <c r="B13" s="35"/>
      <c r="C13" s="35"/>
      <c r="D13" s="35"/>
      <c r="E13" s="35"/>
      <c r="F13" s="35"/>
      <c r="G13" s="35"/>
      <c r="H13" s="35"/>
    </row>
  </sheetData>
  <mergeCells count="1">
    <mergeCell ref="A1:G1"/>
  </mergeCells>
  <phoneticPr fontId="3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showGridLines="0" workbookViewId="0">
      <selection activeCell="G15" sqref="G15"/>
    </sheetView>
  </sheetViews>
  <sheetFormatPr defaultRowHeight="17.399999999999999"/>
  <cols>
    <col min="1" max="1" width="6.19921875" customWidth="1"/>
    <col min="2" max="5" width="15.09765625" customWidth="1"/>
  </cols>
  <sheetData>
    <row r="1" spans="2:7" ht="30">
      <c r="B1" s="452" t="s">
        <v>91</v>
      </c>
      <c r="C1" s="452"/>
      <c r="D1" s="452"/>
      <c r="E1" s="452"/>
      <c r="F1" s="35"/>
      <c r="G1" s="35"/>
    </row>
    <row r="2" spans="2:7">
      <c r="B2" s="35"/>
      <c r="C2" s="35"/>
      <c r="D2" s="35"/>
      <c r="E2" s="35"/>
      <c r="F2" s="35"/>
      <c r="G2" s="35"/>
    </row>
    <row r="3" spans="2:7" ht="24.75" customHeight="1" thickBot="1">
      <c r="B3" s="61" t="s">
        <v>20</v>
      </c>
      <c r="C3" s="60" t="s">
        <v>90</v>
      </c>
      <c r="D3" s="60" t="s">
        <v>89</v>
      </c>
      <c r="E3" s="59" t="s">
        <v>23</v>
      </c>
      <c r="F3" s="40"/>
      <c r="G3" s="35"/>
    </row>
    <row r="4" spans="2:7" ht="24.75" customHeight="1">
      <c r="B4" s="58" t="s">
        <v>81</v>
      </c>
      <c r="C4" s="57"/>
      <c r="D4" s="57"/>
      <c r="E4" s="56"/>
      <c r="F4" s="35"/>
      <c r="G4" s="35"/>
    </row>
    <row r="5" spans="2:7" ht="24.75" customHeight="1">
      <c r="B5" s="55" t="s">
        <v>80</v>
      </c>
      <c r="C5" s="54"/>
      <c r="D5" s="54"/>
      <c r="E5" s="53"/>
      <c r="F5" s="35"/>
      <c r="G5" s="35"/>
    </row>
    <row r="6" spans="2:7" ht="24.75" customHeight="1">
      <c r="B6" s="58" t="s">
        <v>79</v>
      </c>
      <c r="C6" s="57"/>
      <c r="D6" s="57"/>
      <c r="E6" s="56"/>
      <c r="F6" s="35"/>
      <c r="G6" s="35"/>
    </row>
    <row r="7" spans="2:7" ht="24.75" customHeight="1">
      <c r="B7" s="55" t="s">
        <v>78</v>
      </c>
      <c r="C7" s="54"/>
      <c r="D7" s="54"/>
      <c r="E7" s="53"/>
      <c r="F7" s="35"/>
      <c r="G7" s="35"/>
    </row>
    <row r="8" spans="2:7" ht="24.75" customHeight="1">
      <c r="B8" s="58" t="s">
        <v>77</v>
      </c>
      <c r="C8" s="57"/>
      <c r="D8" s="57"/>
      <c r="E8" s="56"/>
      <c r="F8" s="35"/>
      <c r="G8" s="35"/>
    </row>
    <row r="9" spans="2:7" ht="24.75" customHeight="1">
      <c r="B9" s="55" t="s">
        <v>76</v>
      </c>
      <c r="C9" s="54"/>
      <c r="D9" s="54"/>
      <c r="E9" s="53"/>
      <c r="F9" s="35"/>
      <c r="G9" s="35"/>
    </row>
    <row r="10" spans="2:7" ht="24.75" customHeight="1">
      <c r="B10" s="52" t="s">
        <v>75</v>
      </c>
      <c r="C10" s="51"/>
      <c r="D10" s="51"/>
      <c r="E10" s="50"/>
      <c r="F10" s="35"/>
      <c r="G10" s="35"/>
    </row>
    <row r="11" spans="2:7">
      <c r="B11" s="35"/>
      <c r="C11" s="35"/>
      <c r="D11" s="35"/>
      <c r="E11" s="35"/>
      <c r="F11" s="35"/>
      <c r="G11" s="35"/>
    </row>
    <row r="12" spans="2:7">
      <c r="B12" s="35"/>
      <c r="C12" s="35"/>
      <c r="D12" s="35"/>
      <c r="E12" s="35"/>
      <c r="F12" s="35"/>
      <c r="G12" s="35"/>
    </row>
    <row r="13" spans="2:7">
      <c r="B13" s="35"/>
      <c r="C13" s="35"/>
      <c r="D13" s="35"/>
      <c r="E13" s="35"/>
      <c r="F13" s="35"/>
      <c r="G13" s="35"/>
    </row>
    <row r="14" spans="2:7">
      <c r="B14" s="35"/>
      <c r="C14" s="35"/>
      <c r="D14" s="35"/>
      <c r="E14" s="35"/>
      <c r="F14" s="35"/>
      <c r="G14" s="35"/>
    </row>
  </sheetData>
  <mergeCells count="1">
    <mergeCell ref="B1:E1"/>
  </mergeCells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60" zoomScaleNormal="160" workbookViewId="0">
      <selection activeCell="C4" sqref="C4"/>
    </sheetView>
  </sheetViews>
  <sheetFormatPr defaultColWidth="9" defaultRowHeight="15.6"/>
  <cols>
    <col min="1" max="1" width="3.8984375" style="258" customWidth="1"/>
    <col min="2" max="3" width="12.59765625" style="258" customWidth="1"/>
    <col min="4" max="4" width="4.5" style="258" customWidth="1"/>
    <col min="5" max="8" width="12.59765625" style="258" customWidth="1"/>
    <col min="9" max="9" width="13.69921875" style="258" customWidth="1"/>
    <col min="10" max="16384" width="9" style="258"/>
  </cols>
  <sheetData>
    <row r="1" spans="1:7">
      <c r="A1" s="453"/>
      <c r="B1" s="453"/>
      <c r="C1" s="453"/>
      <c r="D1" s="453"/>
      <c r="E1" s="453"/>
    </row>
    <row r="2" spans="1:7" ht="16.2" thickBot="1">
      <c r="B2" s="454" t="s">
        <v>572</v>
      </c>
      <c r="C2" s="454"/>
      <c r="D2" s="259"/>
      <c r="E2" s="259"/>
    </row>
    <row r="3" spans="1:7">
      <c r="B3" s="269" t="s">
        <v>571</v>
      </c>
      <c r="C3" s="268">
        <v>3000000</v>
      </c>
      <c r="E3" s="455" t="s">
        <v>570</v>
      </c>
      <c r="F3" s="267" t="s">
        <v>569</v>
      </c>
      <c r="G3" s="266" t="s">
        <v>568</v>
      </c>
    </row>
    <row r="4" spans="1:7" ht="16.2" thickBot="1">
      <c r="B4" s="265" t="s">
        <v>567</v>
      </c>
      <c r="C4" s="264"/>
      <c r="E4" s="456"/>
      <c r="F4" s="263">
        <v>1041</v>
      </c>
      <c r="G4" s="262">
        <v>1144</v>
      </c>
    </row>
    <row r="5" spans="1:7" ht="16.2" thickBot="1">
      <c r="B5" s="261" t="s">
        <v>566</v>
      </c>
      <c r="C5" s="260"/>
    </row>
    <row r="8" spans="1:7">
      <c r="B8" s="258" t="s">
        <v>565</v>
      </c>
    </row>
    <row r="9" spans="1:7">
      <c r="B9" s="258" t="s">
        <v>564</v>
      </c>
    </row>
    <row r="10" spans="1:7">
      <c r="B10" s="258" t="s">
        <v>563</v>
      </c>
      <c r="D10" s="259"/>
      <c r="E10" s="259"/>
    </row>
    <row r="11" spans="1:7">
      <c r="B11" s="258" t="s">
        <v>562</v>
      </c>
    </row>
    <row r="12" spans="1:7">
      <c r="B12" s="258" t="s">
        <v>561</v>
      </c>
    </row>
  </sheetData>
  <mergeCells count="3">
    <mergeCell ref="A1:E1"/>
    <mergeCell ref="B2:C2"/>
    <mergeCell ref="E3:E4"/>
  </mergeCells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I6" sqref="I6"/>
    </sheetView>
  </sheetViews>
  <sheetFormatPr defaultRowHeight="17.399999999999999"/>
  <cols>
    <col min="8" max="12" width="11.8984375" customWidth="1"/>
  </cols>
  <sheetData>
    <row r="1" spans="1:13" ht="27.6">
      <c r="A1" s="457" t="s">
        <v>855</v>
      </c>
      <c r="B1" s="457"/>
      <c r="C1" s="457"/>
      <c r="D1" s="457"/>
      <c r="E1" s="457"/>
      <c r="F1" s="457"/>
    </row>
    <row r="2" spans="1:13">
      <c r="A2" s="324"/>
      <c r="B2" s="324"/>
      <c r="C2" s="324"/>
      <c r="D2" s="324"/>
      <c r="E2" s="324"/>
      <c r="F2" s="324"/>
    </row>
    <row r="3" spans="1:13" ht="18" thickBot="1">
      <c r="A3" s="308" t="s">
        <v>949</v>
      </c>
      <c r="B3" s="324"/>
      <c r="C3" s="324"/>
      <c r="D3" s="324"/>
      <c r="E3" s="324"/>
      <c r="F3" s="324"/>
      <c r="H3" s="308" t="s">
        <v>817</v>
      </c>
    </row>
    <row r="4" spans="1:13" ht="21" customHeight="1" thickBot="1">
      <c r="A4" s="323" t="s">
        <v>854</v>
      </c>
      <c r="B4" s="322" t="s">
        <v>853</v>
      </c>
      <c r="C4" s="322" t="s">
        <v>852</v>
      </c>
      <c r="D4" s="322" t="s">
        <v>851</v>
      </c>
      <c r="E4" s="322" t="s">
        <v>850</v>
      </c>
      <c r="F4" s="321" t="s">
        <v>849</v>
      </c>
      <c r="H4" s="400" t="s">
        <v>373</v>
      </c>
      <c r="I4" s="400" t="s">
        <v>606</v>
      </c>
      <c r="J4" s="400" t="s">
        <v>605</v>
      </c>
      <c r="K4" s="400" t="s">
        <v>604</v>
      </c>
      <c r="L4" s="401" t="s">
        <v>603</v>
      </c>
      <c r="M4" s="270"/>
    </row>
    <row r="5" spans="1:13">
      <c r="A5" s="320" t="s">
        <v>848</v>
      </c>
      <c r="B5" s="319">
        <v>80</v>
      </c>
      <c r="C5" s="319">
        <v>46</v>
      </c>
      <c r="D5" s="319">
        <v>95</v>
      </c>
      <c r="E5" s="319">
        <f t="shared" ref="E5:E23" si="0">SUM(B5:D5)</f>
        <v>221</v>
      </c>
      <c r="F5" s="318">
        <f t="shared" ref="F5:F23" si="1">AVERAGE(B5:D5)</f>
        <v>73.666666666666671</v>
      </c>
      <c r="H5" s="402" t="s">
        <v>602</v>
      </c>
      <c r="I5" s="403">
        <v>28</v>
      </c>
      <c r="J5" s="403">
        <v>45</v>
      </c>
      <c r="K5" s="403">
        <v>0</v>
      </c>
      <c r="L5" s="404">
        <v>11</v>
      </c>
      <c r="M5" s="270"/>
    </row>
    <row r="6" spans="1:13">
      <c r="A6" s="317" t="s">
        <v>848</v>
      </c>
      <c r="B6" s="25">
        <v>50</v>
      </c>
      <c r="C6" s="25">
        <v>70</v>
      </c>
      <c r="D6" s="25">
        <v>75</v>
      </c>
      <c r="E6" s="25">
        <f t="shared" si="0"/>
        <v>195</v>
      </c>
      <c r="F6" s="315">
        <f t="shared" si="1"/>
        <v>65</v>
      </c>
      <c r="H6" s="405" t="s">
        <v>601</v>
      </c>
      <c r="I6" s="406">
        <v>34</v>
      </c>
      <c r="J6" s="406">
        <v>100</v>
      </c>
      <c r="K6" s="406">
        <v>65</v>
      </c>
      <c r="L6" s="407">
        <v>7</v>
      </c>
      <c r="M6" s="270"/>
    </row>
    <row r="7" spans="1:13">
      <c r="A7" s="317" t="s">
        <v>847</v>
      </c>
      <c r="B7" s="25">
        <v>85</v>
      </c>
      <c r="C7" s="25">
        <v>70</v>
      </c>
      <c r="D7" s="25">
        <v>65</v>
      </c>
      <c r="E7" s="25">
        <f t="shared" si="0"/>
        <v>220</v>
      </c>
      <c r="F7" s="315">
        <f t="shared" si="1"/>
        <v>73.333333333333329</v>
      </c>
      <c r="H7" s="405" t="s">
        <v>600</v>
      </c>
      <c r="I7" s="406">
        <v>95</v>
      </c>
      <c r="J7" s="406">
        <v>100</v>
      </c>
      <c r="K7" s="406">
        <v>84</v>
      </c>
      <c r="L7" s="407">
        <v>1</v>
      </c>
      <c r="M7" s="270"/>
    </row>
    <row r="8" spans="1:13">
      <c r="A8" s="317" t="s">
        <v>846</v>
      </c>
      <c r="B8" s="25">
        <v>46</v>
      </c>
      <c r="C8" s="25">
        <v>85</v>
      </c>
      <c r="D8" s="25">
        <v>80</v>
      </c>
      <c r="E8" s="25">
        <f t="shared" si="0"/>
        <v>211</v>
      </c>
      <c r="F8" s="315">
        <f t="shared" si="1"/>
        <v>70.333333333333329</v>
      </c>
      <c r="H8" s="405" t="s">
        <v>599</v>
      </c>
      <c r="I8" s="406">
        <v>85</v>
      </c>
      <c r="J8" s="406">
        <v>100</v>
      </c>
      <c r="K8" s="406">
        <v>84</v>
      </c>
      <c r="L8" s="407">
        <v>3</v>
      </c>
      <c r="M8" s="270"/>
    </row>
    <row r="9" spans="1:13">
      <c r="A9" s="316" t="s">
        <v>845</v>
      </c>
      <c r="B9" s="25">
        <v>80</v>
      </c>
      <c r="C9" s="25">
        <v>65</v>
      </c>
      <c r="D9" s="25">
        <v>90</v>
      </c>
      <c r="E9" s="25">
        <f t="shared" si="0"/>
        <v>235</v>
      </c>
      <c r="F9" s="315">
        <f t="shared" si="1"/>
        <v>78.333333333333329</v>
      </c>
      <c r="H9" s="405" t="s">
        <v>598</v>
      </c>
      <c r="I9" s="406">
        <v>52</v>
      </c>
      <c r="J9" s="406">
        <v>100</v>
      </c>
      <c r="K9" s="406">
        <v>78</v>
      </c>
      <c r="L9" s="407">
        <v>6</v>
      </c>
      <c r="M9" s="270"/>
    </row>
    <row r="10" spans="1:13">
      <c r="A10" s="317" t="s">
        <v>844</v>
      </c>
      <c r="B10" s="25">
        <v>65</v>
      </c>
      <c r="C10" s="25">
        <v>95</v>
      </c>
      <c r="D10" s="25">
        <v>90</v>
      </c>
      <c r="E10" s="25">
        <f t="shared" si="0"/>
        <v>250</v>
      </c>
      <c r="F10" s="315">
        <f t="shared" si="1"/>
        <v>83.333333333333329</v>
      </c>
      <c r="H10" s="405" t="s">
        <v>597</v>
      </c>
      <c r="I10" s="406">
        <v>42</v>
      </c>
      <c r="J10" s="406">
        <v>64</v>
      </c>
      <c r="K10" s="406">
        <v>71</v>
      </c>
      <c r="L10" s="407">
        <v>9</v>
      </c>
      <c r="M10" s="270"/>
    </row>
    <row r="11" spans="1:13">
      <c r="A11" s="317" t="s">
        <v>844</v>
      </c>
      <c r="B11" s="25">
        <v>98</v>
      </c>
      <c r="C11" s="25">
        <v>78</v>
      </c>
      <c r="D11" s="25">
        <v>40</v>
      </c>
      <c r="E11" s="25">
        <f t="shared" si="0"/>
        <v>216</v>
      </c>
      <c r="F11" s="315">
        <f t="shared" si="1"/>
        <v>72</v>
      </c>
      <c r="H11" s="405" t="s">
        <v>596</v>
      </c>
      <c r="I11" s="406">
        <v>54</v>
      </c>
      <c r="J11" s="406">
        <v>100</v>
      </c>
      <c r="K11" s="406">
        <v>93</v>
      </c>
      <c r="L11" s="407">
        <v>5</v>
      </c>
      <c r="M11" s="270"/>
    </row>
    <row r="12" spans="1:13">
      <c r="A12" s="317" t="s">
        <v>843</v>
      </c>
      <c r="B12" s="25">
        <v>95</v>
      </c>
      <c r="C12" s="25">
        <v>95</v>
      </c>
      <c r="D12" s="25">
        <v>100</v>
      </c>
      <c r="E12" s="25">
        <f t="shared" si="0"/>
        <v>290</v>
      </c>
      <c r="F12" s="315">
        <f t="shared" si="1"/>
        <v>96.666666666666671</v>
      </c>
      <c r="H12" s="405" t="s">
        <v>595</v>
      </c>
      <c r="I12" s="406">
        <v>36</v>
      </c>
      <c r="J12" s="406">
        <v>46</v>
      </c>
      <c r="K12" s="406">
        <v>33</v>
      </c>
      <c r="L12" s="407">
        <v>10</v>
      </c>
      <c r="M12" s="270"/>
    </row>
    <row r="13" spans="1:13">
      <c r="A13" s="317" t="s">
        <v>843</v>
      </c>
      <c r="B13" s="25">
        <v>78</v>
      </c>
      <c r="C13" s="25">
        <v>75</v>
      </c>
      <c r="D13" s="25">
        <v>46</v>
      </c>
      <c r="E13" s="25">
        <f t="shared" si="0"/>
        <v>199</v>
      </c>
      <c r="F13" s="315">
        <f t="shared" si="1"/>
        <v>66.333333333333329</v>
      </c>
      <c r="H13" s="405" t="s">
        <v>594</v>
      </c>
      <c r="I13" s="406">
        <v>28</v>
      </c>
      <c r="J13" s="406">
        <v>12</v>
      </c>
      <c r="K13" s="406">
        <v>12</v>
      </c>
      <c r="L13" s="407">
        <v>14</v>
      </c>
      <c r="M13" s="270"/>
    </row>
    <row r="14" spans="1:13">
      <c r="A14" s="317" t="s">
        <v>842</v>
      </c>
      <c r="B14" s="25">
        <v>95</v>
      </c>
      <c r="C14" s="25">
        <v>75</v>
      </c>
      <c r="D14" s="25">
        <v>70</v>
      </c>
      <c r="E14" s="25">
        <f t="shared" si="0"/>
        <v>240</v>
      </c>
      <c r="F14" s="315">
        <f t="shared" si="1"/>
        <v>80</v>
      </c>
      <c r="H14" s="405" t="s">
        <v>593</v>
      </c>
      <c r="I14" s="406">
        <v>86</v>
      </c>
      <c r="J14" s="406">
        <v>100</v>
      </c>
      <c r="K14" s="406">
        <v>87</v>
      </c>
      <c r="L14" s="407">
        <v>2</v>
      </c>
      <c r="M14" s="270"/>
    </row>
    <row r="15" spans="1:13">
      <c r="A15" s="317" t="s">
        <v>841</v>
      </c>
      <c r="B15" s="25">
        <v>89</v>
      </c>
      <c r="C15" s="25">
        <v>90</v>
      </c>
      <c r="D15" s="25">
        <v>78</v>
      </c>
      <c r="E15" s="25">
        <f t="shared" si="0"/>
        <v>257</v>
      </c>
      <c r="F15" s="315">
        <f t="shared" si="1"/>
        <v>85.666666666666671</v>
      </c>
      <c r="H15" s="405" t="s">
        <v>592</v>
      </c>
      <c r="I15" s="406">
        <v>21</v>
      </c>
      <c r="J15" s="406">
        <v>0</v>
      </c>
      <c r="K15" s="406">
        <v>70</v>
      </c>
      <c r="L15" s="407">
        <v>15</v>
      </c>
      <c r="M15" s="270"/>
    </row>
    <row r="16" spans="1:13">
      <c r="A16" s="317" t="s">
        <v>841</v>
      </c>
      <c r="B16" s="25">
        <v>45</v>
      </c>
      <c r="C16" s="25">
        <v>40</v>
      </c>
      <c r="D16" s="25">
        <v>50</v>
      </c>
      <c r="E16" s="25">
        <f t="shared" si="0"/>
        <v>135</v>
      </c>
      <c r="F16" s="315">
        <f t="shared" si="1"/>
        <v>45</v>
      </c>
      <c r="H16" s="405" t="s">
        <v>591</v>
      </c>
      <c r="I16" s="406">
        <v>45</v>
      </c>
      <c r="J16" s="406">
        <v>27</v>
      </c>
      <c r="K16" s="406">
        <v>74</v>
      </c>
      <c r="L16" s="407">
        <v>12</v>
      </c>
      <c r="M16" s="270"/>
    </row>
    <row r="17" spans="1:13">
      <c r="A17" s="316" t="s">
        <v>840</v>
      </c>
      <c r="B17" s="25">
        <v>70</v>
      </c>
      <c r="C17" s="25">
        <v>85</v>
      </c>
      <c r="D17" s="25">
        <v>78</v>
      </c>
      <c r="E17" s="25">
        <f t="shared" si="0"/>
        <v>233</v>
      </c>
      <c r="F17" s="315">
        <f t="shared" si="1"/>
        <v>77.666666666666671</v>
      </c>
      <c r="H17" s="408" t="s">
        <v>590</v>
      </c>
      <c r="I17" s="409">
        <v>36</v>
      </c>
      <c r="J17" s="409">
        <v>10</v>
      </c>
      <c r="K17" s="409">
        <v>76</v>
      </c>
      <c r="L17" s="410">
        <v>13</v>
      </c>
      <c r="M17" s="270"/>
    </row>
    <row r="18" spans="1:13">
      <c r="A18" s="317" t="s">
        <v>839</v>
      </c>
      <c r="B18" s="25">
        <v>40</v>
      </c>
      <c r="C18" s="25">
        <v>90</v>
      </c>
      <c r="D18" s="25">
        <v>95</v>
      </c>
      <c r="E18" s="25">
        <f t="shared" si="0"/>
        <v>225</v>
      </c>
      <c r="F18" s="315">
        <f t="shared" si="1"/>
        <v>75</v>
      </c>
    </row>
    <row r="19" spans="1:13">
      <c r="A19" s="317" t="s">
        <v>838</v>
      </c>
      <c r="B19" s="25">
        <v>75</v>
      </c>
      <c r="C19" s="25">
        <v>78</v>
      </c>
      <c r="D19" s="25">
        <v>95</v>
      </c>
      <c r="E19" s="25">
        <f t="shared" si="0"/>
        <v>248</v>
      </c>
      <c r="F19" s="315">
        <f t="shared" si="1"/>
        <v>82.666666666666671</v>
      </c>
    </row>
    <row r="20" spans="1:13">
      <c r="A20" s="317" t="s">
        <v>837</v>
      </c>
      <c r="B20" s="25">
        <v>56</v>
      </c>
      <c r="C20" s="25">
        <v>80</v>
      </c>
      <c r="D20" s="25">
        <v>70</v>
      </c>
      <c r="E20" s="25">
        <f t="shared" si="0"/>
        <v>206</v>
      </c>
      <c r="F20" s="315">
        <f t="shared" si="1"/>
        <v>68.666666666666671</v>
      </c>
      <c r="H20" s="270"/>
    </row>
    <row r="21" spans="1:13">
      <c r="A21" s="317" t="s">
        <v>837</v>
      </c>
      <c r="B21" s="25">
        <v>45</v>
      </c>
      <c r="C21" s="25">
        <v>65</v>
      </c>
      <c r="D21" s="25">
        <v>85</v>
      </c>
      <c r="E21" s="25">
        <f t="shared" si="0"/>
        <v>195</v>
      </c>
      <c r="F21" s="315">
        <f t="shared" si="1"/>
        <v>65</v>
      </c>
    </row>
    <row r="22" spans="1:13">
      <c r="A22" s="316" t="s">
        <v>836</v>
      </c>
      <c r="B22" s="25">
        <v>75</v>
      </c>
      <c r="C22" s="25">
        <v>95</v>
      </c>
      <c r="D22" s="25">
        <v>85</v>
      </c>
      <c r="E22" s="25">
        <f t="shared" si="0"/>
        <v>255</v>
      </c>
      <c r="F22" s="315">
        <f t="shared" si="1"/>
        <v>85</v>
      </c>
    </row>
    <row r="23" spans="1:13" ht="18" thickBot="1">
      <c r="A23" s="314" t="s">
        <v>323</v>
      </c>
      <c r="B23" s="313">
        <v>85</v>
      </c>
      <c r="C23" s="313">
        <v>89</v>
      </c>
      <c r="D23" s="313">
        <v>70</v>
      </c>
      <c r="E23" s="313">
        <f t="shared" si="0"/>
        <v>244</v>
      </c>
      <c r="F23" s="312">
        <f t="shared" si="1"/>
        <v>81.333333333333329</v>
      </c>
    </row>
  </sheetData>
  <mergeCells count="1">
    <mergeCell ref="A1:F1"/>
  </mergeCells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workbookViewId="0">
      <selection sqref="A1:H1"/>
    </sheetView>
  </sheetViews>
  <sheetFormatPr defaultColWidth="9" defaultRowHeight="14.4"/>
  <cols>
    <col min="1" max="1" width="4.09765625" style="325" customWidth="1"/>
    <col min="2" max="2" width="5.69921875" style="325" bestFit="1" customWidth="1"/>
    <col min="3" max="3" width="7.3984375" style="325" bestFit="1" customWidth="1"/>
    <col min="4" max="4" width="11.09765625" style="325" bestFit="1" customWidth="1"/>
    <col min="5" max="5" width="7.3984375" style="325" bestFit="1" customWidth="1"/>
    <col min="6" max="6" width="5.69921875" style="325" bestFit="1" customWidth="1"/>
    <col min="7" max="7" width="12" style="325" bestFit="1" customWidth="1"/>
    <col min="8" max="8" width="9.69921875" style="325" bestFit="1" customWidth="1"/>
    <col min="9" max="11" width="13" style="325" bestFit="1" customWidth="1"/>
    <col min="12" max="16384" width="9" style="325"/>
  </cols>
  <sheetData>
    <row r="1" spans="2:11" ht="27.75" customHeight="1">
      <c r="B1" s="351" t="s">
        <v>890</v>
      </c>
    </row>
    <row r="2" spans="2:11" ht="12.75" customHeight="1" thickBot="1"/>
    <row r="3" spans="2:11" ht="19.5" customHeight="1" thickBot="1">
      <c r="B3" s="350" t="s">
        <v>518</v>
      </c>
      <c r="C3" s="348" t="s">
        <v>256</v>
      </c>
      <c r="D3" s="348" t="s">
        <v>889</v>
      </c>
      <c r="E3" s="348" t="s">
        <v>888</v>
      </c>
      <c r="F3" s="348" t="s">
        <v>887</v>
      </c>
      <c r="G3" s="348" t="s">
        <v>886</v>
      </c>
      <c r="H3" s="349" t="s">
        <v>885</v>
      </c>
      <c r="I3" s="348" t="s">
        <v>884</v>
      </c>
      <c r="J3" s="348" t="s">
        <v>883</v>
      </c>
      <c r="K3" s="347" t="s">
        <v>882</v>
      </c>
    </row>
    <row r="4" spans="2:11" ht="19.5" customHeight="1">
      <c r="B4" s="346">
        <v>1</v>
      </c>
      <c r="C4" s="345" t="s">
        <v>881</v>
      </c>
      <c r="D4" s="344" t="s">
        <v>875</v>
      </c>
      <c r="E4" s="344" t="s">
        <v>867</v>
      </c>
      <c r="F4" s="344" t="s">
        <v>860</v>
      </c>
      <c r="G4" s="343">
        <v>29094</v>
      </c>
      <c r="H4" s="342">
        <v>29</v>
      </c>
      <c r="I4" s="341">
        <v>3500000</v>
      </c>
      <c r="J4" s="341">
        <v>3045000</v>
      </c>
      <c r="K4" s="340">
        <v>6545000</v>
      </c>
    </row>
    <row r="5" spans="2:11" ht="19.5" customHeight="1">
      <c r="B5" s="339">
        <v>4</v>
      </c>
      <c r="C5" s="337" t="s">
        <v>880</v>
      </c>
      <c r="D5" s="338" t="s">
        <v>875</v>
      </c>
      <c r="E5" s="338" t="s">
        <v>865</v>
      </c>
      <c r="F5" s="338" t="s">
        <v>856</v>
      </c>
      <c r="G5" s="336">
        <v>33125</v>
      </c>
      <c r="H5" s="335">
        <v>18</v>
      </c>
      <c r="I5" s="334">
        <v>2800000</v>
      </c>
      <c r="J5" s="334">
        <v>1512000</v>
      </c>
      <c r="K5" s="333">
        <v>4312000</v>
      </c>
    </row>
    <row r="6" spans="2:11" ht="19.5" customHeight="1">
      <c r="B6" s="339">
        <v>5</v>
      </c>
      <c r="C6" s="337" t="s">
        <v>879</v>
      </c>
      <c r="D6" s="338" t="s">
        <v>875</v>
      </c>
      <c r="E6" s="338" t="s">
        <v>865</v>
      </c>
      <c r="F6" s="338" t="s">
        <v>860</v>
      </c>
      <c r="G6" s="336">
        <v>32363</v>
      </c>
      <c r="H6" s="335">
        <v>20</v>
      </c>
      <c r="I6" s="334">
        <v>2800000</v>
      </c>
      <c r="J6" s="334">
        <v>1680000</v>
      </c>
      <c r="K6" s="333">
        <v>4480000</v>
      </c>
    </row>
    <row r="7" spans="2:11" ht="19.5" customHeight="1">
      <c r="B7" s="339">
        <v>8</v>
      </c>
      <c r="C7" s="337" t="s">
        <v>878</v>
      </c>
      <c r="D7" s="338" t="s">
        <v>875</v>
      </c>
      <c r="E7" s="338" t="s">
        <v>863</v>
      </c>
      <c r="F7" s="338" t="s">
        <v>860</v>
      </c>
      <c r="G7" s="336">
        <v>30266</v>
      </c>
      <c r="H7" s="335">
        <v>25</v>
      </c>
      <c r="I7" s="334">
        <v>2300000</v>
      </c>
      <c r="J7" s="334">
        <v>1725000</v>
      </c>
      <c r="K7" s="333">
        <v>4025000</v>
      </c>
    </row>
    <row r="8" spans="2:11" ht="19.5" customHeight="1">
      <c r="B8" s="339">
        <v>11</v>
      </c>
      <c r="C8" s="337" t="s">
        <v>877</v>
      </c>
      <c r="D8" s="338" t="s">
        <v>875</v>
      </c>
      <c r="E8" s="338" t="s">
        <v>857</v>
      </c>
      <c r="F8" s="338" t="s">
        <v>860</v>
      </c>
      <c r="G8" s="336">
        <v>30297</v>
      </c>
      <c r="H8" s="335">
        <v>25</v>
      </c>
      <c r="I8" s="334">
        <v>1700000</v>
      </c>
      <c r="J8" s="334">
        <v>1275000</v>
      </c>
      <c r="K8" s="333">
        <v>2975000</v>
      </c>
    </row>
    <row r="9" spans="2:11" ht="19.5" customHeight="1">
      <c r="B9" s="339">
        <v>12</v>
      </c>
      <c r="C9" s="337" t="s">
        <v>876</v>
      </c>
      <c r="D9" s="338" t="s">
        <v>875</v>
      </c>
      <c r="E9" s="338" t="s">
        <v>857</v>
      </c>
      <c r="F9" s="338" t="s">
        <v>856</v>
      </c>
      <c r="G9" s="336">
        <v>32363</v>
      </c>
      <c r="H9" s="335">
        <v>20</v>
      </c>
      <c r="I9" s="334">
        <v>1700000</v>
      </c>
      <c r="J9" s="334">
        <v>1020000</v>
      </c>
      <c r="K9" s="333">
        <v>2720000</v>
      </c>
    </row>
    <row r="10" spans="2:11" ht="19.5" customHeight="1">
      <c r="B10" s="339">
        <v>3</v>
      </c>
      <c r="C10" s="337" t="s">
        <v>874</v>
      </c>
      <c r="D10" s="338" t="s">
        <v>869</v>
      </c>
      <c r="E10" s="338" t="s">
        <v>867</v>
      </c>
      <c r="F10" s="338" t="s">
        <v>860</v>
      </c>
      <c r="G10" s="336">
        <v>30297</v>
      </c>
      <c r="H10" s="335">
        <v>25</v>
      </c>
      <c r="I10" s="334">
        <v>3500000</v>
      </c>
      <c r="J10" s="334">
        <v>2625000</v>
      </c>
      <c r="K10" s="333">
        <v>6125000</v>
      </c>
    </row>
    <row r="11" spans="2:11" ht="19.5" customHeight="1">
      <c r="B11" s="339">
        <v>7</v>
      </c>
      <c r="C11" s="337" t="s">
        <v>873</v>
      </c>
      <c r="D11" s="338" t="s">
        <v>869</v>
      </c>
      <c r="E11" s="338" t="s">
        <v>865</v>
      </c>
      <c r="F11" s="338" t="s">
        <v>860</v>
      </c>
      <c r="G11" s="336">
        <v>33553</v>
      </c>
      <c r="H11" s="335">
        <v>16</v>
      </c>
      <c r="I11" s="334">
        <v>2800000</v>
      </c>
      <c r="J11" s="334">
        <v>1344000</v>
      </c>
      <c r="K11" s="333">
        <v>4144000</v>
      </c>
    </row>
    <row r="12" spans="2:11" ht="19.5" customHeight="1">
      <c r="B12" s="339">
        <v>10</v>
      </c>
      <c r="C12" s="337" t="s">
        <v>872</v>
      </c>
      <c r="D12" s="338" t="s">
        <v>869</v>
      </c>
      <c r="E12" s="338" t="s">
        <v>863</v>
      </c>
      <c r="F12" s="337" t="s">
        <v>856</v>
      </c>
      <c r="G12" s="336">
        <v>35618</v>
      </c>
      <c r="H12" s="335">
        <v>11</v>
      </c>
      <c r="I12" s="334">
        <v>2300000</v>
      </c>
      <c r="J12" s="334">
        <v>759000</v>
      </c>
      <c r="K12" s="333">
        <v>3059000</v>
      </c>
    </row>
    <row r="13" spans="2:11" ht="19.5" customHeight="1">
      <c r="B13" s="339">
        <v>16</v>
      </c>
      <c r="C13" s="337" t="s">
        <v>871</v>
      </c>
      <c r="D13" s="338" t="s">
        <v>869</v>
      </c>
      <c r="E13" s="338" t="s">
        <v>857</v>
      </c>
      <c r="F13" s="337" t="s">
        <v>856</v>
      </c>
      <c r="G13" s="336">
        <v>32363</v>
      </c>
      <c r="H13" s="335">
        <v>20</v>
      </c>
      <c r="I13" s="334">
        <v>1700000</v>
      </c>
      <c r="J13" s="334">
        <v>1020000</v>
      </c>
      <c r="K13" s="333">
        <v>2720000</v>
      </c>
    </row>
    <row r="14" spans="2:11" ht="19.5" customHeight="1">
      <c r="B14" s="339">
        <v>17</v>
      </c>
      <c r="C14" s="337" t="s">
        <v>870</v>
      </c>
      <c r="D14" s="338" t="s">
        <v>869</v>
      </c>
      <c r="E14" s="338" t="s">
        <v>857</v>
      </c>
      <c r="F14" s="337" t="s">
        <v>860</v>
      </c>
      <c r="G14" s="336">
        <v>33553</v>
      </c>
      <c r="H14" s="335">
        <v>16</v>
      </c>
      <c r="I14" s="334">
        <v>1700000</v>
      </c>
      <c r="J14" s="334">
        <v>816000</v>
      </c>
      <c r="K14" s="333">
        <v>2516000</v>
      </c>
    </row>
    <row r="15" spans="2:11" ht="19.5" customHeight="1">
      <c r="B15" s="339">
        <v>2</v>
      </c>
      <c r="C15" s="337" t="s">
        <v>868</v>
      </c>
      <c r="D15" s="338" t="s">
        <v>858</v>
      </c>
      <c r="E15" s="338" t="s">
        <v>867</v>
      </c>
      <c r="F15" s="337" t="s">
        <v>860</v>
      </c>
      <c r="G15" s="336">
        <v>29441</v>
      </c>
      <c r="H15" s="335">
        <v>28</v>
      </c>
      <c r="I15" s="334">
        <v>3500000</v>
      </c>
      <c r="J15" s="334">
        <v>2940000</v>
      </c>
      <c r="K15" s="333">
        <v>6440000</v>
      </c>
    </row>
    <row r="16" spans="2:11" ht="19.5" customHeight="1">
      <c r="B16" s="339">
        <v>6</v>
      </c>
      <c r="C16" s="337" t="s">
        <v>866</v>
      </c>
      <c r="D16" s="338" t="s">
        <v>858</v>
      </c>
      <c r="E16" s="338" t="s">
        <v>865</v>
      </c>
      <c r="F16" s="337" t="s">
        <v>856</v>
      </c>
      <c r="G16" s="336">
        <v>31172</v>
      </c>
      <c r="H16" s="335">
        <v>23</v>
      </c>
      <c r="I16" s="334">
        <v>2800000</v>
      </c>
      <c r="J16" s="334">
        <v>1932000</v>
      </c>
      <c r="K16" s="333">
        <v>4732000</v>
      </c>
    </row>
    <row r="17" spans="2:11" ht="19.5" customHeight="1">
      <c r="B17" s="339">
        <v>9</v>
      </c>
      <c r="C17" s="337" t="s">
        <v>864</v>
      </c>
      <c r="D17" s="338" t="s">
        <v>858</v>
      </c>
      <c r="E17" s="338" t="s">
        <v>863</v>
      </c>
      <c r="F17" s="337" t="s">
        <v>860</v>
      </c>
      <c r="G17" s="336">
        <v>34824</v>
      </c>
      <c r="H17" s="335">
        <v>13</v>
      </c>
      <c r="I17" s="334">
        <v>2300000</v>
      </c>
      <c r="J17" s="334">
        <v>897000</v>
      </c>
      <c r="K17" s="333">
        <v>3197000</v>
      </c>
    </row>
    <row r="18" spans="2:11" ht="19.5" customHeight="1">
      <c r="B18" s="339">
        <v>13</v>
      </c>
      <c r="C18" s="337" t="s">
        <v>862</v>
      </c>
      <c r="D18" s="338" t="s">
        <v>858</v>
      </c>
      <c r="E18" s="338" t="s">
        <v>857</v>
      </c>
      <c r="F18" s="337" t="s">
        <v>860</v>
      </c>
      <c r="G18" s="336">
        <v>31172</v>
      </c>
      <c r="H18" s="335">
        <v>23</v>
      </c>
      <c r="I18" s="334">
        <v>1700000</v>
      </c>
      <c r="J18" s="334">
        <v>1173000</v>
      </c>
      <c r="K18" s="333">
        <v>2873000</v>
      </c>
    </row>
    <row r="19" spans="2:11" ht="19.5" customHeight="1">
      <c r="B19" s="339">
        <v>14</v>
      </c>
      <c r="C19" s="337" t="s">
        <v>861</v>
      </c>
      <c r="D19" s="338" t="s">
        <v>858</v>
      </c>
      <c r="E19" s="338" t="s">
        <v>857</v>
      </c>
      <c r="F19" s="337" t="s">
        <v>860</v>
      </c>
      <c r="G19" s="336">
        <v>31965</v>
      </c>
      <c r="H19" s="335">
        <v>21</v>
      </c>
      <c r="I19" s="334">
        <v>1700000</v>
      </c>
      <c r="J19" s="334">
        <v>1071000</v>
      </c>
      <c r="K19" s="333">
        <v>2771000</v>
      </c>
    </row>
    <row r="20" spans="2:11" ht="19.5" customHeight="1" thickBot="1">
      <c r="B20" s="332">
        <v>15</v>
      </c>
      <c r="C20" s="330" t="s">
        <v>859</v>
      </c>
      <c r="D20" s="331" t="s">
        <v>858</v>
      </c>
      <c r="E20" s="331" t="s">
        <v>857</v>
      </c>
      <c r="F20" s="330" t="s">
        <v>856</v>
      </c>
      <c r="G20" s="329">
        <v>33553</v>
      </c>
      <c r="H20" s="328">
        <v>16</v>
      </c>
      <c r="I20" s="327">
        <v>1700000</v>
      </c>
      <c r="J20" s="327">
        <v>816000</v>
      </c>
      <c r="K20" s="326">
        <v>2516000</v>
      </c>
    </row>
  </sheetData>
  <phoneticPr fontId="3" type="noConversion"/>
  <conditionalFormatting sqref="C19:C20 F20">
    <cfRule type="expression" dxfId="0" priority="1" stopIfTrue="1">
      <formula>#REF!&gt;=3000000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showGridLines="0" zoomScale="85" zoomScaleNormal="85" workbookViewId="0">
      <selection activeCell="J27" sqref="J27"/>
    </sheetView>
  </sheetViews>
  <sheetFormatPr defaultColWidth="9" defaultRowHeight="17.399999999999999"/>
  <cols>
    <col min="1" max="1" width="9.8984375" style="300" bestFit="1" customWidth="1"/>
    <col min="2" max="2" width="14.59765625" style="300" bestFit="1" customWidth="1"/>
    <col min="3" max="3" width="25.09765625" style="300" bestFit="1" customWidth="1"/>
    <col min="4" max="5" width="9" style="300"/>
    <col min="6" max="6" width="1" style="302" customWidth="1"/>
    <col min="7" max="7" width="9" style="301"/>
    <col min="8" max="16384" width="9" style="300"/>
  </cols>
  <sheetData>
    <row r="1" spans="1:7">
      <c r="A1" s="304" t="s">
        <v>754</v>
      </c>
      <c r="B1" s="304" t="s">
        <v>753</v>
      </c>
      <c r="C1" s="304" t="s">
        <v>752</v>
      </c>
      <c r="G1" s="301" t="s">
        <v>751</v>
      </c>
    </row>
    <row r="2" spans="1:7">
      <c r="A2" s="303" t="s">
        <v>750</v>
      </c>
      <c r="B2" s="303" t="s">
        <v>669</v>
      </c>
      <c r="C2" s="303" t="s">
        <v>749</v>
      </c>
      <c r="G2" s="301" t="s">
        <v>748</v>
      </c>
    </row>
    <row r="3" spans="1:7">
      <c r="A3" s="303"/>
      <c r="B3" s="303" t="s">
        <v>640</v>
      </c>
      <c r="C3" s="303" t="s">
        <v>747</v>
      </c>
      <c r="G3" s="301" t="s">
        <v>746</v>
      </c>
    </row>
    <row r="4" spans="1:7">
      <c r="A4" s="303"/>
      <c r="B4" s="303" t="s">
        <v>657</v>
      </c>
      <c r="C4" s="303" t="s">
        <v>745</v>
      </c>
    </row>
    <row r="5" spans="1:7">
      <c r="A5" s="303"/>
      <c r="B5" s="303" t="s">
        <v>691</v>
      </c>
      <c r="C5" s="303" t="s">
        <v>744</v>
      </c>
    </row>
    <row r="6" spans="1:7">
      <c r="A6" s="303"/>
      <c r="B6" s="303" t="s">
        <v>655</v>
      </c>
      <c r="C6" s="303" t="s">
        <v>743</v>
      </c>
    </row>
    <row r="7" spans="1:7">
      <c r="A7" s="303" t="s">
        <v>742</v>
      </c>
      <c r="B7" s="303" t="s">
        <v>666</v>
      </c>
      <c r="C7" s="303" t="s">
        <v>741</v>
      </c>
    </row>
    <row r="8" spans="1:7">
      <c r="A8" s="303"/>
      <c r="B8" s="303" t="s">
        <v>740</v>
      </c>
      <c r="C8" s="303" t="s">
        <v>739</v>
      </c>
    </row>
    <row r="9" spans="1:7">
      <c r="A9" s="303"/>
      <c r="B9" s="303"/>
      <c r="C9" s="303" t="s">
        <v>738</v>
      </c>
    </row>
    <row r="10" spans="1:7">
      <c r="A10" s="303"/>
      <c r="B10" s="303" t="s">
        <v>657</v>
      </c>
      <c r="C10" s="303" t="s">
        <v>737</v>
      </c>
    </row>
    <row r="11" spans="1:7">
      <c r="A11" s="303"/>
      <c r="B11" s="303" t="s">
        <v>691</v>
      </c>
      <c r="C11" s="303" t="s">
        <v>736</v>
      </c>
    </row>
    <row r="12" spans="1:7">
      <c r="A12" s="303"/>
      <c r="B12" s="303" t="s">
        <v>735</v>
      </c>
      <c r="C12" s="303" t="s">
        <v>734</v>
      </c>
    </row>
    <row r="13" spans="1:7">
      <c r="A13" s="303"/>
      <c r="B13" s="303"/>
      <c r="C13" s="303" t="s">
        <v>733</v>
      </c>
    </row>
    <row r="14" spans="1:7">
      <c r="A14" s="303" t="s">
        <v>732</v>
      </c>
      <c r="B14" s="303" t="s">
        <v>647</v>
      </c>
      <c r="C14" s="303" t="s">
        <v>731</v>
      </c>
    </row>
    <row r="15" spans="1:7">
      <c r="A15" s="303"/>
      <c r="B15" s="303" t="s">
        <v>730</v>
      </c>
      <c r="C15" s="303" t="s">
        <v>729</v>
      </c>
    </row>
    <row r="16" spans="1:7">
      <c r="A16" s="303"/>
      <c r="B16" s="303"/>
      <c r="C16" s="303" t="s">
        <v>728</v>
      </c>
    </row>
    <row r="17" spans="1:7">
      <c r="A17" s="303"/>
      <c r="B17" s="303"/>
      <c r="C17" s="303" t="s">
        <v>727</v>
      </c>
    </row>
    <row r="18" spans="1:7">
      <c r="A18" s="303"/>
      <c r="B18" s="303"/>
      <c r="C18" s="303" t="s">
        <v>726</v>
      </c>
      <c r="G18" s="301" t="s">
        <v>725</v>
      </c>
    </row>
    <row r="19" spans="1:7">
      <c r="A19" s="303"/>
      <c r="B19" s="303" t="s">
        <v>683</v>
      </c>
      <c r="C19" s="303" t="s">
        <v>724</v>
      </c>
      <c r="G19" s="301" t="s">
        <v>723</v>
      </c>
    </row>
    <row r="20" spans="1:7">
      <c r="A20" s="303"/>
      <c r="B20" s="303"/>
      <c r="C20" s="303" t="s">
        <v>722</v>
      </c>
      <c r="G20" s="301" t="s">
        <v>721</v>
      </c>
    </row>
    <row r="21" spans="1:7">
      <c r="A21" s="303"/>
      <c r="B21" s="303" t="s">
        <v>664</v>
      </c>
      <c r="C21" s="303" t="s">
        <v>720</v>
      </c>
      <c r="G21" s="301" t="s">
        <v>719</v>
      </c>
    </row>
    <row r="22" spans="1:7">
      <c r="A22" s="303"/>
      <c r="B22" s="303" t="s">
        <v>718</v>
      </c>
      <c r="C22" s="303" t="s">
        <v>717</v>
      </c>
    </row>
    <row r="23" spans="1:7">
      <c r="A23" s="303"/>
      <c r="B23" s="303"/>
      <c r="C23" s="303" t="s">
        <v>716</v>
      </c>
    </row>
    <row r="24" spans="1:7">
      <c r="A24" s="303"/>
      <c r="B24" s="303"/>
      <c r="C24" s="303" t="s">
        <v>715</v>
      </c>
    </row>
    <row r="25" spans="1:7">
      <c r="A25" s="303"/>
      <c r="B25" s="303" t="s">
        <v>714</v>
      </c>
      <c r="C25" s="303" t="s">
        <v>713</v>
      </c>
    </row>
    <row r="26" spans="1:7">
      <c r="A26" s="303"/>
      <c r="B26" s="303"/>
      <c r="C26" s="303" t="s">
        <v>712</v>
      </c>
    </row>
    <row r="27" spans="1:7">
      <c r="A27" s="303" t="s">
        <v>711</v>
      </c>
      <c r="B27" s="303" t="s">
        <v>710</v>
      </c>
      <c r="C27" s="303" t="s">
        <v>709</v>
      </c>
    </row>
    <row r="28" spans="1:7">
      <c r="A28" s="303"/>
      <c r="B28" s="303"/>
      <c r="C28" s="303" t="s">
        <v>708</v>
      </c>
    </row>
    <row r="29" spans="1:7">
      <c r="A29" s="303"/>
      <c r="B29" s="303"/>
      <c r="C29" s="303" t="s">
        <v>707</v>
      </c>
    </row>
    <row r="30" spans="1:7">
      <c r="A30" s="303"/>
      <c r="B30" s="303" t="s">
        <v>706</v>
      </c>
      <c r="C30" s="303" t="s">
        <v>705</v>
      </c>
    </row>
    <row r="31" spans="1:7">
      <c r="A31" s="303"/>
      <c r="B31" s="303"/>
      <c r="C31" s="303" t="s">
        <v>704</v>
      </c>
    </row>
    <row r="32" spans="1:7">
      <c r="A32" s="303"/>
      <c r="B32" s="303" t="s">
        <v>640</v>
      </c>
      <c r="C32" s="303" t="s">
        <v>703</v>
      </c>
    </row>
    <row r="33" spans="1:3">
      <c r="A33" s="303"/>
      <c r="B33" s="303" t="s">
        <v>702</v>
      </c>
      <c r="C33" s="303" t="s">
        <v>701</v>
      </c>
    </row>
    <row r="34" spans="1:3">
      <c r="A34" s="303"/>
      <c r="B34" s="303"/>
      <c r="C34" s="303" t="s">
        <v>700</v>
      </c>
    </row>
    <row r="35" spans="1:3">
      <c r="A35" s="303"/>
      <c r="B35" s="303"/>
      <c r="C35" s="303" t="s">
        <v>699</v>
      </c>
    </row>
    <row r="36" spans="1:3">
      <c r="A36" s="303"/>
      <c r="B36" s="303" t="s">
        <v>698</v>
      </c>
      <c r="C36" s="303" t="s">
        <v>697</v>
      </c>
    </row>
    <row r="37" spans="1:3">
      <c r="A37" s="303"/>
      <c r="B37" s="303"/>
      <c r="C37" s="303" t="s">
        <v>696</v>
      </c>
    </row>
    <row r="38" spans="1:3">
      <c r="A38" s="303" t="s">
        <v>695</v>
      </c>
      <c r="B38" s="303" t="s">
        <v>647</v>
      </c>
      <c r="C38" s="303" t="s">
        <v>694</v>
      </c>
    </row>
    <row r="39" spans="1:3">
      <c r="A39" s="303"/>
      <c r="B39" s="303" t="s">
        <v>640</v>
      </c>
      <c r="C39" s="303" t="s">
        <v>693</v>
      </c>
    </row>
    <row r="40" spans="1:3">
      <c r="A40" s="303"/>
      <c r="B40" s="303" t="s">
        <v>657</v>
      </c>
      <c r="C40" s="303" t="s">
        <v>692</v>
      </c>
    </row>
    <row r="41" spans="1:3">
      <c r="A41" s="303"/>
      <c r="B41" s="303" t="s">
        <v>691</v>
      </c>
      <c r="C41" s="303" t="s">
        <v>690</v>
      </c>
    </row>
    <row r="42" spans="1:3">
      <c r="A42" s="303"/>
      <c r="B42" s="303" t="s">
        <v>689</v>
      </c>
      <c r="C42" s="303" t="s">
        <v>688</v>
      </c>
    </row>
    <row r="43" spans="1:3">
      <c r="A43" s="303"/>
      <c r="B43" s="303"/>
      <c r="C43" s="303" t="s">
        <v>687</v>
      </c>
    </row>
    <row r="44" spans="1:3">
      <c r="A44" s="303" t="s">
        <v>686</v>
      </c>
      <c r="B44" s="303" t="s">
        <v>647</v>
      </c>
      <c r="C44" s="303" t="s">
        <v>685</v>
      </c>
    </row>
    <row r="45" spans="1:3">
      <c r="A45" s="303"/>
      <c r="B45" s="303" t="s">
        <v>666</v>
      </c>
      <c r="C45" s="303" t="s">
        <v>684</v>
      </c>
    </row>
    <row r="46" spans="1:3">
      <c r="A46" s="303"/>
      <c r="B46" s="303" t="s">
        <v>683</v>
      </c>
      <c r="C46" s="303" t="s">
        <v>682</v>
      </c>
    </row>
    <row r="47" spans="1:3">
      <c r="A47" s="303"/>
      <c r="B47" s="303" t="s">
        <v>681</v>
      </c>
      <c r="C47" s="303" t="s">
        <v>680</v>
      </c>
    </row>
    <row r="48" spans="1:3">
      <c r="A48" s="303"/>
      <c r="B48" s="303" t="s">
        <v>657</v>
      </c>
      <c r="C48" s="303" t="s">
        <v>679</v>
      </c>
    </row>
    <row r="49" spans="1:3">
      <c r="A49" s="303"/>
      <c r="B49" s="303" t="s">
        <v>653</v>
      </c>
      <c r="C49" s="303" t="s">
        <v>678</v>
      </c>
    </row>
    <row r="50" spans="1:3">
      <c r="A50" s="303"/>
      <c r="B50" s="303"/>
      <c r="C50" s="303" t="s">
        <v>677</v>
      </c>
    </row>
    <row r="51" spans="1:3">
      <c r="A51" s="303"/>
      <c r="B51" s="303"/>
      <c r="C51" s="303" t="s">
        <v>676</v>
      </c>
    </row>
    <row r="52" spans="1:3">
      <c r="A52" s="303"/>
      <c r="B52" s="303"/>
      <c r="C52" s="303" t="s">
        <v>675</v>
      </c>
    </row>
    <row r="53" spans="1:3">
      <c r="A53" s="303"/>
      <c r="B53" s="303" t="s">
        <v>674</v>
      </c>
      <c r="C53" s="303" t="s">
        <v>673</v>
      </c>
    </row>
    <row r="54" spans="1:3">
      <c r="A54" s="303"/>
      <c r="B54" s="303"/>
      <c r="C54" s="303" t="s">
        <v>672</v>
      </c>
    </row>
    <row r="55" spans="1:3">
      <c r="A55" s="303" t="s">
        <v>671</v>
      </c>
      <c r="B55" s="303" t="s">
        <v>647</v>
      </c>
      <c r="C55" s="303" t="s">
        <v>670</v>
      </c>
    </row>
    <row r="56" spans="1:3">
      <c r="A56" s="303"/>
      <c r="B56" s="303" t="s">
        <v>669</v>
      </c>
      <c r="C56" s="303" t="s">
        <v>668</v>
      </c>
    </row>
    <row r="57" spans="1:3">
      <c r="A57" s="303"/>
      <c r="B57" s="303"/>
      <c r="C57" s="303" t="s">
        <v>667</v>
      </c>
    </row>
    <row r="58" spans="1:3">
      <c r="A58" s="303"/>
      <c r="B58" s="303" t="s">
        <v>666</v>
      </c>
      <c r="C58" s="303" t="s">
        <v>665</v>
      </c>
    </row>
    <row r="59" spans="1:3">
      <c r="A59" s="303"/>
      <c r="B59" s="303" t="s">
        <v>664</v>
      </c>
      <c r="C59" s="303" t="s">
        <v>663</v>
      </c>
    </row>
    <row r="60" spans="1:3">
      <c r="A60" s="303"/>
      <c r="B60" s="303" t="s">
        <v>662</v>
      </c>
      <c r="C60" s="303" t="s">
        <v>661</v>
      </c>
    </row>
    <row r="61" spans="1:3">
      <c r="A61" s="303"/>
      <c r="B61" s="303"/>
      <c r="C61" s="303" t="s">
        <v>660</v>
      </c>
    </row>
    <row r="62" spans="1:3">
      <c r="A62" s="303"/>
      <c r="B62" s="303"/>
      <c r="C62" s="303" t="s">
        <v>659</v>
      </c>
    </row>
    <row r="63" spans="1:3">
      <c r="A63" s="303"/>
      <c r="B63" s="303"/>
      <c r="C63" s="303" t="s">
        <v>658</v>
      </c>
    </row>
    <row r="64" spans="1:3">
      <c r="A64" s="303"/>
      <c r="B64" s="303" t="s">
        <v>657</v>
      </c>
      <c r="C64" s="303" t="s">
        <v>656</v>
      </c>
    </row>
    <row r="65" spans="1:3">
      <c r="A65" s="303"/>
      <c r="B65" s="303" t="s">
        <v>655</v>
      </c>
      <c r="C65" s="303" t="s">
        <v>654</v>
      </c>
    </row>
    <row r="66" spans="1:3">
      <c r="A66" s="303"/>
      <c r="B66" s="303" t="s">
        <v>653</v>
      </c>
      <c r="C66" s="303" t="s">
        <v>652</v>
      </c>
    </row>
    <row r="67" spans="1:3">
      <c r="A67" s="303" t="s">
        <v>651</v>
      </c>
      <c r="B67" s="303" t="s">
        <v>650</v>
      </c>
      <c r="C67" s="303" t="s">
        <v>649</v>
      </c>
    </row>
    <row r="68" spans="1:3">
      <c r="A68" s="303"/>
      <c r="B68" s="303"/>
      <c r="C68" s="303" t="s">
        <v>648</v>
      </c>
    </row>
    <row r="69" spans="1:3">
      <c r="A69" s="303"/>
      <c r="B69" s="303" t="s">
        <v>647</v>
      </c>
      <c r="C69" s="303" t="s">
        <v>646</v>
      </c>
    </row>
    <row r="70" spans="1:3">
      <c r="A70" s="303"/>
      <c r="B70" s="303" t="s">
        <v>645</v>
      </c>
      <c r="C70" s="303" t="s">
        <v>644</v>
      </c>
    </row>
    <row r="71" spans="1:3">
      <c r="A71" s="303"/>
      <c r="B71" s="303" t="s">
        <v>643</v>
      </c>
      <c r="C71" s="303" t="s">
        <v>642</v>
      </c>
    </row>
    <row r="72" spans="1:3">
      <c r="A72" s="303"/>
      <c r="B72" s="303"/>
      <c r="C72" s="303" t="s">
        <v>641</v>
      </c>
    </row>
    <row r="73" spans="1:3">
      <c r="A73" s="303"/>
      <c r="B73" s="303" t="s">
        <v>640</v>
      </c>
      <c r="C73" s="303" t="s">
        <v>639</v>
      </c>
    </row>
    <row r="74" spans="1:3">
      <c r="A74" s="303"/>
      <c r="B74" s="303" t="s">
        <v>638</v>
      </c>
      <c r="C74" s="303" t="s">
        <v>637</v>
      </c>
    </row>
    <row r="75" spans="1:3">
      <c r="A75" s="303"/>
      <c r="B75" s="303"/>
      <c r="C75" s="303" t="s">
        <v>636</v>
      </c>
    </row>
    <row r="76" spans="1:3">
      <c r="A76" s="303"/>
      <c r="B76" s="303"/>
      <c r="C76" s="303" t="s">
        <v>635</v>
      </c>
    </row>
    <row r="77" spans="1:3">
      <c r="A77" s="303"/>
      <c r="B77" s="303"/>
      <c r="C77" s="303" t="s">
        <v>634</v>
      </c>
    </row>
    <row r="78" spans="1:3">
      <c r="A78" s="303"/>
      <c r="B78" s="303" t="s">
        <v>633</v>
      </c>
      <c r="C78" s="303" t="s">
        <v>632</v>
      </c>
    </row>
  </sheetData>
  <phoneticPr fontId="3" type="noConversion"/>
  <pageMargins left="0.75" right="0.75" top="1" bottom="1" header="0.5" footer="0.5"/>
  <pageSetup paperSize="9" orientation="portrait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showGridLines="0" workbookViewId="0">
      <selection sqref="A1:H1"/>
    </sheetView>
  </sheetViews>
  <sheetFormatPr defaultColWidth="9" defaultRowHeight="14.4"/>
  <cols>
    <col min="1" max="1" width="4.69921875" style="352" customWidth="1"/>
    <col min="2" max="3" width="9" style="352"/>
    <col min="4" max="8" width="13.5" style="352" customWidth="1"/>
    <col min="9" max="16384" width="9" style="352"/>
  </cols>
  <sheetData>
    <row r="1" spans="2:9" ht="19.2">
      <c r="B1" s="458" t="s">
        <v>915</v>
      </c>
      <c r="C1" s="458"/>
      <c r="D1" s="458"/>
      <c r="E1" s="458"/>
      <c r="F1" s="458"/>
      <c r="G1" s="458"/>
      <c r="H1" s="458"/>
    </row>
    <row r="2" spans="2:9" ht="15" thickBot="1"/>
    <row r="3" spans="2:9" ht="21.75" customHeight="1" thickBot="1">
      <c r="B3" s="367" t="s">
        <v>914</v>
      </c>
      <c r="C3" s="366" t="s">
        <v>913</v>
      </c>
      <c r="D3" s="366" t="s">
        <v>912</v>
      </c>
      <c r="E3" s="366" t="s">
        <v>911</v>
      </c>
      <c r="F3" s="366" t="s">
        <v>910</v>
      </c>
      <c r="G3" s="366" t="s">
        <v>909</v>
      </c>
      <c r="H3" s="365" t="s">
        <v>908</v>
      </c>
    </row>
    <row r="4" spans="2:9" ht="21.75" customHeight="1">
      <c r="B4" s="364" t="s">
        <v>907</v>
      </c>
      <c r="C4" s="363" t="s">
        <v>906</v>
      </c>
      <c r="D4" s="363">
        <v>383</v>
      </c>
      <c r="E4" s="363">
        <v>115</v>
      </c>
      <c r="F4" s="363">
        <v>0.3</v>
      </c>
      <c r="G4" s="362">
        <v>22</v>
      </c>
      <c r="H4" s="361">
        <v>63</v>
      </c>
    </row>
    <row r="5" spans="2:9" ht="21.75" customHeight="1">
      <c r="B5" s="360" t="s">
        <v>905</v>
      </c>
      <c r="C5" s="359" t="s">
        <v>904</v>
      </c>
      <c r="D5" s="359">
        <v>356</v>
      </c>
      <c r="E5" s="359">
        <v>88</v>
      </c>
      <c r="F5" s="359">
        <v>0.247</v>
      </c>
      <c r="G5" s="358">
        <v>7</v>
      </c>
      <c r="H5" s="357">
        <v>59</v>
      </c>
    </row>
    <row r="6" spans="2:9" ht="21.75" customHeight="1">
      <c r="B6" s="360" t="s">
        <v>903</v>
      </c>
      <c r="C6" s="359" t="s">
        <v>902</v>
      </c>
      <c r="D6" s="359">
        <v>427</v>
      </c>
      <c r="E6" s="359">
        <v>133</v>
      </c>
      <c r="F6" s="359">
        <v>0.311</v>
      </c>
      <c r="G6" s="358">
        <v>13</v>
      </c>
      <c r="H6" s="357">
        <v>61</v>
      </c>
    </row>
    <row r="7" spans="2:9" ht="21.75" customHeight="1">
      <c r="B7" s="360" t="s">
        <v>901</v>
      </c>
      <c r="C7" s="359" t="s">
        <v>900</v>
      </c>
      <c r="D7" s="359">
        <v>448</v>
      </c>
      <c r="E7" s="359">
        <v>127</v>
      </c>
      <c r="F7" s="359">
        <v>0.28299999999999997</v>
      </c>
      <c r="G7" s="358">
        <v>9</v>
      </c>
      <c r="H7" s="357">
        <v>53</v>
      </c>
    </row>
    <row r="8" spans="2:9" ht="21.75" customHeight="1">
      <c r="B8" s="360" t="s">
        <v>899</v>
      </c>
      <c r="C8" s="359" t="s">
        <v>898</v>
      </c>
      <c r="D8" s="359">
        <v>489</v>
      </c>
      <c r="E8" s="359">
        <v>152</v>
      </c>
      <c r="F8" s="359">
        <v>0.311</v>
      </c>
      <c r="G8" s="358">
        <v>23</v>
      </c>
      <c r="H8" s="357">
        <v>97</v>
      </c>
    </row>
    <row r="9" spans="2:9" ht="21.75" customHeight="1">
      <c r="B9" s="360" t="s">
        <v>897</v>
      </c>
      <c r="C9" s="359" t="s">
        <v>896</v>
      </c>
      <c r="D9" s="359">
        <v>364</v>
      </c>
      <c r="E9" s="359">
        <v>118</v>
      </c>
      <c r="F9" s="359">
        <v>0.32400000000000001</v>
      </c>
      <c r="G9" s="358">
        <v>18</v>
      </c>
      <c r="H9" s="357">
        <v>62</v>
      </c>
    </row>
    <row r="10" spans="2:9" ht="21.75" customHeight="1">
      <c r="B10" s="360" t="s">
        <v>895</v>
      </c>
      <c r="C10" s="359" t="s">
        <v>894</v>
      </c>
      <c r="D10" s="359">
        <v>407</v>
      </c>
      <c r="E10" s="359">
        <v>106</v>
      </c>
      <c r="F10" s="359">
        <v>0.26</v>
      </c>
      <c r="G10" s="358">
        <v>2</v>
      </c>
      <c r="H10" s="357">
        <v>45</v>
      </c>
    </row>
    <row r="11" spans="2:9" ht="21.75" customHeight="1" thickBot="1">
      <c r="B11" s="356" t="s">
        <v>893</v>
      </c>
      <c r="C11" s="355" t="s">
        <v>892</v>
      </c>
      <c r="D11" s="355">
        <v>202</v>
      </c>
      <c r="E11" s="355">
        <v>51</v>
      </c>
      <c r="F11" s="355">
        <v>0.252</v>
      </c>
      <c r="G11" s="354">
        <v>7</v>
      </c>
      <c r="H11" s="353">
        <v>39</v>
      </c>
    </row>
    <row r="12" spans="2:9" ht="15" customHeight="1"/>
    <row r="13" spans="2:9" ht="33" customHeight="1">
      <c r="B13" s="459" t="s">
        <v>891</v>
      </c>
      <c r="C13" s="459"/>
      <c r="D13" s="459"/>
      <c r="E13" s="459"/>
      <c r="F13" s="459"/>
      <c r="G13" s="459"/>
      <c r="H13" s="459"/>
      <c r="I13" s="459"/>
    </row>
    <row r="14" spans="2:9" ht="17.25" customHeight="1"/>
    <row r="15" spans="2:9" ht="17.25" customHeight="1"/>
  </sheetData>
  <mergeCells count="2">
    <mergeCell ref="B1:H1"/>
    <mergeCell ref="B13:I13"/>
  </mergeCells>
  <phoneticPr fontId="3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987"/>
  <sheetViews>
    <sheetView workbookViewId="0">
      <selection activeCell="B4" sqref="B4:H4"/>
    </sheetView>
  </sheetViews>
  <sheetFormatPr defaultColWidth="10" defaultRowHeight="17.399999999999999"/>
  <cols>
    <col min="1" max="1" width="1.3984375" style="368" customWidth="1"/>
    <col min="2" max="2" width="13.3984375" style="368" customWidth="1"/>
    <col min="3" max="8" width="10" style="368"/>
    <col min="9" max="9" width="4.3984375" style="368" customWidth="1"/>
    <col min="10" max="257" width="10" style="368"/>
    <col min="258" max="258" width="13.3984375" style="368" customWidth="1"/>
    <col min="259" max="513" width="10" style="368"/>
    <col min="514" max="514" width="13.3984375" style="368" customWidth="1"/>
    <col min="515" max="769" width="10" style="368"/>
    <col min="770" max="770" width="13.3984375" style="368" customWidth="1"/>
    <col min="771" max="1025" width="10" style="368"/>
    <col min="1026" max="1026" width="13.3984375" style="368" customWidth="1"/>
    <col min="1027" max="1281" width="10" style="368"/>
    <col min="1282" max="1282" width="13.3984375" style="368" customWidth="1"/>
    <col min="1283" max="1537" width="10" style="368"/>
    <col min="1538" max="1538" width="13.3984375" style="368" customWidth="1"/>
    <col min="1539" max="1793" width="10" style="368"/>
    <col min="1794" max="1794" width="13.3984375" style="368" customWidth="1"/>
    <col min="1795" max="2049" width="10" style="368"/>
    <col min="2050" max="2050" width="13.3984375" style="368" customWidth="1"/>
    <col min="2051" max="2305" width="10" style="368"/>
    <col min="2306" max="2306" width="13.3984375" style="368" customWidth="1"/>
    <col min="2307" max="2561" width="10" style="368"/>
    <col min="2562" max="2562" width="13.3984375" style="368" customWidth="1"/>
    <col min="2563" max="2817" width="10" style="368"/>
    <col min="2818" max="2818" width="13.3984375" style="368" customWidth="1"/>
    <col min="2819" max="3073" width="10" style="368"/>
    <col min="3074" max="3074" width="13.3984375" style="368" customWidth="1"/>
    <col min="3075" max="3329" width="10" style="368"/>
    <col min="3330" max="3330" width="13.3984375" style="368" customWidth="1"/>
    <col min="3331" max="3585" width="10" style="368"/>
    <col min="3586" max="3586" width="13.3984375" style="368" customWidth="1"/>
    <col min="3587" max="3841" width="10" style="368"/>
    <col min="3842" max="3842" width="13.3984375" style="368" customWidth="1"/>
    <col min="3843" max="4097" width="10" style="368"/>
    <col min="4098" max="4098" width="13.3984375" style="368" customWidth="1"/>
    <col min="4099" max="4353" width="10" style="368"/>
    <col min="4354" max="4354" width="13.3984375" style="368" customWidth="1"/>
    <col min="4355" max="4609" width="10" style="368"/>
    <col min="4610" max="4610" width="13.3984375" style="368" customWidth="1"/>
    <col min="4611" max="4865" width="10" style="368"/>
    <col min="4866" max="4866" width="13.3984375" style="368" customWidth="1"/>
    <col min="4867" max="5121" width="10" style="368"/>
    <col min="5122" max="5122" width="13.3984375" style="368" customWidth="1"/>
    <col min="5123" max="5377" width="10" style="368"/>
    <col min="5378" max="5378" width="13.3984375" style="368" customWidth="1"/>
    <col min="5379" max="5633" width="10" style="368"/>
    <col min="5634" max="5634" width="13.3984375" style="368" customWidth="1"/>
    <col min="5635" max="5889" width="10" style="368"/>
    <col min="5890" max="5890" width="13.3984375" style="368" customWidth="1"/>
    <col min="5891" max="6145" width="10" style="368"/>
    <col min="6146" max="6146" width="13.3984375" style="368" customWidth="1"/>
    <col min="6147" max="6401" width="10" style="368"/>
    <col min="6402" max="6402" width="13.3984375" style="368" customWidth="1"/>
    <col min="6403" max="6657" width="10" style="368"/>
    <col min="6658" max="6658" width="13.3984375" style="368" customWidth="1"/>
    <col min="6659" max="6913" width="10" style="368"/>
    <col min="6914" max="6914" width="13.3984375" style="368" customWidth="1"/>
    <col min="6915" max="7169" width="10" style="368"/>
    <col min="7170" max="7170" width="13.3984375" style="368" customWidth="1"/>
    <col min="7171" max="7425" width="10" style="368"/>
    <col min="7426" max="7426" width="13.3984375" style="368" customWidth="1"/>
    <col min="7427" max="7681" width="10" style="368"/>
    <col min="7682" max="7682" width="13.3984375" style="368" customWidth="1"/>
    <col min="7683" max="7937" width="10" style="368"/>
    <col min="7938" max="7938" width="13.3984375" style="368" customWidth="1"/>
    <col min="7939" max="8193" width="10" style="368"/>
    <col min="8194" max="8194" width="13.3984375" style="368" customWidth="1"/>
    <col min="8195" max="8449" width="10" style="368"/>
    <col min="8450" max="8450" width="13.3984375" style="368" customWidth="1"/>
    <col min="8451" max="8705" width="10" style="368"/>
    <col min="8706" max="8706" width="13.3984375" style="368" customWidth="1"/>
    <col min="8707" max="8961" width="10" style="368"/>
    <col min="8962" max="8962" width="13.3984375" style="368" customWidth="1"/>
    <col min="8963" max="9217" width="10" style="368"/>
    <col min="9218" max="9218" width="13.3984375" style="368" customWidth="1"/>
    <col min="9219" max="9473" width="10" style="368"/>
    <col min="9474" max="9474" width="13.3984375" style="368" customWidth="1"/>
    <col min="9475" max="9729" width="10" style="368"/>
    <col min="9730" max="9730" width="13.3984375" style="368" customWidth="1"/>
    <col min="9731" max="9985" width="10" style="368"/>
    <col min="9986" max="9986" width="13.3984375" style="368" customWidth="1"/>
    <col min="9987" max="10241" width="10" style="368"/>
    <col min="10242" max="10242" width="13.3984375" style="368" customWidth="1"/>
    <col min="10243" max="10497" width="10" style="368"/>
    <col min="10498" max="10498" width="13.3984375" style="368" customWidth="1"/>
    <col min="10499" max="10753" width="10" style="368"/>
    <col min="10754" max="10754" width="13.3984375" style="368" customWidth="1"/>
    <col min="10755" max="11009" width="10" style="368"/>
    <col min="11010" max="11010" width="13.3984375" style="368" customWidth="1"/>
    <col min="11011" max="11265" width="10" style="368"/>
    <col min="11266" max="11266" width="13.3984375" style="368" customWidth="1"/>
    <col min="11267" max="11521" width="10" style="368"/>
    <col min="11522" max="11522" width="13.3984375" style="368" customWidth="1"/>
    <col min="11523" max="11777" width="10" style="368"/>
    <col min="11778" max="11778" width="13.3984375" style="368" customWidth="1"/>
    <col min="11779" max="12033" width="10" style="368"/>
    <col min="12034" max="12034" width="13.3984375" style="368" customWidth="1"/>
    <col min="12035" max="12289" width="10" style="368"/>
    <col min="12290" max="12290" width="13.3984375" style="368" customWidth="1"/>
    <col min="12291" max="12545" width="10" style="368"/>
    <col min="12546" max="12546" width="13.3984375" style="368" customWidth="1"/>
    <col min="12547" max="12801" width="10" style="368"/>
    <col min="12802" max="12802" width="13.3984375" style="368" customWidth="1"/>
    <col min="12803" max="13057" width="10" style="368"/>
    <col min="13058" max="13058" width="13.3984375" style="368" customWidth="1"/>
    <col min="13059" max="13313" width="10" style="368"/>
    <col min="13314" max="13314" width="13.3984375" style="368" customWidth="1"/>
    <col min="13315" max="13569" width="10" style="368"/>
    <col min="13570" max="13570" width="13.3984375" style="368" customWidth="1"/>
    <col min="13571" max="13825" width="10" style="368"/>
    <col min="13826" max="13826" width="13.3984375" style="368" customWidth="1"/>
    <col min="13827" max="14081" width="10" style="368"/>
    <col min="14082" max="14082" width="13.3984375" style="368" customWidth="1"/>
    <col min="14083" max="14337" width="10" style="368"/>
    <col min="14338" max="14338" width="13.3984375" style="368" customWidth="1"/>
    <col min="14339" max="14593" width="10" style="368"/>
    <col min="14594" max="14594" width="13.3984375" style="368" customWidth="1"/>
    <col min="14595" max="14849" width="10" style="368"/>
    <col min="14850" max="14850" width="13.3984375" style="368" customWidth="1"/>
    <col min="14851" max="15105" width="10" style="368"/>
    <col min="15106" max="15106" width="13.3984375" style="368" customWidth="1"/>
    <col min="15107" max="15361" width="10" style="368"/>
    <col min="15362" max="15362" width="13.3984375" style="368" customWidth="1"/>
    <col min="15363" max="15617" width="10" style="368"/>
    <col min="15618" max="15618" width="13.3984375" style="368" customWidth="1"/>
    <col min="15619" max="15873" width="10" style="368"/>
    <col min="15874" max="15874" width="13.3984375" style="368" customWidth="1"/>
    <col min="15875" max="16129" width="10" style="368"/>
    <col min="16130" max="16130" width="13.3984375" style="368" customWidth="1"/>
    <col min="16131" max="16384" width="10" style="368"/>
  </cols>
  <sheetData>
    <row r="1" spans="2:14" ht="9" customHeight="1" thickBot="1"/>
    <row r="2" spans="2:14" customFormat="1" ht="22.5" customHeight="1" thickBot="1">
      <c r="B2" s="103" t="s">
        <v>929</v>
      </c>
      <c r="C2" s="102"/>
      <c r="D2" s="102"/>
      <c r="E2" s="102"/>
      <c r="F2" s="102"/>
      <c r="G2" s="102"/>
      <c r="H2" s="102"/>
      <c r="I2" s="102"/>
      <c r="J2" s="102"/>
      <c r="K2" s="102"/>
      <c r="L2" s="101"/>
    </row>
    <row r="3" spans="2:14" ht="9.75" customHeight="1"/>
    <row r="4" spans="2:14" ht="25.2">
      <c r="B4" s="460" t="s">
        <v>928</v>
      </c>
      <c r="C4" s="460"/>
      <c r="D4" s="460"/>
      <c r="E4" s="460"/>
      <c r="F4" s="460"/>
      <c r="G4" s="460"/>
      <c r="H4" s="460"/>
      <c r="J4"/>
      <c r="K4"/>
      <c r="L4"/>
      <c r="M4"/>
      <c r="N4"/>
    </row>
    <row r="5" spans="2:14" ht="11.25" customHeight="1">
      <c r="J5"/>
      <c r="K5"/>
      <c r="L5"/>
      <c r="M5"/>
      <c r="N5"/>
    </row>
    <row r="6" spans="2:14">
      <c r="B6" s="381" t="s">
        <v>374</v>
      </c>
      <c r="C6" s="381" t="s">
        <v>373</v>
      </c>
      <c r="D6" s="381" t="s">
        <v>371</v>
      </c>
      <c r="E6" s="381" t="s">
        <v>923</v>
      </c>
      <c r="F6" s="381" t="s">
        <v>369</v>
      </c>
      <c r="G6" s="381" t="s">
        <v>368</v>
      </c>
      <c r="H6" s="381" t="s">
        <v>367</v>
      </c>
      <c r="J6"/>
      <c r="K6"/>
      <c r="L6"/>
      <c r="M6"/>
      <c r="N6"/>
    </row>
    <row r="7" spans="2:14">
      <c r="B7" s="311">
        <v>1001</v>
      </c>
      <c r="C7" s="380" t="s">
        <v>235</v>
      </c>
      <c r="D7" s="311" t="s">
        <v>916</v>
      </c>
      <c r="E7" s="380" t="s">
        <v>259</v>
      </c>
      <c r="F7" s="379">
        <v>5623</v>
      </c>
      <c r="G7" s="379">
        <v>5769</v>
      </c>
      <c r="H7" s="379">
        <v>11392</v>
      </c>
      <c r="J7"/>
      <c r="K7"/>
      <c r="L7"/>
      <c r="M7"/>
      <c r="N7"/>
    </row>
    <row r="8" spans="2:14">
      <c r="B8" s="311">
        <v>1002</v>
      </c>
      <c r="C8" s="380" t="s">
        <v>234</v>
      </c>
      <c r="D8" s="311" t="s">
        <v>221</v>
      </c>
      <c r="E8" s="380" t="s">
        <v>270</v>
      </c>
      <c r="F8" s="379">
        <v>7342</v>
      </c>
      <c r="G8" s="379">
        <v>9033</v>
      </c>
      <c r="H8" s="379">
        <v>16375</v>
      </c>
      <c r="J8"/>
      <c r="K8"/>
      <c r="L8"/>
      <c r="M8"/>
      <c r="N8"/>
    </row>
    <row r="9" spans="2:14">
      <c r="B9" s="311">
        <v>1003</v>
      </c>
      <c r="C9" s="380" t="s">
        <v>233</v>
      </c>
      <c r="D9" s="311" t="s">
        <v>920</v>
      </c>
      <c r="E9" s="380" t="s">
        <v>263</v>
      </c>
      <c r="F9" s="379">
        <v>7505</v>
      </c>
      <c r="G9" s="379">
        <v>5100</v>
      </c>
      <c r="H9" s="379">
        <v>12605</v>
      </c>
      <c r="J9"/>
      <c r="K9"/>
      <c r="L9"/>
      <c r="M9"/>
      <c r="N9"/>
    </row>
    <row r="10" spans="2:14">
      <c r="B10" s="311">
        <v>1004</v>
      </c>
      <c r="C10" s="380" t="s">
        <v>231</v>
      </c>
      <c r="D10" s="311" t="s">
        <v>918</v>
      </c>
      <c r="E10" s="380" t="s">
        <v>263</v>
      </c>
      <c r="F10" s="379">
        <v>5793</v>
      </c>
      <c r="G10" s="379">
        <v>6955</v>
      </c>
      <c r="H10" s="379">
        <v>12748</v>
      </c>
      <c r="J10"/>
      <c r="K10"/>
      <c r="L10"/>
      <c r="M10"/>
      <c r="N10"/>
    </row>
    <row r="11" spans="2:14">
      <c r="B11" s="311">
        <v>1005</v>
      </c>
      <c r="C11" s="380" t="s">
        <v>229</v>
      </c>
      <c r="D11" s="380" t="s">
        <v>920</v>
      </c>
      <c r="E11" s="380" t="s">
        <v>270</v>
      </c>
      <c r="F11" s="379">
        <v>8679</v>
      </c>
      <c r="G11" s="379">
        <v>6185</v>
      </c>
      <c r="H11" s="379">
        <v>14864</v>
      </c>
      <c r="J11"/>
      <c r="K11"/>
      <c r="L11"/>
      <c r="M11"/>
      <c r="N11"/>
    </row>
    <row r="12" spans="2:14">
      <c r="B12" s="311">
        <v>1006</v>
      </c>
      <c r="C12" s="380" t="s">
        <v>228</v>
      </c>
      <c r="D12" s="380" t="s">
        <v>920</v>
      </c>
      <c r="E12" s="380" t="s">
        <v>270</v>
      </c>
      <c r="F12" s="379">
        <v>6750</v>
      </c>
      <c r="G12" s="379">
        <v>5626</v>
      </c>
      <c r="H12" s="379">
        <v>12376</v>
      </c>
      <c r="J12"/>
      <c r="K12"/>
      <c r="L12"/>
      <c r="M12"/>
      <c r="N12"/>
    </row>
    <row r="13" spans="2:14">
      <c r="B13" s="311">
        <v>1007</v>
      </c>
      <c r="C13" s="380" t="s">
        <v>226</v>
      </c>
      <c r="D13" s="311" t="s">
        <v>221</v>
      </c>
      <c r="E13" s="380" t="s">
        <v>274</v>
      </c>
      <c r="F13" s="379">
        <v>7091</v>
      </c>
      <c r="G13" s="379">
        <v>7507</v>
      </c>
      <c r="H13" s="379">
        <v>14598</v>
      </c>
      <c r="J13"/>
      <c r="K13"/>
      <c r="L13"/>
      <c r="M13"/>
      <c r="N13"/>
    </row>
    <row r="14" spans="2:14">
      <c r="B14" s="311">
        <v>1013</v>
      </c>
      <c r="C14" s="311" t="s">
        <v>921</v>
      </c>
      <c r="D14" s="380" t="s">
        <v>920</v>
      </c>
      <c r="E14" s="380" t="s">
        <v>267</v>
      </c>
      <c r="F14" s="379">
        <v>9931</v>
      </c>
      <c r="G14" s="379">
        <v>9625</v>
      </c>
      <c r="H14" s="379">
        <v>19556</v>
      </c>
    </row>
    <row r="15" spans="2:14">
      <c r="B15" s="311">
        <v>1014</v>
      </c>
      <c r="C15" s="311" t="s">
        <v>919</v>
      </c>
      <c r="D15" s="380" t="s">
        <v>918</v>
      </c>
      <c r="E15" s="380" t="s">
        <v>274</v>
      </c>
      <c r="F15" s="379">
        <v>7520</v>
      </c>
      <c r="G15" s="379">
        <v>6827</v>
      </c>
      <c r="H15" s="379">
        <v>14347</v>
      </c>
    </row>
    <row r="16" spans="2:14">
      <c r="B16" s="311">
        <v>1015</v>
      </c>
      <c r="C16" s="311" t="s">
        <v>917</v>
      </c>
      <c r="D16" s="380" t="s">
        <v>916</v>
      </c>
      <c r="E16" s="380" t="s">
        <v>274</v>
      </c>
      <c r="F16" s="379">
        <v>9809</v>
      </c>
      <c r="G16" s="379">
        <v>5623</v>
      </c>
      <c r="H16" s="379">
        <v>15432</v>
      </c>
    </row>
    <row r="17" spans="2:16" ht="18" thickBot="1">
      <c r="B17"/>
      <c r="C17"/>
      <c r="D17"/>
      <c r="E17"/>
      <c r="F17"/>
    </row>
    <row r="18" spans="2:16" customFormat="1" ht="22.5" customHeight="1" thickBot="1">
      <c r="B18" s="103" t="s">
        <v>927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1"/>
    </row>
    <row r="19" spans="2:16" customFormat="1" ht="12" customHeight="1"/>
    <row r="20" spans="2:16" s="369" customFormat="1" ht="19.5" customHeight="1">
      <c r="B20" s="461" t="s">
        <v>926</v>
      </c>
      <c r="C20" s="461"/>
      <c r="G20" s="378" t="s">
        <v>20</v>
      </c>
      <c r="H20" s="376" t="s">
        <v>925</v>
      </c>
      <c r="J20"/>
      <c r="K20"/>
      <c r="L20"/>
      <c r="M20"/>
      <c r="N20"/>
      <c r="O20"/>
      <c r="P20"/>
    </row>
    <row r="21" spans="2:16" s="369" customFormat="1" ht="19.5" customHeight="1">
      <c r="B21" s="377"/>
      <c r="J21"/>
      <c r="K21"/>
      <c r="L21"/>
      <c r="M21"/>
      <c r="N21"/>
      <c r="O21"/>
      <c r="P21"/>
    </row>
    <row r="22" spans="2:16" s="369" customFormat="1" ht="19.5" customHeight="1">
      <c r="B22" s="373" t="s">
        <v>374</v>
      </c>
      <c r="C22" s="373" t="s">
        <v>373</v>
      </c>
      <c r="D22" s="373" t="s">
        <v>371</v>
      </c>
      <c r="E22" s="373" t="s">
        <v>923</v>
      </c>
      <c r="F22" s="373" t="s">
        <v>369</v>
      </c>
      <c r="G22" s="373" t="s">
        <v>368</v>
      </c>
      <c r="H22" s="373" t="s">
        <v>367</v>
      </c>
      <c r="J22"/>
      <c r="K22"/>
      <c r="L22"/>
      <c r="M22"/>
      <c r="N22"/>
      <c r="O22"/>
      <c r="P22"/>
    </row>
    <row r="23" spans="2:16" s="369" customFormat="1" ht="19.5" customHeight="1">
      <c r="B23" s="376">
        <v>1001</v>
      </c>
      <c r="C23" s="375" t="s">
        <v>235</v>
      </c>
      <c r="D23" s="376" t="s">
        <v>916</v>
      </c>
      <c r="E23" s="375" t="s">
        <v>259</v>
      </c>
      <c r="F23" s="374">
        <v>5623</v>
      </c>
      <c r="G23" s="374">
        <v>5769</v>
      </c>
      <c r="H23" s="374">
        <v>11392</v>
      </c>
      <c r="J23"/>
      <c r="K23"/>
      <c r="L23"/>
      <c r="M23"/>
      <c r="N23"/>
      <c r="O23"/>
      <c r="P23"/>
    </row>
    <row r="24" spans="2:16" s="369" customFormat="1" ht="19.5" customHeight="1">
      <c r="B24" s="376">
        <v>1002</v>
      </c>
      <c r="C24" s="375" t="s">
        <v>234</v>
      </c>
      <c r="D24" s="376" t="s">
        <v>221</v>
      </c>
      <c r="E24" s="375" t="s">
        <v>270</v>
      </c>
      <c r="F24" s="374">
        <v>7342</v>
      </c>
      <c r="G24" s="374">
        <v>9033</v>
      </c>
      <c r="H24" s="374">
        <v>16375</v>
      </c>
      <c r="J24"/>
      <c r="K24"/>
      <c r="L24"/>
      <c r="M24"/>
      <c r="N24"/>
      <c r="O24"/>
      <c r="P24"/>
    </row>
    <row r="25" spans="2:16" s="369" customFormat="1" ht="19.5" customHeight="1">
      <c r="B25" s="376">
        <v>1003</v>
      </c>
      <c r="C25" s="375" t="s">
        <v>233</v>
      </c>
      <c r="D25" s="376" t="s">
        <v>920</v>
      </c>
      <c r="E25" s="375" t="s">
        <v>263</v>
      </c>
      <c r="F25" s="374">
        <v>7505</v>
      </c>
      <c r="G25" s="374">
        <v>5100</v>
      </c>
      <c r="H25" s="374">
        <v>12605</v>
      </c>
      <c r="J25"/>
      <c r="K25"/>
      <c r="L25"/>
      <c r="M25"/>
      <c r="N25"/>
      <c r="O25"/>
      <c r="P25"/>
    </row>
    <row r="26" spans="2:16" s="369" customFormat="1" ht="19.5" customHeight="1">
      <c r="B26" s="376">
        <v>1004</v>
      </c>
      <c r="C26" s="375" t="s">
        <v>231</v>
      </c>
      <c r="D26" s="376" t="s">
        <v>918</v>
      </c>
      <c r="E26" s="375" t="s">
        <v>263</v>
      </c>
      <c r="F26" s="374">
        <v>5793</v>
      </c>
      <c r="G26" s="374">
        <v>6955</v>
      </c>
      <c r="H26" s="374">
        <v>12748</v>
      </c>
      <c r="J26"/>
      <c r="K26"/>
      <c r="L26"/>
      <c r="M26"/>
      <c r="N26"/>
      <c r="O26"/>
      <c r="P26"/>
    </row>
    <row r="27" spans="2:16" s="369" customFormat="1" ht="19.5" customHeight="1">
      <c r="B27" s="376">
        <v>1005</v>
      </c>
      <c r="C27" s="375" t="s">
        <v>229</v>
      </c>
      <c r="D27" s="375" t="s">
        <v>920</v>
      </c>
      <c r="E27" s="375" t="s">
        <v>270</v>
      </c>
      <c r="F27" s="374">
        <v>8679</v>
      </c>
      <c r="G27" s="374">
        <v>6185</v>
      </c>
      <c r="H27" s="374">
        <v>14864</v>
      </c>
      <c r="J27"/>
      <c r="K27"/>
      <c r="L27"/>
      <c r="M27"/>
      <c r="N27"/>
      <c r="O27"/>
      <c r="P27"/>
    </row>
    <row r="28" spans="2:16" s="369" customFormat="1" ht="19.5" customHeight="1">
      <c r="B28" s="376">
        <v>1006</v>
      </c>
      <c r="C28" s="375" t="s">
        <v>228</v>
      </c>
      <c r="D28" s="375" t="s">
        <v>920</v>
      </c>
      <c r="E28" s="375" t="s">
        <v>270</v>
      </c>
      <c r="F28" s="374">
        <v>6750</v>
      </c>
      <c r="G28" s="374">
        <v>5626</v>
      </c>
      <c r="H28" s="374">
        <v>12376</v>
      </c>
      <c r="J28"/>
      <c r="K28"/>
      <c r="L28"/>
      <c r="M28"/>
      <c r="N28"/>
      <c r="O28"/>
      <c r="P28"/>
    </row>
    <row r="29" spans="2:16" s="369" customFormat="1" ht="19.5" customHeight="1">
      <c r="B29" s="376">
        <v>1007</v>
      </c>
      <c r="C29" s="375" t="s">
        <v>226</v>
      </c>
      <c r="D29" s="376" t="s">
        <v>221</v>
      </c>
      <c r="E29" s="375" t="s">
        <v>274</v>
      </c>
      <c r="F29" s="374">
        <v>7091</v>
      </c>
      <c r="G29" s="374">
        <v>7507</v>
      </c>
      <c r="H29" s="374">
        <v>14598</v>
      </c>
      <c r="J29"/>
      <c r="K29"/>
      <c r="L29"/>
      <c r="M29"/>
      <c r="N29"/>
      <c r="O29"/>
      <c r="P29"/>
    </row>
    <row r="30" spans="2:16" s="369" customFormat="1" ht="19.5" customHeight="1">
      <c r="B30" s="376">
        <v>1008</v>
      </c>
      <c r="C30" s="375" t="s">
        <v>224</v>
      </c>
      <c r="D30" s="375" t="s">
        <v>920</v>
      </c>
      <c r="E30" s="375" t="s">
        <v>267</v>
      </c>
      <c r="F30" s="374">
        <v>8916</v>
      </c>
      <c r="G30" s="374">
        <v>5246</v>
      </c>
      <c r="H30" s="374">
        <v>14162</v>
      </c>
      <c r="J30"/>
      <c r="K30"/>
      <c r="L30"/>
      <c r="M30"/>
      <c r="N30"/>
      <c r="O30"/>
      <c r="P30"/>
    </row>
    <row r="31" spans="2:16" s="369" customFormat="1" ht="19.5" customHeight="1">
      <c r="B31" s="376">
        <v>1009</v>
      </c>
      <c r="C31" s="376" t="s">
        <v>223</v>
      </c>
      <c r="D31" s="375" t="s">
        <v>918</v>
      </c>
      <c r="E31" s="375" t="s">
        <v>274</v>
      </c>
      <c r="F31" s="374">
        <v>8735</v>
      </c>
      <c r="G31" s="374">
        <v>8034</v>
      </c>
      <c r="H31" s="374">
        <v>16769</v>
      </c>
      <c r="J31"/>
      <c r="K31"/>
      <c r="L31"/>
      <c r="M31"/>
      <c r="N31"/>
      <c r="O31"/>
      <c r="P31"/>
    </row>
    <row r="32" spans="2:16" s="369" customFormat="1" ht="19.5" customHeight="1">
      <c r="B32" s="376">
        <v>1015</v>
      </c>
      <c r="C32" s="376" t="s">
        <v>917</v>
      </c>
      <c r="D32" s="375" t="s">
        <v>916</v>
      </c>
      <c r="E32" s="375" t="s">
        <v>274</v>
      </c>
      <c r="F32" s="374">
        <v>9809</v>
      </c>
      <c r="G32" s="374">
        <v>5623</v>
      </c>
      <c r="H32" s="374">
        <v>15432</v>
      </c>
      <c r="J32"/>
      <c r="K32"/>
      <c r="L32"/>
      <c r="M32"/>
      <c r="N32"/>
      <c r="O32"/>
      <c r="P32"/>
    </row>
    <row r="33" spans="2:16" s="369" customFormat="1" ht="19.5" customHeight="1">
      <c r="J33"/>
      <c r="K33"/>
      <c r="L33"/>
      <c r="M33"/>
      <c r="N33"/>
      <c r="O33"/>
      <c r="P33"/>
    </row>
    <row r="34" spans="2:16" s="369" customFormat="1" ht="19.5" customHeight="1">
      <c r="B34" s="461" t="s">
        <v>924</v>
      </c>
      <c r="C34" s="461"/>
      <c r="J34"/>
      <c r="K34"/>
      <c r="L34"/>
      <c r="M34"/>
      <c r="N34"/>
      <c r="O34"/>
      <c r="P34"/>
    </row>
    <row r="35" spans="2:16" s="369" customFormat="1" ht="19.5" customHeight="1">
      <c r="B35" s="373" t="s">
        <v>374</v>
      </c>
      <c r="C35" s="373" t="s">
        <v>373</v>
      </c>
      <c r="D35" s="373" t="s">
        <v>371</v>
      </c>
      <c r="E35" s="373" t="s">
        <v>923</v>
      </c>
      <c r="F35" s="373" t="s">
        <v>369</v>
      </c>
      <c r="G35" s="373" t="s">
        <v>368</v>
      </c>
      <c r="H35" s="373" t="s">
        <v>367</v>
      </c>
    </row>
    <row r="36" spans="2:16" s="369" customFormat="1" ht="19.5" customHeight="1">
      <c r="B36" s="372">
        <v>1001</v>
      </c>
      <c r="C36" s="371" t="s">
        <v>235</v>
      </c>
      <c r="D36" s="372" t="s">
        <v>916</v>
      </c>
      <c r="E36" s="371" t="s">
        <v>259</v>
      </c>
      <c r="F36" s="370">
        <v>5623</v>
      </c>
      <c r="G36" s="370">
        <v>5769</v>
      </c>
      <c r="H36" s="370">
        <v>11392</v>
      </c>
    </row>
    <row r="37" spans="2:16" s="369" customFormat="1" ht="19.5" customHeight="1">
      <c r="B37" s="372">
        <v>1002</v>
      </c>
      <c r="C37" s="371" t="s">
        <v>234</v>
      </c>
      <c r="D37" s="372" t="s">
        <v>221</v>
      </c>
      <c r="E37" s="371" t="s">
        <v>270</v>
      </c>
      <c r="F37" s="370">
        <v>7342</v>
      </c>
      <c r="G37" s="370">
        <v>9033</v>
      </c>
      <c r="H37" s="370">
        <v>16375</v>
      </c>
    </row>
    <row r="38" spans="2:16" s="369" customFormat="1" ht="19.5" customHeight="1">
      <c r="B38" s="372">
        <v>1003</v>
      </c>
      <c r="C38" s="371" t="s">
        <v>233</v>
      </c>
      <c r="D38" s="372" t="s">
        <v>920</v>
      </c>
      <c r="E38" s="371" t="s">
        <v>263</v>
      </c>
      <c r="F38" s="370">
        <v>7505</v>
      </c>
      <c r="G38" s="370">
        <v>5100</v>
      </c>
      <c r="H38" s="370">
        <v>12605</v>
      </c>
    </row>
    <row r="39" spans="2:16" s="369" customFormat="1" ht="19.5" customHeight="1">
      <c r="B39" s="372">
        <v>1004</v>
      </c>
      <c r="C39" s="371" t="s">
        <v>231</v>
      </c>
      <c r="D39" s="372" t="s">
        <v>918</v>
      </c>
      <c r="E39" s="371" t="s">
        <v>263</v>
      </c>
      <c r="F39" s="370">
        <v>5793</v>
      </c>
      <c r="G39" s="370">
        <v>6955</v>
      </c>
      <c r="H39" s="370">
        <v>12748</v>
      </c>
    </row>
    <row r="40" spans="2:16" s="369" customFormat="1" ht="19.5" customHeight="1">
      <c r="B40" s="372">
        <v>1005</v>
      </c>
      <c r="C40" s="371" t="s">
        <v>229</v>
      </c>
      <c r="D40" s="371" t="s">
        <v>920</v>
      </c>
      <c r="E40" s="371" t="s">
        <v>270</v>
      </c>
      <c r="F40" s="370">
        <v>8679</v>
      </c>
      <c r="G40" s="370">
        <v>6185</v>
      </c>
      <c r="H40" s="370">
        <v>14864</v>
      </c>
    </row>
    <row r="41" spans="2:16" s="369" customFormat="1" ht="19.5" customHeight="1">
      <c r="B41" s="372">
        <v>1006</v>
      </c>
      <c r="C41" s="371" t="s">
        <v>228</v>
      </c>
      <c r="D41" s="371" t="s">
        <v>920</v>
      </c>
      <c r="E41" s="371" t="s">
        <v>270</v>
      </c>
      <c r="F41" s="370">
        <v>6750</v>
      </c>
      <c r="G41" s="370">
        <v>5626</v>
      </c>
      <c r="H41" s="370">
        <v>12376</v>
      </c>
    </row>
    <row r="42" spans="2:16" s="369" customFormat="1" ht="19.5" customHeight="1">
      <c r="B42" s="372">
        <v>1012</v>
      </c>
      <c r="C42" s="372" t="s">
        <v>922</v>
      </c>
      <c r="D42" s="371" t="s">
        <v>918</v>
      </c>
      <c r="E42" s="371" t="s">
        <v>274</v>
      </c>
      <c r="F42" s="370">
        <v>5848</v>
      </c>
      <c r="G42" s="370">
        <v>7821</v>
      </c>
      <c r="H42" s="370">
        <v>13669</v>
      </c>
    </row>
    <row r="43" spans="2:16" s="369" customFormat="1" ht="19.5" customHeight="1">
      <c r="B43" s="372">
        <v>1013</v>
      </c>
      <c r="C43" s="372" t="s">
        <v>921</v>
      </c>
      <c r="D43" s="371" t="s">
        <v>920</v>
      </c>
      <c r="E43" s="371" t="s">
        <v>267</v>
      </c>
      <c r="F43" s="370">
        <v>9931</v>
      </c>
      <c r="G43" s="370">
        <v>9625</v>
      </c>
      <c r="H43" s="370">
        <v>19556</v>
      </c>
    </row>
    <row r="44" spans="2:16" s="369" customFormat="1" ht="19.5" customHeight="1">
      <c r="B44" s="372">
        <v>1014</v>
      </c>
      <c r="C44" s="372" t="s">
        <v>919</v>
      </c>
      <c r="D44" s="371" t="s">
        <v>918</v>
      </c>
      <c r="E44" s="371" t="s">
        <v>274</v>
      </c>
      <c r="F44" s="370">
        <v>7520</v>
      </c>
      <c r="G44" s="370">
        <v>6827</v>
      </c>
      <c r="H44" s="370">
        <v>14347</v>
      </c>
    </row>
    <row r="45" spans="2:16" s="369" customFormat="1" ht="19.5" customHeight="1">
      <c r="B45" s="372">
        <v>1015</v>
      </c>
      <c r="C45" s="372" t="s">
        <v>917</v>
      </c>
      <c r="D45" s="371" t="s">
        <v>916</v>
      </c>
      <c r="E45" s="371" t="s">
        <v>274</v>
      </c>
      <c r="F45" s="370">
        <v>9809</v>
      </c>
      <c r="G45" s="370">
        <v>5623</v>
      </c>
      <c r="H45" s="370">
        <v>15432</v>
      </c>
    </row>
    <row r="46" spans="2:16">
      <c r="B46"/>
      <c r="C46"/>
      <c r="D46"/>
      <c r="E46"/>
      <c r="F46"/>
    </row>
    <row r="47" spans="2:16">
      <c r="B47"/>
      <c r="C47"/>
      <c r="D47"/>
      <c r="E47"/>
      <c r="F47"/>
    </row>
    <row r="48" spans="2:16">
      <c r="B48"/>
      <c r="C48"/>
      <c r="D48"/>
      <c r="E48"/>
      <c r="F48"/>
    </row>
    <row r="49" spans="2:6">
      <c r="B49"/>
      <c r="C49"/>
      <c r="D49"/>
      <c r="E49"/>
      <c r="F49"/>
    </row>
    <row r="50" spans="2:6">
      <c r="B50"/>
      <c r="C50"/>
      <c r="D50"/>
      <c r="E50"/>
      <c r="F50"/>
    </row>
    <row r="51" spans="2:6">
      <c r="B51"/>
      <c r="C51"/>
      <c r="D51"/>
      <c r="E51"/>
      <c r="F51"/>
    </row>
    <row r="52" spans="2:6">
      <c r="B52"/>
      <c r="C52"/>
      <c r="D52"/>
      <c r="E52"/>
      <c r="F52"/>
    </row>
    <row r="53" spans="2:6">
      <c r="B53"/>
      <c r="C53"/>
      <c r="D53"/>
      <c r="E53"/>
      <c r="F53"/>
    </row>
    <row r="54" spans="2:6">
      <c r="B54"/>
      <c r="C54"/>
      <c r="D54"/>
      <c r="E54"/>
      <c r="F54"/>
    </row>
    <row r="55" spans="2:6">
      <c r="B55"/>
      <c r="C55"/>
      <c r="D55"/>
      <c r="E55"/>
      <c r="F55"/>
    </row>
    <row r="56" spans="2:6">
      <c r="B56"/>
      <c r="C56"/>
      <c r="D56"/>
      <c r="E56"/>
      <c r="F56"/>
    </row>
    <row r="57" spans="2:6">
      <c r="B57"/>
      <c r="C57"/>
      <c r="D57"/>
      <c r="E57"/>
      <c r="F57"/>
    </row>
    <row r="58" spans="2:6">
      <c r="B58"/>
      <c r="C58"/>
      <c r="D58"/>
      <c r="E58"/>
      <c r="F58"/>
    </row>
    <row r="59" spans="2:6">
      <c r="B59"/>
      <c r="C59"/>
      <c r="D59"/>
      <c r="E59"/>
      <c r="F59"/>
    </row>
    <row r="60" spans="2:6">
      <c r="B60"/>
      <c r="C60"/>
      <c r="D60"/>
      <c r="E60"/>
      <c r="F60"/>
    </row>
    <row r="61" spans="2:6">
      <c r="B61"/>
      <c r="C61"/>
      <c r="D61"/>
      <c r="E61"/>
      <c r="F61"/>
    </row>
    <row r="62" spans="2:6">
      <c r="B62"/>
      <c r="C62"/>
      <c r="D62"/>
      <c r="E62"/>
      <c r="F62"/>
    </row>
    <row r="63" spans="2:6">
      <c r="B63"/>
      <c r="C63"/>
      <c r="D63"/>
      <c r="E63"/>
      <c r="F63"/>
    </row>
    <row r="64" spans="2:6">
      <c r="B64"/>
      <c r="C64"/>
      <c r="D64"/>
      <c r="E64"/>
      <c r="F64"/>
    </row>
    <row r="65" spans="2:6">
      <c r="B65"/>
      <c r="C65"/>
      <c r="D65"/>
      <c r="E65"/>
      <c r="F65"/>
    </row>
    <row r="66" spans="2:6">
      <c r="B66"/>
      <c r="C66"/>
      <c r="D66"/>
      <c r="E66"/>
      <c r="F66"/>
    </row>
    <row r="67" spans="2:6">
      <c r="B67"/>
      <c r="C67"/>
      <c r="D67"/>
      <c r="E67"/>
      <c r="F67"/>
    </row>
    <row r="68" spans="2:6">
      <c r="B68"/>
      <c r="C68"/>
      <c r="D68"/>
      <c r="E68"/>
      <c r="F68"/>
    </row>
    <row r="69" spans="2:6">
      <c r="B69"/>
      <c r="C69"/>
      <c r="D69"/>
      <c r="E69"/>
      <c r="F69"/>
    </row>
    <row r="70" spans="2:6">
      <c r="B70"/>
      <c r="C70"/>
      <c r="D70"/>
      <c r="E70"/>
      <c r="F70"/>
    </row>
    <row r="71" spans="2:6">
      <c r="B71"/>
      <c r="C71"/>
      <c r="D71"/>
      <c r="E71"/>
      <c r="F71"/>
    </row>
    <row r="72" spans="2:6">
      <c r="B72"/>
      <c r="C72"/>
      <c r="D72"/>
      <c r="E72"/>
      <c r="F72"/>
    </row>
    <row r="73" spans="2:6">
      <c r="B73"/>
      <c r="C73"/>
      <c r="D73"/>
      <c r="E73"/>
      <c r="F73"/>
    </row>
    <row r="74" spans="2:6">
      <c r="B74"/>
      <c r="C74"/>
      <c r="D74"/>
      <c r="E74"/>
      <c r="F74"/>
    </row>
    <row r="75" spans="2:6">
      <c r="B75"/>
      <c r="C75"/>
      <c r="D75"/>
      <c r="E75"/>
      <c r="F75"/>
    </row>
    <row r="76" spans="2:6">
      <c r="B76"/>
      <c r="C76"/>
      <c r="D76"/>
      <c r="E76"/>
      <c r="F76"/>
    </row>
    <row r="77" spans="2:6">
      <c r="B77"/>
      <c r="C77"/>
      <c r="D77"/>
      <c r="E77"/>
      <c r="F77"/>
    </row>
    <row r="78" spans="2:6">
      <c r="B78"/>
      <c r="C78"/>
      <c r="D78"/>
      <c r="E78"/>
      <c r="F78"/>
    </row>
    <row r="79" spans="2:6">
      <c r="B79"/>
      <c r="C79"/>
      <c r="D79"/>
      <c r="E79"/>
      <c r="F79"/>
    </row>
    <row r="80" spans="2:6">
      <c r="B80"/>
      <c r="C80"/>
      <c r="D80"/>
      <c r="E80"/>
      <c r="F80"/>
    </row>
    <row r="81" spans="2:6">
      <c r="B81"/>
      <c r="C81"/>
      <c r="D81"/>
      <c r="E81"/>
      <c r="F81"/>
    </row>
    <row r="82" spans="2:6">
      <c r="B82"/>
      <c r="C82"/>
      <c r="D82"/>
      <c r="E82"/>
      <c r="F82"/>
    </row>
    <row r="83" spans="2:6">
      <c r="B83"/>
      <c r="C83"/>
      <c r="D83"/>
      <c r="E83"/>
      <c r="F83"/>
    </row>
    <row r="84" spans="2:6">
      <c r="B84"/>
      <c r="C84"/>
      <c r="D84"/>
      <c r="E84"/>
      <c r="F84"/>
    </row>
    <row r="85" spans="2:6">
      <c r="B85"/>
      <c r="C85"/>
      <c r="D85"/>
      <c r="E85"/>
      <c r="F85"/>
    </row>
    <row r="86" spans="2:6">
      <c r="B86"/>
      <c r="C86"/>
      <c r="D86"/>
      <c r="E86"/>
      <c r="F86"/>
    </row>
    <row r="87" spans="2:6">
      <c r="B87"/>
      <c r="C87"/>
      <c r="D87"/>
      <c r="E87"/>
      <c r="F87"/>
    </row>
    <row r="88" spans="2:6">
      <c r="B88"/>
      <c r="C88"/>
      <c r="D88"/>
      <c r="E88"/>
      <c r="F88"/>
    </row>
    <row r="89" spans="2:6">
      <c r="B89"/>
      <c r="C89"/>
      <c r="D89"/>
      <c r="E89"/>
      <c r="F89"/>
    </row>
    <row r="90" spans="2:6">
      <c r="B90"/>
      <c r="C90"/>
      <c r="D90"/>
      <c r="E90"/>
      <c r="F90"/>
    </row>
    <row r="91" spans="2:6">
      <c r="B91"/>
      <c r="C91"/>
      <c r="D91"/>
      <c r="E91"/>
      <c r="F91"/>
    </row>
    <row r="92" spans="2:6">
      <c r="B92"/>
      <c r="C92"/>
      <c r="D92"/>
      <c r="E92"/>
      <c r="F92"/>
    </row>
    <row r="93" spans="2:6">
      <c r="B93"/>
      <c r="C93"/>
      <c r="D93"/>
      <c r="E93"/>
      <c r="F93"/>
    </row>
    <row r="94" spans="2:6">
      <c r="B94"/>
      <c r="C94"/>
      <c r="D94"/>
      <c r="E94"/>
      <c r="F94"/>
    </row>
    <row r="95" spans="2:6">
      <c r="B95"/>
      <c r="C95"/>
      <c r="D95"/>
      <c r="E95"/>
      <c r="F95"/>
    </row>
    <row r="96" spans="2:6">
      <c r="B96"/>
      <c r="C96"/>
      <c r="D96"/>
      <c r="E96"/>
      <c r="F96"/>
    </row>
    <row r="97" spans="2:6">
      <c r="B97"/>
      <c r="C97"/>
      <c r="D97"/>
      <c r="E97"/>
      <c r="F97"/>
    </row>
    <row r="98" spans="2:6">
      <c r="B98"/>
      <c r="C98"/>
      <c r="D98"/>
      <c r="E98"/>
      <c r="F98"/>
    </row>
    <row r="99" spans="2:6">
      <c r="B99"/>
      <c r="C99"/>
      <c r="D99"/>
      <c r="E99"/>
      <c r="F99"/>
    </row>
    <row r="100" spans="2:6">
      <c r="B100"/>
      <c r="C100"/>
      <c r="D100"/>
      <c r="E100"/>
      <c r="F100"/>
    </row>
    <row r="101" spans="2:6">
      <c r="B101"/>
      <c r="C101"/>
      <c r="D101"/>
      <c r="E101"/>
      <c r="F101"/>
    </row>
    <row r="102" spans="2:6">
      <c r="B102"/>
      <c r="C102"/>
      <c r="D102"/>
      <c r="E102"/>
      <c r="F102"/>
    </row>
    <row r="103" spans="2:6">
      <c r="B103"/>
      <c r="C103"/>
      <c r="D103"/>
      <c r="E103"/>
      <c r="F103"/>
    </row>
    <row r="104" spans="2:6">
      <c r="B104"/>
      <c r="C104"/>
      <c r="D104"/>
      <c r="E104"/>
      <c r="F104"/>
    </row>
    <row r="105" spans="2:6">
      <c r="B105"/>
      <c r="C105"/>
      <c r="D105"/>
      <c r="E105"/>
      <c r="F105"/>
    </row>
    <row r="106" spans="2:6">
      <c r="B106"/>
      <c r="C106"/>
      <c r="D106"/>
      <c r="E106"/>
      <c r="F106"/>
    </row>
    <row r="107" spans="2:6">
      <c r="B107"/>
      <c r="C107"/>
      <c r="D107"/>
      <c r="E107"/>
      <c r="F107"/>
    </row>
    <row r="108" spans="2:6">
      <c r="B108"/>
      <c r="C108"/>
      <c r="D108"/>
      <c r="E108"/>
      <c r="F108"/>
    </row>
    <row r="109" spans="2:6">
      <c r="B109"/>
      <c r="C109"/>
      <c r="D109"/>
      <c r="E109"/>
      <c r="F109"/>
    </row>
    <row r="110" spans="2:6">
      <c r="B110"/>
      <c r="C110"/>
      <c r="D110"/>
      <c r="E110"/>
      <c r="F110"/>
    </row>
    <row r="111" spans="2:6">
      <c r="B111"/>
      <c r="C111"/>
      <c r="D111"/>
      <c r="E111"/>
      <c r="F111"/>
    </row>
    <row r="112" spans="2:6">
      <c r="B112"/>
      <c r="C112"/>
      <c r="D112"/>
      <c r="E112"/>
      <c r="F112"/>
    </row>
    <row r="113" spans="2:6">
      <c r="B113"/>
      <c r="C113"/>
      <c r="D113"/>
      <c r="E113"/>
      <c r="F113"/>
    </row>
    <row r="114" spans="2:6">
      <c r="B114"/>
      <c r="C114"/>
      <c r="D114"/>
      <c r="E114"/>
      <c r="F114"/>
    </row>
    <row r="115" spans="2:6">
      <c r="B115"/>
      <c r="C115"/>
      <c r="D115"/>
      <c r="E115"/>
      <c r="F115"/>
    </row>
    <row r="116" spans="2:6">
      <c r="B116"/>
      <c r="C116"/>
      <c r="D116"/>
      <c r="E116"/>
      <c r="F116"/>
    </row>
    <row r="117" spans="2:6">
      <c r="B117"/>
      <c r="C117"/>
      <c r="D117"/>
      <c r="E117"/>
      <c r="F117"/>
    </row>
    <row r="118" spans="2:6">
      <c r="B118"/>
      <c r="C118"/>
      <c r="D118"/>
      <c r="E118"/>
      <c r="F118"/>
    </row>
    <row r="119" spans="2:6">
      <c r="B119"/>
      <c r="C119"/>
      <c r="D119"/>
      <c r="E119"/>
      <c r="F119"/>
    </row>
    <row r="120" spans="2:6">
      <c r="B120"/>
      <c r="C120"/>
      <c r="D120"/>
      <c r="E120"/>
      <c r="F120"/>
    </row>
    <row r="121" spans="2:6">
      <c r="B121"/>
      <c r="C121"/>
      <c r="D121"/>
      <c r="E121"/>
      <c r="F121"/>
    </row>
    <row r="122" spans="2:6">
      <c r="B122"/>
      <c r="C122"/>
      <c r="D122"/>
      <c r="E122"/>
      <c r="F122"/>
    </row>
    <row r="123" spans="2:6">
      <c r="B123"/>
      <c r="C123"/>
      <c r="D123"/>
      <c r="E123"/>
      <c r="F123"/>
    </row>
    <row r="124" spans="2:6">
      <c r="B124"/>
      <c r="C124"/>
      <c r="D124"/>
      <c r="E124"/>
      <c r="F124"/>
    </row>
    <row r="125" spans="2:6">
      <c r="B125"/>
      <c r="C125"/>
      <c r="D125"/>
      <c r="E125"/>
      <c r="F125"/>
    </row>
    <row r="126" spans="2:6">
      <c r="B126"/>
      <c r="C126"/>
      <c r="D126"/>
      <c r="E126"/>
      <c r="F126"/>
    </row>
    <row r="127" spans="2:6">
      <c r="B127"/>
      <c r="C127"/>
      <c r="D127"/>
      <c r="E127"/>
      <c r="F127"/>
    </row>
    <row r="128" spans="2:6">
      <c r="B128"/>
      <c r="C128"/>
      <c r="D128"/>
      <c r="E128"/>
      <c r="F128"/>
    </row>
    <row r="129" spans="2:6">
      <c r="B129"/>
      <c r="C129"/>
      <c r="D129"/>
      <c r="E129"/>
      <c r="F129"/>
    </row>
    <row r="130" spans="2:6">
      <c r="B130"/>
      <c r="C130"/>
      <c r="D130"/>
      <c r="E130"/>
      <c r="F130"/>
    </row>
    <row r="131" spans="2:6">
      <c r="B131"/>
      <c r="C131"/>
      <c r="D131"/>
      <c r="E131"/>
      <c r="F131"/>
    </row>
    <row r="132" spans="2:6">
      <c r="B132"/>
      <c r="C132"/>
      <c r="D132"/>
      <c r="E132"/>
      <c r="F132"/>
    </row>
    <row r="133" spans="2:6">
      <c r="B133"/>
      <c r="C133"/>
      <c r="D133"/>
      <c r="E133"/>
      <c r="F133"/>
    </row>
    <row r="134" spans="2:6">
      <c r="B134"/>
      <c r="C134"/>
      <c r="D134"/>
      <c r="E134"/>
      <c r="F134"/>
    </row>
    <row r="135" spans="2:6">
      <c r="B135"/>
      <c r="C135"/>
      <c r="D135"/>
      <c r="E135"/>
      <c r="F135"/>
    </row>
    <row r="136" spans="2:6">
      <c r="B136"/>
      <c r="C136"/>
      <c r="D136"/>
      <c r="E136"/>
      <c r="F136"/>
    </row>
    <row r="137" spans="2:6">
      <c r="B137"/>
      <c r="C137"/>
      <c r="D137"/>
      <c r="E137"/>
      <c r="F137"/>
    </row>
    <row r="138" spans="2:6">
      <c r="B138"/>
      <c r="C138"/>
      <c r="D138"/>
      <c r="E138"/>
      <c r="F138"/>
    </row>
    <row r="139" spans="2:6">
      <c r="B139"/>
      <c r="C139"/>
      <c r="D139"/>
      <c r="E139"/>
      <c r="F139"/>
    </row>
    <row r="140" spans="2:6">
      <c r="B140"/>
      <c r="C140"/>
      <c r="D140"/>
      <c r="E140"/>
      <c r="F140"/>
    </row>
    <row r="141" spans="2:6">
      <c r="B141"/>
      <c r="C141"/>
      <c r="D141"/>
      <c r="E141"/>
      <c r="F141"/>
    </row>
    <row r="142" spans="2:6">
      <c r="B142"/>
      <c r="C142"/>
      <c r="D142"/>
      <c r="E142"/>
      <c r="F142"/>
    </row>
    <row r="143" spans="2:6">
      <c r="B143"/>
      <c r="C143"/>
      <c r="D143"/>
      <c r="E143"/>
      <c r="F143"/>
    </row>
    <row r="144" spans="2:6">
      <c r="B144"/>
      <c r="C144"/>
      <c r="D144"/>
      <c r="E144"/>
      <c r="F144"/>
    </row>
    <row r="145" spans="2:6">
      <c r="B145"/>
      <c r="C145"/>
      <c r="D145"/>
      <c r="E145"/>
      <c r="F145"/>
    </row>
    <row r="146" spans="2:6">
      <c r="B146"/>
      <c r="C146"/>
      <c r="D146"/>
      <c r="E146"/>
      <c r="F146"/>
    </row>
    <row r="147" spans="2:6">
      <c r="B147"/>
      <c r="C147"/>
      <c r="D147"/>
      <c r="E147"/>
      <c r="F147"/>
    </row>
    <row r="148" spans="2:6">
      <c r="B148"/>
      <c r="C148"/>
      <c r="D148"/>
      <c r="E148"/>
      <c r="F148"/>
    </row>
    <row r="149" spans="2:6">
      <c r="B149"/>
      <c r="C149"/>
      <c r="D149"/>
      <c r="E149"/>
      <c r="F149"/>
    </row>
    <row r="150" spans="2:6">
      <c r="B150"/>
      <c r="C150"/>
      <c r="D150"/>
      <c r="E150"/>
      <c r="F150"/>
    </row>
    <row r="151" spans="2:6">
      <c r="B151"/>
      <c r="C151"/>
      <c r="D151"/>
      <c r="E151"/>
      <c r="F151"/>
    </row>
    <row r="152" spans="2:6">
      <c r="B152"/>
      <c r="C152"/>
      <c r="D152"/>
      <c r="E152"/>
      <c r="F152"/>
    </row>
    <row r="153" spans="2:6">
      <c r="B153"/>
      <c r="C153"/>
      <c r="D153"/>
      <c r="E153"/>
      <c r="F153"/>
    </row>
    <row r="154" spans="2:6">
      <c r="B154"/>
      <c r="C154"/>
      <c r="D154"/>
      <c r="E154"/>
      <c r="F154"/>
    </row>
    <row r="155" spans="2:6">
      <c r="B155"/>
      <c r="C155"/>
      <c r="D155"/>
      <c r="E155"/>
      <c r="F155"/>
    </row>
    <row r="156" spans="2:6">
      <c r="B156"/>
      <c r="C156"/>
      <c r="D156"/>
      <c r="E156"/>
      <c r="F156"/>
    </row>
    <row r="157" spans="2:6">
      <c r="B157"/>
      <c r="C157"/>
      <c r="D157"/>
      <c r="E157"/>
      <c r="F157"/>
    </row>
    <row r="158" spans="2:6">
      <c r="B158"/>
      <c r="C158"/>
      <c r="D158"/>
      <c r="E158"/>
      <c r="F158"/>
    </row>
    <row r="159" spans="2:6">
      <c r="B159"/>
      <c r="C159"/>
      <c r="D159"/>
      <c r="E159"/>
      <c r="F159"/>
    </row>
    <row r="160" spans="2:6">
      <c r="B160"/>
      <c r="C160"/>
      <c r="D160"/>
      <c r="E160"/>
      <c r="F160"/>
    </row>
    <row r="161" spans="2:6">
      <c r="B161"/>
      <c r="C161"/>
      <c r="D161"/>
      <c r="E161"/>
      <c r="F161"/>
    </row>
    <row r="162" spans="2:6">
      <c r="B162"/>
      <c r="C162"/>
      <c r="D162"/>
      <c r="E162"/>
      <c r="F162"/>
    </row>
    <row r="163" spans="2:6">
      <c r="B163"/>
      <c r="C163"/>
      <c r="D163"/>
      <c r="E163"/>
      <c r="F163"/>
    </row>
    <row r="164" spans="2:6">
      <c r="B164"/>
      <c r="C164"/>
      <c r="D164"/>
      <c r="E164"/>
      <c r="F164"/>
    </row>
    <row r="165" spans="2:6">
      <c r="B165"/>
      <c r="C165"/>
      <c r="D165"/>
      <c r="E165"/>
      <c r="F165"/>
    </row>
    <row r="166" spans="2:6">
      <c r="B166"/>
      <c r="C166"/>
      <c r="D166"/>
      <c r="E166"/>
      <c r="F166"/>
    </row>
    <row r="167" spans="2:6">
      <c r="B167"/>
      <c r="C167"/>
      <c r="D167"/>
      <c r="E167"/>
      <c r="F167"/>
    </row>
    <row r="168" spans="2:6">
      <c r="B168"/>
      <c r="C168"/>
      <c r="D168"/>
      <c r="E168"/>
      <c r="F168"/>
    </row>
    <row r="169" spans="2:6">
      <c r="B169"/>
      <c r="C169"/>
      <c r="D169"/>
      <c r="E169"/>
      <c r="F169"/>
    </row>
    <row r="170" spans="2:6">
      <c r="B170"/>
      <c r="C170"/>
      <c r="D170"/>
      <c r="E170"/>
      <c r="F170"/>
    </row>
    <row r="171" spans="2:6">
      <c r="B171"/>
      <c r="C171"/>
      <c r="D171"/>
      <c r="E171"/>
      <c r="F171"/>
    </row>
    <row r="172" spans="2:6">
      <c r="B172"/>
      <c r="C172"/>
      <c r="D172"/>
      <c r="E172"/>
      <c r="F172"/>
    </row>
    <row r="173" spans="2:6">
      <c r="B173"/>
      <c r="C173"/>
      <c r="D173"/>
      <c r="E173"/>
      <c r="F173"/>
    </row>
    <row r="174" spans="2:6">
      <c r="B174"/>
      <c r="C174"/>
      <c r="D174"/>
      <c r="E174"/>
      <c r="F174"/>
    </row>
    <row r="175" spans="2:6">
      <c r="B175"/>
      <c r="C175"/>
      <c r="D175"/>
      <c r="E175"/>
      <c r="F175"/>
    </row>
    <row r="176" spans="2:6">
      <c r="B176"/>
      <c r="C176"/>
      <c r="D176"/>
      <c r="E176"/>
      <c r="F176"/>
    </row>
    <row r="177" spans="2:6">
      <c r="B177"/>
      <c r="C177"/>
      <c r="D177"/>
      <c r="E177"/>
      <c r="F177"/>
    </row>
    <row r="178" spans="2:6">
      <c r="B178"/>
      <c r="C178"/>
      <c r="D178"/>
      <c r="E178"/>
      <c r="F178"/>
    </row>
    <row r="179" spans="2:6">
      <c r="B179"/>
      <c r="C179"/>
      <c r="D179"/>
      <c r="E179"/>
      <c r="F179"/>
    </row>
    <row r="180" spans="2:6">
      <c r="B180"/>
      <c r="C180"/>
      <c r="D180"/>
      <c r="E180"/>
      <c r="F180"/>
    </row>
    <row r="181" spans="2:6">
      <c r="B181"/>
      <c r="C181"/>
      <c r="D181"/>
      <c r="E181"/>
      <c r="F181"/>
    </row>
    <row r="182" spans="2:6">
      <c r="B182"/>
      <c r="C182"/>
      <c r="D182"/>
      <c r="E182"/>
      <c r="F182"/>
    </row>
    <row r="183" spans="2:6">
      <c r="B183"/>
      <c r="C183"/>
      <c r="D183"/>
      <c r="E183"/>
      <c r="F183"/>
    </row>
    <row r="184" spans="2:6">
      <c r="B184"/>
      <c r="C184"/>
      <c r="D184"/>
      <c r="E184"/>
      <c r="F184"/>
    </row>
    <row r="185" spans="2:6">
      <c r="B185"/>
      <c r="C185"/>
      <c r="D185"/>
      <c r="E185"/>
      <c r="F185"/>
    </row>
    <row r="186" spans="2:6">
      <c r="B186"/>
      <c r="C186"/>
      <c r="D186"/>
      <c r="E186"/>
      <c r="F186"/>
    </row>
    <row r="187" spans="2:6">
      <c r="B187"/>
      <c r="C187"/>
      <c r="D187"/>
      <c r="E187"/>
      <c r="F187"/>
    </row>
    <row r="188" spans="2:6">
      <c r="B188"/>
      <c r="C188"/>
      <c r="D188"/>
      <c r="E188"/>
      <c r="F188"/>
    </row>
    <row r="189" spans="2:6">
      <c r="B189"/>
      <c r="C189"/>
      <c r="D189"/>
      <c r="E189"/>
      <c r="F189"/>
    </row>
    <row r="190" spans="2:6">
      <c r="B190"/>
      <c r="C190"/>
      <c r="D190"/>
      <c r="E190"/>
      <c r="F190"/>
    </row>
    <row r="191" spans="2:6">
      <c r="B191"/>
      <c r="C191"/>
      <c r="D191"/>
      <c r="E191"/>
      <c r="F191"/>
    </row>
    <row r="192" spans="2:6">
      <c r="B192"/>
      <c r="C192"/>
      <c r="D192"/>
      <c r="E192"/>
      <c r="F192"/>
    </row>
    <row r="193" spans="2:6">
      <c r="B193"/>
      <c r="C193"/>
      <c r="D193"/>
      <c r="E193"/>
      <c r="F193"/>
    </row>
    <row r="194" spans="2:6">
      <c r="B194"/>
      <c r="C194"/>
      <c r="D194"/>
      <c r="E194"/>
      <c r="F194"/>
    </row>
    <row r="195" spans="2:6">
      <c r="B195"/>
      <c r="C195"/>
      <c r="D195"/>
      <c r="E195"/>
      <c r="F195"/>
    </row>
    <row r="196" spans="2:6">
      <c r="B196"/>
      <c r="C196"/>
      <c r="D196"/>
      <c r="E196"/>
      <c r="F196"/>
    </row>
    <row r="197" spans="2:6">
      <c r="B197"/>
      <c r="C197"/>
      <c r="D197"/>
      <c r="E197"/>
      <c r="F197"/>
    </row>
    <row r="198" spans="2:6">
      <c r="B198"/>
      <c r="C198"/>
      <c r="D198"/>
      <c r="E198"/>
      <c r="F198"/>
    </row>
    <row r="199" spans="2:6">
      <c r="B199"/>
      <c r="C199"/>
      <c r="D199"/>
      <c r="E199"/>
      <c r="F199"/>
    </row>
    <row r="200" spans="2:6">
      <c r="B200"/>
      <c r="C200"/>
      <c r="D200"/>
      <c r="E200"/>
      <c r="F200"/>
    </row>
    <row r="201" spans="2:6">
      <c r="B201"/>
      <c r="C201"/>
      <c r="D201"/>
      <c r="E201"/>
      <c r="F201"/>
    </row>
    <row r="202" spans="2:6">
      <c r="B202"/>
      <c r="C202"/>
      <c r="D202"/>
      <c r="E202"/>
      <c r="F202"/>
    </row>
    <row r="203" spans="2:6">
      <c r="B203"/>
      <c r="C203"/>
      <c r="D203"/>
      <c r="E203"/>
      <c r="F203"/>
    </row>
    <row r="204" spans="2:6">
      <c r="B204"/>
      <c r="C204"/>
      <c r="D204"/>
      <c r="E204"/>
      <c r="F204"/>
    </row>
    <row r="205" spans="2:6">
      <c r="B205"/>
      <c r="C205"/>
      <c r="D205"/>
      <c r="E205"/>
      <c r="F205"/>
    </row>
    <row r="206" spans="2:6">
      <c r="B206"/>
      <c r="C206"/>
      <c r="D206"/>
      <c r="E206"/>
      <c r="F206"/>
    </row>
    <row r="207" spans="2:6">
      <c r="B207"/>
      <c r="C207"/>
      <c r="D207"/>
      <c r="E207"/>
      <c r="F207"/>
    </row>
    <row r="208" spans="2:6">
      <c r="B208"/>
      <c r="C208"/>
      <c r="D208"/>
      <c r="E208"/>
      <c r="F208"/>
    </row>
    <row r="209" spans="2:6">
      <c r="B209"/>
      <c r="C209"/>
      <c r="D209"/>
      <c r="E209"/>
      <c r="F209"/>
    </row>
    <row r="210" spans="2:6">
      <c r="B210"/>
      <c r="C210"/>
      <c r="D210"/>
      <c r="E210"/>
      <c r="F210"/>
    </row>
    <row r="211" spans="2:6">
      <c r="B211"/>
      <c r="C211"/>
      <c r="D211"/>
      <c r="E211"/>
      <c r="F211"/>
    </row>
    <row r="212" spans="2:6">
      <c r="B212"/>
      <c r="C212"/>
      <c r="D212"/>
      <c r="E212"/>
      <c r="F212"/>
    </row>
    <row r="213" spans="2:6">
      <c r="B213"/>
      <c r="C213"/>
      <c r="D213"/>
      <c r="E213"/>
      <c r="F213"/>
    </row>
    <row r="214" spans="2:6">
      <c r="B214"/>
      <c r="C214"/>
      <c r="D214"/>
      <c r="E214"/>
      <c r="F214"/>
    </row>
    <row r="215" spans="2:6">
      <c r="B215"/>
      <c r="C215"/>
      <c r="D215"/>
      <c r="E215"/>
      <c r="F215"/>
    </row>
    <row r="216" spans="2:6">
      <c r="B216"/>
      <c r="C216"/>
      <c r="D216"/>
      <c r="E216"/>
      <c r="F216"/>
    </row>
    <row r="217" spans="2:6">
      <c r="B217"/>
      <c r="C217"/>
      <c r="D217"/>
      <c r="E217"/>
      <c r="F217"/>
    </row>
    <row r="218" spans="2:6">
      <c r="B218"/>
      <c r="C218"/>
      <c r="D218"/>
      <c r="E218"/>
      <c r="F218"/>
    </row>
    <row r="219" spans="2:6">
      <c r="B219"/>
      <c r="C219"/>
      <c r="D219"/>
      <c r="E219"/>
      <c r="F219"/>
    </row>
    <row r="220" spans="2:6">
      <c r="B220"/>
      <c r="C220"/>
      <c r="D220"/>
      <c r="E220"/>
      <c r="F220"/>
    </row>
    <row r="221" spans="2:6">
      <c r="B221"/>
      <c r="C221"/>
      <c r="D221"/>
      <c r="E221"/>
      <c r="F221"/>
    </row>
    <row r="222" spans="2:6">
      <c r="B222"/>
      <c r="C222"/>
      <c r="D222"/>
      <c r="E222"/>
      <c r="F222"/>
    </row>
    <row r="223" spans="2:6">
      <c r="B223"/>
      <c r="C223"/>
      <c r="D223"/>
      <c r="E223"/>
      <c r="F223"/>
    </row>
    <row r="224" spans="2:6">
      <c r="B224"/>
      <c r="C224"/>
      <c r="D224"/>
      <c r="E224"/>
      <c r="F224"/>
    </row>
    <row r="225" spans="2:6">
      <c r="B225"/>
      <c r="C225"/>
      <c r="D225"/>
      <c r="E225"/>
      <c r="F225"/>
    </row>
    <row r="226" spans="2:6">
      <c r="B226"/>
      <c r="C226"/>
      <c r="D226"/>
      <c r="E226"/>
      <c r="F226"/>
    </row>
    <row r="227" spans="2:6">
      <c r="B227"/>
      <c r="C227"/>
      <c r="D227"/>
      <c r="E227"/>
      <c r="F227"/>
    </row>
    <row r="228" spans="2:6">
      <c r="B228"/>
      <c r="C228"/>
      <c r="D228"/>
      <c r="E228"/>
      <c r="F228"/>
    </row>
    <row r="229" spans="2:6">
      <c r="B229"/>
      <c r="C229"/>
      <c r="D229"/>
      <c r="E229"/>
      <c r="F229"/>
    </row>
    <row r="230" spans="2:6">
      <c r="B230"/>
      <c r="C230"/>
      <c r="D230"/>
      <c r="E230"/>
      <c r="F230"/>
    </row>
    <row r="231" spans="2:6">
      <c r="B231"/>
      <c r="C231"/>
      <c r="D231"/>
      <c r="E231"/>
      <c r="F231"/>
    </row>
    <row r="232" spans="2:6">
      <c r="B232"/>
      <c r="C232"/>
      <c r="D232"/>
      <c r="E232"/>
      <c r="F232"/>
    </row>
    <row r="233" spans="2:6">
      <c r="B233"/>
      <c r="C233"/>
      <c r="D233"/>
      <c r="E233"/>
      <c r="F233"/>
    </row>
    <row r="234" spans="2:6">
      <c r="B234"/>
      <c r="C234"/>
      <c r="D234"/>
      <c r="E234"/>
      <c r="F234"/>
    </row>
    <row r="235" spans="2:6">
      <c r="B235"/>
      <c r="C235"/>
      <c r="D235"/>
      <c r="E235"/>
      <c r="F235"/>
    </row>
    <row r="236" spans="2:6">
      <c r="B236"/>
      <c r="C236"/>
      <c r="D236"/>
      <c r="E236"/>
      <c r="F236"/>
    </row>
    <row r="237" spans="2:6">
      <c r="B237"/>
      <c r="C237"/>
      <c r="D237"/>
      <c r="E237"/>
      <c r="F237"/>
    </row>
    <row r="238" spans="2:6">
      <c r="B238"/>
      <c r="C238"/>
      <c r="D238"/>
      <c r="E238"/>
      <c r="F238"/>
    </row>
    <row r="239" spans="2:6">
      <c r="B239"/>
      <c r="C239"/>
      <c r="D239"/>
      <c r="E239"/>
      <c r="F239"/>
    </row>
    <row r="240" spans="2:6">
      <c r="B240"/>
      <c r="C240"/>
      <c r="D240"/>
      <c r="E240"/>
      <c r="F240"/>
    </row>
    <row r="241" spans="2:6">
      <c r="B241"/>
      <c r="C241"/>
      <c r="D241"/>
      <c r="E241"/>
      <c r="F241"/>
    </row>
    <row r="242" spans="2:6">
      <c r="B242"/>
      <c r="C242"/>
      <c r="D242"/>
      <c r="E242"/>
      <c r="F242"/>
    </row>
    <row r="243" spans="2:6">
      <c r="B243"/>
      <c r="C243"/>
      <c r="D243"/>
      <c r="E243"/>
      <c r="F243"/>
    </row>
    <row r="244" spans="2:6">
      <c r="B244"/>
      <c r="C244"/>
      <c r="D244"/>
      <c r="E244"/>
      <c r="F244"/>
    </row>
    <row r="245" spans="2:6">
      <c r="B245"/>
      <c r="C245"/>
      <c r="D245"/>
      <c r="E245"/>
      <c r="F245"/>
    </row>
    <row r="246" spans="2:6">
      <c r="B246"/>
      <c r="C246"/>
      <c r="D246"/>
      <c r="E246"/>
      <c r="F246"/>
    </row>
    <row r="247" spans="2:6">
      <c r="B247"/>
      <c r="C247"/>
      <c r="D247"/>
      <c r="E247"/>
      <c r="F247"/>
    </row>
    <row r="248" spans="2:6">
      <c r="B248"/>
      <c r="C248"/>
      <c r="D248"/>
      <c r="E248"/>
      <c r="F248"/>
    </row>
    <row r="249" spans="2:6">
      <c r="B249"/>
      <c r="C249"/>
      <c r="D249"/>
      <c r="E249"/>
      <c r="F249"/>
    </row>
    <row r="250" spans="2:6">
      <c r="B250"/>
      <c r="C250"/>
      <c r="D250"/>
      <c r="E250"/>
      <c r="F250"/>
    </row>
    <row r="251" spans="2:6">
      <c r="B251"/>
      <c r="C251"/>
      <c r="D251"/>
      <c r="E251"/>
      <c r="F251"/>
    </row>
    <row r="252" spans="2:6">
      <c r="B252"/>
      <c r="C252"/>
      <c r="D252"/>
      <c r="E252"/>
      <c r="F252"/>
    </row>
    <row r="253" spans="2:6">
      <c r="B253"/>
      <c r="C253"/>
      <c r="D253"/>
      <c r="E253"/>
      <c r="F253"/>
    </row>
    <row r="254" spans="2:6">
      <c r="B254"/>
      <c r="C254"/>
      <c r="D254"/>
      <c r="E254"/>
      <c r="F254"/>
    </row>
    <row r="255" spans="2:6">
      <c r="B255"/>
      <c r="C255"/>
      <c r="D255"/>
      <c r="E255"/>
      <c r="F255"/>
    </row>
    <row r="256" spans="2:6">
      <c r="B256"/>
      <c r="C256"/>
      <c r="D256"/>
      <c r="E256"/>
      <c r="F256"/>
    </row>
    <row r="257" spans="2:6">
      <c r="B257"/>
      <c r="C257"/>
      <c r="D257"/>
      <c r="E257"/>
      <c r="F257"/>
    </row>
    <row r="258" spans="2:6">
      <c r="B258"/>
      <c r="C258"/>
      <c r="D258"/>
      <c r="E258"/>
      <c r="F258"/>
    </row>
    <row r="259" spans="2:6">
      <c r="B259"/>
      <c r="C259"/>
      <c r="D259"/>
      <c r="E259"/>
      <c r="F259"/>
    </row>
    <row r="260" spans="2:6">
      <c r="B260"/>
      <c r="C260"/>
      <c r="D260"/>
      <c r="E260"/>
      <c r="F260"/>
    </row>
    <row r="261" spans="2:6">
      <c r="B261"/>
      <c r="C261"/>
      <c r="D261"/>
      <c r="E261"/>
      <c r="F261"/>
    </row>
    <row r="262" spans="2:6">
      <c r="B262"/>
      <c r="C262"/>
      <c r="D262"/>
      <c r="E262"/>
      <c r="F262"/>
    </row>
    <row r="263" spans="2:6">
      <c r="B263"/>
      <c r="C263"/>
      <c r="D263"/>
      <c r="E263"/>
      <c r="F263"/>
    </row>
    <row r="264" spans="2:6">
      <c r="B264"/>
      <c r="C264"/>
      <c r="D264"/>
      <c r="E264"/>
      <c r="F264"/>
    </row>
    <row r="265" spans="2:6">
      <c r="B265"/>
      <c r="C265"/>
      <c r="D265"/>
      <c r="E265"/>
      <c r="F265"/>
    </row>
    <row r="266" spans="2:6">
      <c r="B266"/>
      <c r="C266"/>
      <c r="D266"/>
      <c r="E266"/>
      <c r="F266"/>
    </row>
    <row r="267" spans="2:6">
      <c r="B267"/>
      <c r="C267"/>
      <c r="D267"/>
      <c r="E267"/>
      <c r="F267"/>
    </row>
    <row r="268" spans="2:6">
      <c r="B268"/>
      <c r="C268"/>
      <c r="D268"/>
      <c r="E268"/>
      <c r="F268"/>
    </row>
    <row r="269" spans="2:6">
      <c r="B269"/>
      <c r="C269"/>
      <c r="D269"/>
      <c r="E269"/>
      <c r="F269"/>
    </row>
    <row r="270" spans="2:6">
      <c r="B270"/>
      <c r="C270"/>
      <c r="D270"/>
      <c r="E270"/>
      <c r="F270"/>
    </row>
    <row r="271" spans="2:6">
      <c r="B271"/>
      <c r="C271"/>
      <c r="D271"/>
      <c r="E271"/>
      <c r="F271"/>
    </row>
    <row r="272" spans="2:6">
      <c r="B272"/>
      <c r="C272"/>
      <c r="D272"/>
      <c r="E272"/>
      <c r="F272"/>
    </row>
    <row r="273" spans="2:6">
      <c r="B273"/>
      <c r="C273"/>
      <c r="D273"/>
      <c r="E273"/>
      <c r="F273"/>
    </row>
    <row r="274" spans="2:6">
      <c r="B274"/>
      <c r="C274"/>
      <c r="D274"/>
      <c r="E274"/>
      <c r="F274"/>
    </row>
    <row r="275" spans="2:6">
      <c r="B275"/>
      <c r="C275"/>
      <c r="D275"/>
      <c r="E275"/>
      <c r="F275"/>
    </row>
    <row r="276" spans="2:6">
      <c r="B276"/>
      <c r="C276"/>
      <c r="D276"/>
      <c r="E276"/>
      <c r="F276"/>
    </row>
    <row r="277" spans="2:6">
      <c r="B277"/>
      <c r="C277"/>
      <c r="D277"/>
      <c r="E277"/>
      <c r="F277"/>
    </row>
    <row r="278" spans="2:6">
      <c r="B278"/>
      <c r="C278"/>
      <c r="D278"/>
      <c r="E278"/>
      <c r="F278"/>
    </row>
    <row r="279" spans="2:6">
      <c r="B279"/>
      <c r="C279"/>
      <c r="D279"/>
      <c r="E279"/>
      <c r="F279"/>
    </row>
    <row r="280" spans="2:6">
      <c r="B280"/>
      <c r="C280"/>
      <c r="D280"/>
      <c r="E280"/>
      <c r="F280"/>
    </row>
    <row r="281" spans="2:6">
      <c r="B281"/>
      <c r="C281"/>
      <c r="D281"/>
      <c r="E281"/>
      <c r="F281"/>
    </row>
    <row r="282" spans="2:6">
      <c r="B282"/>
      <c r="C282"/>
      <c r="D282"/>
      <c r="E282"/>
      <c r="F282"/>
    </row>
    <row r="283" spans="2:6">
      <c r="B283"/>
      <c r="C283"/>
      <c r="D283"/>
      <c r="E283"/>
      <c r="F283"/>
    </row>
    <row r="284" spans="2:6">
      <c r="B284"/>
      <c r="C284"/>
      <c r="D284"/>
      <c r="E284"/>
      <c r="F284"/>
    </row>
    <row r="285" spans="2:6">
      <c r="B285"/>
      <c r="C285"/>
      <c r="D285"/>
      <c r="E285"/>
      <c r="F285"/>
    </row>
    <row r="286" spans="2:6">
      <c r="B286"/>
      <c r="C286"/>
      <c r="D286"/>
      <c r="E286"/>
      <c r="F286"/>
    </row>
    <row r="287" spans="2:6">
      <c r="B287"/>
      <c r="C287"/>
      <c r="D287"/>
      <c r="E287"/>
      <c r="F287"/>
    </row>
    <row r="288" spans="2:6">
      <c r="B288"/>
      <c r="C288"/>
      <c r="D288"/>
      <c r="E288"/>
      <c r="F288"/>
    </row>
    <row r="289" spans="2:6">
      <c r="B289"/>
      <c r="C289"/>
      <c r="D289"/>
      <c r="E289"/>
      <c r="F289"/>
    </row>
    <row r="290" spans="2:6">
      <c r="B290"/>
      <c r="C290"/>
      <c r="D290"/>
      <c r="E290"/>
      <c r="F290"/>
    </row>
    <row r="291" spans="2:6">
      <c r="B291"/>
      <c r="C291"/>
      <c r="D291"/>
      <c r="E291"/>
      <c r="F291"/>
    </row>
    <row r="292" spans="2:6">
      <c r="B292"/>
      <c r="C292"/>
      <c r="D292"/>
      <c r="E292"/>
      <c r="F292"/>
    </row>
    <row r="293" spans="2:6">
      <c r="B293"/>
      <c r="C293"/>
      <c r="D293"/>
      <c r="E293"/>
      <c r="F293"/>
    </row>
    <row r="294" spans="2:6">
      <c r="B294"/>
      <c r="C294"/>
      <c r="D294"/>
      <c r="E294"/>
      <c r="F294"/>
    </row>
    <row r="295" spans="2:6">
      <c r="B295"/>
      <c r="C295"/>
      <c r="D295"/>
      <c r="E295"/>
      <c r="F295"/>
    </row>
    <row r="296" spans="2:6">
      <c r="B296"/>
      <c r="C296"/>
      <c r="D296"/>
      <c r="E296"/>
      <c r="F296"/>
    </row>
    <row r="297" spans="2:6">
      <c r="B297"/>
      <c r="C297"/>
      <c r="D297"/>
      <c r="E297"/>
      <c r="F297"/>
    </row>
    <row r="298" spans="2:6">
      <c r="B298"/>
      <c r="C298"/>
      <c r="D298"/>
      <c r="E298"/>
      <c r="F298"/>
    </row>
    <row r="299" spans="2:6">
      <c r="B299"/>
      <c r="C299"/>
      <c r="D299"/>
      <c r="E299"/>
      <c r="F299"/>
    </row>
    <row r="300" spans="2:6">
      <c r="B300"/>
      <c r="C300"/>
      <c r="D300"/>
      <c r="E300"/>
      <c r="F300"/>
    </row>
    <row r="301" spans="2:6">
      <c r="B301"/>
      <c r="C301"/>
      <c r="D301"/>
      <c r="E301"/>
      <c r="F301"/>
    </row>
    <row r="302" spans="2:6">
      <c r="B302"/>
      <c r="C302"/>
      <c r="D302"/>
      <c r="E302"/>
      <c r="F302"/>
    </row>
    <row r="303" spans="2:6">
      <c r="B303"/>
      <c r="C303"/>
      <c r="D303"/>
      <c r="E303"/>
      <c r="F303"/>
    </row>
    <row r="304" spans="2:6">
      <c r="B304"/>
      <c r="C304"/>
      <c r="D304"/>
      <c r="E304"/>
      <c r="F304"/>
    </row>
    <row r="305" spans="2:6">
      <c r="B305"/>
      <c r="C305"/>
      <c r="D305"/>
      <c r="E305"/>
      <c r="F305"/>
    </row>
    <row r="306" spans="2:6">
      <c r="B306"/>
      <c r="C306"/>
      <c r="D306"/>
      <c r="E306"/>
      <c r="F306"/>
    </row>
    <row r="307" spans="2:6">
      <c r="B307"/>
      <c r="C307"/>
      <c r="D307"/>
      <c r="E307"/>
      <c r="F307"/>
    </row>
    <row r="308" spans="2:6">
      <c r="B308"/>
      <c r="C308"/>
      <c r="D308"/>
      <c r="E308"/>
      <c r="F308"/>
    </row>
    <row r="309" spans="2:6">
      <c r="B309"/>
      <c r="C309"/>
      <c r="D309"/>
      <c r="E309"/>
      <c r="F309"/>
    </row>
    <row r="310" spans="2:6">
      <c r="B310"/>
      <c r="C310"/>
      <c r="D310"/>
      <c r="E310"/>
      <c r="F310"/>
    </row>
    <row r="311" spans="2:6">
      <c r="B311"/>
      <c r="C311"/>
      <c r="D311"/>
      <c r="E311"/>
      <c r="F311"/>
    </row>
    <row r="312" spans="2:6">
      <c r="B312"/>
      <c r="C312"/>
      <c r="D312"/>
      <c r="E312"/>
      <c r="F312"/>
    </row>
    <row r="313" spans="2:6">
      <c r="B313"/>
      <c r="C313"/>
      <c r="D313"/>
      <c r="E313"/>
      <c r="F313"/>
    </row>
    <row r="314" spans="2:6">
      <c r="B314"/>
      <c r="C314"/>
      <c r="D314"/>
      <c r="E314"/>
      <c r="F314"/>
    </row>
    <row r="315" spans="2:6">
      <c r="B315"/>
      <c r="C315"/>
      <c r="D315"/>
      <c r="E315"/>
      <c r="F315"/>
    </row>
    <row r="316" spans="2:6">
      <c r="B316"/>
      <c r="C316"/>
      <c r="D316"/>
      <c r="E316"/>
      <c r="F316"/>
    </row>
    <row r="317" spans="2:6">
      <c r="B317"/>
      <c r="C317"/>
      <c r="D317"/>
      <c r="E317"/>
      <c r="F317"/>
    </row>
    <row r="318" spans="2:6">
      <c r="B318"/>
      <c r="C318"/>
      <c r="D318"/>
      <c r="E318"/>
      <c r="F318"/>
    </row>
    <row r="319" spans="2:6">
      <c r="B319"/>
      <c r="C319"/>
      <c r="D319"/>
      <c r="E319"/>
      <c r="F319"/>
    </row>
    <row r="320" spans="2:6">
      <c r="B320"/>
      <c r="C320"/>
      <c r="D320"/>
      <c r="E320"/>
      <c r="F320"/>
    </row>
    <row r="321" spans="2:6">
      <c r="B321"/>
      <c r="C321"/>
      <c r="D321"/>
      <c r="E321"/>
      <c r="F321"/>
    </row>
    <row r="322" spans="2:6">
      <c r="B322"/>
      <c r="C322"/>
      <c r="D322"/>
      <c r="E322"/>
      <c r="F322"/>
    </row>
    <row r="323" spans="2:6">
      <c r="B323"/>
      <c r="C323"/>
      <c r="D323"/>
      <c r="E323"/>
      <c r="F323"/>
    </row>
    <row r="324" spans="2:6">
      <c r="B324"/>
      <c r="C324"/>
      <c r="D324"/>
      <c r="E324"/>
      <c r="F324"/>
    </row>
    <row r="325" spans="2:6">
      <c r="B325"/>
      <c r="C325"/>
      <c r="D325"/>
      <c r="E325"/>
      <c r="F325"/>
    </row>
    <row r="326" spans="2:6">
      <c r="B326"/>
      <c r="C326"/>
      <c r="D326"/>
      <c r="E326"/>
      <c r="F326"/>
    </row>
    <row r="327" spans="2:6">
      <c r="B327"/>
      <c r="C327"/>
      <c r="D327"/>
      <c r="E327"/>
      <c r="F327"/>
    </row>
    <row r="328" spans="2:6">
      <c r="B328"/>
      <c r="C328"/>
      <c r="D328"/>
      <c r="E328"/>
      <c r="F328"/>
    </row>
    <row r="329" spans="2:6">
      <c r="B329"/>
      <c r="C329"/>
      <c r="D329"/>
      <c r="E329"/>
      <c r="F329"/>
    </row>
    <row r="330" spans="2:6">
      <c r="B330"/>
      <c r="C330"/>
      <c r="D330"/>
      <c r="E330"/>
      <c r="F330"/>
    </row>
    <row r="331" spans="2:6">
      <c r="B331"/>
      <c r="C331"/>
      <c r="D331"/>
      <c r="E331"/>
      <c r="F331"/>
    </row>
    <row r="332" spans="2:6">
      <c r="B332"/>
      <c r="C332"/>
      <c r="D332"/>
      <c r="E332"/>
      <c r="F332"/>
    </row>
    <row r="333" spans="2:6">
      <c r="B333"/>
      <c r="C333"/>
      <c r="D333"/>
      <c r="E333"/>
      <c r="F333"/>
    </row>
    <row r="334" spans="2:6">
      <c r="B334"/>
      <c r="C334"/>
      <c r="D334"/>
      <c r="E334"/>
      <c r="F334"/>
    </row>
    <row r="335" spans="2:6">
      <c r="B335"/>
      <c r="C335"/>
      <c r="D335"/>
      <c r="E335"/>
      <c r="F335"/>
    </row>
    <row r="336" spans="2:6">
      <c r="B336"/>
      <c r="C336"/>
      <c r="D336"/>
      <c r="E336"/>
      <c r="F336"/>
    </row>
    <row r="337" spans="2:6">
      <c r="B337"/>
      <c r="C337"/>
      <c r="D337"/>
      <c r="E337"/>
      <c r="F337"/>
    </row>
    <row r="338" spans="2:6">
      <c r="B338"/>
      <c r="C338"/>
      <c r="D338"/>
      <c r="E338"/>
      <c r="F338"/>
    </row>
    <row r="339" spans="2:6">
      <c r="B339"/>
      <c r="C339"/>
      <c r="D339"/>
      <c r="E339"/>
      <c r="F339"/>
    </row>
    <row r="340" spans="2:6">
      <c r="B340"/>
      <c r="C340"/>
      <c r="D340"/>
      <c r="E340"/>
      <c r="F340"/>
    </row>
    <row r="341" spans="2:6">
      <c r="B341"/>
      <c r="C341"/>
      <c r="D341"/>
      <c r="E341"/>
      <c r="F341"/>
    </row>
    <row r="342" spans="2:6">
      <c r="B342"/>
      <c r="C342"/>
      <c r="D342"/>
      <c r="E342"/>
      <c r="F342"/>
    </row>
    <row r="343" spans="2:6">
      <c r="B343"/>
      <c r="C343"/>
      <c r="D343"/>
      <c r="E343"/>
      <c r="F343"/>
    </row>
    <row r="344" spans="2:6">
      <c r="B344"/>
      <c r="C344"/>
      <c r="D344"/>
      <c r="E344"/>
      <c r="F344"/>
    </row>
    <row r="345" spans="2:6">
      <c r="B345"/>
      <c r="C345"/>
      <c r="D345"/>
      <c r="E345"/>
      <c r="F345"/>
    </row>
    <row r="346" spans="2:6">
      <c r="B346"/>
      <c r="C346"/>
      <c r="D346"/>
      <c r="E346"/>
      <c r="F346"/>
    </row>
    <row r="347" spans="2:6">
      <c r="B347"/>
      <c r="C347"/>
      <c r="D347"/>
      <c r="E347"/>
      <c r="F347"/>
    </row>
    <row r="348" spans="2:6">
      <c r="B348"/>
      <c r="C348"/>
      <c r="D348"/>
      <c r="E348"/>
      <c r="F348"/>
    </row>
    <row r="349" spans="2:6">
      <c r="B349"/>
      <c r="C349"/>
      <c r="D349"/>
      <c r="E349"/>
      <c r="F349"/>
    </row>
    <row r="350" spans="2:6">
      <c r="B350"/>
      <c r="C350"/>
      <c r="D350"/>
      <c r="E350"/>
      <c r="F350"/>
    </row>
    <row r="351" spans="2:6">
      <c r="B351"/>
      <c r="C351"/>
      <c r="D351"/>
      <c r="E351"/>
      <c r="F351"/>
    </row>
    <row r="352" spans="2:6">
      <c r="B352"/>
      <c r="C352"/>
      <c r="D352"/>
      <c r="E352"/>
      <c r="F352"/>
    </row>
    <row r="353" spans="2:6">
      <c r="B353"/>
      <c r="C353"/>
      <c r="D353"/>
      <c r="E353"/>
      <c r="F353"/>
    </row>
    <row r="354" spans="2:6">
      <c r="B354"/>
      <c r="C354"/>
      <c r="D354"/>
      <c r="E354"/>
      <c r="F354"/>
    </row>
    <row r="355" spans="2:6">
      <c r="B355"/>
      <c r="C355"/>
      <c r="D355"/>
      <c r="E355"/>
      <c r="F355"/>
    </row>
    <row r="356" spans="2:6">
      <c r="B356"/>
      <c r="C356"/>
      <c r="D356"/>
      <c r="E356"/>
      <c r="F356"/>
    </row>
    <row r="357" spans="2:6">
      <c r="B357"/>
      <c r="C357"/>
      <c r="D357"/>
      <c r="E357"/>
      <c r="F357"/>
    </row>
    <row r="358" spans="2:6">
      <c r="B358"/>
      <c r="C358"/>
      <c r="D358"/>
      <c r="E358"/>
      <c r="F358"/>
    </row>
    <row r="359" spans="2:6">
      <c r="B359"/>
      <c r="C359"/>
      <c r="D359"/>
      <c r="E359"/>
      <c r="F359"/>
    </row>
    <row r="360" spans="2:6">
      <c r="B360"/>
      <c r="C360"/>
      <c r="D360"/>
      <c r="E360"/>
      <c r="F360"/>
    </row>
    <row r="361" spans="2:6">
      <c r="B361"/>
      <c r="C361"/>
      <c r="D361"/>
      <c r="E361"/>
      <c r="F361"/>
    </row>
    <row r="362" spans="2:6">
      <c r="B362"/>
      <c r="C362"/>
      <c r="D362"/>
      <c r="E362"/>
      <c r="F362"/>
    </row>
    <row r="363" spans="2:6">
      <c r="B363"/>
      <c r="C363"/>
      <c r="D363"/>
      <c r="E363"/>
      <c r="F363"/>
    </row>
    <row r="364" spans="2:6">
      <c r="B364"/>
      <c r="C364"/>
      <c r="D364"/>
      <c r="E364"/>
      <c r="F364"/>
    </row>
    <row r="365" spans="2:6">
      <c r="B365"/>
      <c r="C365"/>
      <c r="D365"/>
      <c r="E365"/>
      <c r="F365"/>
    </row>
    <row r="366" spans="2:6">
      <c r="B366"/>
      <c r="C366"/>
      <c r="D366"/>
      <c r="E366"/>
      <c r="F366"/>
    </row>
    <row r="367" spans="2:6">
      <c r="B367"/>
      <c r="C367"/>
      <c r="D367"/>
      <c r="E367"/>
      <c r="F367"/>
    </row>
    <row r="368" spans="2:6">
      <c r="B368"/>
      <c r="C368"/>
      <c r="D368"/>
      <c r="E368"/>
      <c r="F368"/>
    </row>
    <row r="369" spans="2:6">
      <c r="B369"/>
      <c r="C369"/>
      <c r="D369"/>
      <c r="E369"/>
      <c r="F369"/>
    </row>
    <row r="370" spans="2:6">
      <c r="B370"/>
      <c r="C370"/>
      <c r="D370"/>
      <c r="E370"/>
      <c r="F370"/>
    </row>
    <row r="371" spans="2:6">
      <c r="B371"/>
      <c r="C371"/>
      <c r="D371"/>
      <c r="E371"/>
      <c r="F371"/>
    </row>
    <row r="372" spans="2:6">
      <c r="B372"/>
      <c r="C372"/>
      <c r="D372"/>
      <c r="E372"/>
      <c r="F372"/>
    </row>
    <row r="373" spans="2:6">
      <c r="B373"/>
      <c r="C373"/>
      <c r="D373"/>
      <c r="E373"/>
      <c r="F373"/>
    </row>
    <row r="374" spans="2:6">
      <c r="B374"/>
      <c r="C374"/>
      <c r="D374"/>
      <c r="E374"/>
      <c r="F374"/>
    </row>
    <row r="375" spans="2:6">
      <c r="B375"/>
      <c r="C375"/>
      <c r="D375"/>
      <c r="E375"/>
      <c r="F375"/>
    </row>
    <row r="376" spans="2:6">
      <c r="B376"/>
      <c r="C376"/>
      <c r="D376"/>
      <c r="E376"/>
      <c r="F376"/>
    </row>
    <row r="377" spans="2:6">
      <c r="B377"/>
      <c r="C377"/>
      <c r="D377"/>
      <c r="E377"/>
      <c r="F377"/>
    </row>
    <row r="378" spans="2:6">
      <c r="B378"/>
      <c r="C378"/>
      <c r="D378"/>
      <c r="E378"/>
      <c r="F378"/>
    </row>
    <row r="379" spans="2:6">
      <c r="B379"/>
      <c r="C379"/>
      <c r="D379"/>
      <c r="E379"/>
      <c r="F379"/>
    </row>
    <row r="380" spans="2:6">
      <c r="B380"/>
      <c r="C380"/>
      <c r="D380"/>
      <c r="E380"/>
      <c r="F380"/>
    </row>
    <row r="381" spans="2:6">
      <c r="B381"/>
      <c r="C381"/>
      <c r="D381"/>
      <c r="E381"/>
      <c r="F381"/>
    </row>
    <row r="382" spans="2:6">
      <c r="B382"/>
      <c r="C382"/>
      <c r="D382"/>
      <c r="E382"/>
      <c r="F382"/>
    </row>
    <row r="383" spans="2:6">
      <c r="B383"/>
      <c r="C383"/>
      <c r="D383"/>
      <c r="E383"/>
      <c r="F383"/>
    </row>
    <row r="384" spans="2:6">
      <c r="B384"/>
      <c r="C384"/>
      <c r="D384"/>
      <c r="E384"/>
      <c r="F384"/>
    </row>
    <row r="385" spans="2:6">
      <c r="B385"/>
      <c r="C385"/>
      <c r="D385"/>
      <c r="E385"/>
      <c r="F385"/>
    </row>
    <row r="386" spans="2:6">
      <c r="B386"/>
      <c r="C386"/>
      <c r="D386"/>
      <c r="E386"/>
      <c r="F386"/>
    </row>
    <row r="387" spans="2:6">
      <c r="B387"/>
      <c r="C387"/>
      <c r="D387"/>
      <c r="E387"/>
      <c r="F387"/>
    </row>
    <row r="388" spans="2:6">
      <c r="B388"/>
      <c r="C388"/>
      <c r="D388"/>
      <c r="E388"/>
      <c r="F388"/>
    </row>
    <row r="389" spans="2:6">
      <c r="B389"/>
      <c r="C389"/>
      <c r="D389"/>
      <c r="E389"/>
      <c r="F389"/>
    </row>
    <row r="390" spans="2:6">
      <c r="B390"/>
      <c r="C390"/>
      <c r="D390"/>
      <c r="E390"/>
      <c r="F390"/>
    </row>
    <row r="391" spans="2:6">
      <c r="B391"/>
      <c r="C391"/>
      <c r="D391"/>
      <c r="E391"/>
      <c r="F391"/>
    </row>
    <row r="392" spans="2:6">
      <c r="B392"/>
      <c r="C392"/>
      <c r="D392"/>
      <c r="E392"/>
      <c r="F392"/>
    </row>
    <row r="393" spans="2:6">
      <c r="B393"/>
      <c r="C393"/>
      <c r="D393"/>
      <c r="E393"/>
      <c r="F393"/>
    </row>
    <row r="394" spans="2:6">
      <c r="B394"/>
      <c r="C394"/>
      <c r="D394"/>
      <c r="E394"/>
      <c r="F394"/>
    </row>
    <row r="395" spans="2:6">
      <c r="B395"/>
      <c r="C395"/>
      <c r="D395"/>
      <c r="E395"/>
      <c r="F395"/>
    </row>
    <row r="396" spans="2:6">
      <c r="B396"/>
      <c r="C396"/>
      <c r="D396"/>
      <c r="E396"/>
      <c r="F396"/>
    </row>
    <row r="397" spans="2:6">
      <c r="B397"/>
      <c r="C397"/>
      <c r="D397"/>
      <c r="E397"/>
      <c r="F397"/>
    </row>
    <row r="398" spans="2:6">
      <c r="B398"/>
      <c r="C398"/>
      <c r="D398"/>
      <c r="E398"/>
      <c r="F398"/>
    </row>
    <row r="399" spans="2:6">
      <c r="B399"/>
      <c r="C399"/>
      <c r="D399"/>
      <c r="E399"/>
      <c r="F399"/>
    </row>
    <row r="400" spans="2:6">
      <c r="B400"/>
      <c r="C400"/>
      <c r="D400"/>
      <c r="E400"/>
      <c r="F400"/>
    </row>
    <row r="401" spans="2:6">
      <c r="B401"/>
      <c r="C401"/>
      <c r="D401"/>
      <c r="E401"/>
      <c r="F401"/>
    </row>
    <row r="402" spans="2:6">
      <c r="B402"/>
      <c r="C402"/>
      <c r="D402"/>
      <c r="E402"/>
      <c r="F402"/>
    </row>
    <row r="403" spans="2:6">
      <c r="B403"/>
      <c r="C403"/>
      <c r="D403"/>
      <c r="E403"/>
      <c r="F403"/>
    </row>
    <row r="404" spans="2:6">
      <c r="B404"/>
      <c r="C404"/>
      <c r="D404"/>
      <c r="E404"/>
      <c r="F404"/>
    </row>
    <row r="405" spans="2:6">
      <c r="B405"/>
      <c r="C405"/>
      <c r="D405"/>
      <c r="E405"/>
      <c r="F405"/>
    </row>
    <row r="406" spans="2:6">
      <c r="B406"/>
      <c r="C406"/>
      <c r="D406"/>
      <c r="E406"/>
      <c r="F406"/>
    </row>
    <row r="407" spans="2:6">
      <c r="B407"/>
      <c r="C407"/>
      <c r="D407"/>
      <c r="E407"/>
      <c r="F407"/>
    </row>
    <row r="408" spans="2:6">
      <c r="B408"/>
      <c r="C408"/>
      <c r="D408"/>
      <c r="E408"/>
      <c r="F408"/>
    </row>
    <row r="409" spans="2:6">
      <c r="B409"/>
      <c r="C409"/>
      <c r="D409"/>
      <c r="E409"/>
      <c r="F409"/>
    </row>
    <row r="410" spans="2:6">
      <c r="B410"/>
      <c r="C410"/>
      <c r="D410"/>
      <c r="E410"/>
      <c r="F410"/>
    </row>
    <row r="411" spans="2:6">
      <c r="B411"/>
      <c r="C411"/>
      <c r="D411"/>
      <c r="E411"/>
      <c r="F411"/>
    </row>
    <row r="412" spans="2:6">
      <c r="B412"/>
      <c r="C412"/>
      <c r="D412"/>
      <c r="E412"/>
      <c r="F412"/>
    </row>
    <row r="413" spans="2:6">
      <c r="B413"/>
      <c r="C413"/>
      <c r="D413"/>
      <c r="E413"/>
      <c r="F413"/>
    </row>
    <row r="414" spans="2:6">
      <c r="B414"/>
      <c r="C414"/>
      <c r="D414"/>
      <c r="E414"/>
      <c r="F414"/>
    </row>
    <row r="415" spans="2:6">
      <c r="B415"/>
      <c r="C415"/>
      <c r="D415"/>
      <c r="E415"/>
      <c r="F415"/>
    </row>
    <row r="416" spans="2:6">
      <c r="B416"/>
      <c r="C416"/>
      <c r="D416"/>
      <c r="E416"/>
      <c r="F416"/>
    </row>
    <row r="417" spans="2:6">
      <c r="B417"/>
      <c r="C417"/>
      <c r="D417"/>
      <c r="E417"/>
      <c r="F417"/>
    </row>
    <row r="418" spans="2:6">
      <c r="B418"/>
      <c r="C418"/>
      <c r="D418"/>
      <c r="E418"/>
      <c r="F418"/>
    </row>
    <row r="419" spans="2:6">
      <c r="B419"/>
      <c r="C419"/>
      <c r="D419"/>
      <c r="E419"/>
      <c r="F419"/>
    </row>
    <row r="420" spans="2:6">
      <c r="B420"/>
      <c r="C420"/>
      <c r="D420"/>
      <c r="E420"/>
      <c r="F420"/>
    </row>
    <row r="421" spans="2:6">
      <c r="B421"/>
      <c r="C421"/>
      <c r="D421"/>
      <c r="E421"/>
      <c r="F421"/>
    </row>
    <row r="422" spans="2:6">
      <c r="B422"/>
      <c r="C422"/>
      <c r="D422"/>
      <c r="E422"/>
      <c r="F422"/>
    </row>
    <row r="423" spans="2:6">
      <c r="B423"/>
      <c r="C423"/>
      <c r="D423"/>
      <c r="E423"/>
      <c r="F423"/>
    </row>
    <row r="424" spans="2:6">
      <c r="B424"/>
      <c r="C424"/>
      <c r="D424"/>
      <c r="E424"/>
      <c r="F424"/>
    </row>
    <row r="425" spans="2:6">
      <c r="B425"/>
      <c r="C425"/>
      <c r="D425"/>
      <c r="E425"/>
      <c r="F425"/>
    </row>
    <row r="426" spans="2:6">
      <c r="B426"/>
      <c r="C426"/>
      <c r="D426"/>
      <c r="E426"/>
      <c r="F426"/>
    </row>
    <row r="427" spans="2:6">
      <c r="B427"/>
      <c r="C427"/>
      <c r="D427"/>
      <c r="E427"/>
      <c r="F427"/>
    </row>
    <row r="428" spans="2:6">
      <c r="B428"/>
      <c r="C428"/>
      <c r="D428"/>
      <c r="E428"/>
      <c r="F428"/>
    </row>
    <row r="429" spans="2:6">
      <c r="B429"/>
      <c r="C429"/>
      <c r="D429"/>
      <c r="E429"/>
      <c r="F429"/>
    </row>
    <row r="430" spans="2:6">
      <c r="B430"/>
      <c r="C430"/>
      <c r="D430"/>
      <c r="E430"/>
      <c r="F430"/>
    </row>
    <row r="431" spans="2:6">
      <c r="B431"/>
      <c r="C431"/>
      <c r="D431"/>
      <c r="E431"/>
      <c r="F431"/>
    </row>
    <row r="432" spans="2:6">
      <c r="B432"/>
      <c r="C432"/>
      <c r="D432"/>
      <c r="E432"/>
      <c r="F432"/>
    </row>
    <row r="433" spans="2:6">
      <c r="B433"/>
      <c r="C433"/>
      <c r="D433"/>
      <c r="E433"/>
      <c r="F433"/>
    </row>
    <row r="434" spans="2:6">
      <c r="B434"/>
      <c r="C434"/>
      <c r="D434"/>
      <c r="E434"/>
      <c r="F434"/>
    </row>
    <row r="435" spans="2:6">
      <c r="B435"/>
      <c r="C435"/>
      <c r="D435"/>
      <c r="E435"/>
      <c r="F435"/>
    </row>
    <row r="436" spans="2:6">
      <c r="B436"/>
      <c r="C436"/>
      <c r="D436"/>
      <c r="E436"/>
      <c r="F436"/>
    </row>
    <row r="437" spans="2:6">
      <c r="B437"/>
      <c r="C437"/>
      <c r="D437"/>
      <c r="E437"/>
      <c r="F437"/>
    </row>
    <row r="438" spans="2:6">
      <c r="B438"/>
      <c r="C438"/>
      <c r="D438"/>
      <c r="E438"/>
      <c r="F438"/>
    </row>
    <row r="439" spans="2:6">
      <c r="B439"/>
      <c r="C439"/>
      <c r="D439"/>
      <c r="E439"/>
      <c r="F439"/>
    </row>
    <row r="440" spans="2:6">
      <c r="B440"/>
      <c r="C440"/>
      <c r="D440"/>
      <c r="E440"/>
      <c r="F440"/>
    </row>
    <row r="441" spans="2:6">
      <c r="B441"/>
      <c r="C441"/>
      <c r="D441"/>
      <c r="E441"/>
      <c r="F441"/>
    </row>
    <row r="442" spans="2:6">
      <c r="B442"/>
      <c r="C442"/>
      <c r="D442"/>
      <c r="E442"/>
      <c r="F442"/>
    </row>
    <row r="443" spans="2:6">
      <c r="B443"/>
      <c r="C443"/>
      <c r="D443"/>
      <c r="E443"/>
      <c r="F443"/>
    </row>
    <row r="444" spans="2:6">
      <c r="B444"/>
      <c r="C444"/>
      <c r="D444"/>
      <c r="E444"/>
      <c r="F444"/>
    </row>
    <row r="445" spans="2:6">
      <c r="B445"/>
      <c r="C445"/>
      <c r="D445"/>
      <c r="E445"/>
      <c r="F445"/>
    </row>
    <row r="446" spans="2:6">
      <c r="B446"/>
      <c r="C446"/>
      <c r="D446"/>
      <c r="E446"/>
      <c r="F446"/>
    </row>
    <row r="447" spans="2:6">
      <c r="B447"/>
      <c r="C447"/>
      <c r="D447"/>
      <c r="E447"/>
      <c r="F447"/>
    </row>
    <row r="448" spans="2:6">
      <c r="B448"/>
      <c r="C448"/>
      <c r="D448"/>
      <c r="E448"/>
      <c r="F448"/>
    </row>
    <row r="449" spans="2:6">
      <c r="B449"/>
      <c r="C449"/>
      <c r="D449"/>
      <c r="E449"/>
      <c r="F449"/>
    </row>
    <row r="450" spans="2:6">
      <c r="B450"/>
      <c r="C450"/>
      <c r="D450"/>
      <c r="E450"/>
      <c r="F450"/>
    </row>
    <row r="451" spans="2:6">
      <c r="B451"/>
      <c r="C451"/>
      <c r="D451"/>
      <c r="E451"/>
      <c r="F451"/>
    </row>
    <row r="452" spans="2:6">
      <c r="B452"/>
      <c r="C452"/>
      <c r="D452"/>
      <c r="E452"/>
      <c r="F452"/>
    </row>
    <row r="453" spans="2:6">
      <c r="B453"/>
      <c r="C453"/>
      <c r="D453"/>
      <c r="E453"/>
      <c r="F453"/>
    </row>
    <row r="454" spans="2:6">
      <c r="B454"/>
      <c r="C454"/>
      <c r="D454"/>
      <c r="E454"/>
      <c r="F454"/>
    </row>
    <row r="455" spans="2:6">
      <c r="B455"/>
      <c r="C455"/>
      <c r="D455"/>
      <c r="E455"/>
      <c r="F455"/>
    </row>
    <row r="456" spans="2:6">
      <c r="B456"/>
      <c r="C456"/>
      <c r="D456"/>
      <c r="E456"/>
      <c r="F456"/>
    </row>
    <row r="457" spans="2:6">
      <c r="B457"/>
      <c r="C457"/>
      <c r="D457"/>
      <c r="E457"/>
      <c r="F457"/>
    </row>
    <row r="458" spans="2:6">
      <c r="B458"/>
      <c r="C458"/>
      <c r="D458"/>
      <c r="E458"/>
      <c r="F458"/>
    </row>
    <row r="459" spans="2:6">
      <c r="B459"/>
      <c r="C459"/>
      <c r="D459"/>
      <c r="E459"/>
      <c r="F459"/>
    </row>
    <row r="460" spans="2:6">
      <c r="B460"/>
      <c r="C460"/>
      <c r="D460"/>
      <c r="E460"/>
      <c r="F460"/>
    </row>
    <row r="461" spans="2:6">
      <c r="B461"/>
      <c r="C461"/>
      <c r="D461"/>
      <c r="E461"/>
      <c r="F461"/>
    </row>
    <row r="462" spans="2:6">
      <c r="B462"/>
      <c r="C462"/>
      <c r="D462"/>
      <c r="E462"/>
      <c r="F462"/>
    </row>
    <row r="463" spans="2:6">
      <c r="B463"/>
      <c r="C463"/>
      <c r="D463"/>
      <c r="E463"/>
      <c r="F463"/>
    </row>
    <row r="464" spans="2:6">
      <c r="B464"/>
      <c r="C464"/>
      <c r="D464"/>
      <c r="E464"/>
      <c r="F464"/>
    </row>
    <row r="465" spans="2:6">
      <c r="B465"/>
      <c r="C465"/>
      <c r="D465"/>
      <c r="E465"/>
      <c r="F465"/>
    </row>
    <row r="466" spans="2:6">
      <c r="B466"/>
      <c r="C466"/>
      <c r="D466"/>
      <c r="E466"/>
      <c r="F466"/>
    </row>
    <row r="467" spans="2:6">
      <c r="B467"/>
      <c r="C467"/>
      <c r="D467"/>
      <c r="E467"/>
      <c r="F467"/>
    </row>
    <row r="468" spans="2:6">
      <c r="B468"/>
      <c r="C468"/>
      <c r="D468"/>
      <c r="E468"/>
      <c r="F468"/>
    </row>
    <row r="469" spans="2:6">
      <c r="B469"/>
      <c r="C469"/>
      <c r="D469"/>
      <c r="E469"/>
      <c r="F469"/>
    </row>
    <row r="470" spans="2:6">
      <c r="B470"/>
      <c r="C470"/>
      <c r="D470"/>
      <c r="E470"/>
      <c r="F470"/>
    </row>
    <row r="471" spans="2:6">
      <c r="B471"/>
      <c r="C471"/>
      <c r="D471"/>
      <c r="E471"/>
      <c r="F471"/>
    </row>
    <row r="472" spans="2:6">
      <c r="B472"/>
      <c r="C472"/>
      <c r="D472"/>
      <c r="E472"/>
      <c r="F472"/>
    </row>
    <row r="473" spans="2:6">
      <c r="B473"/>
      <c r="C473"/>
      <c r="D473"/>
      <c r="E473"/>
      <c r="F473"/>
    </row>
    <row r="474" spans="2:6">
      <c r="B474"/>
      <c r="C474"/>
      <c r="D474"/>
      <c r="E474"/>
      <c r="F474"/>
    </row>
    <row r="475" spans="2:6">
      <c r="B475"/>
      <c r="C475"/>
      <c r="D475"/>
      <c r="E475"/>
      <c r="F475"/>
    </row>
    <row r="476" spans="2:6">
      <c r="B476"/>
      <c r="C476"/>
      <c r="D476"/>
      <c r="E476"/>
      <c r="F476"/>
    </row>
    <row r="477" spans="2:6">
      <c r="B477"/>
      <c r="C477"/>
      <c r="D477"/>
      <c r="E477"/>
      <c r="F477"/>
    </row>
    <row r="478" spans="2:6">
      <c r="B478"/>
      <c r="C478"/>
      <c r="D478"/>
      <c r="E478"/>
      <c r="F478"/>
    </row>
    <row r="479" spans="2:6">
      <c r="B479"/>
      <c r="C479"/>
      <c r="D479"/>
      <c r="E479"/>
      <c r="F479"/>
    </row>
    <row r="480" spans="2:6">
      <c r="B480"/>
      <c r="C480"/>
      <c r="D480"/>
      <c r="E480"/>
      <c r="F480"/>
    </row>
    <row r="481" spans="2:6">
      <c r="B481"/>
      <c r="C481"/>
      <c r="D481"/>
      <c r="E481"/>
      <c r="F481"/>
    </row>
    <row r="482" spans="2:6">
      <c r="B482"/>
      <c r="C482"/>
      <c r="D482"/>
      <c r="E482"/>
      <c r="F482"/>
    </row>
    <row r="483" spans="2:6">
      <c r="B483"/>
      <c r="C483"/>
      <c r="D483"/>
      <c r="E483"/>
      <c r="F483"/>
    </row>
    <row r="484" spans="2:6">
      <c r="B484"/>
      <c r="C484"/>
      <c r="D484"/>
      <c r="E484"/>
      <c r="F484"/>
    </row>
    <row r="485" spans="2:6">
      <c r="B485"/>
      <c r="C485"/>
      <c r="D485"/>
      <c r="E485"/>
      <c r="F485"/>
    </row>
    <row r="486" spans="2:6">
      <c r="B486"/>
      <c r="C486"/>
      <c r="D486"/>
      <c r="E486"/>
      <c r="F486"/>
    </row>
    <row r="487" spans="2:6">
      <c r="B487"/>
      <c r="C487"/>
      <c r="D487"/>
      <c r="E487"/>
      <c r="F487"/>
    </row>
    <row r="488" spans="2:6">
      <c r="B488"/>
      <c r="C488"/>
      <c r="D488"/>
      <c r="E488"/>
      <c r="F488"/>
    </row>
    <row r="489" spans="2:6">
      <c r="B489"/>
      <c r="C489"/>
      <c r="D489"/>
      <c r="E489"/>
      <c r="F489"/>
    </row>
    <row r="490" spans="2:6">
      <c r="B490"/>
      <c r="C490"/>
      <c r="D490"/>
      <c r="E490"/>
      <c r="F490"/>
    </row>
    <row r="491" spans="2:6">
      <c r="B491"/>
      <c r="C491"/>
      <c r="D491"/>
      <c r="E491"/>
      <c r="F491"/>
    </row>
    <row r="492" spans="2:6">
      <c r="B492"/>
      <c r="C492"/>
      <c r="D492"/>
      <c r="E492"/>
      <c r="F492"/>
    </row>
    <row r="493" spans="2:6">
      <c r="B493"/>
      <c r="C493"/>
      <c r="D493"/>
      <c r="E493"/>
      <c r="F493"/>
    </row>
    <row r="494" spans="2:6">
      <c r="B494"/>
      <c r="C494"/>
      <c r="D494"/>
      <c r="E494"/>
      <c r="F494"/>
    </row>
    <row r="495" spans="2:6">
      <c r="B495"/>
      <c r="C495"/>
      <c r="D495"/>
      <c r="E495"/>
      <c r="F495"/>
    </row>
    <row r="496" spans="2:6">
      <c r="B496"/>
      <c r="C496"/>
      <c r="D496"/>
      <c r="E496"/>
      <c r="F496"/>
    </row>
    <row r="497" spans="2:6">
      <c r="B497"/>
      <c r="C497"/>
      <c r="D497"/>
      <c r="E497"/>
      <c r="F497"/>
    </row>
    <row r="498" spans="2:6">
      <c r="B498"/>
      <c r="C498"/>
      <c r="D498"/>
      <c r="E498"/>
      <c r="F498"/>
    </row>
    <row r="499" spans="2:6">
      <c r="B499"/>
      <c r="C499"/>
      <c r="D499"/>
      <c r="E499"/>
      <c r="F499"/>
    </row>
    <row r="500" spans="2:6">
      <c r="B500"/>
      <c r="C500"/>
      <c r="D500"/>
      <c r="E500"/>
      <c r="F500"/>
    </row>
    <row r="501" spans="2:6">
      <c r="B501"/>
      <c r="C501"/>
      <c r="D501"/>
      <c r="E501"/>
      <c r="F501"/>
    </row>
    <row r="502" spans="2:6">
      <c r="B502"/>
      <c r="C502"/>
      <c r="D502"/>
      <c r="E502"/>
      <c r="F502"/>
    </row>
    <row r="503" spans="2:6">
      <c r="B503"/>
      <c r="C503"/>
      <c r="D503"/>
      <c r="E503"/>
      <c r="F503"/>
    </row>
    <row r="504" spans="2:6">
      <c r="B504"/>
      <c r="C504"/>
      <c r="D504"/>
      <c r="E504"/>
      <c r="F504"/>
    </row>
    <row r="505" spans="2:6">
      <c r="B505"/>
      <c r="C505"/>
      <c r="D505"/>
      <c r="E505"/>
      <c r="F505"/>
    </row>
    <row r="506" spans="2:6">
      <c r="B506"/>
      <c r="C506"/>
      <c r="D506"/>
      <c r="E506"/>
      <c r="F506"/>
    </row>
    <row r="507" spans="2:6">
      <c r="B507"/>
      <c r="C507"/>
      <c r="D507"/>
      <c r="E507"/>
      <c r="F507"/>
    </row>
    <row r="508" spans="2:6">
      <c r="B508"/>
      <c r="C508"/>
      <c r="D508"/>
      <c r="E508"/>
      <c r="F508"/>
    </row>
    <row r="509" spans="2:6">
      <c r="B509"/>
      <c r="C509"/>
      <c r="D509"/>
      <c r="E509"/>
      <c r="F509"/>
    </row>
    <row r="510" spans="2:6">
      <c r="B510"/>
      <c r="C510"/>
      <c r="D510"/>
      <c r="E510"/>
      <c r="F510"/>
    </row>
    <row r="511" spans="2:6">
      <c r="B511"/>
      <c r="C511"/>
      <c r="D511"/>
      <c r="E511"/>
      <c r="F511"/>
    </row>
    <row r="512" spans="2:6">
      <c r="B512"/>
      <c r="C512"/>
      <c r="D512"/>
      <c r="E512"/>
      <c r="F512"/>
    </row>
    <row r="513" spans="2:6">
      <c r="B513"/>
      <c r="C513"/>
      <c r="D513"/>
      <c r="E513"/>
      <c r="F513"/>
    </row>
    <row r="514" spans="2:6">
      <c r="B514"/>
      <c r="C514"/>
      <c r="D514"/>
      <c r="E514"/>
      <c r="F514"/>
    </row>
    <row r="515" spans="2:6">
      <c r="B515"/>
      <c r="C515"/>
      <c r="D515"/>
      <c r="E515"/>
      <c r="F515"/>
    </row>
    <row r="516" spans="2:6">
      <c r="B516"/>
      <c r="C516"/>
      <c r="D516"/>
      <c r="E516"/>
      <c r="F516"/>
    </row>
    <row r="517" spans="2:6">
      <c r="B517"/>
      <c r="C517"/>
      <c r="D517"/>
      <c r="E517"/>
      <c r="F517"/>
    </row>
    <row r="518" spans="2:6">
      <c r="B518"/>
      <c r="C518"/>
      <c r="D518"/>
      <c r="E518"/>
      <c r="F518"/>
    </row>
    <row r="519" spans="2:6">
      <c r="B519"/>
      <c r="C519"/>
      <c r="D519"/>
      <c r="E519"/>
      <c r="F519"/>
    </row>
    <row r="520" spans="2:6">
      <c r="B520"/>
      <c r="C520"/>
      <c r="D520"/>
      <c r="E520"/>
      <c r="F520"/>
    </row>
    <row r="521" spans="2:6">
      <c r="B521"/>
      <c r="C521"/>
      <c r="D521"/>
      <c r="E521"/>
      <c r="F521"/>
    </row>
    <row r="522" spans="2:6">
      <c r="B522"/>
      <c r="C522"/>
      <c r="D522"/>
      <c r="E522"/>
      <c r="F522"/>
    </row>
    <row r="523" spans="2:6">
      <c r="B523"/>
      <c r="C523"/>
      <c r="D523"/>
      <c r="E523"/>
      <c r="F523"/>
    </row>
    <row r="524" spans="2:6">
      <c r="B524"/>
      <c r="C524"/>
      <c r="D524"/>
      <c r="E524"/>
      <c r="F524"/>
    </row>
    <row r="525" spans="2:6">
      <c r="B525"/>
      <c r="C525"/>
      <c r="D525"/>
      <c r="E525"/>
      <c r="F525"/>
    </row>
    <row r="526" spans="2:6">
      <c r="B526"/>
      <c r="C526"/>
      <c r="D526"/>
      <c r="E526"/>
      <c r="F526"/>
    </row>
    <row r="527" spans="2:6">
      <c r="B527"/>
      <c r="C527"/>
      <c r="D527"/>
      <c r="E527"/>
      <c r="F527"/>
    </row>
    <row r="528" spans="2:6">
      <c r="B528"/>
      <c r="C528"/>
      <c r="D528"/>
      <c r="E528"/>
      <c r="F528"/>
    </row>
    <row r="529" spans="2:6">
      <c r="B529"/>
      <c r="C529"/>
      <c r="D529"/>
      <c r="E529"/>
      <c r="F529"/>
    </row>
    <row r="530" spans="2:6">
      <c r="B530"/>
      <c r="C530"/>
      <c r="D530"/>
      <c r="E530"/>
      <c r="F530"/>
    </row>
    <row r="531" spans="2:6">
      <c r="B531"/>
      <c r="C531"/>
      <c r="D531"/>
      <c r="E531"/>
      <c r="F531"/>
    </row>
    <row r="532" spans="2:6">
      <c r="B532"/>
      <c r="C532"/>
      <c r="D532"/>
      <c r="E532"/>
      <c r="F532"/>
    </row>
    <row r="533" spans="2:6">
      <c r="B533"/>
      <c r="C533"/>
      <c r="D533"/>
      <c r="E533"/>
      <c r="F533"/>
    </row>
    <row r="534" spans="2:6">
      <c r="B534"/>
      <c r="C534"/>
      <c r="D534"/>
      <c r="E534"/>
      <c r="F534"/>
    </row>
    <row r="535" spans="2:6">
      <c r="B535"/>
      <c r="C535"/>
      <c r="D535"/>
      <c r="E535"/>
      <c r="F535"/>
    </row>
    <row r="536" spans="2:6">
      <c r="B536"/>
      <c r="C536"/>
      <c r="D536"/>
      <c r="E536"/>
      <c r="F536"/>
    </row>
    <row r="537" spans="2:6">
      <c r="B537"/>
      <c r="C537"/>
      <c r="D537"/>
      <c r="E537"/>
      <c r="F537"/>
    </row>
    <row r="538" spans="2:6">
      <c r="B538"/>
      <c r="C538"/>
      <c r="D538"/>
      <c r="E538"/>
      <c r="F538"/>
    </row>
    <row r="539" spans="2:6">
      <c r="B539"/>
      <c r="C539"/>
      <c r="D539"/>
      <c r="E539"/>
      <c r="F539"/>
    </row>
    <row r="540" spans="2:6">
      <c r="B540"/>
      <c r="C540"/>
      <c r="D540"/>
      <c r="E540"/>
      <c r="F540"/>
    </row>
    <row r="541" spans="2:6">
      <c r="B541"/>
      <c r="C541"/>
      <c r="D541"/>
      <c r="E541"/>
      <c r="F541"/>
    </row>
    <row r="542" spans="2:6">
      <c r="B542"/>
      <c r="C542"/>
      <c r="D542"/>
      <c r="E542"/>
      <c r="F542"/>
    </row>
    <row r="543" spans="2:6">
      <c r="B543"/>
      <c r="C543"/>
      <c r="D543"/>
      <c r="E543"/>
      <c r="F543"/>
    </row>
    <row r="544" spans="2:6">
      <c r="B544"/>
      <c r="C544"/>
      <c r="D544"/>
      <c r="E544"/>
      <c r="F544"/>
    </row>
    <row r="545" spans="2:6">
      <c r="B545"/>
      <c r="C545"/>
      <c r="D545"/>
      <c r="E545"/>
      <c r="F545"/>
    </row>
    <row r="546" spans="2:6">
      <c r="B546"/>
      <c r="C546"/>
      <c r="D546"/>
      <c r="E546"/>
      <c r="F546"/>
    </row>
    <row r="547" spans="2:6">
      <c r="B547"/>
      <c r="C547"/>
      <c r="D547"/>
      <c r="E547"/>
      <c r="F547"/>
    </row>
    <row r="548" spans="2:6">
      <c r="B548"/>
      <c r="C548"/>
      <c r="D548"/>
      <c r="E548"/>
      <c r="F548"/>
    </row>
    <row r="549" spans="2:6">
      <c r="B549"/>
      <c r="C549"/>
      <c r="D549"/>
      <c r="E549"/>
      <c r="F549"/>
    </row>
    <row r="550" spans="2:6">
      <c r="B550"/>
      <c r="C550"/>
      <c r="D550"/>
      <c r="E550"/>
      <c r="F550"/>
    </row>
    <row r="551" spans="2:6">
      <c r="B551"/>
      <c r="C551"/>
      <c r="D551"/>
      <c r="E551"/>
      <c r="F551"/>
    </row>
    <row r="552" spans="2:6">
      <c r="B552"/>
      <c r="C552"/>
      <c r="D552"/>
      <c r="E552"/>
      <c r="F552"/>
    </row>
    <row r="553" spans="2:6">
      <c r="B553"/>
      <c r="C553"/>
      <c r="D553"/>
      <c r="E553"/>
      <c r="F553"/>
    </row>
    <row r="554" spans="2:6">
      <c r="B554"/>
      <c r="C554"/>
      <c r="D554"/>
      <c r="E554"/>
      <c r="F554"/>
    </row>
    <row r="555" spans="2:6">
      <c r="B555"/>
      <c r="C555"/>
      <c r="D555"/>
      <c r="E555"/>
      <c r="F555"/>
    </row>
    <row r="556" spans="2:6">
      <c r="B556"/>
      <c r="C556"/>
      <c r="D556"/>
      <c r="E556"/>
      <c r="F556"/>
    </row>
    <row r="557" spans="2:6">
      <c r="B557"/>
      <c r="C557"/>
      <c r="D557"/>
      <c r="E557"/>
      <c r="F557"/>
    </row>
    <row r="558" spans="2:6">
      <c r="B558"/>
      <c r="C558"/>
      <c r="D558"/>
      <c r="E558"/>
      <c r="F558"/>
    </row>
    <row r="559" spans="2:6">
      <c r="B559"/>
      <c r="C559"/>
      <c r="D559"/>
      <c r="E559"/>
      <c r="F559"/>
    </row>
    <row r="560" spans="2:6">
      <c r="B560"/>
      <c r="C560"/>
      <c r="D560"/>
      <c r="E560"/>
      <c r="F560"/>
    </row>
    <row r="561" spans="2:6">
      <c r="B561"/>
      <c r="C561"/>
      <c r="D561"/>
      <c r="E561"/>
      <c r="F561"/>
    </row>
    <row r="562" spans="2:6">
      <c r="B562"/>
      <c r="C562"/>
      <c r="D562"/>
      <c r="E562"/>
      <c r="F562"/>
    </row>
    <row r="563" spans="2:6">
      <c r="B563"/>
      <c r="C563"/>
      <c r="D563"/>
      <c r="E563"/>
      <c r="F563"/>
    </row>
    <row r="564" spans="2:6">
      <c r="B564"/>
      <c r="C564"/>
      <c r="D564"/>
      <c r="E564"/>
      <c r="F564"/>
    </row>
    <row r="565" spans="2:6">
      <c r="B565"/>
      <c r="C565"/>
      <c r="D565"/>
      <c r="E565"/>
      <c r="F565"/>
    </row>
    <row r="566" spans="2:6">
      <c r="B566"/>
      <c r="C566"/>
      <c r="D566"/>
      <c r="E566"/>
      <c r="F566"/>
    </row>
    <row r="567" spans="2:6">
      <c r="B567"/>
      <c r="C567"/>
      <c r="D567"/>
      <c r="E567"/>
      <c r="F567"/>
    </row>
    <row r="568" spans="2:6">
      <c r="B568"/>
      <c r="C568"/>
      <c r="D568"/>
      <c r="E568"/>
      <c r="F568"/>
    </row>
    <row r="569" spans="2:6">
      <c r="B569"/>
      <c r="C569"/>
      <c r="D569"/>
      <c r="E569"/>
      <c r="F569"/>
    </row>
    <row r="570" spans="2:6">
      <c r="B570"/>
      <c r="C570"/>
      <c r="D570"/>
      <c r="E570"/>
      <c r="F570"/>
    </row>
    <row r="571" spans="2:6">
      <c r="B571"/>
      <c r="C571"/>
      <c r="D571"/>
      <c r="E571"/>
      <c r="F571"/>
    </row>
    <row r="572" spans="2:6">
      <c r="B572"/>
      <c r="C572"/>
      <c r="D572"/>
      <c r="E572"/>
      <c r="F572"/>
    </row>
    <row r="573" spans="2:6">
      <c r="B573"/>
      <c r="C573"/>
      <c r="D573"/>
      <c r="E573"/>
      <c r="F573"/>
    </row>
    <row r="574" spans="2:6">
      <c r="B574"/>
      <c r="C574"/>
      <c r="D574"/>
      <c r="E574"/>
      <c r="F574"/>
    </row>
    <row r="575" spans="2:6">
      <c r="B575"/>
      <c r="C575"/>
      <c r="D575"/>
      <c r="E575"/>
      <c r="F575"/>
    </row>
    <row r="576" spans="2:6">
      <c r="B576"/>
      <c r="C576"/>
      <c r="D576"/>
      <c r="E576"/>
      <c r="F576"/>
    </row>
    <row r="577" spans="2:6">
      <c r="B577"/>
      <c r="C577"/>
      <c r="D577"/>
      <c r="E577"/>
      <c r="F577"/>
    </row>
    <row r="578" spans="2:6">
      <c r="B578"/>
      <c r="C578"/>
      <c r="D578"/>
      <c r="E578"/>
      <c r="F578"/>
    </row>
    <row r="579" spans="2:6">
      <c r="B579"/>
      <c r="C579"/>
      <c r="D579"/>
      <c r="E579"/>
      <c r="F579"/>
    </row>
    <row r="580" spans="2:6">
      <c r="B580"/>
      <c r="C580"/>
      <c r="D580"/>
      <c r="E580"/>
      <c r="F580"/>
    </row>
    <row r="581" spans="2:6">
      <c r="B581"/>
      <c r="C581"/>
      <c r="D581"/>
      <c r="E581"/>
      <c r="F581"/>
    </row>
    <row r="582" spans="2:6">
      <c r="B582"/>
      <c r="C582"/>
      <c r="D582"/>
      <c r="E582"/>
      <c r="F582"/>
    </row>
    <row r="583" spans="2:6">
      <c r="B583"/>
      <c r="C583"/>
      <c r="D583"/>
      <c r="E583"/>
      <c r="F583"/>
    </row>
    <row r="584" spans="2:6">
      <c r="B584"/>
      <c r="C584"/>
      <c r="D584"/>
      <c r="E584"/>
      <c r="F584"/>
    </row>
    <row r="585" spans="2:6">
      <c r="B585"/>
      <c r="C585"/>
      <c r="D585"/>
      <c r="E585"/>
      <c r="F585"/>
    </row>
    <row r="586" spans="2:6">
      <c r="B586"/>
      <c r="C586"/>
      <c r="D586"/>
      <c r="E586"/>
      <c r="F586"/>
    </row>
    <row r="587" spans="2:6">
      <c r="B587"/>
      <c r="C587"/>
      <c r="D587"/>
      <c r="E587"/>
      <c r="F587"/>
    </row>
    <row r="588" spans="2:6">
      <c r="B588"/>
      <c r="C588"/>
      <c r="D588"/>
      <c r="E588"/>
      <c r="F588"/>
    </row>
    <row r="589" spans="2:6">
      <c r="B589"/>
      <c r="C589"/>
      <c r="D589"/>
      <c r="E589"/>
      <c r="F589"/>
    </row>
    <row r="590" spans="2:6">
      <c r="B590"/>
      <c r="C590"/>
      <c r="D590"/>
      <c r="E590"/>
      <c r="F590"/>
    </row>
    <row r="591" spans="2:6">
      <c r="B591"/>
      <c r="C591"/>
      <c r="D591"/>
      <c r="E591"/>
      <c r="F591"/>
    </row>
    <row r="592" spans="2:6">
      <c r="B592"/>
      <c r="C592"/>
      <c r="D592"/>
      <c r="E592"/>
      <c r="F592"/>
    </row>
    <row r="593" spans="2:6">
      <c r="B593"/>
      <c r="C593"/>
      <c r="D593"/>
      <c r="E593"/>
      <c r="F593"/>
    </row>
    <row r="594" spans="2:6">
      <c r="B594"/>
      <c r="C594"/>
      <c r="D594"/>
      <c r="E594"/>
      <c r="F594"/>
    </row>
    <row r="595" spans="2:6">
      <c r="B595"/>
      <c r="C595"/>
      <c r="D595"/>
      <c r="E595"/>
      <c r="F595"/>
    </row>
    <row r="596" spans="2:6">
      <c r="B596"/>
      <c r="C596"/>
      <c r="D596"/>
      <c r="E596"/>
      <c r="F596"/>
    </row>
    <row r="597" spans="2:6">
      <c r="B597"/>
      <c r="C597"/>
      <c r="D597"/>
      <c r="E597"/>
      <c r="F597"/>
    </row>
    <row r="598" spans="2:6">
      <c r="B598"/>
      <c r="C598"/>
      <c r="D598"/>
      <c r="E598"/>
      <c r="F598"/>
    </row>
    <row r="599" spans="2:6">
      <c r="B599"/>
      <c r="C599"/>
      <c r="D599"/>
      <c r="E599"/>
      <c r="F599"/>
    </row>
    <row r="600" spans="2:6">
      <c r="B600"/>
      <c r="C600"/>
      <c r="D600"/>
      <c r="E600"/>
      <c r="F600"/>
    </row>
    <row r="601" spans="2:6">
      <c r="B601"/>
      <c r="C601"/>
      <c r="D601"/>
      <c r="E601"/>
      <c r="F601"/>
    </row>
    <row r="602" spans="2:6">
      <c r="B602"/>
      <c r="C602"/>
      <c r="D602"/>
      <c r="E602"/>
      <c r="F602"/>
    </row>
    <row r="603" spans="2:6">
      <c r="B603"/>
      <c r="C603"/>
      <c r="D603"/>
      <c r="E603"/>
      <c r="F603"/>
    </row>
    <row r="604" spans="2:6">
      <c r="B604"/>
      <c r="C604"/>
      <c r="D604"/>
      <c r="E604"/>
      <c r="F604"/>
    </row>
    <row r="605" spans="2:6">
      <c r="B605"/>
      <c r="C605"/>
      <c r="D605"/>
      <c r="E605"/>
      <c r="F605"/>
    </row>
    <row r="606" spans="2:6">
      <c r="B606"/>
      <c r="C606"/>
      <c r="D606"/>
      <c r="E606"/>
      <c r="F606"/>
    </row>
    <row r="607" spans="2:6">
      <c r="B607"/>
      <c r="C607"/>
      <c r="D607"/>
      <c r="E607"/>
      <c r="F607"/>
    </row>
    <row r="608" spans="2:6">
      <c r="B608"/>
      <c r="C608"/>
      <c r="D608"/>
      <c r="E608"/>
      <c r="F608"/>
    </row>
    <row r="609" spans="2:6">
      <c r="B609"/>
      <c r="C609"/>
      <c r="D609"/>
      <c r="E609"/>
      <c r="F609"/>
    </row>
    <row r="610" spans="2:6">
      <c r="B610"/>
      <c r="C610"/>
      <c r="D610"/>
      <c r="E610"/>
      <c r="F610"/>
    </row>
    <row r="611" spans="2:6">
      <c r="B611"/>
      <c r="C611"/>
      <c r="D611"/>
      <c r="E611"/>
      <c r="F611"/>
    </row>
    <row r="612" spans="2:6">
      <c r="B612"/>
      <c r="C612"/>
      <c r="D612"/>
      <c r="E612"/>
      <c r="F612"/>
    </row>
    <row r="613" spans="2:6">
      <c r="B613"/>
      <c r="C613"/>
      <c r="D613"/>
      <c r="E613"/>
      <c r="F613"/>
    </row>
    <row r="614" spans="2:6">
      <c r="B614"/>
      <c r="C614"/>
      <c r="D614"/>
      <c r="E614"/>
      <c r="F614"/>
    </row>
    <row r="615" spans="2:6">
      <c r="B615"/>
      <c r="C615"/>
      <c r="D615"/>
      <c r="E615"/>
      <c r="F615"/>
    </row>
    <row r="616" spans="2:6">
      <c r="B616"/>
      <c r="C616"/>
      <c r="D616"/>
      <c r="E616"/>
      <c r="F616"/>
    </row>
    <row r="617" spans="2:6">
      <c r="B617"/>
      <c r="C617"/>
      <c r="D617"/>
      <c r="E617"/>
      <c r="F617"/>
    </row>
    <row r="618" spans="2:6">
      <c r="B618"/>
      <c r="C618"/>
      <c r="D618"/>
      <c r="E618"/>
      <c r="F618"/>
    </row>
    <row r="619" spans="2:6">
      <c r="B619"/>
      <c r="C619"/>
      <c r="D619"/>
      <c r="E619"/>
      <c r="F619"/>
    </row>
    <row r="620" spans="2:6">
      <c r="B620"/>
      <c r="C620"/>
      <c r="D620"/>
      <c r="E620"/>
      <c r="F620"/>
    </row>
    <row r="621" spans="2:6">
      <c r="B621"/>
      <c r="C621"/>
      <c r="D621"/>
      <c r="E621"/>
      <c r="F621"/>
    </row>
    <row r="622" spans="2:6">
      <c r="B622"/>
      <c r="C622"/>
      <c r="D622"/>
      <c r="E622"/>
      <c r="F622"/>
    </row>
    <row r="623" spans="2:6">
      <c r="B623"/>
      <c r="C623"/>
      <c r="D623"/>
      <c r="E623"/>
      <c r="F623"/>
    </row>
    <row r="624" spans="2:6">
      <c r="B624"/>
      <c r="C624"/>
      <c r="D624"/>
      <c r="E624"/>
      <c r="F624"/>
    </row>
    <row r="625" spans="2:6">
      <c r="B625"/>
      <c r="C625"/>
      <c r="D625"/>
      <c r="E625"/>
      <c r="F625"/>
    </row>
    <row r="626" spans="2:6">
      <c r="B626"/>
      <c r="C626"/>
      <c r="D626"/>
      <c r="E626"/>
      <c r="F626"/>
    </row>
    <row r="627" spans="2:6">
      <c r="B627"/>
      <c r="C627"/>
      <c r="D627"/>
      <c r="E627"/>
      <c r="F627"/>
    </row>
    <row r="628" spans="2:6">
      <c r="B628"/>
      <c r="C628"/>
      <c r="D628"/>
      <c r="E628"/>
      <c r="F628"/>
    </row>
    <row r="629" spans="2:6">
      <c r="B629"/>
      <c r="C629"/>
      <c r="D629"/>
      <c r="E629"/>
      <c r="F629"/>
    </row>
    <row r="630" spans="2:6">
      <c r="B630"/>
      <c r="C630"/>
      <c r="D630"/>
      <c r="E630"/>
      <c r="F630"/>
    </row>
    <row r="631" spans="2:6">
      <c r="B631"/>
      <c r="C631"/>
      <c r="D631"/>
      <c r="E631"/>
      <c r="F631"/>
    </row>
    <row r="632" spans="2:6">
      <c r="B632"/>
      <c r="C632"/>
      <c r="D632"/>
      <c r="E632"/>
      <c r="F632"/>
    </row>
    <row r="633" spans="2:6">
      <c r="B633"/>
      <c r="C633"/>
      <c r="D633"/>
      <c r="E633"/>
      <c r="F633"/>
    </row>
    <row r="634" spans="2:6">
      <c r="B634"/>
      <c r="C634"/>
      <c r="D634"/>
      <c r="E634"/>
      <c r="F634"/>
    </row>
    <row r="635" spans="2:6">
      <c r="B635"/>
      <c r="C635"/>
      <c r="D635"/>
      <c r="E635"/>
      <c r="F635"/>
    </row>
    <row r="636" spans="2:6">
      <c r="B636"/>
      <c r="C636"/>
      <c r="D636"/>
      <c r="E636"/>
      <c r="F636"/>
    </row>
    <row r="637" spans="2:6">
      <c r="B637"/>
      <c r="C637"/>
      <c r="D637"/>
      <c r="E637"/>
      <c r="F637"/>
    </row>
    <row r="638" spans="2:6">
      <c r="B638"/>
      <c r="C638"/>
      <c r="D638"/>
      <c r="E638"/>
      <c r="F638"/>
    </row>
    <row r="639" spans="2:6">
      <c r="B639"/>
      <c r="C639"/>
      <c r="D639"/>
      <c r="E639"/>
      <c r="F639"/>
    </row>
    <row r="640" spans="2:6">
      <c r="B640"/>
      <c r="C640"/>
      <c r="D640"/>
      <c r="E640"/>
      <c r="F640"/>
    </row>
    <row r="641" spans="2:6">
      <c r="B641"/>
      <c r="C641"/>
      <c r="D641"/>
      <c r="E641"/>
      <c r="F641"/>
    </row>
    <row r="642" spans="2:6">
      <c r="B642"/>
      <c r="C642"/>
      <c r="D642"/>
      <c r="E642"/>
      <c r="F642"/>
    </row>
    <row r="643" spans="2:6">
      <c r="B643"/>
      <c r="C643"/>
      <c r="D643"/>
      <c r="E643"/>
      <c r="F643"/>
    </row>
    <row r="644" spans="2:6">
      <c r="B644"/>
      <c r="C644"/>
      <c r="D644"/>
      <c r="E644"/>
      <c r="F644"/>
    </row>
    <row r="645" spans="2:6">
      <c r="B645"/>
      <c r="C645"/>
      <c r="D645"/>
      <c r="E645"/>
      <c r="F645"/>
    </row>
    <row r="646" spans="2:6">
      <c r="B646"/>
      <c r="C646"/>
      <c r="D646"/>
      <c r="E646"/>
      <c r="F646"/>
    </row>
    <row r="647" spans="2:6">
      <c r="B647"/>
      <c r="C647"/>
      <c r="D647"/>
      <c r="E647"/>
      <c r="F647"/>
    </row>
    <row r="648" spans="2:6">
      <c r="B648"/>
      <c r="C648"/>
      <c r="D648"/>
      <c r="E648"/>
      <c r="F648"/>
    </row>
    <row r="649" spans="2:6">
      <c r="B649"/>
      <c r="C649"/>
      <c r="D649"/>
      <c r="E649"/>
      <c r="F649"/>
    </row>
    <row r="650" spans="2:6">
      <c r="B650"/>
      <c r="C650"/>
      <c r="D650"/>
      <c r="E650"/>
      <c r="F650"/>
    </row>
    <row r="651" spans="2:6">
      <c r="B651"/>
      <c r="C651"/>
      <c r="D651"/>
      <c r="E651"/>
      <c r="F651"/>
    </row>
    <row r="652" spans="2:6">
      <c r="B652"/>
      <c r="C652"/>
      <c r="D652"/>
      <c r="E652"/>
      <c r="F652"/>
    </row>
    <row r="653" spans="2:6">
      <c r="B653"/>
      <c r="C653"/>
      <c r="D653"/>
      <c r="E653"/>
      <c r="F653"/>
    </row>
    <row r="654" spans="2:6">
      <c r="B654"/>
      <c r="C654"/>
      <c r="D654"/>
      <c r="E654"/>
      <c r="F654"/>
    </row>
    <row r="655" spans="2:6">
      <c r="B655"/>
      <c r="C655"/>
      <c r="D655"/>
      <c r="E655"/>
      <c r="F655"/>
    </row>
    <row r="656" spans="2:6">
      <c r="B656"/>
      <c r="C656"/>
      <c r="D656"/>
      <c r="E656"/>
      <c r="F656"/>
    </row>
    <row r="657" spans="2:6">
      <c r="B657"/>
      <c r="C657"/>
      <c r="D657"/>
      <c r="E657"/>
      <c r="F657"/>
    </row>
    <row r="658" spans="2:6">
      <c r="B658"/>
      <c r="C658"/>
      <c r="D658"/>
      <c r="E658"/>
      <c r="F658"/>
    </row>
    <row r="659" spans="2:6">
      <c r="B659"/>
      <c r="C659"/>
      <c r="D659"/>
      <c r="E659"/>
      <c r="F659"/>
    </row>
    <row r="660" spans="2:6">
      <c r="B660"/>
      <c r="C660"/>
      <c r="D660"/>
      <c r="E660"/>
      <c r="F660"/>
    </row>
    <row r="661" spans="2:6">
      <c r="B661"/>
      <c r="C661"/>
      <c r="D661"/>
      <c r="E661"/>
      <c r="F661"/>
    </row>
    <row r="662" spans="2:6">
      <c r="B662"/>
      <c r="C662"/>
      <c r="D662"/>
      <c r="E662"/>
      <c r="F662"/>
    </row>
    <row r="663" spans="2:6">
      <c r="B663"/>
      <c r="C663"/>
      <c r="D663"/>
      <c r="E663"/>
      <c r="F663"/>
    </row>
    <row r="664" spans="2:6">
      <c r="B664"/>
      <c r="C664"/>
      <c r="D664"/>
      <c r="E664"/>
      <c r="F664"/>
    </row>
    <row r="665" spans="2:6">
      <c r="B665"/>
      <c r="C665"/>
      <c r="D665"/>
      <c r="E665"/>
      <c r="F665"/>
    </row>
    <row r="666" spans="2:6">
      <c r="B666"/>
      <c r="C666"/>
      <c r="D666"/>
      <c r="E666"/>
      <c r="F666"/>
    </row>
    <row r="667" spans="2:6">
      <c r="B667"/>
      <c r="C667"/>
      <c r="D667"/>
      <c r="E667"/>
      <c r="F667"/>
    </row>
    <row r="668" spans="2:6">
      <c r="B668"/>
      <c r="C668"/>
      <c r="D668"/>
      <c r="E668"/>
      <c r="F668"/>
    </row>
    <row r="669" spans="2:6">
      <c r="B669"/>
      <c r="C669"/>
      <c r="D669"/>
      <c r="E669"/>
      <c r="F669"/>
    </row>
    <row r="670" spans="2:6">
      <c r="B670"/>
      <c r="C670"/>
      <c r="D670"/>
      <c r="E670"/>
      <c r="F670"/>
    </row>
    <row r="671" spans="2:6">
      <c r="B671"/>
      <c r="C671"/>
      <c r="D671"/>
      <c r="E671"/>
      <c r="F671"/>
    </row>
    <row r="672" spans="2:6">
      <c r="B672"/>
      <c r="C672"/>
      <c r="D672"/>
      <c r="E672"/>
      <c r="F672"/>
    </row>
    <row r="673" spans="2:6">
      <c r="B673"/>
      <c r="C673"/>
      <c r="D673"/>
      <c r="E673"/>
      <c r="F673"/>
    </row>
    <row r="674" spans="2:6">
      <c r="B674"/>
      <c r="C674"/>
      <c r="D674"/>
      <c r="E674"/>
      <c r="F674"/>
    </row>
    <row r="675" spans="2:6">
      <c r="B675"/>
      <c r="C675"/>
      <c r="D675"/>
      <c r="E675"/>
      <c r="F675"/>
    </row>
    <row r="676" spans="2:6">
      <c r="B676"/>
      <c r="C676"/>
      <c r="D676"/>
      <c r="E676"/>
      <c r="F676"/>
    </row>
    <row r="677" spans="2:6">
      <c r="B677"/>
      <c r="C677"/>
      <c r="D677"/>
      <c r="E677"/>
      <c r="F677"/>
    </row>
    <row r="678" spans="2:6">
      <c r="B678"/>
      <c r="C678"/>
      <c r="D678"/>
      <c r="E678"/>
      <c r="F678"/>
    </row>
    <row r="679" spans="2:6">
      <c r="B679"/>
      <c r="C679"/>
      <c r="D679"/>
      <c r="E679"/>
      <c r="F679"/>
    </row>
    <row r="680" spans="2:6">
      <c r="B680"/>
      <c r="C680"/>
      <c r="D680"/>
      <c r="E680"/>
      <c r="F680"/>
    </row>
    <row r="681" spans="2:6">
      <c r="B681"/>
      <c r="C681"/>
      <c r="D681"/>
      <c r="E681"/>
      <c r="F681"/>
    </row>
    <row r="682" spans="2:6">
      <c r="B682"/>
      <c r="C682"/>
      <c r="D682"/>
      <c r="E682"/>
      <c r="F682"/>
    </row>
    <row r="683" spans="2:6">
      <c r="B683"/>
      <c r="C683"/>
      <c r="D683"/>
      <c r="E683"/>
      <c r="F683"/>
    </row>
    <row r="684" spans="2:6">
      <c r="B684"/>
      <c r="C684"/>
      <c r="D684"/>
      <c r="E684"/>
      <c r="F684"/>
    </row>
    <row r="685" spans="2:6">
      <c r="B685"/>
      <c r="C685"/>
      <c r="D685"/>
      <c r="E685"/>
      <c r="F685"/>
    </row>
    <row r="686" spans="2:6">
      <c r="B686"/>
      <c r="C686"/>
      <c r="D686"/>
      <c r="E686"/>
      <c r="F686"/>
    </row>
    <row r="687" spans="2:6">
      <c r="B687"/>
      <c r="C687"/>
      <c r="D687"/>
      <c r="E687"/>
      <c r="F687"/>
    </row>
    <row r="688" spans="2:6">
      <c r="B688"/>
      <c r="C688"/>
      <c r="D688"/>
      <c r="E688"/>
      <c r="F688"/>
    </row>
    <row r="689" spans="2:6">
      <c r="B689"/>
      <c r="C689"/>
      <c r="D689"/>
      <c r="E689"/>
      <c r="F689"/>
    </row>
    <row r="690" spans="2:6">
      <c r="B690"/>
      <c r="C690"/>
      <c r="D690"/>
      <c r="E690"/>
      <c r="F690"/>
    </row>
    <row r="691" spans="2:6">
      <c r="B691"/>
      <c r="C691"/>
      <c r="D691"/>
      <c r="E691"/>
      <c r="F691"/>
    </row>
    <row r="692" spans="2:6">
      <c r="B692"/>
      <c r="C692"/>
      <c r="D692"/>
      <c r="E692"/>
      <c r="F692"/>
    </row>
    <row r="693" spans="2:6">
      <c r="B693"/>
      <c r="C693"/>
      <c r="D693"/>
      <c r="E693"/>
      <c r="F693"/>
    </row>
    <row r="694" spans="2:6">
      <c r="B694"/>
      <c r="C694"/>
      <c r="D694"/>
      <c r="E694"/>
      <c r="F694"/>
    </row>
    <row r="695" spans="2:6">
      <c r="B695"/>
      <c r="C695"/>
      <c r="D695"/>
      <c r="E695"/>
      <c r="F695"/>
    </row>
    <row r="696" spans="2:6">
      <c r="B696"/>
      <c r="C696"/>
      <c r="D696"/>
      <c r="E696"/>
      <c r="F696"/>
    </row>
    <row r="697" spans="2:6">
      <c r="B697"/>
      <c r="C697"/>
      <c r="D697"/>
      <c r="E697"/>
      <c r="F697"/>
    </row>
    <row r="698" spans="2:6">
      <c r="B698"/>
      <c r="C698"/>
      <c r="D698"/>
      <c r="E698"/>
      <c r="F698"/>
    </row>
    <row r="699" spans="2:6">
      <c r="B699"/>
      <c r="C699"/>
      <c r="D699"/>
      <c r="E699"/>
      <c r="F699"/>
    </row>
    <row r="700" spans="2:6">
      <c r="B700"/>
      <c r="C700"/>
      <c r="D700"/>
      <c r="E700"/>
      <c r="F700"/>
    </row>
    <row r="701" spans="2:6">
      <c r="B701"/>
      <c r="C701"/>
      <c r="D701"/>
      <c r="E701"/>
      <c r="F701"/>
    </row>
    <row r="702" spans="2:6">
      <c r="B702"/>
      <c r="C702"/>
      <c r="D702"/>
      <c r="E702"/>
      <c r="F702"/>
    </row>
    <row r="703" spans="2:6">
      <c r="B703"/>
      <c r="C703"/>
      <c r="D703"/>
      <c r="E703"/>
      <c r="F703"/>
    </row>
    <row r="704" spans="2:6">
      <c r="B704"/>
      <c r="C704"/>
      <c r="D704"/>
      <c r="E704"/>
      <c r="F704"/>
    </row>
    <row r="705" spans="2:6">
      <c r="B705"/>
      <c r="C705"/>
      <c r="D705"/>
      <c r="E705"/>
      <c r="F705"/>
    </row>
    <row r="706" spans="2:6">
      <c r="B706"/>
      <c r="C706"/>
      <c r="D706"/>
      <c r="E706"/>
      <c r="F706"/>
    </row>
    <row r="707" spans="2:6">
      <c r="B707"/>
      <c r="C707"/>
      <c r="D707"/>
      <c r="E707"/>
      <c r="F707"/>
    </row>
    <row r="708" spans="2:6">
      <c r="B708"/>
      <c r="C708"/>
      <c r="D708"/>
      <c r="E708"/>
      <c r="F708"/>
    </row>
    <row r="709" spans="2:6">
      <c r="B709"/>
      <c r="C709"/>
      <c r="D709"/>
      <c r="E709"/>
      <c r="F709"/>
    </row>
    <row r="710" spans="2:6">
      <c r="B710"/>
      <c r="C710"/>
      <c r="D710"/>
      <c r="E710"/>
      <c r="F710"/>
    </row>
    <row r="711" spans="2:6">
      <c r="B711"/>
      <c r="C711"/>
      <c r="D711"/>
      <c r="E711"/>
      <c r="F711"/>
    </row>
    <row r="712" spans="2:6">
      <c r="B712"/>
      <c r="C712"/>
      <c r="D712"/>
      <c r="E712"/>
      <c r="F712"/>
    </row>
    <row r="713" spans="2:6">
      <c r="B713"/>
      <c r="C713"/>
      <c r="D713"/>
      <c r="E713"/>
      <c r="F713"/>
    </row>
    <row r="714" spans="2:6">
      <c r="B714"/>
      <c r="C714"/>
      <c r="D714"/>
      <c r="E714"/>
      <c r="F714"/>
    </row>
    <row r="715" spans="2:6">
      <c r="B715"/>
      <c r="C715"/>
      <c r="D715"/>
      <c r="E715"/>
      <c r="F715"/>
    </row>
    <row r="716" spans="2:6">
      <c r="B716"/>
      <c r="C716"/>
      <c r="D716"/>
      <c r="E716"/>
      <c r="F716"/>
    </row>
    <row r="717" spans="2:6">
      <c r="B717"/>
      <c r="C717"/>
      <c r="D717"/>
      <c r="E717"/>
      <c r="F717"/>
    </row>
    <row r="718" spans="2:6">
      <c r="B718"/>
      <c r="C718"/>
      <c r="D718"/>
      <c r="E718"/>
      <c r="F718"/>
    </row>
    <row r="719" spans="2:6">
      <c r="B719"/>
      <c r="C719"/>
      <c r="D719"/>
      <c r="E719"/>
      <c r="F719"/>
    </row>
    <row r="720" spans="2:6">
      <c r="B720"/>
      <c r="C720"/>
      <c r="D720"/>
      <c r="E720"/>
      <c r="F720"/>
    </row>
    <row r="721" spans="2:6">
      <c r="B721"/>
      <c r="C721"/>
      <c r="D721"/>
      <c r="E721"/>
      <c r="F721"/>
    </row>
    <row r="722" spans="2:6">
      <c r="B722"/>
      <c r="C722"/>
      <c r="D722"/>
      <c r="E722"/>
      <c r="F722"/>
    </row>
    <row r="723" spans="2:6">
      <c r="B723"/>
      <c r="C723"/>
      <c r="D723"/>
      <c r="E723"/>
      <c r="F723"/>
    </row>
    <row r="724" spans="2:6">
      <c r="B724"/>
      <c r="C724"/>
      <c r="D724"/>
      <c r="E724"/>
      <c r="F724"/>
    </row>
    <row r="725" spans="2:6">
      <c r="B725"/>
      <c r="C725"/>
      <c r="D725"/>
      <c r="E725"/>
      <c r="F725"/>
    </row>
    <row r="726" spans="2:6">
      <c r="B726"/>
      <c r="C726"/>
      <c r="D726"/>
      <c r="E726"/>
      <c r="F726"/>
    </row>
    <row r="727" spans="2:6">
      <c r="B727"/>
      <c r="C727"/>
      <c r="D727"/>
      <c r="E727"/>
      <c r="F727"/>
    </row>
    <row r="728" spans="2:6">
      <c r="B728"/>
      <c r="C728"/>
      <c r="D728"/>
      <c r="E728"/>
      <c r="F728"/>
    </row>
    <row r="729" spans="2:6">
      <c r="B729"/>
      <c r="C729"/>
      <c r="D729"/>
      <c r="E729"/>
      <c r="F729"/>
    </row>
    <row r="730" spans="2:6">
      <c r="B730"/>
      <c r="C730"/>
      <c r="D730"/>
      <c r="E730"/>
      <c r="F730"/>
    </row>
    <row r="731" spans="2:6">
      <c r="B731"/>
      <c r="C731"/>
      <c r="D731"/>
      <c r="E731"/>
      <c r="F731"/>
    </row>
    <row r="732" spans="2:6">
      <c r="B732"/>
      <c r="C732"/>
      <c r="D732"/>
      <c r="E732"/>
      <c r="F732"/>
    </row>
    <row r="733" spans="2:6">
      <c r="B733"/>
      <c r="C733"/>
      <c r="D733"/>
      <c r="E733"/>
      <c r="F733"/>
    </row>
    <row r="734" spans="2:6">
      <c r="B734"/>
      <c r="C734"/>
      <c r="D734"/>
      <c r="E734"/>
      <c r="F734"/>
    </row>
    <row r="735" spans="2:6">
      <c r="B735"/>
      <c r="C735"/>
      <c r="D735"/>
      <c r="E735"/>
      <c r="F735"/>
    </row>
    <row r="736" spans="2:6">
      <c r="B736"/>
      <c r="C736"/>
      <c r="D736"/>
      <c r="E736"/>
      <c r="F736"/>
    </row>
    <row r="737" spans="2:6">
      <c r="B737"/>
      <c r="C737"/>
      <c r="D737"/>
      <c r="E737"/>
      <c r="F737"/>
    </row>
    <row r="738" spans="2:6">
      <c r="B738"/>
      <c r="C738"/>
      <c r="D738"/>
      <c r="E738"/>
      <c r="F738"/>
    </row>
    <row r="739" spans="2:6">
      <c r="B739"/>
      <c r="C739"/>
      <c r="D739"/>
      <c r="E739"/>
      <c r="F739"/>
    </row>
    <row r="740" spans="2:6">
      <c r="B740"/>
      <c r="C740"/>
      <c r="D740"/>
      <c r="E740"/>
      <c r="F740"/>
    </row>
    <row r="741" spans="2:6">
      <c r="B741"/>
      <c r="C741"/>
      <c r="D741"/>
      <c r="E741"/>
      <c r="F741"/>
    </row>
    <row r="742" spans="2:6">
      <c r="B742"/>
      <c r="C742"/>
      <c r="D742"/>
      <c r="E742"/>
      <c r="F742"/>
    </row>
    <row r="743" spans="2:6">
      <c r="B743"/>
      <c r="C743"/>
      <c r="D743"/>
      <c r="E743"/>
      <c r="F743"/>
    </row>
    <row r="744" spans="2:6">
      <c r="B744"/>
      <c r="C744"/>
      <c r="D744"/>
      <c r="E744"/>
      <c r="F744"/>
    </row>
    <row r="745" spans="2:6">
      <c r="B745"/>
      <c r="C745"/>
      <c r="D745"/>
      <c r="E745"/>
      <c r="F745"/>
    </row>
    <row r="746" spans="2:6">
      <c r="B746"/>
      <c r="C746"/>
      <c r="D746"/>
      <c r="E746"/>
      <c r="F746"/>
    </row>
    <row r="747" spans="2:6">
      <c r="B747"/>
      <c r="C747"/>
      <c r="D747"/>
      <c r="E747"/>
      <c r="F747"/>
    </row>
    <row r="748" spans="2:6">
      <c r="B748"/>
      <c r="C748"/>
      <c r="D748"/>
      <c r="E748"/>
      <c r="F748"/>
    </row>
    <row r="749" spans="2:6">
      <c r="B749"/>
      <c r="C749"/>
      <c r="D749"/>
      <c r="E749"/>
      <c r="F749"/>
    </row>
    <row r="750" spans="2:6">
      <c r="B750"/>
      <c r="C750"/>
      <c r="D750"/>
      <c r="E750"/>
      <c r="F750"/>
    </row>
    <row r="751" spans="2:6">
      <c r="B751"/>
      <c r="C751"/>
      <c r="D751"/>
      <c r="E751"/>
      <c r="F751"/>
    </row>
    <row r="752" spans="2:6">
      <c r="B752"/>
      <c r="C752"/>
      <c r="D752"/>
      <c r="E752"/>
      <c r="F752"/>
    </row>
    <row r="753" spans="2:6">
      <c r="B753"/>
      <c r="C753"/>
      <c r="D753"/>
      <c r="E753"/>
      <c r="F753"/>
    </row>
    <row r="754" spans="2:6">
      <c r="B754"/>
      <c r="C754"/>
      <c r="D754"/>
      <c r="E754"/>
      <c r="F754"/>
    </row>
    <row r="755" spans="2:6">
      <c r="B755"/>
      <c r="C755"/>
      <c r="D755"/>
      <c r="E755"/>
      <c r="F755"/>
    </row>
    <row r="756" spans="2:6">
      <c r="B756"/>
      <c r="C756"/>
      <c r="D756"/>
      <c r="E756"/>
      <c r="F756"/>
    </row>
    <row r="757" spans="2:6">
      <c r="B757"/>
      <c r="C757"/>
      <c r="D757"/>
      <c r="E757"/>
      <c r="F757"/>
    </row>
    <row r="758" spans="2:6">
      <c r="B758"/>
      <c r="C758"/>
      <c r="D758"/>
      <c r="E758"/>
      <c r="F758"/>
    </row>
    <row r="759" spans="2:6">
      <c r="B759"/>
      <c r="C759"/>
      <c r="D759"/>
      <c r="E759"/>
      <c r="F759"/>
    </row>
    <row r="760" spans="2:6">
      <c r="B760"/>
      <c r="C760"/>
      <c r="D760"/>
      <c r="E760"/>
      <c r="F760"/>
    </row>
    <row r="761" spans="2:6">
      <c r="B761"/>
      <c r="C761"/>
      <c r="D761"/>
      <c r="E761"/>
      <c r="F761"/>
    </row>
    <row r="762" spans="2:6">
      <c r="B762"/>
      <c r="C762"/>
      <c r="D762"/>
      <c r="E762"/>
      <c r="F762"/>
    </row>
    <row r="763" spans="2:6">
      <c r="B763"/>
      <c r="C763"/>
      <c r="D763"/>
      <c r="E763"/>
      <c r="F763"/>
    </row>
    <row r="764" spans="2:6">
      <c r="B764"/>
      <c r="C764"/>
      <c r="D764"/>
      <c r="E764"/>
      <c r="F764"/>
    </row>
    <row r="765" spans="2:6">
      <c r="B765"/>
      <c r="C765"/>
      <c r="D765"/>
      <c r="E765"/>
      <c r="F765"/>
    </row>
    <row r="766" spans="2:6">
      <c r="B766"/>
      <c r="C766"/>
      <c r="D766"/>
      <c r="E766"/>
      <c r="F766"/>
    </row>
    <row r="767" spans="2:6">
      <c r="B767"/>
      <c r="C767"/>
      <c r="D767"/>
      <c r="E767"/>
      <c r="F767"/>
    </row>
    <row r="768" spans="2:6">
      <c r="B768"/>
      <c r="C768"/>
      <c r="D768"/>
      <c r="E768"/>
      <c r="F768"/>
    </row>
    <row r="769" spans="2:6">
      <c r="B769"/>
      <c r="C769"/>
      <c r="D769"/>
      <c r="E769"/>
      <c r="F769"/>
    </row>
    <row r="770" spans="2:6">
      <c r="B770"/>
      <c r="C770"/>
      <c r="D770"/>
      <c r="E770"/>
      <c r="F770"/>
    </row>
    <row r="771" spans="2:6">
      <c r="B771"/>
      <c r="C771"/>
      <c r="D771"/>
      <c r="E771"/>
      <c r="F771"/>
    </row>
    <row r="772" spans="2:6">
      <c r="B772"/>
      <c r="C772"/>
      <c r="D772"/>
      <c r="E772"/>
      <c r="F772"/>
    </row>
    <row r="773" spans="2:6">
      <c r="B773"/>
      <c r="C773"/>
      <c r="D773"/>
      <c r="E773"/>
      <c r="F773"/>
    </row>
    <row r="774" spans="2:6">
      <c r="B774"/>
      <c r="C774"/>
      <c r="D774"/>
      <c r="E774"/>
      <c r="F774"/>
    </row>
    <row r="775" spans="2:6">
      <c r="B775"/>
      <c r="C775"/>
      <c r="D775"/>
      <c r="E775"/>
      <c r="F775"/>
    </row>
    <row r="776" spans="2:6">
      <c r="B776"/>
      <c r="C776"/>
      <c r="D776"/>
      <c r="E776"/>
      <c r="F776"/>
    </row>
    <row r="777" spans="2:6">
      <c r="B777"/>
      <c r="C777"/>
      <c r="D777"/>
      <c r="E777"/>
      <c r="F777"/>
    </row>
    <row r="778" spans="2:6">
      <c r="B778"/>
      <c r="C778"/>
      <c r="D778"/>
      <c r="E778"/>
      <c r="F778"/>
    </row>
    <row r="779" spans="2:6">
      <c r="B779"/>
      <c r="C779"/>
      <c r="D779"/>
      <c r="E779"/>
      <c r="F779"/>
    </row>
    <row r="780" spans="2:6">
      <c r="B780"/>
      <c r="C780"/>
      <c r="D780"/>
      <c r="E780"/>
      <c r="F780"/>
    </row>
    <row r="781" spans="2:6">
      <c r="B781"/>
      <c r="C781"/>
      <c r="D781"/>
      <c r="E781"/>
      <c r="F781"/>
    </row>
    <row r="782" spans="2:6">
      <c r="B782"/>
      <c r="C782"/>
      <c r="D782"/>
      <c r="E782"/>
      <c r="F782"/>
    </row>
    <row r="783" spans="2:6">
      <c r="B783"/>
      <c r="C783"/>
      <c r="D783"/>
      <c r="E783"/>
      <c r="F783"/>
    </row>
    <row r="784" spans="2:6">
      <c r="B784"/>
      <c r="C784"/>
      <c r="D784"/>
      <c r="E784"/>
      <c r="F784"/>
    </row>
    <row r="785" spans="2:6">
      <c r="B785"/>
      <c r="C785"/>
      <c r="D785"/>
      <c r="E785"/>
      <c r="F785"/>
    </row>
    <row r="786" spans="2:6">
      <c r="B786"/>
      <c r="C786"/>
      <c r="D786"/>
      <c r="E786"/>
      <c r="F786"/>
    </row>
    <row r="787" spans="2:6">
      <c r="B787"/>
      <c r="C787"/>
      <c r="D787"/>
      <c r="E787"/>
      <c r="F787"/>
    </row>
    <row r="788" spans="2:6">
      <c r="B788"/>
      <c r="C788"/>
      <c r="D788"/>
      <c r="E788"/>
      <c r="F788"/>
    </row>
    <row r="789" spans="2:6">
      <c r="B789"/>
      <c r="C789"/>
      <c r="D789"/>
      <c r="E789"/>
      <c r="F789"/>
    </row>
    <row r="790" spans="2:6">
      <c r="B790"/>
      <c r="C790"/>
      <c r="D790"/>
      <c r="E790"/>
      <c r="F790"/>
    </row>
    <row r="791" spans="2:6">
      <c r="B791"/>
      <c r="C791"/>
      <c r="D791"/>
      <c r="E791"/>
      <c r="F791"/>
    </row>
    <row r="792" spans="2:6">
      <c r="B792"/>
      <c r="C792"/>
      <c r="D792"/>
      <c r="E792"/>
      <c r="F792"/>
    </row>
    <row r="793" spans="2:6">
      <c r="B793"/>
      <c r="C793"/>
      <c r="D793"/>
      <c r="E793"/>
      <c r="F793"/>
    </row>
    <row r="794" spans="2:6">
      <c r="B794"/>
      <c r="C794"/>
      <c r="D794"/>
      <c r="E794"/>
      <c r="F794"/>
    </row>
    <row r="795" spans="2:6">
      <c r="B795"/>
      <c r="C795"/>
      <c r="D795"/>
      <c r="E795"/>
      <c r="F795"/>
    </row>
    <row r="796" spans="2:6">
      <c r="B796"/>
      <c r="C796"/>
      <c r="D796"/>
      <c r="E796"/>
      <c r="F796"/>
    </row>
    <row r="797" spans="2:6">
      <c r="B797"/>
      <c r="C797"/>
      <c r="D797"/>
      <c r="E797"/>
      <c r="F797"/>
    </row>
    <row r="798" spans="2:6">
      <c r="B798"/>
      <c r="C798"/>
      <c r="D798"/>
      <c r="E798"/>
      <c r="F798"/>
    </row>
    <row r="799" spans="2:6">
      <c r="B799"/>
      <c r="C799"/>
      <c r="D799"/>
      <c r="E799"/>
      <c r="F799"/>
    </row>
    <row r="800" spans="2:6">
      <c r="B800"/>
      <c r="C800"/>
      <c r="D800"/>
      <c r="E800"/>
      <c r="F800"/>
    </row>
    <row r="801" spans="2:6">
      <c r="B801"/>
      <c r="C801"/>
      <c r="D801"/>
      <c r="E801"/>
      <c r="F801"/>
    </row>
    <row r="802" spans="2:6">
      <c r="B802"/>
      <c r="C802"/>
      <c r="D802"/>
      <c r="E802"/>
      <c r="F802"/>
    </row>
    <row r="803" spans="2:6">
      <c r="B803"/>
      <c r="C803"/>
      <c r="D803"/>
      <c r="E803"/>
      <c r="F803"/>
    </row>
    <row r="804" spans="2:6">
      <c r="B804"/>
      <c r="C804"/>
      <c r="D804"/>
      <c r="E804"/>
      <c r="F804"/>
    </row>
    <row r="805" spans="2:6">
      <c r="B805"/>
      <c r="C805"/>
      <c r="D805"/>
      <c r="E805"/>
      <c r="F805"/>
    </row>
    <row r="806" spans="2:6">
      <c r="B806"/>
      <c r="C806"/>
      <c r="D806"/>
      <c r="E806"/>
      <c r="F806"/>
    </row>
    <row r="807" spans="2:6">
      <c r="B807"/>
      <c r="C807"/>
      <c r="D807"/>
      <c r="E807"/>
      <c r="F807"/>
    </row>
    <row r="808" spans="2:6">
      <c r="B808"/>
      <c r="C808"/>
      <c r="D808"/>
      <c r="E808"/>
      <c r="F808"/>
    </row>
    <row r="809" spans="2:6">
      <c r="B809"/>
      <c r="C809"/>
      <c r="D809"/>
      <c r="E809"/>
      <c r="F809"/>
    </row>
    <row r="810" spans="2:6">
      <c r="B810"/>
      <c r="C810"/>
      <c r="D810"/>
      <c r="E810"/>
      <c r="F810"/>
    </row>
    <row r="811" spans="2:6">
      <c r="B811"/>
      <c r="C811"/>
      <c r="D811"/>
      <c r="E811"/>
      <c r="F811"/>
    </row>
    <row r="812" spans="2:6">
      <c r="B812"/>
      <c r="C812"/>
      <c r="D812"/>
      <c r="E812"/>
      <c r="F812"/>
    </row>
    <row r="813" spans="2:6">
      <c r="B813"/>
      <c r="C813"/>
      <c r="D813"/>
      <c r="E813"/>
      <c r="F813"/>
    </row>
    <row r="814" spans="2:6">
      <c r="B814"/>
      <c r="C814"/>
      <c r="D814"/>
      <c r="E814"/>
      <c r="F814"/>
    </row>
    <row r="815" spans="2:6">
      <c r="B815"/>
      <c r="C815"/>
      <c r="D815"/>
      <c r="E815"/>
      <c r="F815"/>
    </row>
    <row r="816" spans="2:6">
      <c r="B816"/>
      <c r="C816"/>
      <c r="D816"/>
      <c r="E816"/>
      <c r="F816"/>
    </row>
    <row r="817" spans="2:6">
      <c r="B817"/>
      <c r="C817"/>
      <c r="D817"/>
      <c r="E817"/>
      <c r="F817"/>
    </row>
    <row r="818" spans="2:6">
      <c r="B818"/>
      <c r="C818"/>
      <c r="D818"/>
      <c r="E818"/>
      <c r="F818"/>
    </row>
    <row r="819" spans="2:6">
      <c r="B819"/>
      <c r="C819"/>
      <c r="D819"/>
      <c r="E819"/>
      <c r="F819"/>
    </row>
    <row r="820" spans="2:6">
      <c r="B820"/>
      <c r="C820"/>
      <c r="D820"/>
      <c r="E820"/>
      <c r="F820"/>
    </row>
    <row r="821" spans="2:6">
      <c r="B821"/>
      <c r="C821"/>
      <c r="D821"/>
      <c r="E821"/>
      <c r="F821"/>
    </row>
    <row r="822" spans="2:6">
      <c r="B822"/>
      <c r="C822"/>
      <c r="D822"/>
      <c r="E822"/>
      <c r="F822"/>
    </row>
    <row r="823" spans="2:6">
      <c r="B823"/>
      <c r="C823"/>
      <c r="D823"/>
      <c r="E823"/>
      <c r="F823"/>
    </row>
    <row r="824" spans="2:6">
      <c r="B824"/>
      <c r="C824"/>
      <c r="D824"/>
      <c r="E824"/>
      <c r="F824"/>
    </row>
    <row r="825" spans="2:6">
      <c r="B825"/>
      <c r="C825"/>
      <c r="D825"/>
      <c r="E825"/>
      <c r="F825"/>
    </row>
    <row r="826" spans="2:6">
      <c r="B826"/>
      <c r="C826"/>
      <c r="D826"/>
      <c r="E826"/>
      <c r="F826"/>
    </row>
    <row r="827" spans="2:6">
      <c r="B827"/>
      <c r="C827"/>
      <c r="D827"/>
      <c r="E827"/>
      <c r="F827"/>
    </row>
    <row r="828" spans="2:6">
      <c r="B828"/>
      <c r="C828"/>
      <c r="D828"/>
      <c r="E828"/>
      <c r="F828"/>
    </row>
    <row r="829" spans="2:6">
      <c r="B829"/>
      <c r="C829"/>
      <c r="D829"/>
      <c r="E829"/>
      <c r="F829"/>
    </row>
    <row r="830" spans="2:6">
      <c r="B830"/>
      <c r="C830"/>
      <c r="D830"/>
      <c r="E830"/>
      <c r="F830"/>
    </row>
    <row r="831" spans="2:6">
      <c r="B831"/>
      <c r="C831"/>
      <c r="D831"/>
      <c r="E831"/>
      <c r="F831"/>
    </row>
    <row r="832" spans="2:6">
      <c r="B832"/>
      <c r="C832"/>
      <c r="D832"/>
      <c r="E832"/>
      <c r="F832"/>
    </row>
    <row r="833" spans="2:6">
      <c r="B833"/>
      <c r="C833"/>
      <c r="D833"/>
      <c r="E833"/>
      <c r="F833"/>
    </row>
    <row r="834" spans="2:6">
      <c r="B834"/>
      <c r="C834"/>
      <c r="D834"/>
      <c r="E834"/>
      <c r="F834"/>
    </row>
    <row r="835" spans="2:6">
      <c r="B835"/>
      <c r="C835"/>
      <c r="D835"/>
      <c r="E835"/>
      <c r="F835"/>
    </row>
    <row r="836" spans="2:6">
      <c r="B836"/>
      <c r="C836"/>
      <c r="D836"/>
      <c r="E836"/>
      <c r="F836"/>
    </row>
    <row r="837" spans="2:6">
      <c r="B837"/>
      <c r="C837"/>
      <c r="D837"/>
      <c r="E837"/>
      <c r="F837"/>
    </row>
    <row r="838" spans="2:6">
      <c r="B838"/>
      <c r="C838"/>
      <c r="D838"/>
      <c r="E838"/>
      <c r="F838"/>
    </row>
    <row r="839" spans="2:6">
      <c r="B839"/>
      <c r="C839"/>
      <c r="D839"/>
      <c r="E839"/>
      <c r="F839"/>
    </row>
    <row r="840" spans="2:6">
      <c r="B840"/>
      <c r="C840"/>
      <c r="D840"/>
      <c r="E840"/>
      <c r="F840"/>
    </row>
    <row r="841" spans="2:6">
      <c r="B841"/>
      <c r="C841"/>
      <c r="D841"/>
      <c r="E841"/>
      <c r="F841"/>
    </row>
    <row r="842" spans="2:6">
      <c r="B842"/>
      <c r="C842"/>
      <c r="D842"/>
      <c r="E842"/>
      <c r="F842"/>
    </row>
    <row r="843" spans="2:6">
      <c r="B843"/>
      <c r="C843"/>
      <c r="D843"/>
      <c r="E843"/>
      <c r="F843"/>
    </row>
    <row r="844" spans="2:6">
      <c r="B844"/>
      <c r="C844"/>
      <c r="D844"/>
      <c r="E844"/>
      <c r="F844"/>
    </row>
    <row r="845" spans="2:6">
      <c r="B845"/>
      <c r="C845"/>
      <c r="D845"/>
      <c r="E845"/>
      <c r="F845"/>
    </row>
    <row r="846" spans="2:6">
      <c r="B846"/>
      <c r="C846"/>
      <c r="D846"/>
      <c r="E846"/>
      <c r="F846"/>
    </row>
    <row r="847" spans="2:6">
      <c r="B847"/>
      <c r="C847"/>
      <c r="D847"/>
      <c r="E847"/>
      <c r="F847"/>
    </row>
    <row r="848" spans="2:6">
      <c r="B848"/>
      <c r="C848"/>
      <c r="D848"/>
      <c r="E848"/>
      <c r="F848"/>
    </row>
    <row r="849" spans="2:6">
      <c r="B849"/>
      <c r="C849"/>
      <c r="D849"/>
      <c r="E849"/>
      <c r="F849"/>
    </row>
    <row r="850" spans="2:6">
      <c r="B850"/>
      <c r="C850"/>
      <c r="D850"/>
      <c r="E850"/>
      <c r="F850"/>
    </row>
    <row r="851" spans="2:6">
      <c r="B851"/>
      <c r="C851"/>
      <c r="D851"/>
      <c r="E851"/>
      <c r="F851"/>
    </row>
    <row r="852" spans="2:6">
      <c r="B852"/>
      <c r="C852"/>
      <c r="D852"/>
      <c r="E852"/>
      <c r="F852"/>
    </row>
    <row r="853" spans="2:6">
      <c r="B853"/>
      <c r="C853"/>
      <c r="D853"/>
      <c r="E853"/>
      <c r="F853"/>
    </row>
    <row r="854" spans="2:6">
      <c r="B854"/>
      <c r="C854"/>
      <c r="D854"/>
      <c r="E854"/>
      <c r="F854"/>
    </row>
    <row r="855" spans="2:6">
      <c r="B855"/>
      <c r="C855"/>
      <c r="D855"/>
      <c r="E855"/>
      <c r="F855"/>
    </row>
    <row r="856" spans="2:6">
      <c r="B856"/>
      <c r="C856"/>
      <c r="D856"/>
      <c r="E856"/>
      <c r="F856"/>
    </row>
    <row r="857" spans="2:6">
      <c r="B857"/>
      <c r="C857"/>
      <c r="D857"/>
      <c r="E857"/>
      <c r="F857"/>
    </row>
    <row r="858" spans="2:6">
      <c r="B858"/>
      <c r="C858"/>
      <c r="D858"/>
      <c r="E858"/>
      <c r="F858"/>
    </row>
    <row r="859" spans="2:6">
      <c r="B859"/>
      <c r="C859"/>
      <c r="D859"/>
      <c r="E859"/>
      <c r="F859"/>
    </row>
    <row r="860" spans="2:6">
      <c r="B860"/>
      <c r="C860"/>
      <c r="D860"/>
      <c r="E860"/>
      <c r="F860"/>
    </row>
    <row r="861" spans="2:6">
      <c r="B861"/>
      <c r="C861"/>
      <c r="D861"/>
      <c r="E861"/>
      <c r="F861"/>
    </row>
    <row r="862" spans="2:6">
      <c r="B862"/>
      <c r="C862"/>
      <c r="D862"/>
      <c r="E862"/>
      <c r="F862"/>
    </row>
    <row r="863" spans="2:6">
      <c r="B863"/>
      <c r="C863"/>
      <c r="D863"/>
      <c r="E863"/>
      <c r="F863"/>
    </row>
    <row r="864" spans="2:6">
      <c r="B864"/>
      <c r="C864"/>
      <c r="D864"/>
      <c r="E864"/>
      <c r="F864"/>
    </row>
    <row r="865" spans="2:6">
      <c r="B865"/>
      <c r="C865"/>
      <c r="D865"/>
      <c r="E865"/>
      <c r="F865"/>
    </row>
    <row r="866" spans="2:6">
      <c r="B866"/>
      <c r="C866"/>
      <c r="D866"/>
      <c r="E866"/>
      <c r="F866"/>
    </row>
    <row r="867" spans="2:6">
      <c r="B867"/>
      <c r="C867"/>
      <c r="D867"/>
      <c r="E867"/>
      <c r="F867"/>
    </row>
    <row r="868" spans="2:6">
      <c r="B868"/>
      <c r="C868"/>
      <c r="D868"/>
      <c r="E868"/>
      <c r="F868"/>
    </row>
    <row r="869" spans="2:6">
      <c r="B869"/>
      <c r="C869"/>
      <c r="D869"/>
      <c r="E869"/>
      <c r="F869"/>
    </row>
    <row r="870" spans="2:6">
      <c r="B870"/>
      <c r="C870"/>
      <c r="D870"/>
      <c r="E870"/>
      <c r="F870"/>
    </row>
    <row r="871" spans="2:6">
      <c r="B871"/>
      <c r="C871"/>
      <c r="D871"/>
      <c r="E871"/>
      <c r="F871"/>
    </row>
    <row r="872" spans="2:6">
      <c r="B872"/>
      <c r="C872"/>
      <c r="D872"/>
      <c r="E872"/>
      <c r="F872"/>
    </row>
    <row r="873" spans="2:6">
      <c r="B873"/>
      <c r="C873"/>
      <c r="D873"/>
      <c r="E873"/>
      <c r="F873"/>
    </row>
    <row r="874" spans="2:6">
      <c r="B874"/>
      <c r="C874"/>
      <c r="D874"/>
      <c r="E874"/>
      <c r="F874"/>
    </row>
    <row r="875" spans="2:6">
      <c r="B875"/>
      <c r="C875"/>
      <c r="D875"/>
      <c r="E875"/>
      <c r="F875"/>
    </row>
    <row r="876" spans="2:6">
      <c r="B876"/>
      <c r="C876"/>
      <c r="D876"/>
      <c r="E876"/>
      <c r="F876"/>
    </row>
    <row r="877" spans="2:6">
      <c r="B877"/>
      <c r="C877"/>
      <c r="D877"/>
      <c r="E877"/>
      <c r="F877"/>
    </row>
    <row r="878" spans="2:6">
      <c r="B878"/>
      <c r="C878"/>
      <c r="D878"/>
      <c r="E878"/>
      <c r="F878"/>
    </row>
    <row r="879" spans="2:6">
      <c r="B879"/>
      <c r="C879"/>
      <c r="D879"/>
      <c r="E879"/>
      <c r="F879"/>
    </row>
    <row r="880" spans="2:6">
      <c r="B880"/>
      <c r="C880"/>
      <c r="D880"/>
      <c r="E880"/>
      <c r="F880"/>
    </row>
    <row r="881" spans="2:6">
      <c r="B881"/>
      <c r="C881"/>
      <c r="D881"/>
      <c r="E881"/>
      <c r="F881"/>
    </row>
    <row r="882" spans="2:6">
      <c r="B882"/>
      <c r="C882"/>
      <c r="D882"/>
      <c r="E882"/>
      <c r="F882"/>
    </row>
    <row r="883" spans="2:6">
      <c r="B883"/>
      <c r="C883"/>
      <c r="D883"/>
      <c r="E883"/>
      <c r="F883"/>
    </row>
    <row r="884" spans="2:6">
      <c r="B884"/>
      <c r="C884"/>
      <c r="D884"/>
      <c r="E884"/>
      <c r="F884"/>
    </row>
    <row r="885" spans="2:6">
      <c r="B885"/>
      <c r="C885"/>
      <c r="D885"/>
      <c r="E885"/>
      <c r="F885"/>
    </row>
    <row r="886" spans="2:6">
      <c r="B886"/>
      <c r="C886"/>
      <c r="D886"/>
      <c r="E886"/>
      <c r="F886"/>
    </row>
    <row r="887" spans="2:6">
      <c r="B887"/>
      <c r="C887"/>
      <c r="D887"/>
      <c r="E887"/>
      <c r="F887"/>
    </row>
    <row r="888" spans="2:6">
      <c r="B888"/>
      <c r="C888"/>
      <c r="D888"/>
      <c r="E888"/>
      <c r="F888"/>
    </row>
    <row r="889" spans="2:6">
      <c r="B889"/>
      <c r="C889"/>
      <c r="D889"/>
      <c r="E889"/>
      <c r="F889"/>
    </row>
    <row r="890" spans="2:6">
      <c r="B890"/>
      <c r="C890"/>
      <c r="D890"/>
      <c r="E890"/>
      <c r="F890"/>
    </row>
    <row r="891" spans="2:6">
      <c r="B891"/>
      <c r="C891"/>
      <c r="D891"/>
      <c r="E891"/>
      <c r="F891"/>
    </row>
    <row r="892" spans="2:6">
      <c r="B892"/>
      <c r="C892"/>
      <c r="D892"/>
      <c r="E892"/>
      <c r="F892"/>
    </row>
    <row r="893" spans="2:6">
      <c r="B893"/>
      <c r="C893"/>
      <c r="D893"/>
      <c r="E893"/>
      <c r="F893"/>
    </row>
    <row r="894" spans="2:6">
      <c r="B894"/>
      <c r="C894"/>
      <c r="D894"/>
      <c r="E894"/>
      <c r="F894"/>
    </row>
    <row r="895" spans="2:6">
      <c r="B895"/>
      <c r="C895"/>
      <c r="D895"/>
      <c r="E895"/>
      <c r="F895"/>
    </row>
    <row r="896" spans="2:6">
      <c r="B896"/>
      <c r="C896"/>
      <c r="D896"/>
      <c r="E896"/>
      <c r="F896"/>
    </row>
    <row r="897" spans="2:6">
      <c r="B897"/>
      <c r="C897"/>
      <c r="D897"/>
      <c r="E897"/>
      <c r="F897"/>
    </row>
    <row r="898" spans="2:6">
      <c r="B898"/>
      <c r="C898"/>
      <c r="D898"/>
      <c r="E898"/>
      <c r="F898"/>
    </row>
    <row r="899" spans="2:6">
      <c r="B899"/>
      <c r="C899"/>
      <c r="D899"/>
      <c r="E899"/>
      <c r="F899"/>
    </row>
    <row r="900" spans="2:6">
      <c r="B900"/>
      <c r="C900"/>
      <c r="D900"/>
      <c r="E900"/>
      <c r="F900"/>
    </row>
    <row r="901" spans="2:6">
      <c r="B901"/>
      <c r="C901"/>
      <c r="D901"/>
      <c r="E901"/>
      <c r="F901"/>
    </row>
    <row r="902" spans="2:6">
      <c r="B902"/>
      <c r="C902"/>
      <c r="D902"/>
      <c r="E902"/>
      <c r="F902"/>
    </row>
    <row r="903" spans="2:6">
      <c r="B903"/>
      <c r="C903"/>
      <c r="D903"/>
      <c r="E903"/>
      <c r="F903"/>
    </row>
    <row r="904" spans="2:6">
      <c r="B904"/>
      <c r="C904"/>
      <c r="D904"/>
      <c r="E904"/>
      <c r="F904"/>
    </row>
    <row r="905" spans="2:6">
      <c r="B905"/>
      <c r="C905"/>
      <c r="D905"/>
      <c r="E905"/>
      <c r="F905"/>
    </row>
    <row r="906" spans="2:6">
      <c r="B906"/>
      <c r="C906"/>
      <c r="D906"/>
      <c r="E906"/>
      <c r="F906"/>
    </row>
    <row r="907" spans="2:6">
      <c r="B907"/>
      <c r="C907"/>
      <c r="D907"/>
      <c r="E907"/>
      <c r="F907"/>
    </row>
    <row r="908" spans="2:6">
      <c r="B908"/>
      <c r="C908"/>
      <c r="D908"/>
      <c r="E908"/>
      <c r="F908"/>
    </row>
    <row r="909" spans="2:6">
      <c r="B909"/>
      <c r="C909"/>
      <c r="D909"/>
      <c r="E909"/>
      <c r="F909"/>
    </row>
    <row r="910" spans="2:6">
      <c r="B910"/>
      <c r="C910"/>
      <c r="D910"/>
      <c r="E910"/>
      <c r="F910"/>
    </row>
    <row r="911" spans="2:6">
      <c r="B911"/>
      <c r="C911"/>
      <c r="D911"/>
      <c r="E911"/>
      <c r="F911"/>
    </row>
    <row r="912" spans="2:6">
      <c r="B912"/>
      <c r="C912"/>
      <c r="D912"/>
      <c r="E912"/>
      <c r="F912"/>
    </row>
    <row r="913" spans="2:6">
      <c r="B913"/>
      <c r="C913"/>
      <c r="D913"/>
      <c r="E913"/>
      <c r="F913"/>
    </row>
    <row r="914" spans="2:6">
      <c r="B914"/>
      <c r="C914"/>
      <c r="D914"/>
      <c r="E914"/>
      <c r="F914"/>
    </row>
    <row r="915" spans="2:6">
      <c r="B915"/>
      <c r="C915"/>
      <c r="D915"/>
      <c r="E915"/>
      <c r="F915"/>
    </row>
    <row r="916" spans="2:6">
      <c r="B916"/>
      <c r="C916"/>
      <c r="D916"/>
      <c r="E916"/>
      <c r="F916"/>
    </row>
    <row r="917" spans="2:6">
      <c r="B917"/>
      <c r="C917"/>
      <c r="D917"/>
      <c r="E917"/>
      <c r="F917"/>
    </row>
    <row r="918" spans="2:6">
      <c r="B918"/>
      <c r="C918"/>
      <c r="D918"/>
      <c r="E918"/>
      <c r="F918"/>
    </row>
    <row r="919" spans="2:6">
      <c r="B919"/>
      <c r="C919"/>
      <c r="D919"/>
      <c r="E919"/>
      <c r="F919"/>
    </row>
    <row r="920" spans="2:6">
      <c r="B920"/>
      <c r="C920"/>
      <c r="D920"/>
      <c r="E920"/>
      <c r="F920"/>
    </row>
    <row r="921" spans="2:6">
      <c r="B921"/>
      <c r="C921"/>
      <c r="D921"/>
      <c r="E921"/>
      <c r="F921"/>
    </row>
    <row r="922" spans="2:6">
      <c r="B922"/>
      <c r="C922"/>
      <c r="D922"/>
      <c r="E922"/>
      <c r="F922"/>
    </row>
    <row r="923" spans="2:6">
      <c r="B923"/>
      <c r="C923"/>
      <c r="D923"/>
      <c r="E923"/>
      <c r="F923"/>
    </row>
    <row r="924" spans="2:6">
      <c r="B924"/>
      <c r="C924"/>
      <c r="D924"/>
      <c r="E924"/>
      <c r="F924"/>
    </row>
    <row r="925" spans="2:6">
      <c r="B925"/>
      <c r="C925"/>
      <c r="D925"/>
      <c r="E925"/>
      <c r="F925"/>
    </row>
    <row r="926" spans="2:6">
      <c r="B926"/>
      <c r="C926"/>
      <c r="D926"/>
      <c r="E926"/>
      <c r="F926"/>
    </row>
    <row r="927" spans="2:6">
      <c r="B927"/>
      <c r="C927"/>
      <c r="D927"/>
      <c r="E927"/>
      <c r="F927"/>
    </row>
    <row r="928" spans="2:6">
      <c r="B928"/>
      <c r="C928"/>
      <c r="D928"/>
      <c r="E928"/>
      <c r="F928"/>
    </row>
    <row r="929" spans="2:6">
      <c r="B929"/>
      <c r="C929"/>
      <c r="D929"/>
      <c r="E929"/>
      <c r="F929"/>
    </row>
    <row r="930" spans="2:6">
      <c r="B930"/>
      <c r="C930"/>
      <c r="D930"/>
      <c r="E930"/>
      <c r="F930"/>
    </row>
    <row r="931" spans="2:6">
      <c r="B931"/>
      <c r="C931"/>
      <c r="D931"/>
      <c r="E931"/>
      <c r="F931"/>
    </row>
    <row r="932" spans="2:6">
      <c r="B932"/>
      <c r="C932"/>
      <c r="D932"/>
      <c r="E932"/>
      <c r="F932"/>
    </row>
    <row r="933" spans="2:6">
      <c r="B933"/>
      <c r="C933"/>
      <c r="D933"/>
      <c r="E933"/>
      <c r="F933"/>
    </row>
    <row r="934" spans="2:6">
      <c r="B934"/>
      <c r="C934"/>
      <c r="D934"/>
      <c r="E934"/>
      <c r="F934"/>
    </row>
    <row r="935" spans="2:6">
      <c r="B935"/>
      <c r="C935"/>
      <c r="D935"/>
      <c r="E935"/>
      <c r="F935"/>
    </row>
    <row r="936" spans="2:6">
      <c r="B936"/>
      <c r="C936"/>
      <c r="D936"/>
      <c r="E936"/>
      <c r="F936"/>
    </row>
    <row r="937" spans="2:6">
      <c r="B937"/>
      <c r="C937"/>
      <c r="D937"/>
      <c r="E937"/>
      <c r="F937"/>
    </row>
    <row r="938" spans="2:6">
      <c r="B938"/>
      <c r="C938"/>
      <c r="D938"/>
      <c r="E938"/>
      <c r="F938"/>
    </row>
    <row r="939" spans="2:6">
      <c r="B939"/>
      <c r="C939"/>
      <c r="D939"/>
      <c r="E939"/>
      <c r="F939"/>
    </row>
    <row r="940" spans="2:6">
      <c r="B940"/>
      <c r="C940"/>
      <c r="D940"/>
      <c r="E940"/>
      <c r="F940"/>
    </row>
    <row r="941" spans="2:6">
      <c r="B941"/>
      <c r="C941"/>
      <c r="D941"/>
      <c r="E941"/>
      <c r="F941"/>
    </row>
    <row r="942" spans="2:6">
      <c r="B942"/>
      <c r="C942"/>
      <c r="D942"/>
      <c r="E942"/>
      <c r="F942"/>
    </row>
    <row r="943" spans="2:6">
      <c r="B943"/>
      <c r="C943"/>
      <c r="D943"/>
      <c r="E943"/>
      <c r="F943"/>
    </row>
    <row r="944" spans="2:6">
      <c r="B944"/>
      <c r="C944"/>
      <c r="D944"/>
      <c r="E944"/>
      <c r="F944"/>
    </row>
    <row r="945" spans="2:6">
      <c r="B945"/>
      <c r="C945"/>
      <c r="D945"/>
      <c r="E945"/>
      <c r="F945"/>
    </row>
    <row r="946" spans="2:6">
      <c r="B946"/>
      <c r="C946"/>
      <c r="D946"/>
      <c r="E946"/>
      <c r="F946"/>
    </row>
    <row r="947" spans="2:6">
      <c r="B947"/>
      <c r="C947"/>
      <c r="D947"/>
      <c r="E947"/>
      <c r="F947"/>
    </row>
    <row r="948" spans="2:6">
      <c r="B948"/>
      <c r="C948"/>
      <c r="D948"/>
      <c r="E948"/>
      <c r="F948"/>
    </row>
    <row r="949" spans="2:6">
      <c r="B949"/>
      <c r="C949"/>
      <c r="D949"/>
      <c r="E949"/>
      <c r="F949"/>
    </row>
    <row r="950" spans="2:6">
      <c r="B950"/>
      <c r="C950"/>
      <c r="D950"/>
      <c r="E950"/>
      <c r="F950"/>
    </row>
    <row r="951" spans="2:6">
      <c r="B951"/>
      <c r="C951"/>
      <c r="D951"/>
      <c r="E951"/>
      <c r="F951"/>
    </row>
    <row r="952" spans="2:6">
      <c r="B952"/>
      <c r="C952"/>
      <c r="D952"/>
      <c r="E952"/>
      <c r="F952"/>
    </row>
    <row r="953" spans="2:6">
      <c r="B953"/>
      <c r="C953"/>
      <c r="D953"/>
      <c r="E953"/>
      <c r="F953"/>
    </row>
    <row r="954" spans="2:6">
      <c r="B954"/>
      <c r="C954"/>
      <c r="D954"/>
      <c r="E954"/>
      <c r="F954"/>
    </row>
    <row r="955" spans="2:6">
      <c r="B955"/>
      <c r="C955"/>
      <c r="D955"/>
      <c r="E955"/>
      <c r="F955"/>
    </row>
    <row r="956" spans="2:6">
      <c r="B956"/>
      <c r="C956"/>
      <c r="D956"/>
      <c r="E956"/>
      <c r="F956"/>
    </row>
    <row r="957" spans="2:6">
      <c r="B957"/>
      <c r="C957"/>
      <c r="D957"/>
      <c r="E957"/>
      <c r="F957"/>
    </row>
    <row r="958" spans="2:6">
      <c r="B958"/>
      <c r="C958"/>
      <c r="D958"/>
      <c r="E958"/>
      <c r="F958"/>
    </row>
    <row r="959" spans="2:6">
      <c r="B959"/>
      <c r="C959"/>
      <c r="D959"/>
      <c r="E959"/>
      <c r="F959"/>
    </row>
    <row r="960" spans="2:6">
      <c r="B960"/>
      <c r="C960"/>
      <c r="D960"/>
      <c r="E960"/>
      <c r="F960"/>
    </row>
    <row r="961" spans="2:6">
      <c r="B961"/>
      <c r="C961"/>
      <c r="D961"/>
      <c r="E961"/>
      <c r="F961"/>
    </row>
    <row r="962" spans="2:6">
      <c r="B962"/>
      <c r="C962"/>
      <c r="D962"/>
      <c r="E962"/>
      <c r="F962"/>
    </row>
    <row r="963" spans="2:6">
      <c r="B963"/>
      <c r="C963"/>
      <c r="D963"/>
      <c r="E963"/>
      <c r="F963"/>
    </row>
    <row r="964" spans="2:6">
      <c r="B964"/>
      <c r="C964"/>
      <c r="D964"/>
      <c r="E964"/>
      <c r="F964"/>
    </row>
    <row r="965" spans="2:6">
      <c r="B965"/>
      <c r="C965"/>
      <c r="D965"/>
      <c r="E965"/>
      <c r="F965"/>
    </row>
    <row r="966" spans="2:6">
      <c r="B966"/>
      <c r="C966"/>
      <c r="D966"/>
      <c r="E966"/>
      <c r="F966"/>
    </row>
    <row r="967" spans="2:6">
      <c r="B967"/>
      <c r="C967"/>
      <c r="D967"/>
      <c r="E967"/>
      <c r="F967"/>
    </row>
    <row r="968" spans="2:6">
      <c r="B968"/>
      <c r="C968"/>
      <c r="D968"/>
      <c r="E968"/>
      <c r="F968"/>
    </row>
    <row r="969" spans="2:6">
      <c r="B969"/>
      <c r="C969"/>
      <c r="D969"/>
      <c r="E969"/>
      <c r="F969"/>
    </row>
    <row r="970" spans="2:6">
      <c r="B970"/>
      <c r="C970"/>
      <c r="D970"/>
      <c r="E970"/>
      <c r="F970"/>
    </row>
    <row r="971" spans="2:6">
      <c r="B971"/>
      <c r="C971"/>
      <c r="D971"/>
      <c r="E971"/>
      <c r="F971"/>
    </row>
    <row r="972" spans="2:6">
      <c r="B972"/>
      <c r="C972"/>
      <c r="D972"/>
      <c r="E972"/>
      <c r="F972"/>
    </row>
    <row r="973" spans="2:6">
      <c r="B973"/>
      <c r="C973"/>
      <c r="D973"/>
      <c r="E973"/>
      <c r="F973"/>
    </row>
    <row r="974" spans="2:6">
      <c r="B974"/>
      <c r="C974"/>
      <c r="D974"/>
      <c r="E974"/>
      <c r="F974"/>
    </row>
    <row r="975" spans="2:6">
      <c r="B975"/>
      <c r="C975"/>
      <c r="D975"/>
      <c r="E975"/>
      <c r="F975"/>
    </row>
    <row r="976" spans="2:6">
      <c r="B976"/>
      <c r="C976"/>
      <c r="D976"/>
      <c r="E976"/>
      <c r="F976"/>
    </row>
    <row r="977" spans="2:6">
      <c r="B977"/>
      <c r="C977"/>
      <c r="D977"/>
      <c r="E977"/>
      <c r="F977"/>
    </row>
    <row r="978" spans="2:6">
      <c r="B978"/>
      <c r="C978"/>
      <c r="D978"/>
      <c r="E978"/>
      <c r="F978"/>
    </row>
    <row r="979" spans="2:6">
      <c r="B979"/>
      <c r="C979"/>
      <c r="D979"/>
      <c r="E979"/>
      <c r="F979"/>
    </row>
    <row r="980" spans="2:6">
      <c r="B980"/>
      <c r="C980"/>
      <c r="D980"/>
      <c r="E980"/>
      <c r="F980"/>
    </row>
    <row r="981" spans="2:6">
      <c r="B981"/>
      <c r="C981"/>
      <c r="D981"/>
      <c r="E981"/>
      <c r="F981"/>
    </row>
    <row r="982" spans="2:6">
      <c r="B982"/>
      <c r="C982"/>
      <c r="D982"/>
      <c r="E982"/>
      <c r="F982"/>
    </row>
    <row r="983" spans="2:6">
      <c r="B983"/>
      <c r="C983"/>
      <c r="D983"/>
      <c r="E983"/>
      <c r="F983"/>
    </row>
    <row r="984" spans="2:6">
      <c r="B984"/>
      <c r="C984"/>
      <c r="D984"/>
      <c r="E984"/>
      <c r="F984"/>
    </row>
    <row r="985" spans="2:6">
      <c r="B985"/>
      <c r="C985"/>
      <c r="D985"/>
      <c r="E985"/>
      <c r="F985"/>
    </row>
    <row r="986" spans="2:6">
      <c r="B986"/>
      <c r="C986"/>
      <c r="D986"/>
      <c r="E986"/>
      <c r="F986"/>
    </row>
    <row r="987" spans="2:6">
      <c r="B987"/>
      <c r="C987"/>
      <c r="D987"/>
      <c r="E987"/>
      <c r="F987"/>
    </row>
  </sheetData>
  <mergeCells count="3">
    <mergeCell ref="B4:H4"/>
    <mergeCell ref="B20:C20"/>
    <mergeCell ref="B34:C34"/>
  </mergeCells>
  <phoneticPr fontId="3" type="noConversion"/>
  <pageMargins left="0.7" right="0.7" top="0.75" bottom="0.75" header="0.3" footer="0.3"/>
  <pageSetup paperSize="9" orientation="portrait" horizontalDpi="4294967294" verticalDpi="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showGridLines="0" workbookViewId="0"/>
  </sheetViews>
  <sheetFormatPr defaultColWidth="9" defaultRowHeight="21" customHeight="1"/>
  <cols>
    <col min="1" max="1" width="6.59765625" style="382" customWidth="1"/>
    <col min="2" max="2" width="5.69921875" style="382" customWidth="1"/>
    <col min="3" max="3" width="7" style="382" customWidth="1"/>
    <col min="4" max="4" width="10.8984375" style="382" customWidth="1"/>
    <col min="5" max="5" width="10.3984375" style="382" customWidth="1"/>
    <col min="6" max="7" width="8.8984375" style="382" customWidth="1"/>
    <col min="8" max="9" width="8.09765625" style="382" customWidth="1"/>
    <col min="10" max="10" width="8.8984375" style="382" customWidth="1"/>
    <col min="11" max="16384" width="9" style="382"/>
  </cols>
  <sheetData>
    <row r="1" spans="2:10" ht="21" customHeight="1" thickBot="1"/>
    <row r="2" spans="2:10" ht="21" customHeight="1">
      <c r="B2" s="399" t="s">
        <v>948</v>
      </c>
      <c r="C2" s="396" t="s">
        <v>947</v>
      </c>
      <c r="D2" s="398" t="s">
        <v>946</v>
      </c>
      <c r="E2" s="396" t="s">
        <v>945</v>
      </c>
      <c r="F2" s="396" t="s">
        <v>944</v>
      </c>
      <c r="G2" s="397" t="s">
        <v>943</v>
      </c>
      <c r="H2" s="396" t="s">
        <v>942</v>
      </c>
      <c r="I2" s="396" t="s">
        <v>941</v>
      </c>
      <c r="J2" s="395" t="s">
        <v>940</v>
      </c>
    </row>
    <row r="3" spans="2:10" ht="21" customHeight="1">
      <c r="B3" s="393" t="s">
        <v>939</v>
      </c>
      <c r="C3" s="392" t="s">
        <v>938</v>
      </c>
      <c r="D3" s="391">
        <v>6390000</v>
      </c>
      <c r="E3" s="389">
        <v>6700000</v>
      </c>
      <c r="F3" s="390">
        <v>0.41666666666666669</v>
      </c>
      <c r="G3" s="389">
        <v>369266</v>
      </c>
      <c r="H3" s="394">
        <v>4502</v>
      </c>
      <c r="I3" s="389">
        <v>3021</v>
      </c>
      <c r="J3" s="388">
        <v>3890</v>
      </c>
    </row>
    <row r="4" spans="2:10" ht="21" customHeight="1">
      <c r="B4" s="393"/>
      <c r="C4" s="392" t="s">
        <v>937</v>
      </c>
      <c r="D4" s="391">
        <v>7500000</v>
      </c>
      <c r="E4" s="389">
        <v>8200000</v>
      </c>
      <c r="F4" s="390">
        <v>0.39583333333333331</v>
      </c>
      <c r="G4" s="389">
        <v>569003</v>
      </c>
      <c r="H4" s="394">
        <v>4739</v>
      </c>
      <c r="I4" s="389">
        <v>7230</v>
      </c>
      <c r="J4" s="388">
        <v>12500</v>
      </c>
    </row>
    <row r="5" spans="2:10" ht="21" customHeight="1">
      <c r="B5" s="393"/>
      <c r="C5" s="392" t="s">
        <v>936</v>
      </c>
      <c r="D5" s="391">
        <v>55006900</v>
      </c>
      <c r="E5" s="389">
        <v>52000030</v>
      </c>
      <c r="F5" s="390">
        <v>0.54166666666666663</v>
      </c>
      <c r="G5" s="389">
        <v>721477</v>
      </c>
      <c r="H5" s="394">
        <v>7023</v>
      </c>
      <c r="I5" s="389">
        <v>9021</v>
      </c>
      <c r="J5" s="388">
        <v>15010</v>
      </c>
    </row>
    <row r="6" spans="2:10" ht="21" customHeight="1">
      <c r="B6" s="393"/>
      <c r="C6" s="392" t="s">
        <v>935</v>
      </c>
      <c r="D6" s="391">
        <v>864120</v>
      </c>
      <c r="E6" s="389">
        <v>926420</v>
      </c>
      <c r="F6" s="390">
        <v>0.35069444444444442</v>
      </c>
      <c r="G6" s="389">
        <v>783959</v>
      </c>
      <c r="H6" s="389">
        <v>4360</v>
      </c>
      <c r="I6" s="389">
        <v>6710</v>
      </c>
      <c r="J6" s="388">
        <v>13300</v>
      </c>
    </row>
    <row r="7" spans="2:10" ht="21" customHeight="1">
      <c r="B7" s="393"/>
      <c r="C7" s="392" t="s">
        <v>934</v>
      </c>
      <c r="D7" s="391">
        <v>8250000</v>
      </c>
      <c r="E7" s="389">
        <v>9300040</v>
      </c>
      <c r="F7" s="390">
        <v>0.75</v>
      </c>
      <c r="G7" s="389">
        <v>685230</v>
      </c>
      <c r="H7" s="389">
        <v>5230</v>
      </c>
      <c r="I7" s="389">
        <v>2430</v>
      </c>
      <c r="J7" s="388">
        <v>9630</v>
      </c>
    </row>
    <row r="8" spans="2:10" ht="21" customHeight="1" thickBot="1">
      <c r="B8" s="387" t="s">
        <v>933</v>
      </c>
      <c r="C8" s="385"/>
      <c r="D8" s="385">
        <f>SUM(D3:D7)</f>
        <v>78011020</v>
      </c>
      <c r="E8" s="385">
        <f>SUM(E3:E7)</f>
        <v>77126490</v>
      </c>
      <c r="F8" s="386"/>
      <c r="G8" s="385"/>
      <c r="H8" s="385"/>
      <c r="I8" s="385"/>
      <c r="J8" s="384"/>
    </row>
    <row r="10" spans="2:10" ht="21" customHeight="1">
      <c r="B10" s="383" t="s">
        <v>932</v>
      </c>
    </row>
    <row r="11" spans="2:10" ht="21" customHeight="1">
      <c r="B11" s="382" t="s">
        <v>931</v>
      </c>
    </row>
    <row r="12" spans="2:10" ht="21" customHeight="1">
      <c r="B12" s="382" t="s">
        <v>930</v>
      </c>
    </row>
  </sheetData>
  <phoneticPr fontId="3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topLeftCell="A4" workbookViewId="0">
      <selection activeCell="B2" sqref="B2:G2"/>
    </sheetView>
  </sheetViews>
  <sheetFormatPr defaultRowHeight="17.399999999999999"/>
  <cols>
    <col min="1" max="1" width="3.19921875" customWidth="1"/>
    <col min="3" max="3" width="11.09765625" bestFit="1" customWidth="1"/>
  </cols>
  <sheetData>
    <row r="1" spans="2:7" ht="7.5" customHeight="1"/>
    <row r="2" spans="2:7" ht="27.6">
      <c r="B2" s="462" t="s">
        <v>50</v>
      </c>
      <c r="C2" s="462"/>
      <c r="D2" s="462"/>
      <c r="E2" s="462"/>
      <c r="F2" s="462"/>
      <c r="G2" s="462"/>
    </row>
    <row r="3" spans="2:7" ht="5.25" customHeight="1"/>
    <row r="4" spans="2:7">
      <c r="B4" s="28" t="s">
        <v>49</v>
      </c>
      <c r="C4" s="27" t="s">
        <v>48</v>
      </c>
      <c r="D4" s="27" t="s">
        <v>47</v>
      </c>
      <c r="E4" s="27" t="s">
        <v>46</v>
      </c>
      <c r="F4" s="27" t="s">
        <v>45</v>
      </c>
      <c r="G4" s="27" t="s">
        <v>44</v>
      </c>
    </row>
    <row r="5" spans="2:7">
      <c r="B5" s="26" t="s">
        <v>43</v>
      </c>
      <c r="C5" s="24">
        <v>36987</v>
      </c>
      <c r="D5" s="23">
        <v>60</v>
      </c>
      <c r="E5" s="23">
        <v>71</v>
      </c>
      <c r="F5" s="22"/>
      <c r="G5" s="21"/>
    </row>
    <row r="6" spans="2:7">
      <c r="B6" s="26" t="s">
        <v>42</v>
      </c>
      <c r="C6" s="24">
        <v>42346</v>
      </c>
      <c r="D6" s="23">
        <v>85</v>
      </c>
      <c r="E6" s="23">
        <v>75</v>
      </c>
      <c r="F6" s="22"/>
      <c r="G6" s="21"/>
    </row>
    <row r="7" spans="2:7">
      <c r="B7" s="26" t="s">
        <v>41</v>
      </c>
      <c r="C7" s="24">
        <v>37655</v>
      </c>
      <c r="D7" s="23">
        <v>70</v>
      </c>
      <c r="E7" s="23">
        <v>91</v>
      </c>
      <c r="F7" s="22"/>
      <c r="G7" s="21"/>
    </row>
    <row r="8" spans="2:7">
      <c r="B8" s="26" t="s">
        <v>40</v>
      </c>
      <c r="C8" s="24">
        <v>39633</v>
      </c>
      <c r="D8" s="23">
        <v>80</v>
      </c>
      <c r="E8" s="23">
        <v>70</v>
      </c>
      <c r="F8" s="22"/>
      <c r="G8" s="21"/>
    </row>
    <row r="9" spans="2:7">
      <c r="B9" s="26" t="s">
        <v>39</v>
      </c>
      <c r="C9" s="24">
        <v>36284</v>
      </c>
      <c r="D9" s="23">
        <v>85</v>
      </c>
      <c r="E9" s="23">
        <v>80</v>
      </c>
      <c r="F9" s="22"/>
      <c r="G9" s="21"/>
    </row>
    <row r="10" spans="2:7">
      <c r="B10" s="26" t="s">
        <v>38</v>
      </c>
      <c r="C10" s="24">
        <v>42898</v>
      </c>
      <c r="D10" s="23">
        <v>70</v>
      </c>
      <c r="E10" s="23">
        <v>90</v>
      </c>
      <c r="F10" s="22"/>
      <c r="G10" s="21"/>
    </row>
    <row r="11" spans="2:7">
      <c r="B11" s="26" t="s">
        <v>37</v>
      </c>
      <c r="C11" s="24">
        <v>37717</v>
      </c>
      <c r="D11" s="23">
        <v>95</v>
      </c>
      <c r="E11" s="23">
        <v>90</v>
      </c>
      <c r="F11" s="22"/>
      <c r="G11" s="21"/>
    </row>
    <row r="12" spans="2:7">
      <c r="B12" s="25" t="s">
        <v>36</v>
      </c>
      <c r="C12" s="24">
        <v>35950</v>
      </c>
      <c r="D12" s="23">
        <v>90</v>
      </c>
      <c r="E12" s="23">
        <v>77</v>
      </c>
      <c r="F12" s="22"/>
      <c r="G12" s="21"/>
    </row>
    <row r="13" spans="2:7">
      <c r="B13" s="25" t="s">
        <v>35</v>
      </c>
      <c r="C13" s="24">
        <v>38576</v>
      </c>
      <c r="D13" s="23">
        <v>70</v>
      </c>
      <c r="E13" s="23">
        <v>65</v>
      </c>
      <c r="F13" s="22"/>
      <c r="G13" s="21"/>
    </row>
    <row r="14" spans="2:7">
      <c r="B14" s="25" t="s">
        <v>34</v>
      </c>
      <c r="C14" s="24">
        <v>37796</v>
      </c>
      <c r="D14" s="23">
        <v>80</v>
      </c>
      <c r="E14" s="23">
        <v>46</v>
      </c>
      <c r="F14" s="22"/>
      <c r="G14" s="21"/>
    </row>
    <row r="15" spans="2:7">
      <c r="B15" s="25" t="s">
        <v>33</v>
      </c>
      <c r="C15" s="24">
        <v>36360</v>
      </c>
      <c r="D15" s="23">
        <v>64</v>
      </c>
      <c r="E15" s="23">
        <v>76</v>
      </c>
      <c r="F15" s="22"/>
      <c r="G15" s="21"/>
    </row>
    <row r="16" spans="2:7">
      <c r="B16" s="25" t="s">
        <v>32</v>
      </c>
      <c r="C16" s="24">
        <v>35559</v>
      </c>
      <c r="D16" s="23">
        <v>54</v>
      </c>
      <c r="E16" s="23">
        <v>78</v>
      </c>
      <c r="F16" s="22"/>
      <c r="G16" s="21"/>
    </row>
    <row r="17" spans="2:7">
      <c r="B17" s="25" t="s">
        <v>31</v>
      </c>
      <c r="C17" s="24">
        <v>38053</v>
      </c>
      <c r="D17" s="23">
        <v>85</v>
      </c>
      <c r="E17" s="23">
        <v>56</v>
      </c>
      <c r="F17" s="22"/>
      <c r="G17" s="21"/>
    </row>
    <row r="18" spans="2:7">
      <c r="B18" s="25" t="s">
        <v>30</v>
      </c>
      <c r="C18" s="24">
        <v>42648</v>
      </c>
      <c r="D18" s="23">
        <v>98</v>
      </c>
      <c r="E18" s="23">
        <v>99</v>
      </c>
      <c r="F18" s="22"/>
      <c r="G18" s="21"/>
    </row>
    <row r="19" spans="2:7">
      <c r="B19" s="25" t="s">
        <v>29</v>
      </c>
      <c r="C19" s="24">
        <v>37716</v>
      </c>
      <c r="D19" s="23">
        <v>100</v>
      </c>
      <c r="E19" s="23">
        <v>89</v>
      </c>
      <c r="F19" s="22"/>
      <c r="G19" s="21"/>
    </row>
    <row r="20" spans="2:7">
      <c r="B20" s="25" t="s">
        <v>28</v>
      </c>
      <c r="C20" s="24">
        <v>43506</v>
      </c>
      <c r="D20" s="23">
        <v>88</v>
      </c>
      <c r="E20" s="23">
        <v>76</v>
      </c>
      <c r="F20" s="22"/>
      <c r="G20" s="21"/>
    </row>
    <row r="21" spans="2:7">
      <c r="B21" s="463" t="s">
        <v>27</v>
      </c>
      <c r="C21" s="464"/>
      <c r="D21" s="20"/>
      <c r="E21" s="20"/>
      <c r="F21" s="467"/>
      <c r="G21" s="468"/>
    </row>
    <row r="22" spans="2:7">
      <c r="B22" s="464" t="s">
        <v>26</v>
      </c>
      <c r="C22" s="464"/>
      <c r="D22" s="20"/>
      <c r="E22" s="20"/>
      <c r="F22" s="469"/>
      <c r="G22" s="470"/>
    </row>
    <row r="23" spans="2:7">
      <c r="B23" s="463" t="s">
        <v>25</v>
      </c>
      <c r="C23" s="464"/>
      <c r="D23" s="465"/>
      <c r="E23" s="466"/>
      <c r="F23" s="471"/>
      <c r="G23" s="472"/>
    </row>
  </sheetData>
  <mergeCells count="6">
    <mergeCell ref="B2:G2"/>
    <mergeCell ref="B21:C21"/>
    <mergeCell ref="B22:C22"/>
    <mergeCell ref="B23:C23"/>
    <mergeCell ref="D23:E23"/>
    <mergeCell ref="F21:G23"/>
  </mergeCells>
  <phoneticPr fontId="3" type="noConversion"/>
  <pageMargins left="0.7" right="0.7" top="0.75" bottom="0.75" header="0.3" footer="0.3"/>
  <pageSetup paperSize="9" orientation="portrait" copies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workbookViewId="0">
      <selection activeCell="F28" sqref="F28"/>
    </sheetView>
  </sheetViews>
  <sheetFormatPr defaultRowHeight="17.399999999999999"/>
  <cols>
    <col min="1" max="1" width="10.8984375" customWidth="1"/>
    <col min="2" max="8" width="8.59765625" customWidth="1"/>
  </cols>
  <sheetData>
    <row r="1" spans="1:8" ht="27.6">
      <c r="A1" s="473" t="s">
        <v>65</v>
      </c>
      <c r="B1" s="473"/>
      <c r="C1" s="473"/>
      <c r="D1" s="473"/>
      <c r="E1" s="473"/>
      <c r="F1" s="473"/>
      <c r="G1" s="473"/>
      <c r="H1" s="473"/>
    </row>
    <row r="3" spans="1:8">
      <c r="A3" s="34" t="s">
        <v>64</v>
      </c>
      <c r="B3" s="34" t="s">
        <v>63</v>
      </c>
      <c r="C3" s="34" t="s">
        <v>62</v>
      </c>
      <c r="D3" s="34" t="s">
        <v>22</v>
      </c>
      <c r="E3" s="34" t="s">
        <v>61</v>
      </c>
      <c r="F3" s="34" t="s">
        <v>60</v>
      </c>
      <c r="G3" s="34" t="s">
        <v>59</v>
      </c>
      <c r="H3" s="34" t="s">
        <v>51</v>
      </c>
    </row>
    <row r="4" spans="1:8">
      <c r="A4" s="33" t="s">
        <v>58</v>
      </c>
      <c r="B4" s="32">
        <v>1230</v>
      </c>
      <c r="C4" s="32">
        <v>1520</v>
      </c>
      <c r="D4" s="32">
        <v>1810</v>
      </c>
      <c r="E4" s="32">
        <v>2100</v>
      </c>
      <c r="F4" s="32">
        <v>2390</v>
      </c>
      <c r="G4" s="32">
        <v>2680</v>
      </c>
      <c r="H4" s="29"/>
    </row>
    <row r="5" spans="1:8">
      <c r="A5" s="33" t="s">
        <v>57</v>
      </c>
      <c r="B5" s="32">
        <v>1720</v>
      </c>
      <c r="C5" s="32">
        <v>1380</v>
      </c>
      <c r="D5" s="32">
        <v>1040</v>
      </c>
      <c r="E5" s="32">
        <v>1980</v>
      </c>
      <c r="F5" s="32">
        <v>1980</v>
      </c>
      <c r="G5" s="32">
        <v>1980</v>
      </c>
      <c r="H5" s="29"/>
    </row>
    <row r="6" spans="1:8">
      <c r="A6" s="31" t="s">
        <v>52</v>
      </c>
      <c r="B6" s="29"/>
      <c r="C6" s="29"/>
      <c r="D6" s="29"/>
      <c r="E6" s="29"/>
      <c r="F6" s="29"/>
      <c r="G6" s="29"/>
      <c r="H6" s="29"/>
    </row>
    <row r="7" spans="1:8">
      <c r="A7" s="33" t="s">
        <v>56</v>
      </c>
      <c r="B7" s="32">
        <v>1010</v>
      </c>
      <c r="C7" s="32">
        <v>1270</v>
      </c>
      <c r="D7" s="32">
        <v>1530</v>
      </c>
      <c r="E7" s="32">
        <v>1790</v>
      </c>
      <c r="F7" s="32">
        <v>1950</v>
      </c>
      <c r="G7" s="32">
        <v>2310</v>
      </c>
      <c r="H7" s="29"/>
    </row>
    <row r="8" spans="1:8">
      <c r="A8" s="33" t="s">
        <v>55</v>
      </c>
      <c r="B8" s="32">
        <v>1220</v>
      </c>
      <c r="C8" s="32">
        <v>1090</v>
      </c>
      <c r="D8" s="32">
        <v>1480</v>
      </c>
      <c r="E8" s="32">
        <v>1860</v>
      </c>
      <c r="F8" s="32">
        <v>1910</v>
      </c>
      <c r="G8" s="32">
        <v>2350</v>
      </c>
      <c r="H8" s="29"/>
    </row>
    <row r="9" spans="1:8">
      <c r="A9" s="31" t="s">
        <v>52</v>
      </c>
      <c r="B9" s="29"/>
      <c r="C9" s="29"/>
      <c r="D9" s="29"/>
      <c r="E9" s="29"/>
      <c r="F9" s="29"/>
      <c r="G9" s="29"/>
      <c r="H9" s="29"/>
    </row>
    <row r="10" spans="1:8">
      <c r="A10" s="33" t="s">
        <v>54</v>
      </c>
      <c r="B10" s="32">
        <v>1560</v>
      </c>
      <c r="C10" s="32">
        <v>1720</v>
      </c>
      <c r="D10" s="32">
        <v>1960</v>
      </c>
      <c r="E10" s="32">
        <v>2200</v>
      </c>
      <c r="F10" s="32">
        <v>2440</v>
      </c>
      <c r="G10" s="32">
        <v>2680</v>
      </c>
      <c r="H10" s="29"/>
    </row>
    <row r="11" spans="1:8">
      <c r="A11" s="33" t="s">
        <v>53</v>
      </c>
      <c r="B11" s="32">
        <v>970</v>
      </c>
      <c r="C11" s="32">
        <v>1040</v>
      </c>
      <c r="D11" s="32">
        <v>1110</v>
      </c>
      <c r="E11" s="32">
        <v>1180</v>
      </c>
      <c r="F11" s="32">
        <v>1250</v>
      </c>
      <c r="G11" s="32">
        <v>1320</v>
      </c>
      <c r="H11" s="29"/>
    </row>
    <row r="12" spans="1:8">
      <c r="A12" s="31" t="s">
        <v>52</v>
      </c>
      <c r="B12" s="30"/>
      <c r="C12" s="30"/>
      <c r="D12" s="30"/>
      <c r="E12" s="30"/>
      <c r="F12" s="30"/>
      <c r="G12" s="30"/>
      <c r="H12" s="29"/>
    </row>
    <row r="13" spans="1:8">
      <c r="A13" s="31" t="s">
        <v>51</v>
      </c>
      <c r="B13" s="30"/>
      <c r="C13" s="30"/>
      <c r="D13" s="30"/>
      <c r="E13" s="30"/>
      <c r="F13" s="30"/>
      <c r="G13" s="30"/>
      <c r="H13" s="29"/>
    </row>
  </sheetData>
  <mergeCells count="1">
    <mergeCell ref="A1:H1"/>
  </mergeCells>
  <phoneticPr fontId="3" type="noConversion"/>
  <pageMargins left="0.7" right="0.7" top="0.75" bottom="0.75" header="0.3" footer="0.3"/>
  <pageSetup paperSize="9" orientation="portrait" horizontalDpi="4294967294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workbookViewId="0">
      <selection activeCell="G5" sqref="G5"/>
    </sheetView>
  </sheetViews>
  <sheetFormatPr defaultRowHeight="17.399999999999999"/>
  <cols>
    <col min="1" max="1" width="2.8984375" customWidth="1"/>
    <col min="2" max="2" width="11.09765625" bestFit="1" customWidth="1"/>
    <col min="5" max="5" width="3.8984375" customWidth="1"/>
    <col min="6" max="6" width="18" bestFit="1" customWidth="1"/>
  </cols>
  <sheetData>
    <row r="1" spans="2:7" ht="21">
      <c r="B1" s="474" t="s">
        <v>258</v>
      </c>
      <c r="C1" s="474"/>
      <c r="D1" s="474"/>
      <c r="E1" s="141"/>
      <c r="F1" s="141"/>
      <c r="G1" s="141"/>
    </row>
    <row r="2" spans="2:7" ht="18" thickBot="1">
      <c r="B2" s="159"/>
      <c r="C2" s="158"/>
      <c r="D2" s="157"/>
      <c r="E2" s="141"/>
      <c r="F2" s="141"/>
      <c r="G2" s="141"/>
    </row>
    <row r="3" spans="2:7" ht="19.2">
      <c r="B3" s="156" t="s">
        <v>257</v>
      </c>
      <c r="C3" s="155" t="s">
        <v>256</v>
      </c>
      <c r="D3" s="154" t="s">
        <v>255</v>
      </c>
      <c r="E3" s="141"/>
      <c r="F3" s="153" t="s">
        <v>254</v>
      </c>
      <c r="G3" s="152">
        <f>COUNT(D4:D17)</f>
        <v>9</v>
      </c>
    </row>
    <row r="4" spans="2:7" ht="19.2">
      <c r="B4" s="149">
        <v>44197</v>
      </c>
      <c r="C4" s="148" t="s">
        <v>235</v>
      </c>
      <c r="D4" s="151">
        <v>5000</v>
      </c>
      <c r="E4" s="141"/>
      <c r="F4" s="153" t="s">
        <v>253</v>
      </c>
      <c r="G4" s="152">
        <f>COUNTBLANK(D4:D17)</f>
        <v>5</v>
      </c>
    </row>
    <row r="5" spans="2:7" ht="19.2">
      <c r="B5" s="149">
        <v>44200</v>
      </c>
      <c r="C5" s="148" t="s">
        <v>234</v>
      </c>
      <c r="D5" s="151">
        <v>15000</v>
      </c>
      <c r="E5" s="141"/>
      <c r="F5" s="153" t="s">
        <v>252</v>
      </c>
      <c r="G5" s="152">
        <f>COUNTA(C4:C17)</f>
        <v>14</v>
      </c>
    </row>
    <row r="6" spans="2:7">
      <c r="B6" s="149">
        <v>44203</v>
      </c>
      <c r="C6" s="148" t="s">
        <v>233</v>
      </c>
      <c r="D6" s="151"/>
      <c r="E6" s="141"/>
    </row>
    <row r="7" spans="2:7">
      <c r="B7" s="149">
        <v>44206</v>
      </c>
      <c r="C7" s="148" t="s">
        <v>231</v>
      </c>
      <c r="D7" s="151"/>
      <c r="E7" s="141"/>
    </row>
    <row r="8" spans="2:7">
      <c r="B8" s="149">
        <v>44208</v>
      </c>
      <c r="C8" s="148" t="s">
        <v>229</v>
      </c>
      <c r="D8" s="151">
        <v>6000</v>
      </c>
      <c r="E8" s="141"/>
    </row>
    <row r="9" spans="2:7">
      <c r="B9" s="149">
        <v>44211</v>
      </c>
      <c r="C9" s="148" t="s">
        <v>251</v>
      </c>
      <c r="D9" s="151"/>
      <c r="E9" s="141"/>
    </row>
    <row r="10" spans="2:7">
      <c r="B10" s="149">
        <v>44212</v>
      </c>
      <c r="C10" s="148" t="s">
        <v>250</v>
      </c>
      <c r="D10" s="151">
        <v>10000</v>
      </c>
      <c r="E10" s="141"/>
      <c r="F10" s="141"/>
      <c r="G10" s="141"/>
    </row>
    <row r="11" spans="2:7">
      <c r="B11" s="149">
        <v>44214</v>
      </c>
      <c r="C11" s="148" t="s">
        <v>224</v>
      </c>
      <c r="D11" s="151">
        <v>7000</v>
      </c>
      <c r="E11" s="141"/>
      <c r="F11" s="141"/>
      <c r="G11" s="141"/>
    </row>
    <row r="12" spans="2:7">
      <c r="B12" s="149">
        <v>44216</v>
      </c>
      <c r="C12" s="148" t="s">
        <v>223</v>
      </c>
      <c r="D12" s="151"/>
      <c r="E12" s="141"/>
      <c r="F12" s="141"/>
      <c r="G12" s="141"/>
    </row>
    <row r="13" spans="2:7">
      <c r="B13" s="149">
        <v>44217</v>
      </c>
      <c r="C13" s="148" t="s">
        <v>222</v>
      </c>
      <c r="D13" s="151"/>
      <c r="E13" s="141"/>
      <c r="F13" s="141"/>
      <c r="G13" s="141"/>
    </row>
    <row r="14" spans="2:7">
      <c r="B14" s="149">
        <v>44219</v>
      </c>
      <c r="C14" s="150" t="s">
        <v>249</v>
      </c>
      <c r="D14" s="147">
        <v>6000</v>
      </c>
      <c r="E14" s="141"/>
      <c r="F14" s="141"/>
      <c r="G14" s="141"/>
    </row>
    <row r="15" spans="2:7">
      <c r="B15" s="149">
        <v>44221</v>
      </c>
      <c r="C15" s="148" t="s">
        <v>228</v>
      </c>
      <c r="D15" s="147">
        <v>3000</v>
      </c>
      <c r="E15" s="141"/>
      <c r="F15" s="141"/>
      <c r="G15" s="141"/>
    </row>
    <row r="16" spans="2:7">
      <c r="B16" s="149">
        <v>44223</v>
      </c>
      <c r="C16" s="148" t="s">
        <v>226</v>
      </c>
      <c r="D16" s="147">
        <v>5000</v>
      </c>
      <c r="E16" s="141"/>
      <c r="F16" s="141"/>
      <c r="G16" s="141"/>
    </row>
    <row r="17" spans="2:7" ht="18" thickBot="1">
      <c r="B17" s="146">
        <v>44225</v>
      </c>
      <c r="C17" s="145" t="s">
        <v>248</v>
      </c>
      <c r="D17" s="144">
        <v>15000</v>
      </c>
      <c r="E17" s="141"/>
      <c r="F17" s="141"/>
      <c r="G17" s="141"/>
    </row>
  </sheetData>
  <mergeCells count="1">
    <mergeCell ref="B1:D1"/>
  </mergeCells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7"/>
  <sheetViews>
    <sheetView workbookViewId="0">
      <selection activeCell="K3" sqref="K3"/>
    </sheetView>
  </sheetViews>
  <sheetFormatPr defaultRowHeight="17.399999999999999"/>
  <cols>
    <col min="1" max="1" width="2" customWidth="1"/>
    <col min="2" max="3" width="8.69921875" customWidth="1"/>
    <col min="4" max="4" width="12.19921875" customWidth="1"/>
    <col min="5" max="8" width="8.69921875" customWidth="1"/>
    <col min="9" max="9" width="13.59765625" customWidth="1"/>
  </cols>
  <sheetData>
    <row r="2" spans="2:11" ht="21" customHeight="1">
      <c r="B2" s="167" t="s">
        <v>371</v>
      </c>
      <c r="C2" s="164" t="s">
        <v>275</v>
      </c>
      <c r="D2" s="167" t="s">
        <v>370</v>
      </c>
      <c r="E2" s="166" t="s">
        <v>263</v>
      </c>
      <c r="F2" s="165"/>
      <c r="G2" s="475" t="str">
        <f>C2&amp;" 직원 수"</f>
        <v>영업부 직원 수</v>
      </c>
      <c r="H2" s="476"/>
      <c r="I2" s="164">
        <f>COUNTIF(E9:E57,C2)</f>
        <v>10</v>
      </c>
      <c r="K2">
        <f>COUNTIFS(E9:E57,C2,F9:F57,E2)</f>
        <v>5</v>
      </c>
    </row>
    <row r="3" spans="2:11" ht="21" customHeight="1">
      <c r="B3" s="165"/>
      <c r="C3" s="165"/>
      <c r="D3" s="165"/>
      <c r="E3" s="165"/>
      <c r="F3" s="165"/>
      <c r="G3" s="475" t="str">
        <f>C2&amp;" 매출합계"</f>
        <v>영업부 매출합계</v>
      </c>
      <c r="H3" s="476"/>
      <c r="I3" s="164">
        <f>SUMIF(E9:E57,C2,I9:I57)</f>
        <v>163150</v>
      </c>
      <c r="K3">
        <f>COUNTIF(I9:I57,"&gt;=15000")</f>
        <v>26</v>
      </c>
    </row>
    <row r="4" spans="2:11" ht="21" customHeight="1"/>
    <row r="5" spans="2:11" ht="21" customHeight="1">
      <c r="B5" s="165"/>
      <c r="C5" s="165"/>
      <c r="D5" s="165"/>
      <c r="E5" s="165"/>
      <c r="F5" s="165"/>
      <c r="G5" s="475" t="str">
        <f xml:space="preserve"> E2&amp;" 직원 수"</f>
        <v>대리 직원 수</v>
      </c>
      <c r="H5" s="476"/>
      <c r="I5" s="164">
        <f>COUNTIF(F9:F57,E2)</f>
        <v>12</v>
      </c>
    </row>
    <row r="6" spans="2:11" ht="21" customHeight="1">
      <c r="B6" s="165"/>
      <c r="C6" s="165"/>
      <c r="D6" s="165"/>
      <c r="E6" s="165"/>
      <c r="F6" s="165"/>
      <c r="G6" s="475" t="str">
        <f>E2&amp;" 매출합계"</f>
        <v>대리 매출합계</v>
      </c>
      <c r="H6" s="476"/>
      <c r="I6" s="164">
        <f>SUMIF(F9:F57,E2,I9:I57)</f>
        <v>177599</v>
      </c>
      <c r="K6" s="411">
        <f>SUMIFS(I9:I57,E9:E57,C2,F9:F57,E2)</f>
        <v>84001</v>
      </c>
    </row>
    <row r="8" spans="2:11">
      <c r="B8" s="163" t="s">
        <v>374</v>
      </c>
      <c r="C8" s="163" t="s">
        <v>373</v>
      </c>
      <c r="D8" s="163" t="s">
        <v>372</v>
      </c>
      <c r="E8" s="163" t="s">
        <v>371</v>
      </c>
      <c r="F8" s="163" t="s">
        <v>370</v>
      </c>
      <c r="G8" s="163" t="s">
        <v>369</v>
      </c>
      <c r="H8" s="163" t="s">
        <v>368</v>
      </c>
      <c r="I8" s="163" t="s">
        <v>367</v>
      </c>
    </row>
    <row r="9" spans="2:11">
      <c r="B9" s="161" t="s">
        <v>366</v>
      </c>
      <c r="C9" s="161" t="s">
        <v>365</v>
      </c>
      <c r="D9" s="162">
        <v>42646</v>
      </c>
      <c r="E9" s="161" t="s">
        <v>278</v>
      </c>
      <c r="F9" s="161" t="s">
        <v>263</v>
      </c>
      <c r="G9" s="160">
        <v>5623</v>
      </c>
      <c r="H9" s="160">
        <v>5769</v>
      </c>
      <c r="I9" s="160">
        <f t="shared" ref="I9:I40" si="0">G9+H9</f>
        <v>11392</v>
      </c>
    </row>
    <row r="10" spans="2:11">
      <c r="B10" s="161" t="s">
        <v>364</v>
      </c>
      <c r="C10" s="161" t="s">
        <v>363</v>
      </c>
      <c r="D10" s="162">
        <v>41165</v>
      </c>
      <c r="E10" s="161" t="s">
        <v>275</v>
      </c>
      <c r="F10" s="161" t="s">
        <v>263</v>
      </c>
      <c r="G10" s="160">
        <v>7342</v>
      </c>
      <c r="H10" s="160">
        <v>9033</v>
      </c>
      <c r="I10" s="160">
        <f t="shared" si="0"/>
        <v>16375</v>
      </c>
    </row>
    <row r="11" spans="2:11">
      <c r="B11" s="161" t="s">
        <v>362</v>
      </c>
      <c r="C11" s="161" t="s">
        <v>361</v>
      </c>
      <c r="D11" s="162">
        <v>36744</v>
      </c>
      <c r="E11" s="161" t="s">
        <v>278</v>
      </c>
      <c r="F11" s="161" t="s">
        <v>267</v>
      </c>
      <c r="G11" s="160">
        <v>7505</v>
      </c>
      <c r="H11" s="160">
        <v>5100</v>
      </c>
      <c r="I11" s="160">
        <f t="shared" si="0"/>
        <v>12605</v>
      </c>
    </row>
    <row r="12" spans="2:11">
      <c r="B12" s="161" t="s">
        <v>360</v>
      </c>
      <c r="C12" s="161" t="s">
        <v>359</v>
      </c>
      <c r="D12" s="162">
        <v>37097</v>
      </c>
      <c r="E12" s="161" t="s">
        <v>260</v>
      </c>
      <c r="F12" s="161" t="s">
        <v>263</v>
      </c>
      <c r="G12" s="160">
        <v>5793</v>
      </c>
      <c r="H12" s="160">
        <v>6955</v>
      </c>
      <c r="I12" s="160">
        <f t="shared" si="0"/>
        <v>12748</v>
      </c>
    </row>
    <row r="13" spans="2:11">
      <c r="B13" s="161" t="s">
        <v>358</v>
      </c>
      <c r="C13" s="161" t="s">
        <v>357</v>
      </c>
      <c r="D13" s="162">
        <v>40732</v>
      </c>
      <c r="E13" s="161" t="s">
        <v>260</v>
      </c>
      <c r="F13" s="161" t="s">
        <v>270</v>
      </c>
      <c r="G13" s="160">
        <v>8679</v>
      </c>
      <c r="H13" s="160">
        <v>6185</v>
      </c>
      <c r="I13" s="160">
        <f t="shared" si="0"/>
        <v>14864</v>
      </c>
    </row>
    <row r="14" spans="2:11">
      <c r="B14" s="161" t="s">
        <v>356</v>
      </c>
      <c r="C14" s="161" t="s">
        <v>355</v>
      </c>
      <c r="D14" s="162">
        <v>37363</v>
      </c>
      <c r="E14" s="161" t="s">
        <v>260</v>
      </c>
      <c r="F14" s="161" t="s">
        <v>263</v>
      </c>
      <c r="G14" s="160">
        <v>6750</v>
      </c>
      <c r="H14" s="160">
        <v>5626</v>
      </c>
      <c r="I14" s="160">
        <f t="shared" si="0"/>
        <v>12376</v>
      </c>
    </row>
    <row r="15" spans="2:11">
      <c r="B15" s="161" t="s">
        <v>354</v>
      </c>
      <c r="C15" s="161" t="s">
        <v>353</v>
      </c>
      <c r="D15" s="162">
        <v>35510</v>
      </c>
      <c r="E15" s="161" t="s">
        <v>264</v>
      </c>
      <c r="F15" s="161" t="s">
        <v>267</v>
      </c>
      <c r="G15" s="160">
        <v>7091</v>
      </c>
      <c r="H15" s="160">
        <v>7507</v>
      </c>
      <c r="I15" s="160">
        <f t="shared" si="0"/>
        <v>14598</v>
      </c>
    </row>
    <row r="16" spans="2:11">
      <c r="B16" s="161" t="s">
        <v>352</v>
      </c>
      <c r="C16" s="161" t="s">
        <v>351</v>
      </c>
      <c r="D16" s="162">
        <v>36696</v>
      </c>
      <c r="E16" s="161" t="s">
        <v>271</v>
      </c>
      <c r="F16" s="161" t="s">
        <v>270</v>
      </c>
      <c r="G16" s="160">
        <v>8916</v>
      </c>
      <c r="H16" s="160">
        <v>5246</v>
      </c>
      <c r="I16" s="160">
        <f t="shared" si="0"/>
        <v>14162</v>
      </c>
    </row>
    <row r="17" spans="2:9">
      <c r="B17" s="161" t="s">
        <v>350</v>
      </c>
      <c r="C17" s="161" t="s">
        <v>349</v>
      </c>
      <c r="D17" s="162">
        <v>37422</v>
      </c>
      <c r="E17" s="161" t="s">
        <v>271</v>
      </c>
      <c r="F17" s="161" t="s">
        <v>270</v>
      </c>
      <c r="G17" s="160">
        <v>8735</v>
      </c>
      <c r="H17" s="160">
        <v>8034</v>
      </c>
      <c r="I17" s="160">
        <f t="shared" si="0"/>
        <v>16769</v>
      </c>
    </row>
    <row r="18" spans="2:9">
      <c r="B18" s="161" t="s">
        <v>348</v>
      </c>
      <c r="C18" s="161" t="s">
        <v>347</v>
      </c>
      <c r="D18" s="162">
        <v>42946</v>
      </c>
      <c r="E18" s="161" t="s">
        <v>260</v>
      </c>
      <c r="F18" s="161" t="s">
        <v>274</v>
      </c>
      <c r="G18" s="160">
        <v>8735</v>
      </c>
      <c r="H18" s="160">
        <v>7978</v>
      </c>
      <c r="I18" s="160">
        <f t="shared" si="0"/>
        <v>16713</v>
      </c>
    </row>
    <row r="19" spans="2:9">
      <c r="B19" s="161" t="s">
        <v>346</v>
      </c>
      <c r="C19" s="161" t="s">
        <v>345</v>
      </c>
      <c r="D19" s="162">
        <v>41847</v>
      </c>
      <c r="E19" s="161" t="s">
        <v>264</v>
      </c>
      <c r="F19" s="161" t="s">
        <v>267</v>
      </c>
      <c r="G19" s="160">
        <v>5848</v>
      </c>
      <c r="H19" s="160">
        <v>7821</v>
      </c>
      <c r="I19" s="160">
        <f t="shared" si="0"/>
        <v>13669</v>
      </c>
    </row>
    <row r="20" spans="2:9">
      <c r="B20" s="161" t="s">
        <v>344</v>
      </c>
      <c r="C20" s="161" t="s">
        <v>343</v>
      </c>
      <c r="D20" s="162">
        <v>41467</v>
      </c>
      <c r="E20" s="161" t="s">
        <v>271</v>
      </c>
      <c r="F20" s="161" t="s">
        <v>267</v>
      </c>
      <c r="G20" s="160">
        <v>9931</v>
      </c>
      <c r="H20" s="160">
        <v>9625</v>
      </c>
      <c r="I20" s="160">
        <f t="shared" si="0"/>
        <v>19556</v>
      </c>
    </row>
    <row r="21" spans="2:9">
      <c r="B21" s="161" t="s">
        <v>342</v>
      </c>
      <c r="C21" s="161" t="s">
        <v>341</v>
      </c>
      <c r="D21" s="162">
        <v>36209</v>
      </c>
      <c r="E21" s="161" t="s">
        <v>260</v>
      </c>
      <c r="F21" s="161" t="s">
        <v>274</v>
      </c>
      <c r="G21" s="160">
        <v>7520</v>
      </c>
      <c r="H21" s="160">
        <v>6827</v>
      </c>
      <c r="I21" s="160">
        <f t="shared" si="0"/>
        <v>14347</v>
      </c>
    </row>
    <row r="22" spans="2:9">
      <c r="B22" s="161" t="s">
        <v>340</v>
      </c>
      <c r="C22" s="161" t="s">
        <v>339</v>
      </c>
      <c r="D22" s="162">
        <v>37598</v>
      </c>
      <c r="E22" s="161" t="s">
        <v>264</v>
      </c>
      <c r="F22" s="161" t="s">
        <v>270</v>
      </c>
      <c r="G22" s="160">
        <v>9809</v>
      </c>
      <c r="H22" s="160">
        <v>5623</v>
      </c>
      <c r="I22" s="160">
        <f t="shared" si="0"/>
        <v>15432</v>
      </c>
    </row>
    <row r="23" spans="2:9">
      <c r="B23" s="161" t="s">
        <v>338</v>
      </c>
      <c r="C23" s="161" t="s">
        <v>337</v>
      </c>
      <c r="D23" s="162">
        <v>35934</v>
      </c>
      <c r="E23" s="161" t="s">
        <v>275</v>
      </c>
      <c r="F23" s="161" t="s">
        <v>259</v>
      </c>
      <c r="G23" s="160">
        <v>9518</v>
      </c>
      <c r="H23" s="160">
        <v>6990</v>
      </c>
      <c r="I23" s="160">
        <f t="shared" si="0"/>
        <v>16508</v>
      </c>
    </row>
    <row r="24" spans="2:9">
      <c r="B24" s="161" t="s">
        <v>336</v>
      </c>
      <c r="C24" s="161" t="s">
        <v>335</v>
      </c>
      <c r="D24" s="162">
        <v>34862</v>
      </c>
      <c r="E24" s="161" t="s">
        <v>271</v>
      </c>
      <c r="F24" s="161" t="s">
        <v>270</v>
      </c>
      <c r="G24" s="160">
        <v>6553</v>
      </c>
      <c r="H24" s="160">
        <v>5493</v>
      </c>
      <c r="I24" s="160">
        <f t="shared" si="0"/>
        <v>12046</v>
      </c>
    </row>
    <row r="25" spans="2:9">
      <c r="B25" s="161" t="s">
        <v>334</v>
      </c>
      <c r="C25" s="161" t="s">
        <v>333</v>
      </c>
      <c r="D25" s="162">
        <v>34331</v>
      </c>
      <c r="E25" s="161" t="s">
        <v>275</v>
      </c>
      <c r="F25" s="161" t="s">
        <v>263</v>
      </c>
      <c r="G25" s="160">
        <v>9036</v>
      </c>
      <c r="H25" s="160">
        <v>9593</v>
      </c>
      <c r="I25" s="160">
        <f t="shared" si="0"/>
        <v>18629</v>
      </c>
    </row>
    <row r="26" spans="2:9">
      <c r="B26" s="161" t="s">
        <v>332</v>
      </c>
      <c r="C26" s="161" t="s">
        <v>331</v>
      </c>
      <c r="D26" s="162">
        <v>37185</v>
      </c>
      <c r="E26" s="161" t="s">
        <v>278</v>
      </c>
      <c r="F26" s="161" t="s">
        <v>267</v>
      </c>
      <c r="G26" s="160">
        <v>9332</v>
      </c>
      <c r="H26" s="160">
        <v>7818</v>
      </c>
      <c r="I26" s="160">
        <f t="shared" si="0"/>
        <v>17150</v>
      </c>
    </row>
    <row r="27" spans="2:9">
      <c r="B27" s="161" t="s">
        <v>330</v>
      </c>
      <c r="C27" s="161" t="s">
        <v>329</v>
      </c>
      <c r="D27" s="162">
        <v>36959</v>
      </c>
      <c r="E27" s="161" t="s">
        <v>264</v>
      </c>
      <c r="F27" s="161" t="s">
        <v>259</v>
      </c>
      <c r="G27" s="160">
        <v>6602</v>
      </c>
      <c r="H27" s="160">
        <v>6308</v>
      </c>
      <c r="I27" s="160">
        <f t="shared" si="0"/>
        <v>12910</v>
      </c>
    </row>
    <row r="28" spans="2:9">
      <c r="B28" s="161" t="s">
        <v>328</v>
      </c>
      <c r="C28" s="161" t="s">
        <v>327</v>
      </c>
      <c r="D28" s="162">
        <v>36970</v>
      </c>
      <c r="E28" s="161" t="s">
        <v>260</v>
      </c>
      <c r="F28" s="161" t="s">
        <v>274</v>
      </c>
      <c r="G28" s="160">
        <v>6079</v>
      </c>
      <c r="H28" s="160">
        <v>9518</v>
      </c>
      <c r="I28" s="160">
        <f t="shared" si="0"/>
        <v>15597</v>
      </c>
    </row>
    <row r="29" spans="2:9">
      <c r="B29" s="161" t="s">
        <v>326</v>
      </c>
      <c r="C29" s="161" t="s">
        <v>325</v>
      </c>
      <c r="D29" s="162">
        <v>36531</v>
      </c>
      <c r="E29" s="161" t="s">
        <v>275</v>
      </c>
      <c r="F29" s="161" t="s">
        <v>263</v>
      </c>
      <c r="G29" s="160">
        <v>7602</v>
      </c>
      <c r="H29" s="160">
        <v>7587</v>
      </c>
      <c r="I29" s="160">
        <f t="shared" si="0"/>
        <v>15189</v>
      </c>
    </row>
    <row r="30" spans="2:9">
      <c r="B30" s="161" t="s">
        <v>324</v>
      </c>
      <c r="C30" s="161" t="s">
        <v>323</v>
      </c>
      <c r="D30" s="162">
        <v>37433</v>
      </c>
      <c r="E30" s="161" t="s">
        <v>260</v>
      </c>
      <c r="F30" s="161" t="s">
        <v>259</v>
      </c>
      <c r="G30" s="160">
        <v>5166</v>
      </c>
      <c r="H30" s="160">
        <v>5781</v>
      </c>
      <c r="I30" s="160">
        <f t="shared" si="0"/>
        <v>10947</v>
      </c>
    </row>
    <row r="31" spans="2:9">
      <c r="B31" s="161" t="s">
        <v>322</v>
      </c>
      <c r="C31" s="161" t="s">
        <v>321</v>
      </c>
      <c r="D31" s="162">
        <v>36344</v>
      </c>
      <c r="E31" s="161" t="s">
        <v>260</v>
      </c>
      <c r="F31" s="161" t="s">
        <v>259</v>
      </c>
      <c r="G31" s="160">
        <v>9962</v>
      </c>
      <c r="H31" s="160">
        <v>5730</v>
      </c>
      <c r="I31" s="160">
        <f t="shared" si="0"/>
        <v>15692</v>
      </c>
    </row>
    <row r="32" spans="2:9">
      <c r="B32" s="161" t="s">
        <v>320</v>
      </c>
      <c r="C32" s="161" t="s">
        <v>319</v>
      </c>
      <c r="D32" s="162">
        <v>34036</v>
      </c>
      <c r="E32" s="161" t="s">
        <v>260</v>
      </c>
      <c r="F32" s="161" t="s">
        <v>263</v>
      </c>
      <c r="G32" s="160">
        <v>5613</v>
      </c>
      <c r="H32" s="160">
        <v>6021</v>
      </c>
      <c r="I32" s="160">
        <f t="shared" si="0"/>
        <v>11634</v>
      </c>
    </row>
    <row r="33" spans="2:9">
      <c r="B33" s="161" t="s">
        <v>318</v>
      </c>
      <c r="C33" s="161" t="s">
        <v>317</v>
      </c>
      <c r="D33" s="162">
        <v>37473</v>
      </c>
      <c r="E33" s="161" t="s">
        <v>264</v>
      </c>
      <c r="F33" s="161" t="s">
        <v>259</v>
      </c>
      <c r="G33" s="160">
        <v>9125</v>
      </c>
      <c r="H33" s="160">
        <v>6964</v>
      </c>
      <c r="I33" s="160">
        <f t="shared" si="0"/>
        <v>16089</v>
      </c>
    </row>
    <row r="34" spans="2:9">
      <c r="B34" s="161" t="s">
        <v>316</v>
      </c>
      <c r="C34" s="161" t="s">
        <v>315</v>
      </c>
      <c r="D34" s="162">
        <v>37348</v>
      </c>
      <c r="E34" s="161" t="s">
        <v>275</v>
      </c>
      <c r="F34" s="161" t="s">
        <v>274</v>
      </c>
      <c r="G34" s="160">
        <v>9183</v>
      </c>
      <c r="H34" s="160">
        <v>8362</v>
      </c>
      <c r="I34" s="160">
        <f t="shared" si="0"/>
        <v>17545</v>
      </c>
    </row>
    <row r="35" spans="2:9">
      <c r="B35" s="161" t="s">
        <v>314</v>
      </c>
      <c r="C35" s="161" t="s">
        <v>313</v>
      </c>
      <c r="D35" s="162">
        <v>35722</v>
      </c>
      <c r="E35" s="161" t="s">
        <v>275</v>
      </c>
      <c r="F35" s="161" t="s">
        <v>263</v>
      </c>
      <c r="G35" s="160">
        <v>5746</v>
      </c>
      <c r="H35" s="160">
        <v>9571</v>
      </c>
      <c r="I35" s="160">
        <f t="shared" si="0"/>
        <v>15317</v>
      </c>
    </row>
    <row r="36" spans="2:9">
      <c r="B36" s="161" t="s">
        <v>312</v>
      </c>
      <c r="C36" s="161" t="s">
        <v>311</v>
      </c>
      <c r="D36" s="162">
        <v>33038</v>
      </c>
      <c r="E36" s="161" t="s">
        <v>278</v>
      </c>
      <c r="F36" s="161" t="s">
        <v>259</v>
      </c>
      <c r="G36" s="160">
        <v>5398</v>
      </c>
      <c r="H36" s="160">
        <v>7053</v>
      </c>
      <c r="I36" s="160">
        <f t="shared" si="0"/>
        <v>12451</v>
      </c>
    </row>
    <row r="37" spans="2:9">
      <c r="B37" s="161" t="s">
        <v>310</v>
      </c>
      <c r="C37" s="161" t="s">
        <v>309</v>
      </c>
      <c r="D37" s="162">
        <v>35596</v>
      </c>
      <c r="E37" s="161" t="s">
        <v>271</v>
      </c>
      <c r="F37" s="161" t="s">
        <v>259</v>
      </c>
      <c r="G37" s="160">
        <v>7810</v>
      </c>
      <c r="H37" s="160">
        <v>5850</v>
      </c>
      <c r="I37" s="160">
        <f t="shared" si="0"/>
        <v>13660</v>
      </c>
    </row>
    <row r="38" spans="2:9">
      <c r="B38" s="161" t="s">
        <v>308</v>
      </c>
      <c r="C38" s="161" t="s">
        <v>307</v>
      </c>
      <c r="D38" s="162">
        <v>40327</v>
      </c>
      <c r="E38" s="161" t="s">
        <v>260</v>
      </c>
      <c r="F38" s="161" t="s">
        <v>259</v>
      </c>
      <c r="G38" s="160">
        <v>7798</v>
      </c>
      <c r="H38" s="160">
        <v>8233</v>
      </c>
      <c r="I38" s="160">
        <f t="shared" si="0"/>
        <v>16031</v>
      </c>
    </row>
    <row r="39" spans="2:9">
      <c r="B39" s="161" t="s">
        <v>306</v>
      </c>
      <c r="C39" s="161" t="s">
        <v>305</v>
      </c>
      <c r="D39" s="162">
        <v>33043</v>
      </c>
      <c r="E39" s="161" t="s">
        <v>271</v>
      </c>
      <c r="F39" s="161" t="s">
        <v>274</v>
      </c>
      <c r="G39" s="160">
        <v>8465</v>
      </c>
      <c r="H39" s="160">
        <v>6612</v>
      </c>
      <c r="I39" s="160">
        <f t="shared" si="0"/>
        <v>15077</v>
      </c>
    </row>
    <row r="40" spans="2:9">
      <c r="B40" s="161" t="s">
        <v>304</v>
      </c>
      <c r="C40" s="161" t="s">
        <v>303</v>
      </c>
      <c r="D40" s="162">
        <v>36377</v>
      </c>
      <c r="E40" s="161" t="s">
        <v>271</v>
      </c>
      <c r="F40" s="161" t="s">
        <v>267</v>
      </c>
      <c r="G40" s="160">
        <v>7812</v>
      </c>
      <c r="H40" s="160">
        <v>7314</v>
      </c>
      <c r="I40" s="160">
        <f t="shared" si="0"/>
        <v>15126</v>
      </c>
    </row>
    <row r="41" spans="2:9">
      <c r="B41" s="161" t="s">
        <v>302</v>
      </c>
      <c r="C41" s="161" t="s">
        <v>301</v>
      </c>
      <c r="D41" s="162">
        <v>35802</v>
      </c>
      <c r="E41" s="161" t="s">
        <v>275</v>
      </c>
      <c r="F41" s="161" t="s">
        <v>270</v>
      </c>
      <c r="G41" s="160">
        <v>9559</v>
      </c>
      <c r="H41" s="160">
        <v>7425</v>
      </c>
      <c r="I41" s="160">
        <f t="shared" ref="I41:I57" si="1">G41+H41</f>
        <v>16984</v>
      </c>
    </row>
    <row r="42" spans="2:9">
      <c r="B42" s="161" t="s">
        <v>300</v>
      </c>
      <c r="C42" s="161" t="s">
        <v>299</v>
      </c>
      <c r="D42" s="162">
        <v>34815</v>
      </c>
      <c r="E42" s="161" t="s">
        <v>278</v>
      </c>
      <c r="F42" s="161" t="s">
        <v>263</v>
      </c>
      <c r="G42" s="160">
        <v>9311</v>
      </c>
      <c r="H42" s="160">
        <v>7915</v>
      </c>
      <c r="I42" s="160">
        <f t="shared" si="1"/>
        <v>17226</v>
      </c>
    </row>
    <row r="43" spans="2:9">
      <c r="B43" s="161" t="s">
        <v>298</v>
      </c>
      <c r="C43" s="161" t="s">
        <v>297</v>
      </c>
      <c r="D43" s="162">
        <v>36832</v>
      </c>
      <c r="E43" s="161" t="s">
        <v>278</v>
      </c>
      <c r="F43" s="161" t="s">
        <v>259</v>
      </c>
      <c r="G43" s="160">
        <v>8006</v>
      </c>
      <c r="H43" s="160">
        <v>5591</v>
      </c>
      <c r="I43" s="160">
        <f t="shared" si="1"/>
        <v>13597</v>
      </c>
    </row>
    <row r="44" spans="2:9">
      <c r="B44" s="161" t="s">
        <v>296</v>
      </c>
      <c r="C44" s="161" t="s">
        <v>295</v>
      </c>
      <c r="D44" s="162">
        <v>33244</v>
      </c>
      <c r="E44" s="161" t="s">
        <v>275</v>
      </c>
      <c r="F44" s="161" t="s">
        <v>270</v>
      </c>
      <c r="G44" s="160">
        <v>7314</v>
      </c>
      <c r="H44" s="160">
        <v>7334</v>
      </c>
      <c r="I44" s="160">
        <f t="shared" si="1"/>
        <v>14648</v>
      </c>
    </row>
    <row r="45" spans="2:9">
      <c r="B45" s="161" t="s">
        <v>294</v>
      </c>
      <c r="C45" s="161" t="s">
        <v>293</v>
      </c>
      <c r="D45" s="162">
        <v>35158</v>
      </c>
      <c r="E45" s="161" t="s">
        <v>271</v>
      </c>
      <c r="F45" s="161" t="s">
        <v>274</v>
      </c>
      <c r="G45" s="160">
        <v>8675</v>
      </c>
      <c r="H45" s="160">
        <v>6686</v>
      </c>
      <c r="I45" s="160">
        <f t="shared" si="1"/>
        <v>15361</v>
      </c>
    </row>
    <row r="46" spans="2:9">
      <c r="B46" s="161" t="s">
        <v>292</v>
      </c>
      <c r="C46" s="161" t="s">
        <v>291</v>
      </c>
      <c r="D46" s="162">
        <v>35261</v>
      </c>
      <c r="E46" s="161" t="s">
        <v>260</v>
      </c>
      <c r="F46" s="161" t="s">
        <v>259</v>
      </c>
      <c r="G46" s="160">
        <v>8894</v>
      </c>
      <c r="H46" s="160">
        <v>7920</v>
      </c>
      <c r="I46" s="160">
        <f t="shared" si="1"/>
        <v>16814</v>
      </c>
    </row>
    <row r="47" spans="2:9">
      <c r="B47" s="161" t="s">
        <v>290</v>
      </c>
      <c r="C47" s="161" t="s">
        <v>289</v>
      </c>
      <c r="D47" s="162">
        <v>34684</v>
      </c>
      <c r="E47" s="161" t="s">
        <v>264</v>
      </c>
      <c r="F47" s="161" t="s">
        <v>259</v>
      </c>
      <c r="G47" s="160">
        <v>5089</v>
      </c>
      <c r="H47" s="160">
        <v>9433</v>
      </c>
      <c r="I47" s="160">
        <f t="shared" si="1"/>
        <v>14522</v>
      </c>
    </row>
    <row r="48" spans="2:9">
      <c r="B48" s="161" t="s">
        <v>288</v>
      </c>
      <c r="C48" s="161" t="s">
        <v>287</v>
      </c>
      <c r="D48" s="162">
        <v>35777</v>
      </c>
      <c r="E48" s="161" t="s">
        <v>260</v>
      </c>
      <c r="F48" s="161" t="s">
        <v>259</v>
      </c>
      <c r="G48" s="160">
        <v>6031</v>
      </c>
      <c r="H48" s="160">
        <v>5479</v>
      </c>
      <c r="I48" s="160">
        <f t="shared" si="1"/>
        <v>11510</v>
      </c>
    </row>
    <row r="49" spans="2:9">
      <c r="B49" s="161" t="s">
        <v>286</v>
      </c>
      <c r="C49" s="161" t="s">
        <v>285</v>
      </c>
      <c r="D49" s="162">
        <v>36193</v>
      </c>
      <c r="E49" s="161" t="s">
        <v>271</v>
      </c>
      <c r="F49" s="161" t="s">
        <v>263</v>
      </c>
      <c r="G49" s="160">
        <v>8349</v>
      </c>
      <c r="H49" s="160">
        <v>6852</v>
      </c>
      <c r="I49" s="160">
        <f t="shared" si="1"/>
        <v>15201</v>
      </c>
    </row>
    <row r="50" spans="2:9">
      <c r="B50" s="161" t="s">
        <v>284</v>
      </c>
      <c r="C50" s="161" t="s">
        <v>283</v>
      </c>
      <c r="D50" s="162">
        <v>36761</v>
      </c>
      <c r="E50" s="161" t="s">
        <v>275</v>
      </c>
      <c r="F50" s="161" t="s">
        <v>263</v>
      </c>
      <c r="G50" s="160">
        <v>9128</v>
      </c>
      <c r="H50" s="160">
        <v>9363</v>
      </c>
      <c r="I50" s="160">
        <f t="shared" si="1"/>
        <v>18491</v>
      </c>
    </row>
    <row r="51" spans="2:9">
      <c r="B51" s="161" t="s">
        <v>282</v>
      </c>
      <c r="C51" s="161" t="s">
        <v>281</v>
      </c>
      <c r="D51" s="162">
        <v>36046</v>
      </c>
      <c r="E51" s="161" t="s">
        <v>278</v>
      </c>
      <c r="F51" s="161" t="s">
        <v>259</v>
      </c>
      <c r="G51" s="160">
        <v>8059</v>
      </c>
      <c r="H51" s="160">
        <v>6717</v>
      </c>
      <c r="I51" s="160">
        <f t="shared" si="1"/>
        <v>14776</v>
      </c>
    </row>
    <row r="52" spans="2:9">
      <c r="B52" s="161" t="s">
        <v>280</v>
      </c>
      <c r="C52" s="161" t="s">
        <v>279</v>
      </c>
      <c r="D52" s="162">
        <v>32978</v>
      </c>
      <c r="E52" s="161" t="s">
        <v>278</v>
      </c>
      <c r="F52" s="161" t="s">
        <v>259</v>
      </c>
      <c r="G52" s="160">
        <v>9912</v>
      </c>
      <c r="H52" s="160">
        <v>9751</v>
      </c>
      <c r="I52" s="160">
        <f t="shared" si="1"/>
        <v>19663</v>
      </c>
    </row>
    <row r="53" spans="2:9">
      <c r="B53" s="161" t="s">
        <v>277</v>
      </c>
      <c r="C53" s="161" t="s">
        <v>276</v>
      </c>
      <c r="D53" s="162">
        <v>37076</v>
      </c>
      <c r="E53" s="161" t="s">
        <v>275</v>
      </c>
      <c r="F53" s="161" t="s">
        <v>274</v>
      </c>
      <c r="G53" s="160">
        <v>6951</v>
      </c>
      <c r="H53" s="160">
        <v>6513</v>
      </c>
      <c r="I53" s="160">
        <f t="shared" si="1"/>
        <v>13464</v>
      </c>
    </row>
    <row r="54" spans="2:9">
      <c r="B54" s="161" t="s">
        <v>273</v>
      </c>
      <c r="C54" s="161" t="s">
        <v>272</v>
      </c>
      <c r="D54" s="162">
        <v>36211</v>
      </c>
      <c r="E54" s="161" t="s">
        <v>271</v>
      </c>
      <c r="F54" s="161" t="s">
        <v>270</v>
      </c>
      <c r="G54" s="160">
        <v>5440</v>
      </c>
      <c r="H54" s="160">
        <v>9905</v>
      </c>
      <c r="I54" s="160">
        <f t="shared" si="1"/>
        <v>15345</v>
      </c>
    </row>
    <row r="55" spans="2:9">
      <c r="B55" s="161" t="s">
        <v>269</v>
      </c>
      <c r="C55" s="161" t="s">
        <v>268</v>
      </c>
      <c r="D55" s="162">
        <v>36304</v>
      </c>
      <c r="E55" s="161" t="s">
        <v>260</v>
      </c>
      <c r="F55" s="161" t="s">
        <v>267</v>
      </c>
      <c r="G55" s="160">
        <v>5930</v>
      </c>
      <c r="H55" s="160">
        <v>8247</v>
      </c>
      <c r="I55" s="160">
        <f t="shared" si="1"/>
        <v>14177</v>
      </c>
    </row>
    <row r="56" spans="2:9">
      <c r="B56" s="161" t="s">
        <v>266</v>
      </c>
      <c r="C56" s="161" t="s">
        <v>265</v>
      </c>
      <c r="D56" s="162">
        <v>35907</v>
      </c>
      <c r="E56" s="161" t="s">
        <v>264</v>
      </c>
      <c r="F56" s="161" t="s">
        <v>263</v>
      </c>
      <c r="G56" s="160">
        <v>5317</v>
      </c>
      <c r="H56" s="160">
        <v>7704</v>
      </c>
      <c r="I56" s="160">
        <f t="shared" si="1"/>
        <v>13021</v>
      </c>
    </row>
    <row r="57" spans="2:9">
      <c r="B57" s="161" t="s">
        <v>262</v>
      </c>
      <c r="C57" s="161" t="s">
        <v>261</v>
      </c>
      <c r="D57" s="162">
        <v>33657</v>
      </c>
      <c r="E57" s="161" t="s">
        <v>260</v>
      </c>
      <c r="F57" s="161" t="s">
        <v>259</v>
      </c>
      <c r="G57" s="160">
        <v>9383</v>
      </c>
      <c r="H57" s="160">
        <v>6308</v>
      </c>
      <c r="I57" s="160">
        <f t="shared" si="1"/>
        <v>15691</v>
      </c>
    </row>
  </sheetData>
  <mergeCells count="4">
    <mergeCell ref="G2:H2"/>
    <mergeCell ref="G3:H3"/>
    <mergeCell ref="G5:H5"/>
    <mergeCell ref="G6:H6"/>
  </mergeCells>
  <phoneticPr fontId="3" type="noConversion"/>
  <dataValidations count="2">
    <dataValidation type="list" allowBlank="1" showInputMessage="1" showErrorMessage="1" sqref="C2">
      <formula1>"홍보부,영업부,기획실,전산실"</formula1>
    </dataValidation>
    <dataValidation type="list" allowBlank="1" showInputMessage="1" showErrorMessage="1" sqref="E2">
      <formula1>"대리,차장,부장,과장,사원"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H4" sqref="H4"/>
    </sheetView>
  </sheetViews>
  <sheetFormatPr defaultRowHeight="17.399999999999999"/>
  <sheetData>
    <row r="1" spans="1:9" ht="24.6" thickBot="1">
      <c r="A1" s="478" t="s">
        <v>412</v>
      </c>
      <c r="B1" s="478"/>
      <c r="C1" s="478"/>
      <c r="D1" s="478"/>
      <c r="E1" s="478"/>
      <c r="F1" s="478"/>
      <c r="G1" s="478"/>
      <c r="H1" s="478"/>
      <c r="I1" t="s">
        <v>950</v>
      </c>
    </row>
    <row r="2" spans="1:9" ht="18" thickTop="1"/>
    <row r="3" spans="1:9">
      <c r="A3" s="175" t="s">
        <v>411</v>
      </c>
      <c r="B3" s="174" t="s">
        <v>410</v>
      </c>
      <c r="C3" s="174" t="s">
        <v>409</v>
      </c>
      <c r="D3" s="174" t="s">
        <v>408</v>
      </c>
      <c r="E3" s="174" t="s">
        <v>407</v>
      </c>
      <c r="F3" s="174" t="s">
        <v>406</v>
      </c>
      <c r="G3" s="174" t="s">
        <v>405</v>
      </c>
      <c r="H3" s="174" t="s">
        <v>404</v>
      </c>
    </row>
    <row r="4" spans="1:9">
      <c r="A4" s="172" t="s">
        <v>403</v>
      </c>
      <c r="B4" s="172">
        <v>85</v>
      </c>
      <c r="C4" s="172">
        <v>90</v>
      </c>
      <c r="D4" s="172">
        <v>75</v>
      </c>
      <c r="E4" s="173">
        <f>AVERAGE(B4:D4)</f>
        <v>83.333333333333329</v>
      </c>
      <c r="F4" s="172" t="str">
        <f>IF(E4&gt;=70,"합격","불합격")</f>
        <v>합격</v>
      </c>
      <c r="G4" s="172" t="str">
        <f>IF(E4&gt;=80,"상",IF(E4&gt;=60,"중","하"))</f>
        <v>상</v>
      </c>
      <c r="H4" s="172" t="str">
        <f>IF(AND(B4&gt;=80,C4&gt;=80,D4&gt;=80),"합격","과락")</f>
        <v>과락</v>
      </c>
    </row>
    <row r="5" spans="1:9">
      <c r="A5" s="172" t="s">
        <v>402</v>
      </c>
      <c r="B5" s="172">
        <v>50</v>
      </c>
      <c r="C5" s="172">
        <v>55</v>
      </c>
      <c r="D5" s="172">
        <v>60</v>
      </c>
      <c r="E5" s="173">
        <f t="shared" ref="E5:E13" si="0">AVERAGE(B5:D5)</f>
        <v>55</v>
      </c>
      <c r="F5" s="172" t="str">
        <f t="shared" ref="F5:F13" si="1">IF(E5&gt;=70,"합격","불합격")</f>
        <v>불합격</v>
      </c>
      <c r="G5" s="172" t="str">
        <f t="shared" ref="G5:G13" si="2">IF(E5&gt;=80,"상",IF(E5&gt;=60,"중","하"))</f>
        <v>하</v>
      </c>
      <c r="H5" s="172" t="str">
        <f t="shared" ref="H5:H13" si="3">IF(AND(B5&gt;=80,C5&gt;=80,D5&gt;=80),"합격","과락")</f>
        <v>과락</v>
      </c>
    </row>
    <row r="6" spans="1:9">
      <c r="A6" s="172" t="s">
        <v>401</v>
      </c>
      <c r="B6" s="172">
        <v>70</v>
      </c>
      <c r="C6" s="172">
        <v>60</v>
      </c>
      <c r="D6" s="172">
        <v>60</v>
      </c>
      <c r="E6" s="173">
        <f t="shared" si="0"/>
        <v>63.333333333333336</v>
      </c>
      <c r="F6" s="172" t="str">
        <f t="shared" si="1"/>
        <v>불합격</v>
      </c>
      <c r="G6" s="172" t="str">
        <f t="shared" si="2"/>
        <v>중</v>
      </c>
      <c r="H6" s="172" t="str">
        <f t="shared" si="3"/>
        <v>과락</v>
      </c>
    </row>
    <row r="7" spans="1:9">
      <c r="A7" s="172" t="s">
        <v>400</v>
      </c>
      <c r="B7" s="172">
        <v>85</v>
      </c>
      <c r="C7" s="172">
        <v>90</v>
      </c>
      <c r="D7" s="172">
        <v>80</v>
      </c>
      <c r="E7" s="173">
        <f t="shared" si="0"/>
        <v>85</v>
      </c>
      <c r="F7" s="172" t="str">
        <f t="shared" si="1"/>
        <v>합격</v>
      </c>
      <c r="G7" s="172" t="str">
        <f t="shared" si="2"/>
        <v>상</v>
      </c>
      <c r="H7" s="172" t="str">
        <f t="shared" si="3"/>
        <v>합격</v>
      </c>
    </row>
    <row r="8" spans="1:9">
      <c r="A8" s="172" t="s">
        <v>399</v>
      </c>
      <c r="B8" s="172">
        <v>45</v>
      </c>
      <c r="C8" s="172">
        <v>80</v>
      </c>
      <c r="D8" s="172">
        <v>90</v>
      </c>
      <c r="E8" s="173">
        <f t="shared" si="0"/>
        <v>71.666666666666671</v>
      </c>
      <c r="F8" s="172" t="str">
        <f t="shared" si="1"/>
        <v>합격</v>
      </c>
      <c r="G8" s="172" t="str">
        <f t="shared" si="2"/>
        <v>중</v>
      </c>
      <c r="H8" s="172" t="str">
        <f t="shared" si="3"/>
        <v>과락</v>
      </c>
    </row>
    <row r="9" spans="1:9">
      <c r="A9" s="172" t="s">
        <v>398</v>
      </c>
      <c r="B9" s="172">
        <v>70</v>
      </c>
      <c r="C9" s="172">
        <v>70</v>
      </c>
      <c r="D9" s="172">
        <v>75</v>
      </c>
      <c r="E9" s="173">
        <f t="shared" si="0"/>
        <v>71.666666666666671</v>
      </c>
      <c r="F9" s="172" t="str">
        <f t="shared" si="1"/>
        <v>합격</v>
      </c>
      <c r="G9" s="172" t="str">
        <f t="shared" si="2"/>
        <v>중</v>
      </c>
      <c r="H9" s="172" t="str">
        <f t="shared" si="3"/>
        <v>과락</v>
      </c>
    </row>
    <row r="10" spans="1:9">
      <c r="A10" s="172" t="s">
        <v>397</v>
      </c>
      <c r="B10" s="172">
        <v>50</v>
      </c>
      <c r="C10" s="172">
        <v>95</v>
      </c>
      <c r="D10" s="172">
        <v>90</v>
      </c>
      <c r="E10" s="173">
        <f t="shared" si="0"/>
        <v>78.333333333333329</v>
      </c>
      <c r="F10" s="172" t="str">
        <f t="shared" si="1"/>
        <v>합격</v>
      </c>
      <c r="G10" s="172" t="str">
        <f t="shared" si="2"/>
        <v>중</v>
      </c>
      <c r="H10" s="172" t="str">
        <f t="shared" si="3"/>
        <v>과락</v>
      </c>
    </row>
    <row r="11" spans="1:9">
      <c r="A11" s="172" t="s">
        <v>396</v>
      </c>
      <c r="B11" s="172">
        <v>92</v>
      </c>
      <c r="C11" s="172">
        <v>50</v>
      </c>
      <c r="D11" s="172">
        <v>50</v>
      </c>
      <c r="E11" s="173">
        <f t="shared" si="0"/>
        <v>64</v>
      </c>
      <c r="F11" s="172" t="str">
        <f t="shared" si="1"/>
        <v>불합격</v>
      </c>
      <c r="G11" s="172" t="str">
        <f t="shared" si="2"/>
        <v>중</v>
      </c>
      <c r="H11" s="172" t="str">
        <f t="shared" si="3"/>
        <v>과락</v>
      </c>
    </row>
    <row r="12" spans="1:9">
      <c r="A12" s="172" t="s">
        <v>395</v>
      </c>
      <c r="B12" s="172">
        <v>88</v>
      </c>
      <c r="C12" s="172">
        <v>95</v>
      </c>
      <c r="D12" s="172">
        <v>80</v>
      </c>
      <c r="E12" s="173">
        <f t="shared" si="0"/>
        <v>87.666666666666671</v>
      </c>
      <c r="F12" s="172" t="str">
        <f t="shared" si="1"/>
        <v>합격</v>
      </c>
      <c r="G12" s="172" t="str">
        <f t="shared" si="2"/>
        <v>상</v>
      </c>
      <c r="H12" s="172" t="str">
        <f t="shared" si="3"/>
        <v>합격</v>
      </c>
    </row>
    <row r="13" spans="1:9">
      <c r="A13" s="171" t="s">
        <v>394</v>
      </c>
      <c r="B13" s="171">
        <v>95</v>
      </c>
      <c r="C13" s="171">
        <v>90</v>
      </c>
      <c r="D13" s="171">
        <v>85</v>
      </c>
      <c r="E13" s="173">
        <f t="shared" si="0"/>
        <v>90</v>
      </c>
      <c r="F13" s="172" t="str">
        <f t="shared" si="1"/>
        <v>합격</v>
      </c>
      <c r="G13" s="172" t="str">
        <f t="shared" si="2"/>
        <v>상</v>
      </c>
      <c r="H13" s="172" t="str">
        <f t="shared" si="3"/>
        <v>합격</v>
      </c>
    </row>
    <row r="15" spans="1:9" ht="27.6">
      <c r="A15" s="477" t="s">
        <v>393</v>
      </c>
      <c r="B15" s="477"/>
      <c r="C15" s="477"/>
      <c r="D15" s="477"/>
      <c r="E15" s="477"/>
    </row>
    <row r="16" spans="1:9">
      <c r="A16" s="170"/>
      <c r="B16" s="170"/>
      <c r="C16" s="170"/>
      <c r="D16" s="170"/>
      <c r="E16" s="170"/>
    </row>
    <row r="17" spans="1:5">
      <c r="A17" s="169" t="s">
        <v>392</v>
      </c>
      <c r="B17" s="169" t="s">
        <v>391</v>
      </c>
      <c r="C17" s="169" t="s">
        <v>390</v>
      </c>
      <c r="D17" s="169" t="s">
        <v>389</v>
      </c>
      <c r="E17" s="169" t="s">
        <v>388</v>
      </c>
    </row>
    <row r="18" spans="1:5" ht="24.6">
      <c r="A18" s="168" t="s">
        <v>387</v>
      </c>
      <c r="B18" s="168">
        <v>700</v>
      </c>
      <c r="C18" s="168">
        <v>900</v>
      </c>
      <c r="D18" s="412" t="str">
        <f>IF(C18&gt;=B18,"달성","미달")</f>
        <v>달성</v>
      </c>
      <c r="E18" s="413" t="str">
        <f>IF(C18&gt;=B18,"J","L")</f>
        <v>J</v>
      </c>
    </row>
    <row r="19" spans="1:5" ht="24.6">
      <c r="A19" s="168" t="s">
        <v>386</v>
      </c>
      <c r="B19" s="168">
        <v>750</v>
      </c>
      <c r="C19" s="168">
        <v>700</v>
      </c>
      <c r="D19" s="412" t="str">
        <f t="shared" ref="D19:D31" si="4">IF(C19&gt;=B19,"달성","미달")</f>
        <v>미달</v>
      </c>
      <c r="E19" s="413" t="str">
        <f t="shared" ref="E19:E31" si="5">IF(C19&gt;=B19,"J","L")</f>
        <v>L</v>
      </c>
    </row>
    <row r="20" spans="1:5" ht="24.6">
      <c r="A20" s="168" t="s">
        <v>385</v>
      </c>
      <c r="B20" s="168">
        <v>480</v>
      </c>
      <c r="C20" s="168">
        <v>520</v>
      </c>
      <c r="D20" s="412" t="str">
        <f t="shared" si="4"/>
        <v>달성</v>
      </c>
      <c r="E20" s="413" t="str">
        <f t="shared" si="5"/>
        <v>J</v>
      </c>
    </row>
    <row r="21" spans="1:5" ht="24.6">
      <c r="A21" s="168" t="s">
        <v>384</v>
      </c>
      <c r="B21" s="168">
        <v>780</v>
      </c>
      <c r="C21" s="168">
        <v>900</v>
      </c>
      <c r="D21" s="412" t="str">
        <f t="shared" si="4"/>
        <v>달성</v>
      </c>
      <c r="E21" s="413" t="str">
        <f t="shared" si="5"/>
        <v>J</v>
      </c>
    </row>
    <row r="22" spans="1:5" ht="24.6">
      <c r="A22" s="168" t="s">
        <v>383</v>
      </c>
      <c r="B22" s="168">
        <v>600</v>
      </c>
      <c r="C22" s="168">
        <v>570</v>
      </c>
      <c r="D22" s="412" t="str">
        <f t="shared" si="4"/>
        <v>미달</v>
      </c>
      <c r="E22" s="413" t="str">
        <f t="shared" si="5"/>
        <v>L</v>
      </c>
    </row>
    <row r="23" spans="1:5" ht="24.6">
      <c r="A23" s="168" t="s">
        <v>382</v>
      </c>
      <c r="B23" s="168">
        <v>960</v>
      </c>
      <c r="C23" s="168">
        <v>510</v>
      </c>
      <c r="D23" s="412" t="str">
        <f t="shared" si="4"/>
        <v>미달</v>
      </c>
      <c r="E23" s="413" t="str">
        <f t="shared" si="5"/>
        <v>L</v>
      </c>
    </row>
    <row r="24" spans="1:5" ht="24.6">
      <c r="A24" s="168" t="s">
        <v>381</v>
      </c>
      <c r="B24" s="168">
        <v>510</v>
      </c>
      <c r="C24" s="168">
        <v>590</v>
      </c>
      <c r="D24" s="412" t="str">
        <f t="shared" si="4"/>
        <v>달성</v>
      </c>
      <c r="E24" s="413" t="str">
        <f t="shared" si="5"/>
        <v>J</v>
      </c>
    </row>
    <row r="25" spans="1:5" ht="24.6">
      <c r="A25" s="168" t="s">
        <v>377</v>
      </c>
      <c r="B25" s="168">
        <v>520</v>
      </c>
      <c r="C25" s="168">
        <v>570</v>
      </c>
      <c r="D25" s="412" t="str">
        <f t="shared" si="4"/>
        <v>달성</v>
      </c>
      <c r="E25" s="413" t="str">
        <f t="shared" si="5"/>
        <v>J</v>
      </c>
    </row>
    <row r="26" spans="1:5" ht="24.6">
      <c r="A26" s="168" t="s">
        <v>380</v>
      </c>
      <c r="B26" s="168">
        <v>900</v>
      </c>
      <c r="C26" s="168">
        <v>910</v>
      </c>
      <c r="D26" s="412" t="str">
        <f t="shared" si="4"/>
        <v>달성</v>
      </c>
      <c r="E26" s="413" t="str">
        <f t="shared" si="5"/>
        <v>J</v>
      </c>
    </row>
    <row r="27" spans="1:5" ht="24.6">
      <c r="A27" s="168" t="s">
        <v>379</v>
      </c>
      <c r="B27" s="168">
        <v>680</v>
      </c>
      <c r="C27" s="168">
        <v>860</v>
      </c>
      <c r="D27" s="412" t="str">
        <f t="shared" si="4"/>
        <v>달성</v>
      </c>
      <c r="E27" s="413" t="str">
        <f t="shared" si="5"/>
        <v>J</v>
      </c>
    </row>
    <row r="28" spans="1:5" ht="24.6">
      <c r="A28" s="168" t="s">
        <v>378</v>
      </c>
      <c r="B28" s="168">
        <v>670</v>
      </c>
      <c r="C28" s="168">
        <v>650</v>
      </c>
      <c r="D28" s="412" t="str">
        <f t="shared" si="4"/>
        <v>미달</v>
      </c>
      <c r="E28" s="413" t="str">
        <f t="shared" si="5"/>
        <v>L</v>
      </c>
    </row>
    <row r="29" spans="1:5" ht="24.6">
      <c r="A29" s="168" t="s">
        <v>377</v>
      </c>
      <c r="B29" s="168">
        <v>500</v>
      </c>
      <c r="C29" s="168">
        <v>490</v>
      </c>
      <c r="D29" s="412" t="str">
        <f t="shared" si="4"/>
        <v>미달</v>
      </c>
      <c r="E29" s="413" t="str">
        <f t="shared" si="5"/>
        <v>L</v>
      </c>
    </row>
    <row r="30" spans="1:5" ht="24.6">
      <c r="A30" s="168" t="s">
        <v>376</v>
      </c>
      <c r="B30" s="168">
        <v>300</v>
      </c>
      <c r="C30" s="168">
        <v>330</v>
      </c>
      <c r="D30" s="412" t="str">
        <f t="shared" si="4"/>
        <v>달성</v>
      </c>
      <c r="E30" s="413" t="str">
        <f t="shared" si="5"/>
        <v>J</v>
      </c>
    </row>
    <row r="31" spans="1:5" ht="24.6">
      <c r="A31" s="168" t="s">
        <v>375</v>
      </c>
      <c r="B31" s="168">
        <v>150</v>
      </c>
      <c r="C31" s="168">
        <v>200</v>
      </c>
      <c r="D31" s="412" t="str">
        <f t="shared" si="4"/>
        <v>달성</v>
      </c>
      <c r="E31" s="413" t="str">
        <f t="shared" si="5"/>
        <v>J</v>
      </c>
    </row>
  </sheetData>
  <mergeCells count="2">
    <mergeCell ref="A15:E15"/>
    <mergeCell ref="A1:H1"/>
  </mergeCells>
  <phoneticPr fontId="3" type="noConversion"/>
  <pageMargins left="0.7" right="0.7" top="0.75" bottom="0.75" header="0.3" footer="0.3"/>
  <pageSetup paperSize="9" orientation="portrait" horizontalDpi="360" verticalDpi="360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"/>
  <sheetViews>
    <sheetView topLeftCell="A22" zoomScale="110" zoomScaleNormal="110" workbookViewId="0">
      <selection activeCell="G30" sqref="G30"/>
    </sheetView>
  </sheetViews>
  <sheetFormatPr defaultRowHeight="17.399999999999999"/>
  <cols>
    <col min="1" max="1" width="1.69921875" customWidth="1"/>
  </cols>
  <sheetData>
    <row r="1" spans="2:13" ht="25.5" customHeight="1" thickBot="1">
      <c r="B1" t="s">
        <v>951</v>
      </c>
    </row>
    <row r="2" spans="2:13" ht="18" thickBot="1">
      <c r="B2" s="206" t="s">
        <v>460</v>
      </c>
      <c r="C2" s="205" t="s">
        <v>459</v>
      </c>
      <c r="D2" s="205" t="s">
        <v>458</v>
      </c>
      <c r="E2" s="204" t="s">
        <v>457</v>
      </c>
      <c r="F2" s="184"/>
      <c r="G2" s="479" t="s">
        <v>456</v>
      </c>
      <c r="H2" s="479"/>
      <c r="I2" s="176"/>
      <c r="J2" s="176"/>
      <c r="K2" s="176"/>
      <c r="L2" s="176"/>
      <c r="M2" s="176"/>
    </row>
    <row r="3" spans="2:13">
      <c r="B3" s="203">
        <v>17</v>
      </c>
      <c r="C3" s="202" t="s">
        <v>455</v>
      </c>
      <c r="D3" s="201">
        <v>8000</v>
      </c>
      <c r="E3" s="200">
        <v>30</v>
      </c>
      <c r="F3" s="184"/>
      <c r="G3" s="199" t="s">
        <v>454</v>
      </c>
      <c r="H3" s="198">
        <v>1</v>
      </c>
      <c r="I3" s="176"/>
      <c r="J3" s="176"/>
      <c r="K3" s="176"/>
      <c r="L3" s="176"/>
      <c r="M3" s="176"/>
    </row>
    <row r="4" spans="2:13">
      <c r="B4" s="192">
        <v>14</v>
      </c>
      <c r="C4" s="191" t="s">
        <v>453</v>
      </c>
      <c r="D4" s="190">
        <v>3000</v>
      </c>
      <c r="E4" s="189">
        <v>20</v>
      </c>
      <c r="F4" s="184"/>
      <c r="G4" s="197" t="s">
        <v>452</v>
      </c>
      <c r="H4" s="196" t="str">
        <f>VLOOKUP(H3,B3:E17,2,FALSE)</f>
        <v>다시마</v>
      </c>
      <c r="I4" s="176"/>
      <c r="J4" s="176"/>
      <c r="K4" s="176"/>
      <c r="L4" s="176"/>
      <c r="M4" s="176"/>
    </row>
    <row r="5" spans="2:13">
      <c r="B5" s="192">
        <v>11</v>
      </c>
      <c r="C5" s="191" t="s">
        <v>451</v>
      </c>
      <c r="D5" s="190">
        <v>1500</v>
      </c>
      <c r="E5" s="189">
        <v>40</v>
      </c>
      <c r="F5" s="184"/>
      <c r="G5" s="197" t="s">
        <v>450</v>
      </c>
      <c r="H5" s="196">
        <f>VLOOKUP(H3,B3:E17,3,FALSE)</f>
        <v>2000</v>
      </c>
      <c r="I5" s="176"/>
      <c r="J5" s="176"/>
      <c r="K5" s="176"/>
      <c r="L5" s="176"/>
      <c r="M5" s="176"/>
    </row>
    <row r="6" spans="2:13" ht="18" thickBot="1">
      <c r="B6" s="192">
        <v>1</v>
      </c>
      <c r="C6" s="191" t="s">
        <v>449</v>
      </c>
      <c r="D6" s="190">
        <v>2000</v>
      </c>
      <c r="E6" s="189">
        <v>15</v>
      </c>
      <c r="F6" s="184"/>
      <c r="G6" s="195" t="s">
        <v>448</v>
      </c>
      <c r="H6" s="194">
        <f>VLOOKUP(H3,B3:E17,4,FALSE)</f>
        <v>15</v>
      </c>
      <c r="I6" s="176"/>
      <c r="J6" s="176"/>
      <c r="K6" s="176"/>
      <c r="L6" s="176"/>
      <c r="M6" s="176"/>
    </row>
    <row r="7" spans="2:13">
      <c r="B7" s="192">
        <v>48</v>
      </c>
      <c r="C7" s="191" t="s">
        <v>447</v>
      </c>
      <c r="D7" s="190">
        <v>6000</v>
      </c>
      <c r="E7" s="189">
        <v>34</v>
      </c>
      <c r="F7" s="184"/>
      <c r="G7" s="184"/>
      <c r="H7" s="184"/>
      <c r="I7" s="176"/>
      <c r="J7" s="176"/>
      <c r="K7" s="193"/>
      <c r="L7" s="176"/>
      <c r="M7" s="176"/>
    </row>
    <row r="8" spans="2:13">
      <c r="B8" s="192">
        <v>10</v>
      </c>
      <c r="C8" s="191" t="s">
        <v>446</v>
      </c>
      <c r="D8" s="190">
        <v>10000</v>
      </c>
      <c r="E8" s="189">
        <v>26</v>
      </c>
      <c r="F8" s="184"/>
      <c r="G8" s="184"/>
      <c r="H8" s="184"/>
      <c r="I8" s="176"/>
      <c r="J8" s="176"/>
      <c r="K8" s="193"/>
      <c r="L8" s="176"/>
      <c r="M8" s="176"/>
    </row>
    <row r="9" spans="2:13">
      <c r="B9" s="192">
        <v>33</v>
      </c>
      <c r="C9" s="191" t="s">
        <v>445</v>
      </c>
      <c r="D9" s="190">
        <v>2000</v>
      </c>
      <c r="E9" s="189">
        <v>11</v>
      </c>
      <c r="F9" s="184"/>
      <c r="G9" s="184"/>
      <c r="H9" s="184"/>
      <c r="I9" s="176"/>
      <c r="J9" s="176"/>
      <c r="K9" s="193"/>
      <c r="L9" s="176"/>
      <c r="M9" s="176"/>
    </row>
    <row r="10" spans="2:13">
      <c r="B10" s="192">
        <v>31</v>
      </c>
      <c r="C10" s="191" t="s">
        <v>444</v>
      </c>
      <c r="D10" s="190">
        <v>3000</v>
      </c>
      <c r="E10" s="189">
        <v>15</v>
      </c>
      <c r="F10" s="184"/>
      <c r="G10" s="184"/>
      <c r="H10" s="184"/>
      <c r="I10" s="176"/>
      <c r="J10" s="176"/>
      <c r="K10" s="193"/>
      <c r="L10" s="176"/>
      <c r="M10" s="176"/>
    </row>
    <row r="11" spans="2:13">
      <c r="B11" s="192">
        <v>13</v>
      </c>
      <c r="C11" s="191" t="s">
        <v>443</v>
      </c>
      <c r="D11" s="190">
        <v>500</v>
      </c>
      <c r="E11" s="189">
        <v>20</v>
      </c>
      <c r="F11" s="184"/>
      <c r="G11" s="184"/>
      <c r="H11" s="184"/>
      <c r="I11" s="176"/>
      <c r="J11" s="176"/>
      <c r="K11" s="193"/>
      <c r="L11" s="193"/>
      <c r="M11" s="193"/>
    </row>
    <row r="12" spans="2:13">
      <c r="B12" s="192">
        <v>3</v>
      </c>
      <c r="C12" s="191" t="s">
        <v>442</v>
      </c>
      <c r="D12" s="190">
        <v>5000</v>
      </c>
      <c r="E12" s="189">
        <v>32</v>
      </c>
      <c r="F12" s="184"/>
      <c r="G12" s="184"/>
      <c r="H12" s="184"/>
      <c r="I12" s="180"/>
      <c r="J12" s="193"/>
      <c r="K12" s="193"/>
      <c r="L12" s="193"/>
      <c r="M12" s="193"/>
    </row>
    <row r="13" spans="2:13">
      <c r="B13" s="192">
        <v>32</v>
      </c>
      <c r="C13" s="191" t="s">
        <v>441</v>
      </c>
      <c r="D13" s="190">
        <v>2200</v>
      </c>
      <c r="E13" s="189">
        <v>33</v>
      </c>
      <c r="F13" s="184"/>
      <c r="G13" s="184"/>
      <c r="H13" s="184"/>
      <c r="I13" s="180"/>
      <c r="J13" s="193"/>
      <c r="K13" s="193"/>
      <c r="L13" s="193"/>
      <c r="M13" s="193"/>
    </row>
    <row r="14" spans="2:13">
      <c r="B14" s="192">
        <v>9</v>
      </c>
      <c r="C14" s="191" t="s">
        <v>440</v>
      </c>
      <c r="D14" s="190">
        <v>800</v>
      </c>
      <c r="E14" s="189">
        <v>41</v>
      </c>
      <c r="F14" s="184"/>
      <c r="G14" s="184"/>
      <c r="H14" s="184"/>
      <c r="I14" s="180"/>
      <c r="J14" s="193"/>
      <c r="K14" s="193"/>
      <c r="L14" s="193"/>
      <c r="M14" s="193"/>
    </row>
    <row r="15" spans="2:13">
      <c r="B15" s="192">
        <v>28</v>
      </c>
      <c r="C15" s="191" t="s">
        <v>439</v>
      </c>
      <c r="D15" s="190">
        <v>1000</v>
      </c>
      <c r="E15" s="189">
        <v>13</v>
      </c>
      <c r="F15" s="184"/>
      <c r="G15" s="184"/>
      <c r="H15" s="184"/>
      <c r="I15" s="176"/>
      <c r="J15" s="176"/>
      <c r="K15" s="176"/>
      <c r="L15" s="176"/>
      <c r="M15" s="176"/>
    </row>
    <row r="16" spans="2:13">
      <c r="B16" s="192">
        <v>35</v>
      </c>
      <c r="C16" s="191" t="s">
        <v>438</v>
      </c>
      <c r="D16" s="190">
        <v>9800</v>
      </c>
      <c r="E16" s="189">
        <v>7</v>
      </c>
      <c r="F16" s="184"/>
      <c r="G16" s="184"/>
      <c r="H16" s="184"/>
      <c r="I16" s="176"/>
      <c r="J16" s="176"/>
      <c r="K16" s="176"/>
      <c r="L16" s="176"/>
      <c r="M16" s="176"/>
    </row>
    <row r="17" spans="2:13" ht="18" thickBot="1">
      <c r="B17" s="188">
        <v>27</v>
      </c>
      <c r="C17" s="187" t="s">
        <v>437</v>
      </c>
      <c r="D17" s="186">
        <v>2900</v>
      </c>
      <c r="E17" s="185">
        <v>3</v>
      </c>
      <c r="F17" s="184"/>
      <c r="G17" s="184"/>
      <c r="H17" s="184"/>
      <c r="I17" s="176"/>
      <c r="J17" s="176"/>
      <c r="K17" s="176"/>
      <c r="L17" s="176"/>
      <c r="M17" s="176"/>
    </row>
    <row r="18" spans="2:13"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</row>
    <row r="19" spans="2:13"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</row>
    <row r="20" spans="2:13"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</row>
    <row r="21" spans="2:13">
      <c r="B21" s="176"/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</row>
    <row r="22" spans="2:13">
      <c r="B22" s="176"/>
      <c r="C22" s="176"/>
      <c r="D22" s="176"/>
      <c r="E22" s="176"/>
      <c r="F22" s="176"/>
      <c r="G22" s="176"/>
      <c r="H22" s="183" t="s">
        <v>436</v>
      </c>
      <c r="I22" s="176"/>
      <c r="J22" s="176"/>
      <c r="K22" s="176"/>
      <c r="L22" s="176"/>
      <c r="M22" s="176"/>
    </row>
    <row r="23" spans="2:13">
      <c r="B23" s="181" t="s">
        <v>435</v>
      </c>
      <c r="C23" s="181" t="s">
        <v>433</v>
      </c>
      <c r="D23" s="182" t="s">
        <v>432</v>
      </c>
      <c r="E23" s="181" t="s">
        <v>431</v>
      </c>
      <c r="F23" s="181" t="s">
        <v>430</v>
      </c>
      <c r="G23" s="178"/>
      <c r="H23" s="181" t="s">
        <v>434</v>
      </c>
      <c r="I23" s="181" t="s">
        <v>433</v>
      </c>
      <c r="J23" s="181" t="s">
        <v>432</v>
      </c>
      <c r="K23" s="176"/>
      <c r="L23" s="181" t="s">
        <v>431</v>
      </c>
      <c r="M23" s="181" t="s">
        <v>430</v>
      </c>
    </row>
    <row r="24" spans="2:13">
      <c r="B24" s="179" t="s">
        <v>429</v>
      </c>
      <c r="C24" s="179" t="str">
        <f>VLOOKUP(B24,$H$24:$J$27,2,0)</f>
        <v>미국</v>
      </c>
      <c r="D24" s="179" t="str">
        <f>VLOOKUP(B24,$H$24:$J$27,3,0)</f>
        <v>자동차</v>
      </c>
      <c r="E24" s="179">
        <v>20</v>
      </c>
      <c r="F24" s="179" t="str">
        <f>VLOOKUP(E24,$L$24:$M$26,2,1)</f>
        <v>하</v>
      </c>
      <c r="G24" s="178"/>
      <c r="H24" s="179" t="s">
        <v>429</v>
      </c>
      <c r="I24" s="179" t="s">
        <v>428</v>
      </c>
      <c r="J24" s="179" t="s">
        <v>427</v>
      </c>
      <c r="K24" s="176"/>
      <c r="L24" s="179">
        <v>0</v>
      </c>
      <c r="M24" s="179" t="s">
        <v>426</v>
      </c>
    </row>
    <row r="25" spans="2:13">
      <c r="B25" s="179" t="s">
        <v>425</v>
      </c>
      <c r="C25" s="179" t="str">
        <f t="shared" ref="C25:C30" si="0">VLOOKUP(B25,$H$24:$J$27,2,0)</f>
        <v>캐나다</v>
      </c>
      <c r="D25" s="179" t="str">
        <f t="shared" ref="D25:D30" si="1">VLOOKUP(B25,$H$24:$J$27,3,0)</f>
        <v>컴퓨터</v>
      </c>
      <c r="E25" s="179">
        <v>10</v>
      </c>
      <c r="F25" s="179" t="str">
        <f t="shared" ref="F25:F30" si="2">VLOOKUP(E25,$L$24:$M$26,2,1)</f>
        <v>하</v>
      </c>
      <c r="G25" s="178"/>
      <c r="H25" s="179" t="s">
        <v>425</v>
      </c>
      <c r="I25" s="179" t="s">
        <v>424</v>
      </c>
      <c r="J25" s="179" t="s">
        <v>423</v>
      </c>
      <c r="K25" s="176"/>
      <c r="L25" s="179">
        <v>50</v>
      </c>
      <c r="M25" s="179" t="s">
        <v>422</v>
      </c>
    </row>
    <row r="26" spans="2:13">
      <c r="B26" s="179" t="s">
        <v>421</v>
      </c>
      <c r="C26" s="179" t="str">
        <f t="shared" si="0"/>
        <v>미국</v>
      </c>
      <c r="D26" s="179" t="str">
        <f t="shared" si="1"/>
        <v>자동차</v>
      </c>
      <c r="E26" s="179">
        <v>56</v>
      </c>
      <c r="F26" s="179" t="str">
        <f t="shared" si="2"/>
        <v>중</v>
      </c>
      <c r="G26" s="178"/>
      <c r="H26" s="179" t="s">
        <v>413</v>
      </c>
      <c r="I26" s="179" t="s">
        <v>420</v>
      </c>
      <c r="J26" s="179" t="s">
        <v>419</v>
      </c>
      <c r="K26" s="176"/>
      <c r="L26" s="179">
        <v>70</v>
      </c>
      <c r="M26" s="179" t="s">
        <v>418</v>
      </c>
    </row>
    <row r="27" spans="2:13">
      <c r="B27" s="179" t="s">
        <v>413</v>
      </c>
      <c r="C27" s="179" t="str">
        <f t="shared" si="0"/>
        <v>브라질</v>
      </c>
      <c r="D27" s="179" t="str">
        <f t="shared" si="1"/>
        <v>커피</v>
      </c>
      <c r="E27" s="179">
        <v>30</v>
      </c>
      <c r="F27" s="179" t="str">
        <f t="shared" si="2"/>
        <v>하</v>
      </c>
      <c r="G27" s="178"/>
      <c r="H27" s="179" t="s">
        <v>415</v>
      </c>
      <c r="I27" s="179" t="s">
        <v>417</v>
      </c>
      <c r="J27" s="179" t="s">
        <v>416</v>
      </c>
      <c r="K27" s="176"/>
      <c r="L27" s="176"/>
      <c r="M27" s="176"/>
    </row>
    <row r="28" spans="2:13">
      <c r="B28" s="179" t="s">
        <v>415</v>
      </c>
      <c r="C28" s="179" t="str">
        <f t="shared" si="0"/>
        <v>중국</v>
      </c>
      <c r="D28" s="179" t="str">
        <f t="shared" si="1"/>
        <v>도자기</v>
      </c>
      <c r="E28" s="179">
        <v>65</v>
      </c>
      <c r="F28" s="179" t="str">
        <f t="shared" si="2"/>
        <v>중</v>
      </c>
      <c r="G28" s="178"/>
      <c r="H28" s="180"/>
      <c r="I28" s="176"/>
      <c r="J28" s="176"/>
      <c r="K28" s="176"/>
      <c r="L28" s="176"/>
      <c r="M28" s="176"/>
    </row>
    <row r="29" spans="2:13">
      <c r="B29" s="179" t="s">
        <v>414</v>
      </c>
      <c r="C29" s="179" t="str">
        <f t="shared" si="0"/>
        <v>캐나다</v>
      </c>
      <c r="D29" s="179" t="str">
        <f t="shared" si="1"/>
        <v>컴퓨터</v>
      </c>
      <c r="E29" s="179">
        <v>80</v>
      </c>
      <c r="F29" s="179" t="str">
        <f t="shared" si="2"/>
        <v>상</v>
      </c>
      <c r="G29" s="178"/>
      <c r="H29" s="180"/>
      <c r="I29" s="176"/>
      <c r="J29" s="176"/>
      <c r="K29" s="176"/>
      <c r="L29" s="176"/>
      <c r="M29" s="176"/>
    </row>
    <row r="30" spans="2:13">
      <c r="B30" s="179" t="s">
        <v>413</v>
      </c>
      <c r="C30" s="179" t="str">
        <f t="shared" si="0"/>
        <v>브라질</v>
      </c>
      <c r="D30" s="179" t="str">
        <f t="shared" si="1"/>
        <v>커피</v>
      </c>
      <c r="E30" s="179">
        <v>22</v>
      </c>
      <c r="F30" s="179" t="str">
        <f t="shared" si="2"/>
        <v>하</v>
      </c>
      <c r="G30" s="178"/>
      <c r="H30" s="177"/>
      <c r="I30" s="176"/>
      <c r="J30" s="176"/>
      <c r="K30" s="176"/>
      <c r="L30" s="176"/>
      <c r="M30" s="176"/>
    </row>
  </sheetData>
  <mergeCells count="1">
    <mergeCell ref="G2:H2"/>
  </mergeCells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J10" sqref="J10"/>
    </sheetView>
  </sheetViews>
  <sheetFormatPr defaultRowHeight="17.399999999999999"/>
  <cols>
    <col min="1" max="1" width="1.3984375" customWidth="1"/>
    <col min="2" max="6" width="11.5" customWidth="1"/>
    <col min="7" max="7" width="14.5" customWidth="1"/>
  </cols>
  <sheetData>
    <row r="1" spans="2:7" ht="9.75" customHeight="1" thickBot="1"/>
    <row r="2" spans="2:7">
      <c r="B2" s="480" t="s">
        <v>373</v>
      </c>
      <c r="C2" s="482" t="s">
        <v>467</v>
      </c>
      <c r="D2" s="482" t="s">
        <v>466</v>
      </c>
      <c r="E2" s="482"/>
      <c r="F2" s="482" t="s">
        <v>465</v>
      </c>
      <c r="G2" s="484" t="s">
        <v>830</v>
      </c>
    </row>
    <row r="3" spans="2:7" ht="18" thickBot="1">
      <c r="B3" s="481"/>
      <c r="C3" s="483"/>
      <c r="D3" s="309" t="s">
        <v>464</v>
      </c>
      <c r="E3" s="309" t="s">
        <v>463</v>
      </c>
      <c r="F3" s="483"/>
      <c r="G3" s="485"/>
    </row>
    <row r="4" spans="2:7">
      <c r="B4" s="219" t="s">
        <v>818</v>
      </c>
      <c r="C4" s="218">
        <v>19560</v>
      </c>
      <c r="D4" s="217">
        <v>155</v>
      </c>
      <c r="E4" s="216">
        <v>32</v>
      </c>
      <c r="F4" s="211">
        <f>(D4+E4)*C4</f>
        <v>3657720</v>
      </c>
      <c r="G4" s="414">
        <f>ROUND(C4*(D4+E4),-2)</f>
        <v>3657700</v>
      </c>
    </row>
    <row r="5" spans="2:7">
      <c r="B5" s="215" t="s">
        <v>462</v>
      </c>
      <c r="C5" s="214">
        <v>19420</v>
      </c>
      <c r="D5" s="213">
        <v>200</v>
      </c>
      <c r="E5" s="212">
        <v>33</v>
      </c>
      <c r="F5" s="211">
        <f t="shared" ref="F5:F8" si="0">(D5+E5)*C5</f>
        <v>4524860</v>
      </c>
      <c r="G5" s="414">
        <f t="shared" ref="G5:G8" si="1">ROUND(C5*(D5+E5),-2)</f>
        <v>4524900</v>
      </c>
    </row>
    <row r="6" spans="2:7">
      <c r="B6" s="215" t="s">
        <v>461</v>
      </c>
      <c r="C6" s="214">
        <v>19500</v>
      </c>
      <c r="D6" s="213">
        <v>145</v>
      </c>
      <c r="E6" s="212">
        <v>24</v>
      </c>
      <c r="F6" s="211">
        <f t="shared" si="0"/>
        <v>3295500</v>
      </c>
      <c r="G6" s="414">
        <f t="shared" si="1"/>
        <v>3295500</v>
      </c>
    </row>
    <row r="7" spans="2:7">
      <c r="B7" s="215" t="s">
        <v>819</v>
      </c>
      <c r="C7" s="214">
        <v>19600</v>
      </c>
      <c r="D7" s="213">
        <v>165</v>
      </c>
      <c r="E7" s="212">
        <v>16</v>
      </c>
      <c r="F7" s="211">
        <f t="shared" si="0"/>
        <v>3547600</v>
      </c>
      <c r="G7" s="414">
        <f t="shared" si="1"/>
        <v>3547600</v>
      </c>
    </row>
    <row r="8" spans="2:7" ht="18" thickBot="1">
      <c r="B8" s="210" t="s">
        <v>820</v>
      </c>
      <c r="C8" s="209">
        <v>19400</v>
      </c>
      <c r="D8" s="208">
        <v>175</v>
      </c>
      <c r="E8" s="207">
        <v>27</v>
      </c>
      <c r="F8" s="211">
        <f t="shared" si="0"/>
        <v>3918800</v>
      </c>
      <c r="G8" s="414">
        <f t="shared" si="1"/>
        <v>3918800</v>
      </c>
    </row>
  </sheetData>
  <mergeCells count="5">
    <mergeCell ref="B2:B3"/>
    <mergeCell ref="C2:C3"/>
    <mergeCell ref="D2:E2"/>
    <mergeCell ref="F2:F3"/>
    <mergeCell ref="G2:G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zoomScale="110" zoomScaleNormal="110" workbookViewId="0">
      <selection activeCell="I11" sqref="I11"/>
    </sheetView>
  </sheetViews>
  <sheetFormatPr defaultRowHeight="17.399999999999999"/>
  <sheetData>
    <row r="2" spans="2:8" ht="18" thickBot="1">
      <c r="B2" s="299" t="s">
        <v>631</v>
      </c>
      <c r="C2" s="298" t="s">
        <v>630</v>
      </c>
      <c r="D2" s="298" t="s">
        <v>629</v>
      </c>
      <c r="E2" s="298" t="s">
        <v>628</v>
      </c>
      <c r="F2" s="298" t="s">
        <v>627</v>
      </c>
      <c r="G2" s="298" t="s">
        <v>626</v>
      </c>
      <c r="H2" s="298" t="s">
        <v>625</v>
      </c>
    </row>
    <row r="3" spans="2:8">
      <c r="B3" s="297" t="s">
        <v>624</v>
      </c>
      <c r="C3" s="421" t="s">
        <v>623</v>
      </c>
      <c r="D3" s="297" t="s">
        <v>622</v>
      </c>
      <c r="E3" s="297" t="s">
        <v>615</v>
      </c>
      <c r="F3" s="297">
        <v>150</v>
      </c>
      <c r="G3" s="297">
        <v>90</v>
      </c>
      <c r="H3" s="296">
        <f t="shared" ref="H3:H14" si="0">F3/G3</f>
        <v>1.6666666666666667</v>
      </c>
    </row>
    <row r="4" spans="2:8">
      <c r="B4" t="s">
        <v>621</v>
      </c>
      <c r="C4" s="422"/>
      <c r="D4" t="s">
        <v>620</v>
      </c>
      <c r="E4" t="s">
        <v>615</v>
      </c>
      <c r="F4">
        <v>145</v>
      </c>
      <c r="G4">
        <v>89</v>
      </c>
      <c r="H4" s="295">
        <f t="shared" si="0"/>
        <v>1.6292134831460674</v>
      </c>
    </row>
    <row r="5" spans="2:8">
      <c r="B5" t="s">
        <v>231</v>
      </c>
      <c r="C5" s="422"/>
      <c r="D5" t="s">
        <v>619</v>
      </c>
      <c r="E5" t="s">
        <v>607</v>
      </c>
      <c r="F5">
        <v>150</v>
      </c>
      <c r="G5">
        <v>94</v>
      </c>
      <c r="H5">
        <f t="shared" si="0"/>
        <v>1.5957446808510638</v>
      </c>
    </row>
    <row r="6" spans="2:8">
      <c r="B6" t="s">
        <v>618</v>
      </c>
      <c r="C6" s="423" t="s">
        <v>275</v>
      </c>
      <c r="D6" t="s">
        <v>610</v>
      </c>
      <c r="E6" t="s">
        <v>615</v>
      </c>
      <c r="F6">
        <v>148</v>
      </c>
      <c r="G6">
        <v>93</v>
      </c>
      <c r="H6">
        <f t="shared" si="0"/>
        <v>1.5913978494623655</v>
      </c>
    </row>
    <row r="7" spans="2:8">
      <c r="B7" t="s">
        <v>233</v>
      </c>
      <c r="C7" s="423"/>
      <c r="D7" t="s">
        <v>617</v>
      </c>
      <c r="E7" t="s">
        <v>607</v>
      </c>
      <c r="F7">
        <v>150</v>
      </c>
      <c r="G7">
        <v>88</v>
      </c>
      <c r="H7" s="295">
        <f t="shared" si="0"/>
        <v>1.7045454545454546</v>
      </c>
    </row>
    <row r="8" spans="2:8">
      <c r="B8" t="s">
        <v>235</v>
      </c>
      <c r="C8" s="423"/>
      <c r="D8" t="s">
        <v>616</v>
      </c>
      <c r="E8" t="s">
        <v>607</v>
      </c>
      <c r="F8">
        <v>100</v>
      </c>
      <c r="G8">
        <v>90</v>
      </c>
      <c r="H8" s="295">
        <f t="shared" si="0"/>
        <v>1.1111111111111112</v>
      </c>
    </row>
    <row r="9" spans="2:8">
      <c r="B9" t="s">
        <v>228</v>
      </c>
      <c r="C9" s="423"/>
      <c r="D9" t="s">
        <v>616</v>
      </c>
      <c r="E9" t="s">
        <v>615</v>
      </c>
      <c r="F9">
        <v>147</v>
      </c>
      <c r="G9">
        <v>89</v>
      </c>
      <c r="H9" s="295">
        <f t="shared" si="0"/>
        <v>1.651685393258427</v>
      </c>
    </row>
    <row r="10" spans="2:8">
      <c r="B10" t="s">
        <v>229</v>
      </c>
      <c r="C10" s="423"/>
      <c r="D10" t="s">
        <v>614</v>
      </c>
      <c r="E10" t="s">
        <v>611</v>
      </c>
      <c r="F10">
        <v>123</v>
      </c>
      <c r="G10">
        <v>80</v>
      </c>
      <c r="H10" s="295">
        <f t="shared" si="0"/>
        <v>1.5375000000000001</v>
      </c>
    </row>
    <row r="11" spans="2:8">
      <c r="B11" t="s">
        <v>226</v>
      </c>
      <c r="C11" s="423" t="s">
        <v>613</v>
      </c>
      <c r="D11" t="s">
        <v>612</v>
      </c>
      <c r="E11" t="s">
        <v>609</v>
      </c>
      <c r="F11">
        <v>132</v>
      </c>
      <c r="G11">
        <v>90</v>
      </c>
      <c r="H11" s="295">
        <f t="shared" si="0"/>
        <v>1.4666666666666666</v>
      </c>
    </row>
    <row r="12" spans="2:8">
      <c r="B12" t="s">
        <v>224</v>
      </c>
      <c r="C12" s="423"/>
      <c r="D12" t="s">
        <v>610</v>
      </c>
      <c r="E12" t="s">
        <v>611</v>
      </c>
      <c r="F12">
        <v>148</v>
      </c>
      <c r="G12">
        <v>91</v>
      </c>
      <c r="H12">
        <f t="shared" si="0"/>
        <v>1.6263736263736264</v>
      </c>
    </row>
    <row r="13" spans="2:8">
      <c r="B13" t="s">
        <v>234</v>
      </c>
      <c r="C13" s="423"/>
      <c r="D13" t="s">
        <v>610</v>
      </c>
      <c r="E13" t="s">
        <v>609</v>
      </c>
      <c r="F13">
        <v>120</v>
      </c>
      <c r="G13">
        <v>92</v>
      </c>
      <c r="H13">
        <f t="shared" si="0"/>
        <v>1.3043478260869565</v>
      </c>
    </row>
    <row r="14" spans="2:8" ht="18" thickBot="1">
      <c r="B14" s="294" t="s">
        <v>488</v>
      </c>
      <c r="C14" s="424"/>
      <c r="D14" s="294" t="s">
        <v>608</v>
      </c>
      <c r="E14" s="294" t="s">
        <v>607</v>
      </c>
      <c r="F14" s="294">
        <v>149</v>
      </c>
      <c r="G14" s="294">
        <v>92</v>
      </c>
      <c r="H14" s="294">
        <f t="shared" si="0"/>
        <v>1.6195652173913044</v>
      </c>
    </row>
  </sheetData>
  <mergeCells count="3">
    <mergeCell ref="C3:C5"/>
    <mergeCell ref="C6:C10"/>
    <mergeCell ref="C11:C14"/>
  </mergeCells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7" workbookViewId="0">
      <selection activeCell="E9" sqref="E9"/>
    </sheetView>
  </sheetViews>
  <sheetFormatPr defaultRowHeight="17.399999999999999"/>
  <cols>
    <col min="2" max="2" width="10.69921875" customWidth="1"/>
    <col min="3" max="3" width="15.8984375" bestFit="1" customWidth="1"/>
    <col min="4" max="4" width="12.09765625" customWidth="1"/>
    <col min="5" max="5" width="11.59765625" customWidth="1"/>
    <col min="6" max="6" width="11" customWidth="1"/>
    <col min="7" max="7" width="9.19921875" customWidth="1"/>
    <col min="8" max="8" width="17.59765625" customWidth="1"/>
  </cols>
  <sheetData>
    <row r="1" spans="1:8" ht="24" customHeight="1">
      <c r="A1" s="225" t="s">
        <v>243</v>
      </c>
      <c r="B1" s="225" t="s">
        <v>372</v>
      </c>
      <c r="C1" s="225" t="s">
        <v>492</v>
      </c>
      <c r="D1" s="225" t="s">
        <v>491</v>
      </c>
      <c r="E1" s="225" t="s">
        <v>952</v>
      </c>
      <c r="F1" s="225" t="s">
        <v>490</v>
      </c>
      <c r="G1" s="225" t="s">
        <v>489</v>
      </c>
      <c r="H1" s="225" t="s">
        <v>953</v>
      </c>
    </row>
    <row r="2" spans="1:8" ht="21.75" customHeight="1">
      <c r="A2" s="224" t="s">
        <v>488</v>
      </c>
      <c r="B2" s="310">
        <v>36728</v>
      </c>
      <c r="C2" s="224" t="s">
        <v>821</v>
      </c>
      <c r="D2" s="415">
        <f>LEFT(C2,2)+1900</f>
        <v>1994</v>
      </c>
      <c r="E2" s="224">
        <f>2022-D2</f>
        <v>28</v>
      </c>
      <c r="F2" s="224" t="str">
        <f>MID(C2,8,1)</f>
        <v>1</v>
      </c>
      <c r="G2" s="224" t="str">
        <f>IF(F2="1","남","여")</f>
        <v>남</v>
      </c>
      <c r="H2" s="224" t="str">
        <f>REPLACE(C2,9,6,"******")</f>
        <v>941012-1******</v>
      </c>
    </row>
    <row r="3" spans="1:8" ht="21.75" customHeight="1">
      <c r="A3" s="224" t="s">
        <v>487</v>
      </c>
      <c r="B3" s="310">
        <v>43095</v>
      </c>
      <c r="C3" s="224" t="s">
        <v>822</v>
      </c>
      <c r="D3" s="415">
        <f t="shared" ref="D3:D5" si="0">LEFT(C3,2)+1900</f>
        <v>1999</v>
      </c>
      <c r="E3" s="224">
        <f t="shared" ref="E3:E5" si="1">2022-D3</f>
        <v>23</v>
      </c>
      <c r="F3" s="224" t="str">
        <f t="shared" ref="F3:F5" si="2">MID(C3,8,1)</f>
        <v>2</v>
      </c>
      <c r="G3" s="224" t="str">
        <f t="shared" ref="G3:G5" si="3">IF(F3="1","남","여")</f>
        <v>여</v>
      </c>
      <c r="H3" s="224" t="str">
        <f t="shared" ref="H3:H5" si="4">REPLACE(C3,9,6,"******")</f>
        <v>991022-2******</v>
      </c>
    </row>
    <row r="4" spans="1:8" ht="21.75" customHeight="1">
      <c r="A4" s="224" t="s">
        <v>486</v>
      </c>
      <c r="B4" s="310">
        <v>36128</v>
      </c>
      <c r="C4" s="224" t="s">
        <v>823</v>
      </c>
      <c r="D4" s="415">
        <f t="shared" si="0"/>
        <v>1990</v>
      </c>
      <c r="E4" s="224">
        <f t="shared" si="1"/>
        <v>32</v>
      </c>
      <c r="F4" s="224" t="str">
        <f t="shared" si="2"/>
        <v>2</v>
      </c>
      <c r="G4" s="224" t="str">
        <f t="shared" si="3"/>
        <v>여</v>
      </c>
      <c r="H4" s="224" t="str">
        <f t="shared" si="4"/>
        <v>901010-2******</v>
      </c>
    </row>
    <row r="5" spans="1:8" ht="21.75" customHeight="1">
      <c r="A5" s="224" t="s">
        <v>485</v>
      </c>
      <c r="B5" s="310">
        <v>43966</v>
      </c>
      <c r="C5" s="224" t="s">
        <v>824</v>
      </c>
      <c r="D5" s="415">
        <f t="shared" si="0"/>
        <v>1991</v>
      </c>
      <c r="E5" s="224">
        <f t="shared" si="1"/>
        <v>31</v>
      </c>
      <c r="F5" s="224" t="str">
        <f t="shared" si="2"/>
        <v>1</v>
      </c>
      <c r="G5" s="224" t="str">
        <f t="shared" si="3"/>
        <v>남</v>
      </c>
      <c r="H5" s="224" t="str">
        <f t="shared" si="4"/>
        <v>911012-1******</v>
      </c>
    </row>
    <row r="7" spans="1:8" ht="18" thickBot="1">
      <c r="A7" s="223"/>
    </row>
    <row r="8" spans="1:8">
      <c r="A8" s="222" t="s">
        <v>484</v>
      </c>
      <c r="B8" s="222" t="s">
        <v>483</v>
      </c>
      <c r="C8" s="222" t="s">
        <v>482</v>
      </c>
      <c r="D8" s="222" t="s">
        <v>374</v>
      </c>
      <c r="E8" s="222" t="s">
        <v>481</v>
      </c>
    </row>
    <row r="9" spans="1:8">
      <c r="A9" s="221" t="s">
        <v>473</v>
      </c>
      <c r="B9" s="221">
        <v>4</v>
      </c>
      <c r="C9" s="221">
        <v>3</v>
      </c>
      <c r="D9" s="221" t="str">
        <f>A9&amp;B9&amp;C9</f>
        <v>C0143</v>
      </c>
      <c r="E9" s="221" t="str">
        <f>CONCATENATE(A9,B9,C9)</f>
        <v>C0143</v>
      </c>
    </row>
    <row r="10" spans="1:8">
      <c r="A10" s="221" t="s">
        <v>480</v>
      </c>
      <c r="B10" s="221">
        <v>5</v>
      </c>
      <c r="C10" s="221">
        <v>2</v>
      </c>
      <c r="D10" s="221" t="str">
        <f t="shared" ref="D10:D24" si="5">A10&amp;B10&amp;C10</f>
        <v>B9852</v>
      </c>
      <c r="E10" s="221" t="str">
        <f t="shared" ref="E10:E24" si="6">CONCATENATE(A10,B10,C10)</f>
        <v>B9852</v>
      </c>
    </row>
    <row r="11" spans="1:8">
      <c r="A11" s="221" t="s">
        <v>476</v>
      </c>
      <c r="B11" s="221">
        <v>4</v>
      </c>
      <c r="C11" s="221">
        <v>1</v>
      </c>
      <c r="D11" s="221" t="str">
        <f t="shared" si="5"/>
        <v>A0241</v>
      </c>
      <c r="E11" s="221" t="str">
        <f t="shared" si="6"/>
        <v>A0241</v>
      </c>
    </row>
    <row r="12" spans="1:8">
      <c r="A12" s="221" t="s">
        <v>479</v>
      </c>
      <c r="B12" s="221">
        <v>2</v>
      </c>
      <c r="C12" s="221">
        <v>1</v>
      </c>
      <c r="D12" s="221" t="str">
        <f t="shared" si="5"/>
        <v>A2521</v>
      </c>
      <c r="E12" s="221" t="str">
        <f t="shared" si="6"/>
        <v>A2521</v>
      </c>
    </row>
    <row r="13" spans="1:8">
      <c r="A13" s="221" t="s">
        <v>478</v>
      </c>
      <c r="B13" s="221">
        <v>2</v>
      </c>
      <c r="C13" s="221">
        <v>2</v>
      </c>
      <c r="D13" s="221" t="str">
        <f t="shared" si="5"/>
        <v>B9622</v>
      </c>
      <c r="E13" s="221" t="str">
        <f t="shared" si="6"/>
        <v>B9622</v>
      </c>
    </row>
    <row r="14" spans="1:8">
      <c r="A14" s="221" t="s">
        <v>477</v>
      </c>
      <c r="B14" s="221">
        <v>2</v>
      </c>
      <c r="C14" s="221">
        <v>1</v>
      </c>
      <c r="D14" s="221" t="str">
        <f t="shared" si="5"/>
        <v>A9121</v>
      </c>
      <c r="E14" s="221" t="str">
        <f t="shared" si="6"/>
        <v>A9121</v>
      </c>
    </row>
    <row r="15" spans="1:8">
      <c r="A15" s="221" t="s">
        <v>476</v>
      </c>
      <c r="B15" s="221">
        <v>4</v>
      </c>
      <c r="C15" s="221">
        <v>1</v>
      </c>
      <c r="D15" s="221" t="str">
        <f t="shared" si="5"/>
        <v>A0241</v>
      </c>
      <c r="E15" s="221" t="str">
        <f t="shared" si="6"/>
        <v>A0241</v>
      </c>
    </row>
    <row r="16" spans="1:8">
      <c r="A16" s="221" t="s">
        <v>475</v>
      </c>
      <c r="B16" s="221">
        <v>2</v>
      </c>
      <c r="C16" s="221">
        <v>3</v>
      </c>
      <c r="D16" s="221" t="str">
        <f t="shared" si="5"/>
        <v>C8823</v>
      </c>
      <c r="E16" s="221" t="str">
        <f t="shared" si="6"/>
        <v>C8823</v>
      </c>
    </row>
    <row r="17" spans="1:5">
      <c r="A17" s="221" t="s">
        <v>474</v>
      </c>
      <c r="B17" s="221">
        <v>4</v>
      </c>
      <c r="C17" s="221">
        <v>3</v>
      </c>
      <c r="D17" s="221" t="str">
        <f t="shared" si="5"/>
        <v>C0443</v>
      </c>
      <c r="E17" s="221" t="str">
        <f t="shared" si="6"/>
        <v>C0443</v>
      </c>
    </row>
    <row r="18" spans="1:5">
      <c r="A18" s="221" t="s">
        <v>473</v>
      </c>
      <c r="B18" s="221">
        <v>1</v>
      </c>
      <c r="C18" s="221">
        <v>3</v>
      </c>
      <c r="D18" s="221" t="str">
        <f t="shared" si="5"/>
        <v>C0113</v>
      </c>
      <c r="E18" s="221" t="str">
        <f t="shared" si="6"/>
        <v>C0113</v>
      </c>
    </row>
    <row r="19" spans="1:5">
      <c r="A19" s="221" t="s">
        <v>473</v>
      </c>
      <c r="B19" s="221">
        <v>1</v>
      </c>
      <c r="C19" s="221">
        <v>3</v>
      </c>
      <c r="D19" s="221" t="str">
        <f t="shared" si="5"/>
        <v>C0113</v>
      </c>
      <c r="E19" s="221" t="str">
        <f t="shared" si="6"/>
        <v>C0113</v>
      </c>
    </row>
    <row r="20" spans="1:5">
      <c r="A20" s="221" t="s">
        <v>472</v>
      </c>
      <c r="B20" s="221">
        <v>6</v>
      </c>
      <c r="C20" s="221">
        <v>2</v>
      </c>
      <c r="D20" s="221" t="str">
        <f t="shared" si="5"/>
        <v>B9062</v>
      </c>
      <c r="E20" s="221" t="str">
        <f t="shared" si="6"/>
        <v>B9062</v>
      </c>
    </row>
    <row r="21" spans="1:5">
      <c r="A21" s="221" t="s">
        <v>471</v>
      </c>
      <c r="B21" s="221">
        <v>3</v>
      </c>
      <c r="C21" s="221">
        <v>1</v>
      </c>
      <c r="D21" s="221" t="str">
        <f t="shared" si="5"/>
        <v>A0031</v>
      </c>
      <c r="E21" s="221" t="str">
        <f t="shared" si="6"/>
        <v>A0031</v>
      </c>
    </row>
    <row r="22" spans="1:5">
      <c r="A22" s="221" t="s">
        <v>470</v>
      </c>
      <c r="B22" s="221">
        <v>2</v>
      </c>
      <c r="C22" s="221">
        <v>2</v>
      </c>
      <c r="D22" s="221" t="str">
        <f t="shared" si="5"/>
        <v>B9922</v>
      </c>
      <c r="E22" s="221" t="str">
        <f t="shared" si="6"/>
        <v>B9922</v>
      </c>
    </row>
    <row r="23" spans="1:5">
      <c r="A23" s="221" t="s">
        <v>469</v>
      </c>
      <c r="B23" s="221">
        <v>5</v>
      </c>
      <c r="C23" s="221">
        <v>3</v>
      </c>
      <c r="D23" s="221" t="str">
        <f t="shared" si="5"/>
        <v>C9053</v>
      </c>
      <c r="E23" s="221" t="str">
        <f t="shared" si="6"/>
        <v>C9053</v>
      </c>
    </row>
    <row r="24" spans="1:5" ht="18" thickBot="1">
      <c r="A24" s="220" t="s">
        <v>468</v>
      </c>
      <c r="B24" s="220">
        <v>3</v>
      </c>
      <c r="C24" s="220">
        <v>2</v>
      </c>
      <c r="D24" s="221" t="str">
        <f t="shared" si="5"/>
        <v>B0732</v>
      </c>
      <c r="E24" s="221" t="str">
        <f t="shared" si="6"/>
        <v>B0732</v>
      </c>
    </row>
  </sheetData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topLeftCell="G1" workbookViewId="0">
      <selection activeCell="J6" sqref="J6"/>
    </sheetView>
  </sheetViews>
  <sheetFormatPr defaultRowHeight="17.399999999999999"/>
  <cols>
    <col min="2" max="3" width="11.09765625" bestFit="1" customWidth="1"/>
    <col min="4" max="4" width="15.8984375" bestFit="1" customWidth="1"/>
    <col min="5" max="7" width="12.5" customWidth="1"/>
    <col min="8" max="8" width="12.59765625" bestFit="1" customWidth="1"/>
    <col min="9" max="9" width="14.59765625" bestFit="1" customWidth="1"/>
    <col min="10" max="10" width="20.5" bestFit="1" customWidth="1"/>
  </cols>
  <sheetData>
    <row r="2" spans="1:10" ht="21" customHeight="1">
      <c r="I2" s="230" t="s">
        <v>507</v>
      </c>
      <c r="J2" s="416">
        <f ca="1">TODAY()</f>
        <v>44726</v>
      </c>
    </row>
    <row r="3" spans="1:10" ht="21" customHeight="1">
      <c r="I3" s="230" t="s">
        <v>506</v>
      </c>
      <c r="J3" s="417">
        <f ca="1">NOW()</f>
        <v>44726.674683101854</v>
      </c>
    </row>
    <row r="4" spans="1:10">
      <c r="H4" t="s">
        <v>954</v>
      </c>
    </row>
    <row r="5" spans="1:10" ht="20.25" customHeight="1">
      <c r="A5" s="229" t="s">
        <v>505</v>
      </c>
      <c r="B5" s="229" t="s">
        <v>500</v>
      </c>
      <c r="C5" s="229" t="s">
        <v>504</v>
      </c>
      <c r="D5" s="229" t="s">
        <v>503</v>
      </c>
      <c r="E5" s="229" t="s">
        <v>502</v>
      </c>
      <c r="F5" s="229" t="s">
        <v>501</v>
      </c>
      <c r="G5" s="229" t="s">
        <v>500</v>
      </c>
      <c r="H5" s="229" t="s">
        <v>499</v>
      </c>
      <c r="I5" s="229" t="s">
        <v>498</v>
      </c>
      <c r="J5" s="229" t="s">
        <v>497</v>
      </c>
    </row>
    <row r="6" spans="1:10" ht="20.25" customHeight="1">
      <c r="A6" s="227" t="s">
        <v>496</v>
      </c>
      <c r="B6" s="228">
        <v>40380</v>
      </c>
      <c r="C6" s="228">
        <v>44447</v>
      </c>
      <c r="D6" s="227" t="s">
        <v>557</v>
      </c>
      <c r="E6" s="226">
        <f>YEAR(B6)</f>
        <v>2010</v>
      </c>
      <c r="F6" s="227">
        <f>MONTH(B6)</f>
        <v>7</v>
      </c>
      <c r="G6" s="227">
        <f>DAY(B6)</f>
        <v>21</v>
      </c>
      <c r="H6" s="226">
        <f ca="1">DATEDIF(B6,$J$2,"y")</f>
        <v>11</v>
      </c>
      <c r="I6" s="226">
        <f ca="1">DATEDIF(B6,$J$2,"m")</f>
        <v>142</v>
      </c>
      <c r="J6" s="418" t="str">
        <f ca="1">DATEDIF(B6,$J$2,"y")&amp;"년 " &amp; DATEDIF(B6,$J$2,"ym")&amp;"개월"</f>
        <v>11년 10개월</v>
      </c>
    </row>
    <row r="7" spans="1:10" ht="20.25" customHeight="1">
      <c r="A7" s="227" t="s">
        <v>495</v>
      </c>
      <c r="B7" s="228">
        <v>41269</v>
      </c>
      <c r="C7" s="228">
        <v>44481</v>
      </c>
      <c r="D7" s="227" t="s">
        <v>826</v>
      </c>
      <c r="E7" s="226">
        <f t="shared" ref="E7:E9" si="0">YEAR(B7)</f>
        <v>2012</v>
      </c>
      <c r="F7" s="227">
        <f t="shared" ref="F7:F9" si="1">MONTH(B7)</f>
        <v>12</v>
      </c>
      <c r="G7" s="227">
        <f t="shared" ref="G7:G9" si="2">DAY(B7)</f>
        <v>26</v>
      </c>
      <c r="H7" s="226">
        <f t="shared" ref="H7:H9" ca="1" si="3">DATEDIF(B7,$J$2,"y")</f>
        <v>9</v>
      </c>
      <c r="I7" s="226">
        <f t="shared" ref="I7:I9" ca="1" si="4">DATEDIF(B7,$J$2,"m")</f>
        <v>113</v>
      </c>
      <c r="J7" s="418" t="str">
        <f t="shared" ref="J7:J9" ca="1" si="5">DATEDIF(B7,$J$2,"y")&amp;"년 " &amp; DATEDIF(B7,$J$2,"ym")&amp;"개월"</f>
        <v>9년 5개월</v>
      </c>
    </row>
    <row r="8" spans="1:10" ht="20.25" customHeight="1">
      <c r="A8" s="227" t="s">
        <v>494</v>
      </c>
      <c r="B8" s="228">
        <v>41972</v>
      </c>
      <c r="C8" s="228">
        <v>44550</v>
      </c>
      <c r="D8" s="227" t="s">
        <v>827</v>
      </c>
      <c r="E8" s="226">
        <f t="shared" si="0"/>
        <v>2014</v>
      </c>
      <c r="F8" s="227">
        <f t="shared" si="1"/>
        <v>11</v>
      </c>
      <c r="G8" s="227">
        <f t="shared" si="2"/>
        <v>29</v>
      </c>
      <c r="H8" s="226">
        <f t="shared" ca="1" si="3"/>
        <v>7</v>
      </c>
      <c r="I8" s="226">
        <f t="shared" ca="1" si="4"/>
        <v>90</v>
      </c>
      <c r="J8" s="418" t="str">
        <f t="shared" ca="1" si="5"/>
        <v>7년 6개월</v>
      </c>
    </row>
    <row r="9" spans="1:10" ht="20.25" customHeight="1">
      <c r="A9" s="227" t="s">
        <v>493</v>
      </c>
      <c r="B9" s="228">
        <v>42505</v>
      </c>
      <c r="C9" s="228">
        <v>44136</v>
      </c>
      <c r="D9" s="227" t="s">
        <v>825</v>
      </c>
      <c r="E9" s="226">
        <f t="shared" si="0"/>
        <v>2016</v>
      </c>
      <c r="F9" s="227">
        <f t="shared" si="1"/>
        <v>5</v>
      </c>
      <c r="G9" s="227">
        <f t="shared" si="2"/>
        <v>15</v>
      </c>
      <c r="H9" s="226">
        <f t="shared" ca="1" si="3"/>
        <v>6</v>
      </c>
      <c r="I9" s="226">
        <f t="shared" ca="1" si="4"/>
        <v>72</v>
      </c>
      <c r="J9" s="418" t="str">
        <f t="shared" ca="1" si="5"/>
        <v>6년 0개월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4" workbookViewId="0">
      <selection activeCell="H7" sqref="H7"/>
    </sheetView>
  </sheetViews>
  <sheetFormatPr defaultRowHeight="17.399999999999999"/>
  <cols>
    <col min="5" max="5" width="11.8984375" bestFit="1" customWidth="1"/>
  </cols>
  <sheetData>
    <row r="1" spans="1:8" ht="25.2">
      <c r="A1" s="486" t="s">
        <v>247</v>
      </c>
      <c r="B1" s="486"/>
      <c r="C1" s="486"/>
      <c r="D1" s="486"/>
      <c r="E1" s="486"/>
      <c r="F1" s="486"/>
      <c r="G1" s="486"/>
      <c r="H1" s="486"/>
    </row>
    <row r="2" spans="1:8">
      <c r="A2" s="141"/>
      <c r="B2" s="141"/>
      <c r="C2" s="141"/>
      <c r="D2" s="141"/>
      <c r="E2" s="141"/>
      <c r="F2" s="141"/>
      <c r="G2" s="141"/>
    </row>
    <row r="3" spans="1:8">
      <c r="A3" s="141"/>
      <c r="B3" s="141"/>
      <c r="C3" s="141"/>
      <c r="D3" s="141"/>
      <c r="E3" s="141"/>
      <c r="F3" s="143" t="s">
        <v>246</v>
      </c>
      <c r="G3" s="487">
        <v>44378</v>
      </c>
      <c r="H3" s="487"/>
    </row>
    <row r="4" spans="1:8">
      <c r="A4" s="141"/>
      <c r="B4" s="141"/>
      <c r="C4" s="141"/>
      <c r="D4" s="141"/>
      <c r="E4" s="141"/>
      <c r="F4" s="143" t="s">
        <v>245</v>
      </c>
      <c r="G4" s="142" t="s">
        <v>244</v>
      </c>
    </row>
    <row r="5" spans="1:8">
      <c r="A5" s="141"/>
      <c r="B5" s="141"/>
      <c r="C5" s="141"/>
      <c r="D5" s="141"/>
      <c r="E5" s="141"/>
      <c r="F5" s="141"/>
      <c r="G5" s="141"/>
    </row>
    <row r="6" spans="1:8" ht="19.2">
      <c r="A6" s="140" t="s">
        <v>243</v>
      </c>
      <c r="B6" s="140" t="s">
        <v>242</v>
      </c>
      <c r="C6" s="140" t="s">
        <v>241</v>
      </c>
      <c r="D6" s="140" t="s">
        <v>240</v>
      </c>
      <c r="E6" s="140" t="s">
        <v>239</v>
      </c>
      <c r="F6" s="140" t="s">
        <v>238</v>
      </c>
      <c r="G6" s="140" t="s">
        <v>237</v>
      </c>
      <c r="H6" s="140" t="s">
        <v>236</v>
      </c>
    </row>
    <row r="7" spans="1:8" ht="19.2">
      <c r="A7" s="139" t="s">
        <v>235</v>
      </c>
      <c r="B7" s="139" t="s">
        <v>232</v>
      </c>
      <c r="C7" s="138">
        <v>92</v>
      </c>
      <c r="D7" s="138">
        <v>90</v>
      </c>
      <c r="E7" s="138">
        <v>90</v>
      </c>
      <c r="F7" s="138">
        <v>94</v>
      </c>
      <c r="G7" s="137">
        <v>366</v>
      </c>
      <c r="H7" s="136">
        <f>RANK(G7,$G$7:$G$16)</f>
        <v>2</v>
      </c>
    </row>
    <row r="8" spans="1:8" ht="19.2">
      <c r="A8" s="139" t="s">
        <v>234</v>
      </c>
      <c r="B8" s="139" t="s">
        <v>232</v>
      </c>
      <c r="C8" s="138">
        <v>98</v>
      </c>
      <c r="D8" s="138">
        <v>96</v>
      </c>
      <c r="E8" s="138">
        <v>94</v>
      </c>
      <c r="F8" s="138">
        <v>90</v>
      </c>
      <c r="G8" s="137">
        <v>378</v>
      </c>
      <c r="H8" s="136">
        <f t="shared" ref="H8:H16" si="0">RANK(G8,$G$7:$G$16)</f>
        <v>1</v>
      </c>
    </row>
    <row r="9" spans="1:8" ht="19.2">
      <c r="A9" s="139" t="s">
        <v>233</v>
      </c>
      <c r="B9" s="139" t="s">
        <v>232</v>
      </c>
      <c r="C9" s="138">
        <v>70</v>
      </c>
      <c r="D9" s="138">
        <v>90</v>
      </c>
      <c r="E9" s="138">
        <v>80</v>
      </c>
      <c r="F9" s="138">
        <v>94</v>
      </c>
      <c r="G9" s="137">
        <v>334</v>
      </c>
      <c r="H9" s="136">
        <f t="shared" si="0"/>
        <v>10</v>
      </c>
    </row>
    <row r="10" spans="1:8" ht="19.2">
      <c r="A10" s="139" t="s">
        <v>231</v>
      </c>
      <c r="B10" s="139" t="s">
        <v>230</v>
      </c>
      <c r="C10" s="138">
        <v>80</v>
      </c>
      <c r="D10" s="138">
        <v>89</v>
      </c>
      <c r="E10" s="138">
        <v>76</v>
      </c>
      <c r="F10" s="138">
        <v>90</v>
      </c>
      <c r="G10" s="137">
        <v>335</v>
      </c>
      <c r="H10" s="136">
        <f t="shared" si="0"/>
        <v>9</v>
      </c>
    </row>
    <row r="11" spans="1:8" ht="19.2">
      <c r="A11" s="139" t="s">
        <v>229</v>
      </c>
      <c r="B11" s="139" t="s">
        <v>227</v>
      </c>
      <c r="C11" s="138">
        <v>87</v>
      </c>
      <c r="D11" s="138">
        <v>82</v>
      </c>
      <c r="E11" s="138">
        <v>88</v>
      </c>
      <c r="F11" s="138">
        <v>86</v>
      </c>
      <c r="G11" s="137">
        <v>343</v>
      </c>
      <c r="H11" s="136">
        <f t="shared" si="0"/>
        <v>7</v>
      </c>
    </row>
    <row r="12" spans="1:8" ht="19.2">
      <c r="A12" s="139" t="s">
        <v>228</v>
      </c>
      <c r="B12" s="139" t="s">
        <v>227</v>
      </c>
      <c r="C12" s="138">
        <v>76</v>
      </c>
      <c r="D12" s="138">
        <v>90</v>
      </c>
      <c r="E12" s="138">
        <v>92</v>
      </c>
      <c r="F12" s="138">
        <v>88</v>
      </c>
      <c r="G12" s="137">
        <v>346</v>
      </c>
      <c r="H12" s="136">
        <f t="shared" si="0"/>
        <v>5</v>
      </c>
    </row>
    <row r="13" spans="1:8" ht="19.2">
      <c r="A13" s="139" t="s">
        <v>226</v>
      </c>
      <c r="B13" s="139" t="s">
        <v>225</v>
      </c>
      <c r="C13" s="138">
        <v>85</v>
      </c>
      <c r="D13" s="138">
        <v>80</v>
      </c>
      <c r="E13" s="138">
        <v>92</v>
      </c>
      <c r="F13" s="138">
        <v>88</v>
      </c>
      <c r="G13" s="137">
        <v>345</v>
      </c>
      <c r="H13" s="136">
        <f t="shared" si="0"/>
        <v>6</v>
      </c>
    </row>
    <row r="14" spans="1:8" ht="19.2">
      <c r="A14" s="139" t="s">
        <v>224</v>
      </c>
      <c r="B14" s="139" t="s">
        <v>221</v>
      </c>
      <c r="C14" s="138">
        <v>78</v>
      </c>
      <c r="D14" s="138">
        <v>90</v>
      </c>
      <c r="E14" s="138">
        <v>90</v>
      </c>
      <c r="F14" s="138">
        <v>90</v>
      </c>
      <c r="G14" s="137">
        <v>348</v>
      </c>
      <c r="H14" s="136">
        <f t="shared" si="0"/>
        <v>4</v>
      </c>
    </row>
    <row r="15" spans="1:8" ht="19.2">
      <c r="A15" s="139" t="s">
        <v>223</v>
      </c>
      <c r="B15" s="139" t="s">
        <v>221</v>
      </c>
      <c r="C15" s="138">
        <v>82</v>
      </c>
      <c r="D15" s="138">
        <v>80</v>
      </c>
      <c r="E15" s="138">
        <v>84</v>
      </c>
      <c r="F15" s="138">
        <v>92</v>
      </c>
      <c r="G15" s="137">
        <v>338</v>
      </c>
      <c r="H15" s="136">
        <f t="shared" si="0"/>
        <v>8</v>
      </c>
    </row>
    <row r="16" spans="1:8" ht="19.2">
      <c r="A16" s="139" t="s">
        <v>222</v>
      </c>
      <c r="B16" s="139" t="s">
        <v>221</v>
      </c>
      <c r="C16" s="138">
        <v>88</v>
      </c>
      <c r="D16" s="138">
        <v>92</v>
      </c>
      <c r="E16" s="138">
        <v>82</v>
      </c>
      <c r="F16" s="138">
        <v>96</v>
      </c>
      <c r="G16" s="137">
        <v>358</v>
      </c>
      <c r="H16" s="136">
        <f t="shared" si="0"/>
        <v>3</v>
      </c>
    </row>
  </sheetData>
  <mergeCells count="2">
    <mergeCell ref="A1:H1"/>
    <mergeCell ref="G3:H3"/>
  </mergeCells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3"/>
  <sheetViews>
    <sheetView topLeftCell="A4" zoomScale="70" zoomScaleNormal="70" workbookViewId="0">
      <selection activeCell="N25" sqref="N25"/>
    </sheetView>
  </sheetViews>
  <sheetFormatPr defaultRowHeight="17.399999999999999"/>
  <cols>
    <col min="1" max="1" width="2" customWidth="1"/>
    <col min="2" max="2" width="8.8984375" customWidth="1"/>
    <col min="3" max="3" width="25.3984375" bestFit="1" customWidth="1"/>
    <col min="4" max="4" width="7.19921875" customWidth="1"/>
    <col min="5" max="5" width="6.19921875" customWidth="1"/>
    <col min="6" max="6" width="12.19921875" customWidth="1"/>
    <col min="7" max="7" width="11.3984375" bestFit="1" customWidth="1"/>
    <col min="9" max="9" width="6.5" customWidth="1"/>
    <col min="257" max="257" width="2" customWidth="1"/>
    <col min="258" max="258" width="8.8984375" customWidth="1"/>
    <col min="259" max="259" width="21.3984375" customWidth="1"/>
    <col min="260" max="260" width="7.19921875" customWidth="1"/>
    <col min="261" max="261" width="6.19921875" customWidth="1"/>
    <col min="262" max="262" width="12.19921875" customWidth="1"/>
    <col min="263" max="263" width="11.3984375" bestFit="1" customWidth="1"/>
    <col min="265" max="265" width="6.5" customWidth="1"/>
    <col min="513" max="513" width="2" customWidth="1"/>
    <col min="514" max="514" width="8.8984375" customWidth="1"/>
    <col min="515" max="515" width="21.3984375" customWidth="1"/>
    <col min="516" max="516" width="7.19921875" customWidth="1"/>
    <col min="517" max="517" width="6.19921875" customWidth="1"/>
    <col min="518" max="518" width="12.19921875" customWidth="1"/>
    <col min="519" max="519" width="11.3984375" bestFit="1" customWidth="1"/>
    <col min="521" max="521" width="6.5" customWidth="1"/>
    <col min="769" max="769" width="2" customWidth="1"/>
    <col min="770" max="770" width="8.8984375" customWidth="1"/>
    <col min="771" max="771" width="21.3984375" customWidth="1"/>
    <col min="772" max="772" width="7.19921875" customWidth="1"/>
    <col min="773" max="773" width="6.19921875" customWidth="1"/>
    <col min="774" max="774" width="12.19921875" customWidth="1"/>
    <col min="775" max="775" width="11.3984375" bestFit="1" customWidth="1"/>
    <col min="777" max="777" width="6.5" customWidth="1"/>
    <col min="1025" max="1025" width="2" customWidth="1"/>
    <col min="1026" max="1026" width="8.8984375" customWidth="1"/>
    <col min="1027" max="1027" width="21.3984375" customWidth="1"/>
    <col min="1028" max="1028" width="7.19921875" customWidth="1"/>
    <col min="1029" max="1029" width="6.19921875" customWidth="1"/>
    <col min="1030" max="1030" width="12.19921875" customWidth="1"/>
    <col min="1031" max="1031" width="11.3984375" bestFit="1" customWidth="1"/>
    <col min="1033" max="1033" width="6.5" customWidth="1"/>
    <col min="1281" max="1281" width="2" customWidth="1"/>
    <col min="1282" max="1282" width="8.8984375" customWidth="1"/>
    <col min="1283" max="1283" width="21.3984375" customWidth="1"/>
    <col min="1284" max="1284" width="7.19921875" customWidth="1"/>
    <col min="1285" max="1285" width="6.19921875" customWidth="1"/>
    <col min="1286" max="1286" width="12.19921875" customWidth="1"/>
    <col min="1287" max="1287" width="11.3984375" bestFit="1" customWidth="1"/>
    <col min="1289" max="1289" width="6.5" customWidth="1"/>
    <col min="1537" max="1537" width="2" customWidth="1"/>
    <col min="1538" max="1538" width="8.8984375" customWidth="1"/>
    <col min="1539" max="1539" width="21.3984375" customWidth="1"/>
    <col min="1540" max="1540" width="7.19921875" customWidth="1"/>
    <col min="1541" max="1541" width="6.19921875" customWidth="1"/>
    <col min="1542" max="1542" width="12.19921875" customWidth="1"/>
    <col min="1543" max="1543" width="11.3984375" bestFit="1" customWidth="1"/>
    <col min="1545" max="1545" width="6.5" customWidth="1"/>
    <col min="1793" max="1793" width="2" customWidth="1"/>
    <col min="1794" max="1794" width="8.8984375" customWidth="1"/>
    <col min="1795" max="1795" width="21.3984375" customWidth="1"/>
    <col min="1796" max="1796" width="7.19921875" customWidth="1"/>
    <col min="1797" max="1797" width="6.19921875" customWidth="1"/>
    <col min="1798" max="1798" width="12.19921875" customWidth="1"/>
    <col min="1799" max="1799" width="11.3984375" bestFit="1" customWidth="1"/>
    <col min="1801" max="1801" width="6.5" customWidth="1"/>
    <col min="2049" max="2049" width="2" customWidth="1"/>
    <col min="2050" max="2050" width="8.8984375" customWidth="1"/>
    <col min="2051" max="2051" width="21.3984375" customWidth="1"/>
    <col min="2052" max="2052" width="7.19921875" customWidth="1"/>
    <col min="2053" max="2053" width="6.19921875" customWidth="1"/>
    <col min="2054" max="2054" width="12.19921875" customWidth="1"/>
    <col min="2055" max="2055" width="11.3984375" bestFit="1" customWidth="1"/>
    <col min="2057" max="2057" width="6.5" customWidth="1"/>
    <col min="2305" max="2305" width="2" customWidth="1"/>
    <col min="2306" max="2306" width="8.8984375" customWidth="1"/>
    <col min="2307" max="2307" width="21.3984375" customWidth="1"/>
    <col min="2308" max="2308" width="7.19921875" customWidth="1"/>
    <col min="2309" max="2309" width="6.19921875" customWidth="1"/>
    <col min="2310" max="2310" width="12.19921875" customWidth="1"/>
    <col min="2311" max="2311" width="11.3984375" bestFit="1" customWidth="1"/>
    <col min="2313" max="2313" width="6.5" customWidth="1"/>
    <col min="2561" max="2561" width="2" customWidth="1"/>
    <col min="2562" max="2562" width="8.8984375" customWidth="1"/>
    <col min="2563" max="2563" width="21.3984375" customWidth="1"/>
    <col min="2564" max="2564" width="7.19921875" customWidth="1"/>
    <col min="2565" max="2565" width="6.19921875" customWidth="1"/>
    <col min="2566" max="2566" width="12.19921875" customWidth="1"/>
    <col min="2567" max="2567" width="11.3984375" bestFit="1" customWidth="1"/>
    <col min="2569" max="2569" width="6.5" customWidth="1"/>
    <col min="2817" max="2817" width="2" customWidth="1"/>
    <col min="2818" max="2818" width="8.8984375" customWidth="1"/>
    <col min="2819" max="2819" width="21.3984375" customWidth="1"/>
    <col min="2820" max="2820" width="7.19921875" customWidth="1"/>
    <col min="2821" max="2821" width="6.19921875" customWidth="1"/>
    <col min="2822" max="2822" width="12.19921875" customWidth="1"/>
    <col min="2823" max="2823" width="11.3984375" bestFit="1" customWidth="1"/>
    <col min="2825" max="2825" width="6.5" customWidth="1"/>
    <col min="3073" max="3073" width="2" customWidth="1"/>
    <col min="3074" max="3074" width="8.8984375" customWidth="1"/>
    <col min="3075" max="3075" width="21.3984375" customWidth="1"/>
    <col min="3076" max="3076" width="7.19921875" customWidth="1"/>
    <col min="3077" max="3077" width="6.19921875" customWidth="1"/>
    <col min="3078" max="3078" width="12.19921875" customWidth="1"/>
    <col min="3079" max="3079" width="11.3984375" bestFit="1" customWidth="1"/>
    <col min="3081" max="3081" width="6.5" customWidth="1"/>
    <col min="3329" max="3329" width="2" customWidth="1"/>
    <col min="3330" max="3330" width="8.8984375" customWidth="1"/>
    <col min="3331" max="3331" width="21.3984375" customWidth="1"/>
    <col min="3332" max="3332" width="7.19921875" customWidth="1"/>
    <col min="3333" max="3333" width="6.19921875" customWidth="1"/>
    <col min="3334" max="3334" width="12.19921875" customWidth="1"/>
    <col min="3335" max="3335" width="11.3984375" bestFit="1" customWidth="1"/>
    <col min="3337" max="3337" width="6.5" customWidth="1"/>
    <col min="3585" max="3585" width="2" customWidth="1"/>
    <col min="3586" max="3586" width="8.8984375" customWidth="1"/>
    <col min="3587" max="3587" width="21.3984375" customWidth="1"/>
    <col min="3588" max="3588" width="7.19921875" customWidth="1"/>
    <col min="3589" max="3589" width="6.19921875" customWidth="1"/>
    <col min="3590" max="3590" width="12.19921875" customWidth="1"/>
    <col min="3591" max="3591" width="11.3984375" bestFit="1" customWidth="1"/>
    <col min="3593" max="3593" width="6.5" customWidth="1"/>
    <col min="3841" max="3841" width="2" customWidth="1"/>
    <col min="3842" max="3842" width="8.8984375" customWidth="1"/>
    <col min="3843" max="3843" width="21.3984375" customWidth="1"/>
    <col min="3844" max="3844" width="7.19921875" customWidth="1"/>
    <col min="3845" max="3845" width="6.19921875" customWidth="1"/>
    <col min="3846" max="3846" width="12.19921875" customWidth="1"/>
    <col min="3847" max="3847" width="11.3984375" bestFit="1" customWidth="1"/>
    <col min="3849" max="3849" width="6.5" customWidth="1"/>
    <col min="4097" max="4097" width="2" customWidth="1"/>
    <col min="4098" max="4098" width="8.8984375" customWidth="1"/>
    <col min="4099" max="4099" width="21.3984375" customWidth="1"/>
    <col min="4100" max="4100" width="7.19921875" customWidth="1"/>
    <col min="4101" max="4101" width="6.19921875" customWidth="1"/>
    <col min="4102" max="4102" width="12.19921875" customWidth="1"/>
    <col min="4103" max="4103" width="11.3984375" bestFit="1" customWidth="1"/>
    <col min="4105" max="4105" width="6.5" customWidth="1"/>
    <col min="4353" max="4353" width="2" customWidth="1"/>
    <col min="4354" max="4354" width="8.8984375" customWidth="1"/>
    <col min="4355" max="4355" width="21.3984375" customWidth="1"/>
    <col min="4356" max="4356" width="7.19921875" customWidth="1"/>
    <col min="4357" max="4357" width="6.19921875" customWidth="1"/>
    <col min="4358" max="4358" width="12.19921875" customWidth="1"/>
    <col min="4359" max="4359" width="11.3984375" bestFit="1" customWidth="1"/>
    <col min="4361" max="4361" width="6.5" customWidth="1"/>
    <col min="4609" max="4609" width="2" customWidth="1"/>
    <col min="4610" max="4610" width="8.8984375" customWidth="1"/>
    <col min="4611" max="4611" width="21.3984375" customWidth="1"/>
    <col min="4612" max="4612" width="7.19921875" customWidth="1"/>
    <col min="4613" max="4613" width="6.19921875" customWidth="1"/>
    <col min="4614" max="4614" width="12.19921875" customWidth="1"/>
    <col min="4615" max="4615" width="11.3984375" bestFit="1" customWidth="1"/>
    <col min="4617" max="4617" width="6.5" customWidth="1"/>
    <col min="4865" max="4865" width="2" customWidth="1"/>
    <col min="4866" max="4866" width="8.8984375" customWidth="1"/>
    <col min="4867" max="4867" width="21.3984375" customWidth="1"/>
    <col min="4868" max="4868" width="7.19921875" customWidth="1"/>
    <col min="4869" max="4869" width="6.19921875" customWidth="1"/>
    <col min="4870" max="4870" width="12.19921875" customWidth="1"/>
    <col min="4871" max="4871" width="11.3984375" bestFit="1" customWidth="1"/>
    <col min="4873" max="4873" width="6.5" customWidth="1"/>
    <col min="5121" max="5121" width="2" customWidth="1"/>
    <col min="5122" max="5122" width="8.8984375" customWidth="1"/>
    <col min="5123" max="5123" width="21.3984375" customWidth="1"/>
    <col min="5124" max="5124" width="7.19921875" customWidth="1"/>
    <col min="5125" max="5125" width="6.19921875" customWidth="1"/>
    <col min="5126" max="5126" width="12.19921875" customWidth="1"/>
    <col min="5127" max="5127" width="11.3984375" bestFit="1" customWidth="1"/>
    <col min="5129" max="5129" width="6.5" customWidth="1"/>
    <col min="5377" max="5377" width="2" customWidth="1"/>
    <col min="5378" max="5378" width="8.8984375" customWidth="1"/>
    <col min="5379" max="5379" width="21.3984375" customWidth="1"/>
    <col min="5380" max="5380" width="7.19921875" customWidth="1"/>
    <col min="5381" max="5381" width="6.19921875" customWidth="1"/>
    <col min="5382" max="5382" width="12.19921875" customWidth="1"/>
    <col min="5383" max="5383" width="11.3984375" bestFit="1" customWidth="1"/>
    <col min="5385" max="5385" width="6.5" customWidth="1"/>
    <col min="5633" max="5633" width="2" customWidth="1"/>
    <col min="5634" max="5634" width="8.8984375" customWidth="1"/>
    <col min="5635" max="5635" width="21.3984375" customWidth="1"/>
    <col min="5636" max="5636" width="7.19921875" customWidth="1"/>
    <col min="5637" max="5637" width="6.19921875" customWidth="1"/>
    <col min="5638" max="5638" width="12.19921875" customWidth="1"/>
    <col min="5639" max="5639" width="11.3984375" bestFit="1" customWidth="1"/>
    <col min="5641" max="5641" width="6.5" customWidth="1"/>
    <col min="5889" max="5889" width="2" customWidth="1"/>
    <col min="5890" max="5890" width="8.8984375" customWidth="1"/>
    <col min="5891" max="5891" width="21.3984375" customWidth="1"/>
    <col min="5892" max="5892" width="7.19921875" customWidth="1"/>
    <col min="5893" max="5893" width="6.19921875" customWidth="1"/>
    <col min="5894" max="5894" width="12.19921875" customWidth="1"/>
    <col min="5895" max="5895" width="11.3984375" bestFit="1" customWidth="1"/>
    <col min="5897" max="5897" width="6.5" customWidth="1"/>
    <col min="6145" max="6145" width="2" customWidth="1"/>
    <col min="6146" max="6146" width="8.8984375" customWidth="1"/>
    <col min="6147" max="6147" width="21.3984375" customWidth="1"/>
    <col min="6148" max="6148" width="7.19921875" customWidth="1"/>
    <col min="6149" max="6149" width="6.19921875" customWidth="1"/>
    <col min="6150" max="6150" width="12.19921875" customWidth="1"/>
    <col min="6151" max="6151" width="11.3984375" bestFit="1" customWidth="1"/>
    <col min="6153" max="6153" width="6.5" customWidth="1"/>
    <col min="6401" max="6401" width="2" customWidth="1"/>
    <col min="6402" max="6402" width="8.8984375" customWidth="1"/>
    <col min="6403" max="6403" width="21.3984375" customWidth="1"/>
    <col min="6404" max="6404" width="7.19921875" customWidth="1"/>
    <col min="6405" max="6405" width="6.19921875" customWidth="1"/>
    <col min="6406" max="6406" width="12.19921875" customWidth="1"/>
    <col min="6407" max="6407" width="11.3984375" bestFit="1" customWidth="1"/>
    <col min="6409" max="6409" width="6.5" customWidth="1"/>
    <col min="6657" max="6657" width="2" customWidth="1"/>
    <col min="6658" max="6658" width="8.8984375" customWidth="1"/>
    <col min="6659" max="6659" width="21.3984375" customWidth="1"/>
    <col min="6660" max="6660" width="7.19921875" customWidth="1"/>
    <col min="6661" max="6661" width="6.19921875" customWidth="1"/>
    <col min="6662" max="6662" width="12.19921875" customWidth="1"/>
    <col min="6663" max="6663" width="11.3984375" bestFit="1" customWidth="1"/>
    <col min="6665" max="6665" width="6.5" customWidth="1"/>
    <col min="6913" max="6913" width="2" customWidth="1"/>
    <col min="6914" max="6914" width="8.8984375" customWidth="1"/>
    <col min="6915" max="6915" width="21.3984375" customWidth="1"/>
    <col min="6916" max="6916" width="7.19921875" customWidth="1"/>
    <col min="6917" max="6917" width="6.19921875" customWidth="1"/>
    <col min="6918" max="6918" width="12.19921875" customWidth="1"/>
    <col min="6919" max="6919" width="11.3984375" bestFit="1" customWidth="1"/>
    <col min="6921" max="6921" width="6.5" customWidth="1"/>
    <col min="7169" max="7169" width="2" customWidth="1"/>
    <col min="7170" max="7170" width="8.8984375" customWidth="1"/>
    <col min="7171" max="7171" width="21.3984375" customWidth="1"/>
    <col min="7172" max="7172" width="7.19921875" customWidth="1"/>
    <col min="7173" max="7173" width="6.19921875" customWidth="1"/>
    <col min="7174" max="7174" width="12.19921875" customWidth="1"/>
    <col min="7175" max="7175" width="11.3984375" bestFit="1" customWidth="1"/>
    <col min="7177" max="7177" width="6.5" customWidth="1"/>
    <col min="7425" max="7425" width="2" customWidth="1"/>
    <col min="7426" max="7426" width="8.8984375" customWidth="1"/>
    <col min="7427" max="7427" width="21.3984375" customWidth="1"/>
    <col min="7428" max="7428" width="7.19921875" customWidth="1"/>
    <col min="7429" max="7429" width="6.19921875" customWidth="1"/>
    <col min="7430" max="7430" width="12.19921875" customWidth="1"/>
    <col min="7431" max="7431" width="11.3984375" bestFit="1" customWidth="1"/>
    <col min="7433" max="7433" width="6.5" customWidth="1"/>
    <col min="7681" max="7681" width="2" customWidth="1"/>
    <col min="7682" max="7682" width="8.8984375" customWidth="1"/>
    <col min="7683" max="7683" width="21.3984375" customWidth="1"/>
    <col min="7684" max="7684" width="7.19921875" customWidth="1"/>
    <col min="7685" max="7685" width="6.19921875" customWidth="1"/>
    <col min="7686" max="7686" width="12.19921875" customWidth="1"/>
    <col min="7687" max="7687" width="11.3984375" bestFit="1" customWidth="1"/>
    <col min="7689" max="7689" width="6.5" customWidth="1"/>
    <col min="7937" max="7937" width="2" customWidth="1"/>
    <col min="7938" max="7938" width="8.8984375" customWidth="1"/>
    <col min="7939" max="7939" width="21.3984375" customWidth="1"/>
    <col min="7940" max="7940" width="7.19921875" customWidth="1"/>
    <col min="7941" max="7941" width="6.19921875" customWidth="1"/>
    <col min="7942" max="7942" width="12.19921875" customWidth="1"/>
    <col min="7943" max="7943" width="11.3984375" bestFit="1" customWidth="1"/>
    <col min="7945" max="7945" width="6.5" customWidth="1"/>
    <col min="8193" max="8193" width="2" customWidth="1"/>
    <col min="8194" max="8194" width="8.8984375" customWidth="1"/>
    <col min="8195" max="8195" width="21.3984375" customWidth="1"/>
    <col min="8196" max="8196" width="7.19921875" customWidth="1"/>
    <col min="8197" max="8197" width="6.19921875" customWidth="1"/>
    <col min="8198" max="8198" width="12.19921875" customWidth="1"/>
    <col min="8199" max="8199" width="11.3984375" bestFit="1" customWidth="1"/>
    <col min="8201" max="8201" width="6.5" customWidth="1"/>
    <col min="8449" max="8449" width="2" customWidth="1"/>
    <col min="8450" max="8450" width="8.8984375" customWidth="1"/>
    <col min="8451" max="8451" width="21.3984375" customWidth="1"/>
    <col min="8452" max="8452" width="7.19921875" customWidth="1"/>
    <col min="8453" max="8453" width="6.19921875" customWidth="1"/>
    <col min="8454" max="8454" width="12.19921875" customWidth="1"/>
    <col min="8455" max="8455" width="11.3984375" bestFit="1" customWidth="1"/>
    <col min="8457" max="8457" width="6.5" customWidth="1"/>
    <col min="8705" max="8705" width="2" customWidth="1"/>
    <col min="8706" max="8706" width="8.8984375" customWidth="1"/>
    <col min="8707" max="8707" width="21.3984375" customWidth="1"/>
    <col min="8708" max="8708" width="7.19921875" customWidth="1"/>
    <col min="8709" max="8709" width="6.19921875" customWidth="1"/>
    <col min="8710" max="8710" width="12.19921875" customWidth="1"/>
    <col min="8711" max="8711" width="11.3984375" bestFit="1" customWidth="1"/>
    <col min="8713" max="8713" width="6.5" customWidth="1"/>
    <col min="8961" max="8961" width="2" customWidth="1"/>
    <col min="8962" max="8962" width="8.8984375" customWidth="1"/>
    <col min="8963" max="8963" width="21.3984375" customWidth="1"/>
    <col min="8964" max="8964" width="7.19921875" customWidth="1"/>
    <col min="8965" max="8965" width="6.19921875" customWidth="1"/>
    <col min="8966" max="8966" width="12.19921875" customWidth="1"/>
    <col min="8967" max="8967" width="11.3984375" bestFit="1" customWidth="1"/>
    <col min="8969" max="8969" width="6.5" customWidth="1"/>
    <col min="9217" max="9217" width="2" customWidth="1"/>
    <col min="9218" max="9218" width="8.8984375" customWidth="1"/>
    <col min="9219" max="9219" width="21.3984375" customWidth="1"/>
    <col min="9220" max="9220" width="7.19921875" customWidth="1"/>
    <col min="9221" max="9221" width="6.19921875" customWidth="1"/>
    <col min="9222" max="9222" width="12.19921875" customWidth="1"/>
    <col min="9223" max="9223" width="11.3984375" bestFit="1" customWidth="1"/>
    <col min="9225" max="9225" width="6.5" customWidth="1"/>
    <col min="9473" max="9473" width="2" customWidth="1"/>
    <col min="9474" max="9474" width="8.8984375" customWidth="1"/>
    <col min="9475" max="9475" width="21.3984375" customWidth="1"/>
    <col min="9476" max="9476" width="7.19921875" customWidth="1"/>
    <col min="9477" max="9477" width="6.19921875" customWidth="1"/>
    <col min="9478" max="9478" width="12.19921875" customWidth="1"/>
    <col min="9479" max="9479" width="11.3984375" bestFit="1" customWidth="1"/>
    <col min="9481" max="9481" width="6.5" customWidth="1"/>
    <col min="9729" max="9729" width="2" customWidth="1"/>
    <col min="9730" max="9730" width="8.8984375" customWidth="1"/>
    <col min="9731" max="9731" width="21.3984375" customWidth="1"/>
    <col min="9732" max="9732" width="7.19921875" customWidth="1"/>
    <col min="9733" max="9733" width="6.19921875" customWidth="1"/>
    <col min="9734" max="9734" width="12.19921875" customWidth="1"/>
    <col min="9735" max="9735" width="11.3984375" bestFit="1" customWidth="1"/>
    <col min="9737" max="9737" width="6.5" customWidth="1"/>
    <col min="9985" max="9985" width="2" customWidth="1"/>
    <col min="9986" max="9986" width="8.8984375" customWidth="1"/>
    <col min="9987" max="9987" width="21.3984375" customWidth="1"/>
    <col min="9988" max="9988" width="7.19921875" customWidth="1"/>
    <col min="9989" max="9989" width="6.19921875" customWidth="1"/>
    <col min="9990" max="9990" width="12.19921875" customWidth="1"/>
    <col min="9991" max="9991" width="11.3984375" bestFit="1" customWidth="1"/>
    <col min="9993" max="9993" width="6.5" customWidth="1"/>
    <col min="10241" max="10241" width="2" customWidth="1"/>
    <col min="10242" max="10242" width="8.8984375" customWidth="1"/>
    <col min="10243" max="10243" width="21.3984375" customWidth="1"/>
    <col min="10244" max="10244" width="7.19921875" customWidth="1"/>
    <col min="10245" max="10245" width="6.19921875" customWidth="1"/>
    <col min="10246" max="10246" width="12.19921875" customWidth="1"/>
    <col min="10247" max="10247" width="11.3984375" bestFit="1" customWidth="1"/>
    <col min="10249" max="10249" width="6.5" customWidth="1"/>
    <col min="10497" max="10497" width="2" customWidth="1"/>
    <col min="10498" max="10498" width="8.8984375" customWidth="1"/>
    <col min="10499" max="10499" width="21.3984375" customWidth="1"/>
    <col min="10500" max="10500" width="7.19921875" customWidth="1"/>
    <col min="10501" max="10501" width="6.19921875" customWidth="1"/>
    <col min="10502" max="10502" width="12.19921875" customWidth="1"/>
    <col min="10503" max="10503" width="11.3984375" bestFit="1" customWidth="1"/>
    <col min="10505" max="10505" width="6.5" customWidth="1"/>
    <col min="10753" max="10753" width="2" customWidth="1"/>
    <col min="10754" max="10754" width="8.8984375" customWidth="1"/>
    <col min="10755" max="10755" width="21.3984375" customWidth="1"/>
    <col min="10756" max="10756" width="7.19921875" customWidth="1"/>
    <col min="10757" max="10757" width="6.19921875" customWidth="1"/>
    <col min="10758" max="10758" width="12.19921875" customWidth="1"/>
    <col min="10759" max="10759" width="11.3984375" bestFit="1" customWidth="1"/>
    <col min="10761" max="10761" width="6.5" customWidth="1"/>
    <col min="11009" max="11009" width="2" customWidth="1"/>
    <col min="11010" max="11010" width="8.8984375" customWidth="1"/>
    <col min="11011" max="11011" width="21.3984375" customWidth="1"/>
    <col min="11012" max="11012" width="7.19921875" customWidth="1"/>
    <col min="11013" max="11013" width="6.19921875" customWidth="1"/>
    <col min="11014" max="11014" width="12.19921875" customWidth="1"/>
    <col min="11015" max="11015" width="11.3984375" bestFit="1" customWidth="1"/>
    <col min="11017" max="11017" width="6.5" customWidth="1"/>
    <col min="11265" max="11265" width="2" customWidth="1"/>
    <col min="11266" max="11266" width="8.8984375" customWidth="1"/>
    <col min="11267" max="11267" width="21.3984375" customWidth="1"/>
    <col min="11268" max="11268" width="7.19921875" customWidth="1"/>
    <col min="11269" max="11269" width="6.19921875" customWidth="1"/>
    <col min="11270" max="11270" width="12.19921875" customWidth="1"/>
    <col min="11271" max="11271" width="11.3984375" bestFit="1" customWidth="1"/>
    <col min="11273" max="11273" width="6.5" customWidth="1"/>
    <col min="11521" max="11521" width="2" customWidth="1"/>
    <col min="11522" max="11522" width="8.8984375" customWidth="1"/>
    <col min="11523" max="11523" width="21.3984375" customWidth="1"/>
    <col min="11524" max="11524" width="7.19921875" customWidth="1"/>
    <col min="11525" max="11525" width="6.19921875" customWidth="1"/>
    <col min="11526" max="11526" width="12.19921875" customWidth="1"/>
    <col min="11527" max="11527" width="11.3984375" bestFit="1" customWidth="1"/>
    <col min="11529" max="11529" width="6.5" customWidth="1"/>
    <col min="11777" max="11777" width="2" customWidth="1"/>
    <col min="11778" max="11778" width="8.8984375" customWidth="1"/>
    <col min="11779" max="11779" width="21.3984375" customWidth="1"/>
    <col min="11780" max="11780" width="7.19921875" customWidth="1"/>
    <col min="11781" max="11781" width="6.19921875" customWidth="1"/>
    <col min="11782" max="11782" width="12.19921875" customWidth="1"/>
    <col min="11783" max="11783" width="11.3984375" bestFit="1" customWidth="1"/>
    <col min="11785" max="11785" width="6.5" customWidth="1"/>
    <col min="12033" max="12033" width="2" customWidth="1"/>
    <col min="12034" max="12034" width="8.8984375" customWidth="1"/>
    <col min="12035" max="12035" width="21.3984375" customWidth="1"/>
    <col min="12036" max="12036" width="7.19921875" customWidth="1"/>
    <col min="12037" max="12037" width="6.19921875" customWidth="1"/>
    <col min="12038" max="12038" width="12.19921875" customWidth="1"/>
    <col min="12039" max="12039" width="11.3984375" bestFit="1" customWidth="1"/>
    <col min="12041" max="12041" width="6.5" customWidth="1"/>
    <col min="12289" max="12289" width="2" customWidth="1"/>
    <col min="12290" max="12290" width="8.8984375" customWidth="1"/>
    <col min="12291" max="12291" width="21.3984375" customWidth="1"/>
    <col min="12292" max="12292" width="7.19921875" customWidth="1"/>
    <col min="12293" max="12293" width="6.19921875" customWidth="1"/>
    <col min="12294" max="12294" width="12.19921875" customWidth="1"/>
    <col min="12295" max="12295" width="11.3984375" bestFit="1" customWidth="1"/>
    <col min="12297" max="12297" width="6.5" customWidth="1"/>
    <col min="12545" max="12545" width="2" customWidth="1"/>
    <col min="12546" max="12546" width="8.8984375" customWidth="1"/>
    <col min="12547" max="12547" width="21.3984375" customWidth="1"/>
    <col min="12548" max="12548" width="7.19921875" customWidth="1"/>
    <col min="12549" max="12549" width="6.19921875" customWidth="1"/>
    <col min="12550" max="12550" width="12.19921875" customWidth="1"/>
    <col min="12551" max="12551" width="11.3984375" bestFit="1" customWidth="1"/>
    <col min="12553" max="12553" width="6.5" customWidth="1"/>
    <col min="12801" max="12801" width="2" customWidth="1"/>
    <col min="12802" max="12802" width="8.8984375" customWidth="1"/>
    <col min="12803" max="12803" width="21.3984375" customWidth="1"/>
    <col min="12804" max="12804" width="7.19921875" customWidth="1"/>
    <col min="12805" max="12805" width="6.19921875" customWidth="1"/>
    <col min="12806" max="12806" width="12.19921875" customWidth="1"/>
    <col min="12807" max="12807" width="11.3984375" bestFit="1" customWidth="1"/>
    <col min="12809" max="12809" width="6.5" customWidth="1"/>
    <col min="13057" max="13057" width="2" customWidth="1"/>
    <col min="13058" max="13058" width="8.8984375" customWidth="1"/>
    <col min="13059" max="13059" width="21.3984375" customWidth="1"/>
    <col min="13060" max="13060" width="7.19921875" customWidth="1"/>
    <col min="13061" max="13061" width="6.19921875" customWidth="1"/>
    <col min="13062" max="13062" width="12.19921875" customWidth="1"/>
    <col min="13063" max="13063" width="11.3984375" bestFit="1" customWidth="1"/>
    <col min="13065" max="13065" width="6.5" customWidth="1"/>
    <col min="13313" max="13313" width="2" customWidth="1"/>
    <col min="13314" max="13314" width="8.8984375" customWidth="1"/>
    <col min="13315" max="13315" width="21.3984375" customWidth="1"/>
    <col min="13316" max="13316" width="7.19921875" customWidth="1"/>
    <col min="13317" max="13317" width="6.19921875" customWidth="1"/>
    <col min="13318" max="13318" width="12.19921875" customWidth="1"/>
    <col min="13319" max="13319" width="11.3984375" bestFit="1" customWidth="1"/>
    <col min="13321" max="13321" width="6.5" customWidth="1"/>
    <col min="13569" max="13569" width="2" customWidth="1"/>
    <col min="13570" max="13570" width="8.8984375" customWidth="1"/>
    <col min="13571" max="13571" width="21.3984375" customWidth="1"/>
    <col min="13572" max="13572" width="7.19921875" customWidth="1"/>
    <col min="13573" max="13573" width="6.19921875" customWidth="1"/>
    <col min="13574" max="13574" width="12.19921875" customWidth="1"/>
    <col min="13575" max="13575" width="11.3984375" bestFit="1" customWidth="1"/>
    <col min="13577" max="13577" width="6.5" customWidth="1"/>
    <col min="13825" max="13825" width="2" customWidth="1"/>
    <col min="13826" max="13826" width="8.8984375" customWidth="1"/>
    <col min="13827" max="13827" width="21.3984375" customWidth="1"/>
    <col min="13828" max="13828" width="7.19921875" customWidth="1"/>
    <col min="13829" max="13829" width="6.19921875" customWidth="1"/>
    <col min="13830" max="13830" width="12.19921875" customWidth="1"/>
    <col min="13831" max="13831" width="11.3984375" bestFit="1" customWidth="1"/>
    <col min="13833" max="13833" width="6.5" customWidth="1"/>
    <col min="14081" max="14081" width="2" customWidth="1"/>
    <col min="14082" max="14082" width="8.8984375" customWidth="1"/>
    <col min="14083" max="14083" width="21.3984375" customWidth="1"/>
    <col min="14084" max="14084" width="7.19921875" customWidth="1"/>
    <col min="14085" max="14085" width="6.19921875" customWidth="1"/>
    <col min="14086" max="14086" width="12.19921875" customWidth="1"/>
    <col min="14087" max="14087" width="11.3984375" bestFit="1" customWidth="1"/>
    <col min="14089" max="14089" width="6.5" customWidth="1"/>
    <col min="14337" max="14337" width="2" customWidth="1"/>
    <col min="14338" max="14338" width="8.8984375" customWidth="1"/>
    <col min="14339" max="14339" width="21.3984375" customWidth="1"/>
    <col min="14340" max="14340" width="7.19921875" customWidth="1"/>
    <col min="14341" max="14341" width="6.19921875" customWidth="1"/>
    <col min="14342" max="14342" width="12.19921875" customWidth="1"/>
    <col min="14343" max="14343" width="11.3984375" bestFit="1" customWidth="1"/>
    <col min="14345" max="14345" width="6.5" customWidth="1"/>
    <col min="14593" max="14593" width="2" customWidth="1"/>
    <col min="14594" max="14594" width="8.8984375" customWidth="1"/>
    <col min="14595" max="14595" width="21.3984375" customWidth="1"/>
    <col min="14596" max="14596" width="7.19921875" customWidth="1"/>
    <col min="14597" max="14597" width="6.19921875" customWidth="1"/>
    <col min="14598" max="14598" width="12.19921875" customWidth="1"/>
    <col min="14599" max="14599" width="11.3984375" bestFit="1" customWidth="1"/>
    <col min="14601" max="14601" width="6.5" customWidth="1"/>
    <col min="14849" max="14849" width="2" customWidth="1"/>
    <col min="14850" max="14850" width="8.8984375" customWidth="1"/>
    <col min="14851" max="14851" width="21.3984375" customWidth="1"/>
    <col min="14852" max="14852" width="7.19921875" customWidth="1"/>
    <col min="14853" max="14853" width="6.19921875" customWidth="1"/>
    <col min="14854" max="14854" width="12.19921875" customWidth="1"/>
    <col min="14855" max="14855" width="11.3984375" bestFit="1" customWidth="1"/>
    <col min="14857" max="14857" width="6.5" customWidth="1"/>
    <col min="15105" max="15105" width="2" customWidth="1"/>
    <col min="15106" max="15106" width="8.8984375" customWidth="1"/>
    <col min="15107" max="15107" width="21.3984375" customWidth="1"/>
    <col min="15108" max="15108" width="7.19921875" customWidth="1"/>
    <col min="15109" max="15109" width="6.19921875" customWidth="1"/>
    <col min="15110" max="15110" width="12.19921875" customWidth="1"/>
    <col min="15111" max="15111" width="11.3984375" bestFit="1" customWidth="1"/>
    <col min="15113" max="15113" width="6.5" customWidth="1"/>
    <col min="15361" max="15361" width="2" customWidth="1"/>
    <col min="15362" max="15362" width="8.8984375" customWidth="1"/>
    <col min="15363" max="15363" width="21.3984375" customWidth="1"/>
    <col min="15364" max="15364" width="7.19921875" customWidth="1"/>
    <col min="15365" max="15365" width="6.19921875" customWidth="1"/>
    <col min="15366" max="15366" width="12.19921875" customWidth="1"/>
    <col min="15367" max="15367" width="11.3984375" bestFit="1" customWidth="1"/>
    <col min="15369" max="15369" width="6.5" customWidth="1"/>
    <col min="15617" max="15617" width="2" customWidth="1"/>
    <col min="15618" max="15618" width="8.8984375" customWidth="1"/>
    <col min="15619" max="15619" width="21.3984375" customWidth="1"/>
    <col min="15620" max="15620" width="7.19921875" customWidth="1"/>
    <col min="15621" max="15621" width="6.19921875" customWidth="1"/>
    <col min="15622" max="15622" width="12.19921875" customWidth="1"/>
    <col min="15623" max="15623" width="11.3984375" bestFit="1" customWidth="1"/>
    <col min="15625" max="15625" width="6.5" customWidth="1"/>
    <col min="15873" max="15873" width="2" customWidth="1"/>
    <col min="15874" max="15874" width="8.8984375" customWidth="1"/>
    <col min="15875" max="15875" width="21.3984375" customWidth="1"/>
    <col min="15876" max="15876" width="7.19921875" customWidth="1"/>
    <col min="15877" max="15877" width="6.19921875" customWidth="1"/>
    <col min="15878" max="15878" width="12.19921875" customWidth="1"/>
    <col min="15879" max="15879" width="11.3984375" bestFit="1" customWidth="1"/>
    <col min="15881" max="15881" width="6.5" customWidth="1"/>
    <col min="16129" max="16129" width="2" customWidth="1"/>
    <col min="16130" max="16130" width="8.8984375" customWidth="1"/>
    <col min="16131" max="16131" width="21.3984375" customWidth="1"/>
    <col min="16132" max="16132" width="7.19921875" customWidth="1"/>
    <col min="16133" max="16133" width="6.19921875" customWidth="1"/>
    <col min="16134" max="16134" width="12.19921875" customWidth="1"/>
    <col min="16135" max="16135" width="11.3984375" bestFit="1" customWidth="1"/>
    <col min="16137" max="16137" width="6.5" customWidth="1"/>
  </cols>
  <sheetData>
    <row r="2" spans="2:9" ht="32.4">
      <c r="B2" s="498" t="s">
        <v>532</v>
      </c>
      <c r="C2" s="498"/>
      <c r="D2" s="498"/>
      <c r="E2" s="498"/>
      <c r="F2" s="498"/>
      <c r="G2" s="498"/>
      <c r="H2" s="498"/>
      <c r="I2" s="498"/>
    </row>
    <row r="3" spans="2:9" ht="18" thickBot="1"/>
    <row r="4" spans="2:9" ht="22.5" customHeight="1">
      <c r="B4" s="499">
        <f ca="1">TODAY()</f>
        <v>44726</v>
      </c>
      <c r="C4" s="499"/>
      <c r="E4" s="500" t="s">
        <v>531</v>
      </c>
      <c r="F4" s="250" t="s">
        <v>530</v>
      </c>
      <c r="G4" s="503" t="s">
        <v>529</v>
      </c>
      <c r="H4" s="503"/>
      <c r="I4" s="504"/>
    </row>
    <row r="5" spans="2:9" ht="28.5" customHeight="1">
      <c r="B5" s="505" t="s">
        <v>528</v>
      </c>
      <c r="C5" s="505"/>
      <c r="E5" s="501"/>
      <c r="F5" s="249" t="s">
        <v>527</v>
      </c>
      <c r="G5" s="17" t="s">
        <v>526</v>
      </c>
      <c r="H5" s="17" t="s">
        <v>525</v>
      </c>
      <c r="I5" s="248" t="s">
        <v>524</v>
      </c>
    </row>
    <row r="6" spans="2:9" ht="24.75" customHeight="1">
      <c r="B6" s="506" t="s">
        <v>831</v>
      </c>
      <c r="C6" s="506"/>
      <c r="E6" s="501"/>
      <c r="F6" s="17" t="s">
        <v>523</v>
      </c>
      <c r="G6" s="507" t="s">
        <v>522</v>
      </c>
      <c r="H6" s="507"/>
      <c r="I6" s="508"/>
    </row>
    <row r="7" spans="2:9" ht="24.75" customHeight="1" thickBot="1">
      <c r="B7" t="s">
        <v>509</v>
      </c>
      <c r="C7" s="420">
        <f>H31</f>
        <v>45622500</v>
      </c>
      <c r="D7" t="s">
        <v>521</v>
      </c>
      <c r="E7" s="502"/>
      <c r="F7" s="247" t="s">
        <v>520</v>
      </c>
      <c r="G7" s="509" t="s">
        <v>519</v>
      </c>
      <c r="H7" s="509"/>
      <c r="I7" s="510"/>
    </row>
    <row r="8" spans="2:9" ht="20.25" customHeight="1" thickBot="1">
      <c r="B8" s="246" t="s">
        <v>518</v>
      </c>
      <c r="C8" s="244" t="s">
        <v>517</v>
      </c>
      <c r="D8" s="496" t="s">
        <v>516</v>
      </c>
      <c r="E8" s="496"/>
      <c r="F8" s="245" t="s">
        <v>515</v>
      </c>
      <c r="G8" s="244" t="s">
        <v>514</v>
      </c>
      <c r="H8" s="496" t="s">
        <v>513</v>
      </c>
      <c r="I8" s="497"/>
    </row>
    <row r="9" spans="2:9" ht="20.25" customHeight="1" thickTop="1">
      <c r="B9" s="243">
        <v>1</v>
      </c>
      <c r="C9" s="242" t="s">
        <v>554</v>
      </c>
      <c r="D9" s="493" t="str">
        <f>IFERROR(VLOOKUP(C9,제품목록!$A$2:$C$21,2,FALSE),"")</f>
        <v>Box</v>
      </c>
      <c r="E9" s="493"/>
      <c r="F9" s="241">
        <v>15</v>
      </c>
      <c r="G9" s="419">
        <f>IFERROR(VLOOKUP(C9,제품목록!$A$2:$C$21,3,FALSE),"")</f>
        <v>235000</v>
      </c>
      <c r="H9" s="494">
        <f>IFERROR(F9*G9," ")</f>
        <v>3525000</v>
      </c>
      <c r="I9" s="495"/>
    </row>
    <row r="10" spans="2:9" ht="20.25" customHeight="1">
      <c r="B10" s="240">
        <v>2</v>
      </c>
      <c r="C10" s="239" t="s">
        <v>553</v>
      </c>
      <c r="D10" s="493" t="str">
        <f>IFERROR(VLOOKUP(C10,제품목록!$A$2:$C$21,2,FALSE),"")</f>
        <v>개</v>
      </c>
      <c r="E10" s="493"/>
      <c r="F10" s="238">
        <v>25</v>
      </c>
      <c r="G10" s="419">
        <f>IFERROR(VLOOKUP(C10,제품목록!$A$2:$C$21,3,FALSE),"")</f>
        <v>127000</v>
      </c>
      <c r="H10" s="494">
        <f t="shared" ref="H10:H28" si="0">IFERROR(F10*G10," ")</f>
        <v>3175000</v>
      </c>
      <c r="I10" s="495"/>
    </row>
    <row r="11" spans="2:9" ht="20.25" customHeight="1">
      <c r="B11" s="240">
        <v>3</v>
      </c>
      <c r="C11" s="239" t="s">
        <v>552</v>
      </c>
      <c r="D11" s="493" t="str">
        <f>IFERROR(VLOOKUP(C11,제품목록!$A$2:$C$21,2,FALSE),"")</f>
        <v>개</v>
      </c>
      <c r="E11" s="493"/>
      <c r="F11" s="238">
        <v>30</v>
      </c>
      <c r="G11" s="419">
        <f>IFERROR(VLOOKUP(C11,제품목록!$A$2:$C$21,3,FALSE),"")</f>
        <v>203000</v>
      </c>
      <c r="H11" s="494">
        <f t="shared" si="0"/>
        <v>6090000</v>
      </c>
      <c r="I11" s="495"/>
    </row>
    <row r="12" spans="2:9" ht="20.25" customHeight="1">
      <c r="B12" s="240">
        <v>4</v>
      </c>
      <c r="C12" s="239" t="s">
        <v>551</v>
      </c>
      <c r="D12" s="493" t="str">
        <f>IFERROR(VLOOKUP(C12,제품목록!$A$2:$C$21,2,FALSE),"")</f>
        <v>개</v>
      </c>
      <c r="E12" s="493"/>
      <c r="F12" s="238">
        <v>5</v>
      </c>
      <c r="G12" s="419">
        <f>IFERROR(VLOOKUP(C12,제품목록!$A$2:$C$21,3,FALSE),"")</f>
        <v>67000</v>
      </c>
      <c r="H12" s="494">
        <f t="shared" si="0"/>
        <v>335000</v>
      </c>
      <c r="I12" s="495"/>
    </row>
    <row r="13" spans="2:9" ht="20.25" customHeight="1">
      <c r="B13" s="240">
        <v>5</v>
      </c>
      <c r="C13" s="239" t="s">
        <v>550</v>
      </c>
      <c r="D13" s="493" t="str">
        <f>IFERROR(VLOOKUP(C13,제품목록!$A$2:$C$21,2,FALSE),"")</f>
        <v>Box</v>
      </c>
      <c r="E13" s="493"/>
      <c r="F13" s="238">
        <v>6</v>
      </c>
      <c r="G13" s="419">
        <f>IFERROR(VLOOKUP(C13,제품목록!$A$2:$C$21,3,FALSE),"")</f>
        <v>103000</v>
      </c>
      <c r="H13" s="494">
        <f t="shared" si="0"/>
        <v>618000</v>
      </c>
      <c r="I13" s="495"/>
    </row>
    <row r="14" spans="2:9" ht="20.25" customHeight="1">
      <c r="B14" s="240">
        <v>6</v>
      </c>
      <c r="C14" s="239" t="s">
        <v>549</v>
      </c>
      <c r="D14" s="493" t="str">
        <f>IFERROR(VLOOKUP(C14,제품목록!$A$2:$C$21,2,FALSE),"")</f>
        <v>개</v>
      </c>
      <c r="E14" s="493"/>
      <c r="F14" s="238">
        <v>7</v>
      </c>
      <c r="G14" s="419">
        <f>IFERROR(VLOOKUP(C14,제품목록!$A$2:$C$21,3,FALSE),"")</f>
        <v>54000</v>
      </c>
      <c r="H14" s="494">
        <f t="shared" si="0"/>
        <v>378000</v>
      </c>
      <c r="I14" s="495"/>
    </row>
    <row r="15" spans="2:9" ht="20.25" customHeight="1">
      <c r="B15" s="240">
        <v>7</v>
      </c>
      <c r="C15" s="239" t="s">
        <v>548</v>
      </c>
      <c r="D15" s="493" t="str">
        <f>IFERROR(VLOOKUP(C15,제품목록!$A$2:$C$21,2,FALSE),"")</f>
        <v>개</v>
      </c>
      <c r="E15" s="493"/>
      <c r="F15" s="238">
        <v>8</v>
      </c>
      <c r="G15" s="419">
        <f>IFERROR(VLOOKUP(C15,제품목록!$A$2:$C$21,3,FALSE),"")</f>
        <v>135000</v>
      </c>
      <c r="H15" s="494">
        <f t="shared" si="0"/>
        <v>1080000</v>
      </c>
      <c r="I15" s="495"/>
    </row>
    <row r="16" spans="2:9" ht="20.25" customHeight="1">
      <c r="B16" s="240">
        <v>8</v>
      </c>
      <c r="C16" s="239" t="s">
        <v>547</v>
      </c>
      <c r="D16" s="493" t="str">
        <f>IFERROR(VLOOKUP(C16,제품목록!$A$2:$C$21,2,FALSE),"")</f>
        <v>개</v>
      </c>
      <c r="E16" s="493"/>
      <c r="F16" s="238">
        <v>9</v>
      </c>
      <c r="G16" s="419">
        <f>IFERROR(VLOOKUP(C16,제품목록!$A$2:$C$21,3,FALSE),"")</f>
        <v>113000</v>
      </c>
      <c r="H16" s="494">
        <f t="shared" si="0"/>
        <v>1017000</v>
      </c>
      <c r="I16" s="495"/>
    </row>
    <row r="17" spans="2:9" ht="20.25" customHeight="1">
      <c r="B17" s="240">
        <v>9</v>
      </c>
      <c r="C17" s="239" t="s">
        <v>546</v>
      </c>
      <c r="D17" s="493" t="str">
        <f>IFERROR(VLOOKUP(C17,제품목록!$A$2:$C$21,2,FALSE),"")</f>
        <v>개</v>
      </c>
      <c r="E17" s="493"/>
      <c r="F17" s="238">
        <v>10</v>
      </c>
      <c r="G17" s="419">
        <f>IFERROR(VLOOKUP(C17,제품목록!$A$2:$C$21,3,FALSE),"")</f>
        <v>114000</v>
      </c>
      <c r="H17" s="494">
        <f t="shared" si="0"/>
        <v>1140000</v>
      </c>
      <c r="I17" s="495"/>
    </row>
    <row r="18" spans="2:9" ht="20.25" customHeight="1">
      <c r="B18" s="240">
        <v>10</v>
      </c>
      <c r="C18" s="239" t="s">
        <v>545</v>
      </c>
      <c r="D18" s="493" t="str">
        <f>IFERROR(VLOOKUP(C18,제품목록!$A$2:$C$21,2,FALSE),"")</f>
        <v>개</v>
      </c>
      <c r="E18" s="493"/>
      <c r="F18" s="238">
        <v>11</v>
      </c>
      <c r="G18" s="419">
        <f>IFERROR(VLOOKUP(C18,제품목록!$A$2:$C$21,3,FALSE),"")</f>
        <v>192000</v>
      </c>
      <c r="H18" s="494">
        <f t="shared" si="0"/>
        <v>2112000</v>
      </c>
      <c r="I18" s="495"/>
    </row>
    <row r="19" spans="2:9" ht="20.25" customHeight="1">
      <c r="B19" s="240">
        <v>11</v>
      </c>
      <c r="C19" s="239" t="s">
        <v>544</v>
      </c>
      <c r="D19" s="493" t="str">
        <f>IFERROR(VLOOKUP(C19,제품목록!$A$2:$C$21,2,FALSE),"")</f>
        <v>Box</v>
      </c>
      <c r="E19" s="493"/>
      <c r="F19" s="238">
        <v>12</v>
      </c>
      <c r="G19" s="419">
        <f>IFERROR(VLOOKUP(C19,제품목록!$A$2:$C$21,3,FALSE),"")</f>
        <v>222000</v>
      </c>
      <c r="H19" s="494">
        <f t="shared" si="0"/>
        <v>2664000</v>
      </c>
      <c r="I19" s="495"/>
    </row>
    <row r="20" spans="2:9" ht="20.25" customHeight="1">
      <c r="B20" s="240">
        <v>12</v>
      </c>
      <c r="C20" s="242" t="s">
        <v>543</v>
      </c>
      <c r="D20" s="493" t="str">
        <f>IFERROR(VLOOKUP(C20,제품목록!$A$2:$C$21,2,FALSE),"")</f>
        <v>Box</v>
      </c>
      <c r="E20" s="493"/>
      <c r="F20" s="238">
        <v>13</v>
      </c>
      <c r="G20" s="419">
        <f>IFERROR(VLOOKUP(C20,제품목록!$A$2:$C$21,3,FALSE),"")</f>
        <v>239000</v>
      </c>
      <c r="H20" s="494">
        <f t="shared" si="0"/>
        <v>3107000</v>
      </c>
      <c r="I20" s="495"/>
    </row>
    <row r="21" spans="2:9" ht="20.25" customHeight="1">
      <c r="B21" s="240">
        <v>13</v>
      </c>
      <c r="C21" s="239" t="s">
        <v>542</v>
      </c>
      <c r="D21" s="493" t="str">
        <f>IFERROR(VLOOKUP(C21,제품목록!$A$2:$C$21,2,FALSE),"")</f>
        <v>개</v>
      </c>
      <c r="E21" s="493"/>
      <c r="F21" s="238">
        <v>14</v>
      </c>
      <c r="G21" s="419">
        <f>IFERROR(VLOOKUP(C21,제품목록!$A$2:$C$21,3,FALSE),"")</f>
        <v>236000</v>
      </c>
      <c r="H21" s="494">
        <f t="shared" si="0"/>
        <v>3304000</v>
      </c>
      <c r="I21" s="495"/>
    </row>
    <row r="22" spans="2:9" ht="20.25" customHeight="1">
      <c r="B22" s="240">
        <v>14</v>
      </c>
      <c r="C22" s="239" t="s">
        <v>541</v>
      </c>
      <c r="D22" s="493" t="str">
        <f>IFERROR(VLOOKUP(C22,제품목록!$A$2:$C$21,2,FALSE),"")</f>
        <v>Box</v>
      </c>
      <c r="E22" s="493"/>
      <c r="F22" s="238">
        <v>15</v>
      </c>
      <c r="G22" s="419">
        <f>IFERROR(VLOOKUP(C22,제품목록!$A$2:$C$21,3,FALSE),"")</f>
        <v>55000</v>
      </c>
      <c r="H22" s="494">
        <f t="shared" si="0"/>
        <v>825000</v>
      </c>
      <c r="I22" s="495"/>
    </row>
    <row r="23" spans="2:9" ht="20.25" customHeight="1">
      <c r="B23" s="240">
        <v>15</v>
      </c>
      <c r="C23" s="239" t="s">
        <v>540</v>
      </c>
      <c r="D23" s="493" t="str">
        <f>IFERROR(VLOOKUP(C23,제품목록!$A$2:$C$21,2,FALSE),"")</f>
        <v>Box</v>
      </c>
      <c r="E23" s="493"/>
      <c r="F23" s="238">
        <v>16</v>
      </c>
      <c r="G23" s="419">
        <f>IFERROR(VLOOKUP(C23,제품목록!$A$2:$C$21,3,FALSE),"")</f>
        <v>87000</v>
      </c>
      <c r="H23" s="494">
        <f t="shared" si="0"/>
        <v>1392000</v>
      </c>
      <c r="I23" s="495"/>
    </row>
    <row r="24" spans="2:9" ht="20.25" customHeight="1">
      <c r="B24" s="240">
        <v>16</v>
      </c>
      <c r="C24" s="239" t="s">
        <v>539</v>
      </c>
      <c r="D24" s="493" t="str">
        <f>IFERROR(VLOOKUP(C24,제품목록!$A$2:$C$21,2,FALSE),"")</f>
        <v>개</v>
      </c>
      <c r="E24" s="493"/>
      <c r="F24" s="238">
        <v>17</v>
      </c>
      <c r="G24" s="419">
        <f>IFERROR(VLOOKUP(C24,제품목록!$A$2:$C$21,3,FALSE),"")</f>
        <v>23000</v>
      </c>
      <c r="H24" s="494">
        <f t="shared" si="0"/>
        <v>391000</v>
      </c>
      <c r="I24" s="495"/>
    </row>
    <row r="25" spans="2:9" ht="20.25" customHeight="1">
      <c r="B25" s="240">
        <v>17</v>
      </c>
      <c r="C25" s="239" t="s">
        <v>538</v>
      </c>
      <c r="D25" s="493" t="str">
        <f>IFERROR(VLOOKUP(C25,제품목록!$A$2:$C$21,2,FALSE),"")</f>
        <v>개</v>
      </c>
      <c r="E25" s="493"/>
      <c r="F25" s="238">
        <v>18</v>
      </c>
      <c r="G25" s="419">
        <f>IFERROR(VLOOKUP(C25,제품목록!$A$2:$C$21,3,FALSE),"")</f>
        <v>41000</v>
      </c>
      <c r="H25" s="494">
        <f t="shared" si="0"/>
        <v>738000</v>
      </c>
      <c r="I25" s="495"/>
    </row>
    <row r="26" spans="2:9" ht="20.25" customHeight="1">
      <c r="B26" s="240">
        <v>18</v>
      </c>
      <c r="C26" s="239" t="s">
        <v>537</v>
      </c>
      <c r="D26" s="493" t="str">
        <f>IFERROR(VLOOKUP(C26,제품목록!$A$2:$C$21,2,FALSE),"")</f>
        <v>Box</v>
      </c>
      <c r="E26" s="493"/>
      <c r="F26" s="238">
        <v>19</v>
      </c>
      <c r="G26" s="419">
        <f>IFERROR(VLOOKUP(C26,제품목록!$A$2:$C$21,3,FALSE),"")</f>
        <v>149000</v>
      </c>
      <c r="H26" s="494">
        <f t="shared" si="0"/>
        <v>2831000</v>
      </c>
      <c r="I26" s="495"/>
    </row>
    <row r="27" spans="2:9" ht="20.25" customHeight="1">
      <c r="B27" s="240">
        <v>19</v>
      </c>
      <c r="C27" s="239" t="s">
        <v>536</v>
      </c>
      <c r="D27" s="493" t="str">
        <f>IFERROR(VLOOKUP(C27,제품목록!$A$2:$C$21,2,FALSE),"")</f>
        <v>개</v>
      </c>
      <c r="E27" s="493"/>
      <c r="F27" s="238">
        <v>20</v>
      </c>
      <c r="G27" s="419">
        <f>IFERROR(VLOOKUP(C27,제품목록!$A$2:$C$21,3,FALSE),"")</f>
        <v>135000</v>
      </c>
      <c r="H27" s="494">
        <f t="shared" si="0"/>
        <v>2700000</v>
      </c>
      <c r="I27" s="495"/>
    </row>
    <row r="28" spans="2:9" ht="20.25" customHeight="1" thickBot="1">
      <c r="B28" s="237">
        <v>20</v>
      </c>
      <c r="C28" s="239" t="s">
        <v>534</v>
      </c>
      <c r="D28" s="493" t="str">
        <f>IFERROR(VLOOKUP(C28,제품목록!$A$2:$C$21,2,FALSE),"")</f>
        <v>Box</v>
      </c>
      <c r="E28" s="493"/>
      <c r="F28" s="238">
        <v>21</v>
      </c>
      <c r="G28" s="419">
        <f>IFERROR(VLOOKUP(C28,제품목록!$A$2:$C$21,3,FALSE),"")</f>
        <v>193000</v>
      </c>
      <c r="H28" s="494">
        <f t="shared" si="0"/>
        <v>4053000</v>
      </c>
      <c r="I28" s="495"/>
    </row>
    <row r="29" spans="2:9" ht="20.25" customHeight="1" thickTop="1">
      <c r="B29" s="236" t="s">
        <v>512</v>
      </c>
      <c r="C29" s="235"/>
      <c r="D29" s="488" t="s">
        <v>511</v>
      </c>
      <c r="E29" s="488"/>
      <c r="F29" s="488"/>
      <c r="G29" s="488"/>
      <c r="H29" s="489">
        <f>SUM(H9:I28)</f>
        <v>41475000</v>
      </c>
      <c r="I29" s="490"/>
    </row>
    <row r="30" spans="2:9" ht="20.25" customHeight="1">
      <c r="B30" s="234"/>
      <c r="C30" s="233"/>
      <c r="D30" s="491" t="s">
        <v>510</v>
      </c>
      <c r="E30" s="491"/>
      <c r="F30" s="491"/>
      <c r="G30" s="491"/>
      <c r="H30" s="489">
        <f>H29*10%</f>
        <v>4147500</v>
      </c>
      <c r="I30" s="490"/>
    </row>
    <row r="31" spans="2:9" ht="20.25" customHeight="1" thickBot="1">
      <c r="B31" s="232"/>
      <c r="C31" s="231"/>
      <c r="D31" s="492" t="s">
        <v>509</v>
      </c>
      <c r="E31" s="492"/>
      <c r="F31" s="492"/>
      <c r="G31" s="492"/>
      <c r="H31" s="489">
        <f>SUM(H29:I30)</f>
        <v>45622500</v>
      </c>
      <c r="I31" s="490"/>
    </row>
    <row r="32" spans="2:9">
      <c r="B32" t="s">
        <v>508</v>
      </c>
    </row>
    <row r="33" spans="2:2">
      <c r="B33" t="s">
        <v>835</v>
      </c>
    </row>
  </sheetData>
  <mergeCells count="56">
    <mergeCell ref="B2:I2"/>
    <mergeCell ref="B4:C4"/>
    <mergeCell ref="E4:E7"/>
    <mergeCell ref="G4:I4"/>
    <mergeCell ref="B5:C5"/>
    <mergeCell ref="B6:C6"/>
    <mergeCell ref="G6:I6"/>
    <mergeCell ref="G7:I7"/>
    <mergeCell ref="D8:E8"/>
    <mergeCell ref="H8:I8"/>
    <mergeCell ref="D9:E9"/>
    <mergeCell ref="H9:I9"/>
    <mergeCell ref="D10:E10"/>
    <mergeCell ref="H10:I10"/>
    <mergeCell ref="D11:E11"/>
    <mergeCell ref="H11:I11"/>
    <mergeCell ref="D12:E12"/>
    <mergeCell ref="H12:I12"/>
    <mergeCell ref="D13:E13"/>
    <mergeCell ref="H13:I13"/>
    <mergeCell ref="D14:E14"/>
    <mergeCell ref="H14:I14"/>
    <mergeCell ref="D15:E15"/>
    <mergeCell ref="H15:I15"/>
    <mergeCell ref="D16:E16"/>
    <mergeCell ref="H16:I16"/>
    <mergeCell ref="D17:E17"/>
    <mergeCell ref="H17:I17"/>
    <mergeCell ref="D18:E18"/>
    <mergeCell ref="H18:I18"/>
    <mergeCell ref="D19:E19"/>
    <mergeCell ref="H19:I19"/>
    <mergeCell ref="D20:E20"/>
    <mergeCell ref="H20:I20"/>
    <mergeCell ref="D21:E21"/>
    <mergeCell ref="H21:I21"/>
    <mergeCell ref="D22:E22"/>
    <mergeCell ref="H22:I22"/>
    <mergeCell ref="D23:E23"/>
    <mergeCell ref="H23:I23"/>
    <mergeCell ref="D24:E24"/>
    <mergeCell ref="H24:I24"/>
    <mergeCell ref="D25:E25"/>
    <mergeCell ref="H25:I25"/>
    <mergeCell ref="D26:E26"/>
    <mergeCell ref="H26:I26"/>
    <mergeCell ref="D27:E27"/>
    <mergeCell ref="H27:I27"/>
    <mergeCell ref="D28:E28"/>
    <mergeCell ref="H28:I28"/>
    <mergeCell ref="D29:G29"/>
    <mergeCell ref="H29:I29"/>
    <mergeCell ref="D30:G30"/>
    <mergeCell ref="H30:I30"/>
    <mergeCell ref="D31:G31"/>
    <mergeCell ref="H31:I31"/>
  </mergeCells>
  <phoneticPr fontId="3" type="noConversion"/>
  <pageMargins left="0.7" right="0.7" top="0.75" bottom="0.75" header="0.3" footer="0.3"/>
  <pageSetup paperSize="9" orientation="portrait" horizontalDpi="360" verticalDpi="36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제품목록!$A$2:$A$21</xm:f>
          </x14:formula1>
          <xm:sqref>C9:C28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31" sqref="C31"/>
    </sheetView>
  </sheetViews>
  <sheetFormatPr defaultRowHeight="17.399999999999999"/>
  <cols>
    <col min="1" max="1" width="9.59765625" customWidth="1"/>
  </cols>
  <sheetData>
    <row r="1" spans="1:3">
      <c r="A1" t="s">
        <v>556</v>
      </c>
      <c r="B1" t="s">
        <v>555</v>
      </c>
      <c r="C1" t="s">
        <v>3</v>
      </c>
    </row>
    <row r="2" spans="1:3">
      <c r="A2" t="s">
        <v>554</v>
      </c>
      <c r="B2" t="s">
        <v>533</v>
      </c>
      <c r="C2">
        <v>235000</v>
      </c>
    </row>
    <row r="3" spans="1:3">
      <c r="A3" t="s">
        <v>553</v>
      </c>
      <c r="B3" t="s">
        <v>535</v>
      </c>
      <c r="C3">
        <v>127000</v>
      </c>
    </row>
    <row r="4" spans="1:3">
      <c r="A4" t="s">
        <v>552</v>
      </c>
      <c r="B4" t="s">
        <v>535</v>
      </c>
      <c r="C4">
        <v>203000</v>
      </c>
    </row>
    <row r="5" spans="1:3">
      <c r="A5" t="s">
        <v>551</v>
      </c>
      <c r="B5" t="s">
        <v>535</v>
      </c>
      <c r="C5">
        <v>67000</v>
      </c>
    </row>
    <row r="6" spans="1:3">
      <c r="A6" t="s">
        <v>550</v>
      </c>
      <c r="B6" t="s">
        <v>533</v>
      </c>
      <c r="C6">
        <v>103000</v>
      </c>
    </row>
    <row r="7" spans="1:3">
      <c r="A7" t="s">
        <v>549</v>
      </c>
      <c r="B7" t="s">
        <v>535</v>
      </c>
      <c r="C7">
        <v>54000</v>
      </c>
    </row>
    <row r="8" spans="1:3">
      <c r="A8" t="s">
        <v>548</v>
      </c>
      <c r="B8" t="s">
        <v>535</v>
      </c>
      <c r="C8">
        <v>135000</v>
      </c>
    </row>
    <row r="9" spans="1:3">
      <c r="A9" t="s">
        <v>547</v>
      </c>
      <c r="B9" t="s">
        <v>535</v>
      </c>
      <c r="C9">
        <v>113000</v>
      </c>
    </row>
    <row r="10" spans="1:3">
      <c r="A10" t="s">
        <v>546</v>
      </c>
      <c r="B10" t="s">
        <v>535</v>
      </c>
      <c r="C10">
        <v>114000</v>
      </c>
    </row>
    <row r="11" spans="1:3">
      <c r="A11" t="s">
        <v>545</v>
      </c>
      <c r="B11" t="s">
        <v>535</v>
      </c>
      <c r="C11">
        <v>192000</v>
      </c>
    </row>
    <row r="12" spans="1:3">
      <c r="A12" t="s">
        <v>544</v>
      </c>
      <c r="B12" t="s">
        <v>533</v>
      </c>
      <c r="C12">
        <v>222000</v>
      </c>
    </row>
    <row r="13" spans="1:3">
      <c r="A13" t="s">
        <v>543</v>
      </c>
      <c r="B13" t="s">
        <v>533</v>
      </c>
      <c r="C13">
        <v>239000</v>
      </c>
    </row>
    <row r="14" spans="1:3">
      <c r="A14" t="s">
        <v>542</v>
      </c>
      <c r="B14" t="s">
        <v>535</v>
      </c>
      <c r="C14">
        <v>236000</v>
      </c>
    </row>
    <row r="15" spans="1:3">
      <c r="A15" t="s">
        <v>541</v>
      </c>
      <c r="B15" t="s">
        <v>533</v>
      </c>
      <c r="C15">
        <v>55000</v>
      </c>
    </row>
    <row r="16" spans="1:3">
      <c r="A16" t="s">
        <v>540</v>
      </c>
      <c r="B16" t="s">
        <v>533</v>
      </c>
      <c r="C16">
        <v>87000</v>
      </c>
    </row>
    <row r="17" spans="1:3">
      <c r="A17" t="s">
        <v>539</v>
      </c>
      <c r="B17" t="s">
        <v>535</v>
      </c>
      <c r="C17">
        <v>23000</v>
      </c>
    </row>
    <row r="18" spans="1:3">
      <c r="A18" t="s">
        <v>538</v>
      </c>
      <c r="B18" t="s">
        <v>535</v>
      </c>
      <c r="C18">
        <v>41000</v>
      </c>
    </row>
    <row r="19" spans="1:3">
      <c r="A19" t="s">
        <v>537</v>
      </c>
      <c r="B19" t="s">
        <v>533</v>
      </c>
      <c r="C19">
        <v>149000</v>
      </c>
    </row>
    <row r="20" spans="1:3">
      <c r="A20" t="s">
        <v>536</v>
      </c>
      <c r="B20" t="s">
        <v>535</v>
      </c>
      <c r="C20">
        <v>135000</v>
      </c>
    </row>
    <row r="21" spans="1:3">
      <c r="A21" t="s">
        <v>534</v>
      </c>
      <c r="B21" t="s">
        <v>533</v>
      </c>
      <c r="C21">
        <v>193000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J22"/>
  <sheetViews>
    <sheetView workbookViewId="0">
      <selection sqref="A1:H1"/>
    </sheetView>
  </sheetViews>
  <sheetFormatPr defaultColWidth="9" defaultRowHeight="17.399999999999999"/>
  <cols>
    <col min="1" max="1" width="10.59765625" style="306" customWidth="1"/>
    <col min="2" max="8" width="12" style="305" customWidth="1"/>
    <col min="9" max="9" width="3.19921875" style="305" customWidth="1"/>
    <col min="10" max="16384" width="9" style="305"/>
  </cols>
  <sheetData>
    <row r="1" spans="1:10" ht="27.6">
      <c r="A1" s="425" t="s">
        <v>789</v>
      </c>
      <c r="B1" s="425"/>
      <c r="C1" s="425"/>
      <c r="D1" s="425"/>
      <c r="E1" s="425"/>
      <c r="F1" s="425"/>
      <c r="G1" s="425"/>
      <c r="H1" s="425"/>
      <c r="I1" s="307"/>
    </row>
    <row r="2" spans="1:10">
      <c r="A2" s="306" t="s">
        <v>788</v>
      </c>
      <c r="B2" s="306" t="s">
        <v>787</v>
      </c>
      <c r="C2" s="306" t="s">
        <v>786</v>
      </c>
      <c r="D2" s="306" t="s">
        <v>785</v>
      </c>
      <c r="E2" s="306" t="s">
        <v>784</v>
      </c>
      <c r="F2" s="306" t="s">
        <v>783</v>
      </c>
      <c r="G2" s="306" t="s">
        <v>782</v>
      </c>
      <c r="H2" s="306" t="s">
        <v>781</v>
      </c>
      <c r="I2" s="306"/>
    </row>
    <row r="3" spans="1:10">
      <c r="A3" s="306" t="s">
        <v>780</v>
      </c>
      <c r="B3" s="306">
        <v>8530</v>
      </c>
      <c r="C3" s="306">
        <v>16410</v>
      </c>
      <c r="D3" s="306">
        <v>12570</v>
      </c>
      <c r="E3" s="306">
        <v>6920</v>
      </c>
      <c r="F3" s="306">
        <v>12790</v>
      </c>
      <c r="G3" s="306">
        <v>7030</v>
      </c>
      <c r="H3" s="306">
        <v>3490</v>
      </c>
      <c r="I3" s="306"/>
    </row>
    <row r="4" spans="1:10">
      <c r="A4" s="306" t="s">
        <v>779</v>
      </c>
      <c r="B4" s="306">
        <v>4070</v>
      </c>
      <c r="C4" s="306">
        <v>6310</v>
      </c>
      <c r="D4" s="306">
        <v>2400</v>
      </c>
      <c r="E4" s="306">
        <v>10390</v>
      </c>
      <c r="F4" s="306">
        <v>12260</v>
      </c>
      <c r="G4" s="306">
        <v>2970</v>
      </c>
      <c r="H4" s="306">
        <v>7550</v>
      </c>
      <c r="I4" s="306"/>
      <c r="J4" s="305" t="s">
        <v>778</v>
      </c>
    </row>
    <row r="5" spans="1:10">
      <c r="A5" s="306" t="s">
        <v>777</v>
      </c>
      <c r="B5" s="306">
        <v>6930</v>
      </c>
      <c r="C5" s="306">
        <v>7780</v>
      </c>
      <c r="D5" s="306">
        <v>5590</v>
      </c>
      <c r="E5" s="306">
        <v>6380</v>
      </c>
      <c r="F5" s="306">
        <v>11520</v>
      </c>
      <c r="G5" s="306">
        <v>19320</v>
      </c>
      <c r="H5" s="306">
        <v>6770</v>
      </c>
      <c r="I5" s="306"/>
    </row>
    <row r="6" spans="1:10">
      <c r="A6" s="306" t="s">
        <v>776</v>
      </c>
      <c r="B6" s="306">
        <v>16140</v>
      </c>
      <c r="C6" s="306">
        <v>6550</v>
      </c>
      <c r="D6" s="306">
        <v>7540</v>
      </c>
      <c r="E6" s="306">
        <v>10380</v>
      </c>
      <c r="F6" s="306">
        <v>9700</v>
      </c>
      <c r="G6" s="306">
        <v>20</v>
      </c>
      <c r="H6" s="306">
        <v>14370</v>
      </c>
      <c r="I6" s="306"/>
      <c r="J6" s="305" t="s">
        <v>775</v>
      </c>
    </row>
    <row r="7" spans="1:10">
      <c r="A7" s="306" t="s">
        <v>774</v>
      </c>
      <c r="B7" s="306">
        <v>15180</v>
      </c>
      <c r="C7" s="306">
        <v>12770</v>
      </c>
      <c r="D7" s="306">
        <v>5090</v>
      </c>
      <c r="E7" s="306">
        <v>10660</v>
      </c>
      <c r="F7" s="306">
        <v>6770</v>
      </c>
      <c r="G7" s="306">
        <v>5210</v>
      </c>
      <c r="H7" s="306">
        <v>16940</v>
      </c>
      <c r="I7" s="306"/>
    </row>
    <row r="8" spans="1:10">
      <c r="A8" s="306" t="s">
        <v>773</v>
      </c>
      <c r="B8" s="306">
        <v>910</v>
      </c>
      <c r="C8" s="306">
        <v>1340</v>
      </c>
      <c r="D8" s="306">
        <v>7240</v>
      </c>
      <c r="E8" s="306">
        <v>14520</v>
      </c>
      <c r="F8" s="306">
        <v>4150</v>
      </c>
      <c r="G8" s="306">
        <v>19120</v>
      </c>
      <c r="H8" s="306">
        <v>19820</v>
      </c>
      <c r="I8" s="306"/>
      <c r="J8" s="305" t="s">
        <v>772</v>
      </c>
    </row>
    <row r="9" spans="1:10">
      <c r="A9" s="306" t="s">
        <v>771</v>
      </c>
      <c r="B9" s="306">
        <v>7450</v>
      </c>
      <c r="C9" s="306">
        <v>13230</v>
      </c>
      <c r="D9" s="306">
        <v>12810</v>
      </c>
      <c r="E9" s="306">
        <v>5290</v>
      </c>
      <c r="F9" s="306">
        <v>260</v>
      </c>
      <c r="G9" s="306">
        <v>16380</v>
      </c>
      <c r="H9" s="306">
        <v>13230</v>
      </c>
      <c r="I9" s="306"/>
    </row>
    <row r="10" spans="1:10">
      <c r="A10" s="306" t="s">
        <v>770</v>
      </c>
      <c r="B10" s="306">
        <v>18630</v>
      </c>
      <c r="C10" s="306">
        <v>1210</v>
      </c>
      <c r="D10" s="306">
        <v>1930</v>
      </c>
      <c r="E10" s="306">
        <v>11820</v>
      </c>
      <c r="F10" s="306">
        <v>1790</v>
      </c>
      <c r="G10" s="306">
        <v>15490</v>
      </c>
      <c r="H10" s="306">
        <v>2900</v>
      </c>
      <c r="I10" s="306"/>
      <c r="J10" s="305" t="s">
        <v>769</v>
      </c>
    </row>
    <row r="11" spans="1:10">
      <c r="A11" s="306" t="s">
        <v>768</v>
      </c>
      <c r="B11" s="306">
        <v>11110</v>
      </c>
      <c r="C11" s="306">
        <v>10470</v>
      </c>
      <c r="D11" s="306">
        <v>8140</v>
      </c>
      <c r="E11" s="306">
        <v>5710</v>
      </c>
      <c r="F11" s="306">
        <v>18850</v>
      </c>
      <c r="G11" s="306">
        <v>13390</v>
      </c>
      <c r="H11" s="306">
        <v>18110</v>
      </c>
      <c r="I11" s="306"/>
      <c r="J11" s="305" t="s">
        <v>767</v>
      </c>
    </row>
    <row r="12" spans="1:10">
      <c r="A12" s="306" t="s">
        <v>766</v>
      </c>
      <c r="B12" s="306">
        <v>16010</v>
      </c>
      <c r="C12" s="306">
        <v>12110</v>
      </c>
      <c r="D12" s="306">
        <v>380</v>
      </c>
      <c r="E12" s="306">
        <v>6660</v>
      </c>
      <c r="F12" s="306">
        <v>16460</v>
      </c>
      <c r="G12" s="306">
        <v>18170</v>
      </c>
      <c r="H12" s="306">
        <v>4660</v>
      </c>
      <c r="I12" s="306"/>
      <c r="J12" s="305" t="s">
        <v>765</v>
      </c>
    </row>
    <row r="13" spans="1:10">
      <c r="A13" s="306" t="s">
        <v>764</v>
      </c>
      <c r="B13" s="306">
        <v>7750</v>
      </c>
      <c r="C13" s="306">
        <v>16740</v>
      </c>
      <c r="D13" s="306">
        <v>4570</v>
      </c>
      <c r="E13" s="306">
        <v>900</v>
      </c>
      <c r="F13" s="306">
        <v>10140</v>
      </c>
      <c r="G13" s="306">
        <v>5370</v>
      </c>
      <c r="H13" s="306">
        <v>13370</v>
      </c>
      <c r="I13" s="306"/>
    </row>
    <row r="14" spans="1:10">
      <c r="A14" s="306" t="s">
        <v>763</v>
      </c>
      <c r="B14" s="306">
        <v>8830</v>
      </c>
      <c r="C14" s="306">
        <v>7790</v>
      </c>
      <c r="D14" s="306">
        <v>16800</v>
      </c>
      <c r="E14" s="306">
        <v>7730</v>
      </c>
      <c r="F14" s="306">
        <v>16600</v>
      </c>
      <c r="G14" s="306">
        <v>19200</v>
      </c>
      <c r="H14" s="306">
        <v>8480</v>
      </c>
      <c r="I14" s="306"/>
    </row>
    <row r="15" spans="1:10">
      <c r="A15" s="306" t="s">
        <v>762</v>
      </c>
      <c r="B15" s="306">
        <v>17610</v>
      </c>
      <c r="C15" s="306">
        <v>830</v>
      </c>
      <c r="D15" s="306">
        <v>2590</v>
      </c>
      <c r="E15" s="306">
        <v>2770</v>
      </c>
      <c r="F15" s="306">
        <v>15900</v>
      </c>
      <c r="G15" s="306">
        <v>9790</v>
      </c>
      <c r="H15" s="306">
        <v>12700</v>
      </c>
      <c r="I15" s="306"/>
    </row>
    <row r="16" spans="1:10">
      <c r="A16" s="306" t="s">
        <v>761</v>
      </c>
      <c r="B16" s="306">
        <v>17820</v>
      </c>
      <c r="C16" s="306">
        <v>8310</v>
      </c>
      <c r="D16" s="306">
        <v>8800</v>
      </c>
      <c r="E16" s="306">
        <v>14700</v>
      </c>
      <c r="F16" s="306">
        <v>8640</v>
      </c>
      <c r="G16" s="306">
        <v>6840</v>
      </c>
      <c r="H16" s="306">
        <v>19470</v>
      </c>
      <c r="I16" s="306"/>
    </row>
    <row r="17" spans="1:9">
      <c r="A17" s="306" t="s">
        <v>760</v>
      </c>
      <c r="B17" s="306">
        <v>12770</v>
      </c>
      <c r="C17" s="306">
        <v>9580</v>
      </c>
      <c r="D17" s="306">
        <v>7980</v>
      </c>
      <c r="E17" s="306">
        <v>11280</v>
      </c>
      <c r="F17" s="306">
        <v>850</v>
      </c>
      <c r="G17" s="306">
        <v>6990</v>
      </c>
      <c r="H17" s="306">
        <v>15530</v>
      </c>
      <c r="I17" s="306"/>
    </row>
    <row r="18" spans="1:9">
      <c r="A18" s="306" t="s">
        <v>759</v>
      </c>
      <c r="B18" s="306">
        <v>1720</v>
      </c>
      <c r="C18" s="306">
        <v>8430</v>
      </c>
      <c r="D18" s="306">
        <v>13060</v>
      </c>
      <c r="E18" s="306">
        <v>12060</v>
      </c>
      <c r="F18" s="306">
        <v>3510</v>
      </c>
      <c r="G18" s="306">
        <v>10410</v>
      </c>
      <c r="H18" s="306">
        <v>11630</v>
      </c>
      <c r="I18" s="306"/>
    </row>
    <row r="19" spans="1:9">
      <c r="A19" s="306" t="s">
        <v>758</v>
      </c>
      <c r="B19" s="306">
        <v>11390</v>
      </c>
      <c r="C19" s="306">
        <v>18460</v>
      </c>
      <c r="D19" s="306">
        <v>19720</v>
      </c>
      <c r="E19" s="306">
        <v>13470</v>
      </c>
      <c r="F19" s="306">
        <v>4980</v>
      </c>
      <c r="G19" s="306">
        <v>19360</v>
      </c>
      <c r="H19" s="306">
        <v>12280</v>
      </c>
      <c r="I19" s="306"/>
    </row>
    <row r="20" spans="1:9">
      <c r="A20" s="306" t="s">
        <v>757</v>
      </c>
      <c r="B20" s="306">
        <v>15000</v>
      </c>
      <c r="C20" s="306">
        <v>3090</v>
      </c>
      <c r="D20" s="306">
        <v>5740</v>
      </c>
      <c r="E20" s="306">
        <v>15760</v>
      </c>
      <c r="F20" s="306">
        <v>14380</v>
      </c>
      <c r="G20" s="306">
        <v>12270</v>
      </c>
      <c r="H20" s="306">
        <v>1580</v>
      </c>
      <c r="I20" s="306"/>
    </row>
    <row r="21" spans="1:9">
      <c r="A21" s="306" t="s">
        <v>756</v>
      </c>
      <c r="B21" s="306">
        <v>1550</v>
      </c>
      <c r="C21" s="306">
        <v>10470</v>
      </c>
      <c r="D21" s="306">
        <v>12940</v>
      </c>
      <c r="E21" s="306">
        <v>6380</v>
      </c>
      <c r="F21" s="306">
        <v>10130</v>
      </c>
      <c r="G21" s="306">
        <v>6490</v>
      </c>
      <c r="H21" s="306">
        <v>6750</v>
      </c>
      <c r="I21" s="306"/>
    </row>
    <row r="22" spans="1:9">
      <c r="A22" s="306" t="s">
        <v>755</v>
      </c>
      <c r="B22" s="306">
        <v>6300</v>
      </c>
      <c r="C22" s="306">
        <v>9530</v>
      </c>
      <c r="D22" s="306">
        <v>1910</v>
      </c>
      <c r="E22" s="306">
        <v>11780</v>
      </c>
      <c r="F22" s="306">
        <v>8370</v>
      </c>
      <c r="G22" s="306">
        <v>9510</v>
      </c>
      <c r="H22" s="306">
        <v>9430</v>
      </c>
      <c r="I22" s="306"/>
    </row>
  </sheetData>
  <mergeCells count="1">
    <mergeCell ref="A1:H1"/>
  </mergeCells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I22"/>
  <sheetViews>
    <sheetView workbookViewId="0">
      <selection sqref="A1:H1"/>
    </sheetView>
  </sheetViews>
  <sheetFormatPr defaultColWidth="9" defaultRowHeight="17.399999999999999"/>
  <cols>
    <col min="1" max="1" width="10.59765625" style="306" customWidth="1"/>
    <col min="2" max="8" width="12" style="305" customWidth="1"/>
    <col min="9" max="9" width="11.69921875" style="305" customWidth="1"/>
    <col min="10" max="16384" width="9" style="305"/>
  </cols>
  <sheetData>
    <row r="1" spans="1:9" ht="27.6">
      <c r="A1" s="425" t="s">
        <v>815</v>
      </c>
      <c r="B1" s="425"/>
      <c r="C1" s="425"/>
      <c r="D1" s="425"/>
      <c r="E1" s="425"/>
      <c r="F1" s="425"/>
      <c r="G1" s="425"/>
      <c r="H1" s="425"/>
      <c r="I1" s="307"/>
    </row>
    <row r="2" spans="1:9">
      <c r="A2" s="306" t="s">
        <v>814</v>
      </c>
      <c r="B2" s="306" t="s">
        <v>813</v>
      </c>
      <c r="C2" s="306" t="s">
        <v>812</v>
      </c>
      <c r="D2" s="306" t="s">
        <v>811</v>
      </c>
      <c r="E2" s="306" t="s">
        <v>810</v>
      </c>
      <c r="F2" s="306" t="s">
        <v>809</v>
      </c>
      <c r="G2" s="306" t="s">
        <v>808</v>
      </c>
      <c r="H2" s="306" t="s">
        <v>807</v>
      </c>
      <c r="I2" s="306"/>
    </row>
    <row r="3" spans="1:9">
      <c r="A3" s="306" t="s">
        <v>806</v>
      </c>
      <c r="B3" s="306">
        <v>13930</v>
      </c>
      <c r="C3" s="306">
        <v>11760</v>
      </c>
      <c r="D3" s="306">
        <v>3780</v>
      </c>
      <c r="E3" s="306">
        <v>7980</v>
      </c>
      <c r="F3" s="306">
        <v>10370</v>
      </c>
      <c r="G3" s="306">
        <v>12200</v>
      </c>
      <c r="H3" s="306">
        <v>7170</v>
      </c>
    </row>
    <row r="4" spans="1:9">
      <c r="A4" s="306" t="s">
        <v>805</v>
      </c>
      <c r="B4" s="306">
        <v>4890</v>
      </c>
      <c r="C4" s="306">
        <v>5810</v>
      </c>
      <c r="D4" s="306">
        <v>16930</v>
      </c>
      <c r="E4" s="306">
        <v>15470</v>
      </c>
      <c r="F4" s="306">
        <v>18090</v>
      </c>
      <c r="G4" s="306">
        <v>14140</v>
      </c>
      <c r="H4" s="306">
        <v>6220</v>
      </c>
    </row>
    <row r="5" spans="1:9">
      <c r="A5" s="306" t="s">
        <v>804</v>
      </c>
      <c r="B5" s="306">
        <v>7550</v>
      </c>
      <c r="C5" s="306">
        <v>19660</v>
      </c>
      <c r="D5" s="306">
        <v>9190</v>
      </c>
      <c r="E5" s="306">
        <v>2410</v>
      </c>
      <c r="F5" s="306">
        <v>2610</v>
      </c>
      <c r="G5" s="306">
        <v>2210</v>
      </c>
      <c r="H5" s="306">
        <v>14190</v>
      </c>
    </row>
    <row r="6" spans="1:9">
      <c r="A6" s="306" t="s">
        <v>803</v>
      </c>
      <c r="B6" s="306">
        <v>5130</v>
      </c>
      <c r="C6" s="306">
        <v>14920</v>
      </c>
      <c r="D6" s="306">
        <v>3060</v>
      </c>
      <c r="E6" s="306">
        <v>830</v>
      </c>
      <c r="F6" s="306">
        <v>8390</v>
      </c>
      <c r="G6" s="306">
        <v>3760</v>
      </c>
      <c r="H6" s="306">
        <v>1370</v>
      </c>
    </row>
    <row r="7" spans="1:9">
      <c r="A7" s="306" t="s">
        <v>802</v>
      </c>
      <c r="B7" s="306">
        <v>3160</v>
      </c>
      <c r="C7" s="306">
        <v>18670</v>
      </c>
      <c r="D7" s="306">
        <v>5670</v>
      </c>
      <c r="E7" s="306">
        <v>17240</v>
      </c>
      <c r="F7" s="306">
        <v>10220</v>
      </c>
      <c r="G7" s="306">
        <v>14310</v>
      </c>
      <c r="H7" s="306">
        <v>18980</v>
      </c>
    </row>
    <row r="8" spans="1:9">
      <c r="A8" s="306" t="s">
        <v>801</v>
      </c>
      <c r="B8" s="306">
        <v>5050</v>
      </c>
      <c r="C8" s="306">
        <v>10950</v>
      </c>
      <c r="D8" s="306">
        <v>11180</v>
      </c>
      <c r="E8" s="306">
        <v>3280</v>
      </c>
      <c r="F8" s="306">
        <v>8500</v>
      </c>
      <c r="G8" s="306">
        <v>13920</v>
      </c>
      <c r="H8" s="306">
        <v>2720</v>
      </c>
    </row>
    <row r="9" spans="1:9">
      <c r="A9" s="306" t="s">
        <v>800</v>
      </c>
      <c r="B9" s="306">
        <v>9060</v>
      </c>
      <c r="C9" s="306">
        <v>15930</v>
      </c>
      <c r="D9" s="306">
        <v>10860</v>
      </c>
      <c r="E9" s="306">
        <v>4790</v>
      </c>
      <c r="F9" s="306">
        <v>17670</v>
      </c>
      <c r="G9" s="306">
        <v>7670</v>
      </c>
      <c r="H9" s="306">
        <v>18570</v>
      </c>
    </row>
    <row r="10" spans="1:9">
      <c r="A10" s="306" t="s">
        <v>799</v>
      </c>
      <c r="B10" s="306">
        <v>17670</v>
      </c>
      <c r="C10" s="306">
        <v>19000</v>
      </c>
      <c r="D10" s="306">
        <v>330</v>
      </c>
      <c r="E10" s="306">
        <v>7430</v>
      </c>
      <c r="F10" s="306">
        <v>5300</v>
      </c>
      <c r="G10" s="306">
        <v>1810</v>
      </c>
      <c r="H10" s="306">
        <v>860</v>
      </c>
    </row>
    <row r="11" spans="1:9">
      <c r="A11" s="306" t="s">
        <v>798</v>
      </c>
      <c r="B11" s="306">
        <v>15480</v>
      </c>
      <c r="C11" s="306">
        <v>15360</v>
      </c>
      <c r="D11" s="306">
        <v>8810</v>
      </c>
      <c r="E11" s="306">
        <v>6910</v>
      </c>
      <c r="F11" s="306">
        <v>17210</v>
      </c>
      <c r="G11" s="306">
        <v>13770</v>
      </c>
      <c r="H11" s="306">
        <v>13770</v>
      </c>
    </row>
    <row r="12" spans="1:9">
      <c r="A12" s="306" t="s">
        <v>797</v>
      </c>
      <c r="B12" s="306">
        <v>19650</v>
      </c>
      <c r="C12" s="306">
        <v>4860</v>
      </c>
      <c r="D12" s="306">
        <v>14010</v>
      </c>
      <c r="E12" s="306">
        <v>17090</v>
      </c>
      <c r="F12" s="306">
        <v>16630</v>
      </c>
      <c r="G12" s="306">
        <v>8820</v>
      </c>
      <c r="H12" s="306">
        <v>16670</v>
      </c>
    </row>
    <row r="13" spans="1:9">
      <c r="A13" s="306" t="s">
        <v>796</v>
      </c>
      <c r="B13" s="306">
        <v>4530</v>
      </c>
      <c r="C13" s="306">
        <v>6170</v>
      </c>
      <c r="D13" s="306">
        <v>160</v>
      </c>
      <c r="E13" s="306">
        <v>5350</v>
      </c>
      <c r="F13" s="306">
        <v>2280</v>
      </c>
      <c r="G13" s="306">
        <v>2460</v>
      </c>
      <c r="H13" s="306">
        <v>7290</v>
      </c>
    </row>
    <row r="14" spans="1:9">
      <c r="A14" s="306" t="s">
        <v>795</v>
      </c>
      <c r="B14" s="306">
        <v>6490</v>
      </c>
      <c r="C14" s="306">
        <v>1380</v>
      </c>
      <c r="D14" s="306">
        <v>3680</v>
      </c>
      <c r="E14" s="306">
        <v>6700</v>
      </c>
      <c r="F14" s="306">
        <v>13780</v>
      </c>
      <c r="G14" s="306">
        <v>5140</v>
      </c>
      <c r="H14" s="306">
        <v>11830</v>
      </c>
    </row>
    <row r="15" spans="1:9">
      <c r="A15" s="306" t="s">
        <v>794</v>
      </c>
      <c r="B15" s="306">
        <v>10110</v>
      </c>
      <c r="C15" s="306">
        <v>13150</v>
      </c>
      <c r="D15" s="306">
        <v>13310</v>
      </c>
      <c r="E15" s="306">
        <v>18230</v>
      </c>
      <c r="F15" s="306">
        <v>870</v>
      </c>
      <c r="G15" s="306">
        <v>18840</v>
      </c>
      <c r="H15" s="306">
        <v>14940</v>
      </c>
    </row>
    <row r="16" spans="1:9">
      <c r="A16" s="306" t="s">
        <v>793</v>
      </c>
      <c r="B16" s="306">
        <v>2270</v>
      </c>
      <c r="C16" s="306">
        <v>3640</v>
      </c>
      <c r="D16" s="306">
        <v>11130</v>
      </c>
      <c r="E16" s="306">
        <v>12250</v>
      </c>
      <c r="F16" s="306">
        <v>3030</v>
      </c>
      <c r="G16" s="306">
        <v>3260</v>
      </c>
      <c r="H16" s="306">
        <v>4330</v>
      </c>
    </row>
    <row r="17" spans="1:8">
      <c r="A17" s="306" t="s">
        <v>792</v>
      </c>
      <c r="B17" s="306">
        <v>10990</v>
      </c>
      <c r="C17" s="306">
        <v>11800</v>
      </c>
      <c r="D17" s="306">
        <v>12710</v>
      </c>
      <c r="E17" s="306">
        <v>15470</v>
      </c>
      <c r="F17" s="306">
        <v>4510</v>
      </c>
      <c r="G17" s="306">
        <v>9380</v>
      </c>
      <c r="H17" s="306">
        <v>2020</v>
      </c>
    </row>
    <row r="18" spans="1:8">
      <c r="A18" s="306" t="s">
        <v>791</v>
      </c>
      <c r="B18" s="306">
        <v>1890</v>
      </c>
      <c r="C18" s="306">
        <v>14920</v>
      </c>
      <c r="D18" s="306">
        <v>13720</v>
      </c>
      <c r="E18" s="306">
        <v>6280</v>
      </c>
      <c r="F18" s="306">
        <v>16480</v>
      </c>
      <c r="G18" s="306">
        <v>4980</v>
      </c>
      <c r="H18" s="306">
        <v>14980</v>
      </c>
    </row>
    <row r="19" spans="1:8">
      <c r="A19" s="306" t="s">
        <v>790</v>
      </c>
      <c r="B19" s="306">
        <v>12230</v>
      </c>
      <c r="C19" s="306">
        <v>5320</v>
      </c>
      <c r="D19" s="306">
        <v>14060</v>
      </c>
      <c r="E19" s="306">
        <v>12480</v>
      </c>
      <c r="F19" s="306">
        <v>15780</v>
      </c>
      <c r="G19" s="306">
        <v>480</v>
      </c>
      <c r="H19" s="306">
        <v>18830</v>
      </c>
    </row>
    <row r="20" spans="1:8">
      <c r="A20" s="306" t="s">
        <v>757</v>
      </c>
      <c r="B20" s="306">
        <v>3750</v>
      </c>
      <c r="C20" s="306">
        <v>4570</v>
      </c>
      <c r="D20" s="306">
        <v>9720</v>
      </c>
      <c r="E20" s="306">
        <v>11860</v>
      </c>
      <c r="F20" s="306">
        <v>11760</v>
      </c>
      <c r="G20" s="306">
        <v>9240</v>
      </c>
      <c r="H20" s="306">
        <v>12130</v>
      </c>
    </row>
    <row r="21" spans="1:8">
      <c r="A21" s="306" t="s">
        <v>756</v>
      </c>
      <c r="B21" s="306">
        <v>12380</v>
      </c>
      <c r="C21" s="306">
        <v>8110</v>
      </c>
      <c r="D21" s="306">
        <v>7580</v>
      </c>
      <c r="E21" s="306">
        <v>10980</v>
      </c>
      <c r="F21" s="306">
        <v>11440</v>
      </c>
      <c r="G21" s="306">
        <v>11330</v>
      </c>
      <c r="H21" s="306">
        <v>7650</v>
      </c>
    </row>
    <row r="22" spans="1:8">
      <c r="A22" s="306" t="s">
        <v>755</v>
      </c>
      <c r="B22" s="306">
        <v>17520</v>
      </c>
      <c r="C22" s="306">
        <v>15860</v>
      </c>
      <c r="D22" s="306">
        <v>11900</v>
      </c>
      <c r="E22" s="306">
        <v>13810</v>
      </c>
      <c r="F22" s="306">
        <v>2760</v>
      </c>
      <c r="G22" s="306">
        <v>2750</v>
      </c>
      <c r="H22" s="306">
        <v>16990</v>
      </c>
    </row>
  </sheetData>
  <mergeCells count="1">
    <mergeCell ref="A1:H1"/>
  </mergeCells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I22"/>
  <sheetViews>
    <sheetView workbookViewId="0">
      <selection sqref="A1:H1"/>
    </sheetView>
  </sheetViews>
  <sheetFormatPr defaultColWidth="9" defaultRowHeight="17.399999999999999"/>
  <cols>
    <col min="1" max="1" width="10.59765625" style="306" customWidth="1"/>
    <col min="2" max="8" width="12" style="305" customWidth="1"/>
    <col min="9" max="9" width="11.69921875" style="305" customWidth="1"/>
    <col min="10" max="16384" width="9" style="305"/>
  </cols>
  <sheetData>
    <row r="1" spans="1:9" ht="27.6">
      <c r="A1" s="425" t="s">
        <v>816</v>
      </c>
      <c r="B1" s="425"/>
      <c r="C1" s="425"/>
      <c r="D1" s="425"/>
      <c r="E1" s="425"/>
      <c r="F1" s="425"/>
      <c r="G1" s="425"/>
      <c r="H1" s="425"/>
      <c r="I1" s="307"/>
    </row>
    <row r="2" spans="1:9">
      <c r="A2" s="306" t="s">
        <v>814</v>
      </c>
      <c r="B2" s="306" t="s">
        <v>813</v>
      </c>
      <c r="C2" s="306" t="s">
        <v>812</v>
      </c>
      <c r="D2" s="306" t="s">
        <v>811</v>
      </c>
      <c r="E2" s="306" t="s">
        <v>810</v>
      </c>
      <c r="F2" s="306" t="s">
        <v>809</v>
      </c>
      <c r="G2" s="306" t="s">
        <v>808</v>
      </c>
      <c r="H2" s="306" t="s">
        <v>807</v>
      </c>
      <c r="I2" s="306"/>
    </row>
    <row r="3" spans="1:9">
      <c r="A3" s="306" t="s">
        <v>806</v>
      </c>
      <c r="B3" s="306">
        <v>9170</v>
      </c>
      <c r="C3" s="306">
        <v>14980</v>
      </c>
      <c r="D3" s="306">
        <v>16150</v>
      </c>
      <c r="E3" s="306">
        <v>6670</v>
      </c>
      <c r="F3" s="306">
        <v>6590</v>
      </c>
      <c r="G3" s="306">
        <v>2660</v>
      </c>
      <c r="H3" s="306">
        <v>7000</v>
      </c>
    </row>
    <row r="4" spans="1:9">
      <c r="A4" s="306" t="s">
        <v>805</v>
      </c>
      <c r="B4" s="306">
        <v>17380</v>
      </c>
      <c r="C4" s="306">
        <v>19120</v>
      </c>
      <c r="D4" s="306">
        <v>9010</v>
      </c>
      <c r="E4" s="306">
        <v>19380</v>
      </c>
      <c r="F4" s="306">
        <v>14180</v>
      </c>
      <c r="G4" s="306">
        <v>19690</v>
      </c>
      <c r="H4" s="306">
        <v>16480</v>
      </c>
    </row>
    <row r="5" spans="1:9">
      <c r="A5" s="306" t="s">
        <v>804</v>
      </c>
      <c r="B5" s="306">
        <v>16990</v>
      </c>
      <c r="C5" s="306">
        <v>8290</v>
      </c>
      <c r="D5" s="306">
        <v>10050</v>
      </c>
      <c r="E5" s="306">
        <v>10890</v>
      </c>
      <c r="F5" s="306">
        <v>4480</v>
      </c>
      <c r="G5" s="306">
        <v>5650</v>
      </c>
      <c r="H5" s="306">
        <v>8780</v>
      </c>
    </row>
    <row r="6" spans="1:9">
      <c r="A6" s="306" t="s">
        <v>803</v>
      </c>
      <c r="B6" s="306">
        <v>12480</v>
      </c>
      <c r="C6" s="306">
        <v>10700</v>
      </c>
      <c r="D6" s="306">
        <v>9330</v>
      </c>
      <c r="E6" s="306">
        <v>18420</v>
      </c>
      <c r="F6" s="306">
        <v>10830</v>
      </c>
      <c r="G6" s="306">
        <v>8290</v>
      </c>
      <c r="H6" s="306">
        <v>15590</v>
      </c>
    </row>
    <row r="7" spans="1:9">
      <c r="A7" s="306" t="s">
        <v>802</v>
      </c>
      <c r="B7" s="306">
        <v>1420</v>
      </c>
      <c r="C7" s="306">
        <v>1570</v>
      </c>
      <c r="D7" s="306">
        <v>15360</v>
      </c>
      <c r="E7" s="306">
        <v>6310</v>
      </c>
      <c r="F7" s="306">
        <v>2360</v>
      </c>
      <c r="G7" s="306">
        <v>11730</v>
      </c>
      <c r="H7" s="306">
        <v>8340</v>
      </c>
    </row>
    <row r="8" spans="1:9">
      <c r="A8" s="306" t="s">
        <v>801</v>
      </c>
      <c r="B8" s="306">
        <v>15620</v>
      </c>
      <c r="C8" s="306">
        <v>5370</v>
      </c>
      <c r="D8" s="306">
        <v>19630</v>
      </c>
      <c r="E8" s="306">
        <v>1470</v>
      </c>
      <c r="F8" s="306">
        <v>11650</v>
      </c>
      <c r="G8" s="306">
        <v>410</v>
      </c>
      <c r="H8" s="306">
        <v>7520</v>
      </c>
    </row>
    <row r="9" spans="1:9">
      <c r="A9" s="306" t="s">
        <v>800</v>
      </c>
      <c r="B9" s="306">
        <v>17420</v>
      </c>
      <c r="C9" s="306">
        <v>3910</v>
      </c>
      <c r="D9" s="306">
        <v>6690</v>
      </c>
      <c r="E9" s="306">
        <v>15610</v>
      </c>
      <c r="F9" s="306">
        <v>990</v>
      </c>
      <c r="G9" s="306">
        <v>5520</v>
      </c>
      <c r="H9" s="306">
        <v>7870</v>
      </c>
    </row>
    <row r="10" spans="1:9">
      <c r="A10" s="306" t="s">
        <v>799</v>
      </c>
      <c r="B10" s="306">
        <v>2180</v>
      </c>
      <c r="C10" s="306">
        <v>12880</v>
      </c>
      <c r="D10" s="306">
        <v>13100</v>
      </c>
      <c r="E10" s="306">
        <v>12140</v>
      </c>
      <c r="F10" s="306">
        <v>11150</v>
      </c>
      <c r="G10" s="306">
        <v>11200</v>
      </c>
      <c r="H10" s="306">
        <v>3580</v>
      </c>
    </row>
    <row r="11" spans="1:9">
      <c r="A11" s="306" t="s">
        <v>798</v>
      </c>
      <c r="B11" s="306">
        <v>17700</v>
      </c>
      <c r="C11" s="306">
        <v>1250</v>
      </c>
      <c r="D11" s="306">
        <v>4150</v>
      </c>
      <c r="E11" s="306">
        <v>16900</v>
      </c>
      <c r="F11" s="306">
        <v>14750</v>
      </c>
      <c r="G11" s="306">
        <v>6190</v>
      </c>
      <c r="H11" s="306">
        <v>10780</v>
      </c>
    </row>
    <row r="12" spans="1:9">
      <c r="A12" s="306" t="s">
        <v>797</v>
      </c>
      <c r="B12" s="306">
        <v>19610</v>
      </c>
      <c r="C12" s="306">
        <v>1250</v>
      </c>
      <c r="D12" s="306">
        <v>8790</v>
      </c>
      <c r="E12" s="306">
        <v>6680</v>
      </c>
      <c r="F12" s="306">
        <v>12020</v>
      </c>
      <c r="G12" s="306">
        <v>6240</v>
      </c>
      <c r="H12" s="306">
        <v>6570</v>
      </c>
    </row>
    <row r="13" spans="1:9">
      <c r="A13" s="306" t="s">
        <v>796</v>
      </c>
      <c r="B13" s="306">
        <v>11990</v>
      </c>
      <c r="C13" s="306">
        <v>7100</v>
      </c>
      <c r="D13" s="306">
        <v>4990</v>
      </c>
      <c r="E13" s="306">
        <v>4390</v>
      </c>
      <c r="F13" s="306">
        <v>3090</v>
      </c>
      <c r="G13" s="306">
        <v>6640</v>
      </c>
      <c r="H13" s="306">
        <v>3090</v>
      </c>
    </row>
    <row r="14" spans="1:9">
      <c r="A14" s="306" t="s">
        <v>795</v>
      </c>
      <c r="B14" s="306">
        <v>7180</v>
      </c>
      <c r="C14" s="306">
        <v>8270</v>
      </c>
      <c r="D14" s="306">
        <v>7350</v>
      </c>
      <c r="E14" s="306">
        <v>4300</v>
      </c>
      <c r="F14" s="306">
        <v>1620</v>
      </c>
      <c r="G14" s="306">
        <v>9130</v>
      </c>
      <c r="H14" s="306">
        <v>5280</v>
      </c>
    </row>
    <row r="15" spans="1:9">
      <c r="A15" s="306" t="s">
        <v>794</v>
      </c>
      <c r="B15" s="306">
        <v>9540</v>
      </c>
      <c r="C15" s="306">
        <v>10490</v>
      </c>
      <c r="D15" s="306">
        <v>710</v>
      </c>
      <c r="E15" s="306">
        <v>8620</v>
      </c>
      <c r="F15" s="306">
        <v>12700</v>
      </c>
      <c r="G15" s="306">
        <v>14040</v>
      </c>
      <c r="H15" s="306">
        <v>12000</v>
      </c>
    </row>
    <row r="16" spans="1:9">
      <c r="A16" s="306" t="s">
        <v>793</v>
      </c>
      <c r="B16" s="306">
        <v>16280</v>
      </c>
      <c r="C16" s="306">
        <v>17330</v>
      </c>
      <c r="D16" s="306">
        <v>16720</v>
      </c>
      <c r="E16" s="306">
        <v>15780</v>
      </c>
      <c r="F16" s="306">
        <v>18240</v>
      </c>
      <c r="G16" s="306">
        <v>7110</v>
      </c>
      <c r="H16" s="306">
        <v>12820</v>
      </c>
    </row>
    <row r="17" spans="1:8">
      <c r="A17" s="306" t="s">
        <v>792</v>
      </c>
      <c r="B17" s="306">
        <v>7060</v>
      </c>
      <c r="C17" s="306">
        <v>8270</v>
      </c>
      <c r="D17" s="306">
        <v>4610</v>
      </c>
      <c r="E17" s="306">
        <v>7330</v>
      </c>
      <c r="F17" s="306">
        <v>7640</v>
      </c>
      <c r="G17" s="306">
        <v>9940</v>
      </c>
      <c r="H17" s="306">
        <v>5420</v>
      </c>
    </row>
    <row r="18" spans="1:8">
      <c r="A18" s="306" t="s">
        <v>791</v>
      </c>
      <c r="B18" s="306">
        <v>3380</v>
      </c>
      <c r="C18" s="306">
        <v>17300</v>
      </c>
      <c r="D18" s="306">
        <v>4560</v>
      </c>
      <c r="E18" s="306">
        <v>12570</v>
      </c>
      <c r="F18" s="306">
        <v>6830</v>
      </c>
      <c r="G18" s="306">
        <v>3000</v>
      </c>
      <c r="H18" s="306">
        <v>8710</v>
      </c>
    </row>
    <row r="19" spans="1:8">
      <c r="A19" s="306" t="s">
        <v>790</v>
      </c>
      <c r="B19" s="306">
        <v>18560</v>
      </c>
      <c r="C19" s="306">
        <v>19990</v>
      </c>
      <c r="D19" s="306">
        <v>20</v>
      </c>
      <c r="E19" s="306">
        <v>16920</v>
      </c>
      <c r="F19" s="306">
        <v>7120</v>
      </c>
      <c r="G19" s="306">
        <v>7820</v>
      </c>
      <c r="H19" s="306">
        <v>1750</v>
      </c>
    </row>
    <row r="20" spans="1:8">
      <c r="A20" s="306" t="s">
        <v>757</v>
      </c>
      <c r="B20" s="306">
        <v>6930</v>
      </c>
      <c r="C20" s="306">
        <v>10130</v>
      </c>
      <c r="D20" s="306">
        <v>11450</v>
      </c>
      <c r="E20" s="306">
        <v>17350</v>
      </c>
      <c r="F20" s="306">
        <v>11540</v>
      </c>
      <c r="G20" s="306">
        <v>16940</v>
      </c>
      <c r="H20" s="306">
        <v>5830</v>
      </c>
    </row>
    <row r="21" spans="1:8">
      <c r="A21" s="306" t="s">
        <v>756</v>
      </c>
      <c r="B21" s="306">
        <v>13880</v>
      </c>
      <c r="C21" s="306">
        <v>15160</v>
      </c>
      <c r="D21" s="306">
        <v>3730</v>
      </c>
      <c r="E21" s="306">
        <v>5820</v>
      </c>
      <c r="F21" s="306">
        <v>10170</v>
      </c>
      <c r="G21" s="306">
        <v>18960</v>
      </c>
      <c r="H21" s="306">
        <v>6520</v>
      </c>
    </row>
    <row r="22" spans="1:8">
      <c r="A22" s="306" t="s">
        <v>755</v>
      </c>
      <c r="B22" s="306">
        <v>5250</v>
      </c>
      <c r="C22" s="306">
        <v>18850</v>
      </c>
      <c r="D22" s="306">
        <v>17780</v>
      </c>
      <c r="E22" s="306">
        <v>7560</v>
      </c>
      <c r="F22" s="306">
        <v>3380</v>
      </c>
      <c r="G22" s="306">
        <v>5970</v>
      </c>
      <c r="H22" s="306">
        <v>9090</v>
      </c>
    </row>
  </sheetData>
  <mergeCells count="1">
    <mergeCell ref="A1:H1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28"/>
  <sheetViews>
    <sheetView workbookViewId="0">
      <selection activeCell="B7" sqref="B7:D7"/>
    </sheetView>
  </sheetViews>
  <sheetFormatPr defaultColWidth="9" defaultRowHeight="17.399999999999999"/>
  <cols>
    <col min="1" max="1" width="3" style="63" customWidth="1"/>
    <col min="2" max="4" width="14.3984375" style="63" customWidth="1"/>
    <col min="5" max="5" width="3" style="63" customWidth="1"/>
    <col min="6" max="6" width="12.69921875" style="63" customWidth="1"/>
    <col min="7" max="7" width="9.5" style="63" customWidth="1"/>
    <col min="8" max="8" width="17.69921875" style="63" customWidth="1"/>
    <col min="9" max="9" width="15.59765625" style="63" customWidth="1"/>
    <col min="10" max="10" width="11.09765625" style="63" customWidth="1"/>
    <col min="11" max="16384" width="9" style="63"/>
  </cols>
  <sheetData>
    <row r="6" spans="2:9" ht="18" thickBot="1"/>
    <row r="7" spans="2:9" s="74" customFormat="1">
      <c r="B7" s="430" t="s">
        <v>153</v>
      </c>
      <c r="C7" s="431"/>
      <c r="D7" s="432"/>
      <c r="F7" s="430" t="s">
        <v>152</v>
      </c>
      <c r="G7" s="431"/>
      <c r="H7" s="431"/>
      <c r="I7" s="432"/>
    </row>
    <row r="8" spans="2:9" s="74" customFormat="1">
      <c r="B8" s="433" t="s">
        <v>151</v>
      </c>
      <c r="C8" s="434"/>
      <c r="D8" s="435"/>
      <c r="F8" s="433" t="s">
        <v>150</v>
      </c>
      <c r="G8" s="434"/>
      <c r="H8" s="434"/>
      <c r="I8" s="435"/>
    </row>
    <row r="9" spans="2:9" s="74" customFormat="1" ht="18" thickBot="1">
      <c r="B9" s="77"/>
      <c r="C9" s="76"/>
      <c r="D9" s="75"/>
      <c r="F9" s="77"/>
      <c r="G9" s="76"/>
      <c r="H9" s="76"/>
      <c r="I9" s="75"/>
    </row>
    <row r="10" spans="2:9" ht="18" thickTop="1">
      <c r="B10" s="251" t="s">
        <v>149</v>
      </c>
      <c r="C10" s="252" t="s">
        <v>148</v>
      </c>
      <c r="D10" s="253" t="s">
        <v>118</v>
      </c>
      <c r="F10" s="436" t="s">
        <v>147</v>
      </c>
      <c r="G10" s="437"/>
      <c r="H10" s="254" t="s">
        <v>118</v>
      </c>
      <c r="I10" s="255" t="s">
        <v>146</v>
      </c>
    </row>
    <row r="11" spans="2:9">
      <c r="B11" s="69" t="s">
        <v>145</v>
      </c>
      <c r="C11" s="68" t="s">
        <v>144</v>
      </c>
      <c r="D11" s="67">
        <v>1</v>
      </c>
      <c r="F11" s="438" t="s">
        <v>143</v>
      </c>
      <c r="G11" s="439"/>
      <c r="H11" s="88" t="s">
        <v>142</v>
      </c>
      <c r="I11" s="87" t="str">
        <f>F11&amp;"귀하"</f>
        <v>김철수귀하</v>
      </c>
    </row>
    <row r="12" spans="2:9" ht="18" thickBot="1">
      <c r="B12" s="69" t="s">
        <v>141</v>
      </c>
      <c r="C12" s="68" t="s">
        <v>140</v>
      </c>
      <c r="D12" s="80" t="s">
        <v>139</v>
      </c>
      <c r="F12" s="86">
        <v>770201</v>
      </c>
      <c r="G12" s="85">
        <v>2075111</v>
      </c>
      <c r="H12" s="84" t="s">
        <v>138</v>
      </c>
      <c r="I12" s="83" t="str">
        <f>F12&amp;"-"&amp;G12</f>
        <v>770201-2075111</v>
      </c>
    </row>
    <row r="13" spans="2:9">
      <c r="B13" s="69" t="s">
        <v>137</v>
      </c>
      <c r="C13" s="68" t="s">
        <v>136</v>
      </c>
      <c r="D13" s="80" t="s">
        <v>135</v>
      </c>
      <c r="F13" s="82"/>
      <c r="G13" s="82"/>
      <c r="H13" s="81"/>
      <c r="I13" s="81"/>
    </row>
    <row r="14" spans="2:9">
      <c r="B14" s="69" t="s">
        <v>134</v>
      </c>
      <c r="C14" s="68" t="s">
        <v>133</v>
      </c>
      <c r="D14" s="80" t="s">
        <v>132</v>
      </c>
      <c r="F14" s="79"/>
      <c r="G14" s="79"/>
      <c r="H14" s="78"/>
      <c r="I14" s="78"/>
    </row>
    <row r="15" spans="2:9">
      <c r="B15" s="69" t="s">
        <v>131</v>
      </c>
      <c r="C15" s="68" t="s">
        <v>130</v>
      </c>
      <c r="D15" s="80" t="s">
        <v>129</v>
      </c>
      <c r="F15" s="79"/>
      <c r="G15" s="79"/>
      <c r="H15" s="78"/>
      <c r="I15" s="78"/>
    </row>
    <row r="16" spans="2:9" ht="18" thickBot="1">
      <c r="B16" s="66" t="s">
        <v>128</v>
      </c>
      <c r="C16" s="65" t="s">
        <v>127</v>
      </c>
      <c r="D16" s="70" t="s">
        <v>126</v>
      </c>
      <c r="F16" s="79"/>
      <c r="G16" s="79"/>
      <c r="H16" s="78"/>
      <c r="I16" s="78"/>
    </row>
    <row r="18" spans="2:9" ht="18" thickBot="1"/>
    <row r="19" spans="2:9">
      <c r="B19" s="430" t="s">
        <v>125</v>
      </c>
      <c r="C19" s="431"/>
      <c r="D19" s="432"/>
      <c r="F19" s="430" t="s">
        <v>124</v>
      </c>
      <c r="G19" s="431"/>
      <c r="H19" s="431"/>
      <c r="I19" s="432"/>
    </row>
    <row r="20" spans="2:9">
      <c r="B20" s="433" t="s">
        <v>123</v>
      </c>
      <c r="C20" s="434"/>
      <c r="D20" s="435"/>
      <c r="F20" s="433" t="s">
        <v>122</v>
      </c>
      <c r="G20" s="434"/>
      <c r="H20" s="434"/>
      <c r="I20" s="435"/>
    </row>
    <row r="21" spans="2:9" s="74" customFormat="1" ht="18" thickBot="1">
      <c r="B21" s="77"/>
      <c r="C21" s="76"/>
      <c r="D21" s="75"/>
      <c r="F21" s="77"/>
      <c r="G21" s="76"/>
      <c r="H21" s="76"/>
      <c r="I21" s="75"/>
    </row>
    <row r="22" spans="2:9" ht="18" thickTop="1">
      <c r="B22" s="251" t="s">
        <v>120</v>
      </c>
      <c r="C22" s="252" t="s">
        <v>119</v>
      </c>
      <c r="D22" s="253" t="s">
        <v>121</v>
      </c>
      <c r="F22" s="256" t="s">
        <v>120</v>
      </c>
      <c r="G22" s="440" t="s">
        <v>119</v>
      </c>
      <c r="H22" s="440"/>
      <c r="I22" s="257" t="s">
        <v>118</v>
      </c>
    </row>
    <row r="23" spans="2:9">
      <c r="B23" s="73" t="s">
        <v>117</v>
      </c>
      <c r="C23" s="68" t="s">
        <v>116</v>
      </c>
      <c r="D23" s="67" t="s">
        <v>115</v>
      </c>
      <c r="F23" s="426" t="s">
        <v>114</v>
      </c>
      <c r="G23" s="427" t="s">
        <v>113</v>
      </c>
      <c r="H23" s="427"/>
      <c r="I23" s="428" t="s">
        <v>112</v>
      </c>
    </row>
    <row r="24" spans="2:9">
      <c r="B24" s="69" t="s">
        <v>111</v>
      </c>
      <c r="C24" s="68" t="s">
        <v>110</v>
      </c>
      <c r="D24" s="67" t="s">
        <v>109</v>
      </c>
      <c r="F24" s="426"/>
      <c r="G24" s="427" t="s">
        <v>108</v>
      </c>
      <c r="H24" s="427"/>
      <c r="I24" s="429"/>
    </row>
    <row r="25" spans="2:9" ht="18" thickBot="1">
      <c r="B25" s="69" t="s">
        <v>107</v>
      </c>
      <c r="C25" s="68" t="s">
        <v>106</v>
      </c>
      <c r="D25" s="67" t="s">
        <v>105</v>
      </c>
      <c r="F25" s="72" t="s">
        <v>104</v>
      </c>
      <c r="G25" s="71" t="s">
        <v>103</v>
      </c>
      <c r="H25" s="71"/>
      <c r="I25" s="70" t="s">
        <v>102</v>
      </c>
    </row>
    <row r="26" spans="2:9">
      <c r="B26" s="69" t="s">
        <v>101</v>
      </c>
      <c r="C26" s="68" t="s">
        <v>100</v>
      </c>
      <c r="D26" s="67" t="s">
        <v>99</v>
      </c>
    </row>
    <row r="27" spans="2:9">
      <c r="B27" s="69" t="s">
        <v>98</v>
      </c>
      <c r="C27" s="68" t="s">
        <v>97</v>
      </c>
      <c r="D27" s="67" t="s">
        <v>96</v>
      </c>
    </row>
    <row r="28" spans="2:9" ht="18" thickBot="1">
      <c r="B28" s="66" t="s">
        <v>95</v>
      </c>
      <c r="C28" s="65" t="s">
        <v>94</v>
      </c>
      <c r="D28" s="64" t="s">
        <v>93</v>
      </c>
    </row>
  </sheetData>
  <mergeCells count="15">
    <mergeCell ref="F23:F24"/>
    <mergeCell ref="G23:H23"/>
    <mergeCell ref="I23:I24"/>
    <mergeCell ref="G24:H24"/>
    <mergeCell ref="B7:D7"/>
    <mergeCell ref="F7:I7"/>
    <mergeCell ref="B8:D8"/>
    <mergeCell ref="F8:I8"/>
    <mergeCell ref="F10:G10"/>
    <mergeCell ref="F11:G11"/>
    <mergeCell ref="B19:D19"/>
    <mergeCell ref="F19:I19"/>
    <mergeCell ref="B20:D20"/>
    <mergeCell ref="F20:I20"/>
    <mergeCell ref="G22:H22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31" sqref="C31"/>
    </sheetView>
  </sheetViews>
  <sheetFormatPr defaultRowHeight="17.399999999999999"/>
  <sheetData>
    <row r="1" spans="1:6" ht="25.2">
      <c r="A1" s="441" t="s">
        <v>165</v>
      </c>
      <c r="B1" s="441"/>
      <c r="C1" s="441"/>
      <c r="D1" s="441"/>
      <c r="E1" s="441"/>
      <c r="F1" s="441"/>
    </row>
    <row r="3" spans="1:6">
      <c r="A3" s="91" t="s">
        <v>164</v>
      </c>
      <c r="B3" s="91" t="s">
        <v>163</v>
      </c>
      <c r="C3" s="91" t="s">
        <v>162</v>
      </c>
      <c r="D3" s="91" t="s">
        <v>161</v>
      </c>
      <c r="E3" s="91" t="s">
        <v>160</v>
      </c>
      <c r="F3" s="91" t="s">
        <v>159</v>
      </c>
    </row>
    <row r="4" spans="1:6">
      <c r="A4" s="90" t="s">
        <v>158</v>
      </c>
      <c r="B4" s="89">
        <v>7000</v>
      </c>
      <c r="C4" s="89">
        <v>20</v>
      </c>
      <c r="D4" s="89"/>
      <c r="E4" s="89"/>
      <c r="F4" s="89"/>
    </row>
    <row r="5" spans="1:6">
      <c r="A5" s="90" t="s">
        <v>157</v>
      </c>
      <c r="B5" s="89">
        <v>3000</v>
      </c>
      <c r="C5" s="89">
        <v>45</v>
      </c>
      <c r="D5" s="89"/>
      <c r="E5" s="89"/>
      <c r="F5" s="89"/>
    </row>
    <row r="6" spans="1:6">
      <c r="A6" s="90" t="s">
        <v>156</v>
      </c>
      <c r="B6" s="89">
        <v>85000</v>
      </c>
      <c r="C6" s="89">
        <v>13</v>
      </c>
      <c r="D6" s="89"/>
      <c r="E6" s="89"/>
      <c r="F6" s="89"/>
    </row>
    <row r="7" spans="1:6">
      <c r="A7" s="90" t="s">
        <v>155</v>
      </c>
      <c r="B7" s="89">
        <v>7500</v>
      </c>
      <c r="C7" s="89">
        <v>18</v>
      </c>
      <c r="D7" s="89"/>
      <c r="E7" s="89"/>
      <c r="F7" s="89"/>
    </row>
    <row r="8" spans="1:6">
      <c r="A8" s="90" t="s">
        <v>154</v>
      </c>
      <c r="B8" s="89">
        <v>90000</v>
      </c>
      <c r="C8" s="89">
        <v>5</v>
      </c>
      <c r="D8" s="89"/>
      <c r="E8" s="89"/>
      <c r="F8" s="89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workbookViewId="0">
      <selection activeCell="B3" sqref="B3"/>
    </sheetView>
  </sheetViews>
  <sheetFormatPr defaultRowHeight="17.399999999999999"/>
  <cols>
    <col min="1" max="1" width="1.5" customWidth="1"/>
    <col min="3" max="4" width="10.8984375" customWidth="1"/>
    <col min="5" max="5" width="10.69921875" customWidth="1"/>
  </cols>
  <sheetData>
    <row r="1" spans="2:12" ht="13.5" customHeight="1" thickBot="1"/>
    <row r="2" spans="2:12" ht="22.5" customHeight="1" thickBot="1">
      <c r="B2" s="103" t="s">
        <v>832</v>
      </c>
      <c r="C2" s="102"/>
      <c r="D2" s="102"/>
      <c r="E2" s="102"/>
      <c r="F2" s="102"/>
      <c r="G2" s="102"/>
      <c r="H2" s="102"/>
      <c r="I2" s="102"/>
      <c r="J2" s="102"/>
      <c r="K2" s="102"/>
      <c r="L2" s="101"/>
    </row>
    <row r="4" spans="2:12" ht="27.6">
      <c r="B4" s="442" t="s">
        <v>189</v>
      </c>
      <c r="C4" s="442"/>
      <c r="D4" s="442"/>
      <c r="E4" s="442"/>
      <c r="F4" s="442"/>
      <c r="G4" s="442"/>
      <c r="H4" s="442"/>
      <c r="I4" s="442"/>
    </row>
    <row r="5" spans="2:12">
      <c r="B5" s="92"/>
      <c r="C5" s="92"/>
      <c r="D5" s="92"/>
      <c r="E5" s="92"/>
      <c r="F5" s="92"/>
      <c r="G5" s="92"/>
      <c r="H5" s="92"/>
      <c r="I5" s="92"/>
    </row>
    <row r="6" spans="2:12">
      <c r="B6" s="100" t="s">
        <v>188</v>
      </c>
      <c r="C6" s="100" t="s">
        <v>187</v>
      </c>
      <c r="D6" s="100" t="s">
        <v>186</v>
      </c>
      <c r="E6" s="100" t="s">
        <v>185</v>
      </c>
      <c r="F6" s="100" t="s">
        <v>184</v>
      </c>
      <c r="G6" s="100" t="s">
        <v>183</v>
      </c>
      <c r="H6" s="100" t="s">
        <v>182</v>
      </c>
      <c r="I6" s="100" t="s">
        <v>181</v>
      </c>
    </row>
    <row r="7" spans="2:12">
      <c r="B7" s="99" t="s">
        <v>180</v>
      </c>
      <c r="C7" s="98">
        <v>1650</v>
      </c>
      <c r="D7" s="98">
        <v>1810</v>
      </c>
      <c r="E7" s="98">
        <v>1970</v>
      </c>
      <c r="F7" s="98">
        <v>2130</v>
      </c>
      <c r="G7" s="98">
        <v>2290</v>
      </c>
      <c r="H7" s="98">
        <v>2450</v>
      </c>
      <c r="I7" s="98">
        <f t="shared" ref="I7:I12" si="0">SUM(C7:H7)</f>
        <v>12300</v>
      </c>
    </row>
    <row r="8" spans="2:12">
      <c r="B8" s="99" t="s">
        <v>179</v>
      </c>
      <c r="C8" s="98">
        <v>1800</v>
      </c>
      <c r="D8" s="98">
        <v>1900</v>
      </c>
      <c r="E8" s="98">
        <v>2000</v>
      </c>
      <c r="F8" s="98">
        <v>2100</v>
      </c>
      <c r="G8" s="98">
        <v>2200</v>
      </c>
      <c r="H8" s="98">
        <v>2300</v>
      </c>
      <c r="I8" s="98">
        <f t="shared" si="0"/>
        <v>12300</v>
      </c>
    </row>
    <row r="9" spans="2:12">
      <c r="B9" s="99" t="s">
        <v>178</v>
      </c>
      <c r="C9" s="98">
        <v>1600</v>
      </c>
      <c r="D9" s="98">
        <v>1650</v>
      </c>
      <c r="E9" s="98">
        <v>1700</v>
      </c>
      <c r="F9" s="98">
        <v>1750</v>
      </c>
      <c r="G9" s="98">
        <v>1800</v>
      </c>
      <c r="H9" s="98">
        <v>1850</v>
      </c>
      <c r="I9" s="98">
        <f t="shared" si="0"/>
        <v>10350</v>
      </c>
    </row>
    <row r="10" spans="2:12">
      <c r="B10" s="99" t="s">
        <v>168</v>
      </c>
      <c r="C10" s="98">
        <v>1750</v>
      </c>
      <c r="D10" s="98">
        <v>1790</v>
      </c>
      <c r="E10" s="98">
        <v>1830</v>
      </c>
      <c r="F10" s="98">
        <v>1870</v>
      </c>
      <c r="G10" s="98">
        <v>1910</v>
      </c>
      <c r="H10" s="98">
        <v>1950</v>
      </c>
      <c r="I10" s="98">
        <f t="shared" si="0"/>
        <v>11100</v>
      </c>
    </row>
    <row r="11" spans="2:12">
      <c r="B11" s="99" t="s">
        <v>177</v>
      </c>
      <c r="C11" s="98">
        <v>1520</v>
      </c>
      <c r="D11" s="98">
        <v>1600</v>
      </c>
      <c r="E11" s="98">
        <v>1680</v>
      </c>
      <c r="F11" s="98">
        <v>1760</v>
      </c>
      <c r="G11" s="98">
        <v>1840</v>
      </c>
      <c r="H11" s="98">
        <v>1920</v>
      </c>
      <c r="I11" s="98">
        <f t="shared" si="0"/>
        <v>10320</v>
      </c>
    </row>
    <row r="12" spans="2:12">
      <c r="B12" s="99" t="s">
        <v>176</v>
      </c>
      <c r="C12" s="98">
        <v>1770</v>
      </c>
      <c r="D12" s="98">
        <v>1920</v>
      </c>
      <c r="E12" s="98">
        <v>2070</v>
      </c>
      <c r="F12" s="98">
        <v>2220</v>
      </c>
      <c r="G12" s="98">
        <v>2370</v>
      </c>
      <c r="H12" s="98">
        <v>2520</v>
      </c>
      <c r="I12" s="98">
        <f t="shared" si="0"/>
        <v>12870</v>
      </c>
    </row>
    <row r="13" spans="2:12">
      <c r="B13" s="92"/>
      <c r="C13" s="92"/>
      <c r="D13" s="92"/>
      <c r="E13" s="92"/>
      <c r="F13" s="92"/>
      <c r="G13" s="92"/>
      <c r="H13" s="92"/>
      <c r="I13" s="92"/>
    </row>
    <row r="14" spans="2:12" ht="25.2">
      <c r="B14" s="443" t="s">
        <v>175</v>
      </c>
      <c r="C14" s="443"/>
      <c r="D14" s="443"/>
      <c r="E14" s="443"/>
      <c r="F14" s="92"/>
      <c r="G14" s="92"/>
      <c r="H14" s="92"/>
      <c r="I14" s="92"/>
    </row>
    <row r="15" spans="2:12">
      <c r="B15" s="97"/>
      <c r="C15" s="92"/>
      <c r="D15" s="92"/>
      <c r="E15" s="92"/>
      <c r="F15" s="92"/>
      <c r="G15" s="92"/>
      <c r="H15" s="92"/>
      <c r="I15" s="92"/>
    </row>
    <row r="16" spans="2:12">
      <c r="B16" s="96" t="s">
        <v>174</v>
      </c>
      <c r="C16" s="96" t="s">
        <v>173</v>
      </c>
      <c r="D16" s="96" t="s">
        <v>172</v>
      </c>
      <c r="E16" s="92"/>
      <c r="F16" s="92"/>
      <c r="G16" s="92"/>
      <c r="H16" s="92"/>
      <c r="I16" s="92"/>
    </row>
    <row r="17" spans="2:9">
      <c r="B17" s="95" t="s">
        <v>171</v>
      </c>
      <c r="C17" s="94"/>
      <c r="D17" s="93"/>
      <c r="E17" s="92"/>
      <c r="F17" s="92"/>
      <c r="G17" s="92"/>
      <c r="H17" s="92"/>
      <c r="I17" s="92"/>
    </row>
    <row r="18" spans="2:9">
      <c r="B18" s="95" t="s">
        <v>170</v>
      </c>
      <c r="C18" s="94"/>
      <c r="D18" s="93"/>
      <c r="E18" s="92"/>
      <c r="F18" s="92"/>
      <c r="G18" s="92"/>
      <c r="H18" s="92"/>
      <c r="I18" s="92"/>
    </row>
    <row r="19" spans="2:9">
      <c r="B19" s="95" t="s">
        <v>169</v>
      </c>
      <c r="C19" s="94"/>
      <c r="D19" s="93"/>
      <c r="E19" s="92"/>
      <c r="F19" s="92"/>
      <c r="G19" s="92"/>
      <c r="H19" s="92"/>
      <c r="I19" s="92"/>
    </row>
    <row r="20" spans="2:9">
      <c r="B20" s="95" t="s">
        <v>168</v>
      </c>
      <c r="C20" s="94"/>
      <c r="D20" s="93"/>
      <c r="E20" s="92"/>
      <c r="F20" s="92"/>
      <c r="G20" s="92"/>
      <c r="H20" s="92"/>
      <c r="I20" s="92"/>
    </row>
    <row r="21" spans="2:9">
      <c r="B21" s="95" t="s">
        <v>167</v>
      </c>
      <c r="C21" s="94"/>
      <c r="D21" s="93"/>
      <c r="E21" s="92"/>
      <c r="F21" s="92"/>
      <c r="G21" s="92"/>
      <c r="H21" s="92"/>
      <c r="I21" s="92"/>
    </row>
    <row r="22" spans="2:9">
      <c r="B22" s="95" t="s">
        <v>166</v>
      </c>
      <c r="C22" s="94"/>
      <c r="D22" s="93"/>
      <c r="E22" s="92"/>
      <c r="F22" s="92"/>
      <c r="G22" s="92"/>
      <c r="H22" s="92"/>
      <c r="I22" s="92"/>
    </row>
    <row r="23" spans="2:9">
      <c r="E23" s="92"/>
    </row>
    <row r="24" spans="2:9">
      <c r="E24" s="92"/>
    </row>
  </sheetData>
  <mergeCells count="2">
    <mergeCell ref="B4:I4"/>
    <mergeCell ref="B14:E1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복습</vt:lpstr>
      <vt:lpstr>빈셀채우기1</vt:lpstr>
      <vt:lpstr>빈셀 채우기2</vt:lpstr>
      <vt:lpstr>1월</vt:lpstr>
      <vt:lpstr>2월</vt:lpstr>
      <vt:lpstr>3월</vt:lpstr>
      <vt:lpstr>연산자 기본</vt:lpstr>
      <vt:lpstr>기본 수식</vt:lpstr>
      <vt:lpstr>셀 참조</vt:lpstr>
      <vt:lpstr>상대와절대참조</vt:lpstr>
      <vt:lpstr>절대참조</vt:lpstr>
      <vt:lpstr>혼합참조</vt:lpstr>
      <vt:lpstr>혼합참조2</vt:lpstr>
      <vt:lpstr>상반기</vt:lpstr>
      <vt:lpstr>하반기</vt:lpstr>
      <vt:lpstr>전체</vt:lpstr>
      <vt:lpstr>이름정의</vt:lpstr>
      <vt:lpstr>조건부서식_수식</vt:lpstr>
      <vt:lpstr>조건부서식1</vt:lpstr>
      <vt:lpstr>조건부서식2</vt:lpstr>
      <vt:lpstr>조건부서식3</vt:lpstr>
      <vt:lpstr>조건부서식4</vt:lpstr>
      <vt:lpstr>자동합계</vt:lpstr>
      <vt:lpstr>자동합계응용</vt:lpstr>
      <vt:lpstr>COUNT 계열</vt:lpstr>
      <vt:lpstr>COUNTIF&amp;SUMIF</vt:lpstr>
      <vt:lpstr>IF</vt:lpstr>
      <vt:lpstr>VLOOKUP</vt:lpstr>
      <vt:lpstr>ROUND계열</vt:lpstr>
      <vt:lpstr>문자열계열</vt:lpstr>
      <vt:lpstr>날짜계열</vt:lpstr>
      <vt:lpstr>RANK</vt:lpstr>
      <vt:lpstr>복습2</vt:lpstr>
      <vt:lpstr>제품목록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서정아;Seo</dc:creator>
  <cp:lastModifiedBy>AYoonJung</cp:lastModifiedBy>
  <dcterms:created xsi:type="dcterms:W3CDTF">2007-01-07T12:27:00Z</dcterms:created>
  <dcterms:modified xsi:type="dcterms:W3CDTF">2022-06-14T07:49:12Z</dcterms:modified>
</cp:coreProperties>
</file>