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.xml" ContentType="application/vnd.ms-excel.controlproperties+xml"/>
  <Override PartName="/xl/drawings/drawing10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onJung\Desktop\OA수업자료\엑셀\"/>
    </mc:Choice>
  </mc:AlternateContent>
  <bookViews>
    <workbookView xWindow="0" yWindow="0" windowWidth="23040" windowHeight="8988" tabRatio="763" firstSheet="4" activeTab="13"/>
  </bookViews>
  <sheets>
    <sheet name="피벗1" sheetId="18" r:id="rId1"/>
    <sheet name="피벗2" sheetId="17" r:id="rId2"/>
    <sheet name="피벗테이블" sheetId="2" r:id="rId3"/>
    <sheet name="피벗테이블2" sheetId="1" r:id="rId4"/>
    <sheet name="피벗테이블2-결과" sheetId="3" r:id="rId5"/>
    <sheet name="피벗테이블3" sheetId="6" r:id="rId6"/>
    <sheet name="피벗테이블3-결과" sheetId="7" r:id="rId7"/>
    <sheet name="2_그룹화" sheetId="9" r:id="rId8"/>
    <sheet name="3_그룹화2" sheetId="10" r:id="rId9"/>
    <sheet name="3_비율표시" sheetId="12" r:id="rId10"/>
    <sheet name="4_계산필드" sheetId="11" r:id="rId11"/>
    <sheet name="목록상자" sheetId="14" r:id="rId12"/>
    <sheet name="발주내역" sheetId="13" r:id="rId13"/>
    <sheet name="콤보_옵션" sheetId="16" r:id="rId14"/>
    <sheet name="사원정보" sheetId="15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3" hidden="1">피벗테이블2!$B$5:$J$113</definedName>
    <definedName name="MS_Access_Database_Query_3" localSheetId="0">피벗1!#REF!</definedName>
    <definedName name="브랜드" localSheetId="2">#REF!</definedName>
    <definedName name="브랜드">#REF!</definedName>
    <definedName name="삼학년">'[1]3학년입력'!$E$1:$E$65536</definedName>
    <definedName name="생산량">'[2]시나리오1(예제)'!$B$3</definedName>
    <definedName name="이학년">'[1]2학년입력'!$E$1:$E$65536</definedName>
    <definedName name="일학년">'[1]1학년입력'!$E$1:$E$65536</definedName>
    <definedName name="재고단가">'[2]시나리오1(예제)'!$B$6</definedName>
    <definedName name="재고량">'[2]시나리오1(예제)'!$B$9</definedName>
    <definedName name="재고비용">'[2]시나리오1(예제)'!$B$10</definedName>
    <definedName name="제품군" localSheetId="2">#REF!</definedName>
    <definedName name="제품군">#REF!</definedName>
    <definedName name="제품명">'[2]6.기타함수'!#REF!</definedName>
    <definedName name="주문처">'[2]6.기타함수'!#REF!</definedName>
    <definedName name="판매가격" localSheetId="0">'[3]기본작업-2'!#REF!</definedName>
    <definedName name="판매가격">[2]문서1_기초!#REF!</definedName>
    <definedName name="판매단가">'[2]시나리오1(예제)'!$B$5</definedName>
    <definedName name="판매량">'[2]시나리오1(예제)'!$B$4</definedName>
    <definedName name="판매액">'[2]시나리오1(예제)'!$B$8</definedName>
    <definedName name="학생수">'[4]서식(결과)'!$G$5:$H$19</definedName>
  </definedNames>
  <calcPr calcId="162913"/>
  <pivotCaches>
    <pivotCache cacheId="4" r:id="rId20"/>
    <pivotCache cacheId="8" r:id="rId21"/>
  </pivotCaches>
  <fileRecoveryPr repairLoad="1"/>
</workbook>
</file>

<file path=xl/calcChain.xml><?xml version="1.0" encoding="utf-8"?>
<calcChain xmlns="http://schemas.openxmlformats.org/spreadsheetml/2006/main">
  <c r="C12" i="16" l="1"/>
  <c r="C4" i="16"/>
  <c r="C5" i="16"/>
  <c r="L3" i="14"/>
  <c r="F3" i="14"/>
  <c r="G12" i="17" l="1"/>
  <c r="H12" i="17" s="1"/>
  <c r="G11" i="17"/>
  <c r="H11" i="17" s="1"/>
  <c r="G10" i="17"/>
  <c r="H10" i="17" s="1"/>
  <c r="G9" i="17"/>
  <c r="H9" i="17" s="1"/>
  <c r="G8" i="17"/>
  <c r="H8" i="17" s="1"/>
  <c r="G7" i="17"/>
  <c r="H7" i="17" s="1"/>
  <c r="G6" i="17"/>
  <c r="H6" i="17" s="1"/>
  <c r="G5" i="17"/>
  <c r="H5" i="17" s="1"/>
  <c r="G4" i="17"/>
  <c r="H4" i="17" s="1"/>
  <c r="H11" i="15" l="1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B2" i="11"/>
  <c r="E2" i="11" s="1"/>
  <c r="B3" i="11"/>
  <c r="E3" i="11"/>
  <c r="B4" i="11"/>
  <c r="E4" i="11"/>
  <c r="B5" i="11"/>
  <c r="E5" i="11"/>
  <c r="B6" i="11"/>
  <c r="E6" i="11"/>
  <c r="B7" i="11"/>
  <c r="E7" i="11"/>
  <c r="B8" i="11"/>
  <c r="E8" i="11"/>
  <c r="E9" i="11"/>
  <c r="E10" i="11"/>
  <c r="E11" i="11"/>
  <c r="B12" i="11"/>
  <c r="E12" i="11" s="1"/>
  <c r="B13" i="11"/>
  <c r="E13" i="11" s="1"/>
  <c r="B14" i="11"/>
  <c r="E14" i="11" s="1"/>
  <c r="B15" i="11"/>
  <c r="E15" i="11" s="1"/>
  <c r="B16" i="11"/>
  <c r="E16" i="11" s="1"/>
  <c r="B17" i="11"/>
  <c r="E17" i="11" s="1"/>
  <c r="B18" i="11"/>
  <c r="E18" i="11" s="1"/>
  <c r="B19" i="11"/>
  <c r="E19" i="11" s="1"/>
  <c r="B20" i="11"/>
  <c r="E20" i="11" s="1"/>
  <c r="B21" i="11"/>
  <c r="E21" i="11" s="1"/>
  <c r="B22" i="11"/>
  <c r="E22" i="11" s="1"/>
  <c r="B23" i="11"/>
  <c r="E23" i="11" s="1"/>
  <c r="B24" i="11"/>
  <c r="E24" i="11" s="1"/>
  <c r="B25" i="11"/>
  <c r="E25" i="11" s="1"/>
  <c r="B26" i="11"/>
  <c r="E26" i="11" s="1"/>
  <c r="B27" i="11"/>
  <c r="E27" i="11" s="1"/>
  <c r="B28" i="11"/>
  <c r="E28" i="11" s="1"/>
  <c r="B29" i="11"/>
  <c r="E29" i="11" s="1"/>
  <c r="B30" i="11"/>
  <c r="E30" i="11" s="1"/>
  <c r="B31" i="11"/>
  <c r="E31" i="11" s="1"/>
  <c r="B32" i="11"/>
  <c r="E32" i="11" s="1"/>
  <c r="B33" i="11"/>
  <c r="E33" i="11" s="1"/>
  <c r="B34" i="11"/>
  <c r="E34" i="11" s="1"/>
  <c r="B35" i="11"/>
  <c r="E35" i="11" s="1"/>
  <c r="B36" i="11"/>
  <c r="E36" i="11" s="1"/>
  <c r="B37" i="11"/>
  <c r="E37" i="11" s="1"/>
  <c r="B38" i="11"/>
  <c r="E38" i="11" s="1"/>
  <c r="B39" i="11"/>
  <c r="E39" i="11" s="1"/>
  <c r="B40" i="11"/>
  <c r="E40" i="11" s="1"/>
  <c r="B41" i="11"/>
  <c r="E41" i="11" s="1"/>
  <c r="B42" i="11"/>
  <c r="E42" i="11" s="1"/>
  <c r="B43" i="11"/>
  <c r="E43" i="11" s="1"/>
  <c r="B44" i="11"/>
  <c r="E44" i="11" s="1"/>
  <c r="B45" i="11"/>
  <c r="E45" i="11" s="1"/>
  <c r="B46" i="11"/>
  <c r="E46" i="11" s="1"/>
  <c r="B47" i="11"/>
  <c r="E47" i="11" s="1"/>
  <c r="B48" i="11"/>
  <c r="E48" i="11" s="1"/>
  <c r="B49" i="11"/>
  <c r="E49" i="11" s="1"/>
  <c r="B50" i="11"/>
  <c r="E50" i="11" s="1"/>
  <c r="B51" i="11"/>
  <c r="E51" i="11" s="1"/>
  <c r="B52" i="11"/>
  <c r="E52" i="11" s="1"/>
  <c r="B53" i="11"/>
  <c r="E53" i="11" s="1"/>
  <c r="B54" i="11"/>
  <c r="E54" i="11" s="1"/>
  <c r="B55" i="11"/>
  <c r="E55" i="11" s="1"/>
  <c r="B56" i="11"/>
  <c r="E56" i="11" s="1"/>
  <c r="B57" i="11"/>
  <c r="E57" i="11" s="1"/>
  <c r="B58" i="11"/>
  <c r="E58" i="11" s="1"/>
  <c r="B59" i="11"/>
  <c r="E59" i="11" s="1"/>
  <c r="B60" i="11"/>
  <c r="E60" i="11" s="1"/>
  <c r="B61" i="11"/>
  <c r="E61" i="11" s="1"/>
  <c r="B62" i="11"/>
  <c r="E62" i="11" s="1"/>
  <c r="B63" i="11"/>
  <c r="E63" i="11" s="1"/>
  <c r="B64" i="11"/>
  <c r="E64" i="11" s="1"/>
  <c r="B65" i="11"/>
  <c r="E65" i="11" s="1"/>
  <c r="B66" i="11"/>
  <c r="E66" i="11" s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C3" i="9"/>
  <c r="B4" i="9"/>
  <c r="C4" i="9" s="1"/>
  <c r="B5" i="9"/>
  <c r="C5" i="9" s="1"/>
  <c r="B6" i="9" l="1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C6" i="9" l="1"/>
  <c r="B7" i="9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I3" i="1"/>
  <c r="G113" i="1" s="1"/>
  <c r="C7" i="9" l="1"/>
  <c r="B8" i="9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C8" i="9" l="1"/>
  <c r="B9" i="9"/>
  <c r="C9" i="9" l="1"/>
  <c r="B10" i="9"/>
  <c r="C10" i="9" l="1"/>
  <c r="B11" i="9"/>
  <c r="C11" i="9" l="1"/>
  <c r="B12" i="9"/>
  <c r="C12" i="9" l="1"/>
  <c r="B13" i="9"/>
  <c r="C13" i="9" l="1"/>
  <c r="B14" i="9"/>
  <c r="C14" i="9" l="1"/>
  <c r="B15" i="9"/>
  <c r="C15" i="9" l="1"/>
  <c r="B16" i="9"/>
  <c r="C16" i="9" l="1"/>
  <c r="B17" i="9"/>
  <c r="C17" i="9" s="1"/>
</calcChain>
</file>

<file path=xl/sharedStrings.xml><?xml version="1.0" encoding="utf-8"?>
<sst xmlns="http://schemas.openxmlformats.org/spreadsheetml/2006/main" count="1660" uniqueCount="903">
  <si>
    <r>
      <rPr>
        <b/>
        <sz val="22"/>
        <color theme="4" tint="-0.249977111117893"/>
        <rFont val="맑은 고딕"/>
        <family val="3"/>
        <charset val="129"/>
        <scheme val="minor"/>
      </rPr>
      <t>온라인 매장</t>
    </r>
    <r>
      <rPr>
        <b/>
        <sz val="22"/>
        <color theme="1"/>
        <rFont val="맑은 고딕"/>
        <family val="3"/>
        <charset val="129"/>
        <scheme val="minor"/>
      </rPr>
      <t xml:space="preserve"> 회원 구매 현황</t>
    </r>
    <phoneticPr fontId="3" type="noConversion"/>
  </si>
  <si>
    <t>오늘 날짜</t>
    <phoneticPr fontId="3" type="noConversion"/>
  </si>
  <si>
    <t>가입일자</t>
    <phoneticPr fontId="3" type="noConversion"/>
  </si>
  <si>
    <t>회원ID</t>
    <phoneticPr fontId="3" type="noConversion"/>
  </si>
  <si>
    <t>이름</t>
    <phoneticPr fontId="3" type="noConversion"/>
  </si>
  <si>
    <t>주민등록번호</t>
    <phoneticPr fontId="3" type="noConversion"/>
  </si>
  <si>
    <t>성별</t>
    <phoneticPr fontId="3" type="noConversion"/>
  </si>
  <si>
    <t>나이</t>
    <phoneticPr fontId="3" type="noConversion"/>
  </si>
  <si>
    <t>지역</t>
    <phoneticPr fontId="3" type="noConversion"/>
  </si>
  <si>
    <t>구매횟수</t>
    <phoneticPr fontId="3" type="noConversion"/>
  </si>
  <si>
    <t>구매금액</t>
    <phoneticPr fontId="3" type="noConversion"/>
  </si>
  <si>
    <t>ej942sbr748</t>
  </si>
  <si>
    <t>주명숙</t>
  </si>
  <si>
    <t>680605-2147266</t>
  </si>
  <si>
    <t>기타</t>
  </si>
  <si>
    <t>hy665ozw40</t>
  </si>
  <si>
    <t>주연정</t>
  </si>
  <si>
    <t>540110-2338858</t>
  </si>
  <si>
    <t>전북</t>
  </si>
  <si>
    <t>dk3543zso499</t>
  </si>
  <si>
    <t>채은영</t>
  </si>
  <si>
    <t>701018-2895944</t>
  </si>
  <si>
    <t>me2475ozs99</t>
  </si>
  <si>
    <t>강태복</t>
  </si>
  <si>
    <t>730411-1608316</t>
  </si>
  <si>
    <t>qm3970ekt621</t>
  </si>
  <si>
    <t>권영식</t>
  </si>
  <si>
    <t>770711-1870779</t>
  </si>
  <si>
    <t>경남</t>
  </si>
  <si>
    <t>dt759xan415</t>
  </si>
  <si>
    <t>강현준</t>
  </si>
  <si>
    <t>540308-1676993</t>
  </si>
  <si>
    <t>서울</t>
  </si>
  <si>
    <t>hu8395yfu563</t>
  </si>
  <si>
    <t>박혜정</t>
  </si>
  <si>
    <t>710127-2525632</t>
  </si>
  <si>
    <t>인천</t>
  </si>
  <si>
    <t>va2193upt456</t>
  </si>
  <si>
    <t>성소정</t>
  </si>
  <si>
    <t>730411-2161822</t>
  </si>
  <si>
    <t>lk924tuu478</t>
  </si>
  <si>
    <t>주은희</t>
  </si>
  <si>
    <t>790323-2474205</t>
  </si>
  <si>
    <t>yt5418izk826</t>
  </si>
  <si>
    <t>성주경</t>
  </si>
  <si>
    <t>631214-2151824</t>
  </si>
  <si>
    <t>충북</t>
  </si>
  <si>
    <t>nw2872uoy251</t>
  </si>
  <si>
    <t>하재원</t>
  </si>
  <si>
    <t>790323-1416385</t>
  </si>
  <si>
    <t>sa6985psy492</t>
  </si>
  <si>
    <t>정희정</t>
  </si>
  <si>
    <t>761016-2221065</t>
  </si>
  <si>
    <t>울산</t>
  </si>
  <si>
    <t>tc7341dss174</t>
  </si>
  <si>
    <t>권의일</t>
  </si>
  <si>
    <t>880425-1400500</t>
  </si>
  <si>
    <t>제주</t>
  </si>
  <si>
    <t>os5725ksc854</t>
  </si>
  <si>
    <t>김은희</t>
  </si>
  <si>
    <t>630622-2450451</t>
  </si>
  <si>
    <t>전남</t>
  </si>
  <si>
    <t>ij1068ywv56</t>
  </si>
  <si>
    <t>정영숙</t>
  </si>
  <si>
    <t>700606-2365057</t>
  </si>
  <si>
    <t>he7190dfg667</t>
  </si>
  <si>
    <t>왕무현</t>
  </si>
  <si>
    <t>780617-1584687</t>
  </si>
  <si>
    <t>경북</t>
  </si>
  <si>
    <t>gz4846ehf722</t>
  </si>
  <si>
    <t>조은아</t>
  </si>
  <si>
    <t>800108-2615859</t>
  </si>
  <si>
    <t>fe2017tgt491</t>
  </si>
  <si>
    <t>김의수</t>
  </si>
  <si>
    <t>840502-1429105</t>
  </si>
  <si>
    <t>ri8630gkg619</t>
  </si>
  <si>
    <t>한옥분</t>
  </si>
  <si>
    <t>570125-2767365</t>
  </si>
  <si>
    <t>ru9227qmt98</t>
  </si>
  <si>
    <t>전미희</t>
  </si>
  <si>
    <t>761220-2946618</t>
  </si>
  <si>
    <t>bg8161oje792</t>
  </si>
  <si>
    <t>노석현</t>
  </si>
  <si>
    <t>720311-1774223</t>
  </si>
  <si>
    <t>si7733yor161</t>
  </si>
  <si>
    <t>백태복</t>
  </si>
  <si>
    <t>640422-1405978</t>
  </si>
  <si>
    <t>sm4429fny499</t>
  </si>
  <si>
    <t>노주경</t>
  </si>
  <si>
    <t>850816-2385060</t>
  </si>
  <si>
    <t>ig7124nyc806</t>
  </si>
  <si>
    <t>손무현</t>
  </si>
  <si>
    <t>770128-1154134</t>
  </si>
  <si>
    <t>pi9863uko663</t>
  </si>
  <si>
    <t>박태욱</t>
  </si>
  <si>
    <t>900303-1891172</t>
  </si>
  <si>
    <t>ke8026brl760</t>
  </si>
  <si>
    <t>왕영철</t>
  </si>
  <si>
    <t>620310-1722074</t>
  </si>
  <si>
    <t>no5425tec3</t>
  </si>
  <si>
    <t>노희숙</t>
  </si>
  <si>
    <t>781101-2246049</t>
  </si>
  <si>
    <t>대전</t>
  </si>
  <si>
    <t>ht585mjq818</t>
  </si>
  <si>
    <t>노소현</t>
  </si>
  <si>
    <t>720311-2165476</t>
  </si>
  <si>
    <t>zx6787oda708</t>
  </si>
  <si>
    <t>방윤택</t>
  </si>
  <si>
    <t>740520-1757752</t>
  </si>
  <si>
    <t>wh1343uqb728</t>
  </si>
  <si>
    <t>백경규</t>
  </si>
  <si>
    <t>540110-1910106</t>
  </si>
  <si>
    <t>hh7169hwc540</t>
  </si>
  <si>
    <t>임명희</t>
  </si>
  <si>
    <t>791008-2768439</t>
  </si>
  <si>
    <t>fp5915mjl461</t>
  </si>
  <si>
    <t>서동준</t>
  </si>
  <si>
    <t>570307-1549336</t>
  </si>
  <si>
    <t>ce2407gnx631</t>
  </si>
  <si>
    <t>강정희</t>
  </si>
  <si>
    <t>770610-2908195</t>
  </si>
  <si>
    <t>lq3654tjq306</t>
  </si>
  <si>
    <t>전현준</t>
  </si>
  <si>
    <t>640718-1794040</t>
  </si>
  <si>
    <t>cf1237fjd38</t>
  </si>
  <si>
    <t>조미소</t>
  </si>
  <si>
    <t>550915-2568939</t>
  </si>
  <si>
    <t>it6351gew347</t>
  </si>
  <si>
    <t>조길자</t>
  </si>
  <si>
    <t>690315-2492973</t>
  </si>
  <si>
    <t>az1575rws639</t>
  </si>
  <si>
    <t>성성준</t>
  </si>
  <si>
    <t>590305-1330220</t>
  </si>
  <si>
    <t>tp6838ssw329</t>
  </si>
  <si>
    <t>양희정</t>
  </si>
  <si>
    <t>690608-2647431</t>
  </si>
  <si>
    <t>강원</t>
  </si>
  <si>
    <t>ly2306klg322</t>
  </si>
  <si>
    <t>성송이</t>
  </si>
  <si>
    <t>790318-2960489</t>
  </si>
  <si>
    <t>부산</t>
  </si>
  <si>
    <t>ov2500eya137</t>
  </si>
  <si>
    <t>채정일</t>
  </si>
  <si>
    <t>530612-1279090</t>
  </si>
  <si>
    <t>ur8160bja304</t>
  </si>
  <si>
    <t>손기영</t>
  </si>
  <si>
    <t>781101-1791505</t>
  </si>
  <si>
    <t>bg9896xvx191</t>
  </si>
  <si>
    <t>왕혜경</t>
  </si>
  <si>
    <t>880425-2166273</t>
  </si>
  <si>
    <t>대구</t>
  </si>
  <si>
    <t>fl4975ygg369</t>
  </si>
  <si>
    <t>강재원</t>
  </si>
  <si>
    <t>791024-1993742</t>
  </si>
  <si>
    <t>yr9273qys412</t>
  </si>
  <si>
    <t>서윤택</t>
  </si>
  <si>
    <t>550915-1799905</t>
  </si>
  <si>
    <t>tt7750qog371</t>
  </si>
  <si>
    <t>권민희</t>
  </si>
  <si>
    <t>620310-2601051</t>
  </si>
  <si>
    <t>wn6058arp870</t>
  </si>
  <si>
    <t>송경식</t>
  </si>
  <si>
    <t>630915-1350085</t>
  </si>
  <si>
    <t>ad1368kzj151</t>
  </si>
  <si>
    <t>송정철</t>
  </si>
  <si>
    <t>620303-1775958</t>
  </si>
  <si>
    <t>xt8475zui261</t>
  </si>
  <si>
    <t>양찬희</t>
  </si>
  <si>
    <t>900303-2626082</t>
  </si>
  <si>
    <t>oa974wyl579</t>
  </si>
  <si>
    <t>하수남</t>
  </si>
  <si>
    <t>770610-1119565</t>
  </si>
  <si>
    <t>tx5010mtv354</t>
  </si>
  <si>
    <t>한은서</t>
  </si>
  <si>
    <t>590305-2490986</t>
  </si>
  <si>
    <t>gp7371jtc237</t>
  </si>
  <si>
    <t>이영규</t>
  </si>
  <si>
    <t>680605-1900237</t>
  </si>
  <si>
    <t>sh2394uyx248</t>
  </si>
  <si>
    <t>권현준</t>
  </si>
  <si>
    <t>750121-1819010</t>
  </si>
  <si>
    <t>pa3449wrj336</t>
  </si>
  <si>
    <t>정혜령</t>
  </si>
  <si>
    <t>630915-2870465</t>
  </si>
  <si>
    <t>경기</t>
  </si>
  <si>
    <t>za1115yrs697</t>
  </si>
  <si>
    <t>손정일</t>
  </si>
  <si>
    <t>870422-1178659</t>
  </si>
  <si>
    <t>ni2508ahl155</t>
  </si>
  <si>
    <t>왕현철</t>
  </si>
  <si>
    <t>541010-1779723</t>
  </si>
  <si>
    <t>wj1098ind161</t>
  </si>
  <si>
    <t>손연희</t>
  </si>
  <si>
    <t>640422-2208092</t>
  </si>
  <si>
    <t>충남</t>
  </si>
  <si>
    <t>ob1210vti400</t>
  </si>
  <si>
    <t>이민식</t>
  </si>
  <si>
    <t>701018-1128308</t>
  </si>
  <si>
    <t>qc3422dzt92</t>
  </si>
  <si>
    <t>권영숙</t>
  </si>
  <si>
    <t>620303-2164326</t>
  </si>
  <si>
    <t>wt8707xab518</t>
  </si>
  <si>
    <t>정혜정</t>
  </si>
  <si>
    <t>870102-2759499</t>
  </si>
  <si>
    <t>tp6701kof560</t>
  </si>
  <si>
    <t>이미숙</t>
  </si>
  <si>
    <t>850920-2829705</t>
  </si>
  <si>
    <t>sg7501ybk849</t>
  </si>
  <si>
    <t>왕민숙</t>
  </si>
  <si>
    <t>541010-2117706</t>
  </si>
  <si>
    <t>bo9673hgw877</t>
  </si>
  <si>
    <t>강은서</t>
  </si>
  <si>
    <t>581108-2430568</t>
  </si>
  <si>
    <t>eh9461jcn56</t>
  </si>
  <si>
    <t>이정환</t>
  </si>
  <si>
    <t>850816-1791276</t>
  </si>
  <si>
    <t>ey2917rmb733</t>
  </si>
  <si>
    <t>권석현</t>
  </si>
  <si>
    <t>850920-1256222</t>
  </si>
  <si>
    <t>em7243nlv574</t>
  </si>
  <si>
    <t>임의철</t>
  </si>
  <si>
    <t>800108-1716429</t>
  </si>
  <si>
    <t>af6718esh783</t>
  </si>
  <si>
    <t>강태현</t>
  </si>
  <si>
    <t>631214-1419716</t>
  </si>
  <si>
    <t>ua9293xpy140</t>
  </si>
  <si>
    <t>권옥자</t>
  </si>
  <si>
    <t>780617-2663653</t>
  </si>
  <si>
    <t>if7406sfh427</t>
  </si>
  <si>
    <t>정수남</t>
  </si>
  <si>
    <t>800708-1165269</t>
  </si>
  <si>
    <t>vq2327fji445</t>
  </si>
  <si>
    <t>김춘자</t>
  </si>
  <si>
    <t>570307-2925820</t>
  </si>
  <si>
    <t>sd9056pfn185</t>
  </si>
  <si>
    <t>전찬진</t>
  </si>
  <si>
    <t>610303-1784373</t>
  </si>
  <si>
    <t>hb7010evg453</t>
  </si>
  <si>
    <t>하영규</t>
  </si>
  <si>
    <t>870102-1978109</t>
  </si>
  <si>
    <t>fc8977nza509</t>
  </si>
  <si>
    <t>권현빈</t>
  </si>
  <si>
    <t>660425-1291724</t>
  </si>
  <si>
    <t>ma5899sow689</t>
  </si>
  <si>
    <t>박희선</t>
  </si>
  <si>
    <t>770711-2856162</t>
  </si>
  <si>
    <t>wr663pwx526</t>
  </si>
  <si>
    <t>방민숙</t>
  </si>
  <si>
    <t>580105-2155535</t>
  </si>
  <si>
    <t>in2340dwf303</t>
  </si>
  <si>
    <t>전정숙</t>
  </si>
  <si>
    <t>870422-2523133</t>
  </si>
  <si>
    <t>yi1061gdq200</t>
  </si>
  <si>
    <t>김재원</t>
  </si>
  <si>
    <t>791008-1332431</t>
  </si>
  <si>
    <t>xs715cjk283</t>
  </si>
  <si>
    <t>정태복</t>
  </si>
  <si>
    <t>801225-1412570</t>
  </si>
  <si>
    <t>bd6305meu845</t>
  </si>
  <si>
    <t>정현철</t>
  </si>
  <si>
    <t>630622-1926071</t>
  </si>
  <si>
    <t>au8358ewf699</t>
  </si>
  <si>
    <t>서영숙</t>
  </si>
  <si>
    <t>550605-2964718</t>
  </si>
  <si>
    <t>ph2042gdu11</t>
  </si>
  <si>
    <t>조현빈</t>
  </si>
  <si>
    <t>690608-1371267</t>
  </si>
  <si>
    <t>iv7868qzi94</t>
  </si>
  <si>
    <t>서은아</t>
  </si>
  <si>
    <t>640718-2428813</t>
  </si>
  <si>
    <t>as1946que330</t>
  </si>
  <si>
    <t>권재원</t>
  </si>
  <si>
    <t>550202-1515635</t>
  </si>
  <si>
    <t>zj1519eeg455</t>
  </si>
  <si>
    <t>양은아</t>
  </si>
  <si>
    <t>530612-2710841</t>
  </si>
  <si>
    <t>uu8408vuv354</t>
  </si>
  <si>
    <t>서철수</t>
  </si>
  <si>
    <t>840616-1446409</t>
  </si>
  <si>
    <t>vx7581lpq572</t>
  </si>
  <si>
    <t>손현준</t>
  </si>
  <si>
    <t>570125-1615453</t>
  </si>
  <si>
    <t>oa2129wmu523</t>
  </si>
  <si>
    <t>전재상</t>
  </si>
  <si>
    <t>710127-1992075</t>
  </si>
  <si>
    <t>ax3260xuc56</t>
  </si>
  <si>
    <t>정은숙</t>
  </si>
  <si>
    <t>840502-2527891</t>
  </si>
  <si>
    <t>zg2281rgh232</t>
  </si>
  <si>
    <t>한정자</t>
  </si>
  <si>
    <t>801225-2194009</t>
  </si>
  <si>
    <t>uo9552jgh546</t>
  </si>
  <si>
    <t>주태욱</t>
  </si>
  <si>
    <t>580105-1789152</t>
  </si>
  <si>
    <t>wh3528jkg572</t>
  </si>
  <si>
    <t>왕민자</t>
  </si>
  <si>
    <t>540308-2242411</t>
  </si>
  <si>
    <t>mz1029lpb565</t>
  </si>
  <si>
    <t>강현철</t>
  </si>
  <si>
    <t>581108-1740240</t>
  </si>
  <si>
    <t>oc2996sve589</t>
  </si>
  <si>
    <t>채은하</t>
  </si>
  <si>
    <t>791024-2254334</t>
  </si>
  <si>
    <t>ou6907csj320</t>
  </si>
  <si>
    <t>전민경</t>
  </si>
  <si>
    <t>750121-2702617</t>
  </si>
  <si>
    <t>iz3010pto651</t>
  </si>
  <si>
    <t>주혜숙</t>
  </si>
  <si>
    <t>770128-2706557</t>
  </si>
  <si>
    <t>rw8122fte225</t>
  </si>
  <si>
    <t>최의일</t>
  </si>
  <si>
    <t>700606-1146304</t>
  </si>
  <si>
    <t>hi7522ekg855</t>
  </si>
  <si>
    <t>양영숙</t>
  </si>
  <si>
    <t>800708-2712553</t>
  </si>
  <si>
    <t>mz4748fcs109</t>
  </si>
  <si>
    <t>최연희</t>
  </si>
  <si>
    <t>550202-2165749</t>
  </si>
  <si>
    <t>yu2551uhn258</t>
  </si>
  <si>
    <t>전혜경</t>
  </si>
  <si>
    <t>601214-1430825</t>
  </si>
  <si>
    <t>jm7747zlm555</t>
  </si>
  <si>
    <t>정주경</t>
  </si>
  <si>
    <t>840219-2939171</t>
  </si>
  <si>
    <t>wv2472bxf397</t>
  </si>
  <si>
    <t>하상규</t>
  </si>
  <si>
    <t>840219-1463766</t>
  </si>
  <si>
    <t>vl5606yis419</t>
  </si>
  <si>
    <t>하영준</t>
  </si>
  <si>
    <t>790318-1182842</t>
  </si>
  <si>
    <t>au5328udd817</t>
  </si>
  <si>
    <t>하은광</t>
  </si>
  <si>
    <t>761220-1349613</t>
  </si>
  <si>
    <t>lq9956zqq253</t>
  </si>
  <si>
    <t>양의수</t>
  </si>
  <si>
    <t>761016-1242743</t>
  </si>
  <si>
    <t>rd5021tnd392</t>
  </si>
  <si>
    <t>하미숙</t>
  </si>
  <si>
    <t>660425-2478442</t>
  </si>
  <si>
    <t>ec1800ins628</t>
  </si>
  <si>
    <t>한미자</t>
  </si>
  <si>
    <t>840616-2139217</t>
  </si>
  <si>
    <t>nj7231bpw762</t>
  </si>
  <si>
    <t>하화란</t>
  </si>
  <si>
    <t>610303-2178330</t>
  </si>
  <si>
    <t>jn8471szk45</t>
  </si>
  <si>
    <t>송석규</t>
  </si>
  <si>
    <t>690315-1145256</t>
  </si>
  <si>
    <t>xz7712sns652</t>
  </si>
  <si>
    <t>최태복</t>
  </si>
  <si>
    <t>550605-1648459</t>
  </si>
  <si>
    <t>지역</t>
  </si>
  <si>
    <t>지점</t>
  </si>
  <si>
    <t>담당자</t>
  </si>
  <si>
    <t>방문일</t>
    <phoneticPr fontId="3" type="noConversion"/>
  </si>
  <si>
    <t>판매</t>
  </si>
  <si>
    <t>수금</t>
  </si>
  <si>
    <t>미수</t>
  </si>
  <si>
    <t>강남본점</t>
  </si>
  <si>
    <t>최옥현</t>
  </si>
  <si>
    <t>1. 지역별 판매액의 합</t>
    <phoneticPr fontId="3" type="noConversion"/>
  </si>
  <si>
    <t>전라</t>
  </si>
  <si>
    <t>김제지점</t>
  </si>
  <si>
    <t>박선주</t>
  </si>
  <si>
    <t>충청</t>
  </si>
  <si>
    <t>청주지점</t>
  </si>
  <si>
    <t>홍현정</t>
  </si>
  <si>
    <t>정읍지점</t>
  </si>
  <si>
    <t>상도지점</t>
  </si>
  <si>
    <t>최동진</t>
  </si>
  <si>
    <t>경상</t>
  </si>
  <si>
    <t>김천지점</t>
  </si>
  <si>
    <t>김중락</t>
  </si>
  <si>
    <t>동해지점</t>
  </si>
  <si>
    <t>김상연</t>
  </si>
  <si>
    <t>성북지점</t>
  </si>
  <si>
    <t>경인</t>
  </si>
  <si>
    <t>부천지점</t>
  </si>
  <si>
    <t>한라지점</t>
  </si>
  <si>
    <t>박재언</t>
  </si>
  <si>
    <t>파주지점</t>
  </si>
  <si>
    <t>인천본점</t>
  </si>
  <si>
    <t>화곡지점</t>
  </si>
  <si>
    <t>2. 담당자별 수금과 미수의 합</t>
    <phoneticPr fontId="3" type="noConversion"/>
  </si>
  <si>
    <t>나주지점</t>
  </si>
  <si>
    <t>공주지점</t>
  </si>
  <si>
    <t>창동지점</t>
  </si>
  <si>
    <t>태백지점</t>
  </si>
  <si>
    <t>여수지점</t>
  </si>
  <si>
    <t>울산본점</t>
  </si>
  <si>
    <t>은평지점</t>
  </si>
  <si>
    <t>김해지점</t>
  </si>
  <si>
    <t>밀양지점</t>
  </si>
  <si>
    <t>광주본점</t>
  </si>
  <si>
    <t>불광지점</t>
  </si>
  <si>
    <t>광명지점</t>
  </si>
  <si>
    <t>3. 월별 지역별 판매액 평균</t>
    <phoneticPr fontId="3" type="noConversion"/>
  </si>
  <si>
    <t>안동지점</t>
  </si>
  <si>
    <t>김포지점</t>
  </si>
  <si>
    <t>홍성지점</t>
  </si>
  <si>
    <t>홍천지점</t>
  </si>
  <si>
    <t>연기지점</t>
  </si>
  <si>
    <t>안양지점</t>
  </si>
  <si>
    <t>안산지점</t>
  </si>
  <si>
    <t>경산지점</t>
  </si>
  <si>
    <t>부산본점</t>
  </si>
  <si>
    <t>목포지점</t>
  </si>
  <si>
    <t>제주본점</t>
  </si>
  <si>
    <t>탐라지점</t>
  </si>
  <si>
    <t>통영지점</t>
  </si>
  <si>
    <t>군산지점</t>
  </si>
  <si>
    <t>창원지점</t>
  </si>
  <si>
    <t>여천지점</t>
  </si>
  <si>
    <t>대전지점</t>
  </si>
  <si>
    <t>서교지점</t>
  </si>
  <si>
    <t>대구본점</t>
  </si>
  <si>
    <t>충주지점</t>
  </si>
  <si>
    <t>강릉본점</t>
  </si>
  <si>
    <t>경주지점</t>
  </si>
  <si>
    <t>원주지점</t>
  </si>
  <si>
    <t>마산지점</t>
  </si>
  <si>
    <t>속초지점</t>
  </si>
  <si>
    <t>포항지점</t>
  </si>
  <si>
    <t>성산지점</t>
  </si>
  <si>
    <t>판매 물품 목록</t>
    <phoneticPr fontId="3" type="noConversion"/>
  </si>
  <si>
    <t>판매일자</t>
    <phoneticPr fontId="13" type="noConversion"/>
  </si>
  <si>
    <t>거래처</t>
    <phoneticPr fontId="13" type="noConversion"/>
  </si>
  <si>
    <t>제품명</t>
    <phoneticPr fontId="3" type="noConversion"/>
  </si>
  <si>
    <t>단가</t>
    <phoneticPr fontId="13" type="noConversion"/>
  </si>
  <si>
    <t>수량</t>
    <phoneticPr fontId="13" type="noConversion"/>
  </si>
  <si>
    <t>매출액</t>
    <phoneticPr fontId="13" type="noConversion"/>
  </si>
  <si>
    <t>동광통상</t>
    <phoneticPr fontId="3" type="noConversion"/>
  </si>
  <si>
    <t>대양특선건과(자두)</t>
  </si>
  <si>
    <t>유림사과통조림</t>
  </si>
  <si>
    <t>동광통상</t>
  </si>
  <si>
    <t>태일라이트맥주</t>
  </si>
  <si>
    <t>훈제대합조개통조림</t>
  </si>
  <si>
    <t>대양특선건과(배)</t>
  </si>
  <si>
    <t>대양특선딸기소스</t>
  </si>
  <si>
    <t>앨리스포장육</t>
  </si>
  <si>
    <t>진미트로피컬캔디</t>
  </si>
  <si>
    <t>태양체리시럽</t>
  </si>
  <si>
    <t>삼화상사</t>
  </si>
  <si>
    <t>대양특선블루베리잼</t>
  </si>
  <si>
    <t>콜롬비아산원두커피</t>
  </si>
  <si>
    <t>태양100%오렌지주스</t>
  </si>
  <si>
    <t>대관령특제버터</t>
  </si>
  <si>
    <t>보스톤산게살통조림</t>
  </si>
  <si>
    <t>신한100%파인애플시럽</t>
  </si>
  <si>
    <t>신한초콜릿소스</t>
  </si>
  <si>
    <t>신영상사</t>
  </si>
  <si>
    <t>대양마말레이드</t>
  </si>
  <si>
    <t>한성통밀가루</t>
  </si>
  <si>
    <t>필로믹스</t>
  </si>
  <si>
    <t>오성통상</t>
    <phoneticPr fontId="3" type="noConversion"/>
  </si>
  <si>
    <t>오성통상</t>
  </si>
  <si>
    <t>대양핫케이크소스</t>
  </si>
  <si>
    <t>신한100%복숭아시럽</t>
  </si>
  <si>
    <t>태강교역</t>
  </si>
  <si>
    <t>서울구이김</t>
  </si>
  <si>
    <t>성보야생녹차</t>
  </si>
  <si>
    <t>박영환</t>
  </si>
  <si>
    <t>박세희</t>
  </si>
  <si>
    <t>박명화</t>
  </si>
  <si>
    <t>김효진</t>
  </si>
  <si>
    <t>김태욱</t>
  </si>
  <si>
    <t>김운형</t>
  </si>
  <si>
    <t>김양경</t>
  </si>
  <si>
    <t>인센티브</t>
    <phoneticPr fontId="21" type="noConversion"/>
  </si>
  <si>
    <t>매출액</t>
    <phoneticPr fontId="21" type="noConversion"/>
  </si>
  <si>
    <t>010-***-****</t>
    <phoneticPr fontId="21" type="noConversion"/>
  </si>
  <si>
    <t>남</t>
    <phoneticPr fontId="21" type="noConversion"/>
  </si>
  <si>
    <t>민현식</t>
  </si>
  <si>
    <t>남</t>
    <phoneticPr fontId="21" type="noConversion"/>
  </si>
  <si>
    <t>강재관</t>
  </si>
  <si>
    <t>여</t>
    <phoneticPr fontId="21" type="noConversion"/>
  </si>
  <si>
    <t>조윤식</t>
  </si>
  <si>
    <t>남</t>
    <phoneticPr fontId="21" type="noConversion"/>
  </si>
  <si>
    <t>민명식</t>
  </si>
  <si>
    <t>이정수</t>
  </si>
  <si>
    <t>조태훈</t>
  </si>
  <si>
    <t>배영황</t>
  </si>
  <si>
    <t>여</t>
    <phoneticPr fontId="21" type="noConversion"/>
  </si>
  <si>
    <t>박봉근</t>
  </si>
  <si>
    <t>김재명</t>
  </si>
  <si>
    <t>이춘병</t>
  </si>
  <si>
    <t>조현규</t>
  </si>
  <si>
    <t>송병주</t>
  </si>
  <si>
    <t>이윤우</t>
  </si>
  <si>
    <t>여</t>
    <phoneticPr fontId="21" type="noConversion"/>
  </si>
  <si>
    <t>이만형</t>
  </si>
  <si>
    <t>010-***-****</t>
    <phoneticPr fontId="21" type="noConversion"/>
  </si>
  <si>
    <t>오차용</t>
  </si>
  <si>
    <t>이병진</t>
  </si>
  <si>
    <t>유성근</t>
  </si>
  <si>
    <t>박삼근</t>
  </si>
  <si>
    <t>도영구</t>
  </si>
  <si>
    <t>하종철</t>
  </si>
  <si>
    <t>장영상</t>
  </si>
  <si>
    <t>박현병</t>
  </si>
  <si>
    <t>정준영</t>
  </si>
  <si>
    <t>조의생</t>
  </si>
  <si>
    <t>조우신</t>
  </si>
  <si>
    <t>도이락</t>
  </si>
  <si>
    <t>이순찬</t>
  </si>
  <si>
    <t>오륜환</t>
  </si>
  <si>
    <t>송락천</t>
  </si>
  <si>
    <t>이수근</t>
  </si>
  <si>
    <t>권순영</t>
  </si>
  <si>
    <t>010-***-****</t>
    <phoneticPr fontId="21" type="noConversion"/>
  </si>
  <si>
    <t>이순도</t>
  </si>
  <si>
    <t>정성모</t>
  </si>
  <si>
    <t>양호조</t>
  </si>
  <si>
    <t>최상옥</t>
  </si>
  <si>
    <t>박정상</t>
  </si>
  <si>
    <t>민화식</t>
  </si>
  <si>
    <t>문영태</t>
  </si>
  <si>
    <t>하통주</t>
  </si>
  <si>
    <t>정주열</t>
  </si>
  <si>
    <t>이윤섭</t>
  </si>
  <si>
    <t>조철민</t>
  </si>
  <si>
    <t>김만수</t>
  </si>
  <si>
    <t>문희영</t>
  </si>
  <si>
    <t>이순익</t>
  </si>
  <si>
    <t>고달상</t>
  </si>
  <si>
    <t>박길명</t>
  </si>
  <si>
    <t>권종섭</t>
  </si>
  <si>
    <t>정우석</t>
  </si>
  <si>
    <t>이승우</t>
  </si>
  <si>
    <t>이수영</t>
  </si>
  <si>
    <t>김삼랑</t>
  </si>
  <si>
    <t>손우재</t>
  </si>
  <si>
    <t>박기래</t>
  </si>
  <si>
    <t>이규섭</t>
  </si>
  <si>
    <t>황상희</t>
  </si>
  <si>
    <t>김영생</t>
  </si>
  <si>
    <t>민영현</t>
  </si>
  <si>
    <t>최은식</t>
  </si>
  <si>
    <t>김상기</t>
  </si>
  <si>
    <t>권종수</t>
  </si>
  <si>
    <t>권범상</t>
  </si>
  <si>
    <t>박병능</t>
  </si>
  <si>
    <t>백인종</t>
  </si>
  <si>
    <t>여</t>
    <phoneticPr fontId="21" type="noConversion"/>
  </si>
  <si>
    <t>손계옥</t>
  </si>
  <si>
    <t>010-***-****</t>
    <phoneticPr fontId="21" type="noConversion"/>
  </si>
  <si>
    <t>남</t>
    <phoneticPr fontId="21" type="noConversion"/>
  </si>
  <si>
    <t>정인규</t>
  </si>
  <si>
    <t>남</t>
    <phoneticPr fontId="21" type="noConversion"/>
  </si>
  <si>
    <t>박덕현</t>
  </si>
  <si>
    <t>민진만</t>
  </si>
  <si>
    <t>여</t>
    <phoneticPr fontId="21" type="noConversion"/>
  </si>
  <si>
    <t>이순정</t>
  </si>
  <si>
    <t>민관식</t>
  </si>
  <si>
    <t>강유점</t>
  </si>
  <si>
    <t>홍기용</t>
  </si>
  <si>
    <t>여</t>
    <phoneticPr fontId="21" type="noConversion"/>
  </si>
  <si>
    <t>배선영</t>
  </si>
  <si>
    <t>이재규</t>
  </si>
  <si>
    <t>박승의</t>
  </si>
  <si>
    <t>유만상</t>
  </si>
  <si>
    <t>남</t>
    <phoneticPr fontId="21" type="noConversion"/>
  </si>
  <si>
    <t>구종백</t>
  </si>
  <si>
    <t>남</t>
    <phoneticPr fontId="21" type="noConversion"/>
  </si>
  <si>
    <t>이재우</t>
  </si>
  <si>
    <t>허선희</t>
  </si>
  <si>
    <t>서재리</t>
  </si>
  <si>
    <t>성영경</t>
  </si>
  <si>
    <t>김치우</t>
  </si>
  <si>
    <t>이남수</t>
  </si>
  <si>
    <t>권옥곤</t>
  </si>
  <si>
    <t>홍종수</t>
  </si>
  <si>
    <t>한영철</t>
  </si>
  <si>
    <t>장동호</t>
  </si>
  <si>
    <t>나동일</t>
    <phoneticPr fontId="21" type="noConversion"/>
  </si>
  <si>
    <t>남</t>
    <phoneticPr fontId="21" type="noConversion"/>
  </si>
  <si>
    <t>이봉식</t>
  </si>
  <si>
    <t>유두호</t>
  </si>
  <si>
    <t>이창규</t>
  </si>
  <si>
    <t>이민형</t>
  </si>
  <si>
    <t>조태기</t>
  </si>
  <si>
    <t>서상조</t>
  </si>
  <si>
    <t>이근수</t>
  </si>
  <si>
    <t>이우달</t>
  </si>
  <si>
    <t>노재춘</t>
  </si>
  <si>
    <t>박정호</t>
  </si>
  <si>
    <t>이상길</t>
  </si>
  <si>
    <t>권익철</t>
  </si>
  <si>
    <t>박승하</t>
  </si>
  <si>
    <t>김용독</t>
  </si>
  <si>
    <t>민우식</t>
  </si>
  <si>
    <t>박성수</t>
  </si>
  <si>
    <t>민병철</t>
  </si>
  <si>
    <t>성위수</t>
  </si>
  <si>
    <t>이상완</t>
  </si>
  <si>
    <t>공창석</t>
  </si>
  <si>
    <t>문필호</t>
  </si>
  <si>
    <t>권태희</t>
  </si>
  <si>
    <t>권용</t>
  </si>
  <si>
    <t>김두희</t>
  </si>
  <si>
    <t>권순탁</t>
  </si>
  <si>
    <t>이원영</t>
  </si>
  <si>
    <t>이장창</t>
  </si>
  <si>
    <t>이희송</t>
  </si>
  <si>
    <t>송준상</t>
  </si>
  <si>
    <t>김승무</t>
  </si>
  <si>
    <t>류호철</t>
  </si>
  <si>
    <t>남</t>
    <phoneticPr fontId="21" type="noConversion"/>
  </si>
  <si>
    <t>나준태</t>
  </si>
  <si>
    <t>이상배</t>
  </si>
  <si>
    <t>이찬근</t>
  </si>
  <si>
    <t>최신석</t>
  </si>
  <si>
    <t>민순식</t>
  </si>
  <si>
    <t>박주현</t>
  </si>
  <si>
    <t>도도희</t>
  </si>
  <si>
    <t>정효규</t>
  </si>
  <si>
    <t>권태환</t>
  </si>
  <si>
    <t>여</t>
    <phoneticPr fontId="21" type="noConversion"/>
  </si>
  <si>
    <t>이창우</t>
  </si>
  <si>
    <t>민병도</t>
  </si>
  <si>
    <t>정경상</t>
  </si>
  <si>
    <t>권환오</t>
  </si>
  <si>
    <t>허윤정</t>
  </si>
  <si>
    <t>손재식</t>
  </si>
  <si>
    <t>김규병</t>
  </si>
  <si>
    <t>이윤석</t>
  </si>
  <si>
    <t>배을만</t>
  </si>
  <si>
    <t>박세환</t>
  </si>
  <si>
    <t>조삼진</t>
  </si>
  <si>
    <t>여</t>
    <phoneticPr fontId="21" type="noConversion"/>
  </si>
  <si>
    <t>민영아</t>
  </si>
  <si>
    <t>권병동</t>
  </si>
  <si>
    <t>남</t>
    <phoneticPr fontId="21" type="noConversion"/>
  </si>
  <si>
    <t>조진섭</t>
  </si>
  <si>
    <t>조임상</t>
  </si>
  <si>
    <t>오판용</t>
  </si>
  <si>
    <t>이병태</t>
  </si>
  <si>
    <t>황용호</t>
  </si>
  <si>
    <t>민정수</t>
  </si>
  <si>
    <t>이성환</t>
  </si>
  <si>
    <t>민오식</t>
  </si>
  <si>
    <t>남</t>
    <phoneticPr fontId="21" type="noConversion"/>
  </si>
  <si>
    <t>송덕영</t>
  </si>
  <si>
    <t>조갑래</t>
  </si>
  <si>
    <t>박승복</t>
  </si>
  <si>
    <t>정인호</t>
  </si>
  <si>
    <t>남</t>
    <phoneticPr fontId="21" type="noConversion"/>
  </si>
  <si>
    <t>이형식</t>
  </si>
  <si>
    <t>박노관</t>
  </si>
  <si>
    <t>강갑윤</t>
  </si>
  <si>
    <t>문무홍</t>
  </si>
  <si>
    <t>정정수</t>
  </si>
  <si>
    <t>여</t>
    <phoneticPr fontId="21" type="noConversion"/>
  </si>
  <si>
    <t>정영선</t>
  </si>
  <si>
    <t>이정근</t>
  </si>
  <si>
    <t>이두원</t>
  </si>
  <si>
    <t>김경애</t>
  </si>
  <si>
    <t>이인동</t>
  </si>
  <si>
    <t>문병덕</t>
  </si>
  <si>
    <t>임재기</t>
  </si>
  <si>
    <t>박만영</t>
  </si>
  <si>
    <t>강종석</t>
  </si>
  <si>
    <t>이정수</t>
    <phoneticPr fontId="21" type="noConversion"/>
  </si>
  <si>
    <t>임태자</t>
    <phoneticPr fontId="21" type="noConversion"/>
  </si>
  <si>
    <t>김말자</t>
    <phoneticPr fontId="21" type="noConversion"/>
  </si>
  <si>
    <t>성운용</t>
    <phoneticPr fontId="21" type="noConversion"/>
  </si>
  <si>
    <t>강니나</t>
    <phoneticPr fontId="21" type="noConversion"/>
  </si>
  <si>
    <t>황선홍</t>
    <phoneticPr fontId="21" type="noConversion"/>
  </si>
  <si>
    <t>박태산</t>
    <phoneticPr fontId="21" type="noConversion"/>
  </si>
  <si>
    <t>김태백</t>
    <phoneticPr fontId="21" type="noConversion"/>
  </si>
  <si>
    <t>이정길</t>
    <phoneticPr fontId="21" type="noConversion"/>
  </si>
  <si>
    <t>박서현</t>
    <phoneticPr fontId="21" type="noConversion"/>
  </si>
  <si>
    <t>김희수</t>
    <phoneticPr fontId="21" type="noConversion"/>
  </si>
  <si>
    <t>신예지</t>
    <phoneticPr fontId="21" type="noConversion"/>
  </si>
  <si>
    <t>오하람</t>
    <phoneticPr fontId="21" type="noConversion"/>
  </si>
  <si>
    <t>이민영</t>
    <phoneticPr fontId="21" type="noConversion"/>
  </si>
  <si>
    <t>오일상</t>
    <phoneticPr fontId="21" type="noConversion"/>
  </si>
  <si>
    <t>이한나</t>
    <phoneticPr fontId="21" type="noConversion"/>
  </si>
  <si>
    <t>서태웅</t>
    <phoneticPr fontId="21" type="noConversion"/>
  </si>
  <si>
    <t>윤대협</t>
    <phoneticPr fontId="21" type="noConversion"/>
  </si>
  <si>
    <t>남</t>
    <phoneticPr fontId="21" type="noConversion"/>
  </si>
  <si>
    <t>강백호</t>
    <phoneticPr fontId="21" type="noConversion"/>
  </si>
  <si>
    <t>전화요금</t>
    <phoneticPr fontId="21" type="noConversion"/>
  </si>
  <si>
    <t>전화번호</t>
    <phoneticPr fontId="21" type="noConversion"/>
  </si>
  <si>
    <t>나이</t>
    <phoneticPr fontId="21" type="noConversion"/>
  </si>
  <si>
    <t>생년월일</t>
    <phoneticPr fontId="21" type="noConversion"/>
  </si>
  <si>
    <t>성별</t>
    <phoneticPr fontId="21" type="noConversion"/>
  </si>
  <si>
    <t>고객명</t>
  </si>
  <si>
    <t>고객 전화요금 내역</t>
    <phoneticPr fontId="21" type="noConversion"/>
  </si>
  <si>
    <t>부적합율</t>
    <phoneticPr fontId="21" type="noConversion"/>
  </si>
  <si>
    <t>부적합</t>
    <phoneticPr fontId="21" type="noConversion"/>
  </si>
  <si>
    <t>양품</t>
    <phoneticPr fontId="21" type="noConversion"/>
  </si>
  <si>
    <t>검사수량</t>
    <phoneticPr fontId="21" type="noConversion"/>
  </si>
  <si>
    <t>일자</t>
    <phoneticPr fontId="21" type="noConversion"/>
  </si>
  <si>
    <t>수박</t>
  </si>
  <si>
    <t>부산물류센터</t>
    <phoneticPr fontId="28"/>
  </si>
  <si>
    <t>귤</t>
  </si>
  <si>
    <t>사과</t>
  </si>
  <si>
    <t>포도</t>
  </si>
  <si>
    <t>인천물류센터</t>
    <rPh sb="0" eb="2">
      <t>トヨナカ</t>
    </rPh>
    <phoneticPr fontId="28"/>
  </si>
  <si>
    <t>배</t>
  </si>
  <si>
    <t>대전물류센터</t>
    <rPh sb="0" eb="2">
      <t>ジョウホク</t>
    </rPh>
    <phoneticPr fontId="28"/>
  </si>
  <si>
    <t>전주물류센터</t>
    <rPh sb="0" eb="2">
      <t>ジョウナン</t>
    </rPh>
    <phoneticPr fontId="28"/>
  </si>
  <si>
    <t>구미물류센터</t>
    <rPh sb="0" eb="2">
      <t>ジョウトウ</t>
    </rPh>
    <phoneticPr fontId="28"/>
  </si>
  <si>
    <t>이리물류센터</t>
    <rPh sb="0" eb="2">
      <t>ジョウサイ</t>
    </rPh>
    <phoneticPr fontId="28"/>
  </si>
  <si>
    <t>수원물류센터</t>
    <phoneticPr fontId="28"/>
  </si>
  <si>
    <t>분당물류센터</t>
    <rPh sb="0" eb="2">
      <t>コウホク</t>
    </rPh>
    <phoneticPr fontId="28"/>
  </si>
  <si>
    <t>일산물류센터</t>
    <rPh sb="0" eb="2">
      <t>カツシカ</t>
    </rPh>
    <phoneticPr fontId="28"/>
  </si>
  <si>
    <t>재고수</t>
    <rPh sb="0" eb="3">
      <t>ザイコスウ</t>
    </rPh>
    <phoneticPr fontId="28"/>
  </si>
  <si>
    <t>상품명</t>
    <phoneticPr fontId="28"/>
  </si>
  <si>
    <t>물류센터</t>
    <rPh sb="0" eb="2">
      <t>ソウコ</t>
    </rPh>
    <rPh sb="2" eb="3">
      <t>メイ</t>
    </rPh>
    <phoneticPr fontId="28"/>
  </si>
  <si>
    <t>물류센터별 재고 현황</t>
    <rPh sb="0" eb="2">
      <t>ソウコ</t>
    </rPh>
    <rPh sb="2" eb="3">
      <t>ベツ</t>
    </rPh>
    <rPh sb="3" eb="5">
      <t>ザイコ</t>
    </rPh>
    <rPh sb="5" eb="7">
      <t>イチラン</t>
    </rPh>
    <rPh sb="7" eb="8">
      <t>ヒョウ</t>
    </rPh>
    <phoneticPr fontId="28"/>
  </si>
  <si>
    <t>접수일</t>
    <phoneticPr fontId="3" type="noConversion"/>
  </si>
  <si>
    <t>유형</t>
    <phoneticPr fontId="21" type="noConversion"/>
  </si>
  <si>
    <t>제품</t>
    <phoneticPr fontId="21" type="noConversion"/>
  </si>
  <si>
    <t>세부종류</t>
    <phoneticPr fontId="21" type="noConversion"/>
  </si>
  <si>
    <t>박스 수</t>
    <phoneticPr fontId="3" type="noConversion"/>
  </si>
  <si>
    <t>납품금액</t>
    <phoneticPr fontId="21" type="noConversion"/>
  </si>
  <si>
    <t>마산</t>
    <phoneticPr fontId="3" type="noConversion"/>
  </si>
  <si>
    <t>VSL</t>
  </si>
  <si>
    <t>SEZ</t>
  </si>
  <si>
    <t>대천</t>
    <phoneticPr fontId="3" type="noConversion"/>
  </si>
  <si>
    <t>AIR</t>
  </si>
  <si>
    <t>SEV</t>
  </si>
  <si>
    <t>진해</t>
    <phoneticPr fontId="3" type="noConversion"/>
  </si>
  <si>
    <t>전주</t>
    <phoneticPr fontId="3" type="noConversion"/>
  </si>
  <si>
    <t>군산</t>
    <phoneticPr fontId="3" type="noConversion"/>
  </si>
  <si>
    <t>경산</t>
    <phoneticPr fontId="3" type="noConversion"/>
  </si>
  <si>
    <t>AIR</t>
    <phoneticPr fontId="3" type="noConversion"/>
  </si>
  <si>
    <t>광주</t>
    <phoneticPr fontId="3" type="noConversion"/>
  </si>
  <si>
    <t>대전</t>
    <phoneticPr fontId="3" type="noConversion"/>
  </si>
  <si>
    <t>POK</t>
    <phoneticPr fontId="3" type="noConversion"/>
  </si>
  <si>
    <t>인천</t>
    <phoneticPr fontId="3" type="noConversion"/>
  </si>
  <si>
    <t>제주</t>
    <phoneticPr fontId="3" type="noConversion"/>
  </si>
  <si>
    <t>진주</t>
    <phoneticPr fontId="3" type="noConversion"/>
  </si>
  <si>
    <t>부산</t>
    <phoneticPr fontId="3" type="noConversion"/>
  </si>
  <si>
    <t>담양</t>
    <phoneticPr fontId="3" type="noConversion"/>
  </si>
  <si>
    <t>대구</t>
    <phoneticPr fontId="3" type="noConversion"/>
  </si>
  <si>
    <t>목포</t>
    <phoneticPr fontId="3" type="noConversion"/>
  </si>
  <si>
    <t>용인</t>
    <phoneticPr fontId="3" type="noConversion"/>
  </si>
  <si>
    <t>이천</t>
    <phoneticPr fontId="3" type="noConversion"/>
  </si>
  <si>
    <t>구리</t>
    <phoneticPr fontId="3" type="noConversion"/>
  </si>
  <si>
    <t>안산</t>
    <phoneticPr fontId="3" type="noConversion"/>
  </si>
  <si>
    <t>여주</t>
    <phoneticPr fontId="3" type="noConversion"/>
  </si>
  <si>
    <t>서울</t>
    <phoneticPr fontId="3" type="noConversion"/>
  </si>
  <si>
    <t>목록에서 발주내역 찾아오기</t>
    <phoneticPr fontId="3" type="noConversion"/>
  </si>
  <si>
    <t>&lt;양식도구 목록상자&gt;</t>
    <phoneticPr fontId="3" type="noConversion"/>
  </si>
  <si>
    <t>&lt;연결 셀&gt;</t>
    <phoneticPr fontId="3" type="noConversion"/>
  </si>
  <si>
    <t>&lt;Index 함수로 해당하는 행에 위치한 값 찾아오기&gt;</t>
    <phoneticPr fontId="3" type="noConversion"/>
  </si>
  <si>
    <t>`</t>
    <phoneticPr fontId="3" type="noConversion"/>
  </si>
  <si>
    <t>사원번호</t>
    <phoneticPr fontId="34" type="noConversion"/>
  </si>
  <si>
    <t>주민번호</t>
    <phoneticPr fontId="3" type="noConversion"/>
  </si>
  <si>
    <t>직위</t>
  </si>
  <si>
    <t>자택 전화</t>
    <phoneticPr fontId="3" type="noConversion"/>
  </si>
  <si>
    <t>내선 번호</t>
  </si>
  <si>
    <t>CG92111</t>
    <phoneticPr fontId="34" type="noConversion"/>
  </si>
  <si>
    <t>박병철</t>
  </si>
  <si>
    <t>801010-1******</t>
  </si>
  <si>
    <t>사원</t>
    <phoneticPr fontId="34" type="noConversion"/>
  </si>
  <si>
    <t>(02)578-8988</t>
  </si>
  <si>
    <t>5467</t>
  </si>
  <si>
    <t>CG90112</t>
    <phoneticPr fontId="34" type="noConversion"/>
  </si>
  <si>
    <t>조예준</t>
    <phoneticPr fontId="3" type="noConversion"/>
  </si>
  <si>
    <t>781201-1******</t>
  </si>
  <si>
    <t>과장</t>
    <phoneticPr fontId="34" type="noConversion"/>
  </si>
  <si>
    <t>(031)69-0136</t>
  </si>
  <si>
    <t>3457</t>
  </si>
  <si>
    <t>CG91113</t>
    <phoneticPr fontId="34" type="noConversion"/>
  </si>
  <si>
    <t>한재호</t>
  </si>
  <si>
    <t>750302-2******</t>
  </si>
  <si>
    <t>(061)73-0256</t>
  </si>
  <si>
    <t>3355</t>
  </si>
  <si>
    <t>CG92134</t>
    <phoneticPr fontId="34" type="noConversion"/>
  </si>
  <si>
    <t>정수란</t>
  </si>
  <si>
    <t>680410-2******</t>
  </si>
  <si>
    <t>대리</t>
    <phoneticPr fontId="34" type="noConversion"/>
  </si>
  <si>
    <t>(051)587-4783</t>
  </si>
  <si>
    <t>5176</t>
  </si>
  <si>
    <t>CG91115</t>
    <phoneticPr fontId="34" type="noConversion"/>
  </si>
  <si>
    <t>이도현</t>
  </si>
  <si>
    <t>760506-2******</t>
  </si>
  <si>
    <t>부장</t>
    <phoneticPr fontId="34" type="noConversion"/>
  </si>
  <si>
    <t>(031)515-0278</t>
  </si>
  <si>
    <t>3453</t>
  </si>
  <si>
    <t>CG90116</t>
    <phoneticPr fontId="34" type="noConversion"/>
  </si>
  <si>
    <t>김동호</t>
  </si>
  <si>
    <t>760809-1******</t>
  </si>
  <si>
    <t>(02)518-3876</t>
    <phoneticPr fontId="3" type="noConversion"/>
  </si>
  <si>
    <t>0428</t>
    <phoneticPr fontId="3" type="noConversion"/>
  </si>
  <si>
    <t>CG92117</t>
    <phoneticPr fontId="34" type="noConversion"/>
  </si>
  <si>
    <t>고원지</t>
  </si>
  <si>
    <t>770906-1******</t>
  </si>
  <si>
    <t>(041)19-1784</t>
  </si>
  <si>
    <t>0465</t>
    <phoneticPr fontId="3" type="noConversion"/>
  </si>
  <si>
    <t>CG90118</t>
    <phoneticPr fontId="34" type="noConversion"/>
  </si>
  <si>
    <t>김기연</t>
  </si>
  <si>
    <t>790403-2******</t>
  </si>
  <si>
    <t>(061)983-1985</t>
  </si>
  <si>
    <t>2344</t>
  </si>
  <si>
    <t>CG91119</t>
    <phoneticPr fontId="34" type="noConversion"/>
  </si>
  <si>
    <t>조홍제</t>
    <phoneticPr fontId="3" type="noConversion"/>
  </si>
  <si>
    <t>790109-1******</t>
  </si>
  <si>
    <t>(051)465-1248</t>
  </si>
  <si>
    <t>0452</t>
    <phoneticPr fontId="3" type="noConversion"/>
  </si>
  <si>
    <t>사원 이름 선택</t>
    <phoneticPr fontId="3" type="noConversion"/>
  </si>
  <si>
    <t>사원번호</t>
    <phoneticPr fontId="3" type="noConversion"/>
  </si>
  <si>
    <t>자택 전화</t>
  </si>
  <si>
    <t>사원이름</t>
    <phoneticPr fontId="3" type="noConversion"/>
  </si>
  <si>
    <t>&lt;사원명으로 사원정보 찾아오기&gt;</t>
    <phoneticPr fontId="3" type="noConversion"/>
  </si>
  <si>
    <t>&lt;사원번호 이용해 Vlookup으로 사원이름 등 나머지 매핑해서 가져오기&gt;</t>
    <phoneticPr fontId="3" type="noConversion"/>
  </si>
  <si>
    <t>&lt;Index로 사원번호 가져오기&gt;</t>
    <phoneticPr fontId="3" type="noConversion"/>
  </si>
  <si>
    <t>← 연결 셀 지정</t>
    <phoneticPr fontId="3" type="noConversion"/>
  </si>
  <si>
    <t>← 양식도구 콤보상자</t>
    <phoneticPr fontId="3" type="noConversion"/>
  </si>
  <si>
    <t>부서</t>
    <phoneticPr fontId="3" type="noConversion"/>
  </si>
  <si>
    <t>영업부</t>
    <phoneticPr fontId="3" type="noConversion"/>
  </si>
  <si>
    <t>홍보부</t>
    <phoneticPr fontId="3" type="noConversion"/>
  </si>
  <si>
    <t>총무부</t>
    <phoneticPr fontId="3" type="noConversion"/>
  </si>
  <si>
    <t>기획실</t>
    <phoneticPr fontId="3" type="noConversion"/>
  </si>
  <si>
    <t>전산실</t>
    <phoneticPr fontId="3" type="noConversion"/>
  </si>
  <si>
    <t>&lt;옵션단추 컨트롤 만들기&gt;</t>
    <phoneticPr fontId="3" type="noConversion"/>
  </si>
  <si>
    <t>부서별 현황</t>
    <phoneticPr fontId="3" type="noConversion"/>
  </si>
  <si>
    <t>인원</t>
    <phoneticPr fontId="3" type="noConversion"/>
  </si>
  <si>
    <t>←연결 셀 지정</t>
    <phoneticPr fontId="3" type="noConversion"/>
  </si>
  <si>
    <t>&lt;Choose 함수로 부서이름 표시&gt;</t>
    <phoneticPr fontId="3" type="noConversion"/>
  </si>
  <si>
    <t>&lt;Countif 함수로 인원수 표시&gt;</t>
    <phoneticPr fontId="3" type="noConversion"/>
  </si>
  <si>
    <t>부서별 급여 현황</t>
    <phoneticPr fontId="3" type="noConversion"/>
  </si>
  <si>
    <t>부서명</t>
    <phoneticPr fontId="3" type="noConversion"/>
  </si>
  <si>
    <t>직위</t>
    <phoneticPr fontId="3" type="noConversion"/>
  </si>
  <si>
    <t>성명</t>
    <phoneticPr fontId="3" type="noConversion"/>
  </si>
  <si>
    <t>성별</t>
    <phoneticPr fontId="3" type="noConversion"/>
  </si>
  <si>
    <t>기본급</t>
    <phoneticPr fontId="3" type="noConversion"/>
  </si>
  <si>
    <t>성과금</t>
    <phoneticPr fontId="3" type="noConversion"/>
  </si>
  <si>
    <t>세금</t>
    <phoneticPr fontId="3" type="noConversion"/>
  </si>
  <si>
    <t>실수령액</t>
    <phoneticPr fontId="3" type="noConversion"/>
  </si>
  <si>
    <t>생산부</t>
    <phoneticPr fontId="3" type="noConversion"/>
  </si>
  <si>
    <t>부장</t>
    <phoneticPr fontId="3" type="noConversion"/>
  </si>
  <si>
    <t>최영감</t>
    <phoneticPr fontId="3" type="noConversion"/>
  </si>
  <si>
    <t>남</t>
    <phoneticPr fontId="3" type="noConversion"/>
  </si>
  <si>
    <t>영업부</t>
    <phoneticPr fontId="3" type="noConversion"/>
  </si>
  <si>
    <t>사원</t>
    <phoneticPr fontId="3" type="noConversion"/>
  </si>
  <si>
    <t>박가이</t>
    <phoneticPr fontId="3" type="noConversion"/>
  </si>
  <si>
    <t>대리</t>
    <phoneticPr fontId="3" type="noConversion"/>
  </si>
  <si>
    <t>이승은</t>
    <phoneticPr fontId="3" type="noConversion"/>
  </si>
  <si>
    <t>여</t>
    <phoneticPr fontId="3" type="noConversion"/>
  </si>
  <si>
    <t>사원</t>
    <phoneticPr fontId="3" type="noConversion"/>
  </si>
  <si>
    <t>김성산</t>
    <phoneticPr fontId="3" type="noConversion"/>
  </si>
  <si>
    <t>기획부</t>
    <phoneticPr fontId="3" type="noConversion"/>
  </si>
  <si>
    <t>부장</t>
    <phoneticPr fontId="3" type="noConversion"/>
  </si>
  <si>
    <t>강오선</t>
    <phoneticPr fontId="3" type="noConversion"/>
  </si>
  <si>
    <t>여</t>
    <phoneticPr fontId="3" type="noConversion"/>
  </si>
  <si>
    <t>기획부</t>
    <phoneticPr fontId="3" type="noConversion"/>
  </si>
  <si>
    <t>이재신</t>
    <phoneticPr fontId="3" type="noConversion"/>
  </si>
  <si>
    <t>대리</t>
    <phoneticPr fontId="3" type="noConversion"/>
  </si>
  <si>
    <t>한이주</t>
    <phoneticPr fontId="3" type="noConversion"/>
  </si>
  <si>
    <t>과장</t>
    <phoneticPr fontId="3" type="noConversion"/>
  </si>
  <si>
    <t>한송이</t>
    <phoneticPr fontId="3" type="noConversion"/>
  </si>
  <si>
    <t>장나주</t>
    <phoneticPr fontId="3" type="noConversion"/>
  </si>
  <si>
    <t>택배 배송 현황</t>
    <phoneticPr fontId="3" type="noConversion"/>
  </si>
  <si>
    <t>배송지역</t>
    <phoneticPr fontId="3" type="noConversion"/>
  </si>
  <si>
    <t>배송시간대</t>
    <phoneticPr fontId="3" type="noConversion"/>
  </si>
  <si>
    <t>물품종류</t>
    <phoneticPr fontId="3" type="noConversion"/>
  </si>
  <si>
    <t>수령인</t>
    <phoneticPr fontId="3" type="noConversion"/>
  </si>
  <si>
    <t>거리(m)</t>
    <phoneticPr fontId="3" type="noConversion"/>
  </si>
  <si>
    <t>배송료</t>
    <phoneticPr fontId="3" type="noConversion"/>
  </si>
  <si>
    <t>망원동</t>
    <phoneticPr fontId="3" type="noConversion"/>
  </si>
  <si>
    <t>오전</t>
    <phoneticPr fontId="3" type="noConversion"/>
  </si>
  <si>
    <t>식품</t>
    <phoneticPr fontId="3" type="noConversion"/>
  </si>
  <si>
    <t>본인</t>
    <phoneticPr fontId="3" type="noConversion"/>
  </si>
  <si>
    <t>서교동</t>
    <phoneticPr fontId="3" type="noConversion"/>
  </si>
  <si>
    <t>오후</t>
    <phoneticPr fontId="3" type="noConversion"/>
  </si>
  <si>
    <t>의류</t>
    <phoneticPr fontId="3" type="noConversion"/>
  </si>
  <si>
    <t>경비실</t>
    <phoneticPr fontId="3" type="noConversion"/>
  </si>
  <si>
    <t>합정동</t>
    <phoneticPr fontId="3" type="noConversion"/>
  </si>
  <si>
    <t>전자제품</t>
    <phoneticPr fontId="3" type="noConversion"/>
  </si>
  <si>
    <t>가족</t>
    <phoneticPr fontId="3" type="noConversion"/>
  </si>
  <si>
    <t>행 레이블</t>
  </si>
  <si>
    <t>총합계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</si>
  <si>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</si>
  <si>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</si>
  <si>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</si>
  <si>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</si>
  <si>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</si>
  <si>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</si>
  <si>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</si>
  <si>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</si>
  <si>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</si>
  <si>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</si>
  <si>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</si>
  <si>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</si>
  <si>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평균 : 수량</t>
  </si>
  <si>
    <t>평균 : 매출액</t>
  </si>
  <si>
    <t>1사분기</t>
  </si>
  <si>
    <t>2사분기</t>
  </si>
  <si>
    <t>3사분기</t>
  </si>
  <si>
    <t>4사분기</t>
  </si>
  <si>
    <t>분기</t>
  </si>
  <si>
    <t>판매일자</t>
  </si>
  <si>
    <t>합계 : 매출액2</t>
  </si>
  <si>
    <t>합계 : 인센티브</t>
  </si>
  <si>
    <t>개수 : 매출액</t>
  </si>
  <si>
    <t>1억미만</t>
  </si>
  <si>
    <t>1억 4천 이상</t>
  </si>
  <si>
    <t>1억 ~ 1억 4천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</si>
</sst>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mm&quot;월&quot;\ dd&quot;일&quot;;@"/>
    <numFmt numFmtId="178" formatCode="#,##0_);[Red]\(#,##0\)"/>
    <numFmt numFmtId="179" formatCode="#,##0_ ;[Red]\-#,##0\ "/>
    <numFmt numFmtId="180" formatCode="000000\-0,,&quot;******&quot;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22"/>
      <color theme="4" tint="-0.249977111117893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3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color indexed="9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4"/>
      <color rgb="FF002060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2"/>
      <color indexed="8"/>
      <name val="굴림"/>
      <family val="3"/>
      <charset val="129"/>
    </font>
    <font>
      <sz val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11"/>
      <color rgb="FF9C0006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name val="Malgun Gothic"/>
      <family val="3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 style="thick">
        <color theme="8" tint="-0.24994659260841701"/>
      </right>
      <top/>
      <bottom/>
      <diagonal/>
    </border>
    <border>
      <left/>
      <right/>
      <top/>
      <bottom style="thin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33" fillId="0" borderId="0"/>
    <xf numFmtId="0" fontId="33" fillId="0" borderId="0"/>
    <xf numFmtId="42" fontId="1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14" fontId="6" fillId="0" borderId="0" xfId="0" applyNumberFormat="1" applyFo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41" fontId="2" fillId="0" borderId="10" xfId="1" applyFont="1" applyBorder="1">
      <alignment vertical="center"/>
    </xf>
    <xf numFmtId="14" fontId="6" fillId="0" borderId="11" xfId="0" applyNumberFormat="1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41" fontId="2" fillId="0" borderId="13" xfId="1" applyFont="1" applyBorder="1">
      <alignment vertical="center"/>
    </xf>
    <xf numFmtId="41" fontId="8" fillId="5" borderId="14" xfId="0" applyNumberFormat="1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41" fontId="0" fillId="0" borderId="14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41" fontId="0" fillId="0" borderId="14" xfId="0" applyNumberFormat="1" applyFont="1" applyBorder="1">
      <alignment vertical="center"/>
    </xf>
    <xf numFmtId="41" fontId="9" fillId="0" borderId="14" xfId="1" applyNumberFormat="1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8" fillId="6" borderId="15" xfId="0" applyFont="1" applyFill="1" applyBorder="1" applyAlignment="1">
      <alignment horizontal="center" vertical="center"/>
    </xf>
    <xf numFmtId="177" fontId="14" fillId="0" borderId="15" xfId="2" applyNumberFormat="1" applyFont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vertical="center"/>
    </xf>
    <xf numFmtId="178" fontId="15" fillId="0" borderId="15" xfId="0" applyNumberFormat="1" applyFont="1" applyFill="1" applyBorder="1" applyAlignment="1">
      <alignment vertical="center"/>
    </xf>
    <xf numFmtId="178" fontId="16" fillId="0" borderId="15" xfId="0" applyNumberFormat="1" applyFont="1" applyFill="1" applyBorder="1" applyAlignment="1">
      <alignment vertical="center"/>
    </xf>
    <xf numFmtId="179" fontId="20" fillId="0" borderId="0" xfId="10" applyNumberFormat="1">
      <alignment vertical="center"/>
    </xf>
    <xf numFmtId="179" fontId="20" fillId="0" borderId="0" xfId="10" applyNumberFormat="1" applyAlignment="1">
      <alignment horizontal="center" vertical="center"/>
    </xf>
    <xf numFmtId="0" fontId="20" fillId="0" borderId="0" xfId="10">
      <alignment vertical="center"/>
    </xf>
    <xf numFmtId="179" fontId="20" fillId="9" borderId="16" xfId="10" applyNumberFormat="1" applyFont="1" applyFill="1" applyBorder="1" applyAlignment="1">
      <alignment vertical="center"/>
    </xf>
    <xf numFmtId="179" fontId="20" fillId="9" borderId="17" xfId="10" applyNumberFormat="1" applyFont="1" applyFill="1" applyBorder="1" applyAlignment="1">
      <alignment vertical="center"/>
    </xf>
    <xf numFmtId="179" fontId="20" fillId="9" borderId="18" xfId="10" applyNumberFormat="1" applyFont="1" applyFill="1" applyBorder="1" applyAlignment="1">
      <alignment vertical="center"/>
    </xf>
    <xf numFmtId="179" fontId="20" fillId="9" borderId="19" xfId="10" applyNumberFormat="1" applyFont="1" applyFill="1" applyBorder="1" applyAlignment="1">
      <alignment vertical="center"/>
    </xf>
    <xf numFmtId="179" fontId="20" fillId="9" borderId="20" xfId="10" applyNumberFormat="1" applyFont="1" applyFill="1" applyBorder="1" applyAlignment="1">
      <alignment vertical="center"/>
    </xf>
    <xf numFmtId="179" fontId="20" fillId="9" borderId="21" xfId="10" applyNumberFormat="1" applyFont="1" applyFill="1" applyBorder="1" applyAlignment="1">
      <alignment vertical="center"/>
    </xf>
    <xf numFmtId="179" fontId="8" fillId="8" borderId="20" xfId="9" applyNumberFormat="1" applyFont="1" applyFill="1" applyBorder="1" applyAlignment="1">
      <alignment horizontal="center" vertical="center"/>
    </xf>
    <xf numFmtId="179" fontId="18" fillId="8" borderId="21" xfId="9" applyNumberFormat="1" applyFont="1" applyFill="1" applyBorder="1" applyAlignment="1">
      <alignment horizontal="center" vertical="center"/>
    </xf>
    <xf numFmtId="41" fontId="22" fillId="0" borderId="0" xfId="1" applyFont="1" applyBorder="1" applyAlignment="1"/>
    <xf numFmtId="0" fontId="23" fillId="0" borderId="0" xfId="11" applyNumberFormat="1" applyFont="1" applyBorder="1" applyAlignment="1">
      <alignment horizontal="center" vertical="center" wrapText="1"/>
    </xf>
    <xf numFmtId="41" fontId="23" fillId="0" borderId="0" xfId="1" applyFont="1" applyBorder="1" applyAlignment="1">
      <alignment horizontal="center" vertical="center" wrapText="1"/>
    </xf>
    <xf numFmtId="14" fontId="23" fillId="0" borderId="0" xfId="11" applyNumberFormat="1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41" fontId="22" fillId="0" borderId="0" xfId="1" applyFont="1" applyBorder="1">
      <alignment vertical="center"/>
    </xf>
    <xf numFmtId="41" fontId="22" fillId="0" borderId="0" xfId="1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horizontal="center" vertical="center"/>
    </xf>
    <xf numFmtId="14" fontId="22" fillId="0" borderId="0" xfId="12" applyNumberFormat="1" applyFont="1" applyBorder="1" applyAlignment="1">
      <alignment horizontal="center" vertical="center"/>
    </xf>
    <xf numFmtId="41" fontId="24" fillId="10" borderId="0" xfId="1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41" fontId="25" fillId="0" borderId="0" xfId="1" applyFo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10" fontId="0" fillId="11" borderId="22" xfId="0" applyNumberFormat="1" applyFont="1" applyFill="1" applyBorder="1">
      <alignment vertical="center"/>
    </xf>
    <xf numFmtId="0" fontId="0" fillId="11" borderId="23" xfId="0" applyFont="1" applyFill="1" applyBorder="1">
      <alignment vertical="center"/>
    </xf>
    <xf numFmtId="176" fontId="0" fillId="11" borderId="17" xfId="0" applyNumberFormat="1" applyFont="1" applyFill="1" applyBorder="1">
      <alignment vertical="center"/>
    </xf>
    <xf numFmtId="10" fontId="0" fillId="0" borderId="24" xfId="0" applyNumberFormat="1" applyFont="1" applyBorder="1">
      <alignment vertical="center"/>
    </xf>
    <xf numFmtId="0" fontId="0" fillId="0" borderId="25" xfId="0" applyFont="1" applyBorder="1">
      <alignment vertical="center"/>
    </xf>
    <xf numFmtId="176" fontId="0" fillId="0" borderId="19" xfId="0" applyNumberFormat="1" applyFont="1" applyBorder="1">
      <alignment vertical="center"/>
    </xf>
    <xf numFmtId="10" fontId="0" fillId="11" borderId="24" xfId="0" applyNumberFormat="1" applyFont="1" applyFill="1" applyBorder="1">
      <alignment vertical="center"/>
    </xf>
    <xf numFmtId="0" fontId="0" fillId="11" borderId="25" xfId="0" applyFont="1" applyFill="1" applyBorder="1">
      <alignment vertical="center"/>
    </xf>
    <xf numFmtId="176" fontId="0" fillId="11" borderId="19" xfId="0" applyNumberFormat="1" applyFont="1" applyFill="1" applyBorder="1">
      <alignment vertical="center"/>
    </xf>
    <xf numFmtId="10" fontId="0" fillId="11" borderId="26" xfId="0" applyNumberFormat="1" applyFont="1" applyFill="1" applyBorder="1">
      <alignment vertical="center"/>
    </xf>
    <xf numFmtId="0" fontId="0" fillId="11" borderId="27" xfId="0" applyFont="1" applyFill="1" applyBorder="1">
      <alignment vertical="center"/>
    </xf>
    <xf numFmtId="176" fontId="0" fillId="11" borderId="28" xfId="0" applyNumberFormat="1" applyFont="1" applyFill="1" applyBorder="1">
      <alignment vertical="center"/>
    </xf>
    <xf numFmtId="0" fontId="8" fillId="7" borderId="29" xfId="8" applyFont="1" applyFill="1" applyBorder="1" applyAlignment="1">
      <alignment horizontal="center" vertical="center"/>
    </xf>
    <xf numFmtId="0" fontId="8" fillId="7" borderId="30" xfId="8" applyFont="1" applyFill="1" applyBorder="1" applyAlignment="1">
      <alignment horizontal="center" vertical="center"/>
    </xf>
    <xf numFmtId="0" fontId="18" fillId="7" borderId="21" xfId="8" applyFont="1" applyFill="1" applyBorder="1" applyAlignment="1">
      <alignment horizontal="center" vertical="center"/>
    </xf>
    <xf numFmtId="0" fontId="20" fillId="12" borderId="6" xfId="0" applyFont="1" applyFill="1" applyBorder="1">
      <alignment vertical="center"/>
    </xf>
    <xf numFmtId="0" fontId="20" fillId="12" borderId="7" xfId="0" applyFont="1" applyFill="1" applyBorder="1">
      <alignment vertical="center"/>
    </xf>
    <xf numFmtId="0" fontId="20" fillId="0" borderId="31" xfId="0" applyFont="1" applyBorder="1">
      <alignment vertical="center"/>
    </xf>
    <xf numFmtId="0" fontId="20" fillId="0" borderId="32" xfId="0" applyFont="1" applyBorder="1">
      <alignment vertical="center"/>
    </xf>
    <xf numFmtId="0" fontId="20" fillId="12" borderId="31" xfId="0" applyFont="1" applyFill="1" applyBorder="1">
      <alignment vertical="center"/>
    </xf>
    <xf numFmtId="0" fontId="20" fillId="12" borderId="32" xfId="0" applyFont="1" applyFill="1" applyBorder="1">
      <alignment vertical="center"/>
    </xf>
    <xf numFmtId="0" fontId="29" fillId="13" borderId="31" xfId="0" applyFont="1" applyFill="1" applyBorder="1" applyAlignment="1">
      <alignment horizontal="center" vertical="center"/>
    </xf>
    <xf numFmtId="0" fontId="29" fillId="13" borderId="3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30" fillId="0" borderId="0" xfId="0" applyFont="1">
      <alignment vertical="center"/>
    </xf>
    <xf numFmtId="0" fontId="31" fillId="14" borderId="6" xfId="0" applyFont="1" applyFill="1" applyBorder="1" applyAlignment="1">
      <alignment horizontal="center" vertical="center"/>
    </xf>
    <xf numFmtId="49" fontId="31" fillId="14" borderId="6" xfId="0" applyNumberFormat="1" applyFont="1" applyFill="1" applyBorder="1" applyAlignment="1">
      <alignment horizontal="center" vertical="center"/>
    </xf>
    <xf numFmtId="0" fontId="31" fillId="14" borderId="6" xfId="0" applyFont="1" applyFill="1" applyBorder="1">
      <alignment vertical="center"/>
    </xf>
    <xf numFmtId="41" fontId="31" fillId="14" borderId="6" xfId="1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25" fillId="0" borderId="6" xfId="0" applyFont="1" applyBorder="1" applyAlignment="1">
      <alignment horizontal="center" vertical="center"/>
    </xf>
    <xf numFmtId="14" fontId="25" fillId="0" borderId="6" xfId="0" applyNumberFormat="1" applyFont="1" applyBorder="1" applyAlignment="1">
      <alignment horizontal="center" vertical="center"/>
    </xf>
    <xf numFmtId="41" fontId="25" fillId="15" borderId="6" xfId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14" fontId="0" fillId="0" borderId="0" xfId="0" applyNumberFormat="1">
      <alignment vertical="center"/>
    </xf>
    <xf numFmtId="0" fontId="8" fillId="16" borderId="6" xfId="13" applyFont="1" applyFill="1" applyBorder="1" applyAlignment="1">
      <alignment horizontal="center"/>
    </xf>
    <xf numFmtId="0" fontId="8" fillId="17" borderId="6" xfId="14" applyFont="1" applyFill="1" applyBorder="1" applyAlignment="1">
      <alignment horizontal="center" vertical="center"/>
    </xf>
    <xf numFmtId="0" fontId="8" fillId="17" borderId="6" xfId="13" applyFont="1" applyFill="1" applyBorder="1" applyAlignment="1">
      <alignment horizontal="center"/>
    </xf>
    <xf numFmtId="0" fontId="35" fillId="0" borderId="0" xfId="13" applyFont="1"/>
    <xf numFmtId="0" fontId="35" fillId="0" borderId="6" xfId="13" applyFont="1" applyBorder="1" applyAlignment="1">
      <alignment horizontal="center" wrapText="1"/>
    </xf>
    <xf numFmtId="180" fontId="35" fillId="0" borderId="6" xfId="14" applyNumberFormat="1" applyFont="1" applyBorder="1" applyAlignment="1">
      <alignment horizontal="center" vertical="center" wrapText="1"/>
    </xf>
    <xf numFmtId="0" fontId="35" fillId="0" borderId="6" xfId="13" applyFont="1" applyBorder="1" applyAlignment="1">
      <alignment wrapText="1"/>
    </xf>
    <xf numFmtId="0" fontId="35" fillId="0" borderId="6" xfId="13" applyFont="1" applyBorder="1" applyAlignment="1">
      <alignment horizontal="center"/>
    </xf>
    <xf numFmtId="0" fontId="35" fillId="0" borderId="6" xfId="13" quotePrefix="1" applyFont="1" applyBorder="1" applyAlignment="1">
      <alignment horizontal="center" wrapText="1"/>
    </xf>
    <xf numFmtId="0" fontId="35" fillId="0" borderId="33" xfId="13" applyFont="1" applyBorder="1" applyAlignment="1">
      <alignment horizontal="center" wrapText="1"/>
    </xf>
    <xf numFmtId="0" fontId="14" fillId="0" borderId="0" xfId="0" applyFont="1">
      <alignment vertical="center"/>
    </xf>
    <xf numFmtId="0" fontId="35" fillId="0" borderId="33" xfId="13" applyFont="1" applyBorder="1" applyAlignment="1">
      <alignment wrapText="1"/>
    </xf>
    <xf numFmtId="0" fontId="35" fillId="0" borderId="34" xfId="13" applyFont="1" applyBorder="1" applyAlignment="1">
      <alignment horizontal="center" wrapText="1"/>
    </xf>
    <xf numFmtId="0" fontId="35" fillId="0" borderId="34" xfId="13" applyFont="1" applyBorder="1" applyAlignment="1">
      <alignment wrapText="1"/>
    </xf>
    <xf numFmtId="0" fontId="35" fillId="0" borderId="0" xfId="13" applyFont="1" applyAlignment="1">
      <alignment horizontal="center"/>
    </xf>
    <xf numFmtId="0" fontId="0" fillId="18" borderId="6" xfId="0" applyFill="1" applyBorder="1">
      <alignment vertical="center"/>
    </xf>
    <xf numFmtId="0" fontId="0" fillId="0" borderId="6" xfId="0" applyBorder="1">
      <alignment vertical="center"/>
    </xf>
    <xf numFmtId="0" fontId="36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38" fillId="19" borderId="6" xfId="16" applyBorder="1" applyAlignment="1">
      <alignment horizontal="center" vertical="center"/>
    </xf>
    <xf numFmtId="42" fontId="0" fillId="0" borderId="6" xfId="15" applyFont="1" applyBorder="1">
      <alignment vertical="center"/>
    </xf>
    <xf numFmtId="41" fontId="0" fillId="0" borderId="6" xfId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4" fillId="2" borderId="0" xfId="0" applyFont="1" applyFill="1" applyAlignment="1">
      <alignment horizontal="distributed" vertical="center" indent="5"/>
    </xf>
    <xf numFmtId="0" fontId="12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0" fillId="0" borderId="6" xfId="0" pivotButton="1" applyBorder="1">
      <alignment vertical="center"/>
    </xf>
    <xf numFmtId="179" fontId="0" fillId="0" borderId="6" xfId="0" applyNumberFormat="1" applyBorder="1" applyAlignment="1">
      <alignment horizontal="left" vertical="center"/>
    </xf>
    <xf numFmtId="0" fontId="0" fillId="0" borderId="6" xfId="0" applyNumberFormat="1" applyBorder="1">
      <alignment vertical="center"/>
    </xf>
    <xf numFmtId="41" fontId="0" fillId="0" borderId="6" xfId="0" applyNumberFormat="1" applyBorder="1">
      <alignment vertical="center"/>
    </xf>
  </cellXfs>
  <cellStyles count="17">
    <cellStyle name="강조색1" xfId="8" builtinId="29"/>
    <cellStyle name="강조색6" xfId="9" builtinId="49"/>
    <cellStyle name="나쁨" xfId="16" builtinId="27"/>
    <cellStyle name="쉼표 [0]" xfId="1" builtinId="6"/>
    <cellStyle name="쉼표 [0] 2" xfId="5"/>
    <cellStyle name="쉼표 [0] 3" xfId="4"/>
    <cellStyle name="통화 [0]" xfId="15" builtinId="7"/>
    <cellStyle name="표준" xfId="0" builtinId="0"/>
    <cellStyle name="표준 10" xfId="13"/>
    <cellStyle name="표준 2" xfId="6"/>
    <cellStyle name="표준 2 2" xfId="2"/>
    <cellStyle name="표준 2 3" xfId="10"/>
    <cellStyle name="표준 3" xfId="3"/>
    <cellStyle name="표준 4" xfId="7"/>
    <cellStyle name="표준_20061029_엑셀" xfId="11"/>
    <cellStyle name="표준_Sheet3" xfId="14"/>
    <cellStyle name="표준_근무년월질의" xfId="12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List" dx="26" fmlaLink="$D$3" fmlaRange="발주내역!$A$2:$A$22" noThreeD="1" sel="1" val="0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Drop" dropStyle="combo" dx="20" fmlaLink="$D$1" fmlaRange="사원정보!$B$3:$B$11" noThreeD="1" sel="4"/>
</file>

<file path=xl/ctrlProps/ctrlProp4.xml><?xml version="1.0" encoding="utf-8"?>
<formControlPr xmlns="http://schemas.microsoft.com/office/spreadsheetml/2009/9/main" objectType="Radio" firstButton="1" fmlaLink="$H$9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2</xdr:row>
      <xdr:rowOff>14288</xdr:rowOff>
    </xdr:from>
    <xdr:to>
      <xdr:col>18</xdr:col>
      <xdr:colOff>0</xdr:colOff>
      <xdr:row>13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SpPr txBox="1">
          <a:spLocks noChangeArrowheads="1"/>
        </xdr:cNvSpPr>
      </xdr:nvSpPr>
      <xdr:spPr bwMode="auto">
        <a:xfrm>
          <a:off x="6353174" y="557213"/>
          <a:ext cx="6172201" cy="29670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59436" rIns="0" bIns="0" anchor="t" upright="1"/>
        <a:lstStyle/>
        <a:p>
          <a:pPr fontAlgn="base" latinLnBrk="0"/>
          <a:r>
            <a:rPr lang="ko-KR" altLang="en-US" sz="1100">
              <a:latin typeface="+mn-lt"/>
              <a:ea typeface="+mn-ea"/>
              <a:cs typeface="+mn-cs"/>
            </a:rPr>
            <a:t>‘부서별 급여 현황’ 표를 이용하여 성명은 ‘보고서 필터’</a:t>
          </a:r>
          <a:r>
            <a:rPr lang="en-US" altLang="ko-KR" sz="1100"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latin typeface="+mn-lt"/>
              <a:ea typeface="+mn-ea"/>
              <a:cs typeface="+mn-cs"/>
            </a:rPr>
            <a:t>부서명은 ‘행 레이블’</a:t>
          </a:r>
          <a:r>
            <a:rPr lang="en-US" altLang="ko-KR" sz="1100"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latin typeface="+mn-lt"/>
              <a:ea typeface="+mn-ea"/>
              <a:cs typeface="+mn-cs"/>
            </a:rPr>
            <a:t>직위는 ‘열 레이블’로 처리</a:t>
          </a:r>
        </a:p>
        <a:p>
          <a:pPr fontAlgn="base" latinLnBrk="0"/>
          <a:r>
            <a:rPr lang="ko-KR" altLang="en-US" sz="1100">
              <a:latin typeface="+mn-lt"/>
              <a:ea typeface="+mn-ea"/>
              <a:cs typeface="+mn-cs"/>
            </a:rPr>
            <a:t>하고</a:t>
          </a:r>
          <a:r>
            <a:rPr lang="en-US" altLang="ko-KR" sz="1100">
              <a:latin typeface="+mn-lt"/>
              <a:ea typeface="+mn-ea"/>
              <a:cs typeface="+mn-cs"/>
            </a:rPr>
            <a:t>, ‘</a:t>
          </a:r>
          <a:r>
            <a:rPr lang="ko-KR" altLang="en-US" sz="1100">
              <a:latin typeface="+mn-lt"/>
              <a:ea typeface="+mn-ea"/>
              <a:cs typeface="+mn-cs"/>
            </a:rPr>
            <a:t>값’에 기본급과 실수령액의 합계를 계산한 후 ‘</a:t>
          </a:r>
          <a:r>
            <a:rPr lang="el-GR" sz="1100">
              <a:latin typeface="+mn-lt"/>
              <a:ea typeface="+mn-ea"/>
              <a:cs typeface="+mn-cs"/>
            </a:rPr>
            <a:t>Σ </a:t>
          </a:r>
          <a:r>
            <a:rPr lang="ko-KR" altLang="en-US" sz="1100">
              <a:latin typeface="+mn-lt"/>
              <a:ea typeface="+mn-ea"/>
              <a:cs typeface="+mn-cs"/>
            </a:rPr>
            <a:t>값’을 ‘행 레이블’로 설정하는 피벗 테이블을 작성</a:t>
          </a:r>
        </a:p>
        <a:p>
          <a:pPr fontAlgn="base" latinLnBrk="0"/>
          <a:r>
            <a:rPr lang="ko-KR" altLang="en-US" sz="1100">
              <a:latin typeface="+mn-lt"/>
              <a:ea typeface="+mn-ea"/>
              <a:cs typeface="+mn-cs"/>
            </a:rPr>
            <a:t>하시오</a:t>
          </a:r>
          <a:r>
            <a:rPr lang="en-US" altLang="ko-KR" sz="1100">
              <a:latin typeface="+mn-lt"/>
              <a:ea typeface="+mn-ea"/>
              <a:cs typeface="+mn-cs"/>
            </a:rPr>
            <a:t>.</a:t>
          </a:r>
          <a:endParaRPr lang="ko-KR" altLang="en-US" sz="1100"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latin typeface="+mn-lt"/>
              <a:ea typeface="+mn-ea"/>
              <a:cs typeface="+mn-cs"/>
            </a:rPr>
            <a:t>▶ 피벗 테이블 보고서는 동일 시트의 </a:t>
          </a:r>
          <a:r>
            <a:rPr lang="en-US" altLang="ko-KR" sz="1100">
              <a:latin typeface="+mn-lt"/>
              <a:ea typeface="+mn-ea"/>
              <a:cs typeface="+mn-cs"/>
            </a:rPr>
            <a:t>[</a:t>
          </a:r>
          <a:r>
            <a:rPr lang="en-US" sz="1100">
              <a:latin typeface="+mn-lt"/>
              <a:ea typeface="+mn-ea"/>
              <a:cs typeface="+mn-cs"/>
            </a:rPr>
            <a:t>A18] </a:t>
          </a:r>
          <a:r>
            <a:rPr lang="ko-KR" altLang="en-US" sz="1100">
              <a:latin typeface="+mn-lt"/>
              <a:ea typeface="+mn-ea"/>
              <a:cs typeface="+mn-cs"/>
            </a:rPr>
            <a:t>셀에서 시작하시오</a:t>
          </a:r>
          <a:r>
            <a:rPr lang="en-US" altLang="ko-KR" sz="1100">
              <a:latin typeface="+mn-lt"/>
              <a:ea typeface="+mn-ea"/>
              <a:cs typeface="+mn-cs"/>
            </a:rPr>
            <a:t>.</a:t>
          </a:r>
          <a:endParaRPr lang="ko-KR" altLang="en-US" sz="1100"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latin typeface="+mn-lt"/>
              <a:ea typeface="+mn-ea"/>
              <a:cs typeface="+mn-cs"/>
            </a:rPr>
            <a:t>▶ 피벗 테이블 보고서의 행의 총합계는 표시하지 않고</a:t>
          </a:r>
          <a:r>
            <a:rPr lang="en-US" altLang="ko-KR" sz="1100"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latin typeface="+mn-lt"/>
              <a:ea typeface="+mn-ea"/>
              <a:cs typeface="+mn-cs"/>
            </a:rPr>
            <a:t>빈 셀은 ‘*’ 기호로 표시할 것</a:t>
          </a: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>
              <a:latin typeface="+mn-lt"/>
              <a:ea typeface="+mn-ea"/>
              <a:cs typeface="+mn-cs"/>
            </a:rPr>
            <a:t>▶ 피벗 테이블에 ‘표 </a:t>
          </a:r>
          <a:r>
            <a:rPr lang="en-US" altLang="ko-KR" sz="1100">
              <a:latin typeface="+mn-lt"/>
              <a:ea typeface="+mn-ea"/>
              <a:cs typeface="+mn-cs"/>
            </a:rPr>
            <a:t>10’ </a:t>
          </a:r>
          <a:r>
            <a:rPr lang="ko-KR" altLang="en-US" sz="1100">
              <a:latin typeface="+mn-lt"/>
              <a:ea typeface="+mn-ea"/>
              <a:cs typeface="+mn-cs"/>
            </a:rPr>
            <a:t>서식을 적용하시오</a:t>
          </a:r>
          <a:r>
            <a:rPr lang="en-US" altLang="ko-KR" sz="1100">
              <a:latin typeface="+mn-lt"/>
              <a:ea typeface="+mn-ea"/>
              <a:cs typeface="+mn-cs"/>
            </a:rPr>
            <a:t>.</a:t>
          </a: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>
            <a:latin typeface="+mn-lt"/>
            <a:ea typeface="+mn-ea"/>
            <a:cs typeface="+mn-cs"/>
          </a:endParaRPr>
        </a:p>
        <a:p>
          <a:pPr fontAlgn="base" latinLnBrk="1"/>
          <a:endParaRPr lang="ko-KR" altLang="en-US" sz="1100" b="0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670560</xdr:colOff>
          <xdr:row>8</xdr:row>
          <xdr:rowOff>30480</xdr:rowOff>
        </xdr:from>
        <xdr:to>
          <xdr:col>6</xdr:col>
          <xdr:colOff>807720</xdr:colOff>
          <xdr:row>9</xdr:row>
          <xdr:rowOff>236220</xdr:rowOff>
        </xdr:to>
        <xdr:sp macro="" textlink="">
          <xdr:nvSpPr>
            <xdr:cNvPr id="12290" name="Group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부서를 선택하세요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274320</xdr:rowOff>
        </xdr:from>
        <xdr:to>
          <xdr:col>4</xdr:col>
          <xdr:colOff>30480</xdr:colOff>
          <xdr:row>1</xdr:row>
          <xdr:rowOff>297180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182880</xdr:rowOff>
        </xdr:from>
        <xdr:to>
          <xdr:col>2</xdr:col>
          <xdr:colOff>632460</xdr:colOff>
          <xdr:row>9</xdr:row>
          <xdr:rowOff>236220</xdr:rowOff>
        </xdr:to>
        <xdr:sp macro="" textlink="">
          <xdr:nvSpPr>
            <xdr:cNvPr id="12292" name="Option Button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영업부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1021080</xdr:colOff>
          <xdr:row>8</xdr:row>
          <xdr:rowOff>144780</xdr:rowOff>
        </xdr:from>
        <xdr:to>
          <xdr:col>6</xdr:col>
          <xdr:colOff>350520</xdr:colOff>
          <xdr:row>9</xdr:row>
          <xdr:rowOff>198120</xdr:rowOff>
        </xdr:to>
        <xdr:sp macro="" textlink="">
          <xdr:nvSpPr>
            <xdr:cNvPr id="12294" name="Option Button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기획실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601980</xdr:colOff>
          <xdr:row>8</xdr:row>
          <xdr:rowOff>182880</xdr:rowOff>
        </xdr:from>
        <xdr:to>
          <xdr:col>4</xdr:col>
          <xdr:colOff>754380</xdr:colOff>
          <xdr:row>9</xdr:row>
          <xdr:rowOff>137160</xdr:rowOff>
        </xdr:to>
        <xdr:sp macro="" textlink="">
          <xdr:nvSpPr>
            <xdr:cNvPr id="12295" name="Option Button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홍보부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8</xdr:row>
          <xdr:rowOff>198120</xdr:rowOff>
        </xdr:from>
        <xdr:to>
          <xdr:col>2</xdr:col>
          <xdr:colOff>883920</xdr:colOff>
          <xdr:row>9</xdr:row>
          <xdr:rowOff>152400</xdr:rowOff>
        </xdr:to>
        <xdr:sp macro="" textlink="">
          <xdr:nvSpPr>
            <xdr:cNvPr id="12297" name="Option Button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전산실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655320</xdr:colOff>
          <xdr:row>8</xdr:row>
          <xdr:rowOff>205740</xdr:rowOff>
        </xdr:from>
        <xdr:to>
          <xdr:col>6</xdr:col>
          <xdr:colOff>579120</xdr:colOff>
          <xdr:row>9</xdr:row>
          <xdr:rowOff>160020</xdr:rowOff>
        </xdr:to>
        <xdr:sp macro="" textlink="">
          <xdr:nvSpPr>
            <xdr:cNvPr id="12298" name="Option Button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총무부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10</xdr:col>
      <xdr:colOff>171450</xdr:colOff>
      <xdr:row>11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72375" y="428625"/>
          <a:ext cx="2047875" cy="18954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8</xdr:col>
      <xdr:colOff>19050</xdr:colOff>
      <xdr:row>14</xdr:row>
      <xdr:rowOff>47625</xdr:rowOff>
    </xdr:from>
    <xdr:to>
      <xdr:col>11</xdr:col>
      <xdr:colOff>438150</xdr:colOff>
      <xdr:row>23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91425" y="2990850"/>
          <a:ext cx="3028950" cy="18954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8</xdr:col>
      <xdr:colOff>19050</xdr:colOff>
      <xdr:row>26</xdr:row>
      <xdr:rowOff>31807</xdr:rowOff>
    </xdr:from>
    <xdr:to>
      <xdr:col>16</xdr:col>
      <xdr:colOff>609600</xdr:colOff>
      <xdr:row>39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91425" y="5489632"/>
          <a:ext cx="8001000" cy="2768543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1323974</xdr:colOff>
      <xdr:row>0</xdr:row>
      <xdr:rowOff>171449</xdr:rowOff>
    </xdr:from>
    <xdr:to>
      <xdr:col>9</xdr:col>
      <xdr:colOff>2240</xdr:colOff>
      <xdr:row>27</xdr:row>
      <xdr:rowOff>123824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629399" y="171449"/>
          <a:ext cx="3114675" cy="5400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 anchorCtr="0">
          <a:noAutofit/>
        </a:bodyPr>
        <a:lstStyle/>
        <a:p>
          <a:pPr algn="l"/>
          <a:r>
            <a:rPr lang="en-US" altLang="ko-KR" sz="1100" b="1"/>
            <a:t>3. </a:t>
          </a:r>
          <a:r>
            <a:rPr lang="ko-KR" altLang="en-US" sz="1100" b="1"/>
            <a:t>나이와 성별 분석 피벗테이블</a:t>
          </a:r>
          <a:endParaRPr lang="en-US" altLang="ko-KR" sz="1100" b="1"/>
        </a:p>
        <a:p>
          <a:pPr algn="l"/>
          <a:r>
            <a:rPr lang="en-US" altLang="ko-KR" sz="1100"/>
            <a:t>(1)</a:t>
          </a:r>
          <a:r>
            <a:rPr lang="en-US" altLang="ko-KR" sz="1100" baseline="0"/>
            <a:t> </a:t>
          </a:r>
          <a:r>
            <a:rPr lang="ko-KR" altLang="en-US" sz="1100" baseline="0"/>
            <a:t>활용범위 </a:t>
          </a:r>
          <a:r>
            <a:rPr lang="en-US" altLang="ko-KR" sz="1100" baseline="0"/>
            <a:t>: </a:t>
          </a:r>
          <a:r>
            <a:rPr lang="ko-KR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피벗테이블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 </a:t>
          </a:r>
          <a:r>
            <a:rPr lang="ko-KR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시트</a:t>
          </a:r>
          <a:endParaRPr lang="en-US" altLang="ko-KR" sz="1100" baseline="0"/>
        </a:p>
        <a:p>
          <a:pPr algn="l"/>
          <a:r>
            <a:rPr lang="en-US" altLang="ko-KR" sz="1100" baseline="0"/>
            <a:t>(2) </a:t>
          </a:r>
          <a:r>
            <a:rPr lang="ko-KR" altLang="en-US" sz="1100" baseline="0"/>
            <a:t>레이아웃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보고서 </a:t>
          </a:r>
          <a:r>
            <a:rPr lang="en-US" altLang="ko-KR" sz="1100" baseline="0"/>
            <a:t>: </a:t>
          </a:r>
          <a:r>
            <a:rPr lang="ko-KR" altLang="en-US" sz="1100" baseline="0"/>
            <a:t>지역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행 </a:t>
          </a:r>
          <a:r>
            <a:rPr lang="en-US" altLang="ko-KR" sz="1100" baseline="0"/>
            <a:t>: </a:t>
          </a:r>
          <a:r>
            <a:rPr lang="ko-KR" altLang="en-US" sz="1100" baseline="0"/>
            <a:t>나이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열 </a:t>
          </a:r>
          <a:r>
            <a:rPr lang="en-US" altLang="ko-KR" sz="1100" baseline="0"/>
            <a:t>: </a:t>
          </a:r>
          <a:r>
            <a:rPr lang="ko-KR" altLang="en-US" sz="1100" baseline="0"/>
            <a:t>성별</a:t>
          </a:r>
          <a:endParaRPr lang="en-US" altLang="ko-KR" sz="1100" baseline="0"/>
        </a:p>
        <a:p>
          <a:pPr algn="l"/>
          <a:r>
            <a:rPr lang="en-US" altLang="ko-KR" sz="1100" baseline="0"/>
            <a:t>      -  </a:t>
          </a:r>
          <a:r>
            <a:rPr lang="ko-KR" altLang="en-US" sz="1100" baseline="0"/>
            <a:t>값 </a:t>
          </a:r>
          <a:r>
            <a:rPr lang="en-US" altLang="ko-KR" sz="1100" baseline="0"/>
            <a:t>: </a:t>
          </a:r>
          <a:r>
            <a:rPr lang="ko-KR" altLang="en-US" sz="1100" baseline="0"/>
            <a:t>구매금액</a:t>
          </a:r>
          <a:r>
            <a:rPr lang="en-US" altLang="ko-KR" sz="1100" baseline="0"/>
            <a:t>(</a:t>
          </a:r>
          <a:r>
            <a:rPr lang="ko-KR" altLang="en-US" sz="1100" baseline="0"/>
            <a:t>합으로</a:t>
          </a:r>
          <a:r>
            <a:rPr lang="en-US" altLang="ko-KR" sz="1100" baseline="0"/>
            <a:t>)</a:t>
          </a:r>
        </a:p>
        <a:p>
          <a:pPr algn="l"/>
          <a:r>
            <a:rPr lang="en-US" altLang="ko-KR" sz="1100" baseline="0"/>
            <a:t>(3) </a:t>
          </a:r>
          <a:r>
            <a:rPr lang="ko-KR" altLang="en-US" sz="1100" baseline="0"/>
            <a:t>행의 나이는 그룹설정 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시작 </a:t>
          </a:r>
          <a:r>
            <a:rPr lang="en-US" altLang="ko-KR" sz="1100" baseline="0"/>
            <a:t>(10),  </a:t>
          </a:r>
          <a:r>
            <a:rPr lang="ko-KR" altLang="en-US" sz="1100" baseline="0"/>
            <a:t>끝</a:t>
          </a:r>
          <a:r>
            <a:rPr lang="en-US" altLang="ko-KR" sz="1100" baseline="0"/>
            <a:t>(60), </a:t>
          </a:r>
          <a:r>
            <a:rPr lang="ko-KR" altLang="en-US" sz="1100" baseline="0"/>
            <a:t>단위</a:t>
          </a:r>
          <a:r>
            <a:rPr lang="en-US" altLang="ko-KR" sz="1100" baseline="0"/>
            <a:t>(10) </a:t>
          </a:r>
        </a:p>
        <a:p>
          <a:pPr algn="l"/>
          <a:r>
            <a:rPr lang="en-US" altLang="ko-KR" sz="1100" baseline="0"/>
            <a:t>(4) </a:t>
          </a:r>
          <a:r>
            <a:rPr lang="ko-KR" altLang="en-US" sz="1100" baseline="0"/>
            <a:t>불필요한 행 숨기고</a:t>
          </a:r>
          <a:r>
            <a:rPr lang="en-US" altLang="ko-KR" sz="1100" baseline="0"/>
            <a:t>, </a:t>
          </a:r>
          <a:r>
            <a:rPr lang="ko-KR" altLang="en-US" sz="1100" baseline="0"/>
            <a:t>서식변경</a:t>
          </a:r>
          <a:endParaRPr lang="ko-KR" altLang="en-US" sz="1100"/>
        </a:p>
      </xdr:txBody>
    </xdr:sp>
    <xdr:clientData/>
  </xdr:twoCellAnchor>
  <xdr:twoCellAnchor editAs="absolute">
    <xdr:from>
      <xdr:col>0</xdr:col>
      <xdr:colOff>76199</xdr:colOff>
      <xdr:row>0</xdr:row>
      <xdr:rowOff>161925</xdr:rowOff>
    </xdr:from>
    <xdr:to>
      <xdr:col>3</xdr:col>
      <xdr:colOff>209550</xdr:colOff>
      <xdr:row>27</xdr:row>
      <xdr:rowOff>142875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6199" y="161925"/>
          <a:ext cx="3133726" cy="54292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t" anchorCtr="0">
          <a:noAutofit/>
        </a:bodyPr>
        <a:lstStyle/>
        <a:p>
          <a:pPr algn="l"/>
          <a:r>
            <a:rPr lang="en-US" altLang="ko-KR" sz="1100" b="1"/>
            <a:t>1.  </a:t>
          </a:r>
          <a:r>
            <a:rPr lang="ko-KR" altLang="en-US" sz="1100" b="1"/>
            <a:t>성별과 지역별</a:t>
          </a:r>
          <a:r>
            <a:rPr lang="ko-KR" altLang="en-US" sz="1100" b="1" baseline="0"/>
            <a:t> 분석 피벗테이블</a:t>
          </a:r>
          <a:endParaRPr lang="en-US" altLang="ko-KR" sz="1100" b="1"/>
        </a:p>
        <a:p>
          <a:pPr algn="l"/>
          <a:r>
            <a:rPr lang="en-US" altLang="ko-KR" sz="1100"/>
            <a:t>(1)</a:t>
          </a:r>
          <a:r>
            <a:rPr lang="en-US" altLang="ko-KR" sz="1100" baseline="0"/>
            <a:t> </a:t>
          </a:r>
          <a:r>
            <a:rPr lang="ko-KR" altLang="en-US" sz="1100" baseline="0"/>
            <a:t>활용범위 </a:t>
          </a:r>
          <a:r>
            <a:rPr lang="en-US" altLang="ko-KR" sz="1100" baseline="0"/>
            <a:t>: </a:t>
          </a:r>
          <a:r>
            <a:rPr lang="ko-KR" altLang="en-US" sz="1100" baseline="0"/>
            <a:t>피벗테이블</a:t>
          </a:r>
          <a:r>
            <a:rPr lang="en-US" altLang="ko-KR" sz="1100" baseline="0"/>
            <a:t>2 </a:t>
          </a:r>
          <a:r>
            <a:rPr lang="ko-KR" altLang="en-US" sz="1100" baseline="0"/>
            <a:t>시트</a:t>
          </a:r>
          <a:endParaRPr lang="en-US" altLang="ko-KR" sz="1100" baseline="0"/>
        </a:p>
        <a:p>
          <a:pPr algn="l"/>
          <a:r>
            <a:rPr lang="en-US" altLang="ko-KR" sz="1100" baseline="0"/>
            <a:t>(2) </a:t>
          </a:r>
          <a:r>
            <a:rPr lang="ko-KR" altLang="en-US" sz="1100" baseline="0"/>
            <a:t>레이아웃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보고서 </a:t>
          </a:r>
          <a:r>
            <a:rPr lang="en-US" altLang="ko-KR" sz="1100" baseline="0"/>
            <a:t>: </a:t>
          </a:r>
          <a:r>
            <a:rPr lang="ko-KR" altLang="en-US" sz="1100" baseline="0"/>
            <a:t>성별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행 </a:t>
          </a:r>
          <a:r>
            <a:rPr lang="en-US" altLang="ko-KR" sz="1100" baseline="0"/>
            <a:t>:  </a:t>
          </a:r>
          <a:r>
            <a:rPr lang="ko-KR" altLang="en-US" sz="1100" baseline="0"/>
            <a:t>지역명</a:t>
          </a:r>
          <a:endParaRPr lang="en-US" altLang="ko-KR" sz="1100" baseline="0"/>
        </a:p>
        <a:p>
          <a:pPr algn="l"/>
          <a:r>
            <a:rPr lang="en-US" altLang="ko-KR" sz="1100" baseline="0"/>
            <a:t>      -  </a:t>
          </a:r>
          <a:r>
            <a:rPr lang="ko-KR" altLang="en-US" sz="1100" baseline="0"/>
            <a:t>값 </a:t>
          </a:r>
          <a:r>
            <a:rPr lang="en-US" altLang="ko-KR" sz="1100" baseline="0"/>
            <a:t>:  </a:t>
          </a:r>
          <a:r>
            <a:rPr lang="ko-KR" altLang="en-US" sz="1100" baseline="0"/>
            <a:t>구매횟수</a:t>
          </a:r>
          <a:r>
            <a:rPr lang="en-US" altLang="ko-KR" sz="1100" baseline="0"/>
            <a:t>(</a:t>
          </a:r>
          <a:r>
            <a:rPr lang="ko-KR" altLang="en-US" sz="1100" baseline="0"/>
            <a:t>합으로</a:t>
          </a:r>
          <a:r>
            <a:rPr lang="en-US" altLang="ko-KR" sz="1100" baseline="0"/>
            <a:t>), </a:t>
          </a:r>
          <a:r>
            <a:rPr lang="ko-KR" altLang="en-US" sz="1100" baseline="0"/>
            <a:t>구매금액</a:t>
          </a:r>
          <a:r>
            <a:rPr lang="en-US" altLang="ko-KR" sz="1100" baseline="0"/>
            <a:t>(</a:t>
          </a:r>
          <a:r>
            <a:rPr lang="ko-KR" altLang="en-US" sz="1100" baseline="0"/>
            <a:t>합으로</a:t>
          </a:r>
          <a:r>
            <a:rPr lang="en-US" altLang="ko-KR" sz="1100" baseline="0"/>
            <a:t>)</a:t>
          </a:r>
        </a:p>
        <a:p>
          <a:pPr algn="l"/>
          <a:r>
            <a:rPr lang="en-US" altLang="ko-KR" sz="1100" baseline="0"/>
            <a:t>(3) </a:t>
          </a:r>
          <a:r>
            <a:rPr lang="ko-KR" altLang="en-US" sz="1100" baseline="0"/>
            <a:t>불필요한 행 숨기고</a:t>
          </a:r>
          <a:r>
            <a:rPr lang="en-US" altLang="ko-KR" sz="1100" baseline="0"/>
            <a:t>, </a:t>
          </a:r>
          <a:r>
            <a:rPr lang="ko-KR" altLang="en-US" sz="1100" baseline="0"/>
            <a:t>서식변경</a:t>
          </a:r>
          <a:endParaRPr lang="ko-KR" altLang="en-US" sz="1100"/>
        </a:p>
      </xdr:txBody>
    </xdr:sp>
    <xdr:clientData/>
  </xdr:twoCellAnchor>
  <xdr:twoCellAnchor editAs="oneCell">
    <xdr:from>
      <xdr:col>0</xdr:col>
      <xdr:colOff>333374</xdr:colOff>
      <xdr:row>10</xdr:row>
      <xdr:rowOff>76200</xdr:rowOff>
    </xdr:from>
    <xdr:to>
      <xdr:col>2</xdr:col>
      <xdr:colOff>904874</xdr:colOff>
      <xdr:row>27</xdr:row>
      <xdr:rowOff>29721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24650" r="68513" b="9664"/>
        <a:stretch>
          <a:fillRect/>
        </a:stretch>
      </xdr:blipFill>
      <xdr:spPr bwMode="auto">
        <a:xfrm>
          <a:off x="333374" y="1962150"/>
          <a:ext cx="2428875" cy="35158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absolute">
    <xdr:from>
      <xdr:col>3</xdr:col>
      <xdr:colOff>390524</xdr:colOff>
      <xdr:row>0</xdr:row>
      <xdr:rowOff>161924</xdr:rowOff>
    </xdr:from>
    <xdr:to>
      <xdr:col>5</xdr:col>
      <xdr:colOff>1200149</xdr:colOff>
      <xdr:row>27</xdr:row>
      <xdr:rowOff>133349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390899" y="161924"/>
          <a:ext cx="3114675" cy="54197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wrap="square" rtlCol="0" anchor="t" anchorCtr="0">
          <a:noAutofit/>
        </a:bodyPr>
        <a:lstStyle/>
        <a:p>
          <a:pPr algn="l"/>
          <a:r>
            <a:rPr lang="en-US" altLang="ko-KR" sz="1100" b="1"/>
            <a:t>2.  </a:t>
          </a:r>
          <a:r>
            <a:rPr lang="ko-KR" altLang="en-US" sz="1100" b="1"/>
            <a:t>가입분기와 월별 분석</a:t>
          </a:r>
          <a:r>
            <a:rPr lang="ko-KR" altLang="en-US" sz="1100" b="1" baseline="0"/>
            <a:t> 피벗테이블</a:t>
          </a:r>
          <a:endParaRPr lang="en-US" altLang="ko-KR" sz="1100" b="1"/>
        </a:p>
        <a:p>
          <a:pPr algn="l"/>
          <a:r>
            <a:rPr lang="en-US" altLang="ko-KR" sz="1100"/>
            <a:t>(1)</a:t>
          </a:r>
          <a:r>
            <a:rPr lang="en-US" altLang="ko-KR" sz="1100" baseline="0"/>
            <a:t> </a:t>
          </a:r>
          <a:r>
            <a:rPr lang="ko-KR" altLang="en-US" sz="1100" baseline="0"/>
            <a:t>활용범위 </a:t>
          </a:r>
          <a:r>
            <a:rPr lang="en-US" altLang="ko-KR" sz="1100" baseline="0"/>
            <a:t>: </a:t>
          </a:r>
          <a:r>
            <a:rPr lang="ko-KR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피벗테이블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 </a:t>
          </a:r>
          <a:r>
            <a:rPr lang="ko-KR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시트</a:t>
          </a:r>
          <a:endParaRPr lang="en-US" altLang="ko-KR" sz="1100" baseline="0"/>
        </a:p>
        <a:p>
          <a:pPr algn="l"/>
          <a:r>
            <a:rPr lang="en-US" altLang="ko-KR" sz="1100" baseline="0"/>
            <a:t>(2) </a:t>
          </a:r>
          <a:r>
            <a:rPr lang="ko-KR" altLang="en-US" sz="1100" baseline="0"/>
            <a:t>레이아웃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행 </a:t>
          </a:r>
          <a:r>
            <a:rPr lang="en-US" altLang="ko-KR" sz="1100" baseline="0"/>
            <a:t>:  </a:t>
          </a:r>
          <a:r>
            <a:rPr lang="ko-KR" altLang="en-US" sz="1100" baseline="0"/>
            <a:t>가입일자</a:t>
          </a:r>
          <a:endParaRPr lang="en-US" altLang="ko-KR" sz="1100" baseline="0"/>
        </a:p>
        <a:p>
          <a:pPr algn="l"/>
          <a:r>
            <a:rPr lang="en-US" altLang="ko-KR" sz="1100" baseline="0"/>
            <a:t>      -  </a:t>
          </a:r>
          <a:r>
            <a:rPr lang="ko-KR" altLang="en-US" sz="1100" baseline="0"/>
            <a:t>값 </a:t>
          </a:r>
          <a:r>
            <a:rPr lang="en-US" altLang="ko-KR" sz="1100" baseline="0"/>
            <a:t>:  </a:t>
          </a:r>
          <a:r>
            <a:rPr lang="ko-KR" altLang="en-US" sz="1100" baseline="0"/>
            <a:t>구매횟수</a:t>
          </a:r>
          <a:r>
            <a:rPr lang="en-US" altLang="ko-KR" sz="1100" baseline="0"/>
            <a:t>(</a:t>
          </a:r>
          <a:r>
            <a:rPr lang="ko-KR" altLang="en-US" sz="1100" baseline="0"/>
            <a:t>합으로</a:t>
          </a:r>
          <a:r>
            <a:rPr lang="en-US" altLang="ko-KR" sz="1100" baseline="0"/>
            <a:t>), </a:t>
          </a:r>
          <a:r>
            <a:rPr lang="ko-KR" altLang="en-US" sz="1100" baseline="0"/>
            <a:t>구매금액</a:t>
          </a:r>
          <a:r>
            <a:rPr lang="en-US" altLang="ko-KR" sz="1100" baseline="0"/>
            <a:t>(</a:t>
          </a:r>
          <a:r>
            <a:rPr lang="ko-KR" altLang="en-US" sz="1100" baseline="0"/>
            <a:t>합으로</a:t>
          </a:r>
          <a:r>
            <a:rPr lang="en-US" altLang="ko-KR" sz="1100" baseline="0"/>
            <a:t>)</a:t>
          </a:r>
        </a:p>
        <a:p>
          <a:pPr algn="l"/>
          <a:r>
            <a:rPr lang="en-US" altLang="ko-KR" sz="1100" baseline="0"/>
            <a:t>(3) </a:t>
          </a:r>
          <a:r>
            <a:rPr lang="ko-KR" altLang="en-US" sz="1100" baseline="0"/>
            <a:t>행의  가입일자는 그룹설정 </a:t>
          </a:r>
          <a:r>
            <a:rPr lang="en-US" altLang="ko-KR" sz="1100" baseline="0"/>
            <a:t>: </a:t>
          </a:r>
          <a:r>
            <a:rPr lang="ko-KR" altLang="en-US" sz="1100" baseline="0"/>
            <a:t>분기</a:t>
          </a:r>
          <a:r>
            <a:rPr lang="en-US" altLang="ko-KR" sz="1100" baseline="0"/>
            <a:t>, </a:t>
          </a:r>
          <a:r>
            <a:rPr lang="ko-KR" altLang="en-US" sz="1100" baseline="0"/>
            <a:t>월</a:t>
          </a:r>
          <a:r>
            <a:rPr lang="en-US" altLang="ko-KR" sz="1100" baseline="0"/>
            <a:t/>
          </a:r>
          <a:br>
            <a:rPr lang="en-US" altLang="ko-KR" sz="1100" baseline="0"/>
          </a:br>
          <a:r>
            <a:rPr lang="en-US" altLang="ko-KR" sz="1100" baseline="0"/>
            <a:t>      -  [</a:t>
          </a:r>
          <a:r>
            <a:rPr lang="ko-KR" altLang="en-US" sz="1100" baseline="0"/>
            <a:t>디자인</a:t>
          </a:r>
          <a:r>
            <a:rPr lang="en-US" altLang="ko-KR" sz="1100" baseline="0"/>
            <a:t>]-[</a:t>
          </a:r>
          <a:r>
            <a:rPr lang="ko-KR" altLang="en-US" sz="1100" baseline="0"/>
            <a:t>보고서레이아웃</a:t>
          </a:r>
          <a:r>
            <a:rPr lang="en-US" altLang="ko-KR" sz="1100" baseline="0"/>
            <a:t>]-[</a:t>
          </a:r>
          <a:r>
            <a:rPr lang="ko-KR" altLang="en-US" sz="1100" baseline="0"/>
            <a:t>개요형식으로</a:t>
          </a:r>
          <a:r>
            <a:rPr lang="en-US" altLang="ko-KR" sz="1100" baseline="0"/>
            <a:t>]</a:t>
          </a:r>
        </a:p>
        <a:p>
          <a:pPr algn="l"/>
          <a:r>
            <a:rPr lang="en-US" altLang="ko-KR" sz="1100" baseline="0"/>
            <a:t>(4) </a:t>
          </a:r>
          <a:r>
            <a:rPr lang="ko-KR" altLang="en-US" sz="1100" baseline="0"/>
            <a:t>불필요한 행 숨기고</a:t>
          </a:r>
          <a:r>
            <a:rPr lang="en-US" altLang="ko-KR" sz="1100" baseline="0"/>
            <a:t>, </a:t>
          </a:r>
          <a:r>
            <a:rPr lang="ko-KR" altLang="en-US" sz="1100" baseline="0"/>
            <a:t>서식변경</a:t>
          </a:r>
          <a:endParaRPr lang="ko-KR" altLang="en-US" sz="1100"/>
        </a:p>
      </xdr:txBody>
    </xdr:sp>
    <xdr:clientData/>
  </xdr:twoCellAnchor>
  <xdr:twoCellAnchor editAs="oneCell">
    <xdr:from>
      <xdr:col>3</xdr:col>
      <xdr:colOff>628650</xdr:colOff>
      <xdr:row>11</xdr:row>
      <xdr:rowOff>133349</xdr:rowOff>
    </xdr:from>
    <xdr:to>
      <xdr:col>5</xdr:col>
      <xdr:colOff>895349</xdr:colOff>
      <xdr:row>27</xdr:row>
      <xdr:rowOff>1320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29025" y="2228849"/>
          <a:ext cx="2571749" cy="322077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1423148</xdr:colOff>
      <xdr:row>14</xdr:row>
      <xdr:rowOff>33617</xdr:rowOff>
    </xdr:from>
    <xdr:to>
      <xdr:col>8</xdr:col>
      <xdr:colOff>515471</xdr:colOff>
      <xdr:row>20</xdr:row>
      <xdr:rowOff>110983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5604" t="37965" r="28559" b="19847"/>
        <a:stretch>
          <a:fillRect/>
        </a:stretch>
      </xdr:blipFill>
      <xdr:spPr bwMode="auto">
        <a:xfrm>
          <a:off x="6734736" y="2801470"/>
          <a:ext cx="2846294" cy="13548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276225</xdr:colOff>
      <xdr:row>0</xdr:row>
      <xdr:rowOff>133350</xdr:rowOff>
    </xdr:from>
    <xdr:to>
      <xdr:col>4</xdr:col>
      <xdr:colOff>666751</xdr:colOff>
      <xdr:row>26</xdr:row>
      <xdr:rowOff>114300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76225" y="133350"/>
          <a:ext cx="3133726" cy="54292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 anchorCtr="0">
          <a:noAutofit/>
        </a:bodyPr>
        <a:lstStyle/>
        <a:p>
          <a:pPr algn="l"/>
          <a:r>
            <a:rPr lang="en-US" altLang="ko-KR" sz="1100" b="1"/>
            <a:t>1.  </a:t>
          </a:r>
          <a:r>
            <a:rPr lang="ko-KR" altLang="en-US" sz="1100" b="1"/>
            <a:t>거래처와 제품명별 매출액 분석</a:t>
          </a:r>
          <a:r>
            <a:rPr lang="ko-KR" altLang="en-US" sz="1100" b="1" baseline="0"/>
            <a:t> 피벗테이블</a:t>
          </a:r>
          <a:endParaRPr lang="en-US" altLang="ko-KR" sz="1100" b="1"/>
        </a:p>
        <a:p>
          <a:pPr algn="l"/>
          <a:r>
            <a:rPr lang="en-US" altLang="ko-KR" sz="1100"/>
            <a:t>(1)</a:t>
          </a:r>
          <a:r>
            <a:rPr lang="en-US" altLang="ko-KR" sz="1100" baseline="0"/>
            <a:t> </a:t>
          </a:r>
          <a:r>
            <a:rPr lang="ko-KR" altLang="en-US" sz="1100" baseline="0"/>
            <a:t>활용범위 </a:t>
          </a:r>
          <a:r>
            <a:rPr lang="en-US" altLang="ko-KR" sz="1100" baseline="0"/>
            <a:t>: </a:t>
          </a:r>
          <a:r>
            <a:rPr lang="ko-KR" altLang="en-US" sz="1100" baseline="0"/>
            <a:t>피벗테이블</a:t>
          </a:r>
          <a:r>
            <a:rPr lang="en-US" altLang="ko-KR" sz="1100" baseline="0"/>
            <a:t>3</a:t>
          </a:r>
          <a:r>
            <a:rPr lang="ko-KR" altLang="en-US" sz="1100" baseline="0"/>
            <a:t>시트</a:t>
          </a:r>
          <a:endParaRPr lang="en-US" altLang="ko-KR" sz="1100" baseline="0"/>
        </a:p>
        <a:p>
          <a:pPr algn="l"/>
          <a:r>
            <a:rPr lang="en-US" altLang="ko-KR" sz="1100" baseline="0"/>
            <a:t>(2) </a:t>
          </a:r>
          <a:r>
            <a:rPr lang="ko-KR" altLang="en-US" sz="1100" baseline="0"/>
            <a:t>레이아웃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보고서 </a:t>
          </a:r>
          <a:r>
            <a:rPr lang="en-US" altLang="ko-KR" sz="1100" baseline="0"/>
            <a:t>: </a:t>
          </a:r>
          <a:r>
            <a:rPr lang="ko-KR" altLang="en-US" sz="1100" baseline="0"/>
            <a:t>거래처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행 </a:t>
          </a:r>
          <a:r>
            <a:rPr lang="en-US" altLang="ko-KR" sz="1100" baseline="0"/>
            <a:t>:  </a:t>
          </a:r>
          <a:r>
            <a:rPr lang="ko-KR" altLang="en-US" sz="1100" baseline="0"/>
            <a:t>제품명</a:t>
          </a:r>
          <a:endParaRPr lang="en-US" altLang="ko-KR" sz="1100" baseline="0"/>
        </a:p>
        <a:p>
          <a:pPr algn="l"/>
          <a:r>
            <a:rPr lang="en-US" altLang="ko-KR" sz="1100" baseline="0"/>
            <a:t>      -  </a:t>
          </a:r>
          <a:r>
            <a:rPr lang="ko-KR" altLang="en-US" sz="1100" baseline="0"/>
            <a:t>값 </a:t>
          </a:r>
          <a:r>
            <a:rPr lang="en-US" altLang="ko-KR" sz="1100" baseline="0"/>
            <a:t>:  </a:t>
          </a:r>
          <a:r>
            <a:rPr lang="ko-KR" altLang="en-US" sz="1100" baseline="0"/>
            <a:t>매출액</a:t>
          </a:r>
          <a:r>
            <a:rPr lang="en-US" altLang="ko-KR" sz="1100" baseline="0"/>
            <a:t>(</a:t>
          </a:r>
          <a:r>
            <a:rPr lang="ko-KR" altLang="en-US" sz="1100" baseline="0"/>
            <a:t>합으로</a:t>
          </a:r>
          <a:r>
            <a:rPr lang="en-US" altLang="ko-KR" sz="1100" baseline="0"/>
            <a:t>)</a:t>
          </a:r>
        </a:p>
        <a:p>
          <a:pPr algn="l"/>
          <a:r>
            <a:rPr lang="en-US" altLang="ko-KR" sz="1100" baseline="0"/>
            <a:t>(3) </a:t>
          </a:r>
          <a:r>
            <a:rPr lang="ko-KR" altLang="en-US" sz="1100" baseline="0"/>
            <a:t>레이블 변경</a:t>
          </a:r>
          <a:r>
            <a:rPr lang="en-US" altLang="ko-KR" sz="1100" baseline="0"/>
            <a:t>, </a:t>
          </a:r>
          <a:r>
            <a:rPr lang="ko-KR" altLang="en-US" sz="1100" baseline="0"/>
            <a:t>서식변경</a:t>
          </a:r>
          <a:endParaRPr lang="ko-KR" altLang="en-US" sz="1100"/>
        </a:p>
      </xdr:txBody>
    </xdr:sp>
    <xdr:clientData/>
  </xdr:twoCellAnchor>
  <xdr:twoCellAnchor editAs="oneCell">
    <xdr:from>
      <xdr:col>0</xdr:col>
      <xdr:colOff>523875</xdr:colOff>
      <xdr:row>9</xdr:row>
      <xdr:rowOff>57150</xdr:rowOff>
    </xdr:from>
    <xdr:to>
      <xdr:col>4</xdr:col>
      <xdr:colOff>118974</xdr:colOff>
      <xdr:row>25</xdr:row>
      <xdr:rowOff>47625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35359"/>
        <a:stretch>
          <a:fillRect/>
        </a:stretch>
      </xdr:blipFill>
      <xdr:spPr bwMode="auto">
        <a:xfrm>
          <a:off x="523875" y="1943100"/>
          <a:ext cx="2338299" cy="3343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5</xdr:col>
      <xdr:colOff>352425</xdr:colOff>
      <xdr:row>0</xdr:row>
      <xdr:rowOff>133350</xdr:rowOff>
    </xdr:from>
    <xdr:to>
      <xdr:col>10</xdr:col>
      <xdr:colOff>57151</xdr:colOff>
      <xdr:row>26</xdr:row>
      <xdr:rowOff>114300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781425" y="133350"/>
          <a:ext cx="3133726" cy="54292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 anchorCtr="0">
          <a:noAutofit/>
        </a:bodyPr>
        <a:lstStyle/>
        <a:p>
          <a:pPr algn="l"/>
          <a:r>
            <a:rPr lang="en-US" altLang="ko-KR" sz="1100" b="1"/>
            <a:t>2. </a:t>
          </a:r>
          <a:r>
            <a:rPr lang="ko-KR" altLang="en-US" sz="1100" b="1"/>
            <a:t>거래일자별 평균 분석</a:t>
          </a:r>
          <a:r>
            <a:rPr lang="ko-KR" altLang="en-US" sz="1100" b="1" baseline="0"/>
            <a:t> 피벗테이블</a:t>
          </a:r>
          <a:endParaRPr lang="en-US" altLang="ko-KR" sz="1100" b="1"/>
        </a:p>
        <a:p>
          <a:pPr algn="l"/>
          <a:r>
            <a:rPr lang="en-US" altLang="ko-KR" sz="1100"/>
            <a:t>(1)</a:t>
          </a:r>
          <a:r>
            <a:rPr lang="en-US" altLang="ko-KR" sz="1100" baseline="0"/>
            <a:t> </a:t>
          </a:r>
          <a:r>
            <a:rPr lang="ko-KR" altLang="en-US" sz="1100" baseline="0"/>
            <a:t>활용범위 </a:t>
          </a:r>
          <a:r>
            <a:rPr lang="en-US" altLang="ko-KR" sz="1100" baseline="0"/>
            <a:t>: </a:t>
          </a:r>
          <a:r>
            <a:rPr lang="ko-KR" altLang="en-US" sz="1100" baseline="0"/>
            <a:t>피벗테이블</a:t>
          </a:r>
          <a:r>
            <a:rPr lang="en-US" altLang="ko-KR" sz="1100" baseline="0"/>
            <a:t>3</a:t>
          </a:r>
          <a:r>
            <a:rPr lang="ko-KR" altLang="en-US" sz="1100" baseline="0"/>
            <a:t>시트</a:t>
          </a:r>
          <a:endParaRPr lang="en-US" altLang="ko-KR" sz="1100" baseline="0"/>
        </a:p>
        <a:p>
          <a:pPr algn="l"/>
          <a:r>
            <a:rPr lang="en-US" altLang="ko-KR" sz="1100" baseline="0"/>
            <a:t>(2) </a:t>
          </a:r>
          <a:r>
            <a:rPr lang="ko-KR" altLang="en-US" sz="1100" baseline="0"/>
            <a:t>레이아웃</a:t>
          </a:r>
          <a:endParaRPr lang="en-US" altLang="ko-KR" sz="1100" baseline="0"/>
        </a:p>
        <a:p>
          <a:pPr algn="l"/>
          <a:r>
            <a:rPr lang="en-US" altLang="ko-KR" sz="1100" baseline="0"/>
            <a:t>      - </a:t>
          </a:r>
          <a:r>
            <a:rPr lang="ko-KR" altLang="en-US" sz="1100" baseline="0"/>
            <a:t>행 </a:t>
          </a:r>
          <a:r>
            <a:rPr lang="en-US" altLang="ko-KR" sz="1100" baseline="0"/>
            <a:t>:  </a:t>
          </a:r>
          <a:r>
            <a:rPr lang="ko-KR" altLang="en-US" sz="1100" baseline="0"/>
            <a:t>거래일자</a:t>
          </a:r>
          <a:endParaRPr lang="en-US" altLang="ko-KR" sz="1100" baseline="0"/>
        </a:p>
        <a:p>
          <a:pPr algn="l"/>
          <a:r>
            <a:rPr lang="en-US" altLang="ko-KR" sz="1100" baseline="0"/>
            <a:t>      -  </a:t>
          </a:r>
          <a:r>
            <a:rPr lang="ko-KR" altLang="en-US" sz="1100" baseline="0"/>
            <a:t>값 </a:t>
          </a:r>
          <a:r>
            <a:rPr lang="en-US" altLang="ko-KR" sz="1100" baseline="0"/>
            <a:t>:  </a:t>
          </a:r>
          <a:r>
            <a:rPr lang="ko-KR" altLang="en-US" sz="1100" baseline="0"/>
            <a:t>수량</a:t>
          </a:r>
          <a:r>
            <a:rPr lang="en-US" altLang="ko-KR" sz="1100" baseline="0"/>
            <a:t>(</a:t>
          </a:r>
          <a:r>
            <a:rPr lang="ko-KR" altLang="en-US" sz="1100" baseline="0"/>
            <a:t>평균으로</a:t>
          </a:r>
          <a:r>
            <a:rPr lang="en-US" altLang="ko-KR" sz="1100" baseline="0"/>
            <a:t>), </a:t>
          </a:r>
          <a:r>
            <a:rPr lang="ko-KR" altLang="en-US" sz="1100" baseline="0"/>
            <a:t>매출액</a:t>
          </a:r>
          <a:r>
            <a:rPr lang="en-US" altLang="ko-KR" sz="1100" baseline="0"/>
            <a:t>(</a:t>
          </a:r>
          <a:r>
            <a:rPr lang="ko-KR" altLang="en-US" sz="1100" baseline="0"/>
            <a:t>평균으로</a:t>
          </a:r>
          <a:r>
            <a:rPr lang="en-US" altLang="ko-KR" sz="1100" baseline="0"/>
            <a:t>)</a:t>
          </a:r>
        </a:p>
        <a:p>
          <a:pPr algn="l"/>
          <a:r>
            <a:rPr lang="en-US" altLang="ko-KR" sz="1100" baseline="0"/>
            <a:t>(3) </a:t>
          </a:r>
          <a:r>
            <a:rPr lang="ko-KR" altLang="en-US" sz="1100" baseline="0"/>
            <a:t>거래일자 그룹설정 </a:t>
          </a:r>
          <a:r>
            <a:rPr lang="en-US" altLang="ko-KR" sz="1100" baseline="0"/>
            <a:t>: </a:t>
          </a:r>
          <a:r>
            <a:rPr lang="ko-KR" altLang="en-US" sz="1100" baseline="0"/>
            <a:t>분기</a:t>
          </a:r>
          <a:r>
            <a:rPr lang="en-US" altLang="ko-KR" sz="1100" baseline="0"/>
            <a:t>, </a:t>
          </a:r>
          <a:r>
            <a:rPr lang="ko-KR" altLang="en-US" sz="1100" baseline="0"/>
            <a:t>월</a:t>
          </a:r>
          <a:r>
            <a:rPr lang="en-US" altLang="ko-KR" sz="1100" baseline="0"/>
            <a:t/>
          </a:r>
          <a:br>
            <a:rPr lang="en-US" altLang="ko-KR" sz="1100" baseline="0"/>
          </a:br>
          <a:r>
            <a:rPr lang="en-US" altLang="ko-KR" sz="1100" baseline="0"/>
            <a:t>      </a:t>
          </a:r>
          <a:r>
            <a:rPr lang="ko-KR" altLang="en-US" sz="1100" baseline="0"/>
            <a:t>레이아웃 변경 </a:t>
          </a:r>
          <a:r>
            <a:rPr lang="en-US" altLang="ko-KR" sz="1100" baseline="0"/>
            <a:t>: </a:t>
          </a:r>
          <a:r>
            <a:rPr lang="ko-KR" altLang="en-US" sz="1100" baseline="0"/>
            <a:t>개요형식으로</a:t>
          </a:r>
          <a:endParaRPr lang="en-US" altLang="ko-KR" sz="1100" baseline="0"/>
        </a:p>
        <a:p>
          <a:pPr algn="l"/>
          <a:r>
            <a:rPr lang="en-US" altLang="ko-KR" sz="1100" baseline="0"/>
            <a:t>(4) </a:t>
          </a:r>
          <a:r>
            <a:rPr lang="ko-KR" altLang="en-US" sz="1100" baseline="0"/>
            <a:t>레이블변경</a:t>
          </a:r>
          <a:r>
            <a:rPr lang="en-US" altLang="ko-KR" sz="1100" baseline="0"/>
            <a:t>, </a:t>
          </a:r>
          <a:r>
            <a:rPr lang="ko-KR" altLang="en-US" sz="1100" baseline="0"/>
            <a:t>서식변경</a:t>
          </a:r>
          <a:endParaRPr lang="ko-KR" altLang="en-US" sz="1100"/>
        </a:p>
      </xdr:txBody>
    </xdr:sp>
    <xdr:clientData/>
  </xdr:twoCellAnchor>
  <xdr:twoCellAnchor editAs="oneCell">
    <xdr:from>
      <xdr:col>5</xdr:col>
      <xdr:colOff>451178</xdr:colOff>
      <xdr:row>10</xdr:row>
      <xdr:rowOff>180975</xdr:rowOff>
    </xdr:from>
    <xdr:to>
      <xdr:col>9</xdr:col>
      <xdr:colOff>666750</xdr:colOff>
      <xdr:row>24</xdr:row>
      <xdr:rowOff>133350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80178" y="2276475"/>
          <a:ext cx="2958772" cy="28860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209549</xdr:colOff>
      <xdr:row>0</xdr:row>
      <xdr:rowOff>152400</xdr:rowOff>
    </xdr:from>
    <xdr:ext cx="466725" cy="669468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266949" y="152400"/>
          <a:ext cx="466725" cy="669468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chemeClr val="accent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chemeClr val="bg1"/>
              </a:solidFill>
              <a:latin typeface="돋움"/>
              <a:ea typeface="돋움"/>
            </a:rPr>
            <a:t>수기 입력</a:t>
          </a:r>
        </a:p>
      </xdr:txBody>
    </xdr:sp>
    <xdr:clientData/>
  </xdr:oneCellAnchor>
  <xdr:oneCellAnchor>
    <xdr:from>
      <xdr:col>4</xdr:col>
      <xdr:colOff>104775</xdr:colOff>
      <xdr:row>0</xdr:row>
      <xdr:rowOff>161925</xdr:rowOff>
    </xdr:from>
    <xdr:ext cx="4400550" cy="876300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7975" y="161925"/>
          <a:ext cx="4400550" cy="876300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171450</xdr:rowOff>
    </xdr:from>
    <xdr:to>
      <xdr:col>10</xdr:col>
      <xdr:colOff>675825</xdr:colOff>
      <xdr:row>9</xdr:row>
      <xdr:rowOff>37907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381000"/>
          <a:ext cx="3600000" cy="1542857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3</xdr:row>
      <xdr:rowOff>114300</xdr:rowOff>
    </xdr:from>
    <xdr:to>
      <xdr:col>6</xdr:col>
      <xdr:colOff>552450</xdr:colOff>
      <xdr:row>5</xdr:row>
      <xdr:rowOff>66675</xdr:rowOff>
    </xdr:to>
    <xdr:sp macro="" textlink="">
      <xdr:nvSpPr>
        <xdr:cNvPr id="3" name="오른쪽 화살표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724400" y="742950"/>
          <a:ext cx="39052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19050</xdr:rowOff>
    </xdr:from>
    <xdr:to>
      <xdr:col>7</xdr:col>
      <xdr:colOff>152059</xdr:colOff>
      <xdr:row>12</xdr:row>
      <xdr:rowOff>56857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228600"/>
          <a:ext cx="2723809" cy="2342857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3</xdr:col>
      <xdr:colOff>171450</xdr:colOff>
      <xdr:row>3</xdr:row>
      <xdr:rowOff>171450</xdr:rowOff>
    </xdr:from>
    <xdr:to>
      <xdr:col>3</xdr:col>
      <xdr:colOff>619125</xdr:colOff>
      <xdr:row>5</xdr:row>
      <xdr:rowOff>180975</xdr:rowOff>
    </xdr:to>
    <xdr:sp macro="" textlink="">
      <xdr:nvSpPr>
        <xdr:cNvPr id="3" name="오른쪽 화살표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000375" y="800100"/>
          <a:ext cx="447675" cy="428625"/>
        </a:xfrm>
        <a:prstGeom prst="righ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0</xdr:row>
      <xdr:rowOff>38100</xdr:rowOff>
    </xdr:from>
    <xdr:ext cx="466725" cy="65722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3543300" y="38100"/>
          <a:ext cx="466725" cy="65722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chemeClr val="accent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chemeClr val="bg1"/>
              </a:solidFill>
              <a:latin typeface="돋움"/>
              <a:ea typeface="돋움"/>
            </a:rPr>
            <a:t>집계</a:t>
          </a:r>
        </a:p>
      </xdr:txBody>
    </xdr:sp>
    <xdr:clientData/>
  </xdr:oneCellAnchor>
  <xdr:oneCellAnchor>
    <xdr:from>
      <xdr:col>5</xdr:col>
      <xdr:colOff>666750</xdr:colOff>
      <xdr:row>0</xdr:row>
      <xdr:rowOff>28575</xdr:rowOff>
    </xdr:from>
    <xdr:ext cx="4286250" cy="12858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0" y="28575"/>
          <a:ext cx="4286250" cy="1285875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3</xdr:row>
          <xdr:rowOff>38100</xdr:rowOff>
        </xdr:from>
        <xdr:to>
          <xdr:col>1</xdr:col>
          <xdr:colOff>480060</xdr:colOff>
          <xdr:row>17</xdr:row>
          <xdr:rowOff>175260</xdr:rowOff>
        </xdr:to>
        <xdr:sp macro="" textlink="">
          <xdr:nvSpPr>
            <xdr:cNvPr id="16385" name="List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50641;&#49472;&#44592;&#52488;&#48512;&#53552;&#51473;&#44553;&#44620;&#51648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Desktop/&#52980;&#54876;2&#44553;&#49892;&#44592;_&#47928;&#51228;&#48143;&#51221;&#45813;&#54028;&#51068;_1.7/&#52980;&#54876;2&#44553;&#49892;&#44592;-2016&#45380;%202&#54924;%20&#47928;&#51228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작업-1"/>
      <sheetName val="기본작업-2"/>
      <sheetName val="기본작업-3"/>
      <sheetName val="계산작업"/>
      <sheetName val="분석작업-1"/>
      <sheetName val="분석작업-2"/>
      <sheetName val="매크로작업"/>
      <sheetName val="차트작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oonJung" refreshedDate="44727.656716550926" createdVersion="6" refreshedVersion="6" minRefreshableVersion="3" recordCount="43">
  <cacheSource type="worksheet">
    <worksheetSource ref="A3:F46" sheet="피벗테이블3"/>
  </cacheSource>
  <cacheFields count="7">
    <cacheField name="판매일자" numFmtId="177">
      <sharedItems containsSemiMixedTypes="0" containsNonDate="0" containsDate="1" containsString="0" minDate="2020-01-04T00:00:00" maxDate="2020-12-24T00:00:00" count="37">
        <d v="2020-01-15T00:00:00"/>
        <d v="2020-02-07T00:00:00"/>
        <d v="2020-02-24T00:00:00"/>
        <d v="2020-03-09T00:00:00"/>
        <d v="2020-01-04T00:00:00"/>
        <d v="2020-01-23T00:00:00"/>
        <d v="2020-02-11T00:00:00"/>
        <d v="2020-02-19T00:00:00"/>
        <d v="2020-03-24T00:00:00"/>
        <d v="2020-04-11T00:00:00"/>
        <d v="2020-06-07T00:00:00"/>
        <d v="2020-06-15T00:00:00"/>
        <d v="2020-06-21T00:00:00"/>
        <d v="2020-03-11T00:00:00"/>
        <d v="2020-05-12T00:00:00"/>
        <d v="2020-05-23T00:00:00"/>
        <d v="2020-06-25T00:00:00"/>
        <d v="2020-06-29T00:00:00"/>
        <d v="2020-07-27T00:00:00"/>
        <d v="2020-07-09T00:00:00"/>
        <d v="2020-07-13T00:00:00"/>
        <d v="2020-07-20T00:00:00"/>
        <d v="2020-07-26T00:00:00"/>
        <d v="2020-08-07T00:00:00"/>
        <d v="2020-08-10T00:00:00"/>
        <d v="2020-08-19T00:00:00"/>
        <d v="2020-09-08T00:00:00"/>
        <d v="2020-08-12T00:00:00"/>
        <d v="2020-08-25T00:00:00"/>
        <d v="2020-08-31T00:00:00"/>
        <d v="2020-09-16T00:00:00"/>
        <d v="2020-09-18T00:00:00"/>
        <d v="2020-09-20T00:00:00"/>
        <d v="2020-10-03T00:00:00"/>
        <d v="2020-10-25T00:00:00"/>
        <d v="2020-11-17T00:00:00"/>
        <d v="2020-12-23T00:00:00"/>
      </sharedItems>
      <fieldGroup par="6" base="0">
        <rangePr groupBy="months" startDate="2020-01-04T00:00:00" endDate="2020-12-24T00:00:00"/>
        <groupItems count="14">
          <s v="&lt;2020-01-04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4"/>
        </groupItems>
      </fieldGroup>
    </cacheField>
    <cacheField name="거래처" numFmtId="0">
      <sharedItems/>
    </cacheField>
    <cacheField name="제품명" numFmtId="0">
      <sharedItems/>
    </cacheField>
    <cacheField name="단가" numFmtId="178">
      <sharedItems containsSemiMixedTypes="0" containsString="0" containsNumber="1" minValue="35" maxValue="3240"/>
    </cacheField>
    <cacheField name="수량" numFmtId="178">
      <sharedItems containsSemiMixedTypes="0" containsString="0" containsNumber="1" containsInteger="1" minValue="10" maxValue="50"/>
    </cacheField>
    <cacheField name="매출액" numFmtId="178">
      <sharedItems containsSemiMixedTypes="0" containsString="0" containsNumber="1" minValue="1400" maxValue="78000"/>
    </cacheField>
    <cacheField name="분기" numFmtId="0" databaseField="0">
      <fieldGroup base="0">
        <rangePr groupBy="quarters" startDate="2020-01-04T00:00:00" endDate="2020-12-24T00:00:00"/>
        <groupItems count="6">
          <s v="&lt;2020-01-04"/>
          <s v="1사분기"/>
          <s v="2사분기"/>
          <s v="3사분기"/>
          <s v="4사분기"/>
          <s v="&gt;2020-12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YoonJung" refreshedDate="44727.668998379631" createdVersion="6" refreshedVersion="6" minRefreshableVersion="3" recordCount="15">
  <cacheSource type="worksheet">
    <worksheetSource ref="B2:C17" sheet="2_그룹화"/>
  </cacheSource>
  <cacheFields count="2">
    <cacheField name="매출액" numFmtId="179">
      <sharedItems containsSemiMixedTypes="0" containsString="0" containsNumber="1" containsInteger="1" minValue="80000000" maxValue="150000000" count="15">
        <n v="80000000"/>
        <n v="85000000"/>
        <n v="90000000"/>
        <n v="95000000"/>
        <n v="100000000"/>
        <n v="105000000"/>
        <n v="110000000"/>
        <n v="115000000"/>
        <n v="120000000"/>
        <n v="125000000"/>
        <n v="130000000"/>
        <n v="135000000"/>
        <n v="140000000"/>
        <n v="145000000"/>
        <n v="150000000"/>
      </sharedItems>
      <fieldGroup base="0">
        <rangePr autoStart="0" startNum="100000000" endNum="150000000" groupInterval="40000000"/>
        <groupItems count="4">
          <s v="&lt;100000000"/>
          <s v="100000000-139999999"/>
          <s v="140000000-179999999"/>
          <s v="&gt;180000000"/>
        </groupItems>
      </fieldGroup>
    </cacheField>
    <cacheField name="인센티브" numFmtId="179">
      <sharedItems containsSemiMixedTypes="0" containsString="0" containsNumber="1" containsInteger="1" minValue="400000" maxValue="7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s v="동광통상"/>
    <s v="대양특선건과(자두)"/>
    <n v="1050"/>
    <n v="30"/>
    <n v="31500"/>
  </r>
  <r>
    <x v="1"/>
    <s v="동광통상"/>
    <s v="유림사과통조림"/>
    <n v="1590"/>
    <n v="25"/>
    <n v="39750"/>
  </r>
  <r>
    <x v="2"/>
    <s v="동광통상"/>
    <s v="태일라이트맥주"/>
    <n v="1218"/>
    <n v="30"/>
    <n v="36540"/>
  </r>
  <r>
    <x v="3"/>
    <s v="동광통상"/>
    <s v="훈제대합조개통조림"/>
    <n v="1930"/>
    <n v="20"/>
    <n v="38600"/>
  </r>
  <r>
    <x v="4"/>
    <s v="동광통상"/>
    <s v="대양특선건과(배)"/>
    <n v="900"/>
    <n v="25"/>
    <n v="22500"/>
  </r>
  <r>
    <x v="5"/>
    <s v="동광통상"/>
    <s v="대양특선딸기소스"/>
    <n v="120"/>
    <n v="45"/>
    <n v="5400"/>
  </r>
  <r>
    <x v="5"/>
    <s v="동광통상"/>
    <s v="앨리스포장육"/>
    <n v="1560"/>
    <n v="10"/>
    <n v="15600"/>
  </r>
  <r>
    <x v="6"/>
    <s v="동광통상"/>
    <s v="진미트로피컬캔디"/>
    <n v="127.5"/>
    <n v="40"/>
    <n v="5100"/>
  </r>
  <r>
    <x v="7"/>
    <s v="동광통상"/>
    <s v="태양체리시럽"/>
    <n v="500"/>
    <n v="27"/>
    <n v="13500"/>
  </r>
  <r>
    <x v="8"/>
    <s v="삼화상사"/>
    <s v="대양특선딸기소스"/>
    <n v="1000"/>
    <n v="38"/>
    <n v="38000"/>
  </r>
  <r>
    <x v="9"/>
    <s v="삼화상사"/>
    <s v="대양특선블루베리잼"/>
    <n v="2250"/>
    <n v="20"/>
    <n v="45000"/>
  </r>
  <r>
    <x v="10"/>
    <s v="삼화상사"/>
    <s v="진미트로피컬캔디"/>
    <n v="1275"/>
    <n v="40"/>
    <n v="51000"/>
  </r>
  <r>
    <x v="11"/>
    <s v="삼화상사"/>
    <s v="콜롬비아산원두커피"/>
    <n v="920"/>
    <n v="50"/>
    <n v="46000"/>
  </r>
  <r>
    <x v="12"/>
    <s v="삼화상사"/>
    <s v="태양100%오렌지주스"/>
    <n v="2700"/>
    <n v="10"/>
    <n v="27000"/>
  </r>
  <r>
    <x v="13"/>
    <s v="삼화상사"/>
    <s v="대관령특제버터"/>
    <n v="1392"/>
    <n v="17"/>
    <n v="23664"/>
  </r>
  <r>
    <x v="9"/>
    <s v="삼화상사"/>
    <s v="보스톤산게살통조림"/>
    <n v="552"/>
    <n v="30"/>
    <n v="16560"/>
  </r>
  <r>
    <x v="14"/>
    <s v="삼화상사"/>
    <s v="신한100%파인애플시럽"/>
    <n v="533.75"/>
    <n v="19"/>
    <n v="10141.25"/>
  </r>
  <r>
    <x v="15"/>
    <s v="삼화상사"/>
    <s v="신한초콜릿소스"/>
    <n v="276"/>
    <n v="30"/>
    <n v="8280"/>
  </r>
  <r>
    <x v="16"/>
    <s v="삼화상사"/>
    <s v="훈제대합조개통조림"/>
    <n v="289.5"/>
    <n v="20"/>
    <n v="5790"/>
  </r>
  <r>
    <x v="17"/>
    <s v="신영상사"/>
    <s v="대관령특제버터"/>
    <n v="1740"/>
    <n v="30"/>
    <n v="52200"/>
  </r>
  <r>
    <x v="17"/>
    <s v="신영상사"/>
    <s v="대양마말레이드"/>
    <n v="3240"/>
    <n v="20"/>
    <n v="64800"/>
  </r>
  <r>
    <x v="18"/>
    <s v="신영상사"/>
    <s v="한성통밀가루"/>
    <n v="1950"/>
    <n v="40"/>
    <n v="78000"/>
  </r>
  <r>
    <x v="19"/>
    <s v="신영상사"/>
    <s v="대양특선건과(배)"/>
    <n v="300"/>
    <n v="40"/>
    <n v="12000"/>
  </r>
  <r>
    <x v="20"/>
    <s v="신영상사"/>
    <s v="대양특선건과(자두)"/>
    <n v="35"/>
    <n v="40"/>
    <n v="1400"/>
  </r>
  <r>
    <x v="20"/>
    <s v="신영상사"/>
    <s v="보스톤산게살통조림"/>
    <n v="736"/>
    <n v="25"/>
    <n v="18400"/>
  </r>
  <r>
    <x v="21"/>
    <s v="신영상사"/>
    <s v="신한초콜릿소스"/>
    <n v="1840"/>
    <n v="14"/>
    <n v="25760"/>
  </r>
  <r>
    <x v="22"/>
    <s v="신영상사"/>
    <s v="유림사과통조림"/>
    <n v="530"/>
    <n v="50"/>
    <n v="26500"/>
  </r>
  <r>
    <x v="22"/>
    <s v="신영상사"/>
    <s v="필로믹스"/>
    <n v="280"/>
    <n v="30"/>
    <n v="8400"/>
  </r>
  <r>
    <x v="23"/>
    <s v="신영상사"/>
    <s v="훈제대합조개통조림"/>
    <n v="970"/>
    <n v="10"/>
    <n v="9700"/>
  </r>
  <r>
    <x v="24"/>
    <s v="오성통상"/>
    <s v="대양특선딸기소스"/>
    <n v="680"/>
    <n v="40"/>
    <n v="27200"/>
  </r>
  <r>
    <x v="25"/>
    <s v="오성통상"/>
    <s v="보스톤산게살통조림"/>
    <n v="920"/>
    <n v="40"/>
    <n v="36800"/>
  </r>
  <r>
    <x v="26"/>
    <s v="오성통상"/>
    <s v="콜롬비아산원두커피"/>
    <n v="1380"/>
    <n v="20"/>
    <n v="27600"/>
  </r>
  <r>
    <x v="26"/>
    <s v="오성통상"/>
    <s v="태일라이트맥주"/>
    <n v="1400"/>
    <n v="30"/>
    <n v="42000"/>
  </r>
  <r>
    <x v="27"/>
    <s v="오성통상"/>
    <s v="대양핫케이크소스"/>
    <n v="200"/>
    <n v="50"/>
    <n v="10000"/>
  </r>
  <r>
    <x v="28"/>
    <s v="오성통상"/>
    <s v="신한100%복숭아시럽"/>
    <n v="660"/>
    <n v="10"/>
    <n v="6600"/>
  </r>
  <r>
    <x v="29"/>
    <s v="오성통상"/>
    <s v="진미트로피컬캔디"/>
    <n v="127.5"/>
    <n v="25"/>
    <n v="3187.5"/>
  </r>
  <r>
    <x v="30"/>
    <s v="오성통상"/>
    <s v="훈제대합조개통조림"/>
    <n v="482.5"/>
    <n v="50"/>
    <n v="24125"/>
  </r>
  <r>
    <x v="31"/>
    <s v="태강교역"/>
    <s v="대양특선건과(자두)"/>
    <n v="530"/>
    <n v="10"/>
    <n v="5300"/>
  </r>
  <r>
    <x v="32"/>
    <s v="태강교역"/>
    <s v="대양특선블루베리잼"/>
    <n v="250"/>
    <n v="17"/>
    <n v="4250"/>
  </r>
  <r>
    <x v="33"/>
    <s v="태강교역"/>
    <s v="서울구이김"/>
    <n v="200"/>
    <n v="30"/>
    <n v="6000"/>
  </r>
  <r>
    <x v="34"/>
    <s v="태강교역"/>
    <s v="성보야생녹차"/>
    <n v="598"/>
    <n v="15"/>
    <n v="8970"/>
  </r>
  <r>
    <x v="35"/>
    <s v="태강교역"/>
    <s v="신한100%복숭아시럽"/>
    <n v="220"/>
    <n v="10"/>
    <n v="2200"/>
  </r>
  <r>
    <x v="36"/>
    <s v="태강교역"/>
    <s v="신한초콜릿소스"/>
    <n v="92"/>
    <n v="30"/>
    <n v="27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400000"/>
  </r>
  <r>
    <x v="1"/>
    <n v="425000"/>
  </r>
  <r>
    <x v="2"/>
    <n v="450000"/>
  </r>
  <r>
    <x v="3"/>
    <n v="475000"/>
  </r>
  <r>
    <x v="4"/>
    <n v="500000"/>
  </r>
  <r>
    <x v="5"/>
    <n v="525000"/>
  </r>
  <r>
    <x v="6"/>
    <n v="550000"/>
  </r>
  <r>
    <x v="7"/>
    <n v="575000"/>
  </r>
  <r>
    <x v="8"/>
    <n v="600000"/>
  </r>
  <r>
    <x v="9"/>
    <n v="625000"/>
  </r>
  <r>
    <x v="10"/>
    <n v="650000"/>
  </r>
  <r>
    <x v="11"/>
    <n v="675000"/>
  </r>
  <r>
    <x v="12"/>
    <n v="700000"/>
  </r>
  <r>
    <x v="13"/>
    <n v="725000"/>
  </r>
  <r>
    <x v="14"/>
    <n v="7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outline="1" outlineData="1" compactData="0" multipleFieldFilters="0">
  <location ref="M5:P22" firstHeaderRow="0" firstDataRow="1" firstDataCol="2"/>
  <pivotFields count="7">
    <pivotField axis="axisRow" compact="0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numFmtId="178" showAll="0"/>
    <pivotField dataField="1" compact="0" numFmtId="178" showAll="0"/>
    <pivotField dataField="1" compact="0" numFmtId="178" showAll="0"/>
    <pivotField axis="axisRow" compact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6"/>
    <field x="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4" subtotal="average" baseField="6" baseItem="1"/>
    <dataField name="평균 : 매출액" fld="5" subtotal="average" baseField="6" baseItem="1"/>
  </dataFields>
  <formats count="8">
    <format dxfId="17">
      <pivotArea fieldPosition="0">
        <references count="2">
          <reference field="0" count="3">
            <x v="1"/>
            <x v="2"/>
            <x v="3"/>
          </reference>
          <reference field="6" count="1" selected="0">
            <x v="1"/>
          </reference>
        </references>
      </pivotArea>
    </format>
    <format dxfId="16">
      <pivotArea fieldPosition="0">
        <references count="1">
          <reference field="6" count="1">
            <x v="2"/>
          </reference>
        </references>
      </pivotArea>
    </format>
    <format dxfId="15">
      <pivotArea fieldPosition="0">
        <references count="2">
          <reference field="0" count="3">
            <x v="4"/>
            <x v="5"/>
            <x v="6"/>
          </reference>
          <reference field="6" count="1" selected="0">
            <x v="2"/>
          </reference>
        </references>
      </pivotArea>
    </format>
    <format dxfId="14">
      <pivotArea fieldPosition="0">
        <references count="1">
          <reference field="6" count="1">
            <x v="3"/>
          </reference>
        </references>
      </pivotArea>
    </format>
    <format dxfId="13">
      <pivotArea fieldPosition="0">
        <references count="2">
          <reference field="0" count="3">
            <x v="7"/>
            <x v="8"/>
            <x v="9"/>
          </reference>
          <reference field="6" count="1" selected="0">
            <x v="3"/>
          </reference>
        </references>
      </pivotArea>
    </format>
    <format dxfId="12">
      <pivotArea fieldPosition="0">
        <references count="1">
          <reference field="6" count="1">
            <x v="4"/>
          </reference>
        </references>
      </pivotArea>
    </format>
    <format dxfId="11">
      <pivotArea fieldPosition="0">
        <references count="2">
          <reference field="0" count="3">
            <x v="10"/>
            <x v="11"/>
            <x v="12"/>
          </reference>
          <reference field="6" count="1" selected="0">
            <x v="4"/>
          </reference>
        </references>
      </pivotArea>
    </format>
    <format dxfId="10">
      <pivotArea grandRow="1" outline="0" collapsedLevelsAreSubtotals="1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8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E9:H12" firstHeaderRow="0" firstDataRow="1" firstDataCol="1"/>
  <pivotFields count="2">
    <pivotField axis="axisRow" dataField="1" numFmtId="179" showAll="0">
      <items count="5">
        <item n="1억미만" x="0"/>
        <item n="1억 ~ 1억 4천" x="1"/>
        <item n="1억 4천 이상" x="2"/>
        <item x="3"/>
        <item t="default"/>
      </items>
    </pivotField>
    <pivotField dataField="1" numFmtId="179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개수 : 매출액" fld="0" subtotal="count" baseField="0" baseItem="0"/>
    <dataField name="합계 : 매출액2" fld="0" baseField="0" baseItem="0" numFmtId="41"/>
    <dataField name="합계 : 인센티브" fld="1" baseField="0" baseItem="0" numFmtId="41"/>
  </dataFields>
  <formats count="6">
    <format dxfId="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K21" sqref="K21"/>
    </sheetView>
  </sheetViews>
  <sheetFormatPr defaultRowHeight="17.399999999999999"/>
  <cols>
    <col min="2" max="2" width="11" bestFit="1" customWidth="1"/>
  </cols>
  <sheetData>
    <row r="1" spans="1:6" ht="21">
      <c r="A1" s="121" t="s">
        <v>857</v>
      </c>
      <c r="B1" s="121"/>
      <c r="C1" s="121"/>
      <c r="D1" s="121"/>
      <c r="E1" s="121"/>
      <c r="F1" s="121"/>
    </row>
    <row r="3" spans="1:6">
      <c r="A3" s="117" t="s">
        <v>858</v>
      </c>
      <c r="B3" s="117" t="s">
        <v>859</v>
      </c>
      <c r="C3" s="117" t="s">
        <v>860</v>
      </c>
      <c r="D3" s="117" t="s">
        <v>861</v>
      </c>
      <c r="E3" s="117" t="s">
        <v>862</v>
      </c>
      <c r="F3" s="117" t="s">
        <v>863</v>
      </c>
    </row>
    <row r="4" spans="1:6">
      <c r="A4" s="117" t="s">
        <v>864</v>
      </c>
      <c r="B4" s="117" t="s">
        <v>865</v>
      </c>
      <c r="C4" s="117" t="s">
        <v>866</v>
      </c>
      <c r="D4" s="117" t="s">
        <v>867</v>
      </c>
      <c r="E4" s="120">
        <v>550</v>
      </c>
      <c r="F4" s="120">
        <v>3400</v>
      </c>
    </row>
    <row r="5" spans="1:6">
      <c r="A5" s="117" t="s">
        <v>868</v>
      </c>
      <c r="B5" s="117" t="s">
        <v>869</v>
      </c>
      <c r="C5" s="117" t="s">
        <v>870</v>
      </c>
      <c r="D5" s="117" t="s">
        <v>871</v>
      </c>
      <c r="E5" s="120">
        <v>680</v>
      </c>
      <c r="F5" s="120">
        <v>3200</v>
      </c>
    </row>
    <row r="6" spans="1:6">
      <c r="A6" s="117" t="s">
        <v>872</v>
      </c>
      <c r="B6" s="117" t="s">
        <v>865</v>
      </c>
      <c r="C6" s="117" t="s">
        <v>873</v>
      </c>
      <c r="D6" s="117" t="s">
        <v>867</v>
      </c>
      <c r="E6" s="120">
        <v>762</v>
      </c>
      <c r="F6" s="120">
        <v>3900</v>
      </c>
    </row>
    <row r="7" spans="1:6">
      <c r="A7" s="117" t="s">
        <v>864</v>
      </c>
      <c r="B7" s="117" t="s">
        <v>869</v>
      </c>
      <c r="C7" s="117" t="s">
        <v>870</v>
      </c>
      <c r="D7" s="117" t="s">
        <v>874</v>
      </c>
      <c r="E7" s="120">
        <v>510</v>
      </c>
      <c r="F7" s="120">
        <v>3000</v>
      </c>
    </row>
    <row r="8" spans="1:6">
      <c r="A8" s="117" t="s">
        <v>868</v>
      </c>
      <c r="B8" s="117" t="s">
        <v>865</v>
      </c>
      <c r="C8" s="117" t="s">
        <v>866</v>
      </c>
      <c r="D8" s="117" t="s">
        <v>867</v>
      </c>
      <c r="E8" s="120">
        <v>500</v>
      </c>
      <c r="F8" s="120">
        <v>3500</v>
      </c>
    </row>
    <row r="9" spans="1:6">
      <c r="A9" s="117" t="s">
        <v>872</v>
      </c>
      <c r="B9" s="117" t="s">
        <v>865</v>
      </c>
      <c r="C9" s="117" t="s">
        <v>873</v>
      </c>
      <c r="D9" s="117" t="s">
        <v>874</v>
      </c>
      <c r="E9" s="120">
        <v>680</v>
      </c>
      <c r="F9" s="120">
        <v>3600</v>
      </c>
    </row>
    <row r="10" spans="1:6">
      <c r="A10" s="117" t="s">
        <v>864</v>
      </c>
      <c r="B10" s="117" t="s">
        <v>869</v>
      </c>
      <c r="C10" s="117" t="s">
        <v>870</v>
      </c>
      <c r="D10" s="117" t="s">
        <v>867</v>
      </c>
      <c r="E10" s="120">
        <v>920</v>
      </c>
      <c r="F10" s="120">
        <v>4000</v>
      </c>
    </row>
    <row r="11" spans="1:6">
      <c r="A11" s="117" t="s">
        <v>868</v>
      </c>
      <c r="B11" s="117" t="s">
        <v>865</v>
      </c>
      <c r="C11" s="117" t="s">
        <v>866</v>
      </c>
      <c r="D11" s="117" t="s">
        <v>871</v>
      </c>
      <c r="E11" s="120">
        <v>750</v>
      </c>
      <c r="F11" s="120">
        <v>3800</v>
      </c>
    </row>
    <row r="12" spans="1:6">
      <c r="A12" s="117" t="s">
        <v>872</v>
      </c>
      <c r="B12" s="117" t="s">
        <v>869</v>
      </c>
      <c r="C12" s="117" t="s">
        <v>870</v>
      </c>
      <c r="D12" s="117" t="s">
        <v>874</v>
      </c>
      <c r="E12" s="120">
        <v>600</v>
      </c>
      <c r="F12" s="120">
        <v>3200</v>
      </c>
    </row>
    <row r="13" spans="1:6">
      <c r="A13" s="117" t="s">
        <v>868</v>
      </c>
      <c r="B13" s="117" t="s">
        <v>869</v>
      </c>
      <c r="C13" s="117" t="s">
        <v>870</v>
      </c>
      <c r="D13" s="117" t="s">
        <v>871</v>
      </c>
      <c r="E13" s="120">
        <v>570</v>
      </c>
      <c r="F13" s="120">
        <v>3000</v>
      </c>
    </row>
    <row r="14" spans="1:6">
      <c r="A14" s="117" t="s">
        <v>864</v>
      </c>
      <c r="B14" s="117" t="s">
        <v>869</v>
      </c>
      <c r="C14" s="117" t="s">
        <v>873</v>
      </c>
      <c r="D14" s="117" t="s">
        <v>871</v>
      </c>
      <c r="E14" s="120">
        <v>480</v>
      </c>
      <c r="F14" s="120">
        <v>2800</v>
      </c>
    </row>
    <row r="15" spans="1:6">
      <c r="A15" s="117" t="s">
        <v>872</v>
      </c>
      <c r="B15" s="117" t="s">
        <v>865</v>
      </c>
      <c r="C15" s="117" t="s">
        <v>866</v>
      </c>
      <c r="D15" s="117" t="s">
        <v>867</v>
      </c>
      <c r="E15" s="120">
        <v>620</v>
      </c>
      <c r="F15" s="120">
        <v>3400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4" sqref="E14"/>
    </sheetView>
  </sheetViews>
  <sheetFormatPr defaultRowHeight="17.399999999999999"/>
  <cols>
    <col min="1" max="1" width="19.59765625" bestFit="1" customWidth="1"/>
    <col min="2" max="3" width="8.69921875" customWidth="1"/>
    <col min="6" max="6" width="11.8984375" bestFit="1" customWidth="1"/>
    <col min="7" max="7" width="13.09765625" bestFit="1" customWidth="1"/>
    <col min="8" max="8" width="14.3984375" bestFit="1" customWidth="1"/>
  </cols>
  <sheetData>
    <row r="1" spans="1:3">
      <c r="A1" s="88" t="s">
        <v>711</v>
      </c>
      <c r="B1" s="87"/>
      <c r="C1" s="87"/>
    </row>
    <row r="2" spans="1:3">
      <c r="A2" s="86" t="s">
        <v>710</v>
      </c>
      <c r="B2" s="86" t="s">
        <v>709</v>
      </c>
      <c r="C2" s="85" t="s">
        <v>708</v>
      </c>
    </row>
    <row r="3" spans="1:3">
      <c r="A3" s="84" t="s">
        <v>707</v>
      </c>
      <c r="B3" s="84" t="s">
        <v>697</v>
      </c>
      <c r="C3" s="83">
        <v>35</v>
      </c>
    </row>
    <row r="4" spans="1:3">
      <c r="A4" s="82" t="s">
        <v>707</v>
      </c>
      <c r="B4" s="82" t="s">
        <v>700</v>
      </c>
      <c r="C4" s="81">
        <v>18</v>
      </c>
    </row>
    <row r="5" spans="1:3">
      <c r="A5" s="84" t="s">
        <v>706</v>
      </c>
      <c r="B5" s="84" t="s">
        <v>697</v>
      </c>
      <c r="C5" s="83">
        <v>17</v>
      </c>
    </row>
    <row r="6" spans="1:3">
      <c r="A6" s="82" t="s">
        <v>706</v>
      </c>
      <c r="B6" s="82" t="s">
        <v>694</v>
      </c>
      <c r="C6" s="81">
        <v>18</v>
      </c>
    </row>
    <row r="7" spans="1:3">
      <c r="A7" s="84" t="s">
        <v>705</v>
      </c>
      <c r="B7" s="84" t="s">
        <v>697</v>
      </c>
      <c r="C7" s="83">
        <v>37</v>
      </c>
    </row>
    <row r="8" spans="1:3">
      <c r="A8" s="82" t="s">
        <v>705</v>
      </c>
      <c r="B8" s="82" t="s">
        <v>700</v>
      </c>
      <c r="C8" s="81">
        <v>51</v>
      </c>
    </row>
    <row r="9" spans="1:3">
      <c r="A9" s="84" t="s">
        <v>705</v>
      </c>
      <c r="B9" s="84" t="s">
        <v>696</v>
      </c>
      <c r="C9" s="83">
        <v>21</v>
      </c>
    </row>
    <row r="10" spans="1:3">
      <c r="A10" s="82" t="s">
        <v>705</v>
      </c>
      <c r="B10" s="82" t="s">
        <v>698</v>
      </c>
      <c r="C10" s="81">
        <v>27</v>
      </c>
    </row>
    <row r="11" spans="1:3">
      <c r="A11" s="84" t="s">
        <v>704</v>
      </c>
      <c r="B11" s="84" t="s">
        <v>697</v>
      </c>
      <c r="C11" s="83">
        <v>7</v>
      </c>
    </row>
    <row r="12" spans="1:3">
      <c r="A12" s="82" t="s">
        <v>704</v>
      </c>
      <c r="B12" s="82" t="s">
        <v>694</v>
      </c>
      <c r="C12" s="81">
        <v>38</v>
      </c>
    </row>
    <row r="13" spans="1:3">
      <c r="A13" s="84" t="s">
        <v>704</v>
      </c>
      <c r="B13" s="84" t="s">
        <v>698</v>
      </c>
      <c r="C13" s="83">
        <v>11</v>
      </c>
    </row>
    <row r="14" spans="1:3">
      <c r="A14" s="82" t="s">
        <v>703</v>
      </c>
      <c r="B14" s="82" t="s">
        <v>697</v>
      </c>
      <c r="C14" s="81">
        <v>25</v>
      </c>
    </row>
    <row r="15" spans="1:3">
      <c r="A15" s="84" t="s">
        <v>703</v>
      </c>
      <c r="B15" s="84" t="s">
        <v>700</v>
      </c>
      <c r="C15" s="83">
        <v>41</v>
      </c>
    </row>
    <row r="16" spans="1:3">
      <c r="A16" s="82" t="s">
        <v>703</v>
      </c>
      <c r="B16" s="82" t="s">
        <v>696</v>
      </c>
      <c r="C16" s="81">
        <v>16</v>
      </c>
    </row>
    <row r="17" spans="1:3">
      <c r="A17" s="84" t="s">
        <v>703</v>
      </c>
      <c r="B17" s="84" t="s">
        <v>694</v>
      </c>
      <c r="C17" s="83">
        <v>21</v>
      </c>
    </row>
    <row r="18" spans="1:3">
      <c r="A18" s="82" t="s">
        <v>703</v>
      </c>
      <c r="B18" s="82" t="s">
        <v>698</v>
      </c>
      <c r="C18" s="81">
        <v>8</v>
      </c>
    </row>
    <row r="19" spans="1:3">
      <c r="A19" s="84" t="s">
        <v>702</v>
      </c>
      <c r="B19" s="84" t="s">
        <v>697</v>
      </c>
      <c r="C19" s="83">
        <v>10</v>
      </c>
    </row>
    <row r="20" spans="1:3">
      <c r="A20" s="82" t="s">
        <v>702</v>
      </c>
      <c r="B20" s="82" t="s">
        <v>700</v>
      </c>
      <c r="C20" s="81">
        <v>31</v>
      </c>
    </row>
    <row r="21" spans="1:3">
      <c r="A21" s="84" t="s">
        <v>702</v>
      </c>
      <c r="B21" s="84" t="s">
        <v>696</v>
      </c>
      <c r="C21" s="83">
        <v>16</v>
      </c>
    </row>
    <row r="22" spans="1:3">
      <c r="A22" s="82" t="s">
        <v>702</v>
      </c>
      <c r="B22" s="82" t="s">
        <v>694</v>
      </c>
      <c r="C22" s="81">
        <v>23</v>
      </c>
    </row>
    <row r="23" spans="1:3">
      <c r="A23" s="84" t="s">
        <v>702</v>
      </c>
      <c r="B23" s="84" t="s">
        <v>698</v>
      </c>
      <c r="C23" s="83">
        <v>18</v>
      </c>
    </row>
    <row r="24" spans="1:3">
      <c r="A24" s="82" t="s">
        <v>701</v>
      </c>
      <c r="B24" s="82" t="s">
        <v>697</v>
      </c>
      <c r="C24" s="81">
        <v>51</v>
      </c>
    </row>
    <row r="25" spans="1:3">
      <c r="A25" s="84" t="s">
        <v>701</v>
      </c>
      <c r="B25" s="84" t="s">
        <v>700</v>
      </c>
      <c r="C25" s="83">
        <v>6</v>
      </c>
    </row>
    <row r="26" spans="1:3">
      <c r="A26" s="82" t="s">
        <v>701</v>
      </c>
      <c r="B26" s="82" t="s">
        <v>694</v>
      </c>
      <c r="C26" s="81">
        <v>27</v>
      </c>
    </row>
    <row r="27" spans="1:3">
      <c r="A27" s="84" t="s">
        <v>699</v>
      </c>
      <c r="B27" s="84" t="s">
        <v>700</v>
      </c>
      <c r="C27" s="83">
        <v>27</v>
      </c>
    </row>
    <row r="28" spans="1:3">
      <c r="A28" s="82" t="s">
        <v>699</v>
      </c>
      <c r="B28" s="82" t="s">
        <v>698</v>
      </c>
      <c r="C28" s="81">
        <v>10</v>
      </c>
    </row>
    <row r="29" spans="1:3">
      <c r="A29" s="84" t="s">
        <v>695</v>
      </c>
      <c r="B29" s="84" t="s">
        <v>697</v>
      </c>
      <c r="C29" s="83">
        <v>47</v>
      </c>
    </row>
    <row r="30" spans="1:3">
      <c r="A30" s="82" t="s">
        <v>695</v>
      </c>
      <c r="B30" s="82" t="s">
        <v>696</v>
      </c>
      <c r="C30" s="81">
        <v>16</v>
      </c>
    </row>
    <row r="31" spans="1:3">
      <c r="A31" s="80" t="s">
        <v>695</v>
      </c>
      <c r="B31" s="80" t="s">
        <v>694</v>
      </c>
      <c r="C31" s="79">
        <v>27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workbookViewId="0">
      <selection activeCell="I13" sqref="I13"/>
    </sheetView>
  </sheetViews>
  <sheetFormatPr defaultRowHeight="17.399999999999999"/>
  <cols>
    <col min="1" max="1" width="9.8984375" bestFit="1" customWidth="1"/>
    <col min="2" max="2" width="13.19921875" bestFit="1" customWidth="1"/>
    <col min="3" max="3" width="9.5" bestFit="1" customWidth="1"/>
    <col min="4" max="4" width="11.3984375" bestFit="1" customWidth="1"/>
    <col min="5" max="5" width="13.19921875" bestFit="1" customWidth="1"/>
    <col min="7" max="7" width="11.8984375" bestFit="1" customWidth="1"/>
    <col min="8" max="8" width="9.8984375" customWidth="1"/>
    <col min="9" max="9" width="9.3984375" bestFit="1" customWidth="1"/>
    <col min="10" max="10" width="8" customWidth="1"/>
    <col min="11" max="11" width="15.8984375" customWidth="1"/>
    <col min="12" max="12" width="9.59765625" bestFit="1" customWidth="1"/>
  </cols>
  <sheetData>
    <row r="1" spans="1:15" ht="18" thickBot="1">
      <c r="A1" s="78" t="s">
        <v>693</v>
      </c>
      <c r="B1" s="77" t="s">
        <v>692</v>
      </c>
      <c r="C1" s="77" t="s">
        <v>691</v>
      </c>
      <c r="D1" s="77" t="s">
        <v>690</v>
      </c>
      <c r="E1" s="76" t="s">
        <v>689</v>
      </c>
    </row>
    <row r="2" spans="1:15" ht="18" thickTop="1">
      <c r="A2" s="75">
        <v>39083</v>
      </c>
      <c r="B2" s="74">
        <f t="shared" ref="B2:B8" si="0">C2+D2</f>
        <v>104</v>
      </c>
      <c r="C2" s="74">
        <v>100</v>
      </c>
      <c r="D2" s="74">
        <v>4</v>
      </c>
      <c r="E2" s="73">
        <f t="shared" ref="E2:E33" si="1">D2/B2</f>
        <v>3.8461538461538464E-2</v>
      </c>
    </row>
    <row r="3" spans="1:15">
      <c r="A3" s="69">
        <v>39084</v>
      </c>
      <c r="B3" s="68">
        <f t="shared" si="0"/>
        <v>203</v>
      </c>
      <c r="C3" s="68">
        <v>200</v>
      </c>
      <c r="D3" s="68">
        <v>3</v>
      </c>
      <c r="E3" s="67">
        <f t="shared" si="1"/>
        <v>1.4778325123152709E-2</v>
      </c>
    </row>
    <row r="4" spans="1:15">
      <c r="A4" s="72">
        <v>39085</v>
      </c>
      <c r="B4" s="71">
        <f t="shared" si="0"/>
        <v>302</v>
      </c>
      <c r="C4" s="71">
        <v>300</v>
      </c>
      <c r="D4" s="71">
        <v>2</v>
      </c>
      <c r="E4" s="70">
        <f t="shared" si="1"/>
        <v>6.6225165562913907E-3</v>
      </c>
    </row>
    <row r="5" spans="1:15">
      <c r="A5" s="69">
        <v>39086</v>
      </c>
      <c r="B5" s="68">
        <f t="shared" si="0"/>
        <v>254</v>
      </c>
      <c r="C5" s="68">
        <v>250</v>
      </c>
      <c r="D5" s="68">
        <v>4</v>
      </c>
      <c r="E5" s="67">
        <f t="shared" si="1"/>
        <v>1.5748031496062992E-2</v>
      </c>
    </row>
    <row r="6" spans="1:15">
      <c r="A6" s="72">
        <v>39087</v>
      </c>
      <c r="B6" s="71">
        <f t="shared" si="0"/>
        <v>222</v>
      </c>
      <c r="C6" s="71">
        <v>220</v>
      </c>
      <c r="D6" s="71">
        <v>2</v>
      </c>
      <c r="E6" s="70">
        <f t="shared" si="1"/>
        <v>9.0090090090090089E-3</v>
      </c>
    </row>
    <row r="7" spans="1:15">
      <c r="A7" s="69">
        <v>39090</v>
      </c>
      <c r="B7" s="68">
        <f t="shared" si="0"/>
        <v>255</v>
      </c>
      <c r="C7" s="68">
        <v>250</v>
      </c>
      <c r="D7" s="68">
        <v>5</v>
      </c>
      <c r="E7" s="67">
        <f t="shared" si="1"/>
        <v>1.9607843137254902E-2</v>
      </c>
    </row>
    <row r="8" spans="1:15" ht="21">
      <c r="A8" s="72">
        <v>39091</v>
      </c>
      <c r="B8" s="71">
        <f t="shared" si="0"/>
        <v>223</v>
      </c>
      <c r="C8" s="71">
        <v>220</v>
      </c>
      <c r="D8" s="71">
        <v>3</v>
      </c>
      <c r="E8" s="70">
        <f t="shared" si="1"/>
        <v>1.3452914798206279E-2</v>
      </c>
      <c r="G8" s="125"/>
      <c r="H8" s="125"/>
      <c r="I8" s="125"/>
      <c r="J8" s="125"/>
      <c r="K8" s="125"/>
      <c r="L8" s="125"/>
      <c r="M8" s="125"/>
      <c r="N8" s="125"/>
      <c r="O8" s="125"/>
    </row>
    <row r="9" spans="1:15">
      <c r="A9" s="69">
        <v>39092</v>
      </c>
      <c r="B9" s="68">
        <v>360</v>
      </c>
      <c r="C9" s="68">
        <v>45</v>
      </c>
      <c r="D9" s="68">
        <v>4</v>
      </c>
      <c r="E9" s="67">
        <f t="shared" si="1"/>
        <v>1.1111111111111112E-2</v>
      </c>
    </row>
    <row r="10" spans="1:15">
      <c r="A10" s="72">
        <v>39093</v>
      </c>
      <c r="B10" s="71">
        <v>320</v>
      </c>
      <c r="C10" s="71">
        <v>400</v>
      </c>
      <c r="D10" s="71">
        <v>2</v>
      </c>
      <c r="E10" s="70">
        <f t="shared" si="1"/>
        <v>6.2500000000000003E-3</v>
      </c>
    </row>
    <row r="11" spans="1:15">
      <c r="A11" s="69">
        <v>39094</v>
      </c>
      <c r="B11" s="68">
        <v>290</v>
      </c>
      <c r="C11" s="68">
        <v>400</v>
      </c>
      <c r="D11" s="68">
        <v>3</v>
      </c>
      <c r="E11" s="67">
        <f t="shared" si="1"/>
        <v>1.0344827586206896E-2</v>
      </c>
    </row>
    <row r="12" spans="1:15">
      <c r="A12" s="72">
        <v>39097</v>
      </c>
      <c r="B12" s="71">
        <f t="shared" ref="B12:B43" si="2">C12+D12</f>
        <v>374</v>
      </c>
      <c r="C12" s="71">
        <v>370</v>
      </c>
      <c r="D12" s="71">
        <v>4</v>
      </c>
      <c r="E12" s="70">
        <f t="shared" si="1"/>
        <v>1.06951871657754E-2</v>
      </c>
    </row>
    <row r="13" spans="1:15">
      <c r="A13" s="69">
        <v>39098</v>
      </c>
      <c r="B13" s="68">
        <f t="shared" si="2"/>
        <v>234</v>
      </c>
      <c r="C13" s="68">
        <v>230</v>
      </c>
      <c r="D13" s="68">
        <v>4</v>
      </c>
      <c r="E13" s="67">
        <f t="shared" si="1"/>
        <v>1.7094017094017096E-2</v>
      </c>
    </row>
    <row r="14" spans="1:15">
      <c r="A14" s="72">
        <v>39099</v>
      </c>
      <c r="B14" s="71">
        <f t="shared" si="2"/>
        <v>403</v>
      </c>
      <c r="C14" s="71">
        <v>400</v>
      </c>
      <c r="D14" s="71">
        <v>3</v>
      </c>
      <c r="E14" s="70">
        <f t="shared" si="1"/>
        <v>7.4441687344913151E-3</v>
      </c>
    </row>
    <row r="15" spans="1:15">
      <c r="A15" s="69">
        <v>39100</v>
      </c>
      <c r="B15" s="68">
        <f t="shared" si="2"/>
        <v>321</v>
      </c>
      <c r="C15" s="68">
        <v>319</v>
      </c>
      <c r="D15" s="68">
        <v>2</v>
      </c>
      <c r="E15" s="67">
        <f t="shared" si="1"/>
        <v>6.2305295950155761E-3</v>
      </c>
    </row>
    <row r="16" spans="1:15">
      <c r="A16" s="72">
        <v>39101</v>
      </c>
      <c r="B16" s="71">
        <f t="shared" si="2"/>
        <v>316</v>
      </c>
      <c r="C16" s="71">
        <v>312</v>
      </c>
      <c r="D16" s="71">
        <v>4</v>
      </c>
      <c r="E16" s="70">
        <f t="shared" si="1"/>
        <v>1.2658227848101266E-2</v>
      </c>
    </row>
    <row r="17" spans="1:5">
      <c r="A17" s="69">
        <v>39104</v>
      </c>
      <c r="B17" s="68">
        <f t="shared" si="2"/>
        <v>348</v>
      </c>
      <c r="C17" s="68">
        <v>345</v>
      </c>
      <c r="D17" s="68">
        <v>3</v>
      </c>
      <c r="E17" s="67">
        <f t="shared" si="1"/>
        <v>8.6206896551724137E-3</v>
      </c>
    </row>
    <row r="18" spans="1:5">
      <c r="A18" s="72">
        <v>39105</v>
      </c>
      <c r="B18" s="71">
        <f t="shared" si="2"/>
        <v>317</v>
      </c>
      <c r="C18" s="71">
        <v>312</v>
      </c>
      <c r="D18" s="71">
        <v>5</v>
      </c>
      <c r="E18" s="70">
        <f t="shared" si="1"/>
        <v>1.5772870662460567E-2</v>
      </c>
    </row>
    <row r="19" spans="1:5">
      <c r="A19" s="69">
        <v>39106</v>
      </c>
      <c r="B19" s="68">
        <f t="shared" si="2"/>
        <v>327</v>
      </c>
      <c r="C19" s="68">
        <v>324</v>
      </c>
      <c r="D19" s="68">
        <v>3</v>
      </c>
      <c r="E19" s="67">
        <f t="shared" si="1"/>
        <v>9.1743119266055051E-3</v>
      </c>
    </row>
    <row r="20" spans="1:5">
      <c r="A20" s="72">
        <v>39107</v>
      </c>
      <c r="B20" s="71">
        <f t="shared" si="2"/>
        <v>301</v>
      </c>
      <c r="C20" s="71">
        <v>299</v>
      </c>
      <c r="D20" s="71">
        <v>2</v>
      </c>
      <c r="E20" s="70">
        <f t="shared" si="1"/>
        <v>6.6445182724252493E-3</v>
      </c>
    </row>
    <row r="21" spans="1:5">
      <c r="A21" s="69">
        <v>39108</v>
      </c>
      <c r="B21" s="68">
        <f t="shared" si="2"/>
        <v>353</v>
      </c>
      <c r="C21" s="68">
        <v>350</v>
      </c>
      <c r="D21" s="68">
        <v>3</v>
      </c>
      <c r="E21" s="67">
        <f t="shared" si="1"/>
        <v>8.4985835694051E-3</v>
      </c>
    </row>
    <row r="22" spans="1:5">
      <c r="A22" s="72">
        <v>39111</v>
      </c>
      <c r="B22" s="71">
        <f t="shared" si="2"/>
        <v>384</v>
      </c>
      <c r="C22" s="71">
        <v>380</v>
      </c>
      <c r="D22" s="71">
        <v>4</v>
      </c>
      <c r="E22" s="70">
        <f t="shared" si="1"/>
        <v>1.0416666666666666E-2</v>
      </c>
    </row>
    <row r="23" spans="1:5">
      <c r="A23" s="69">
        <v>39112</v>
      </c>
      <c r="B23" s="68">
        <f t="shared" si="2"/>
        <v>325</v>
      </c>
      <c r="C23" s="68">
        <v>320</v>
      </c>
      <c r="D23" s="68">
        <v>5</v>
      </c>
      <c r="E23" s="67">
        <f t="shared" si="1"/>
        <v>1.5384615384615385E-2</v>
      </c>
    </row>
    <row r="24" spans="1:5">
      <c r="A24" s="72">
        <v>39113</v>
      </c>
      <c r="B24" s="71">
        <f t="shared" si="2"/>
        <v>343</v>
      </c>
      <c r="C24" s="71">
        <v>340</v>
      </c>
      <c r="D24" s="71">
        <v>3</v>
      </c>
      <c r="E24" s="70">
        <f t="shared" si="1"/>
        <v>8.7463556851311956E-3</v>
      </c>
    </row>
    <row r="25" spans="1:5">
      <c r="A25" s="69">
        <v>39114</v>
      </c>
      <c r="B25" s="68">
        <f t="shared" si="2"/>
        <v>364</v>
      </c>
      <c r="C25" s="68">
        <v>360</v>
      </c>
      <c r="D25" s="68">
        <v>4</v>
      </c>
      <c r="E25" s="67">
        <f t="shared" si="1"/>
        <v>1.098901098901099E-2</v>
      </c>
    </row>
    <row r="26" spans="1:5">
      <c r="A26" s="72">
        <v>39115</v>
      </c>
      <c r="B26" s="71">
        <f t="shared" si="2"/>
        <v>315</v>
      </c>
      <c r="C26" s="71">
        <v>312</v>
      </c>
      <c r="D26" s="71">
        <v>3</v>
      </c>
      <c r="E26" s="70">
        <f t="shared" si="1"/>
        <v>9.5238095238095247E-3</v>
      </c>
    </row>
    <row r="27" spans="1:5">
      <c r="A27" s="69">
        <v>39118</v>
      </c>
      <c r="B27" s="68">
        <f t="shared" si="2"/>
        <v>302</v>
      </c>
      <c r="C27" s="68">
        <v>298</v>
      </c>
      <c r="D27" s="68">
        <v>4</v>
      </c>
      <c r="E27" s="67">
        <f t="shared" si="1"/>
        <v>1.3245033112582781E-2</v>
      </c>
    </row>
    <row r="28" spans="1:5">
      <c r="A28" s="72">
        <v>39119</v>
      </c>
      <c r="B28" s="71">
        <f t="shared" si="2"/>
        <v>284</v>
      </c>
      <c r="C28" s="71">
        <v>280</v>
      </c>
      <c r="D28" s="71">
        <v>4</v>
      </c>
      <c r="E28" s="70">
        <f t="shared" si="1"/>
        <v>1.4084507042253521E-2</v>
      </c>
    </row>
    <row r="29" spans="1:5">
      <c r="A29" s="69">
        <v>39120</v>
      </c>
      <c r="B29" s="68">
        <f t="shared" si="2"/>
        <v>341</v>
      </c>
      <c r="C29" s="68">
        <v>340</v>
      </c>
      <c r="D29" s="68">
        <v>1</v>
      </c>
      <c r="E29" s="67">
        <f t="shared" si="1"/>
        <v>2.9325513196480938E-3</v>
      </c>
    </row>
    <row r="30" spans="1:5">
      <c r="A30" s="72">
        <v>39121</v>
      </c>
      <c r="B30" s="71">
        <f t="shared" si="2"/>
        <v>213</v>
      </c>
      <c r="C30" s="71">
        <v>209</v>
      </c>
      <c r="D30" s="71">
        <v>4</v>
      </c>
      <c r="E30" s="70">
        <f t="shared" si="1"/>
        <v>1.8779342723004695E-2</v>
      </c>
    </row>
    <row r="31" spans="1:5">
      <c r="A31" s="69">
        <v>39122</v>
      </c>
      <c r="B31" s="68">
        <f t="shared" si="2"/>
        <v>116</v>
      </c>
      <c r="C31" s="68">
        <v>113</v>
      </c>
      <c r="D31" s="68">
        <v>3</v>
      </c>
      <c r="E31" s="67">
        <f t="shared" si="1"/>
        <v>2.5862068965517241E-2</v>
      </c>
    </row>
    <row r="32" spans="1:5">
      <c r="A32" s="72">
        <v>39125</v>
      </c>
      <c r="B32" s="71">
        <f t="shared" si="2"/>
        <v>331</v>
      </c>
      <c r="C32" s="71">
        <v>329</v>
      </c>
      <c r="D32" s="71">
        <v>2</v>
      </c>
      <c r="E32" s="70">
        <f t="shared" si="1"/>
        <v>6.0422960725075529E-3</v>
      </c>
    </row>
    <row r="33" spans="1:5">
      <c r="A33" s="69">
        <v>39126</v>
      </c>
      <c r="B33" s="68">
        <f t="shared" si="2"/>
        <v>146</v>
      </c>
      <c r="C33" s="68">
        <v>142</v>
      </c>
      <c r="D33" s="68">
        <v>4</v>
      </c>
      <c r="E33" s="67">
        <f t="shared" si="1"/>
        <v>2.7397260273972601E-2</v>
      </c>
    </row>
    <row r="34" spans="1:5">
      <c r="A34" s="72">
        <v>39127</v>
      </c>
      <c r="B34" s="71">
        <f t="shared" si="2"/>
        <v>354</v>
      </c>
      <c r="C34" s="71">
        <v>350</v>
      </c>
      <c r="D34" s="71">
        <v>4</v>
      </c>
      <c r="E34" s="70">
        <f t="shared" ref="E34:E65" si="3">D34/B34</f>
        <v>1.1299435028248588E-2</v>
      </c>
    </row>
    <row r="35" spans="1:5">
      <c r="A35" s="69">
        <v>39128</v>
      </c>
      <c r="B35" s="68">
        <f t="shared" si="2"/>
        <v>146</v>
      </c>
      <c r="C35" s="68">
        <v>140</v>
      </c>
      <c r="D35" s="68">
        <v>6</v>
      </c>
      <c r="E35" s="67">
        <f t="shared" si="3"/>
        <v>4.1095890410958902E-2</v>
      </c>
    </row>
    <row r="36" spans="1:5">
      <c r="A36" s="72">
        <v>39129</v>
      </c>
      <c r="B36" s="71">
        <f t="shared" si="2"/>
        <v>105</v>
      </c>
      <c r="C36" s="71">
        <v>100</v>
      </c>
      <c r="D36" s="71">
        <v>5</v>
      </c>
      <c r="E36" s="70">
        <f t="shared" si="3"/>
        <v>4.7619047619047616E-2</v>
      </c>
    </row>
    <row r="37" spans="1:5">
      <c r="A37" s="69">
        <v>39132</v>
      </c>
      <c r="B37" s="68">
        <f t="shared" si="2"/>
        <v>288</v>
      </c>
      <c r="C37" s="68">
        <v>285</v>
      </c>
      <c r="D37" s="68">
        <v>3</v>
      </c>
      <c r="E37" s="67">
        <f t="shared" si="3"/>
        <v>1.0416666666666666E-2</v>
      </c>
    </row>
    <row r="38" spans="1:5">
      <c r="A38" s="72">
        <v>39133</v>
      </c>
      <c r="B38" s="71">
        <f t="shared" si="2"/>
        <v>274</v>
      </c>
      <c r="C38" s="71">
        <v>272</v>
      </c>
      <c r="D38" s="71">
        <v>2</v>
      </c>
      <c r="E38" s="70">
        <f t="shared" si="3"/>
        <v>7.2992700729927005E-3</v>
      </c>
    </row>
    <row r="39" spans="1:5">
      <c r="A39" s="69">
        <v>39134</v>
      </c>
      <c r="B39" s="68">
        <f t="shared" si="2"/>
        <v>280</v>
      </c>
      <c r="C39" s="68">
        <v>274</v>
      </c>
      <c r="D39" s="68">
        <v>6</v>
      </c>
      <c r="E39" s="67">
        <f t="shared" si="3"/>
        <v>2.1428571428571429E-2</v>
      </c>
    </row>
    <row r="40" spans="1:5">
      <c r="A40" s="72">
        <v>39135</v>
      </c>
      <c r="B40" s="71">
        <f t="shared" si="2"/>
        <v>310</v>
      </c>
      <c r="C40" s="71">
        <v>307</v>
      </c>
      <c r="D40" s="71">
        <v>3</v>
      </c>
      <c r="E40" s="70">
        <f t="shared" si="3"/>
        <v>9.6774193548387101E-3</v>
      </c>
    </row>
    <row r="41" spans="1:5">
      <c r="A41" s="69">
        <v>39136</v>
      </c>
      <c r="B41" s="68">
        <f t="shared" si="2"/>
        <v>235</v>
      </c>
      <c r="C41" s="68">
        <v>232</v>
      </c>
      <c r="D41" s="68">
        <v>3</v>
      </c>
      <c r="E41" s="67">
        <f t="shared" si="3"/>
        <v>1.276595744680851E-2</v>
      </c>
    </row>
    <row r="42" spans="1:5">
      <c r="A42" s="72">
        <v>39139</v>
      </c>
      <c r="B42" s="71">
        <f t="shared" si="2"/>
        <v>201</v>
      </c>
      <c r="C42" s="71">
        <v>200</v>
      </c>
      <c r="D42" s="71">
        <v>1</v>
      </c>
      <c r="E42" s="70">
        <f t="shared" si="3"/>
        <v>4.9751243781094526E-3</v>
      </c>
    </row>
    <row r="43" spans="1:5">
      <c r="A43" s="69">
        <v>39140</v>
      </c>
      <c r="B43" s="68">
        <f t="shared" si="2"/>
        <v>245</v>
      </c>
      <c r="C43" s="68">
        <v>243</v>
      </c>
      <c r="D43" s="68">
        <v>2</v>
      </c>
      <c r="E43" s="67">
        <f t="shared" si="3"/>
        <v>8.1632653061224497E-3</v>
      </c>
    </row>
    <row r="44" spans="1:5">
      <c r="A44" s="72">
        <v>39141</v>
      </c>
      <c r="B44" s="71">
        <f t="shared" ref="B44:B66" si="4">C44+D44</f>
        <v>491</v>
      </c>
      <c r="C44" s="71">
        <v>488</v>
      </c>
      <c r="D44" s="71">
        <v>3</v>
      </c>
      <c r="E44" s="70">
        <f t="shared" si="3"/>
        <v>6.1099796334012219E-3</v>
      </c>
    </row>
    <row r="45" spans="1:5">
      <c r="A45" s="69">
        <v>39142</v>
      </c>
      <c r="B45" s="68">
        <f t="shared" si="4"/>
        <v>183</v>
      </c>
      <c r="C45" s="68">
        <v>178</v>
      </c>
      <c r="D45" s="68">
        <v>5</v>
      </c>
      <c r="E45" s="67">
        <f t="shared" si="3"/>
        <v>2.7322404371584699E-2</v>
      </c>
    </row>
    <row r="46" spans="1:5">
      <c r="A46" s="72">
        <v>39143</v>
      </c>
      <c r="B46" s="71">
        <f t="shared" si="4"/>
        <v>417</v>
      </c>
      <c r="C46" s="71">
        <v>411</v>
      </c>
      <c r="D46" s="71">
        <v>6</v>
      </c>
      <c r="E46" s="70">
        <f t="shared" si="3"/>
        <v>1.4388489208633094E-2</v>
      </c>
    </row>
    <row r="47" spans="1:5">
      <c r="A47" s="69">
        <v>39146</v>
      </c>
      <c r="B47" s="68">
        <f t="shared" si="4"/>
        <v>324</v>
      </c>
      <c r="C47" s="68">
        <v>321</v>
      </c>
      <c r="D47" s="68">
        <v>3</v>
      </c>
      <c r="E47" s="67">
        <f t="shared" si="3"/>
        <v>9.2592592592592587E-3</v>
      </c>
    </row>
    <row r="48" spans="1:5">
      <c r="A48" s="72">
        <v>39147</v>
      </c>
      <c r="B48" s="71">
        <f t="shared" si="4"/>
        <v>414</v>
      </c>
      <c r="C48" s="71">
        <v>408</v>
      </c>
      <c r="D48" s="71">
        <v>6</v>
      </c>
      <c r="E48" s="70">
        <f t="shared" si="3"/>
        <v>1.4492753623188406E-2</v>
      </c>
    </row>
    <row r="49" spans="1:5">
      <c r="A49" s="69">
        <v>39148</v>
      </c>
      <c r="B49" s="68">
        <f t="shared" si="4"/>
        <v>398</v>
      </c>
      <c r="C49" s="68">
        <v>395</v>
      </c>
      <c r="D49" s="68">
        <v>3</v>
      </c>
      <c r="E49" s="67">
        <f t="shared" si="3"/>
        <v>7.537688442211055E-3</v>
      </c>
    </row>
    <row r="50" spans="1:5">
      <c r="A50" s="72">
        <v>39149</v>
      </c>
      <c r="B50" s="71">
        <f t="shared" si="4"/>
        <v>423</v>
      </c>
      <c r="C50" s="71">
        <v>419</v>
      </c>
      <c r="D50" s="71">
        <v>4</v>
      </c>
      <c r="E50" s="70">
        <f t="shared" si="3"/>
        <v>9.4562647754137114E-3</v>
      </c>
    </row>
    <row r="51" spans="1:5">
      <c r="A51" s="69">
        <v>39150</v>
      </c>
      <c r="B51" s="68">
        <f t="shared" si="4"/>
        <v>281</v>
      </c>
      <c r="C51" s="68">
        <v>275</v>
      </c>
      <c r="D51" s="68">
        <v>6</v>
      </c>
      <c r="E51" s="67">
        <f t="shared" si="3"/>
        <v>2.1352313167259787E-2</v>
      </c>
    </row>
    <row r="52" spans="1:5">
      <c r="A52" s="72">
        <v>39153</v>
      </c>
      <c r="B52" s="71">
        <f t="shared" si="4"/>
        <v>222</v>
      </c>
      <c r="C52" s="71">
        <v>218</v>
      </c>
      <c r="D52" s="71">
        <v>4</v>
      </c>
      <c r="E52" s="70">
        <f t="shared" si="3"/>
        <v>1.8018018018018018E-2</v>
      </c>
    </row>
    <row r="53" spans="1:5">
      <c r="A53" s="69">
        <v>39154</v>
      </c>
      <c r="B53" s="68">
        <f t="shared" si="4"/>
        <v>264</v>
      </c>
      <c r="C53" s="68">
        <v>263</v>
      </c>
      <c r="D53" s="68">
        <v>1</v>
      </c>
      <c r="E53" s="67">
        <f t="shared" si="3"/>
        <v>3.787878787878788E-3</v>
      </c>
    </row>
    <row r="54" spans="1:5">
      <c r="A54" s="72">
        <v>39155</v>
      </c>
      <c r="B54" s="71">
        <f t="shared" si="4"/>
        <v>259</v>
      </c>
      <c r="C54" s="71">
        <v>253</v>
      </c>
      <c r="D54" s="71">
        <v>6</v>
      </c>
      <c r="E54" s="70">
        <f t="shared" si="3"/>
        <v>2.3166023166023165E-2</v>
      </c>
    </row>
    <row r="55" spans="1:5">
      <c r="A55" s="69">
        <v>39156</v>
      </c>
      <c r="B55" s="68">
        <f t="shared" si="4"/>
        <v>254</v>
      </c>
      <c r="C55" s="68">
        <v>250</v>
      </c>
      <c r="D55" s="68">
        <v>4</v>
      </c>
      <c r="E55" s="67">
        <f t="shared" si="3"/>
        <v>1.5748031496062992E-2</v>
      </c>
    </row>
    <row r="56" spans="1:5">
      <c r="A56" s="72">
        <v>39157</v>
      </c>
      <c r="B56" s="71">
        <f t="shared" si="4"/>
        <v>407</v>
      </c>
      <c r="C56" s="71">
        <v>403</v>
      </c>
      <c r="D56" s="71">
        <v>4</v>
      </c>
      <c r="E56" s="70">
        <f t="shared" si="3"/>
        <v>9.8280098280098278E-3</v>
      </c>
    </row>
    <row r="57" spans="1:5">
      <c r="A57" s="69">
        <v>39160</v>
      </c>
      <c r="B57" s="68">
        <f t="shared" si="4"/>
        <v>494</v>
      </c>
      <c r="C57" s="68">
        <v>492</v>
      </c>
      <c r="D57" s="68">
        <v>2</v>
      </c>
      <c r="E57" s="67">
        <f t="shared" si="3"/>
        <v>4.048582995951417E-3</v>
      </c>
    </row>
    <row r="58" spans="1:5">
      <c r="A58" s="72">
        <v>39161</v>
      </c>
      <c r="B58" s="71">
        <f t="shared" si="4"/>
        <v>187</v>
      </c>
      <c r="C58" s="71">
        <v>184</v>
      </c>
      <c r="D58" s="71">
        <v>3</v>
      </c>
      <c r="E58" s="70">
        <f t="shared" si="3"/>
        <v>1.6042780748663103E-2</v>
      </c>
    </row>
    <row r="59" spans="1:5">
      <c r="A59" s="69">
        <v>39162</v>
      </c>
      <c r="B59" s="68">
        <f t="shared" si="4"/>
        <v>417</v>
      </c>
      <c r="C59" s="68">
        <v>412</v>
      </c>
      <c r="D59" s="68">
        <v>5</v>
      </c>
      <c r="E59" s="67">
        <f t="shared" si="3"/>
        <v>1.1990407673860911E-2</v>
      </c>
    </row>
    <row r="60" spans="1:5">
      <c r="A60" s="72">
        <v>39163</v>
      </c>
      <c r="B60" s="71">
        <f t="shared" si="4"/>
        <v>313</v>
      </c>
      <c r="C60" s="71">
        <v>309</v>
      </c>
      <c r="D60" s="71">
        <v>4</v>
      </c>
      <c r="E60" s="70">
        <f t="shared" si="3"/>
        <v>1.2779552715654952E-2</v>
      </c>
    </row>
    <row r="61" spans="1:5">
      <c r="A61" s="69">
        <v>39164</v>
      </c>
      <c r="B61" s="68">
        <f t="shared" si="4"/>
        <v>306</v>
      </c>
      <c r="C61" s="68">
        <v>300</v>
      </c>
      <c r="D61" s="68">
        <v>6</v>
      </c>
      <c r="E61" s="67">
        <f t="shared" si="3"/>
        <v>1.9607843137254902E-2</v>
      </c>
    </row>
    <row r="62" spans="1:5">
      <c r="A62" s="72">
        <v>39167</v>
      </c>
      <c r="B62" s="71">
        <f t="shared" si="4"/>
        <v>395</v>
      </c>
      <c r="C62" s="71">
        <v>392</v>
      </c>
      <c r="D62" s="71">
        <v>3</v>
      </c>
      <c r="E62" s="70">
        <f t="shared" si="3"/>
        <v>7.5949367088607592E-3</v>
      </c>
    </row>
    <row r="63" spans="1:5">
      <c r="A63" s="69">
        <v>39168</v>
      </c>
      <c r="B63" s="68">
        <f t="shared" si="4"/>
        <v>308</v>
      </c>
      <c r="C63" s="68">
        <v>307</v>
      </c>
      <c r="D63" s="68">
        <v>1</v>
      </c>
      <c r="E63" s="67">
        <f t="shared" si="3"/>
        <v>3.246753246753247E-3</v>
      </c>
    </row>
    <row r="64" spans="1:5">
      <c r="A64" s="72">
        <v>39169</v>
      </c>
      <c r="B64" s="71">
        <f t="shared" si="4"/>
        <v>296</v>
      </c>
      <c r="C64" s="71">
        <v>290</v>
      </c>
      <c r="D64" s="71">
        <v>6</v>
      </c>
      <c r="E64" s="70">
        <f t="shared" si="3"/>
        <v>2.0270270270270271E-2</v>
      </c>
    </row>
    <row r="65" spans="1:5">
      <c r="A65" s="69">
        <v>39170</v>
      </c>
      <c r="B65" s="68">
        <f t="shared" si="4"/>
        <v>290</v>
      </c>
      <c r="C65" s="68">
        <v>287</v>
      </c>
      <c r="D65" s="68">
        <v>3</v>
      </c>
      <c r="E65" s="67">
        <f t="shared" si="3"/>
        <v>1.0344827586206896E-2</v>
      </c>
    </row>
    <row r="66" spans="1:5" ht="18" thickBot="1">
      <c r="A66" s="66">
        <v>39171</v>
      </c>
      <c r="B66" s="65">
        <f t="shared" si="4"/>
        <v>289</v>
      </c>
      <c r="C66" s="65">
        <v>288</v>
      </c>
      <c r="D66" s="65">
        <v>1</v>
      </c>
      <c r="E66" s="64">
        <f t="shared" ref="E66" si="5">D66/B66</f>
        <v>3.4602076124567475E-3</v>
      </c>
    </row>
  </sheetData>
  <mergeCells count="1">
    <mergeCell ref="G8:O8"/>
  </mergeCells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workbookViewId="0">
      <selection activeCell="F3" sqref="F3"/>
    </sheetView>
  </sheetViews>
  <sheetFormatPr defaultRowHeight="17.399999999999999"/>
  <cols>
    <col min="6" max="6" width="8.19921875" customWidth="1"/>
    <col min="7" max="7" width="11.5" customWidth="1"/>
    <col min="8" max="8" width="8.3984375" customWidth="1"/>
    <col min="9" max="9" width="7.09765625" customWidth="1"/>
    <col min="10" max="10" width="9.8984375" bestFit="1" customWidth="1"/>
    <col min="11" max="11" width="7.09765625" customWidth="1"/>
    <col min="12" max="12" width="10.8984375" bestFit="1" customWidth="1"/>
  </cols>
  <sheetData>
    <row r="1" spans="1:12">
      <c r="A1" t="s">
        <v>745</v>
      </c>
      <c r="F1" t="s">
        <v>748</v>
      </c>
    </row>
    <row r="2" spans="1:12">
      <c r="A2" t="s">
        <v>746</v>
      </c>
      <c r="D2" t="s">
        <v>747</v>
      </c>
      <c r="F2" s="89" t="s">
        <v>8</v>
      </c>
      <c r="G2" s="90" t="s">
        <v>712</v>
      </c>
      <c r="H2" s="89" t="s">
        <v>713</v>
      </c>
      <c r="I2" s="89" t="s">
        <v>714</v>
      </c>
      <c r="J2" s="89" t="s">
        <v>715</v>
      </c>
      <c r="K2" s="91" t="s">
        <v>716</v>
      </c>
      <c r="L2" s="92" t="s">
        <v>717</v>
      </c>
    </row>
    <row r="3" spans="1:12">
      <c r="D3">
        <v>1</v>
      </c>
      <c r="F3" t="str">
        <f>INDEX(발주내역!$A$2:$A$22,D3)</f>
        <v>마산</v>
      </c>
      <c r="G3" s="98"/>
      <c r="L3">
        <f>INDEX(발주내역!$G$2:$G$22,D3)</f>
        <v>330000</v>
      </c>
    </row>
    <row r="8" spans="1:12">
      <c r="D8" t="s">
        <v>749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List Box 1">
              <controlPr defaultSize="0" autoLine="0" autoPict="0">
                <anchor moveWithCells="1">
                  <from>
                    <xdr:col>0</xdr:col>
                    <xdr:colOff>381000</xdr:colOff>
                    <xdr:row>3</xdr:row>
                    <xdr:rowOff>38100</xdr:rowOff>
                  </from>
                  <to>
                    <xdr:col>1</xdr:col>
                    <xdr:colOff>480060</xdr:colOff>
                    <xdr:row>17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A22"/>
    </sheetView>
  </sheetViews>
  <sheetFormatPr defaultColWidth="9" defaultRowHeight="17.399999999999999"/>
  <cols>
    <col min="1" max="1" width="8.19921875" style="97" customWidth="1"/>
    <col min="2" max="2" width="11.5" style="97" customWidth="1"/>
    <col min="3" max="4" width="7.09765625" style="97" customWidth="1"/>
    <col min="5" max="5" width="9.8984375" style="97" bestFit="1" customWidth="1"/>
    <col min="6" max="6" width="7.09765625" style="97" customWidth="1"/>
    <col min="7" max="7" width="10.8984375" style="97" bestFit="1" customWidth="1"/>
    <col min="8" max="16384" width="9" style="97"/>
  </cols>
  <sheetData>
    <row r="1" spans="1:7" s="93" customFormat="1" ht="20.100000000000001" customHeight="1">
      <c r="A1" s="89" t="s">
        <v>8</v>
      </c>
      <c r="B1" s="90" t="s">
        <v>712</v>
      </c>
      <c r="C1" s="89" t="s">
        <v>713</v>
      </c>
      <c r="D1" s="89" t="s">
        <v>714</v>
      </c>
      <c r="E1" s="89" t="s">
        <v>715</v>
      </c>
      <c r="F1" s="91" t="s">
        <v>716</v>
      </c>
      <c r="G1" s="92" t="s">
        <v>717</v>
      </c>
    </row>
    <row r="2" spans="1:7" ht="20.100000000000001" customHeight="1">
      <c r="A2" s="94" t="s">
        <v>718</v>
      </c>
      <c r="B2" s="95">
        <v>43734</v>
      </c>
      <c r="C2" s="94" t="s">
        <v>719</v>
      </c>
      <c r="D2" s="94" t="s">
        <v>720</v>
      </c>
      <c r="E2" s="94">
        <v>112</v>
      </c>
      <c r="F2" s="94">
        <v>40</v>
      </c>
      <c r="G2" s="96">
        <v>330000</v>
      </c>
    </row>
    <row r="3" spans="1:7" ht="20.100000000000001" customHeight="1">
      <c r="A3" s="94" t="s">
        <v>721</v>
      </c>
      <c r="B3" s="95">
        <v>43754</v>
      </c>
      <c r="C3" s="94" t="s">
        <v>722</v>
      </c>
      <c r="D3" s="94" t="s">
        <v>723</v>
      </c>
      <c r="E3" s="94">
        <v>102</v>
      </c>
      <c r="F3" s="94">
        <v>36</v>
      </c>
      <c r="G3" s="96">
        <v>10000</v>
      </c>
    </row>
    <row r="4" spans="1:7" s="93" customFormat="1" ht="20.100000000000001" customHeight="1">
      <c r="A4" s="94" t="s">
        <v>724</v>
      </c>
      <c r="B4" s="95">
        <v>43760</v>
      </c>
      <c r="C4" s="94" t="s">
        <v>722</v>
      </c>
      <c r="D4" s="94" t="s">
        <v>723</v>
      </c>
      <c r="E4" s="94">
        <v>105</v>
      </c>
      <c r="F4" s="94">
        <v>42</v>
      </c>
      <c r="G4" s="96">
        <v>190000</v>
      </c>
    </row>
    <row r="5" spans="1:7" ht="20.100000000000001" customHeight="1">
      <c r="A5" s="94" t="s">
        <v>725</v>
      </c>
      <c r="B5" s="95">
        <v>43753</v>
      </c>
      <c r="C5" s="94" t="s">
        <v>722</v>
      </c>
      <c r="D5" s="94" t="s">
        <v>723</v>
      </c>
      <c r="E5" s="94">
        <v>101</v>
      </c>
      <c r="F5" s="94">
        <v>18</v>
      </c>
      <c r="G5" s="96">
        <v>710000</v>
      </c>
    </row>
    <row r="6" spans="1:7" ht="20.100000000000001" customHeight="1">
      <c r="A6" s="94" t="s">
        <v>726</v>
      </c>
      <c r="B6" s="95">
        <v>43734</v>
      </c>
      <c r="C6" s="94" t="s">
        <v>719</v>
      </c>
      <c r="D6" s="94" t="s">
        <v>720</v>
      </c>
      <c r="E6" s="94">
        <v>122</v>
      </c>
      <c r="F6" s="94">
        <v>14</v>
      </c>
      <c r="G6" s="96">
        <v>200000</v>
      </c>
    </row>
    <row r="7" spans="1:7" ht="20.100000000000001" customHeight="1">
      <c r="A7" s="94" t="s">
        <v>727</v>
      </c>
      <c r="B7" s="95">
        <v>43740</v>
      </c>
      <c r="C7" s="94" t="s">
        <v>728</v>
      </c>
      <c r="D7" s="94" t="s">
        <v>720</v>
      </c>
      <c r="E7" s="94">
        <v>115</v>
      </c>
      <c r="F7" s="94">
        <v>10</v>
      </c>
      <c r="G7" s="96">
        <v>20000</v>
      </c>
    </row>
    <row r="8" spans="1:7" ht="20.100000000000001" customHeight="1">
      <c r="A8" s="94" t="s">
        <v>729</v>
      </c>
      <c r="B8" s="95">
        <v>43754</v>
      </c>
      <c r="C8" s="94" t="s">
        <v>719</v>
      </c>
      <c r="D8" s="94" t="s">
        <v>720</v>
      </c>
      <c r="E8" s="94">
        <v>114</v>
      </c>
      <c r="F8" s="94">
        <v>27</v>
      </c>
      <c r="G8" s="96">
        <v>84000</v>
      </c>
    </row>
    <row r="9" spans="1:7" ht="20.100000000000001" customHeight="1">
      <c r="A9" s="94" t="s">
        <v>730</v>
      </c>
      <c r="B9" s="95">
        <v>43760</v>
      </c>
      <c r="C9" s="94" t="s">
        <v>719</v>
      </c>
      <c r="D9" s="94" t="s">
        <v>731</v>
      </c>
      <c r="E9" s="94">
        <v>101</v>
      </c>
      <c r="F9" s="94">
        <v>22</v>
      </c>
      <c r="G9" s="96">
        <v>120000</v>
      </c>
    </row>
    <row r="10" spans="1:7" ht="20.100000000000001" customHeight="1">
      <c r="A10" s="94" t="s">
        <v>732</v>
      </c>
      <c r="B10" s="95">
        <v>43758</v>
      </c>
      <c r="C10" s="94" t="s">
        <v>719</v>
      </c>
      <c r="D10" s="94" t="s">
        <v>720</v>
      </c>
      <c r="E10" s="94">
        <v>102</v>
      </c>
      <c r="F10" s="94">
        <v>30</v>
      </c>
      <c r="G10" s="96">
        <v>592000</v>
      </c>
    </row>
    <row r="11" spans="1:7" ht="20.100000000000001" customHeight="1">
      <c r="A11" s="94" t="s">
        <v>733</v>
      </c>
      <c r="B11" s="95">
        <v>43748</v>
      </c>
      <c r="C11" s="94" t="s">
        <v>728</v>
      </c>
      <c r="D11" s="94" t="s">
        <v>720</v>
      </c>
      <c r="E11" s="94">
        <v>111</v>
      </c>
      <c r="F11" s="94">
        <v>26</v>
      </c>
      <c r="G11" s="96">
        <v>32000</v>
      </c>
    </row>
    <row r="12" spans="1:7" ht="20.100000000000001" customHeight="1">
      <c r="A12" s="94" t="s">
        <v>734</v>
      </c>
      <c r="B12" s="95">
        <v>43748</v>
      </c>
      <c r="C12" s="94" t="s">
        <v>719</v>
      </c>
      <c r="D12" s="94" t="s">
        <v>720</v>
      </c>
      <c r="E12" s="94">
        <v>106</v>
      </c>
      <c r="F12" s="94">
        <v>22</v>
      </c>
      <c r="G12" s="96">
        <v>820000</v>
      </c>
    </row>
    <row r="13" spans="1:7" ht="20.100000000000001" customHeight="1">
      <c r="A13" s="94" t="s">
        <v>735</v>
      </c>
      <c r="B13" s="95">
        <v>43740</v>
      </c>
      <c r="C13" s="94" t="s">
        <v>722</v>
      </c>
      <c r="D13" s="94" t="s">
        <v>720</v>
      </c>
      <c r="E13" s="94">
        <v>101</v>
      </c>
      <c r="F13" s="94">
        <v>5</v>
      </c>
      <c r="G13" s="96">
        <v>930000</v>
      </c>
    </row>
    <row r="14" spans="1:7" ht="20.100000000000001" customHeight="1">
      <c r="A14" s="94" t="s">
        <v>736</v>
      </c>
      <c r="B14" s="95">
        <v>43748</v>
      </c>
      <c r="C14" s="94" t="s">
        <v>722</v>
      </c>
      <c r="D14" s="94" t="s">
        <v>723</v>
      </c>
      <c r="E14" s="94">
        <v>111</v>
      </c>
      <c r="F14" s="94">
        <v>22</v>
      </c>
      <c r="G14" s="96">
        <v>40000</v>
      </c>
    </row>
    <row r="15" spans="1:7" ht="20.100000000000001" customHeight="1">
      <c r="A15" s="94" t="s">
        <v>737</v>
      </c>
      <c r="B15" s="95">
        <v>43748</v>
      </c>
      <c r="C15" s="94" t="s">
        <v>719</v>
      </c>
      <c r="D15" s="94" t="s">
        <v>731</v>
      </c>
      <c r="E15" s="94">
        <v>103</v>
      </c>
      <c r="F15" s="94">
        <v>6</v>
      </c>
      <c r="G15" s="96">
        <v>36000</v>
      </c>
    </row>
    <row r="16" spans="1:7" ht="20.100000000000001" customHeight="1">
      <c r="A16" s="94" t="s">
        <v>738</v>
      </c>
      <c r="B16" s="95">
        <v>43746</v>
      </c>
      <c r="C16" s="94" t="s">
        <v>722</v>
      </c>
      <c r="D16" s="94" t="s">
        <v>731</v>
      </c>
      <c r="E16" s="94">
        <v>101</v>
      </c>
      <c r="F16" s="94">
        <v>3</v>
      </c>
      <c r="G16" s="96">
        <v>112000</v>
      </c>
    </row>
    <row r="17" spans="1:7" ht="20.100000000000001" customHeight="1">
      <c r="A17" s="94" t="s">
        <v>739</v>
      </c>
      <c r="B17" s="95">
        <v>43748</v>
      </c>
      <c r="C17" s="94" t="s">
        <v>719</v>
      </c>
      <c r="D17" s="94" t="s">
        <v>731</v>
      </c>
      <c r="E17" s="94">
        <v>105</v>
      </c>
      <c r="F17" s="94">
        <v>42</v>
      </c>
      <c r="G17" s="96">
        <v>412000</v>
      </c>
    </row>
    <row r="18" spans="1:7" ht="20.100000000000001" customHeight="1">
      <c r="A18" s="94" t="s">
        <v>740</v>
      </c>
      <c r="B18" s="95">
        <v>43748</v>
      </c>
      <c r="C18" s="94" t="s">
        <v>728</v>
      </c>
      <c r="D18" s="94" t="s">
        <v>720</v>
      </c>
      <c r="E18" s="94">
        <v>102</v>
      </c>
      <c r="F18" s="94">
        <v>17</v>
      </c>
      <c r="G18" s="96">
        <v>136000</v>
      </c>
    </row>
    <row r="19" spans="1:7" ht="20.100000000000001" customHeight="1">
      <c r="A19" s="94" t="s">
        <v>741</v>
      </c>
      <c r="B19" s="95">
        <v>43748</v>
      </c>
      <c r="C19" s="94" t="s">
        <v>719</v>
      </c>
      <c r="D19" s="94" t="s">
        <v>720</v>
      </c>
      <c r="E19" s="94">
        <v>101</v>
      </c>
      <c r="F19" s="94">
        <v>15</v>
      </c>
      <c r="G19" s="96">
        <v>232000</v>
      </c>
    </row>
    <row r="20" spans="1:7" ht="20.100000000000001" customHeight="1">
      <c r="A20" s="94" t="s">
        <v>742</v>
      </c>
      <c r="B20" s="95">
        <v>43754</v>
      </c>
      <c r="C20" s="94" t="s">
        <v>722</v>
      </c>
      <c r="D20" s="94" t="s">
        <v>720</v>
      </c>
      <c r="E20" s="94">
        <v>101</v>
      </c>
      <c r="F20" s="94">
        <v>10</v>
      </c>
      <c r="G20" s="96">
        <v>80000</v>
      </c>
    </row>
    <row r="21" spans="1:7" ht="20.100000000000001" customHeight="1">
      <c r="A21" s="94" t="s">
        <v>743</v>
      </c>
      <c r="B21" s="95">
        <v>43748</v>
      </c>
      <c r="C21" s="94" t="s">
        <v>719</v>
      </c>
      <c r="D21" s="94" t="s">
        <v>720</v>
      </c>
      <c r="E21" s="94">
        <v>102</v>
      </c>
      <c r="F21" s="94">
        <v>43</v>
      </c>
      <c r="G21" s="96">
        <v>28000</v>
      </c>
    </row>
    <row r="22" spans="1:7" ht="20.100000000000001" customHeight="1">
      <c r="A22" s="94" t="s">
        <v>744</v>
      </c>
      <c r="B22" s="95">
        <v>43733</v>
      </c>
      <c r="C22" s="94" t="s">
        <v>722</v>
      </c>
      <c r="D22" s="94" t="s">
        <v>731</v>
      </c>
      <c r="E22" s="94">
        <v>101</v>
      </c>
      <c r="F22" s="94">
        <v>19</v>
      </c>
      <c r="G22" s="96">
        <v>50000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3" sqref="C13"/>
    </sheetView>
  </sheetViews>
  <sheetFormatPr defaultRowHeight="24" customHeight="1"/>
  <cols>
    <col min="2" max="2" width="14.09765625" customWidth="1"/>
    <col min="3" max="3" width="16" customWidth="1"/>
    <col min="4" max="4" width="15" customWidth="1"/>
    <col min="5" max="5" width="19" customWidth="1"/>
    <col min="6" max="6" width="12.69921875" customWidth="1"/>
    <col min="7" max="7" width="13" customWidth="1"/>
  </cols>
  <sheetData>
    <row r="1" spans="1:9" ht="24" customHeight="1">
      <c r="A1" t="s">
        <v>808</v>
      </c>
      <c r="D1">
        <v>4</v>
      </c>
      <c r="E1" t="s">
        <v>811</v>
      </c>
    </row>
    <row r="2" spans="1:9" ht="24" customHeight="1">
      <c r="C2" s="114" t="s">
        <v>804</v>
      </c>
      <c r="D2" s="115"/>
      <c r="E2" t="s">
        <v>812</v>
      </c>
    </row>
    <row r="3" spans="1:9" ht="24" customHeight="1">
      <c r="B3" t="s">
        <v>810</v>
      </c>
      <c r="E3" t="s">
        <v>809</v>
      </c>
    </row>
    <row r="4" spans="1:9" ht="24" customHeight="1">
      <c r="B4" s="99" t="s">
        <v>805</v>
      </c>
      <c r="C4" s="106" t="str">
        <f>INDEX(사원정보!A3:A11,D1)</f>
        <v>CG92134</v>
      </c>
      <c r="D4" s="99" t="s">
        <v>806</v>
      </c>
      <c r="E4" s="106"/>
    </row>
    <row r="5" spans="1:9" ht="24" customHeight="1">
      <c r="B5" s="99" t="s">
        <v>807</v>
      </c>
      <c r="C5" s="106" t="str">
        <f>INDEX(사원정보!B3:B11,D1)</f>
        <v>정수란</v>
      </c>
      <c r="D5" s="99" t="s">
        <v>754</v>
      </c>
      <c r="E5" s="106"/>
    </row>
    <row r="6" spans="1:9" ht="24" customHeight="1">
      <c r="B6" s="100" t="s">
        <v>751</v>
      </c>
      <c r="C6" s="106"/>
      <c r="D6" s="101" t="s">
        <v>6</v>
      </c>
      <c r="E6" s="106"/>
    </row>
    <row r="7" spans="1:9" ht="24" customHeight="1">
      <c r="B7" s="99" t="s">
        <v>752</v>
      </c>
      <c r="C7" s="106"/>
      <c r="D7" s="101" t="s">
        <v>7</v>
      </c>
      <c r="E7" s="106"/>
    </row>
    <row r="8" spans="1:9" ht="24" customHeight="1">
      <c r="A8" t="s">
        <v>819</v>
      </c>
    </row>
    <row r="9" spans="1:9" ht="24" customHeight="1">
      <c r="H9">
        <v>4</v>
      </c>
      <c r="I9" t="s">
        <v>822</v>
      </c>
    </row>
    <row r="11" spans="1:9" ht="24" customHeight="1">
      <c r="B11" s="116" t="s">
        <v>820</v>
      </c>
    </row>
    <row r="12" spans="1:9" ht="24" customHeight="1">
      <c r="B12" s="99" t="s">
        <v>813</v>
      </c>
      <c r="C12" s="117" t="str">
        <f>CHOOSE(H9,"영업부","총무부","기획실","홍보부","전산실")</f>
        <v>홍보부</v>
      </c>
      <c r="D12" t="s">
        <v>823</v>
      </c>
    </row>
    <row r="13" spans="1:9" ht="24" customHeight="1">
      <c r="B13" s="99" t="s">
        <v>821</v>
      </c>
      <c r="C13" s="115"/>
      <c r="D13" t="s">
        <v>824</v>
      </c>
    </row>
  </sheetData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3" name="Group Box 2">
              <controlPr defaultSize="0" autoFill="0" autoPict="0">
                <anchor moveWithCells="1">
                  <from>
                    <xdr:col>0</xdr:col>
                    <xdr:colOff>670560</xdr:colOff>
                    <xdr:row>8</xdr:row>
                    <xdr:rowOff>30480</xdr:rowOff>
                  </from>
                  <to>
                    <xdr:col>6</xdr:col>
                    <xdr:colOff>807720</xdr:colOff>
                    <xdr:row>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4" name="Drop Down 3">
              <controlPr defaultSize="0" autoLine="0" autoPict="0">
                <anchor moveWithCells="1">
                  <from>
                    <xdr:col>3</xdr:col>
                    <xdr:colOff>0</xdr:colOff>
                    <xdr:row>0</xdr:row>
                    <xdr:rowOff>274320</xdr:rowOff>
                  </from>
                  <to>
                    <xdr:col>4</xdr:col>
                    <xdr:colOff>30480</xdr:colOff>
                    <xdr:row>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5" name="Option Button 4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182880</xdr:rowOff>
                  </from>
                  <to>
                    <xdr:col>2</xdr:col>
                    <xdr:colOff>632460</xdr:colOff>
                    <xdr:row>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Option Button 6">
              <controlPr defaultSize="0" autoFill="0" autoLine="0" autoPict="0">
                <anchor moveWithCells="1">
                  <from>
                    <xdr:col>4</xdr:col>
                    <xdr:colOff>1021080</xdr:colOff>
                    <xdr:row>8</xdr:row>
                    <xdr:rowOff>144780</xdr:rowOff>
                  </from>
                  <to>
                    <xdr:col>6</xdr:col>
                    <xdr:colOff>350520</xdr:colOff>
                    <xdr:row>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7" name="Option Button 7">
              <controlPr defaultSize="0" autoFill="0" autoLine="0" autoPict="0">
                <anchor moveWithCells="1">
                  <from>
                    <xdr:col>3</xdr:col>
                    <xdr:colOff>601980</xdr:colOff>
                    <xdr:row>8</xdr:row>
                    <xdr:rowOff>182880</xdr:rowOff>
                  </from>
                  <to>
                    <xdr:col>4</xdr:col>
                    <xdr:colOff>754380</xdr:colOff>
                    <xdr:row>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8" name="Option Button 9">
              <controlPr defaultSize="0" autoFill="0" autoLine="0" autoPict="0">
                <anchor moveWithCells="1">
                  <from>
                    <xdr:col>2</xdr:col>
                    <xdr:colOff>83820</xdr:colOff>
                    <xdr:row>8</xdr:row>
                    <xdr:rowOff>198120</xdr:rowOff>
                  </from>
                  <to>
                    <xdr:col>2</xdr:col>
                    <xdr:colOff>883920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9" name="Option Button 10">
              <controlPr defaultSize="0" autoFill="0" autoLine="0" autoPict="0">
                <anchor moveWithCells="1">
                  <from>
                    <xdr:col>5</xdr:col>
                    <xdr:colOff>655320</xdr:colOff>
                    <xdr:row>8</xdr:row>
                    <xdr:rowOff>205740</xdr:rowOff>
                  </from>
                  <to>
                    <xdr:col>6</xdr:col>
                    <xdr:colOff>579120</xdr:colOff>
                    <xdr:row>9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L25" sqref="L25"/>
    </sheetView>
  </sheetViews>
  <sheetFormatPr defaultColWidth="9" defaultRowHeight="17.25" customHeight="1"/>
  <cols>
    <col min="1" max="1" width="9.19921875" style="102" bestFit="1" customWidth="1"/>
    <col min="2" max="2" width="7.8984375" style="113" customWidth="1"/>
    <col min="3" max="3" width="17.19921875" style="109" customWidth="1"/>
    <col min="4" max="4" width="6.3984375" style="113" customWidth="1"/>
    <col min="5" max="5" width="13.59765625" style="102" customWidth="1"/>
    <col min="6" max="6" width="9.8984375" style="113" customWidth="1"/>
    <col min="7" max="7" width="9" style="102"/>
    <col min="8" max="8" width="11.09765625" style="102" bestFit="1" customWidth="1"/>
    <col min="9" max="9" width="11.09765625" style="102" customWidth="1"/>
    <col min="10" max="16384" width="9" style="102"/>
  </cols>
  <sheetData>
    <row r="2" spans="1:9" ht="17.25" customHeight="1">
      <c r="A2" s="99" t="s">
        <v>750</v>
      </c>
      <c r="B2" s="99" t="s">
        <v>4</v>
      </c>
      <c r="C2" s="100" t="s">
        <v>751</v>
      </c>
      <c r="D2" s="99" t="s">
        <v>752</v>
      </c>
      <c r="E2" s="99" t="s">
        <v>753</v>
      </c>
      <c r="F2" s="99" t="s">
        <v>754</v>
      </c>
      <c r="G2" s="101" t="s">
        <v>6</v>
      </c>
      <c r="H2" s="101" t="s">
        <v>7</v>
      </c>
      <c r="I2" s="101" t="s">
        <v>813</v>
      </c>
    </row>
    <row r="3" spans="1:9" ht="17.25" customHeight="1">
      <c r="A3" s="103" t="s">
        <v>755</v>
      </c>
      <c r="B3" s="103" t="s">
        <v>756</v>
      </c>
      <c r="C3" s="104" t="s">
        <v>757</v>
      </c>
      <c r="D3" s="103" t="s">
        <v>758</v>
      </c>
      <c r="E3" s="105" t="s">
        <v>759</v>
      </c>
      <c r="F3" s="103" t="s">
        <v>760</v>
      </c>
      <c r="G3" s="106" t="str">
        <f>IF(MID(C3,8,1)="1","남자","여자")</f>
        <v>남자</v>
      </c>
      <c r="H3" s="106">
        <f ca="1">DATEDIF(DATE(LEFT(C3,2),MID(C3,3,2),MID(C3,5,2)),TODAY(),"Y")</f>
        <v>41</v>
      </c>
      <c r="I3" s="106" t="s">
        <v>814</v>
      </c>
    </row>
    <row r="4" spans="1:9" ht="17.25" customHeight="1">
      <c r="A4" s="103" t="s">
        <v>761</v>
      </c>
      <c r="B4" s="103" t="s">
        <v>762</v>
      </c>
      <c r="C4" s="104" t="s">
        <v>763</v>
      </c>
      <c r="D4" s="103" t="s">
        <v>764</v>
      </c>
      <c r="E4" s="105" t="s">
        <v>765</v>
      </c>
      <c r="F4" s="103" t="s">
        <v>766</v>
      </c>
      <c r="G4" s="106" t="str">
        <f t="shared" ref="G4:G11" si="0">IF(MID(C4,8,1)="1","남자","여자")</f>
        <v>남자</v>
      </c>
      <c r="H4" s="106">
        <f t="shared" ref="H4:H11" ca="1" si="1">DATEDIF(DATE(LEFT(C4,2),MID(C4,3,2),MID(C4,5,2)),TODAY(),"Y")</f>
        <v>43</v>
      </c>
      <c r="I4" s="106" t="s">
        <v>815</v>
      </c>
    </row>
    <row r="5" spans="1:9" ht="17.25" customHeight="1">
      <c r="A5" s="103" t="s">
        <v>767</v>
      </c>
      <c r="B5" s="103" t="s">
        <v>768</v>
      </c>
      <c r="C5" s="104" t="s">
        <v>769</v>
      </c>
      <c r="D5" s="103" t="s">
        <v>758</v>
      </c>
      <c r="E5" s="105" t="s">
        <v>770</v>
      </c>
      <c r="F5" s="103" t="s">
        <v>771</v>
      </c>
      <c r="G5" s="106" t="str">
        <f t="shared" si="0"/>
        <v>여자</v>
      </c>
      <c r="H5" s="106">
        <f t="shared" ca="1" si="1"/>
        <v>47</v>
      </c>
      <c r="I5" s="106" t="s">
        <v>816</v>
      </c>
    </row>
    <row r="6" spans="1:9" ht="17.25" customHeight="1">
      <c r="A6" s="103" t="s">
        <v>772</v>
      </c>
      <c r="B6" s="103" t="s">
        <v>773</v>
      </c>
      <c r="C6" s="104" t="s">
        <v>774</v>
      </c>
      <c r="D6" s="103" t="s">
        <v>775</v>
      </c>
      <c r="E6" s="105" t="s">
        <v>776</v>
      </c>
      <c r="F6" s="103" t="s">
        <v>777</v>
      </c>
      <c r="G6" s="106" t="str">
        <f t="shared" si="0"/>
        <v>여자</v>
      </c>
      <c r="H6" s="106">
        <f t="shared" ca="1" si="1"/>
        <v>54</v>
      </c>
      <c r="I6" s="106" t="s">
        <v>817</v>
      </c>
    </row>
    <row r="7" spans="1:9" ht="17.25" customHeight="1">
      <c r="A7" s="103" t="s">
        <v>778</v>
      </c>
      <c r="B7" s="103" t="s">
        <v>779</v>
      </c>
      <c r="C7" s="104" t="s">
        <v>780</v>
      </c>
      <c r="D7" s="103" t="s">
        <v>781</v>
      </c>
      <c r="E7" s="105" t="s">
        <v>782</v>
      </c>
      <c r="F7" s="103" t="s">
        <v>783</v>
      </c>
      <c r="G7" s="106" t="str">
        <f t="shared" si="0"/>
        <v>여자</v>
      </c>
      <c r="H7" s="106">
        <f t="shared" ca="1" si="1"/>
        <v>46</v>
      </c>
      <c r="I7" s="106" t="s">
        <v>818</v>
      </c>
    </row>
    <row r="8" spans="1:9" ht="17.25" customHeight="1">
      <c r="A8" s="103" t="s">
        <v>784</v>
      </c>
      <c r="B8" s="103" t="s">
        <v>785</v>
      </c>
      <c r="C8" s="104" t="s">
        <v>786</v>
      </c>
      <c r="D8" s="103" t="s">
        <v>764</v>
      </c>
      <c r="E8" s="105" t="s">
        <v>787</v>
      </c>
      <c r="F8" s="107" t="s">
        <v>788</v>
      </c>
      <c r="G8" s="106" t="str">
        <f t="shared" si="0"/>
        <v>남자</v>
      </c>
      <c r="H8" s="106">
        <f t="shared" ca="1" si="1"/>
        <v>45</v>
      </c>
      <c r="I8" s="106" t="s">
        <v>814</v>
      </c>
    </row>
    <row r="9" spans="1:9" ht="17.25" customHeight="1">
      <c r="A9" s="103" t="s">
        <v>789</v>
      </c>
      <c r="B9" s="103" t="s">
        <v>790</v>
      </c>
      <c r="C9" s="104" t="s">
        <v>791</v>
      </c>
      <c r="D9" s="103" t="s">
        <v>775</v>
      </c>
      <c r="E9" s="105" t="s">
        <v>792</v>
      </c>
      <c r="F9" s="107" t="s">
        <v>793</v>
      </c>
      <c r="G9" s="106" t="str">
        <f t="shared" si="0"/>
        <v>남자</v>
      </c>
      <c r="H9" s="106">
        <f t="shared" ca="1" si="1"/>
        <v>44</v>
      </c>
      <c r="I9" s="106" t="s">
        <v>815</v>
      </c>
    </row>
    <row r="10" spans="1:9" ht="17.25" customHeight="1">
      <c r="A10" s="103" t="s">
        <v>794</v>
      </c>
      <c r="B10" s="103" t="s">
        <v>795</v>
      </c>
      <c r="C10" s="104" t="s">
        <v>796</v>
      </c>
      <c r="D10" s="103" t="s">
        <v>775</v>
      </c>
      <c r="E10" s="105" t="s">
        <v>797</v>
      </c>
      <c r="F10" s="103" t="s">
        <v>798</v>
      </c>
      <c r="G10" s="106" t="str">
        <f t="shared" si="0"/>
        <v>여자</v>
      </c>
      <c r="H10" s="106">
        <f t="shared" ca="1" si="1"/>
        <v>43</v>
      </c>
      <c r="I10" s="106" t="s">
        <v>816</v>
      </c>
    </row>
    <row r="11" spans="1:9" ht="17.25" customHeight="1">
      <c r="A11" s="103" t="s">
        <v>799</v>
      </c>
      <c r="B11" s="103" t="s">
        <v>800</v>
      </c>
      <c r="C11" s="104" t="s">
        <v>801</v>
      </c>
      <c r="D11" s="103" t="s">
        <v>758</v>
      </c>
      <c r="E11" s="105" t="s">
        <v>802</v>
      </c>
      <c r="F11" s="107" t="s">
        <v>803</v>
      </c>
      <c r="G11" s="106" t="str">
        <f t="shared" si="0"/>
        <v>남자</v>
      </c>
      <c r="H11" s="106">
        <f t="shared" ca="1" si="1"/>
        <v>43</v>
      </c>
      <c r="I11" s="106" t="s">
        <v>814</v>
      </c>
    </row>
    <row r="12" spans="1:9" ht="17.25" customHeight="1">
      <c r="A12" s="108"/>
      <c r="B12" s="108"/>
      <c r="D12" s="108"/>
      <c r="E12" s="110"/>
      <c r="F12" s="108"/>
    </row>
    <row r="13" spans="1:9" ht="17.25" customHeight="1">
      <c r="A13" s="111"/>
      <c r="B13" s="111"/>
      <c r="D13" s="111"/>
      <c r="E13" s="112"/>
      <c r="F13" s="111"/>
    </row>
    <row r="14" spans="1:9" ht="17.25" customHeight="1">
      <c r="A14" s="111"/>
      <c r="B14" s="111"/>
      <c r="D14" s="111"/>
      <c r="E14" s="112"/>
      <c r="F14" s="111"/>
    </row>
  </sheetData>
  <phoneticPr fontId="3" type="noConversion"/>
  <dataValidations count="1">
    <dataValidation type="custom" allowBlank="1" showInputMessage="1" showErrorMessage="1" sqref="A3:A14">
      <formula1>"countif($A$3:A4,A4)&lt;1"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K21" sqref="K21"/>
    </sheetView>
  </sheetViews>
  <sheetFormatPr defaultRowHeight="17.399999999999999"/>
  <cols>
    <col min="1" max="1" width="6.5" bestFit="1" customWidth="1"/>
    <col min="2" max="2" width="5.19921875" bestFit="1" customWidth="1"/>
    <col min="3" max="3" width="7" customWidth="1"/>
    <col min="4" max="4" width="4.59765625" bestFit="1" customWidth="1"/>
    <col min="5" max="8" width="12.69921875" customWidth="1"/>
  </cols>
  <sheetData>
    <row r="2" spans="1:8" ht="25.2">
      <c r="A2" s="122" t="s">
        <v>825</v>
      </c>
      <c r="B2" s="122"/>
      <c r="C2" s="122"/>
      <c r="D2" s="122"/>
      <c r="E2" s="122"/>
      <c r="F2" s="122"/>
      <c r="G2" s="122"/>
      <c r="H2" s="122"/>
    </row>
    <row r="3" spans="1:8" ht="21.75" customHeight="1">
      <c r="A3" s="118" t="s">
        <v>826</v>
      </c>
      <c r="B3" s="118" t="s">
        <v>827</v>
      </c>
      <c r="C3" s="118" t="s">
        <v>828</v>
      </c>
      <c r="D3" s="118" t="s">
        <v>829</v>
      </c>
      <c r="E3" s="118" t="s">
        <v>830</v>
      </c>
      <c r="F3" s="118" t="s">
        <v>831</v>
      </c>
      <c r="G3" s="118" t="s">
        <v>832</v>
      </c>
      <c r="H3" s="118" t="s">
        <v>833</v>
      </c>
    </row>
    <row r="4" spans="1:8" ht="21.75" customHeight="1">
      <c r="A4" s="117" t="s">
        <v>834</v>
      </c>
      <c r="B4" s="117" t="s">
        <v>835</v>
      </c>
      <c r="C4" s="117" t="s">
        <v>836</v>
      </c>
      <c r="D4" s="117" t="s">
        <v>837</v>
      </c>
      <c r="E4" s="119">
        <v>3500000</v>
      </c>
      <c r="F4" s="119">
        <v>900000</v>
      </c>
      <c r="G4" s="119">
        <f>E4*12%</f>
        <v>420000</v>
      </c>
      <c r="H4" s="119">
        <f>E4+F4-G4</f>
        <v>3980000</v>
      </c>
    </row>
    <row r="5" spans="1:8" ht="21.75" customHeight="1">
      <c r="A5" s="117" t="s">
        <v>838</v>
      </c>
      <c r="B5" s="117" t="s">
        <v>839</v>
      </c>
      <c r="C5" s="117" t="s">
        <v>840</v>
      </c>
      <c r="D5" s="117" t="s">
        <v>837</v>
      </c>
      <c r="E5" s="119">
        <v>2200000</v>
      </c>
      <c r="F5" s="119">
        <v>300000</v>
      </c>
      <c r="G5" s="119">
        <f t="shared" ref="G5:G12" si="0">E5*12%</f>
        <v>264000</v>
      </c>
      <c r="H5" s="119">
        <f t="shared" ref="H5:H12" si="1">E5+F5-G5</f>
        <v>2236000</v>
      </c>
    </row>
    <row r="6" spans="1:8" ht="21.75" customHeight="1">
      <c r="A6" s="117" t="s">
        <v>834</v>
      </c>
      <c r="B6" s="117" t="s">
        <v>841</v>
      </c>
      <c r="C6" s="117" t="s">
        <v>842</v>
      </c>
      <c r="D6" s="117" t="s">
        <v>843</v>
      </c>
      <c r="E6" s="119">
        <v>2400000</v>
      </c>
      <c r="F6" s="119">
        <v>500000</v>
      </c>
      <c r="G6" s="119">
        <f t="shared" si="0"/>
        <v>288000</v>
      </c>
      <c r="H6" s="119">
        <f t="shared" si="1"/>
        <v>2612000</v>
      </c>
    </row>
    <row r="7" spans="1:8" ht="21.75" customHeight="1">
      <c r="A7" s="117" t="s">
        <v>834</v>
      </c>
      <c r="B7" s="117" t="s">
        <v>844</v>
      </c>
      <c r="C7" s="117" t="s">
        <v>845</v>
      </c>
      <c r="D7" s="117" t="s">
        <v>837</v>
      </c>
      <c r="E7" s="119">
        <v>2000000</v>
      </c>
      <c r="F7" s="119">
        <v>300000</v>
      </c>
      <c r="G7" s="119">
        <f t="shared" si="0"/>
        <v>240000</v>
      </c>
      <c r="H7" s="119">
        <f t="shared" si="1"/>
        <v>2060000</v>
      </c>
    </row>
    <row r="8" spans="1:8" ht="21.75" customHeight="1">
      <c r="A8" s="117" t="s">
        <v>846</v>
      </c>
      <c r="B8" s="117" t="s">
        <v>847</v>
      </c>
      <c r="C8" s="117" t="s">
        <v>848</v>
      </c>
      <c r="D8" s="117" t="s">
        <v>849</v>
      </c>
      <c r="E8" s="119">
        <v>3600000</v>
      </c>
      <c r="F8" s="119">
        <v>900000</v>
      </c>
      <c r="G8" s="119">
        <f t="shared" si="0"/>
        <v>432000</v>
      </c>
      <c r="H8" s="119">
        <f t="shared" si="1"/>
        <v>4068000</v>
      </c>
    </row>
    <row r="9" spans="1:8" ht="21.75" customHeight="1">
      <c r="A9" s="117" t="s">
        <v>850</v>
      </c>
      <c r="B9" s="117" t="s">
        <v>839</v>
      </c>
      <c r="C9" s="117" t="s">
        <v>851</v>
      </c>
      <c r="D9" s="117" t="s">
        <v>837</v>
      </c>
      <c r="E9" s="119">
        <v>2200000</v>
      </c>
      <c r="F9" s="119">
        <v>300000</v>
      </c>
      <c r="G9" s="119">
        <f t="shared" si="0"/>
        <v>264000</v>
      </c>
      <c r="H9" s="119">
        <f t="shared" si="1"/>
        <v>2236000</v>
      </c>
    </row>
    <row r="10" spans="1:8" ht="21.75" customHeight="1">
      <c r="A10" s="117" t="s">
        <v>838</v>
      </c>
      <c r="B10" s="117" t="s">
        <v>852</v>
      </c>
      <c r="C10" s="117" t="s">
        <v>853</v>
      </c>
      <c r="D10" s="117" t="s">
        <v>837</v>
      </c>
      <c r="E10" s="119">
        <v>2600000</v>
      </c>
      <c r="F10" s="119">
        <v>500000</v>
      </c>
      <c r="G10" s="119">
        <f t="shared" si="0"/>
        <v>312000</v>
      </c>
      <c r="H10" s="119">
        <f t="shared" si="1"/>
        <v>2788000</v>
      </c>
    </row>
    <row r="11" spans="1:8" ht="21.75" customHeight="1">
      <c r="A11" s="117" t="s">
        <v>838</v>
      </c>
      <c r="B11" s="117" t="s">
        <v>854</v>
      </c>
      <c r="C11" s="117" t="s">
        <v>855</v>
      </c>
      <c r="D11" s="117" t="s">
        <v>843</v>
      </c>
      <c r="E11" s="119">
        <v>3000000</v>
      </c>
      <c r="F11" s="119">
        <v>700000</v>
      </c>
      <c r="G11" s="119">
        <f t="shared" si="0"/>
        <v>360000</v>
      </c>
      <c r="H11" s="119">
        <f t="shared" si="1"/>
        <v>3340000</v>
      </c>
    </row>
    <row r="12" spans="1:8" ht="21.75" customHeight="1">
      <c r="A12" s="117" t="s">
        <v>850</v>
      </c>
      <c r="B12" s="117" t="s">
        <v>841</v>
      </c>
      <c r="C12" s="117" t="s">
        <v>856</v>
      </c>
      <c r="D12" s="117" t="s">
        <v>843</v>
      </c>
      <c r="E12" s="119">
        <v>2500000</v>
      </c>
      <c r="F12" s="119">
        <v>500000</v>
      </c>
      <c r="G12" s="119">
        <f t="shared" si="0"/>
        <v>300000</v>
      </c>
      <c r="H12" s="119">
        <f t="shared" si="1"/>
        <v>2700000</v>
      </c>
    </row>
  </sheetData>
  <mergeCells count="1">
    <mergeCell ref="A2:H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/>
  </sheetViews>
  <sheetFormatPr defaultRowHeight="17.399999999999999"/>
  <cols>
    <col min="1" max="6" width="12.59765625" customWidth="1"/>
    <col min="7" max="7" width="14.59765625" customWidth="1"/>
    <col min="9" max="9" width="11.8984375" bestFit="1" customWidth="1"/>
    <col min="10" max="10" width="12.69921875" bestFit="1" customWidth="1"/>
    <col min="11" max="11" width="9.59765625" customWidth="1"/>
    <col min="12" max="12" width="14.5" customWidth="1"/>
    <col min="13" max="13" width="9.09765625" customWidth="1"/>
    <col min="14" max="14" width="13" customWidth="1"/>
    <col min="15" max="15" width="11.8984375" customWidth="1"/>
    <col min="16" max="17" width="14.5" customWidth="1"/>
    <col min="18" max="19" width="11.8984375" bestFit="1" customWidth="1"/>
    <col min="20" max="20" width="7.3984375" customWidth="1"/>
  </cols>
  <sheetData>
    <row r="1" spans="1:9">
      <c r="A1" s="22" t="s">
        <v>351</v>
      </c>
      <c r="B1" s="22" t="s">
        <v>352</v>
      </c>
      <c r="C1" s="22" t="s">
        <v>353</v>
      </c>
      <c r="D1" s="23" t="s">
        <v>354</v>
      </c>
      <c r="E1" s="22" t="s">
        <v>355</v>
      </c>
      <c r="F1" s="22" t="s">
        <v>356</v>
      </c>
      <c r="G1" s="22" t="s">
        <v>357</v>
      </c>
    </row>
    <row r="2" spans="1:9" ht="19.2">
      <c r="A2" s="24" t="s">
        <v>32</v>
      </c>
      <c r="B2" s="24" t="s">
        <v>358</v>
      </c>
      <c r="C2" s="24" t="s">
        <v>359</v>
      </c>
      <c r="D2" s="25">
        <v>43835</v>
      </c>
      <c r="E2" s="26">
        <v>2603300</v>
      </c>
      <c r="F2" s="26">
        <v>2290300</v>
      </c>
      <c r="G2" s="27">
        <f t="shared" ref="G2:G53" si="0">E2-F2</f>
        <v>313000</v>
      </c>
      <c r="I2" s="28" t="s">
        <v>360</v>
      </c>
    </row>
    <row r="3" spans="1:9">
      <c r="A3" s="24" t="s">
        <v>361</v>
      </c>
      <c r="B3" s="24" t="s">
        <v>362</v>
      </c>
      <c r="C3" s="24" t="s">
        <v>363</v>
      </c>
      <c r="D3" s="25">
        <v>43842</v>
      </c>
      <c r="E3" s="26">
        <v>1967100</v>
      </c>
      <c r="F3" s="26">
        <v>1439500</v>
      </c>
      <c r="G3" s="27">
        <f t="shared" si="0"/>
        <v>527600</v>
      </c>
    </row>
    <row r="4" spans="1:9">
      <c r="A4" s="24" t="s">
        <v>364</v>
      </c>
      <c r="B4" s="24" t="s">
        <v>365</v>
      </c>
      <c r="C4" s="24" t="s">
        <v>366</v>
      </c>
      <c r="D4" s="25">
        <v>43849</v>
      </c>
      <c r="E4" s="26">
        <v>3360400</v>
      </c>
      <c r="F4" s="26">
        <v>3075200</v>
      </c>
      <c r="G4" s="27">
        <f t="shared" si="0"/>
        <v>285200</v>
      </c>
    </row>
    <row r="5" spans="1:9">
      <c r="A5" s="24" t="s">
        <v>361</v>
      </c>
      <c r="B5" s="24" t="s">
        <v>367</v>
      </c>
      <c r="C5" s="24" t="s">
        <v>363</v>
      </c>
      <c r="D5" s="25">
        <v>43856</v>
      </c>
      <c r="E5" s="26">
        <v>2894600</v>
      </c>
      <c r="F5" s="26">
        <v>2479800</v>
      </c>
      <c r="G5" s="27">
        <f t="shared" si="0"/>
        <v>414800</v>
      </c>
    </row>
    <row r="6" spans="1:9">
      <c r="A6" s="24" t="s">
        <v>32</v>
      </c>
      <c r="B6" s="24" t="s">
        <v>368</v>
      </c>
      <c r="C6" s="24" t="s">
        <v>369</v>
      </c>
      <c r="D6" s="25">
        <v>43863</v>
      </c>
      <c r="E6" s="26">
        <v>1993800</v>
      </c>
      <c r="F6" s="26">
        <v>1743400</v>
      </c>
      <c r="G6" s="27">
        <f t="shared" si="0"/>
        <v>250400</v>
      </c>
    </row>
    <row r="7" spans="1:9">
      <c r="A7" s="24" t="s">
        <v>370</v>
      </c>
      <c r="B7" s="24" t="s">
        <v>371</v>
      </c>
      <c r="C7" s="24" t="s">
        <v>372</v>
      </c>
      <c r="D7" s="25">
        <v>43870</v>
      </c>
      <c r="E7" s="26">
        <v>1723500</v>
      </c>
      <c r="F7" s="26">
        <v>1300400</v>
      </c>
      <c r="G7" s="27">
        <f t="shared" si="0"/>
        <v>423100</v>
      </c>
    </row>
    <row r="8" spans="1:9">
      <c r="A8" s="24" t="s">
        <v>136</v>
      </c>
      <c r="B8" s="24" t="s">
        <v>373</v>
      </c>
      <c r="C8" s="24" t="s">
        <v>374</v>
      </c>
      <c r="D8" s="25">
        <v>43877</v>
      </c>
      <c r="E8" s="26">
        <v>3201900</v>
      </c>
      <c r="F8" s="26">
        <v>2775800</v>
      </c>
      <c r="G8" s="27">
        <f t="shared" si="0"/>
        <v>426100</v>
      </c>
    </row>
    <row r="9" spans="1:9">
      <c r="A9" s="24" t="s">
        <v>32</v>
      </c>
      <c r="B9" s="24" t="s">
        <v>375</v>
      </c>
      <c r="C9" s="24" t="s">
        <v>366</v>
      </c>
      <c r="D9" s="25">
        <v>43884</v>
      </c>
      <c r="E9" s="26">
        <v>4258900</v>
      </c>
      <c r="F9" s="26">
        <v>4258900</v>
      </c>
      <c r="G9" s="27">
        <f t="shared" si="0"/>
        <v>0</v>
      </c>
    </row>
    <row r="10" spans="1:9">
      <c r="A10" s="24" t="s">
        <v>376</v>
      </c>
      <c r="B10" s="24" t="s">
        <v>377</v>
      </c>
      <c r="C10" s="24" t="s">
        <v>359</v>
      </c>
      <c r="D10" s="25">
        <v>43892</v>
      </c>
      <c r="E10" s="26">
        <v>2102300</v>
      </c>
      <c r="F10" s="26">
        <v>1702800</v>
      </c>
      <c r="G10" s="27">
        <f t="shared" si="0"/>
        <v>399500</v>
      </c>
    </row>
    <row r="11" spans="1:9">
      <c r="A11" s="24" t="s">
        <v>57</v>
      </c>
      <c r="B11" s="24" t="s">
        <v>378</v>
      </c>
      <c r="C11" s="24" t="s">
        <v>379</v>
      </c>
      <c r="D11" s="25">
        <v>43899</v>
      </c>
      <c r="E11" s="26">
        <v>3704800</v>
      </c>
      <c r="F11" s="26">
        <v>3510600</v>
      </c>
      <c r="G11" s="27">
        <f t="shared" si="0"/>
        <v>194200</v>
      </c>
    </row>
    <row r="12" spans="1:9">
      <c r="A12" s="24" t="s">
        <v>376</v>
      </c>
      <c r="B12" s="24" t="s">
        <v>380</v>
      </c>
      <c r="C12" s="24" t="s">
        <v>369</v>
      </c>
      <c r="D12" s="25">
        <v>43906</v>
      </c>
      <c r="E12" s="26">
        <v>2314800</v>
      </c>
      <c r="F12" s="26">
        <v>1727500</v>
      </c>
      <c r="G12" s="27">
        <f t="shared" si="0"/>
        <v>587300</v>
      </c>
    </row>
    <row r="13" spans="1:9">
      <c r="A13" s="24" t="s">
        <v>376</v>
      </c>
      <c r="B13" s="24" t="s">
        <v>381</v>
      </c>
      <c r="C13" s="24" t="s">
        <v>359</v>
      </c>
      <c r="D13" s="25">
        <v>43913</v>
      </c>
      <c r="E13" s="26">
        <v>3760500</v>
      </c>
      <c r="F13" s="26">
        <v>3501600</v>
      </c>
      <c r="G13" s="27">
        <f t="shared" si="0"/>
        <v>258900</v>
      </c>
    </row>
    <row r="14" spans="1:9">
      <c r="A14" s="24" t="s">
        <v>32</v>
      </c>
      <c r="B14" s="24" t="s">
        <v>382</v>
      </c>
      <c r="C14" s="24" t="s">
        <v>379</v>
      </c>
      <c r="D14" s="25">
        <v>43920</v>
      </c>
      <c r="E14" s="26">
        <v>2923200</v>
      </c>
      <c r="F14" s="26">
        <v>2586500</v>
      </c>
      <c r="G14" s="27">
        <f t="shared" si="0"/>
        <v>336700</v>
      </c>
      <c r="I14" s="29" t="s">
        <v>383</v>
      </c>
    </row>
    <row r="15" spans="1:9">
      <c r="A15" s="24" t="s">
        <v>361</v>
      </c>
      <c r="B15" s="24" t="s">
        <v>384</v>
      </c>
      <c r="C15" s="24" t="s">
        <v>372</v>
      </c>
      <c r="D15" s="25">
        <v>43927</v>
      </c>
      <c r="E15" s="26">
        <v>2966400</v>
      </c>
      <c r="F15" s="26">
        <v>2966400</v>
      </c>
      <c r="G15" s="27">
        <f t="shared" si="0"/>
        <v>0</v>
      </c>
    </row>
    <row r="16" spans="1:9">
      <c r="A16" s="24" t="s">
        <v>364</v>
      </c>
      <c r="B16" s="24" t="s">
        <v>385</v>
      </c>
      <c r="C16" s="24" t="s">
        <v>379</v>
      </c>
      <c r="D16" s="25">
        <v>43934</v>
      </c>
      <c r="E16" s="26">
        <v>4551300</v>
      </c>
      <c r="F16" s="26">
        <v>3954500</v>
      </c>
      <c r="G16" s="27">
        <f t="shared" si="0"/>
        <v>596800</v>
      </c>
    </row>
    <row r="17" spans="1:9">
      <c r="A17" s="24" t="s">
        <v>32</v>
      </c>
      <c r="B17" s="24" t="s">
        <v>386</v>
      </c>
      <c r="C17" s="24" t="s">
        <v>363</v>
      </c>
      <c r="D17" s="25">
        <v>43941</v>
      </c>
      <c r="E17" s="26">
        <v>2822100</v>
      </c>
      <c r="F17" s="26">
        <v>2486500</v>
      </c>
      <c r="G17" s="27">
        <f t="shared" si="0"/>
        <v>335600</v>
      </c>
    </row>
    <row r="18" spans="1:9">
      <c r="A18" s="24" t="s">
        <v>136</v>
      </c>
      <c r="B18" s="24" t="s">
        <v>387</v>
      </c>
      <c r="C18" s="24" t="s">
        <v>374</v>
      </c>
      <c r="D18" s="25">
        <v>43948</v>
      </c>
      <c r="E18" s="26">
        <v>1745900</v>
      </c>
      <c r="F18" s="26">
        <v>1201000</v>
      </c>
      <c r="G18" s="27">
        <f t="shared" si="0"/>
        <v>544900</v>
      </c>
    </row>
    <row r="19" spans="1:9">
      <c r="A19" s="24" t="s">
        <v>361</v>
      </c>
      <c r="B19" s="24" t="s">
        <v>388</v>
      </c>
      <c r="C19" s="24" t="s">
        <v>369</v>
      </c>
      <c r="D19" s="25">
        <v>43955</v>
      </c>
      <c r="E19" s="26">
        <v>1649600</v>
      </c>
      <c r="F19" s="26">
        <v>1189000</v>
      </c>
      <c r="G19" s="27">
        <f t="shared" si="0"/>
        <v>460600</v>
      </c>
    </row>
    <row r="20" spans="1:9">
      <c r="A20" s="24" t="s">
        <v>370</v>
      </c>
      <c r="B20" s="24" t="s">
        <v>389</v>
      </c>
      <c r="C20" s="24" t="s">
        <v>369</v>
      </c>
      <c r="D20" s="25">
        <v>43962</v>
      </c>
      <c r="E20" s="26">
        <v>2979100</v>
      </c>
      <c r="F20" s="26">
        <v>2477100</v>
      </c>
      <c r="G20" s="27">
        <f t="shared" si="0"/>
        <v>502000</v>
      </c>
    </row>
    <row r="21" spans="1:9">
      <c r="A21" s="24" t="s">
        <v>32</v>
      </c>
      <c r="B21" s="24" t="s">
        <v>390</v>
      </c>
      <c r="C21" s="24" t="s">
        <v>359</v>
      </c>
      <c r="D21" s="25">
        <v>43969</v>
      </c>
      <c r="E21" s="26">
        <v>3084600</v>
      </c>
      <c r="F21" s="26">
        <v>2786500</v>
      </c>
      <c r="G21" s="27">
        <f t="shared" si="0"/>
        <v>298100</v>
      </c>
    </row>
    <row r="22" spans="1:9">
      <c r="A22" s="24" t="s">
        <v>370</v>
      </c>
      <c r="B22" s="24" t="s">
        <v>391</v>
      </c>
      <c r="C22" s="24" t="s">
        <v>379</v>
      </c>
      <c r="D22" s="25">
        <v>43976</v>
      </c>
      <c r="E22" s="26">
        <v>2786500</v>
      </c>
      <c r="F22" s="26">
        <v>2611600</v>
      </c>
      <c r="G22" s="27">
        <f t="shared" si="0"/>
        <v>174900</v>
      </c>
    </row>
    <row r="23" spans="1:9">
      <c r="A23" s="24" t="s">
        <v>370</v>
      </c>
      <c r="B23" s="24" t="s">
        <v>392</v>
      </c>
      <c r="C23" s="24" t="s">
        <v>366</v>
      </c>
      <c r="D23" s="25">
        <v>43983</v>
      </c>
      <c r="E23" s="26">
        <v>2838700</v>
      </c>
      <c r="F23" s="26">
        <v>2408200</v>
      </c>
      <c r="G23" s="27">
        <f t="shared" si="0"/>
        <v>430500</v>
      </c>
    </row>
    <row r="24" spans="1:9">
      <c r="A24" s="24" t="s">
        <v>361</v>
      </c>
      <c r="B24" s="24" t="s">
        <v>393</v>
      </c>
      <c r="C24" s="24" t="s">
        <v>363</v>
      </c>
      <c r="D24" s="25">
        <v>43990</v>
      </c>
      <c r="E24" s="26">
        <v>4220700</v>
      </c>
      <c r="F24" s="26">
        <v>4100000</v>
      </c>
      <c r="G24" s="27">
        <f t="shared" si="0"/>
        <v>120700</v>
      </c>
    </row>
    <row r="25" spans="1:9">
      <c r="A25" s="24" t="s">
        <v>32</v>
      </c>
      <c r="B25" s="24" t="s">
        <v>394</v>
      </c>
      <c r="C25" s="24" t="s">
        <v>363</v>
      </c>
      <c r="D25" s="25">
        <v>43997</v>
      </c>
      <c r="E25" s="26">
        <v>3023400</v>
      </c>
      <c r="F25" s="26">
        <v>2515900</v>
      </c>
      <c r="G25" s="27">
        <f t="shared" si="0"/>
        <v>507500</v>
      </c>
    </row>
    <row r="26" spans="1:9">
      <c r="A26" s="24" t="s">
        <v>376</v>
      </c>
      <c r="B26" s="24" t="s">
        <v>395</v>
      </c>
      <c r="C26" s="24" t="s">
        <v>374</v>
      </c>
      <c r="D26" s="25">
        <v>44004</v>
      </c>
      <c r="E26" s="26">
        <v>2971600</v>
      </c>
      <c r="F26" s="26">
        <v>2800400</v>
      </c>
      <c r="G26" s="27">
        <f t="shared" si="0"/>
        <v>171200</v>
      </c>
      <c r="I26" s="29" t="s">
        <v>396</v>
      </c>
    </row>
    <row r="27" spans="1:9">
      <c r="A27" s="24" t="s">
        <v>370</v>
      </c>
      <c r="B27" s="24" t="s">
        <v>397</v>
      </c>
      <c r="C27" s="24" t="s">
        <v>372</v>
      </c>
      <c r="D27" s="25">
        <v>44011</v>
      </c>
      <c r="E27" s="26">
        <v>3014200</v>
      </c>
      <c r="F27" s="26">
        <v>2418500</v>
      </c>
      <c r="G27" s="27">
        <f t="shared" si="0"/>
        <v>595700</v>
      </c>
    </row>
    <row r="28" spans="1:9">
      <c r="A28" s="24" t="s">
        <v>376</v>
      </c>
      <c r="B28" s="24" t="s">
        <v>398</v>
      </c>
      <c r="C28" s="24" t="s">
        <v>372</v>
      </c>
      <c r="D28" s="25">
        <v>44018</v>
      </c>
      <c r="E28" s="26">
        <v>2777800</v>
      </c>
      <c r="F28" s="26">
        <v>2471800</v>
      </c>
      <c r="G28" s="27">
        <f t="shared" si="0"/>
        <v>306000</v>
      </c>
    </row>
    <row r="29" spans="1:9">
      <c r="A29" s="24" t="s">
        <v>364</v>
      </c>
      <c r="B29" s="24" t="s">
        <v>399</v>
      </c>
      <c r="C29" s="24" t="s">
        <v>359</v>
      </c>
      <c r="D29" s="25">
        <v>44025</v>
      </c>
      <c r="E29" s="26">
        <v>2299100</v>
      </c>
      <c r="F29" s="26">
        <v>1852000</v>
      </c>
      <c r="G29" s="27">
        <f t="shared" si="0"/>
        <v>447100</v>
      </c>
    </row>
    <row r="30" spans="1:9">
      <c r="A30" s="24" t="s">
        <v>136</v>
      </c>
      <c r="B30" s="24" t="s">
        <v>400</v>
      </c>
      <c r="C30" s="24" t="s">
        <v>379</v>
      </c>
      <c r="D30" s="25">
        <v>44032</v>
      </c>
      <c r="E30" s="26">
        <v>2136700</v>
      </c>
      <c r="F30" s="26">
        <v>1698200</v>
      </c>
      <c r="G30" s="27">
        <f t="shared" si="0"/>
        <v>438500</v>
      </c>
    </row>
    <row r="31" spans="1:9">
      <c r="A31" s="24" t="s">
        <v>364</v>
      </c>
      <c r="B31" s="24" t="s">
        <v>401</v>
      </c>
      <c r="C31" s="24" t="s">
        <v>359</v>
      </c>
      <c r="D31" s="25">
        <v>44039</v>
      </c>
      <c r="E31" s="26">
        <v>3441900</v>
      </c>
      <c r="F31" s="26">
        <v>2970400</v>
      </c>
      <c r="G31" s="27">
        <f t="shared" si="0"/>
        <v>471500</v>
      </c>
    </row>
    <row r="32" spans="1:9">
      <c r="A32" s="24" t="s">
        <v>376</v>
      </c>
      <c r="B32" s="24" t="s">
        <v>402</v>
      </c>
      <c r="C32" s="24" t="s">
        <v>363</v>
      </c>
      <c r="D32" s="25">
        <v>44046</v>
      </c>
      <c r="E32" s="26">
        <v>2111000</v>
      </c>
      <c r="F32" s="26">
        <v>1745900</v>
      </c>
      <c r="G32" s="27">
        <f t="shared" si="0"/>
        <v>365100</v>
      </c>
    </row>
    <row r="33" spans="1:7">
      <c r="A33" s="24" t="s">
        <v>376</v>
      </c>
      <c r="B33" s="24" t="s">
        <v>403</v>
      </c>
      <c r="C33" s="24" t="s">
        <v>366</v>
      </c>
      <c r="D33" s="25">
        <v>44053</v>
      </c>
      <c r="E33" s="26">
        <v>2970500</v>
      </c>
      <c r="F33" s="26">
        <v>2527800</v>
      </c>
      <c r="G33" s="27">
        <f t="shared" si="0"/>
        <v>442700</v>
      </c>
    </row>
    <row r="34" spans="1:7">
      <c r="A34" s="24" t="s">
        <v>370</v>
      </c>
      <c r="B34" s="24" t="s">
        <v>404</v>
      </c>
      <c r="C34" s="24" t="s">
        <v>369</v>
      </c>
      <c r="D34" s="25">
        <v>44060</v>
      </c>
      <c r="E34" s="26">
        <v>2810400</v>
      </c>
      <c r="F34" s="26">
        <v>2420400</v>
      </c>
      <c r="G34" s="27">
        <f t="shared" si="0"/>
        <v>390000</v>
      </c>
    </row>
    <row r="35" spans="1:7">
      <c r="A35" s="24" t="s">
        <v>370</v>
      </c>
      <c r="B35" s="24" t="s">
        <v>405</v>
      </c>
      <c r="C35" s="24" t="s">
        <v>372</v>
      </c>
      <c r="D35" s="25">
        <v>44067</v>
      </c>
      <c r="E35" s="26">
        <v>2803900</v>
      </c>
      <c r="F35" s="26">
        <v>2478000</v>
      </c>
      <c r="G35" s="27">
        <f t="shared" si="0"/>
        <v>325900</v>
      </c>
    </row>
    <row r="36" spans="1:7">
      <c r="A36" s="24" t="s">
        <v>361</v>
      </c>
      <c r="B36" s="24" t="s">
        <v>406</v>
      </c>
      <c r="C36" s="24" t="s">
        <v>366</v>
      </c>
      <c r="D36" s="25">
        <v>44074</v>
      </c>
      <c r="E36" s="26">
        <v>2774100</v>
      </c>
      <c r="F36" s="26">
        <v>2441600</v>
      </c>
      <c r="G36" s="27">
        <f t="shared" si="0"/>
        <v>332500</v>
      </c>
    </row>
    <row r="37" spans="1:7">
      <c r="A37" s="24" t="s">
        <v>57</v>
      </c>
      <c r="B37" s="24" t="s">
        <v>407</v>
      </c>
      <c r="C37" s="24" t="s">
        <v>379</v>
      </c>
      <c r="D37" s="25">
        <v>44081</v>
      </c>
      <c r="E37" s="26">
        <v>2871100</v>
      </c>
      <c r="F37" s="26">
        <v>2467900</v>
      </c>
      <c r="G37" s="27">
        <f t="shared" si="0"/>
        <v>403200</v>
      </c>
    </row>
    <row r="38" spans="1:7">
      <c r="A38" s="24" t="s">
        <v>57</v>
      </c>
      <c r="B38" s="24" t="s">
        <v>408</v>
      </c>
      <c r="C38" s="24" t="s">
        <v>359</v>
      </c>
      <c r="D38" s="25">
        <v>44088</v>
      </c>
      <c r="E38" s="26">
        <v>1830100</v>
      </c>
      <c r="F38" s="26">
        <v>1392200</v>
      </c>
      <c r="G38" s="27">
        <f t="shared" si="0"/>
        <v>437900</v>
      </c>
    </row>
    <row r="39" spans="1:7">
      <c r="A39" s="24" t="s">
        <v>370</v>
      </c>
      <c r="B39" s="24" t="s">
        <v>409</v>
      </c>
      <c r="C39" s="24" t="s">
        <v>363</v>
      </c>
      <c r="D39" s="25">
        <v>44095</v>
      </c>
      <c r="E39" s="26">
        <v>2938600</v>
      </c>
      <c r="F39" s="26">
        <v>2412400</v>
      </c>
      <c r="G39" s="27">
        <f t="shared" si="0"/>
        <v>526200</v>
      </c>
    </row>
    <row r="40" spans="1:7">
      <c r="A40" s="24" t="s">
        <v>361</v>
      </c>
      <c r="B40" s="24" t="s">
        <v>410</v>
      </c>
      <c r="C40" s="24" t="s">
        <v>372</v>
      </c>
      <c r="D40" s="25">
        <v>44102</v>
      </c>
      <c r="E40" s="26">
        <v>2195300</v>
      </c>
      <c r="F40" s="26">
        <v>1595700</v>
      </c>
      <c r="G40" s="27">
        <f t="shared" si="0"/>
        <v>599600</v>
      </c>
    </row>
    <row r="41" spans="1:7">
      <c r="A41" s="24" t="s">
        <v>370</v>
      </c>
      <c r="B41" s="24" t="s">
        <v>411</v>
      </c>
      <c r="C41" s="24" t="s">
        <v>379</v>
      </c>
      <c r="D41" s="25">
        <v>44109</v>
      </c>
      <c r="E41" s="26">
        <v>2828300</v>
      </c>
      <c r="F41" s="26">
        <v>2348100</v>
      </c>
      <c r="G41" s="27">
        <f t="shared" si="0"/>
        <v>480200</v>
      </c>
    </row>
    <row r="42" spans="1:7">
      <c r="A42" s="24" t="s">
        <v>361</v>
      </c>
      <c r="B42" s="24" t="s">
        <v>412</v>
      </c>
      <c r="C42" s="24" t="s">
        <v>379</v>
      </c>
      <c r="D42" s="25">
        <v>44116</v>
      </c>
      <c r="E42" s="26">
        <v>2222100</v>
      </c>
      <c r="F42" s="26">
        <v>1750300</v>
      </c>
      <c r="G42" s="27">
        <f t="shared" si="0"/>
        <v>471800</v>
      </c>
    </row>
    <row r="43" spans="1:7">
      <c r="A43" s="24" t="s">
        <v>364</v>
      </c>
      <c r="B43" s="24" t="s">
        <v>413</v>
      </c>
      <c r="C43" s="24" t="s">
        <v>359</v>
      </c>
      <c r="D43" s="25">
        <v>44123</v>
      </c>
      <c r="E43" s="26">
        <v>1931100</v>
      </c>
      <c r="F43" s="26">
        <v>1931100</v>
      </c>
      <c r="G43" s="27">
        <f t="shared" si="0"/>
        <v>0</v>
      </c>
    </row>
    <row r="44" spans="1:7">
      <c r="A44" s="24" t="s">
        <v>32</v>
      </c>
      <c r="B44" s="24" t="s">
        <v>414</v>
      </c>
      <c r="C44" s="24" t="s">
        <v>374</v>
      </c>
      <c r="D44" s="25">
        <v>44130</v>
      </c>
      <c r="E44" s="26">
        <v>2825800</v>
      </c>
      <c r="F44" s="26">
        <v>2825800</v>
      </c>
      <c r="G44" s="27">
        <f t="shared" si="0"/>
        <v>0</v>
      </c>
    </row>
    <row r="45" spans="1:7">
      <c r="A45" s="24" t="s">
        <v>370</v>
      </c>
      <c r="B45" s="24" t="s">
        <v>415</v>
      </c>
      <c r="C45" s="24" t="s">
        <v>366</v>
      </c>
      <c r="D45" s="25">
        <v>44137</v>
      </c>
      <c r="E45" s="26">
        <v>3140100</v>
      </c>
      <c r="F45" s="26">
        <v>2780300</v>
      </c>
      <c r="G45" s="27">
        <f t="shared" si="0"/>
        <v>359800</v>
      </c>
    </row>
    <row r="46" spans="1:7">
      <c r="A46" s="24" t="s">
        <v>364</v>
      </c>
      <c r="B46" s="24" t="s">
        <v>416</v>
      </c>
      <c r="C46" s="24" t="s">
        <v>372</v>
      </c>
      <c r="D46" s="25">
        <v>44144</v>
      </c>
      <c r="E46" s="26">
        <v>1835300</v>
      </c>
      <c r="F46" s="26">
        <v>1296900</v>
      </c>
      <c r="G46" s="27">
        <f t="shared" si="0"/>
        <v>538400</v>
      </c>
    </row>
    <row r="47" spans="1:7">
      <c r="A47" s="24" t="s">
        <v>136</v>
      </c>
      <c r="B47" s="24" t="s">
        <v>417</v>
      </c>
      <c r="C47" s="24" t="s">
        <v>374</v>
      </c>
      <c r="D47" s="25">
        <v>44151</v>
      </c>
      <c r="E47" s="26">
        <v>2924000</v>
      </c>
      <c r="F47" s="26">
        <v>2767900</v>
      </c>
      <c r="G47" s="27">
        <f t="shared" si="0"/>
        <v>156100</v>
      </c>
    </row>
    <row r="48" spans="1:7">
      <c r="A48" s="24" t="s">
        <v>370</v>
      </c>
      <c r="B48" s="24" t="s">
        <v>418</v>
      </c>
      <c r="C48" s="24" t="s">
        <v>369</v>
      </c>
      <c r="D48" s="25">
        <v>44158</v>
      </c>
      <c r="E48" s="26">
        <v>3007800</v>
      </c>
      <c r="F48" s="26">
        <v>2438400</v>
      </c>
      <c r="G48" s="27">
        <f t="shared" si="0"/>
        <v>569400</v>
      </c>
    </row>
    <row r="49" spans="1:7">
      <c r="A49" s="24" t="s">
        <v>136</v>
      </c>
      <c r="B49" s="24" t="s">
        <v>419</v>
      </c>
      <c r="C49" s="24" t="s">
        <v>379</v>
      </c>
      <c r="D49" s="25">
        <v>44165</v>
      </c>
      <c r="E49" s="26">
        <v>2625000</v>
      </c>
      <c r="F49" s="26">
        <v>2198800</v>
      </c>
      <c r="G49" s="27">
        <f t="shared" si="0"/>
        <v>426200</v>
      </c>
    </row>
    <row r="50" spans="1:7">
      <c r="A50" s="24" t="s">
        <v>370</v>
      </c>
      <c r="B50" s="24" t="s">
        <v>420</v>
      </c>
      <c r="C50" s="24" t="s">
        <v>366</v>
      </c>
      <c r="D50" s="25">
        <v>44172</v>
      </c>
      <c r="E50" s="26">
        <v>2815700</v>
      </c>
      <c r="F50" s="26">
        <v>2468900</v>
      </c>
      <c r="G50" s="27">
        <f t="shared" si="0"/>
        <v>346800</v>
      </c>
    </row>
    <row r="51" spans="1:7">
      <c r="A51" s="24" t="s">
        <v>136</v>
      </c>
      <c r="B51" s="24" t="s">
        <v>421</v>
      </c>
      <c r="C51" s="24" t="s">
        <v>374</v>
      </c>
      <c r="D51" s="25">
        <v>44179</v>
      </c>
      <c r="E51" s="26">
        <v>2659600</v>
      </c>
      <c r="F51" s="26">
        <v>2094100</v>
      </c>
      <c r="G51" s="27">
        <f t="shared" si="0"/>
        <v>565500</v>
      </c>
    </row>
    <row r="52" spans="1:7">
      <c r="A52" s="24" t="s">
        <v>370</v>
      </c>
      <c r="B52" s="24" t="s">
        <v>422</v>
      </c>
      <c r="C52" s="24" t="s">
        <v>359</v>
      </c>
      <c r="D52" s="25">
        <v>44186</v>
      </c>
      <c r="E52" s="26">
        <v>1860700</v>
      </c>
      <c r="F52" s="26">
        <v>1506100</v>
      </c>
      <c r="G52" s="27">
        <f t="shared" si="0"/>
        <v>354600</v>
      </c>
    </row>
    <row r="53" spans="1:7">
      <c r="A53" s="24" t="s">
        <v>57</v>
      </c>
      <c r="B53" s="24" t="s">
        <v>423</v>
      </c>
      <c r="C53" s="24" t="s">
        <v>359</v>
      </c>
      <c r="D53" s="25">
        <v>44193</v>
      </c>
      <c r="E53" s="26">
        <v>2286700</v>
      </c>
      <c r="F53" s="26">
        <v>2100500</v>
      </c>
      <c r="G53" s="27">
        <f t="shared" si="0"/>
        <v>186200</v>
      </c>
    </row>
  </sheetData>
  <phoneticPr fontId="3" type="noConversion"/>
  <conditionalFormatting sqref="G2:G53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8" priority="2" operator="greaterThan">
      <formula>500000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showGridLines="0" workbookViewId="0">
      <selection activeCell="B5" sqref="B5:J113"/>
    </sheetView>
  </sheetViews>
  <sheetFormatPr defaultColWidth="9" defaultRowHeight="15" customHeight="1"/>
  <cols>
    <col min="1" max="1" width="3.59765625" style="1" customWidth="1"/>
    <col min="2" max="2" width="13.3984375" style="1" customWidth="1"/>
    <col min="3" max="3" width="15" style="1" customWidth="1"/>
    <col min="4" max="4" width="10.3984375" style="1" customWidth="1"/>
    <col min="5" max="5" width="17.09765625" style="1" customWidth="1"/>
    <col min="6" max="7" width="9" style="1" customWidth="1"/>
    <col min="8" max="8" width="10.5" style="1" customWidth="1"/>
    <col min="9" max="9" width="11.8984375" style="1" customWidth="1"/>
    <col min="10" max="10" width="13.69921875" style="1" customWidth="1"/>
    <col min="11" max="11" width="9" style="1"/>
    <col min="12" max="12" width="9.69921875" style="1" bestFit="1" customWidth="1"/>
    <col min="13" max="16384" width="9" style="1"/>
  </cols>
  <sheetData>
    <row r="1" spans="1:10" ht="15" customHeight="1" thickBot="1">
      <c r="B1" s="2"/>
      <c r="C1" s="2"/>
    </row>
    <row r="2" spans="1:10" ht="23.25" customHeight="1" thickTop="1">
      <c r="A2" s="3"/>
      <c r="B2" s="123" t="s">
        <v>0</v>
      </c>
      <c r="C2" s="123"/>
      <c r="D2" s="123"/>
      <c r="E2" s="123"/>
      <c r="F2" s="123"/>
      <c r="G2" s="123"/>
      <c r="H2" s="123"/>
      <c r="I2" s="4" t="s">
        <v>1</v>
      </c>
    </row>
    <row r="3" spans="1:10" ht="23.25" customHeight="1" thickBot="1">
      <c r="B3" s="123"/>
      <c r="C3" s="123"/>
      <c r="D3" s="123"/>
      <c r="E3" s="123"/>
      <c r="F3" s="123"/>
      <c r="G3" s="123"/>
      <c r="H3" s="123"/>
      <c r="I3" s="5">
        <f ca="1">TODAY()</f>
        <v>44727</v>
      </c>
    </row>
    <row r="4" spans="1:10" ht="15" customHeight="1" thickTop="1">
      <c r="H4" s="6"/>
      <c r="I4" s="7"/>
      <c r="J4" s="8"/>
    </row>
    <row r="5" spans="1:10" ht="15" customHeight="1">
      <c r="B5" s="9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1" t="s">
        <v>10</v>
      </c>
    </row>
    <row r="6" spans="1:10" ht="15" customHeight="1">
      <c r="B6" s="12">
        <v>44001</v>
      </c>
      <c r="C6" s="13" t="s">
        <v>11</v>
      </c>
      <c r="D6" s="14" t="s">
        <v>12</v>
      </c>
      <c r="E6" s="14" t="s">
        <v>13</v>
      </c>
      <c r="F6" s="14" t="str">
        <f t="shared" ref="F6:F69" si="0">CHOOSE(MID(E6,8,1),"남","여","남","여")</f>
        <v>여</v>
      </c>
      <c r="G6" s="14">
        <f t="shared" ref="G6:G69" ca="1" si="1">DATEDIF(DATE(LEFT(E6,2),MID(E6,3,2),MID(E6,5,2)),$I$3,"Y")</f>
        <v>54</v>
      </c>
      <c r="H6" s="15" t="s">
        <v>14</v>
      </c>
      <c r="I6" s="14">
        <v>43</v>
      </c>
      <c r="J6" s="16">
        <v>1935310</v>
      </c>
    </row>
    <row r="7" spans="1:10" ht="15" customHeight="1">
      <c r="B7" s="17">
        <v>43965</v>
      </c>
      <c r="C7" s="18" t="s">
        <v>15</v>
      </c>
      <c r="D7" s="19" t="s">
        <v>16</v>
      </c>
      <c r="E7" s="19" t="s">
        <v>17</v>
      </c>
      <c r="F7" s="19" t="str">
        <f t="shared" si="0"/>
        <v>여</v>
      </c>
      <c r="G7" s="19">
        <f t="shared" ca="1" si="1"/>
        <v>68</v>
      </c>
      <c r="H7" s="20" t="s">
        <v>18</v>
      </c>
      <c r="I7" s="19">
        <v>24</v>
      </c>
      <c r="J7" s="21">
        <v>1580140</v>
      </c>
    </row>
    <row r="8" spans="1:10" ht="15" customHeight="1">
      <c r="B8" s="17">
        <v>43994</v>
      </c>
      <c r="C8" s="18" t="s">
        <v>19</v>
      </c>
      <c r="D8" s="19" t="s">
        <v>20</v>
      </c>
      <c r="E8" s="19" t="s">
        <v>21</v>
      </c>
      <c r="F8" s="19" t="str">
        <f t="shared" si="0"/>
        <v>여</v>
      </c>
      <c r="G8" s="19">
        <f t="shared" ca="1" si="1"/>
        <v>51</v>
      </c>
      <c r="H8" s="20" t="s">
        <v>14</v>
      </c>
      <c r="I8" s="19">
        <v>42</v>
      </c>
      <c r="J8" s="21">
        <v>1121570</v>
      </c>
    </row>
    <row r="9" spans="1:10" ht="15" customHeight="1">
      <c r="B9" s="17">
        <v>44106</v>
      </c>
      <c r="C9" s="18" t="s">
        <v>22</v>
      </c>
      <c r="D9" s="19" t="s">
        <v>23</v>
      </c>
      <c r="E9" s="19" t="s">
        <v>24</v>
      </c>
      <c r="F9" s="19" t="str">
        <f t="shared" si="0"/>
        <v>남</v>
      </c>
      <c r="G9" s="19">
        <f t="shared" ca="1" si="1"/>
        <v>49</v>
      </c>
      <c r="H9" s="20" t="s">
        <v>14</v>
      </c>
      <c r="I9" s="19"/>
      <c r="J9" s="21"/>
    </row>
    <row r="10" spans="1:10" ht="15" customHeight="1">
      <c r="B10" s="17">
        <v>43916</v>
      </c>
      <c r="C10" s="18" t="s">
        <v>25</v>
      </c>
      <c r="D10" s="19" t="s">
        <v>26</v>
      </c>
      <c r="E10" s="19" t="s">
        <v>27</v>
      </c>
      <c r="F10" s="19" t="str">
        <f t="shared" si="0"/>
        <v>남</v>
      </c>
      <c r="G10" s="19">
        <f t="shared" ca="1" si="1"/>
        <v>44</v>
      </c>
      <c r="H10" s="20" t="s">
        <v>28</v>
      </c>
      <c r="I10" s="19">
        <v>30</v>
      </c>
      <c r="J10" s="21">
        <v>2160570</v>
      </c>
    </row>
    <row r="11" spans="1:10" ht="15" customHeight="1">
      <c r="B11" s="17">
        <v>44150</v>
      </c>
      <c r="C11" s="18" t="s">
        <v>29</v>
      </c>
      <c r="D11" s="19" t="s">
        <v>30</v>
      </c>
      <c r="E11" s="19" t="s">
        <v>31</v>
      </c>
      <c r="F11" s="19" t="str">
        <f t="shared" si="0"/>
        <v>남</v>
      </c>
      <c r="G11" s="19">
        <f t="shared" ca="1" si="1"/>
        <v>68</v>
      </c>
      <c r="H11" s="20" t="s">
        <v>32</v>
      </c>
      <c r="I11" s="19"/>
      <c r="J11" s="21"/>
    </row>
    <row r="12" spans="1:10" ht="15" customHeight="1">
      <c r="B12" s="17">
        <v>43943</v>
      </c>
      <c r="C12" s="18" t="s">
        <v>33</v>
      </c>
      <c r="D12" s="19" t="s">
        <v>34</v>
      </c>
      <c r="E12" s="19" t="s">
        <v>35</v>
      </c>
      <c r="F12" s="19" t="str">
        <f t="shared" si="0"/>
        <v>여</v>
      </c>
      <c r="G12" s="19">
        <f t="shared" ca="1" si="1"/>
        <v>51</v>
      </c>
      <c r="H12" s="20" t="s">
        <v>36</v>
      </c>
      <c r="I12" s="19">
        <v>18</v>
      </c>
      <c r="J12" s="21">
        <v>1016100</v>
      </c>
    </row>
    <row r="13" spans="1:10" ht="15" customHeight="1">
      <c r="B13" s="17">
        <v>43847</v>
      </c>
      <c r="C13" s="18" t="s">
        <v>37</v>
      </c>
      <c r="D13" s="19" t="s">
        <v>38</v>
      </c>
      <c r="E13" s="19" t="s">
        <v>39</v>
      </c>
      <c r="F13" s="19" t="str">
        <f t="shared" si="0"/>
        <v>여</v>
      </c>
      <c r="G13" s="19">
        <f t="shared" ca="1" si="1"/>
        <v>49</v>
      </c>
      <c r="H13" s="20" t="s">
        <v>18</v>
      </c>
      <c r="I13" s="19">
        <v>15</v>
      </c>
      <c r="J13" s="21">
        <v>848250</v>
      </c>
    </row>
    <row r="14" spans="1:10" ht="15" customHeight="1">
      <c r="B14" s="17">
        <v>43913</v>
      </c>
      <c r="C14" s="18" t="s">
        <v>40</v>
      </c>
      <c r="D14" s="19" t="s">
        <v>41</v>
      </c>
      <c r="E14" s="19" t="s">
        <v>42</v>
      </c>
      <c r="F14" s="19" t="str">
        <f t="shared" si="0"/>
        <v>여</v>
      </c>
      <c r="G14" s="19">
        <f t="shared" ca="1" si="1"/>
        <v>43</v>
      </c>
      <c r="H14" s="20" t="s">
        <v>28</v>
      </c>
      <c r="I14" s="19">
        <v>17</v>
      </c>
      <c r="J14" s="21">
        <v>1137120</v>
      </c>
    </row>
    <row r="15" spans="1:10" ht="15" customHeight="1">
      <c r="B15" s="17">
        <v>43897</v>
      </c>
      <c r="C15" s="18" t="s">
        <v>43</v>
      </c>
      <c r="D15" s="19" t="s">
        <v>44</v>
      </c>
      <c r="E15" s="19" t="s">
        <v>45</v>
      </c>
      <c r="F15" s="19" t="str">
        <f t="shared" si="0"/>
        <v>여</v>
      </c>
      <c r="G15" s="19">
        <f t="shared" ca="1" si="1"/>
        <v>58</v>
      </c>
      <c r="H15" s="20" t="s">
        <v>46</v>
      </c>
      <c r="I15" s="19">
        <v>10</v>
      </c>
      <c r="J15" s="21">
        <v>829180</v>
      </c>
    </row>
    <row r="16" spans="1:10" ht="15" customHeight="1">
      <c r="B16" s="17">
        <v>43927</v>
      </c>
      <c r="C16" s="18" t="s">
        <v>47</v>
      </c>
      <c r="D16" s="19" t="s">
        <v>48</v>
      </c>
      <c r="E16" s="19" t="s">
        <v>49</v>
      </c>
      <c r="F16" s="19" t="str">
        <f t="shared" si="0"/>
        <v>남</v>
      </c>
      <c r="G16" s="19">
        <f t="shared" ca="1" si="1"/>
        <v>43</v>
      </c>
      <c r="H16" s="20" t="s">
        <v>28</v>
      </c>
      <c r="I16" s="19">
        <v>24</v>
      </c>
      <c r="J16" s="21">
        <v>1835000</v>
      </c>
    </row>
    <row r="17" spans="2:10" ht="15" customHeight="1">
      <c r="B17" s="17">
        <v>43910</v>
      </c>
      <c r="C17" s="18" t="s">
        <v>50</v>
      </c>
      <c r="D17" s="19" t="s">
        <v>51</v>
      </c>
      <c r="E17" s="19" t="s">
        <v>52</v>
      </c>
      <c r="F17" s="19" t="str">
        <f t="shared" si="0"/>
        <v>여</v>
      </c>
      <c r="G17" s="19">
        <f t="shared" ca="1" si="1"/>
        <v>45</v>
      </c>
      <c r="H17" s="20" t="s">
        <v>53</v>
      </c>
      <c r="I17" s="19">
        <v>9</v>
      </c>
      <c r="J17" s="21">
        <v>674320</v>
      </c>
    </row>
    <row r="18" spans="2:10" ht="15" customHeight="1">
      <c r="B18" s="17">
        <v>43860</v>
      </c>
      <c r="C18" s="18" t="s">
        <v>54</v>
      </c>
      <c r="D18" s="19" t="s">
        <v>55</v>
      </c>
      <c r="E18" s="19" t="s">
        <v>56</v>
      </c>
      <c r="F18" s="19" t="str">
        <f t="shared" si="0"/>
        <v>남</v>
      </c>
      <c r="G18" s="19">
        <f t="shared" ca="1" si="1"/>
        <v>34</v>
      </c>
      <c r="H18" s="20" t="s">
        <v>57</v>
      </c>
      <c r="I18" s="19"/>
      <c r="J18" s="21"/>
    </row>
    <row r="19" spans="2:10" ht="15" customHeight="1">
      <c r="B19" s="17">
        <v>43918</v>
      </c>
      <c r="C19" s="18" t="s">
        <v>58</v>
      </c>
      <c r="D19" s="19" t="s">
        <v>59</v>
      </c>
      <c r="E19" s="19" t="s">
        <v>60</v>
      </c>
      <c r="F19" s="19" t="str">
        <f t="shared" si="0"/>
        <v>여</v>
      </c>
      <c r="G19" s="19">
        <f t="shared" ca="1" si="1"/>
        <v>58</v>
      </c>
      <c r="H19" s="20" t="s">
        <v>61</v>
      </c>
      <c r="I19" s="19">
        <v>13</v>
      </c>
      <c r="J19" s="21">
        <v>667700</v>
      </c>
    </row>
    <row r="20" spans="2:10" ht="15" customHeight="1">
      <c r="B20" s="17">
        <v>43919</v>
      </c>
      <c r="C20" s="18" t="s">
        <v>62</v>
      </c>
      <c r="D20" s="19" t="s">
        <v>63</v>
      </c>
      <c r="E20" s="19" t="s">
        <v>64</v>
      </c>
      <c r="F20" s="19" t="str">
        <f t="shared" si="0"/>
        <v>여</v>
      </c>
      <c r="G20" s="19">
        <f t="shared" ca="1" si="1"/>
        <v>52</v>
      </c>
      <c r="H20" s="20" t="s">
        <v>28</v>
      </c>
      <c r="I20" s="19">
        <v>22</v>
      </c>
      <c r="J20" s="21">
        <v>530120</v>
      </c>
    </row>
    <row r="21" spans="2:10" ht="15" customHeight="1">
      <c r="B21" s="17">
        <v>44103</v>
      </c>
      <c r="C21" s="18" t="s">
        <v>65</v>
      </c>
      <c r="D21" s="19" t="s">
        <v>66</v>
      </c>
      <c r="E21" s="19" t="s">
        <v>67</v>
      </c>
      <c r="F21" s="19" t="str">
        <f t="shared" si="0"/>
        <v>남</v>
      </c>
      <c r="G21" s="19">
        <f t="shared" ca="1" si="1"/>
        <v>43</v>
      </c>
      <c r="H21" s="20" t="s">
        <v>68</v>
      </c>
      <c r="I21" s="19">
        <v>7</v>
      </c>
      <c r="J21" s="21">
        <v>75950</v>
      </c>
    </row>
    <row r="22" spans="2:10" ht="15" customHeight="1">
      <c r="B22" s="17">
        <v>43970</v>
      </c>
      <c r="C22" s="18" t="s">
        <v>69</v>
      </c>
      <c r="D22" s="19" t="s">
        <v>70</v>
      </c>
      <c r="E22" s="19" t="s">
        <v>71</v>
      </c>
      <c r="F22" s="19" t="str">
        <f t="shared" si="0"/>
        <v>여</v>
      </c>
      <c r="G22" s="19">
        <f t="shared" ca="1" si="1"/>
        <v>42</v>
      </c>
      <c r="H22" s="20" t="s">
        <v>68</v>
      </c>
      <c r="I22" s="19">
        <v>26</v>
      </c>
      <c r="J22" s="21">
        <v>1942590</v>
      </c>
    </row>
    <row r="23" spans="2:10" ht="15" customHeight="1">
      <c r="B23" s="17">
        <v>43873</v>
      </c>
      <c r="C23" s="18" t="s">
        <v>72</v>
      </c>
      <c r="D23" s="19" t="s">
        <v>73</v>
      </c>
      <c r="E23" s="19" t="s">
        <v>74</v>
      </c>
      <c r="F23" s="19" t="str">
        <f t="shared" si="0"/>
        <v>남</v>
      </c>
      <c r="G23" s="19">
        <f t="shared" ca="1" si="1"/>
        <v>38</v>
      </c>
      <c r="H23" s="20" t="s">
        <v>61</v>
      </c>
      <c r="I23" s="19"/>
      <c r="J23" s="21"/>
    </row>
    <row r="24" spans="2:10" ht="15" customHeight="1">
      <c r="B24" s="17">
        <v>44174</v>
      </c>
      <c r="C24" s="18" t="s">
        <v>75</v>
      </c>
      <c r="D24" s="19" t="s">
        <v>76</v>
      </c>
      <c r="E24" s="19" t="s">
        <v>77</v>
      </c>
      <c r="F24" s="19" t="str">
        <f t="shared" si="0"/>
        <v>여</v>
      </c>
      <c r="G24" s="19">
        <f t="shared" ca="1" si="1"/>
        <v>65</v>
      </c>
      <c r="H24" s="20" t="s">
        <v>28</v>
      </c>
      <c r="I24" s="19">
        <v>20</v>
      </c>
      <c r="J24" s="21">
        <v>514640</v>
      </c>
    </row>
    <row r="25" spans="2:10" ht="15" customHeight="1">
      <c r="B25" s="17">
        <v>44096</v>
      </c>
      <c r="C25" s="18" t="s">
        <v>78</v>
      </c>
      <c r="D25" s="19" t="s">
        <v>79</v>
      </c>
      <c r="E25" s="19" t="s">
        <v>80</v>
      </c>
      <c r="F25" s="19" t="str">
        <f t="shared" si="0"/>
        <v>여</v>
      </c>
      <c r="G25" s="19">
        <f t="shared" ca="1" si="1"/>
        <v>45</v>
      </c>
      <c r="H25" s="20" t="s">
        <v>32</v>
      </c>
      <c r="I25" s="19">
        <v>5</v>
      </c>
      <c r="J25" s="21">
        <v>449420</v>
      </c>
    </row>
    <row r="26" spans="2:10" ht="15" customHeight="1">
      <c r="B26" s="17">
        <v>43983</v>
      </c>
      <c r="C26" s="18" t="s">
        <v>81</v>
      </c>
      <c r="D26" s="19" t="s">
        <v>82</v>
      </c>
      <c r="E26" s="19" t="s">
        <v>83</v>
      </c>
      <c r="F26" s="19" t="str">
        <f t="shared" si="0"/>
        <v>남</v>
      </c>
      <c r="G26" s="19">
        <f t="shared" ca="1" si="1"/>
        <v>50</v>
      </c>
      <c r="H26" s="20" t="s">
        <v>32</v>
      </c>
      <c r="I26" s="19"/>
      <c r="J26" s="21"/>
    </row>
    <row r="27" spans="2:10" ht="15" customHeight="1">
      <c r="B27" s="17">
        <v>43959</v>
      </c>
      <c r="C27" s="18" t="s">
        <v>84</v>
      </c>
      <c r="D27" s="19" t="s">
        <v>85</v>
      </c>
      <c r="E27" s="19" t="s">
        <v>86</v>
      </c>
      <c r="F27" s="19" t="str">
        <f t="shared" si="0"/>
        <v>남</v>
      </c>
      <c r="G27" s="19">
        <f t="shared" ca="1" si="1"/>
        <v>58</v>
      </c>
      <c r="H27" s="20" t="s">
        <v>14</v>
      </c>
      <c r="I27" s="19">
        <v>4</v>
      </c>
      <c r="J27" s="21">
        <v>249940</v>
      </c>
    </row>
    <row r="28" spans="2:10" ht="15" customHeight="1">
      <c r="B28" s="17">
        <v>43868</v>
      </c>
      <c r="C28" s="18" t="s">
        <v>87</v>
      </c>
      <c r="D28" s="19" t="s">
        <v>88</v>
      </c>
      <c r="E28" s="19" t="s">
        <v>89</v>
      </c>
      <c r="F28" s="19" t="str">
        <f t="shared" si="0"/>
        <v>여</v>
      </c>
      <c r="G28" s="19">
        <f t="shared" ca="1" si="1"/>
        <v>36</v>
      </c>
      <c r="H28" s="20" t="s">
        <v>57</v>
      </c>
      <c r="I28" s="19"/>
      <c r="J28" s="21"/>
    </row>
    <row r="29" spans="2:10" ht="15" customHeight="1">
      <c r="B29" s="17">
        <v>44043</v>
      </c>
      <c r="C29" s="18" t="s">
        <v>90</v>
      </c>
      <c r="D29" s="19" t="s">
        <v>91</v>
      </c>
      <c r="E29" s="19" t="s">
        <v>92</v>
      </c>
      <c r="F29" s="19" t="str">
        <f t="shared" si="0"/>
        <v>남</v>
      </c>
      <c r="G29" s="19">
        <f t="shared" ca="1" si="1"/>
        <v>45</v>
      </c>
      <c r="H29" s="20" t="s">
        <v>14</v>
      </c>
      <c r="I29" s="19">
        <v>40</v>
      </c>
      <c r="J29" s="21">
        <v>894280</v>
      </c>
    </row>
    <row r="30" spans="2:10" ht="15" customHeight="1">
      <c r="B30" s="17">
        <v>44059</v>
      </c>
      <c r="C30" s="18" t="s">
        <v>93</v>
      </c>
      <c r="D30" s="19" t="s">
        <v>94</v>
      </c>
      <c r="E30" s="19" t="s">
        <v>95</v>
      </c>
      <c r="F30" s="19" t="str">
        <f t="shared" si="0"/>
        <v>남</v>
      </c>
      <c r="G30" s="19">
        <f t="shared" ca="1" si="1"/>
        <v>32</v>
      </c>
      <c r="H30" s="20" t="s">
        <v>53</v>
      </c>
      <c r="I30" s="19"/>
      <c r="J30" s="21"/>
    </row>
    <row r="31" spans="2:10" ht="15" customHeight="1">
      <c r="B31" s="17">
        <v>44133</v>
      </c>
      <c r="C31" s="18" t="s">
        <v>96</v>
      </c>
      <c r="D31" s="19" t="s">
        <v>97</v>
      </c>
      <c r="E31" s="19" t="s">
        <v>98</v>
      </c>
      <c r="F31" s="19" t="str">
        <f t="shared" si="0"/>
        <v>남</v>
      </c>
      <c r="G31" s="19">
        <f t="shared" ca="1" si="1"/>
        <v>60</v>
      </c>
      <c r="H31" s="20" t="s">
        <v>14</v>
      </c>
      <c r="I31" s="19">
        <v>10</v>
      </c>
      <c r="J31" s="21">
        <v>699570</v>
      </c>
    </row>
    <row r="32" spans="2:10" ht="15" customHeight="1">
      <c r="B32" s="17">
        <v>44097</v>
      </c>
      <c r="C32" s="18" t="s">
        <v>99</v>
      </c>
      <c r="D32" s="19" t="s">
        <v>100</v>
      </c>
      <c r="E32" s="19" t="s">
        <v>101</v>
      </c>
      <c r="F32" s="19" t="str">
        <f t="shared" si="0"/>
        <v>여</v>
      </c>
      <c r="G32" s="19">
        <f t="shared" ca="1" si="1"/>
        <v>43</v>
      </c>
      <c r="H32" s="20" t="s">
        <v>102</v>
      </c>
      <c r="I32" s="19">
        <v>15</v>
      </c>
      <c r="J32" s="21">
        <v>430410</v>
      </c>
    </row>
    <row r="33" spans="2:10" ht="15" customHeight="1">
      <c r="B33" s="17">
        <v>43894</v>
      </c>
      <c r="C33" s="18" t="s">
        <v>103</v>
      </c>
      <c r="D33" s="19" t="s">
        <v>104</v>
      </c>
      <c r="E33" s="19" t="s">
        <v>105</v>
      </c>
      <c r="F33" s="19" t="str">
        <f t="shared" si="0"/>
        <v>여</v>
      </c>
      <c r="G33" s="19">
        <f t="shared" ca="1" si="1"/>
        <v>50</v>
      </c>
      <c r="H33" s="20" t="s">
        <v>68</v>
      </c>
      <c r="I33" s="19">
        <v>8</v>
      </c>
      <c r="J33" s="21">
        <v>312430</v>
      </c>
    </row>
    <row r="34" spans="2:10" ht="15" customHeight="1">
      <c r="B34" s="17">
        <v>44025</v>
      </c>
      <c r="C34" s="18" t="s">
        <v>106</v>
      </c>
      <c r="D34" s="19" t="s">
        <v>107</v>
      </c>
      <c r="E34" s="19" t="s">
        <v>108</v>
      </c>
      <c r="F34" s="19" t="str">
        <f t="shared" si="0"/>
        <v>남</v>
      </c>
      <c r="G34" s="19">
        <f t="shared" ca="1" si="1"/>
        <v>48</v>
      </c>
      <c r="H34" s="20" t="s">
        <v>36</v>
      </c>
      <c r="I34" s="19"/>
      <c r="J34" s="21"/>
    </row>
    <row r="35" spans="2:10" ht="15" customHeight="1">
      <c r="B35" s="17">
        <v>43989</v>
      </c>
      <c r="C35" s="18" t="s">
        <v>109</v>
      </c>
      <c r="D35" s="19" t="s">
        <v>110</v>
      </c>
      <c r="E35" s="19" t="s">
        <v>111</v>
      </c>
      <c r="F35" s="19" t="str">
        <f t="shared" si="0"/>
        <v>남</v>
      </c>
      <c r="G35" s="19">
        <f t="shared" ca="1" si="1"/>
        <v>68</v>
      </c>
      <c r="H35" s="20" t="s">
        <v>57</v>
      </c>
      <c r="I35" s="19"/>
      <c r="J35" s="21"/>
    </row>
    <row r="36" spans="2:10" ht="15" customHeight="1">
      <c r="B36" s="17">
        <v>44137</v>
      </c>
      <c r="C36" s="18" t="s">
        <v>112</v>
      </c>
      <c r="D36" s="19" t="s">
        <v>113</v>
      </c>
      <c r="E36" s="19" t="s">
        <v>114</v>
      </c>
      <c r="F36" s="19" t="str">
        <f t="shared" si="0"/>
        <v>여</v>
      </c>
      <c r="G36" s="19">
        <f t="shared" ca="1" si="1"/>
        <v>42</v>
      </c>
      <c r="H36" s="20" t="s">
        <v>14</v>
      </c>
      <c r="I36" s="19">
        <v>19</v>
      </c>
      <c r="J36" s="21">
        <v>1475410</v>
      </c>
    </row>
    <row r="37" spans="2:10" ht="15" customHeight="1">
      <c r="B37" s="17">
        <v>43979</v>
      </c>
      <c r="C37" s="18" t="s">
        <v>115</v>
      </c>
      <c r="D37" s="19" t="s">
        <v>116</v>
      </c>
      <c r="E37" s="19" t="s">
        <v>117</v>
      </c>
      <c r="F37" s="19" t="str">
        <f t="shared" si="0"/>
        <v>남</v>
      </c>
      <c r="G37" s="19">
        <f t="shared" ca="1" si="1"/>
        <v>65</v>
      </c>
      <c r="H37" s="20" t="s">
        <v>14</v>
      </c>
      <c r="I37" s="19"/>
      <c r="J37" s="21"/>
    </row>
    <row r="38" spans="2:10" ht="15" customHeight="1">
      <c r="B38" s="17">
        <v>43991</v>
      </c>
      <c r="C38" s="18" t="s">
        <v>118</v>
      </c>
      <c r="D38" s="19" t="s">
        <v>119</v>
      </c>
      <c r="E38" s="19" t="s">
        <v>120</v>
      </c>
      <c r="F38" s="19" t="str">
        <f t="shared" si="0"/>
        <v>여</v>
      </c>
      <c r="G38" s="19">
        <f t="shared" ca="1" si="1"/>
        <v>45</v>
      </c>
      <c r="H38" s="20" t="s">
        <v>53</v>
      </c>
      <c r="I38" s="19">
        <v>11</v>
      </c>
      <c r="J38" s="21">
        <v>273760</v>
      </c>
    </row>
    <row r="39" spans="2:10" ht="15" customHeight="1">
      <c r="B39" s="17">
        <v>43930</v>
      </c>
      <c r="C39" s="18" t="s">
        <v>121</v>
      </c>
      <c r="D39" s="19" t="s">
        <v>122</v>
      </c>
      <c r="E39" s="19" t="s">
        <v>123</v>
      </c>
      <c r="F39" s="19" t="str">
        <f t="shared" si="0"/>
        <v>남</v>
      </c>
      <c r="G39" s="19">
        <f t="shared" ca="1" si="1"/>
        <v>57</v>
      </c>
      <c r="H39" s="20" t="s">
        <v>14</v>
      </c>
      <c r="I39" s="19">
        <v>24</v>
      </c>
      <c r="J39" s="21">
        <v>1764890</v>
      </c>
    </row>
    <row r="40" spans="2:10" ht="15" customHeight="1">
      <c r="B40" s="17">
        <v>44115</v>
      </c>
      <c r="C40" s="18" t="s">
        <v>124</v>
      </c>
      <c r="D40" s="19" t="s">
        <v>125</v>
      </c>
      <c r="E40" s="19" t="s">
        <v>126</v>
      </c>
      <c r="F40" s="19" t="str">
        <f t="shared" si="0"/>
        <v>여</v>
      </c>
      <c r="G40" s="19">
        <f t="shared" ca="1" si="1"/>
        <v>66</v>
      </c>
      <c r="H40" s="20" t="s">
        <v>32</v>
      </c>
      <c r="I40" s="19">
        <v>5</v>
      </c>
      <c r="J40" s="21">
        <v>258520</v>
      </c>
    </row>
    <row r="41" spans="2:10" ht="15" customHeight="1">
      <c r="B41" s="17">
        <v>44122</v>
      </c>
      <c r="C41" s="18" t="s">
        <v>127</v>
      </c>
      <c r="D41" s="19" t="s">
        <v>128</v>
      </c>
      <c r="E41" s="19" t="s">
        <v>129</v>
      </c>
      <c r="F41" s="19" t="str">
        <f t="shared" si="0"/>
        <v>여</v>
      </c>
      <c r="G41" s="19">
        <f t="shared" ca="1" si="1"/>
        <v>53</v>
      </c>
      <c r="H41" s="20" t="s">
        <v>57</v>
      </c>
      <c r="I41" s="19">
        <v>7</v>
      </c>
      <c r="J41" s="21">
        <v>258410</v>
      </c>
    </row>
    <row r="42" spans="2:10" ht="15" customHeight="1">
      <c r="B42" s="17">
        <v>43953</v>
      </c>
      <c r="C42" s="18" t="s">
        <v>130</v>
      </c>
      <c r="D42" s="19" t="s">
        <v>131</v>
      </c>
      <c r="E42" s="19" t="s">
        <v>132</v>
      </c>
      <c r="F42" s="19" t="str">
        <f t="shared" si="0"/>
        <v>남</v>
      </c>
      <c r="G42" s="19">
        <f t="shared" ca="1" si="1"/>
        <v>63</v>
      </c>
      <c r="H42" s="20" t="s">
        <v>102</v>
      </c>
      <c r="I42" s="19"/>
      <c r="J42" s="21"/>
    </row>
    <row r="43" spans="2:10" ht="15" customHeight="1">
      <c r="B43" s="17">
        <v>44152</v>
      </c>
      <c r="C43" s="18" t="s">
        <v>133</v>
      </c>
      <c r="D43" s="19" t="s">
        <v>134</v>
      </c>
      <c r="E43" s="19" t="s">
        <v>135</v>
      </c>
      <c r="F43" s="19" t="str">
        <f t="shared" si="0"/>
        <v>여</v>
      </c>
      <c r="G43" s="19">
        <f t="shared" ca="1" si="1"/>
        <v>53</v>
      </c>
      <c r="H43" s="20" t="s">
        <v>136</v>
      </c>
      <c r="I43" s="19">
        <v>3</v>
      </c>
      <c r="J43" s="21">
        <v>186100</v>
      </c>
    </row>
    <row r="44" spans="2:10" ht="15" customHeight="1">
      <c r="B44" s="17">
        <v>43907</v>
      </c>
      <c r="C44" s="18" t="s">
        <v>137</v>
      </c>
      <c r="D44" s="19" t="s">
        <v>138</v>
      </c>
      <c r="E44" s="19" t="s">
        <v>139</v>
      </c>
      <c r="F44" s="19" t="str">
        <f t="shared" si="0"/>
        <v>여</v>
      </c>
      <c r="G44" s="19">
        <f t="shared" ca="1" si="1"/>
        <v>43</v>
      </c>
      <c r="H44" s="20" t="s">
        <v>140</v>
      </c>
      <c r="I44" s="19"/>
      <c r="J44" s="21"/>
    </row>
    <row r="45" spans="2:10" ht="15" customHeight="1">
      <c r="B45" s="17">
        <v>44070</v>
      </c>
      <c r="C45" s="18" t="s">
        <v>141</v>
      </c>
      <c r="D45" s="19" t="s">
        <v>142</v>
      </c>
      <c r="E45" s="19" t="s">
        <v>143</v>
      </c>
      <c r="F45" s="19" t="str">
        <f t="shared" si="0"/>
        <v>남</v>
      </c>
      <c r="G45" s="19">
        <f t="shared" ca="1" si="1"/>
        <v>69</v>
      </c>
      <c r="H45" s="20" t="s">
        <v>14</v>
      </c>
      <c r="I45" s="19">
        <v>23</v>
      </c>
      <c r="J45" s="21">
        <v>1652920</v>
      </c>
    </row>
    <row r="46" spans="2:10" ht="15" customHeight="1">
      <c r="B46" s="17">
        <v>43980</v>
      </c>
      <c r="C46" s="18" t="s">
        <v>144</v>
      </c>
      <c r="D46" s="19" t="s">
        <v>145</v>
      </c>
      <c r="E46" s="19" t="s">
        <v>146</v>
      </c>
      <c r="F46" s="19" t="str">
        <f t="shared" si="0"/>
        <v>남</v>
      </c>
      <c r="G46" s="19">
        <f t="shared" ca="1" si="1"/>
        <v>43</v>
      </c>
      <c r="H46" s="20" t="s">
        <v>46</v>
      </c>
      <c r="I46" s="19"/>
      <c r="J46" s="21"/>
    </row>
    <row r="47" spans="2:10" ht="15" customHeight="1">
      <c r="B47" s="17">
        <v>44100</v>
      </c>
      <c r="C47" s="18" t="s">
        <v>147</v>
      </c>
      <c r="D47" s="19" t="s">
        <v>148</v>
      </c>
      <c r="E47" s="19" t="s">
        <v>149</v>
      </c>
      <c r="F47" s="19" t="str">
        <f t="shared" si="0"/>
        <v>여</v>
      </c>
      <c r="G47" s="19">
        <f t="shared" ca="1" si="1"/>
        <v>34</v>
      </c>
      <c r="H47" s="20" t="s">
        <v>150</v>
      </c>
      <c r="I47" s="19">
        <v>8</v>
      </c>
      <c r="J47" s="21">
        <v>109370</v>
      </c>
    </row>
    <row r="48" spans="2:10" ht="15" customHeight="1">
      <c r="B48" s="17">
        <v>44173</v>
      </c>
      <c r="C48" s="18" t="s">
        <v>151</v>
      </c>
      <c r="D48" s="19" t="s">
        <v>152</v>
      </c>
      <c r="E48" s="19" t="s">
        <v>153</v>
      </c>
      <c r="F48" s="19" t="str">
        <f t="shared" si="0"/>
        <v>남</v>
      </c>
      <c r="G48" s="19">
        <f t="shared" ca="1" si="1"/>
        <v>42</v>
      </c>
      <c r="H48" s="20" t="s">
        <v>150</v>
      </c>
      <c r="I48" s="19">
        <v>13</v>
      </c>
      <c r="J48" s="21">
        <v>393410</v>
      </c>
    </row>
    <row r="49" spans="2:10" ht="15" customHeight="1">
      <c r="B49" s="17">
        <v>44187</v>
      </c>
      <c r="C49" s="18" t="s">
        <v>154</v>
      </c>
      <c r="D49" s="19" t="s">
        <v>155</v>
      </c>
      <c r="E49" s="19" t="s">
        <v>156</v>
      </c>
      <c r="F49" s="19" t="str">
        <f t="shared" si="0"/>
        <v>남</v>
      </c>
      <c r="G49" s="19">
        <f t="shared" ca="1" si="1"/>
        <v>66</v>
      </c>
      <c r="H49" s="20" t="s">
        <v>150</v>
      </c>
      <c r="I49" s="19">
        <v>9</v>
      </c>
      <c r="J49" s="21">
        <v>583830</v>
      </c>
    </row>
    <row r="50" spans="2:10" ht="15" customHeight="1">
      <c r="B50" s="17">
        <v>43919</v>
      </c>
      <c r="C50" s="18" t="s">
        <v>157</v>
      </c>
      <c r="D50" s="19" t="s">
        <v>158</v>
      </c>
      <c r="E50" s="19" t="s">
        <v>159</v>
      </c>
      <c r="F50" s="19" t="str">
        <f t="shared" si="0"/>
        <v>여</v>
      </c>
      <c r="G50" s="19">
        <f t="shared" ca="1" si="1"/>
        <v>60</v>
      </c>
      <c r="H50" s="20" t="s">
        <v>68</v>
      </c>
      <c r="I50" s="19">
        <v>3</v>
      </c>
      <c r="J50" s="21">
        <v>177180</v>
      </c>
    </row>
    <row r="51" spans="2:10" ht="15" customHeight="1">
      <c r="B51" s="17">
        <v>44114</v>
      </c>
      <c r="C51" s="18" t="s">
        <v>160</v>
      </c>
      <c r="D51" s="19" t="s">
        <v>161</v>
      </c>
      <c r="E51" s="19" t="s">
        <v>162</v>
      </c>
      <c r="F51" s="19" t="str">
        <f t="shared" si="0"/>
        <v>남</v>
      </c>
      <c r="G51" s="19">
        <f t="shared" ca="1" si="1"/>
        <v>58</v>
      </c>
      <c r="H51" s="20" t="s">
        <v>140</v>
      </c>
      <c r="I51" s="19">
        <v>3</v>
      </c>
      <c r="J51" s="21">
        <v>64850</v>
      </c>
    </row>
    <row r="52" spans="2:10" ht="15" customHeight="1">
      <c r="B52" s="17">
        <v>43894</v>
      </c>
      <c r="C52" s="18" t="s">
        <v>163</v>
      </c>
      <c r="D52" s="19" t="s">
        <v>164</v>
      </c>
      <c r="E52" s="19" t="s">
        <v>165</v>
      </c>
      <c r="F52" s="19" t="str">
        <f t="shared" si="0"/>
        <v>남</v>
      </c>
      <c r="G52" s="19">
        <f t="shared" ca="1" si="1"/>
        <v>60</v>
      </c>
      <c r="H52" s="20" t="s">
        <v>140</v>
      </c>
      <c r="I52" s="19">
        <v>12</v>
      </c>
      <c r="J52" s="21">
        <v>554550</v>
      </c>
    </row>
    <row r="53" spans="2:10" ht="15" customHeight="1">
      <c r="B53" s="17">
        <v>43841</v>
      </c>
      <c r="C53" s="18" t="s">
        <v>166</v>
      </c>
      <c r="D53" s="19" t="s">
        <v>167</v>
      </c>
      <c r="E53" s="19" t="s">
        <v>168</v>
      </c>
      <c r="F53" s="19" t="str">
        <f t="shared" si="0"/>
        <v>여</v>
      </c>
      <c r="G53" s="19">
        <f t="shared" ca="1" si="1"/>
        <v>32</v>
      </c>
      <c r="H53" s="20" t="s">
        <v>140</v>
      </c>
      <c r="I53" s="19">
        <v>16</v>
      </c>
      <c r="J53" s="21">
        <v>728950</v>
      </c>
    </row>
    <row r="54" spans="2:10" ht="15" customHeight="1">
      <c r="B54" s="17">
        <v>44147</v>
      </c>
      <c r="C54" s="18" t="s">
        <v>169</v>
      </c>
      <c r="D54" s="19" t="s">
        <v>170</v>
      </c>
      <c r="E54" s="19" t="s">
        <v>171</v>
      </c>
      <c r="F54" s="19" t="str">
        <f t="shared" si="0"/>
        <v>남</v>
      </c>
      <c r="G54" s="19">
        <f t="shared" ca="1" si="1"/>
        <v>45</v>
      </c>
      <c r="H54" s="20" t="s">
        <v>140</v>
      </c>
      <c r="I54" s="19">
        <v>5</v>
      </c>
      <c r="J54" s="21">
        <v>278010</v>
      </c>
    </row>
    <row r="55" spans="2:10" ht="15" customHeight="1">
      <c r="B55" s="17">
        <v>43991</v>
      </c>
      <c r="C55" s="18" t="s">
        <v>172</v>
      </c>
      <c r="D55" s="19" t="s">
        <v>173</v>
      </c>
      <c r="E55" s="19" t="s">
        <v>174</v>
      </c>
      <c r="F55" s="19" t="str">
        <f t="shared" si="0"/>
        <v>여</v>
      </c>
      <c r="G55" s="19">
        <f t="shared" ca="1" si="1"/>
        <v>63</v>
      </c>
      <c r="H55" s="20" t="s">
        <v>32</v>
      </c>
      <c r="I55" s="19">
        <v>4</v>
      </c>
      <c r="J55" s="21">
        <v>139520</v>
      </c>
    </row>
    <row r="56" spans="2:10" ht="15" customHeight="1">
      <c r="B56" s="17">
        <v>44057</v>
      </c>
      <c r="C56" s="18" t="s">
        <v>175</v>
      </c>
      <c r="D56" s="19" t="s">
        <v>176</v>
      </c>
      <c r="E56" s="19" t="s">
        <v>177</v>
      </c>
      <c r="F56" s="19" t="str">
        <f t="shared" si="0"/>
        <v>남</v>
      </c>
      <c r="G56" s="19">
        <f t="shared" ca="1" si="1"/>
        <v>54</v>
      </c>
      <c r="H56" s="20" t="s">
        <v>140</v>
      </c>
      <c r="I56" s="19">
        <v>22</v>
      </c>
      <c r="J56" s="21">
        <v>1552280</v>
      </c>
    </row>
    <row r="57" spans="2:10" ht="15" customHeight="1">
      <c r="B57" s="17">
        <v>44018</v>
      </c>
      <c r="C57" s="18" t="s">
        <v>178</v>
      </c>
      <c r="D57" s="19" t="s">
        <v>179</v>
      </c>
      <c r="E57" s="19" t="s">
        <v>180</v>
      </c>
      <c r="F57" s="19" t="str">
        <f t="shared" si="0"/>
        <v>남</v>
      </c>
      <c r="G57" s="19">
        <f t="shared" ca="1" si="1"/>
        <v>47</v>
      </c>
      <c r="H57" s="20" t="s">
        <v>32</v>
      </c>
      <c r="I57" s="19">
        <v>23</v>
      </c>
      <c r="J57" s="21">
        <v>1380810</v>
      </c>
    </row>
    <row r="58" spans="2:10" ht="15" customHeight="1">
      <c r="B58" s="17">
        <v>43883</v>
      </c>
      <c r="C58" s="18" t="s">
        <v>181</v>
      </c>
      <c r="D58" s="19" t="s">
        <v>182</v>
      </c>
      <c r="E58" s="19" t="s">
        <v>183</v>
      </c>
      <c r="F58" s="19" t="str">
        <f t="shared" si="0"/>
        <v>여</v>
      </c>
      <c r="G58" s="19">
        <f t="shared" ca="1" si="1"/>
        <v>58</v>
      </c>
      <c r="H58" s="20" t="s">
        <v>184</v>
      </c>
      <c r="I58" s="19">
        <v>17</v>
      </c>
      <c r="J58" s="21">
        <v>131500</v>
      </c>
    </row>
    <row r="59" spans="2:10" ht="15" customHeight="1">
      <c r="B59" s="17">
        <v>44095</v>
      </c>
      <c r="C59" s="18" t="s">
        <v>185</v>
      </c>
      <c r="D59" s="19" t="s">
        <v>186</v>
      </c>
      <c r="E59" s="19" t="s">
        <v>187</v>
      </c>
      <c r="F59" s="19" t="str">
        <f t="shared" si="0"/>
        <v>남</v>
      </c>
      <c r="G59" s="19">
        <f t="shared" ca="1" si="1"/>
        <v>35</v>
      </c>
      <c r="H59" s="20" t="s">
        <v>32</v>
      </c>
      <c r="I59" s="19">
        <v>7</v>
      </c>
      <c r="J59" s="21">
        <v>306530</v>
      </c>
    </row>
    <row r="60" spans="2:10" ht="15" customHeight="1">
      <c r="B60" s="17">
        <v>44129</v>
      </c>
      <c r="C60" s="18" t="s">
        <v>188</v>
      </c>
      <c r="D60" s="19" t="s">
        <v>189</v>
      </c>
      <c r="E60" s="19" t="s">
        <v>190</v>
      </c>
      <c r="F60" s="19" t="str">
        <f t="shared" si="0"/>
        <v>남</v>
      </c>
      <c r="G60" s="19">
        <f t="shared" ca="1" si="1"/>
        <v>67</v>
      </c>
      <c r="H60" s="20" t="s">
        <v>32</v>
      </c>
      <c r="I60" s="19">
        <v>26</v>
      </c>
      <c r="J60" s="21">
        <v>659650</v>
      </c>
    </row>
    <row r="61" spans="2:10" ht="15" customHeight="1">
      <c r="B61" s="17">
        <v>44088</v>
      </c>
      <c r="C61" s="18" t="s">
        <v>191</v>
      </c>
      <c r="D61" s="19" t="s">
        <v>192</v>
      </c>
      <c r="E61" s="19" t="s">
        <v>193</v>
      </c>
      <c r="F61" s="19" t="str">
        <f t="shared" si="0"/>
        <v>여</v>
      </c>
      <c r="G61" s="19">
        <f t="shared" ca="1" si="1"/>
        <v>58</v>
      </c>
      <c r="H61" s="20" t="s">
        <v>194</v>
      </c>
      <c r="I61" s="19">
        <v>4</v>
      </c>
      <c r="J61" s="21">
        <v>70010</v>
      </c>
    </row>
    <row r="62" spans="2:10" ht="15" customHeight="1">
      <c r="B62" s="17">
        <v>43988</v>
      </c>
      <c r="C62" s="18" t="s">
        <v>195</v>
      </c>
      <c r="D62" s="19" t="s">
        <v>196</v>
      </c>
      <c r="E62" s="19" t="s">
        <v>197</v>
      </c>
      <c r="F62" s="19" t="str">
        <f t="shared" si="0"/>
        <v>남</v>
      </c>
      <c r="G62" s="19">
        <f t="shared" ca="1" si="1"/>
        <v>51</v>
      </c>
      <c r="H62" s="20" t="s">
        <v>32</v>
      </c>
      <c r="I62" s="19">
        <v>1</v>
      </c>
      <c r="J62" s="21">
        <v>54240</v>
      </c>
    </row>
    <row r="63" spans="2:10" ht="15" customHeight="1">
      <c r="B63" s="17">
        <v>44052</v>
      </c>
      <c r="C63" s="18" t="s">
        <v>198</v>
      </c>
      <c r="D63" s="19" t="s">
        <v>199</v>
      </c>
      <c r="E63" s="19" t="s">
        <v>200</v>
      </c>
      <c r="F63" s="19" t="str">
        <f t="shared" si="0"/>
        <v>여</v>
      </c>
      <c r="G63" s="19">
        <f t="shared" ca="1" si="1"/>
        <v>60</v>
      </c>
      <c r="H63" s="20" t="s">
        <v>14</v>
      </c>
      <c r="I63" s="19">
        <v>2</v>
      </c>
      <c r="J63" s="21">
        <v>52480</v>
      </c>
    </row>
    <row r="64" spans="2:10" ht="15" customHeight="1">
      <c r="B64" s="17">
        <v>44015</v>
      </c>
      <c r="C64" s="18" t="s">
        <v>201</v>
      </c>
      <c r="D64" s="19" t="s">
        <v>202</v>
      </c>
      <c r="E64" s="19" t="s">
        <v>203</v>
      </c>
      <c r="F64" s="19" t="str">
        <f t="shared" si="0"/>
        <v>여</v>
      </c>
      <c r="G64" s="19">
        <f t="shared" ca="1" si="1"/>
        <v>35</v>
      </c>
      <c r="H64" s="20" t="s">
        <v>32</v>
      </c>
      <c r="I64" s="19">
        <v>23</v>
      </c>
      <c r="J64" s="21">
        <v>1147040</v>
      </c>
    </row>
    <row r="65" spans="2:10" ht="15" customHeight="1">
      <c r="B65" s="17">
        <v>43938</v>
      </c>
      <c r="C65" s="18" t="s">
        <v>204</v>
      </c>
      <c r="D65" s="19" t="s">
        <v>205</v>
      </c>
      <c r="E65" s="19" t="s">
        <v>206</v>
      </c>
      <c r="F65" s="19" t="str">
        <f t="shared" si="0"/>
        <v>여</v>
      </c>
      <c r="G65" s="19">
        <f t="shared" ca="1" si="1"/>
        <v>36</v>
      </c>
      <c r="H65" s="20" t="s">
        <v>150</v>
      </c>
      <c r="I65" s="19"/>
      <c r="J65" s="21"/>
    </row>
    <row r="66" spans="2:10" ht="15" customHeight="1">
      <c r="B66" s="17">
        <v>44186</v>
      </c>
      <c r="C66" s="18" t="s">
        <v>207</v>
      </c>
      <c r="D66" s="19" t="s">
        <v>208</v>
      </c>
      <c r="E66" s="19" t="s">
        <v>209</v>
      </c>
      <c r="F66" s="19" t="str">
        <f t="shared" si="0"/>
        <v>여</v>
      </c>
      <c r="G66" s="19">
        <f t="shared" ca="1" si="1"/>
        <v>67</v>
      </c>
      <c r="H66" s="20" t="s">
        <v>28</v>
      </c>
      <c r="I66" s="19">
        <v>2</v>
      </c>
      <c r="J66" s="21">
        <v>7780</v>
      </c>
    </row>
    <row r="67" spans="2:10" ht="15" customHeight="1">
      <c r="B67" s="17">
        <v>43894</v>
      </c>
      <c r="C67" s="18" t="s">
        <v>210</v>
      </c>
      <c r="D67" s="19" t="s">
        <v>211</v>
      </c>
      <c r="E67" s="19" t="s">
        <v>212</v>
      </c>
      <c r="F67" s="19" t="str">
        <f t="shared" si="0"/>
        <v>여</v>
      </c>
      <c r="G67" s="19">
        <f t="shared" ca="1" si="1"/>
        <v>63</v>
      </c>
      <c r="H67" s="20" t="s">
        <v>194</v>
      </c>
      <c r="I67" s="19"/>
      <c r="J67" s="21"/>
    </row>
    <row r="68" spans="2:10" ht="15" customHeight="1">
      <c r="B68" s="17">
        <v>44194</v>
      </c>
      <c r="C68" s="18" t="s">
        <v>213</v>
      </c>
      <c r="D68" s="19" t="s">
        <v>214</v>
      </c>
      <c r="E68" s="19" t="s">
        <v>215</v>
      </c>
      <c r="F68" s="19" t="str">
        <f t="shared" si="0"/>
        <v>남</v>
      </c>
      <c r="G68" s="19">
        <f t="shared" ca="1" si="1"/>
        <v>36</v>
      </c>
      <c r="H68" s="20" t="s">
        <v>136</v>
      </c>
      <c r="I68" s="19"/>
      <c r="J68" s="21"/>
    </row>
    <row r="69" spans="2:10" ht="15" customHeight="1">
      <c r="B69" s="17">
        <v>44136</v>
      </c>
      <c r="C69" s="18" t="s">
        <v>216</v>
      </c>
      <c r="D69" s="19" t="s">
        <v>217</v>
      </c>
      <c r="E69" s="19" t="s">
        <v>218</v>
      </c>
      <c r="F69" s="19" t="str">
        <f t="shared" si="0"/>
        <v>남</v>
      </c>
      <c r="G69" s="19">
        <f t="shared" ca="1" si="1"/>
        <v>36</v>
      </c>
      <c r="H69" s="20" t="s">
        <v>53</v>
      </c>
      <c r="I69" s="19">
        <v>39</v>
      </c>
      <c r="J69" s="21">
        <v>704850</v>
      </c>
    </row>
    <row r="70" spans="2:10" ht="15" customHeight="1">
      <c r="B70" s="17">
        <v>44124</v>
      </c>
      <c r="C70" s="18" t="s">
        <v>219</v>
      </c>
      <c r="D70" s="19" t="s">
        <v>220</v>
      </c>
      <c r="E70" s="19" t="s">
        <v>221</v>
      </c>
      <c r="F70" s="19" t="str">
        <f t="shared" ref="F70:F113" si="2">CHOOSE(MID(E70,8,1),"남","여","남","여")</f>
        <v>남</v>
      </c>
      <c r="G70" s="19">
        <f t="shared" ref="G70:G113" ca="1" si="3">DATEDIF(DATE(LEFT(E70,2),MID(E70,3,2),MID(E70,5,2)),$I$3,"Y")</f>
        <v>42</v>
      </c>
      <c r="H70" s="20" t="s">
        <v>57</v>
      </c>
      <c r="I70" s="19"/>
      <c r="J70" s="21"/>
    </row>
    <row r="71" spans="2:10" ht="15" customHeight="1">
      <c r="B71" s="17">
        <v>44166</v>
      </c>
      <c r="C71" s="18" t="s">
        <v>222</v>
      </c>
      <c r="D71" s="19" t="s">
        <v>223</v>
      </c>
      <c r="E71" s="19" t="s">
        <v>224</v>
      </c>
      <c r="F71" s="19" t="str">
        <f t="shared" si="2"/>
        <v>남</v>
      </c>
      <c r="G71" s="19">
        <f t="shared" ca="1" si="3"/>
        <v>58</v>
      </c>
      <c r="H71" s="20" t="s">
        <v>53</v>
      </c>
      <c r="I71" s="19">
        <v>30</v>
      </c>
      <c r="J71" s="21">
        <v>1962660</v>
      </c>
    </row>
    <row r="72" spans="2:10" ht="15" customHeight="1">
      <c r="B72" s="17">
        <v>44182</v>
      </c>
      <c r="C72" s="18" t="s">
        <v>225</v>
      </c>
      <c r="D72" s="19" t="s">
        <v>226</v>
      </c>
      <c r="E72" s="19" t="s">
        <v>227</v>
      </c>
      <c r="F72" s="19" t="str">
        <f t="shared" si="2"/>
        <v>여</v>
      </c>
      <c r="G72" s="19">
        <f t="shared" ca="1" si="3"/>
        <v>43</v>
      </c>
      <c r="H72" s="20" t="s">
        <v>184</v>
      </c>
      <c r="I72" s="19"/>
      <c r="J72" s="21"/>
    </row>
    <row r="73" spans="2:10" ht="15" customHeight="1">
      <c r="B73" s="17">
        <v>43935</v>
      </c>
      <c r="C73" s="18" t="s">
        <v>228</v>
      </c>
      <c r="D73" s="19" t="s">
        <v>229</v>
      </c>
      <c r="E73" s="19" t="s">
        <v>230</v>
      </c>
      <c r="F73" s="19" t="str">
        <f t="shared" si="2"/>
        <v>남</v>
      </c>
      <c r="G73" s="19">
        <f t="shared" ca="1" si="3"/>
        <v>41</v>
      </c>
      <c r="H73" s="20" t="s">
        <v>53</v>
      </c>
      <c r="I73" s="19">
        <v>40</v>
      </c>
      <c r="J73" s="21">
        <v>2454400</v>
      </c>
    </row>
    <row r="74" spans="2:10" ht="15" customHeight="1">
      <c r="B74" s="17">
        <v>44072</v>
      </c>
      <c r="C74" s="18" t="s">
        <v>231</v>
      </c>
      <c r="D74" s="19" t="s">
        <v>232</v>
      </c>
      <c r="E74" s="19" t="s">
        <v>233</v>
      </c>
      <c r="F74" s="19" t="str">
        <f t="shared" si="2"/>
        <v>여</v>
      </c>
      <c r="G74" s="19">
        <f t="shared" ca="1" si="3"/>
        <v>65</v>
      </c>
      <c r="H74" s="20" t="s">
        <v>136</v>
      </c>
      <c r="I74" s="19"/>
      <c r="J74" s="21"/>
    </row>
    <row r="75" spans="2:10" ht="15" customHeight="1">
      <c r="B75" s="17">
        <v>44061</v>
      </c>
      <c r="C75" s="18" t="s">
        <v>234</v>
      </c>
      <c r="D75" s="19" t="s">
        <v>235</v>
      </c>
      <c r="E75" s="19" t="s">
        <v>236</v>
      </c>
      <c r="F75" s="19" t="str">
        <f t="shared" si="2"/>
        <v>남</v>
      </c>
      <c r="G75" s="19">
        <f t="shared" ca="1" si="3"/>
        <v>61</v>
      </c>
      <c r="H75" s="20" t="s">
        <v>140</v>
      </c>
      <c r="I75" s="19"/>
      <c r="J75" s="21"/>
    </row>
    <row r="76" spans="2:10" ht="15" customHeight="1">
      <c r="B76" s="17">
        <v>44038</v>
      </c>
      <c r="C76" s="18" t="s">
        <v>237</v>
      </c>
      <c r="D76" s="19" t="s">
        <v>238</v>
      </c>
      <c r="E76" s="19" t="s">
        <v>239</v>
      </c>
      <c r="F76" s="19" t="str">
        <f t="shared" si="2"/>
        <v>남</v>
      </c>
      <c r="G76" s="19">
        <f t="shared" ca="1" si="3"/>
        <v>35</v>
      </c>
      <c r="H76" s="20" t="s">
        <v>53</v>
      </c>
      <c r="I76" s="19">
        <v>15</v>
      </c>
      <c r="J76" s="21">
        <v>488600</v>
      </c>
    </row>
    <row r="77" spans="2:10" ht="15" customHeight="1">
      <c r="B77" s="17">
        <v>43997</v>
      </c>
      <c r="C77" s="18" t="s">
        <v>240</v>
      </c>
      <c r="D77" s="19" t="s">
        <v>241</v>
      </c>
      <c r="E77" s="19" t="s">
        <v>242</v>
      </c>
      <c r="F77" s="19" t="str">
        <f t="shared" si="2"/>
        <v>남</v>
      </c>
      <c r="G77" s="19">
        <f t="shared" ca="1" si="3"/>
        <v>56</v>
      </c>
      <c r="H77" s="20" t="s">
        <v>36</v>
      </c>
      <c r="I77" s="19">
        <v>7</v>
      </c>
      <c r="J77" s="21">
        <v>12320</v>
      </c>
    </row>
    <row r="78" spans="2:10" ht="15" customHeight="1">
      <c r="B78" s="17">
        <v>44159</v>
      </c>
      <c r="C78" s="18" t="s">
        <v>243</v>
      </c>
      <c r="D78" s="19" t="s">
        <v>244</v>
      </c>
      <c r="E78" s="19" t="s">
        <v>245</v>
      </c>
      <c r="F78" s="19" t="str">
        <f t="shared" si="2"/>
        <v>여</v>
      </c>
      <c r="G78" s="19">
        <f t="shared" ca="1" si="3"/>
        <v>44</v>
      </c>
      <c r="H78" s="20" t="s">
        <v>53</v>
      </c>
      <c r="I78" s="19"/>
      <c r="J78" s="21"/>
    </row>
    <row r="79" spans="2:10" ht="15" customHeight="1">
      <c r="B79" s="17">
        <v>43857</v>
      </c>
      <c r="C79" s="18" t="s">
        <v>246</v>
      </c>
      <c r="D79" s="19" t="s">
        <v>247</v>
      </c>
      <c r="E79" s="19" t="s">
        <v>248</v>
      </c>
      <c r="F79" s="19" t="str">
        <f t="shared" si="2"/>
        <v>여</v>
      </c>
      <c r="G79" s="19">
        <f t="shared" ca="1" si="3"/>
        <v>64</v>
      </c>
      <c r="H79" s="20" t="s">
        <v>32</v>
      </c>
      <c r="I79" s="19"/>
      <c r="J79" s="21"/>
    </row>
    <row r="80" spans="2:10" ht="15" customHeight="1">
      <c r="B80" s="17">
        <v>44097</v>
      </c>
      <c r="C80" s="18" t="s">
        <v>249</v>
      </c>
      <c r="D80" s="19" t="s">
        <v>250</v>
      </c>
      <c r="E80" s="19" t="s">
        <v>251</v>
      </c>
      <c r="F80" s="19" t="str">
        <f t="shared" si="2"/>
        <v>여</v>
      </c>
      <c r="G80" s="19">
        <f t="shared" ca="1" si="3"/>
        <v>35</v>
      </c>
      <c r="H80" s="20" t="s">
        <v>61</v>
      </c>
      <c r="I80" s="19">
        <v>12</v>
      </c>
      <c r="J80" s="21">
        <v>307040</v>
      </c>
    </row>
    <row r="81" spans="2:10" ht="15" customHeight="1">
      <c r="B81" s="17">
        <v>44180</v>
      </c>
      <c r="C81" s="18" t="s">
        <v>252</v>
      </c>
      <c r="D81" s="19" t="s">
        <v>253</v>
      </c>
      <c r="E81" s="19" t="s">
        <v>254</v>
      </c>
      <c r="F81" s="19" t="str">
        <f t="shared" si="2"/>
        <v>남</v>
      </c>
      <c r="G81" s="19">
        <f t="shared" ca="1" si="3"/>
        <v>42</v>
      </c>
      <c r="H81" s="20" t="s">
        <v>61</v>
      </c>
      <c r="I81" s="19">
        <v>4</v>
      </c>
      <c r="J81" s="21">
        <v>303720</v>
      </c>
    </row>
    <row r="82" spans="2:10" ht="15" customHeight="1">
      <c r="B82" s="17">
        <v>43968</v>
      </c>
      <c r="C82" s="18" t="s">
        <v>255</v>
      </c>
      <c r="D82" s="19" t="s">
        <v>256</v>
      </c>
      <c r="E82" s="19" t="s">
        <v>257</v>
      </c>
      <c r="F82" s="19" t="str">
        <f t="shared" si="2"/>
        <v>남</v>
      </c>
      <c r="G82" s="19">
        <f t="shared" ca="1" si="3"/>
        <v>41</v>
      </c>
      <c r="H82" s="20" t="s">
        <v>140</v>
      </c>
      <c r="I82" s="19"/>
      <c r="J82" s="21"/>
    </row>
    <row r="83" spans="2:10" ht="15" customHeight="1">
      <c r="B83" s="17">
        <v>43960</v>
      </c>
      <c r="C83" s="18" t="s">
        <v>258</v>
      </c>
      <c r="D83" s="19" t="s">
        <v>259</v>
      </c>
      <c r="E83" s="19" t="s">
        <v>260</v>
      </c>
      <c r="F83" s="19" t="str">
        <f t="shared" si="2"/>
        <v>남</v>
      </c>
      <c r="G83" s="19">
        <f t="shared" ca="1" si="3"/>
        <v>58</v>
      </c>
      <c r="H83" s="20" t="s">
        <v>18</v>
      </c>
      <c r="I83" s="19"/>
      <c r="J83" s="21"/>
    </row>
    <row r="84" spans="2:10" ht="15" customHeight="1">
      <c r="B84" s="17">
        <v>44133</v>
      </c>
      <c r="C84" s="18" t="s">
        <v>261</v>
      </c>
      <c r="D84" s="19" t="s">
        <v>262</v>
      </c>
      <c r="E84" s="19" t="s">
        <v>263</v>
      </c>
      <c r="F84" s="19" t="str">
        <f t="shared" si="2"/>
        <v>여</v>
      </c>
      <c r="G84" s="19">
        <f t="shared" ca="1" si="3"/>
        <v>67</v>
      </c>
      <c r="H84" s="20" t="s">
        <v>57</v>
      </c>
      <c r="I84" s="19"/>
      <c r="J84" s="21"/>
    </row>
    <row r="85" spans="2:10" ht="15" customHeight="1">
      <c r="B85" s="17">
        <v>43895</v>
      </c>
      <c r="C85" s="18" t="s">
        <v>264</v>
      </c>
      <c r="D85" s="19" t="s">
        <v>265</v>
      </c>
      <c r="E85" s="19" t="s">
        <v>266</v>
      </c>
      <c r="F85" s="19" t="str">
        <f t="shared" si="2"/>
        <v>남</v>
      </c>
      <c r="G85" s="19">
        <f t="shared" ca="1" si="3"/>
        <v>53</v>
      </c>
      <c r="H85" s="20" t="s">
        <v>18</v>
      </c>
      <c r="I85" s="19">
        <v>15</v>
      </c>
      <c r="J85" s="21">
        <v>1146120</v>
      </c>
    </row>
    <row r="86" spans="2:10" ht="15" customHeight="1">
      <c r="B86" s="17">
        <v>43874</v>
      </c>
      <c r="C86" s="18" t="s">
        <v>267</v>
      </c>
      <c r="D86" s="19" t="s">
        <v>268</v>
      </c>
      <c r="E86" s="19" t="s">
        <v>269</v>
      </c>
      <c r="F86" s="19" t="str">
        <f t="shared" si="2"/>
        <v>여</v>
      </c>
      <c r="G86" s="19">
        <f t="shared" ca="1" si="3"/>
        <v>57</v>
      </c>
      <c r="H86" s="20" t="s">
        <v>53</v>
      </c>
      <c r="I86" s="19"/>
      <c r="J86" s="21"/>
    </row>
    <row r="87" spans="2:10" ht="15" customHeight="1">
      <c r="B87" s="17">
        <v>44047</v>
      </c>
      <c r="C87" s="18" t="s">
        <v>270</v>
      </c>
      <c r="D87" s="19" t="s">
        <v>271</v>
      </c>
      <c r="E87" s="19" t="s">
        <v>272</v>
      </c>
      <c r="F87" s="19" t="str">
        <f t="shared" si="2"/>
        <v>남</v>
      </c>
      <c r="G87" s="19">
        <f t="shared" ca="1" si="3"/>
        <v>67</v>
      </c>
      <c r="H87" s="20" t="s">
        <v>57</v>
      </c>
      <c r="I87" s="19">
        <v>11</v>
      </c>
      <c r="J87" s="21">
        <v>903720</v>
      </c>
    </row>
    <row r="88" spans="2:10" ht="15" customHeight="1">
      <c r="B88" s="17">
        <v>43895</v>
      </c>
      <c r="C88" s="18" t="s">
        <v>273</v>
      </c>
      <c r="D88" s="19" t="s">
        <v>274</v>
      </c>
      <c r="E88" s="19" t="s">
        <v>275</v>
      </c>
      <c r="F88" s="19" t="str">
        <f t="shared" si="2"/>
        <v>여</v>
      </c>
      <c r="G88" s="19">
        <f t="shared" ca="1" si="3"/>
        <v>69</v>
      </c>
      <c r="H88" s="20" t="s">
        <v>18</v>
      </c>
      <c r="I88" s="19"/>
      <c r="J88" s="21"/>
    </row>
    <row r="89" spans="2:10" ht="15" customHeight="1">
      <c r="B89" s="17">
        <v>44086</v>
      </c>
      <c r="C89" s="18" t="s">
        <v>276</v>
      </c>
      <c r="D89" s="19" t="s">
        <v>277</v>
      </c>
      <c r="E89" s="19" t="s">
        <v>278</v>
      </c>
      <c r="F89" s="19" t="str">
        <f t="shared" si="2"/>
        <v>남</v>
      </c>
      <c r="G89" s="19">
        <f t="shared" ca="1" si="3"/>
        <v>37</v>
      </c>
      <c r="H89" s="20" t="s">
        <v>57</v>
      </c>
      <c r="I89" s="19">
        <v>2</v>
      </c>
      <c r="J89" s="21">
        <v>3960</v>
      </c>
    </row>
    <row r="90" spans="2:10" ht="15" customHeight="1">
      <c r="B90" s="17">
        <v>44028</v>
      </c>
      <c r="C90" s="18" t="s">
        <v>279</v>
      </c>
      <c r="D90" s="19" t="s">
        <v>280</v>
      </c>
      <c r="E90" s="19" t="s">
        <v>281</v>
      </c>
      <c r="F90" s="19" t="str">
        <f t="shared" si="2"/>
        <v>남</v>
      </c>
      <c r="G90" s="19">
        <f t="shared" ca="1" si="3"/>
        <v>65</v>
      </c>
      <c r="H90" s="20" t="s">
        <v>57</v>
      </c>
      <c r="I90" s="19">
        <v>39</v>
      </c>
      <c r="J90" s="21">
        <v>874270</v>
      </c>
    </row>
    <row r="91" spans="2:10" ht="15" customHeight="1">
      <c r="B91" s="17">
        <v>43984</v>
      </c>
      <c r="C91" s="18" t="s">
        <v>282</v>
      </c>
      <c r="D91" s="19" t="s">
        <v>283</v>
      </c>
      <c r="E91" s="19" t="s">
        <v>284</v>
      </c>
      <c r="F91" s="19" t="str">
        <f t="shared" si="2"/>
        <v>남</v>
      </c>
      <c r="G91" s="19">
        <f t="shared" ca="1" si="3"/>
        <v>51</v>
      </c>
      <c r="H91" s="20" t="s">
        <v>57</v>
      </c>
      <c r="I91" s="19">
        <v>6</v>
      </c>
      <c r="J91" s="21">
        <v>152270</v>
      </c>
    </row>
    <row r="92" spans="2:10" ht="15" customHeight="1">
      <c r="B92" s="17">
        <v>44059</v>
      </c>
      <c r="C92" s="18" t="s">
        <v>285</v>
      </c>
      <c r="D92" s="19" t="s">
        <v>286</v>
      </c>
      <c r="E92" s="19" t="s">
        <v>287</v>
      </c>
      <c r="F92" s="19" t="str">
        <f t="shared" si="2"/>
        <v>여</v>
      </c>
      <c r="G92" s="19">
        <f t="shared" ca="1" si="3"/>
        <v>38</v>
      </c>
      <c r="H92" s="20" t="s">
        <v>57</v>
      </c>
      <c r="I92" s="19">
        <v>16</v>
      </c>
      <c r="J92" s="21">
        <v>997920</v>
      </c>
    </row>
    <row r="93" spans="2:10" ht="15" customHeight="1">
      <c r="B93" s="17">
        <v>43882</v>
      </c>
      <c r="C93" s="18" t="s">
        <v>288</v>
      </c>
      <c r="D93" s="19" t="s">
        <v>289</v>
      </c>
      <c r="E93" s="19" t="s">
        <v>290</v>
      </c>
      <c r="F93" s="19" t="str">
        <f t="shared" si="2"/>
        <v>여</v>
      </c>
      <c r="G93" s="19">
        <f t="shared" ca="1" si="3"/>
        <v>41</v>
      </c>
      <c r="H93" s="20" t="s">
        <v>57</v>
      </c>
      <c r="I93" s="19">
        <v>23</v>
      </c>
      <c r="J93" s="21">
        <v>1441920</v>
      </c>
    </row>
    <row r="94" spans="2:10" ht="15" customHeight="1">
      <c r="B94" s="17">
        <v>43942</v>
      </c>
      <c r="C94" s="18" t="s">
        <v>291</v>
      </c>
      <c r="D94" s="19" t="s">
        <v>292</v>
      </c>
      <c r="E94" s="19" t="s">
        <v>293</v>
      </c>
      <c r="F94" s="19" t="str">
        <f t="shared" si="2"/>
        <v>남</v>
      </c>
      <c r="G94" s="19">
        <f t="shared" ca="1" si="3"/>
        <v>64</v>
      </c>
      <c r="H94" s="20" t="s">
        <v>194</v>
      </c>
      <c r="I94" s="19"/>
      <c r="J94" s="21"/>
    </row>
    <row r="95" spans="2:10" ht="15" customHeight="1">
      <c r="B95" s="17">
        <v>43932</v>
      </c>
      <c r="C95" s="18" t="s">
        <v>294</v>
      </c>
      <c r="D95" s="19" t="s">
        <v>295</v>
      </c>
      <c r="E95" s="19" t="s">
        <v>296</v>
      </c>
      <c r="F95" s="19" t="str">
        <f t="shared" si="2"/>
        <v>여</v>
      </c>
      <c r="G95" s="19">
        <f t="shared" ca="1" si="3"/>
        <v>68</v>
      </c>
      <c r="H95" s="20" t="s">
        <v>184</v>
      </c>
      <c r="I95" s="19"/>
      <c r="J95" s="21"/>
    </row>
    <row r="96" spans="2:10" ht="15" customHeight="1">
      <c r="B96" s="17">
        <v>44043</v>
      </c>
      <c r="C96" s="18" t="s">
        <v>297</v>
      </c>
      <c r="D96" s="19" t="s">
        <v>298</v>
      </c>
      <c r="E96" s="19" t="s">
        <v>299</v>
      </c>
      <c r="F96" s="19" t="str">
        <f t="shared" si="2"/>
        <v>남</v>
      </c>
      <c r="G96" s="19">
        <f t="shared" ca="1" si="3"/>
        <v>63</v>
      </c>
      <c r="H96" s="20" t="s">
        <v>194</v>
      </c>
      <c r="I96" s="19">
        <v>27</v>
      </c>
      <c r="J96" s="21">
        <v>460540</v>
      </c>
    </row>
    <row r="97" spans="2:10" ht="15" customHeight="1">
      <c r="B97" s="17">
        <v>43939</v>
      </c>
      <c r="C97" s="18" t="s">
        <v>300</v>
      </c>
      <c r="D97" s="19" t="s">
        <v>301</v>
      </c>
      <c r="E97" s="19" t="s">
        <v>302</v>
      </c>
      <c r="F97" s="19" t="str">
        <f t="shared" si="2"/>
        <v>여</v>
      </c>
      <c r="G97" s="19">
        <f t="shared" ca="1" si="3"/>
        <v>42</v>
      </c>
      <c r="H97" s="20" t="s">
        <v>46</v>
      </c>
      <c r="I97" s="19"/>
      <c r="J97" s="21"/>
    </row>
    <row r="98" spans="2:10" ht="15" customHeight="1">
      <c r="B98" s="17">
        <v>44060</v>
      </c>
      <c r="C98" s="18" t="s">
        <v>303</v>
      </c>
      <c r="D98" s="19" t="s">
        <v>304</v>
      </c>
      <c r="E98" s="19" t="s">
        <v>305</v>
      </c>
      <c r="F98" s="19" t="str">
        <f t="shared" si="2"/>
        <v>여</v>
      </c>
      <c r="G98" s="19">
        <f t="shared" ca="1" si="3"/>
        <v>47</v>
      </c>
      <c r="H98" s="20" t="s">
        <v>46</v>
      </c>
      <c r="I98" s="19"/>
      <c r="J98" s="21"/>
    </row>
    <row r="99" spans="2:10" ht="15" customHeight="1">
      <c r="B99" s="17">
        <v>43910</v>
      </c>
      <c r="C99" s="18" t="s">
        <v>306</v>
      </c>
      <c r="D99" s="19" t="s">
        <v>307</v>
      </c>
      <c r="E99" s="19" t="s">
        <v>308</v>
      </c>
      <c r="F99" s="19" t="str">
        <f t="shared" si="2"/>
        <v>여</v>
      </c>
      <c r="G99" s="19">
        <f t="shared" ca="1" si="3"/>
        <v>45</v>
      </c>
      <c r="H99" s="20" t="s">
        <v>68</v>
      </c>
      <c r="I99" s="19"/>
      <c r="J99" s="21"/>
    </row>
    <row r="100" spans="2:10" ht="15" customHeight="1">
      <c r="B100" s="17">
        <v>44143</v>
      </c>
      <c r="C100" s="18" t="s">
        <v>309</v>
      </c>
      <c r="D100" s="19" t="s">
        <v>310</v>
      </c>
      <c r="E100" s="19" t="s">
        <v>311</v>
      </c>
      <c r="F100" s="19" t="str">
        <f t="shared" si="2"/>
        <v>남</v>
      </c>
      <c r="G100" s="19">
        <f t="shared" ca="1" si="3"/>
        <v>52</v>
      </c>
      <c r="H100" s="20" t="s">
        <v>14</v>
      </c>
      <c r="I100" s="19"/>
      <c r="J100" s="21"/>
    </row>
    <row r="101" spans="2:10" ht="15" customHeight="1">
      <c r="B101" s="17">
        <v>44009</v>
      </c>
      <c r="C101" s="18" t="s">
        <v>312</v>
      </c>
      <c r="D101" s="19" t="s">
        <v>313</v>
      </c>
      <c r="E101" s="19" t="s">
        <v>314</v>
      </c>
      <c r="F101" s="19" t="str">
        <f t="shared" si="2"/>
        <v>여</v>
      </c>
      <c r="G101" s="19">
        <f t="shared" ca="1" si="3"/>
        <v>41</v>
      </c>
      <c r="H101" s="20" t="s">
        <v>194</v>
      </c>
      <c r="I101" s="19">
        <v>22</v>
      </c>
      <c r="J101" s="21">
        <v>1758180</v>
      </c>
    </row>
    <row r="102" spans="2:10" ht="15" customHeight="1">
      <c r="B102" s="17">
        <v>43859</v>
      </c>
      <c r="C102" s="18" t="s">
        <v>315</v>
      </c>
      <c r="D102" s="19" t="s">
        <v>316</v>
      </c>
      <c r="E102" s="19" t="s">
        <v>317</v>
      </c>
      <c r="F102" s="19" t="str">
        <f t="shared" si="2"/>
        <v>여</v>
      </c>
      <c r="G102" s="19">
        <f t="shared" ca="1" si="3"/>
        <v>67</v>
      </c>
      <c r="H102" s="20" t="s">
        <v>61</v>
      </c>
      <c r="I102" s="19"/>
      <c r="J102" s="21"/>
    </row>
    <row r="103" spans="2:10" ht="15" customHeight="1">
      <c r="B103" s="17">
        <v>44047</v>
      </c>
      <c r="C103" s="18" t="s">
        <v>318</v>
      </c>
      <c r="D103" s="19" t="s">
        <v>319</v>
      </c>
      <c r="E103" s="19" t="s">
        <v>320</v>
      </c>
      <c r="F103" s="19" t="str">
        <f t="shared" si="2"/>
        <v>남</v>
      </c>
      <c r="G103" s="19">
        <f t="shared" ca="1" si="3"/>
        <v>61</v>
      </c>
      <c r="H103" s="20" t="s">
        <v>194</v>
      </c>
      <c r="I103" s="19">
        <v>14</v>
      </c>
      <c r="J103" s="21">
        <v>1225370</v>
      </c>
    </row>
    <row r="104" spans="2:10" ht="15" customHeight="1">
      <c r="B104" s="17">
        <v>43836</v>
      </c>
      <c r="C104" s="18" t="s">
        <v>321</v>
      </c>
      <c r="D104" s="19" t="s">
        <v>322</v>
      </c>
      <c r="E104" s="19" t="s">
        <v>323</v>
      </c>
      <c r="F104" s="19" t="str">
        <f t="shared" si="2"/>
        <v>여</v>
      </c>
      <c r="G104" s="19">
        <f t="shared" ca="1" si="3"/>
        <v>38</v>
      </c>
      <c r="H104" s="20" t="s">
        <v>194</v>
      </c>
      <c r="I104" s="19">
        <v>4</v>
      </c>
      <c r="J104" s="21">
        <v>224330</v>
      </c>
    </row>
    <row r="105" spans="2:10" ht="15" customHeight="1">
      <c r="B105" s="17">
        <v>44107</v>
      </c>
      <c r="C105" s="18" t="s">
        <v>324</v>
      </c>
      <c r="D105" s="19" t="s">
        <v>325</v>
      </c>
      <c r="E105" s="19" t="s">
        <v>326</v>
      </c>
      <c r="F105" s="19" t="str">
        <f t="shared" si="2"/>
        <v>남</v>
      </c>
      <c r="G105" s="19">
        <f t="shared" ca="1" si="3"/>
        <v>38</v>
      </c>
      <c r="H105" s="20" t="s">
        <v>46</v>
      </c>
      <c r="I105" s="19">
        <v>10</v>
      </c>
      <c r="J105" s="21">
        <v>983660</v>
      </c>
    </row>
    <row r="106" spans="2:10" ht="15" customHeight="1">
      <c r="B106" s="17">
        <v>43973</v>
      </c>
      <c r="C106" s="18" t="s">
        <v>327</v>
      </c>
      <c r="D106" s="19" t="s">
        <v>328</v>
      </c>
      <c r="E106" s="19" t="s">
        <v>329</v>
      </c>
      <c r="F106" s="19" t="str">
        <f t="shared" si="2"/>
        <v>남</v>
      </c>
      <c r="G106" s="19">
        <f t="shared" ca="1" si="3"/>
        <v>43</v>
      </c>
      <c r="H106" s="20" t="s">
        <v>140</v>
      </c>
      <c r="I106" s="19"/>
      <c r="J106" s="21"/>
    </row>
    <row r="107" spans="2:10" ht="15" customHeight="1">
      <c r="B107" s="17">
        <v>44075</v>
      </c>
      <c r="C107" s="18" t="s">
        <v>330</v>
      </c>
      <c r="D107" s="19" t="s">
        <v>331</v>
      </c>
      <c r="E107" s="19" t="s">
        <v>332</v>
      </c>
      <c r="F107" s="19" t="str">
        <f t="shared" si="2"/>
        <v>남</v>
      </c>
      <c r="G107" s="19">
        <f t="shared" ca="1" si="3"/>
        <v>45</v>
      </c>
      <c r="H107" s="20" t="s">
        <v>14</v>
      </c>
      <c r="I107" s="19"/>
      <c r="J107" s="21"/>
    </row>
    <row r="108" spans="2:10" ht="15" customHeight="1">
      <c r="B108" s="17">
        <v>44111</v>
      </c>
      <c r="C108" s="18" t="s">
        <v>333</v>
      </c>
      <c r="D108" s="19" t="s">
        <v>334</v>
      </c>
      <c r="E108" s="19" t="s">
        <v>335</v>
      </c>
      <c r="F108" s="19" t="str">
        <f t="shared" si="2"/>
        <v>남</v>
      </c>
      <c r="G108" s="19">
        <f t="shared" ca="1" si="3"/>
        <v>45</v>
      </c>
      <c r="H108" s="20" t="s">
        <v>46</v>
      </c>
      <c r="I108" s="19">
        <v>22</v>
      </c>
      <c r="J108" s="21">
        <v>565400</v>
      </c>
    </row>
    <row r="109" spans="2:10" ht="15" customHeight="1">
      <c r="B109" s="17">
        <v>44181</v>
      </c>
      <c r="C109" s="18" t="s">
        <v>336</v>
      </c>
      <c r="D109" s="19" t="s">
        <v>337</v>
      </c>
      <c r="E109" s="19" t="s">
        <v>338</v>
      </c>
      <c r="F109" s="19" t="str">
        <f t="shared" si="2"/>
        <v>여</v>
      </c>
      <c r="G109" s="19">
        <f t="shared" ca="1" si="3"/>
        <v>56</v>
      </c>
      <c r="H109" s="20" t="s">
        <v>32</v>
      </c>
      <c r="I109" s="19"/>
      <c r="J109" s="21"/>
    </row>
    <row r="110" spans="2:10" ht="15" customHeight="1">
      <c r="B110" s="17">
        <v>43983</v>
      </c>
      <c r="C110" s="18" t="s">
        <v>339</v>
      </c>
      <c r="D110" s="19" t="s">
        <v>340</v>
      </c>
      <c r="E110" s="19" t="s">
        <v>341</v>
      </c>
      <c r="F110" s="19" t="str">
        <f t="shared" si="2"/>
        <v>여</v>
      </c>
      <c r="G110" s="19">
        <f t="shared" ca="1" si="3"/>
        <v>37</v>
      </c>
      <c r="H110" s="20" t="s">
        <v>150</v>
      </c>
      <c r="I110" s="19"/>
      <c r="J110" s="21"/>
    </row>
    <row r="111" spans="2:10" ht="15" customHeight="1">
      <c r="B111" s="17">
        <v>44175</v>
      </c>
      <c r="C111" s="18" t="s">
        <v>342</v>
      </c>
      <c r="D111" s="19" t="s">
        <v>343</v>
      </c>
      <c r="E111" s="19" t="s">
        <v>344</v>
      </c>
      <c r="F111" s="19" t="str">
        <f t="shared" si="2"/>
        <v>여</v>
      </c>
      <c r="G111" s="19">
        <f t="shared" ca="1" si="3"/>
        <v>61</v>
      </c>
      <c r="H111" s="20" t="s">
        <v>46</v>
      </c>
      <c r="I111" s="19"/>
      <c r="J111" s="21"/>
    </row>
    <row r="112" spans="2:10" ht="15" customHeight="1">
      <c r="B112" s="17">
        <v>44060</v>
      </c>
      <c r="C112" s="18" t="s">
        <v>345</v>
      </c>
      <c r="D112" s="19" t="s">
        <v>346</v>
      </c>
      <c r="E112" s="19" t="s">
        <v>347</v>
      </c>
      <c r="F112" s="19" t="str">
        <f t="shared" si="2"/>
        <v>남</v>
      </c>
      <c r="G112" s="19">
        <f t="shared" ca="1" si="3"/>
        <v>53</v>
      </c>
      <c r="H112" s="20" t="s">
        <v>46</v>
      </c>
      <c r="I112" s="19">
        <v>30</v>
      </c>
      <c r="J112" s="21">
        <v>2512500</v>
      </c>
    </row>
    <row r="113" spans="2:10" ht="15" customHeight="1">
      <c r="B113" s="17">
        <v>44189</v>
      </c>
      <c r="C113" s="18" t="s">
        <v>348</v>
      </c>
      <c r="D113" s="19" t="s">
        <v>349</v>
      </c>
      <c r="E113" s="19" t="s">
        <v>350</v>
      </c>
      <c r="F113" s="19" t="str">
        <f t="shared" si="2"/>
        <v>남</v>
      </c>
      <c r="G113" s="19">
        <f t="shared" ca="1" si="3"/>
        <v>67</v>
      </c>
      <c r="H113" s="20" t="s">
        <v>46</v>
      </c>
      <c r="I113" s="19">
        <v>9</v>
      </c>
      <c r="J113" s="21">
        <v>50270</v>
      </c>
    </row>
  </sheetData>
  <dataConsolidate/>
  <mergeCells count="1">
    <mergeCell ref="B2:H3"/>
  </mergeCells>
  <phoneticPr fontId="3" type="noConversion"/>
  <conditionalFormatting sqref="J6:J113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zoomScaleNormal="100" workbookViewId="0">
      <selection activeCell="J1" sqref="J1:AE345"/>
    </sheetView>
  </sheetViews>
  <sheetFormatPr defaultRowHeight="17.399999999999999"/>
  <cols>
    <col min="1" max="1" width="9.3984375" customWidth="1"/>
    <col min="2" max="4" width="15" customWidth="1"/>
    <col min="5" max="5" width="15.19921875" bestFit="1" customWidth="1"/>
    <col min="6" max="7" width="20.09765625" bestFit="1" customWidth="1"/>
    <col min="11" max="11" width="15.19921875" customWidth="1"/>
    <col min="12" max="12" width="13.59765625" bestFit="1" customWidth="1"/>
    <col min="13" max="14" width="10.69921875" customWidth="1"/>
  </cols>
  <sheetData>
    <row r="3" hidden="1"/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3" workbookViewId="0">
      <selection activeCell="A3" sqref="A3:F46"/>
    </sheetView>
  </sheetViews>
  <sheetFormatPr defaultColWidth="9" defaultRowHeight="17.399999999999999"/>
  <cols>
    <col min="1" max="1" width="11.09765625" style="30" bestFit="1" customWidth="1"/>
    <col min="2" max="2" width="11.3984375" style="30" bestFit="1" customWidth="1"/>
    <col min="3" max="3" width="22.3984375" style="30" bestFit="1" customWidth="1"/>
    <col min="4" max="16384" width="9" style="30"/>
  </cols>
  <sheetData>
    <row r="1" spans="1:6" ht="25.2">
      <c r="A1" s="124" t="s">
        <v>424</v>
      </c>
      <c r="B1" s="124"/>
      <c r="C1" s="124"/>
      <c r="D1" s="124"/>
      <c r="E1" s="124"/>
      <c r="F1" s="124"/>
    </row>
    <row r="2" spans="1:6" ht="8.25" customHeight="1"/>
    <row r="3" spans="1:6">
      <c r="A3" s="31" t="s">
        <v>425</v>
      </c>
      <c r="B3" s="31" t="s">
        <v>426</v>
      </c>
      <c r="C3" s="31" t="s">
        <v>427</v>
      </c>
      <c r="D3" s="31" t="s">
        <v>428</v>
      </c>
      <c r="E3" s="31" t="s">
        <v>429</v>
      </c>
      <c r="F3" s="31" t="s">
        <v>430</v>
      </c>
    </row>
    <row r="4" spans="1:6">
      <c r="A4" s="32">
        <v>43845</v>
      </c>
      <c r="B4" s="33" t="s">
        <v>431</v>
      </c>
      <c r="C4" s="34" t="s">
        <v>432</v>
      </c>
      <c r="D4" s="35">
        <v>1050</v>
      </c>
      <c r="E4" s="36">
        <v>30</v>
      </c>
      <c r="F4" s="35">
        <f t="shared" ref="F4:F46" si="0">D4*E4</f>
        <v>31500</v>
      </c>
    </row>
    <row r="5" spans="1:6">
      <c r="A5" s="32">
        <v>43868</v>
      </c>
      <c r="B5" s="33" t="s">
        <v>431</v>
      </c>
      <c r="C5" s="34" t="s">
        <v>433</v>
      </c>
      <c r="D5" s="35">
        <v>1590</v>
      </c>
      <c r="E5" s="35">
        <v>25</v>
      </c>
      <c r="F5" s="35">
        <f t="shared" si="0"/>
        <v>39750</v>
      </c>
    </row>
    <row r="6" spans="1:6">
      <c r="A6" s="32">
        <v>43885</v>
      </c>
      <c r="B6" s="33" t="s">
        <v>434</v>
      </c>
      <c r="C6" s="34" t="s">
        <v>435</v>
      </c>
      <c r="D6" s="35">
        <v>1218</v>
      </c>
      <c r="E6" s="35">
        <v>30</v>
      </c>
      <c r="F6" s="35">
        <f t="shared" si="0"/>
        <v>36540</v>
      </c>
    </row>
    <row r="7" spans="1:6">
      <c r="A7" s="32">
        <v>43899</v>
      </c>
      <c r="B7" s="33" t="s">
        <v>434</v>
      </c>
      <c r="C7" s="34" t="s">
        <v>436</v>
      </c>
      <c r="D7" s="35">
        <v>1930</v>
      </c>
      <c r="E7" s="36">
        <v>20</v>
      </c>
      <c r="F7" s="35">
        <f t="shared" si="0"/>
        <v>38600</v>
      </c>
    </row>
    <row r="8" spans="1:6">
      <c r="A8" s="32">
        <v>43834</v>
      </c>
      <c r="B8" s="33" t="s">
        <v>431</v>
      </c>
      <c r="C8" s="34" t="s">
        <v>437</v>
      </c>
      <c r="D8" s="35">
        <v>900</v>
      </c>
      <c r="E8" s="35">
        <v>25</v>
      </c>
      <c r="F8" s="35">
        <f t="shared" si="0"/>
        <v>22500</v>
      </c>
    </row>
    <row r="9" spans="1:6">
      <c r="A9" s="32">
        <v>43853</v>
      </c>
      <c r="B9" s="33" t="s">
        <v>434</v>
      </c>
      <c r="C9" s="34" t="s">
        <v>438</v>
      </c>
      <c r="D9" s="35">
        <v>120</v>
      </c>
      <c r="E9" s="35">
        <v>45</v>
      </c>
      <c r="F9" s="35">
        <f t="shared" si="0"/>
        <v>5400</v>
      </c>
    </row>
    <row r="10" spans="1:6">
      <c r="A10" s="32">
        <v>43853</v>
      </c>
      <c r="B10" s="33" t="s">
        <v>434</v>
      </c>
      <c r="C10" s="34" t="s">
        <v>439</v>
      </c>
      <c r="D10" s="35">
        <v>1560</v>
      </c>
      <c r="E10" s="35">
        <v>10</v>
      </c>
      <c r="F10" s="35">
        <f t="shared" si="0"/>
        <v>15600</v>
      </c>
    </row>
    <row r="11" spans="1:6">
      <c r="A11" s="32">
        <v>43872</v>
      </c>
      <c r="B11" s="33" t="s">
        <v>434</v>
      </c>
      <c r="C11" s="34" t="s">
        <v>440</v>
      </c>
      <c r="D11" s="35">
        <v>127.5</v>
      </c>
      <c r="E11" s="35">
        <v>40</v>
      </c>
      <c r="F11" s="35">
        <f t="shared" si="0"/>
        <v>5100</v>
      </c>
    </row>
    <row r="12" spans="1:6">
      <c r="A12" s="32">
        <v>43880</v>
      </c>
      <c r="B12" s="33" t="s">
        <v>434</v>
      </c>
      <c r="C12" s="34" t="s">
        <v>441</v>
      </c>
      <c r="D12" s="35">
        <v>500</v>
      </c>
      <c r="E12" s="35">
        <v>27</v>
      </c>
      <c r="F12" s="35">
        <f t="shared" si="0"/>
        <v>13500</v>
      </c>
    </row>
    <row r="13" spans="1:6">
      <c r="A13" s="32">
        <v>43914</v>
      </c>
      <c r="B13" s="33" t="s">
        <v>442</v>
      </c>
      <c r="C13" s="34" t="s">
        <v>438</v>
      </c>
      <c r="D13" s="35">
        <v>1000</v>
      </c>
      <c r="E13" s="35">
        <v>38</v>
      </c>
      <c r="F13" s="35">
        <f t="shared" si="0"/>
        <v>38000</v>
      </c>
    </row>
    <row r="14" spans="1:6">
      <c r="A14" s="32">
        <v>43932</v>
      </c>
      <c r="B14" s="33" t="s">
        <v>442</v>
      </c>
      <c r="C14" s="34" t="s">
        <v>443</v>
      </c>
      <c r="D14" s="35">
        <v>2250</v>
      </c>
      <c r="E14" s="36">
        <v>20</v>
      </c>
      <c r="F14" s="35">
        <f t="shared" si="0"/>
        <v>45000</v>
      </c>
    </row>
    <row r="15" spans="1:6">
      <c r="A15" s="32">
        <v>43989</v>
      </c>
      <c r="B15" s="33" t="s">
        <v>442</v>
      </c>
      <c r="C15" s="34" t="s">
        <v>440</v>
      </c>
      <c r="D15" s="35">
        <v>1275</v>
      </c>
      <c r="E15" s="35">
        <v>40</v>
      </c>
      <c r="F15" s="35">
        <f t="shared" si="0"/>
        <v>51000</v>
      </c>
    </row>
    <row r="16" spans="1:6">
      <c r="A16" s="32">
        <v>43997</v>
      </c>
      <c r="B16" s="33" t="s">
        <v>442</v>
      </c>
      <c r="C16" s="34" t="s">
        <v>444</v>
      </c>
      <c r="D16" s="35">
        <v>920</v>
      </c>
      <c r="E16" s="35">
        <v>50</v>
      </c>
      <c r="F16" s="35">
        <f t="shared" si="0"/>
        <v>46000</v>
      </c>
    </row>
    <row r="17" spans="1:6">
      <c r="A17" s="32">
        <v>44003</v>
      </c>
      <c r="B17" s="33" t="s">
        <v>442</v>
      </c>
      <c r="C17" s="34" t="s">
        <v>445</v>
      </c>
      <c r="D17" s="35">
        <v>2700</v>
      </c>
      <c r="E17" s="35">
        <v>10</v>
      </c>
      <c r="F17" s="35">
        <f t="shared" si="0"/>
        <v>27000</v>
      </c>
    </row>
    <row r="18" spans="1:6">
      <c r="A18" s="32">
        <v>43901</v>
      </c>
      <c r="B18" s="33" t="s">
        <v>442</v>
      </c>
      <c r="C18" s="34" t="s">
        <v>446</v>
      </c>
      <c r="D18" s="35">
        <v>1392</v>
      </c>
      <c r="E18" s="35">
        <v>17</v>
      </c>
      <c r="F18" s="35">
        <f t="shared" si="0"/>
        <v>23664</v>
      </c>
    </row>
    <row r="19" spans="1:6">
      <c r="A19" s="32">
        <v>43932</v>
      </c>
      <c r="B19" s="33" t="s">
        <v>442</v>
      </c>
      <c r="C19" s="34" t="s">
        <v>447</v>
      </c>
      <c r="D19" s="35">
        <v>552</v>
      </c>
      <c r="E19" s="35">
        <v>30</v>
      </c>
      <c r="F19" s="35">
        <f t="shared" si="0"/>
        <v>16560</v>
      </c>
    </row>
    <row r="20" spans="1:6">
      <c r="A20" s="32">
        <v>43963</v>
      </c>
      <c r="B20" s="33" t="s">
        <v>442</v>
      </c>
      <c r="C20" s="34" t="s">
        <v>448</v>
      </c>
      <c r="D20" s="35">
        <v>533.75</v>
      </c>
      <c r="E20" s="35">
        <v>19</v>
      </c>
      <c r="F20" s="35">
        <f t="shared" si="0"/>
        <v>10141.25</v>
      </c>
    </row>
    <row r="21" spans="1:6">
      <c r="A21" s="32">
        <v>43974</v>
      </c>
      <c r="B21" s="33" t="s">
        <v>442</v>
      </c>
      <c r="C21" s="34" t="s">
        <v>449</v>
      </c>
      <c r="D21" s="35">
        <v>276</v>
      </c>
      <c r="E21" s="35">
        <v>30</v>
      </c>
      <c r="F21" s="35">
        <f t="shared" si="0"/>
        <v>8280</v>
      </c>
    </row>
    <row r="22" spans="1:6">
      <c r="A22" s="32">
        <v>44007</v>
      </c>
      <c r="B22" s="33" t="s">
        <v>442</v>
      </c>
      <c r="C22" s="34" t="s">
        <v>436</v>
      </c>
      <c r="D22" s="35">
        <v>289.5</v>
      </c>
      <c r="E22" s="35">
        <v>20</v>
      </c>
      <c r="F22" s="35">
        <f t="shared" si="0"/>
        <v>5790</v>
      </c>
    </row>
    <row r="23" spans="1:6">
      <c r="A23" s="32">
        <v>44011</v>
      </c>
      <c r="B23" s="33" t="s">
        <v>450</v>
      </c>
      <c r="C23" s="34" t="s">
        <v>446</v>
      </c>
      <c r="D23" s="35">
        <v>1740</v>
      </c>
      <c r="E23" s="35">
        <v>30</v>
      </c>
      <c r="F23" s="35">
        <f t="shared" si="0"/>
        <v>52200</v>
      </c>
    </row>
    <row r="24" spans="1:6">
      <c r="A24" s="32">
        <v>44011</v>
      </c>
      <c r="B24" s="33" t="s">
        <v>450</v>
      </c>
      <c r="C24" s="34" t="s">
        <v>451</v>
      </c>
      <c r="D24" s="35">
        <v>3240</v>
      </c>
      <c r="E24" s="35">
        <v>20</v>
      </c>
      <c r="F24" s="35">
        <f t="shared" si="0"/>
        <v>64800</v>
      </c>
    </row>
    <row r="25" spans="1:6">
      <c r="A25" s="32">
        <v>44039</v>
      </c>
      <c r="B25" s="33" t="s">
        <v>450</v>
      </c>
      <c r="C25" s="34" t="s">
        <v>452</v>
      </c>
      <c r="D25" s="35">
        <v>1950</v>
      </c>
      <c r="E25" s="36">
        <v>40</v>
      </c>
      <c r="F25" s="35">
        <f t="shared" si="0"/>
        <v>78000</v>
      </c>
    </row>
    <row r="26" spans="1:6">
      <c r="A26" s="32">
        <v>44021</v>
      </c>
      <c r="B26" s="33" t="s">
        <v>450</v>
      </c>
      <c r="C26" s="34" t="s">
        <v>437</v>
      </c>
      <c r="D26" s="35">
        <v>300</v>
      </c>
      <c r="E26" s="35">
        <v>40</v>
      </c>
      <c r="F26" s="35">
        <f t="shared" si="0"/>
        <v>12000</v>
      </c>
    </row>
    <row r="27" spans="1:6">
      <c r="A27" s="32">
        <v>44025</v>
      </c>
      <c r="B27" s="33" t="s">
        <v>450</v>
      </c>
      <c r="C27" s="34" t="s">
        <v>432</v>
      </c>
      <c r="D27" s="35">
        <v>35</v>
      </c>
      <c r="E27" s="35">
        <v>40</v>
      </c>
      <c r="F27" s="35">
        <f t="shared" si="0"/>
        <v>1400</v>
      </c>
    </row>
    <row r="28" spans="1:6">
      <c r="A28" s="32">
        <v>44025</v>
      </c>
      <c r="B28" s="33" t="s">
        <v>450</v>
      </c>
      <c r="C28" s="34" t="s">
        <v>447</v>
      </c>
      <c r="D28" s="35">
        <v>736</v>
      </c>
      <c r="E28" s="36">
        <v>25</v>
      </c>
      <c r="F28" s="35">
        <f t="shared" si="0"/>
        <v>18400</v>
      </c>
    </row>
    <row r="29" spans="1:6">
      <c r="A29" s="32">
        <v>44032</v>
      </c>
      <c r="B29" s="33" t="s">
        <v>450</v>
      </c>
      <c r="C29" s="34" t="s">
        <v>449</v>
      </c>
      <c r="D29" s="35">
        <v>1840</v>
      </c>
      <c r="E29" s="35">
        <v>14</v>
      </c>
      <c r="F29" s="35">
        <f t="shared" si="0"/>
        <v>25760</v>
      </c>
    </row>
    <row r="30" spans="1:6">
      <c r="A30" s="32">
        <v>44038</v>
      </c>
      <c r="B30" s="33" t="s">
        <v>450</v>
      </c>
      <c r="C30" s="34" t="s">
        <v>433</v>
      </c>
      <c r="D30" s="35">
        <v>530</v>
      </c>
      <c r="E30" s="35">
        <v>50</v>
      </c>
      <c r="F30" s="35">
        <f t="shared" si="0"/>
        <v>26500</v>
      </c>
    </row>
    <row r="31" spans="1:6">
      <c r="A31" s="32">
        <v>44038</v>
      </c>
      <c r="B31" s="33" t="s">
        <v>450</v>
      </c>
      <c r="C31" s="34" t="s">
        <v>453</v>
      </c>
      <c r="D31" s="35">
        <v>280</v>
      </c>
      <c r="E31" s="35">
        <v>30</v>
      </c>
      <c r="F31" s="35">
        <f t="shared" si="0"/>
        <v>8400</v>
      </c>
    </row>
    <row r="32" spans="1:6">
      <c r="A32" s="32">
        <v>44050</v>
      </c>
      <c r="B32" s="33" t="s">
        <v>450</v>
      </c>
      <c r="C32" s="34" t="s">
        <v>436</v>
      </c>
      <c r="D32" s="35">
        <v>970</v>
      </c>
      <c r="E32" s="35">
        <v>10</v>
      </c>
      <c r="F32" s="35">
        <f t="shared" si="0"/>
        <v>9700</v>
      </c>
    </row>
    <row r="33" spans="1:6">
      <c r="A33" s="32">
        <v>44053</v>
      </c>
      <c r="B33" s="33" t="s">
        <v>454</v>
      </c>
      <c r="C33" s="34" t="s">
        <v>438</v>
      </c>
      <c r="D33" s="35">
        <v>680</v>
      </c>
      <c r="E33" s="35">
        <v>40</v>
      </c>
      <c r="F33" s="35">
        <f t="shared" si="0"/>
        <v>27200</v>
      </c>
    </row>
    <row r="34" spans="1:6">
      <c r="A34" s="32">
        <v>44062</v>
      </c>
      <c r="B34" s="33" t="s">
        <v>455</v>
      </c>
      <c r="C34" s="34" t="s">
        <v>447</v>
      </c>
      <c r="D34" s="35">
        <v>920</v>
      </c>
      <c r="E34" s="35">
        <v>40</v>
      </c>
      <c r="F34" s="35">
        <f t="shared" si="0"/>
        <v>36800</v>
      </c>
    </row>
    <row r="35" spans="1:6">
      <c r="A35" s="32">
        <v>44082</v>
      </c>
      <c r="B35" s="33" t="s">
        <v>455</v>
      </c>
      <c r="C35" s="34" t="s">
        <v>444</v>
      </c>
      <c r="D35" s="35">
        <v>1380</v>
      </c>
      <c r="E35" s="36">
        <v>20</v>
      </c>
      <c r="F35" s="35">
        <f t="shared" si="0"/>
        <v>27600</v>
      </c>
    </row>
    <row r="36" spans="1:6">
      <c r="A36" s="32">
        <v>44082</v>
      </c>
      <c r="B36" s="33" t="s">
        <v>454</v>
      </c>
      <c r="C36" s="34" t="s">
        <v>435</v>
      </c>
      <c r="D36" s="35">
        <v>1400</v>
      </c>
      <c r="E36" s="35">
        <v>30</v>
      </c>
      <c r="F36" s="35">
        <f t="shared" si="0"/>
        <v>42000</v>
      </c>
    </row>
    <row r="37" spans="1:6">
      <c r="A37" s="32">
        <v>44055</v>
      </c>
      <c r="B37" s="33" t="s">
        <v>455</v>
      </c>
      <c r="C37" s="34" t="s">
        <v>456</v>
      </c>
      <c r="D37" s="35">
        <v>200</v>
      </c>
      <c r="E37" s="35">
        <v>50</v>
      </c>
      <c r="F37" s="35">
        <f t="shared" si="0"/>
        <v>10000</v>
      </c>
    </row>
    <row r="38" spans="1:6">
      <c r="A38" s="32">
        <v>44068</v>
      </c>
      <c r="B38" s="33" t="s">
        <v>455</v>
      </c>
      <c r="C38" s="34" t="s">
        <v>457</v>
      </c>
      <c r="D38" s="35">
        <v>660</v>
      </c>
      <c r="E38" s="35">
        <v>10</v>
      </c>
      <c r="F38" s="35">
        <f t="shared" si="0"/>
        <v>6600</v>
      </c>
    </row>
    <row r="39" spans="1:6">
      <c r="A39" s="32">
        <v>44074</v>
      </c>
      <c r="B39" s="33" t="s">
        <v>454</v>
      </c>
      <c r="C39" s="34" t="s">
        <v>440</v>
      </c>
      <c r="D39" s="35">
        <v>127.5</v>
      </c>
      <c r="E39" s="35">
        <v>25</v>
      </c>
      <c r="F39" s="35">
        <f t="shared" si="0"/>
        <v>3187.5</v>
      </c>
    </row>
    <row r="40" spans="1:6">
      <c r="A40" s="32">
        <v>44090</v>
      </c>
      <c r="B40" s="33" t="s">
        <v>455</v>
      </c>
      <c r="C40" s="34" t="s">
        <v>436</v>
      </c>
      <c r="D40" s="35">
        <v>482.5</v>
      </c>
      <c r="E40" s="35">
        <v>50</v>
      </c>
      <c r="F40" s="35">
        <f t="shared" si="0"/>
        <v>24125</v>
      </c>
    </row>
    <row r="41" spans="1:6">
      <c r="A41" s="32">
        <v>44092</v>
      </c>
      <c r="B41" s="33" t="s">
        <v>458</v>
      </c>
      <c r="C41" s="34" t="s">
        <v>432</v>
      </c>
      <c r="D41" s="35">
        <v>530</v>
      </c>
      <c r="E41" s="36">
        <v>10</v>
      </c>
      <c r="F41" s="35">
        <f t="shared" si="0"/>
        <v>5300</v>
      </c>
    </row>
    <row r="42" spans="1:6">
      <c r="A42" s="32">
        <v>44094</v>
      </c>
      <c r="B42" s="33" t="s">
        <v>458</v>
      </c>
      <c r="C42" s="34" t="s">
        <v>443</v>
      </c>
      <c r="D42" s="35">
        <v>250</v>
      </c>
      <c r="E42" s="35">
        <v>17</v>
      </c>
      <c r="F42" s="35">
        <f t="shared" si="0"/>
        <v>4250</v>
      </c>
    </row>
    <row r="43" spans="1:6">
      <c r="A43" s="32">
        <v>44107</v>
      </c>
      <c r="B43" s="33" t="s">
        <v>458</v>
      </c>
      <c r="C43" s="34" t="s">
        <v>459</v>
      </c>
      <c r="D43" s="35">
        <v>200</v>
      </c>
      <c r="E43" s="35">
        <v>30</v>
      </c>
      <c r="F43" s="35">
        <f t="shared" si="0"/>
        <v>6000</v>
      </c>
    </row>
    <row r="44" spans="1:6">
      <c r="A44" s="32">
        <v>44129</v>
      </c>
      <c r="B44" s="33" t="s">
        <v>458</v>
      </c>
      <c r="C44" s="34" t="s">
        <v>460</v>
      </c>
      <c r="D44" s="35">
        <v>598</v>
      </c>
      <c r="E44" s="35">
        <v>15</v>
      </c>
      <c r="F44" s="35">
        <f t="shared" si="0"/>
        <v>8970</v>
      </c>
    </row>
    <row r="45" spans="1:6">
      <c r="A45" s="32">
        <v>44152</v>
      </c>
      <c r="B45" s="33" t="s">
        <v>458</v>
      </c>
      <c r="C45" s="34" t="s">
        <v>457</v>
      </c>
      <c r="D45" s="35">
        <v>220</v>
      </c>
      <c r="E45" s="35">
        <v>10</v>
      </c>
      <c r="F45" s="35">
        <f t="shared" si="0"/>
        <v>2200</v>
      </c>
    </row>
    <row r="46" spans="1:6">
      <c r="A46" s="32">
        <v>44188</v>
      </c>
      <c r="B46" s="33" t="s">
        <v>458</v>
      </c>
      <c r="C46" s="34" t="s">
        <v>449</v>
      </c>
      <c r="D46" s="35">
        <v>92</v>
      </c>
      <c r="E46" s="35">
        <v>30</v>
      </c>
      <c r="F46" s="35">
        <f t="shared" si="0"/>
        <v>2760</v>
      </c>
    </row>
  </sheetData>
  <mergeCells count="1">
    <mergeCell ref="A1:F1"/>
  </mergeCells>
  <phoneticPr fontId="3" type="noConversion"/>
  <conditionalFormatting sqref="F4:F4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P22"/>
  <sheetViews>
    <sheetView topLeftCell="B1" workbookViewId="0">
      <selection activeCell="Q7" sqref="Q7"/>
    </sheetView>
  </sheetViews>
  <sheetFormatPr defaultRowHeight="17.399999999999999"/>
  <cols>
    <col min="13" max="13" width="11.19921875" customWidth="1"/>
    <col min="14" max="14" width="10.59765625" customWidth="1"/>
    <col min="15" max="16" width="12.59765625" bestFit="1" customWidth="1"/>
  </cols>
  <sheetData>
    <row r="5" spans="13:16">
      <c r="M5" s="126" t="s">
        <v>895</v>
      </c>
      <c r="N5" s="126" t="s">
        <v>896</v>
      </c>
      <c r="O5" t="s">
        <v>889</v>
      </c>
      <c r="P5" t="s">
        <v>890</v>
      </c>
    </row>
    <row r="6" spans="13:16">
      <c r="M6" t="s">
        <v>891</v>
      </c>
      <c r="O6" s="127"/>
      <c r="P6" s="127"/>
    </row>
    <row r="7" spans="13:16">
      <c r="N7" s="128" t="s">
        <v>877</v>
      </c>
      <c r="O7" s="129">
        <v>27.5</v>
      </c>
      <c r="P7" s="129">
        <v>18750</v>
      </c>
    </row>
    <row r="8" spans="13:16">
      <c r="N8" s="128" t="s">
        <v>878</v>
      </c>
      <c r="O8" s="129">
        <v>30.5</v>
      </c>
      <c r="P8" s="129">
        <v>23722.5</v>
      </c>
    </row>
    <row r="9" spans="13:16">
      <c r="N9" s="128" t="s">
        <v>879</v>
      </c>
      <c r="O9" s="129">
        <v>25</v>
      </c>
      <c r="P9" s="129">
        <v>33421.333333333336</v>
      </c>
    </row>
    <row r="10" spans="13:16">
      <c r="M10" t="s">
        <v>892</v>
      </c>
      <c r="O10" s="129"/>
      <c r="P10" s="129"/>
    </row>
    <row r="11" spans="13:16">
      <c r="N11" s="128" t="s">
        <v>880</v>
      </c>
      <c r="O11" s="129">
        <v>25</v>
      </c>
      <c r="P11" s="129">
        <v>30780</v>
      </c>
    </row>
    <row r="12" spans="13:16">
      <c r="N12" s="128" t="s">
        <v>881</v>
      </c>
      <c r="O12" s="129">
        <v>24.5</v>
      </c>
      <c r="P12" s="129">
        <v>9210.625</v>
      </c>
    </row>
    <row r="13" spans="13:16">
      <c r="N13" s="128" t="s">
        <v>882</v>
      </c>
      <c r="O13" s="129">
        <v>28.333333333333332</v>
      </c>
      <c r="P13" s="129">
        <v>41131.666666666664</v>
      </c>
    </row>
    <row r="14" spans="13:16">
      <c r="M14" t="s">
        <v>893</v>
      </c>
      <c r="O14" s="129"/>
      <c r="P14" s="129"/>
    </row>
    <row r="15" spans="13:16">
      <c r="N15" s="128" t="s">
        <v>883</v>
      </c>
      <c r="O15" s="129">
        <v>34.142857142857146</v>
      </c>
      <c r="P15" s="129">
        <v>24351.428571428572</v>
      </c>
    </row>
    <row r="16" spans="13:16">
      <c r="N16" s="128" t="s">
        <v>884</v>
      </c>
      <c r="O16" s="129">
        <v>29.166666666666668</v>
      </c>
      <c r="P16" s="129">
        <v>15581.25</v>
      </c>
    </row>
    <row r="17" spans="13:16">
      <c r="N17" s="128" t="s">
        <v>885</v>
      </c>
      <c r="O17" s="129">
        <v>25.4</v>
      </c>
      <c r="P17" s="129">
        <v>20655</v>
      </c>
    </row>
    <row r="18" spans="13:16">
      <c r="M18" t="s">
        <v>894</v>
      </c>
      <c r="O18" s="129"/>
      <c r="P18" s="129"/>
    </row>
    <row r="19" spans="13:16">
      <c r="N19" s="128" t="s">
        <v>886</v>
      </c>
      <c r="O19" s="129">
        <v>22.5</v>
      </c>
      <c r="P19" s="129">
        <v>7485</v>
      </c>
    </row>
    <row r="20" spans="13:16">
      <c r="N20" s="128" t="s">
        <v>887</v>
      </c>
      <c r="O20" s="129">
        <v>10</v>
      </c>
      <c r="P20" s="129">
        <v>2200</v>
      </c>
    </row>
    <row r="21" spans="13:16">
      <c r="N21" s="128" t="s">
        <v>888</v>
      </c>
      <c r="O21" s="129">
        <v>30</v>
      </c>
      <c r="P21" s="129">
        <v>2760</v>
      </c>
    </row>
    <row r="22" spans="13:16">
      <c r="M22" t="s">
        <v>876</v>
      </c>
      <c r="O22" s="129">
        <v>27.953488372093023</v>
      </c>
      <c r="P22" s="129">
        <v>22885.529069767443</v>
      </c>
    </row>
  </sheetData>
  <phoneticPr fontId="3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showZeros="0" workbookViewId="0">
      <selection activeCell="K9" sqref="K9"/>
    </sheetView>
  </sheetViews>
  <sheetFormatPr defaultColWidth="9" defaultRowHeight="14.4"/>
  <cols>
    <col min="1" max="1" width="1.3984375" style="37" customWidth="1"/>
    <col min="2" max="3" width="12.8984375" style="37" customWidth="1"/>
    <col min="4" max="4" width="8.8984375" style="37" customWidth="1"/>
    <col min="5" max="5" width="13.19921875" style="37" customWidth="1"/>
    <col min="6" max="6" width="12.296875" style="38" customWidth="1"/>
    <col min="7" max="7" width="13.3984375" style="38" customWidth="1"/>
    <col min="8" max="8" width="14.19921875" style="37" customWidth="1"/>
    <col min="9" max="9" width="15.09765625" style="37" bestFit="1" customWidth="1"/>
    <col min="10" max="16384" width="9" style="37"/>
  </cols>
  <sheetData>
    <row r="1" spans="2:10" ht="15" thickBot="1"/>
    <row r="2" spans="2:10" ht="18" thickBot="1">
      <c r="B2" s="47" t="s">
        <v>469</v>
      </c>
      <c r="C2" s="46" t="s">
        <v>468</v>
      </c>
      <c r="F2"/>
      <c r="G2"/>
      <c r="H2"/>
      <c r="I2"/>
    </row>
    <row r="3" spans="2:10" ht="17.399999999999999">
      <c r="B3" s="45">
        <v>80000000</v>
      </c>
      <c r="C3" s="44">
        <f t="shared" ref="C3:C17" si="0">+B3*0.5%</f>
        <v>400000</v>
      </c>
      <c r="F3"/>
      <c r="G3"/>
      <c r="H3"/>
      <c r="I3"/>
    </row>
    <row r="4" spans="2:10" ht="17.399999999999999">
      <c r="B4" s="43">
        <f t="shared" ref="B4:B17" si="1">+B3+5000000</f>
        <v>85000000</v>
      </c>
      <c r="C4" s="42">
        <f t="shared" si="0"/>
        <v>425000</v>
      </c>
      <c r="F4"/>
      <c r="G4"/>
      <c r="H4"/>
      <c r="I4"/>
    </row>
    <row r="5" spans="2:10" ht="17.399999999999999">
      <c r="B5" s="43">
        <f t="shared" si="1"/>
        <v>90000000</v>
      </c>
      <c r="C5" s="42">
        <f t="shared" si="0"/>
        <v>450000</v>
      </c>
      <c r="F5"/>
      <c r="G5"/>
      <c r="H5"/>
      <c r="I5"/>
    </row>
    <row r="6" spans="2:10">
      <c r="B6" s="43">
        <f t="shared" si="1"/>
        <v>95000000</v>
      </c>
      <c r="C6" s="42">
        <f t="shared" si="0"/>
        <v>475000</v>
      </c>
    </row>
    <row r="7" spans="2:10" ht="17.399999999999999">
      <c r="B7" s="43">
        <f t="shared" si="1"/>
        <v>100000000</v>
      </c>
      <c r="C7" s="42">
        <f t="shared" si="0"/>
        <v>500000</v>
      </c>
      <c r="E7"/>
      <c r="F7"/>
      <c r="G7"/>
      <c r="H7"/>
      <c r="I7"/>
    </row>
    <row r="8" spans="2:10" ht="17.399999999999999">
      <c r="B8" s="43">
        <f t="shared" si="1"/>
        <v>105000000</v>
      </c>
      <c r="C8" s="42">
        <f t="shared" si="0"/>
        <v>525000</v>
      </c>
      <c r="E8"/>
      <c r="F8"/>
      <c r="G8"/>
      <c r="H8"/>
      <c r="I8"/>
    </row>
    <row r="9" spans="2:10" ht="17.399999999999999">
      <c r="B9" s="43">
        <f t="shared" si="1"/>
        <v>110000000</v>
      </c>
      <c r="C9" s="42">
        <f t="shared" si="0"/>
        <v>550000</v>
      </c>
      <c r="D9"/>
      <c r="E9" s="130" t="s">
        <v>875</v>
      </c>
      <c r="F9" s="115" t="s">
        <v>899</v>
      </c>
      <c r="G9" s="115" t="s">
        <v>897</v>
      </c>
      <c r="H9" s="115" t="s">
        <v>898</v>
      </c>
      <c r="I9"/>
      <c r="J9"/>
    </row>
    <row r="10" spans="2:10" ht="17.399999999999999">
      <c r="B10" s="43">
        <f t="shared" si="1"/>
        <v>115000000</v>
      </c>
      <c r="C10" s="42">
        <f t="shared" si="0"/>
        <v>575000</v>
      </c>
      <c r="D10"/>
      <c r="E10" s="131" t="s">
        <v>900</v>
      </c>
      <c r="F10" s="132">
        <v>4</v>
      </c>
      <c r="G10" s="133">
        <v>350000000</v>
      </c>
      <c r="H10" s="133">
        <v>1750000</v>
      </c>
      <c r="I10"/>
      <c r="J10"/>
    </row>
    <row r="11" spans="2:10" ht="17.399999999999999">
      <c r="B11" s="43">
        <f t="shared" si="1"/>
        <v>120000000</v>
      </c>
      <c r="C11" s="42">
        <f t="shared" si="0"/>
        <v>600000</v>
      </c>
      <c r="D11"/>
      <c r="E11" s="131" t="s">
        <v>902</v>
      </c>
      <c r="F11" s="132">
        <v>8</v>
      </c>
      <c r="G11" s="133">
        <v>940000000</v>
      </c>
      <c r="H11" s="133">
        <v>4700000</v>
      </c>
      <c r="I11"/>
      <c r="J11"/>
    </row>
    <row r="12" spans="2:10" ht="17.399999999999999">
      <c r="B12" s="43">
        <f t="shared" si="1"/>
        <v>125000000</v>
      </c>
      <c r="C12" s="42">
        <f t="shared" si="0"/>
        <v>625000</v>
      </c>
      <c r="D12"/>
      <c r="E12" s="131" t="s">
        <v>901</v>
      </c>
      <c r="F12" s="132">
        <v>3</v>
      </c>
      <c r="G12" s="133">
        <v>435000000</v>
      </c>
      <c r="H12" s="133">
        <v>2175000</v>
      </c>
      <c r="I12"/>
      <c r="J12"/>
    </row>
    <row r="13" spans="2:10" ht="17.399999999999999">
      <c r="B13" s="43">
        <f t="shared" si="1"/>
        <v>130000000</v>
      </c>
      <c r="C13" s="42">
        <f t="shared" si="0"/>
        <v>650000</v>
      </c>
      <c r="D13"/>
      <c r="E13"/>
      <c r="F13"/>
      <c r="G13"/>
      <c r="H13"/>
      <c r="I13"/>
      <c r="J13"/>
    </row>
    <row r="14" spans="2:10" ht="17.399999999999999">
      <c r="B14" s="43">
        <f t="shared" si="1"/>
        <v>135000000</v>
      </c>
      <c r="C14" s="42">
        <f t="shared" si="0"/>
        <v>675000</v>
      </c>
      <c r="D14"/>
      <c r="E14"/>
      <c r="F14"/>
      <c r="G14"/>
      <c r="H14"/>
      <c r="I14"/>
      <c r="J14"/>
    </row>
    <row r="15" spans="2:10" ht="17.399999999999999">
      <c r="B15" s="43">
        <f t="shared" si="1"/>
        <v>140000000</v>
      </c>
      <c r="C15" s="42">
        <f t="shared" si="0"/>
        <v>700000</v>
      </c>
      <c r="D15"/>
      <c r="E15"/>
      <c r="F15"/>
      <c r="G15"/>
      <c r="H15"/>
      <c r="I15"/>
      <c r="J15"/>
    </row>
    <row r="16" spans="2:10" ht="17.399999999999999">
      <c r="B16" s="43">
        <f t="shared" si="1"/>
        <v>145000000</v>
      </c>
      <c r="C16" s="42">
        <f t="shared" si="0"/>
        <v>725000</v>
      </c>
      <c r="D16"/>
      <c r="E16"/>
      <c r="F16"/>
      <c r="G16"/>
      <c r="H16"/>
      <c r="I16"/>
      <c r="J16"/>
    </row>
    <row r="17" spans="2:10" ht="18" thickBot="1">
      <c r="B17" s="41">
        <f t="shared" si="1"/>
        <v>150000000</v>
      </c>
      <c r="C17" s="40">
        <f t="shared" si="0"/>
        <v>750000</v>
      </c>
      <c r="D17"/>
      <c r="E17"/>
      <c r="F17"/>
      <c r="G17"/>
      <c r="H17"/>
      <c r="I17"/>
      <c r="J17"/>
    </row>
    <row r="18" spans="2:10" ht="17.399999999999999">
      <c r="D18"/>
      <c r="E18"/>
      <c r="F18"/>
      <c r="G18"/>
      <c r="H18"/>
      <c r="I18"/>
      <c r="J18"/>
    </row>
    <row r="19" spans="2:10" ht="17.399999999999999">
      <c r="D19"/>
      <c r="E19"/>
      <c r="F19"/>
      <c r="G19"/>
      <c r="H19"/>
      <c r="I19"/>
      <c r="J19"/>
    </row>
    <row r="20" spans="2:10" ht="17.399999999999999">
      <c r="D20"/>
      <c r="E20"/>
      <c r="F20"/>
      <c r="G20"/>
      <c r="H20"/>
      <c r="I20"/>
      <c r="J20"/>
    </row>
    <row r="21" spans="2:10" ht="17.399999999999999">
      <c r="D21"/>
      <c r="E21"/>
      <c r="F21"/>
      <c r="G21"/>
      <c r="H21"/>
      <c r="I21"/>
      <c r="J21"/>
    </row>
    <row r="22" spans="2:10" ht="17.399999999999999">
      <c r="D22"/>
      <c r="E22"/>
      <c r="F22"/>
      <c r="G22"/>
      <c r="H22"/>
      <c r="I22"/>
      <c r="J22"/>
    </row>
    <row r="23" spans="2:10" ht="17.399999999999999">
      <c r="D23"/>
      <c r="E23"/>
      <c r="F23"/>
      <c r="G23"/>
      <c r="H23"/>
      <c r="I23"/>
      <c r="J23"/>
    </row>
    <row r="24" spans="2:10" ht="17.399999999999999">
      <c r="D24"/>
      <c r="E24"/>
      <c r="F24"/>
      <c r="G24"/>
      <c r="H24"/>
      <c r="I24"/>
      <c r="J24"/>
    </row>
    <row r="25" spans="2:10" ht="17.399999999999999">
      <c r="D25"/>
      <c r="E25"/>
      <c r="F25"/>
      <c r="G25"/>
      <c r="H25"/>
      <c r="I25"/>
      <c r="J25"/>
    </row>
    <row r="26" spans="2:10" ht="17.399999999999999">
      <c r="D26"/>
      <c r="E26"/>
      <c r="F26"/>
      <c r="G26"/>
      <c r="H26"/>
      <c r="I26"/>
      <c r="J26"/>
    </row>
    <row r="27" spans="2:10" ht="17.399999999999999">
      <c r="D27"/>
      <c r="E27"/>
      <c r="F27"/>
      <c r="G27"/>
      <c r="H27"/>
      <c r="I27"/>
      <c r="J27"/>
    </row>
    <row r="28" spans="2:10" ht="17.399999999999999">
      <c r="D28"/>
      <c r="E28"/>
      <c r="F28"/>
      <c r="G28"/>
      <c r="H28"/>
      <c r="I28"/>
      <c r="J28"/>
    </row>
    <row r="29" spans="2:10" ht="17.399999999999999">
      <c r="D29"/>
      <c r="E29"/>
      <c r="F29"/>
      <c r="G29"/>
      <c r="H29"/>
      <c r="I29"/>
      <c r="J29"/>
    </row>
    <row r="30" spans="2:10" ht="17.399999999999999">
      <c r="D30"/>
      <c r="E30"/>
      <c r="F30"/>
      <c r="G30"/>
      <c r="H30"/>
      <c r="I30"/>
      <c r="J30"/>
    </row>
    <row r="31" spans="2:10" ht="17.399999999999999">
      <c r="D31"/>
      <c r="E31"/>
      <c r="F31"/>
      <c r="G31"/>
      <c r="H31"/>
      <c r="I31"/>
      <c r="J31"/>
    </row>
    <row r="32" spans="2:10" ht="17.399999999999999">
      <c r="D32"/>
      <c r="E32"/>
      <c r="F32"/>
      <c r="G32"/>
      <c r="H32"/>
      <c r="I32"/>
      <c r="J32"/>
    </row>
    <row r="33" spans="4:10" ht="17.399999999999999">
      <c r="D33"/>
      <c r="E33"/>
      <c r="F33"/>
      <c r="G33"/>
      <c r="H33"/>
      <c r="I33"/>
      <c r="J33"/>
    </row>
    <row r="34" spans="4:10" ht="17.399999999999999">
      <c r="D34"/>
      <c r="E34"/>
      <c r="F34"/>
      <c r="G34"/>
      <c r="H34"/>
      <c r="I34"/>
      <c r="J34"/>
    </row>
    <row r="35" spans="4:10" ht="17.399999999999999">
      <c r="D35"/>
      <c r="E35"/>
      <c r="F35"/>
      <c r="G35"/>
      <c r="H35"/>
      <c r="I35"/>
      <c r="J35"/>
    </row>
    <row r="36" spans="4:10" ht="17.399999999999999">
      <c r="D36"/>
      <c r="E36"/>
      <c r="F36"/>
      <c r="G36"/>
      <c r="H36"/>
      <c r="I36"/>
      <c r="J36"/>
    </row>
    <row r="37" spans="4:10" ht="17.399999999999999">
      <c r="D37"/>
      <c r="E37"/>
      <c r="F37"/>
      <c r="G37"/>
      <c r="H37"/>
      <c r="I37"/>
      <c r="J37"/>
    </row>
    <row r="38" spans="4:10" ht="17.399999999999999">
      <c r="D38"/>
      <c r="E38"/>
      <c r="F38"/>
      <c r="G38"/>
      <c r="H38"/>
      <c r="I38"/>
      <c r="J38"/>
    </row>
    <row r="39" spans="4:10" ht="17.399999999999999">
      <c r="D39"/>
      <c r="E39"/>
      <c r="F39"/>
      <c r="G39"/>
      <c r="H39"/>
      <c r="I39"/>
      <c r="J39"/>
    </row>
    <row r="40" spans="4:10" ht="17.399999999999999">
      <c r="D40"/>
      <c r="E40"/>
      <c r="F40"/>
      <c r="G40"/>
      <c r="H40"/>
      <c r="I40"/>
      <c r="J40"/>
    </row>
    <row r="41" spans="4:10" ht="17.399999999999999">
      <c r="E41"/>
      <c r="F41"/>
      <c r="G41"/>
      <c r="H41"/>
    </row>
    <row r="42" spans="4:10" ht="17.399999999999999">
      <c r="E42"/>
      <c r="F42"/>
      <c r="G42"/>
      <c r="H42"/>
    </row>
    <row r="43" spans="4:10" ht="17.399999999999999">
      <c r="E43"/>
      <c r="F43"/>
      <c r="G43"/>
      <c r="H43"/>
    </row>
    <row r="44" spans="4:10">
      <c r="E44" s="39"/>
      <c r="F44" s="39"/>
      <c r="G44" s="39"/>
      <c r="H44" s="39"/>
    </row>
    <row r="45" spans="4:10">
      <c r="E45" s="39"/>
      <c r="F45" s="39"/>
      <c r="G45" s="39"/>
      <c r="H45" s="39"/>
    </row>
    <row r="46" spans="4:10">
      <c r="E46" s="39"/>
      <c r="F46" s="39"/>
      <c r="G46" s="39"/>
      <c r="H46" s="39"/>
    </row>
    <row r="47" spans="4:10">
      <c r="E47" s="39"/>
      <c r="F47" s="39"/>
      <c r="G47" s="39"/>
      <c r="H47" s="39"/>
    </row>
    <row r="48" spans="4:10">
      <c r="E48" s="39"/>
      <c r="F48" s="39"/>
      <c r="G48" s="39"/>
      <c r="H48" s="39"/>
    </row>
  </sheetData>
  <phoneticPr fontId="3" type="noConversion"/>
  <pageMargins left="0.75" right="0.75" top="1" bottom="1" header="0.5" footer="0.5"/>
  <pageSetup paperSize="9" orientation="portrait" horizontalDpi="4294967293" verticalDpi="4294967293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workbookViewId="0">
      <selection activeCell="J12" sqref="J12"/>
    </sheetView>
  </sheetViews>
  <sheetFormatPr defaultRowHeight="17.399999999999999"/>
  <cols>
    <col min="5" max="5" width="14.8984375" customWidth="1"/>
    <col min="9" max="9" width="12.19921875" customWidth="1"/>
    <col min="10" max="11" width="17.09765625" customWidth="1"/>
  </cols>
  <sheetData>
    <row r="1" spans="1:6">
      <c r="A1" s="63" t="s">
        <v>688</v>
      </c>
      <c r="B1" s="63"/>
      <c r="C1" s="61"/>
      <c r="D1" s="61"/>
      <c r="E1" s="62"/>
      <c r="F1" s="60"/>
    </row>
    <row r="2" spans="1:6">
      <c r="A2" s="61"/>
      <c r="B2" s="61"/>
      <c r="C2" s="61"/>
      <c r="D2" s="61"/>
      <c r="E2" s="61"/>
      <c r="F2" s="60"/>
    </row>
    <row r="3" spans="1:6">
      <c r="A3" s="59" t="s">
        <v>687</v>
      </c>
      <c r="B3" s="59" t="s">
        <v>686</v>
      </c>
      <c r="C3" s="59" t="s">
        <v>685</v>
      </c>
      <c r="D3" s="59" t="s">
        <v>684</v>
      </c>
      <c r="E3" s="59" t="s">
        <v>683</v>
      </c>
      <c r="F3" s="58" t="s">
        <v>682</v>
      </c>
    </row>
    <row r="4" spans="1:6">
      <c r="A4" s="49" t="s">
        <v>681</v>
      </c>
      <c r="B4" s="49" t="s">
        <v>680</v>
      </c>
      <c r="C4" s="51">
        <v>35339</v>
      </c>
      <c r="D4" s="50">
        <f t="shared" ref="D4:D35" ca="1" si="0">YEAR(TODAY())-YEAR(C4)</f>
        <v>26</v>
      </c>
      <c r="E4" s="49" t="s">
        <v>470</v>
      </c>
      <c r="F4" s="55">
        <v>1750</v>
      </c>
    </row>
    <row r="5" spans="1:6">
      <c r="A5" s="49" t="s">
        <v>679</v>
      </c>
      <c r="B5" s="49" t="s">
        <v>646</v>
      </c>
      <c r="C5" s="51">
        <v>27046</v>
      </c>
      <c r="D5" s="50">
        <f t="shared" ca="1" si="0"/>
        <v>48</v>
      </c>
      <c r="E5" s="49" t="s">
        <v>470</v>
      </c>
      <c r="F5" s="55">
        <v>21931</v>
      </c>
    </row>
    <row r="6" spans="1:6">
      <c r="A6" s="49" t="s">
        <v>678</v>
      </c>
      <c r="B6" s="49" t="s">
        <v>646</v>
      </c>
      <c r="C6" s="51">
        <v>33664</v>
      </c>
      <c r="D6" s="50">
        <f t="shared" ca="1" si="0"/>
        <v>30</v>
      </c>
      <c r="E6" s="49" t="s">
        <v>470</v>
      </c>
      <c r="F6" s="55">
        <v>46360</v>
      </c>
    </row>
    <row r="7" spans="1:6">
      <c r="A7" s="49" t="s">
        <v>677</v>
      </c>
      <c r="B7" s="49" t="s">
        <v>652</v>
      </c>
      <c r="C7" s="51">
        <v>25887</v>
      </c>
      <c r="D7" s="50">
        <f t="shared" ca="1" si="0"/>
        <v>52</v>
      </c>
      <c r="E7" s="49" t="s">
        <v>470</v>
      </c>
      <c r="F7" s="55">
        <v>10903</v>
      </c>
    </row>
    <row r="8" spans="1:6">
      <c r="A8" s="49" t="s">
        <v>676</v>
      </c>
      <c r="B8" s="49" t="s">
        <v>646</v>
      </c>
      <c r="C8" s="51">
        <v>24839</v>
      </c>
      <c r="D8" s="50">
        <f t="shared" ca="1" si="0"/>
        <v>54</v>
      </c>
      <c r="E8" s="49" t="s">
        <v>470</v>
      </c>
      <c r="F8" s="55">
        <v>11770</v>
      </c>
    </row>
    <row r="9" spans="1:6">
      <c r="A9" s="49" t="s">
        <v>467</v>
      </c>
      <c r="B9" s="49" t="s">
        <v>646</v>
      </c>
      <c r="C9" s="51">
        <v>27242</v>
      </c>
      <c r="D9" s="50">
        <f t="shared" ca="1" si="0"/>
        <v>48</v>
      </c>
      <c r="E9" s="49" t="s">
        <v>470</v>
      </c>
      <c r="F9" s="55">
        <v>292035</v>
      </c>
    </row>
    <row r="10" spans="1:6">
      <c r="A10" s="49" t="s">
        <v>466</v>
      </c>
      <c r="B10" s="49" t="s">
        <v>646</v>
      </c>
      <c r="C10" s="51">
        <v>25604</v>
      </c>
      <c r="D10" s="50">
        <f t="shared" ca="1" si="0"/>
        <v>52</v>
      </c>
      <c r="E10" s="49" t="s">
        <v>470</v>
      </c>
      <c r="F10" s="55">
        <v>583588</v>
      </c>
    </row>
    <row r="11" spans="1:6">
      <c r="A11" s="49" t="s">
        <v>675</v>
      </c>
      <c r="B11" s="49" t="s">
        <v>652</v>
      </c>
      <c r="C11" s="51">
        <v>25632</v>
      </c>
      <c r="D11" s="50">
        <f t="shared" ca="1" si="0"/>
        <v>52</v>
      </c>
      <c r="E11" s="49" t="s">
        <v>470</v>
      </c>
      <c r="F11" s="55">
        <v>653362</v>
      </c>
    </row>
    <row r="12" spans="1:6">
      <c r="A12" s="49" t="s">
        <v>465</v>
      </c>
      <c r="B12" s="49" t="s">
        <v>646</v>
      </c>
      <c r="C12" s="51">
        <v>25663</v>
      </c>
      <c r="D12" s="50">
        <f t="shared" ca="1" si="0"/>
        <v>52</v>
      </c>
      <c r="E12" s="49" t="s">
        <v>470</v>
      </c>
      <c r="F12" s="55">
        <v>432406</v>
      </c>
    </row>
    <row r="13" spans="1:6">
      <c r="A13" s="49" t="s">
        <v>674</v>
      </c>
      <c r="B13" s="49" t="s">
        <v>652</v>
      </c>
      <c r="C13" s="51">
        <v>25693</v>
      </c>
      <c r="D13" s="50">
        <f t="shared" ca="1" si="0"/>
        <v>52</v>
      </c>
      <c r="E13" s="49" t="s">
        <v>470</v>
      </c>
      <c r="F13" s="55">
        <v>337266</v>
      </c>
    </row>
    <row r="14" spans="1:6">
      <c r="A14" s="49" t="s">
        <v>464</v>
      </c>
      <c r="B14" s="49" t="s">
        <v>652</v>
      </c>
      <c r="C14" s="51">
        <v>25724</v>
      </c>
      <c r="D14" s="50">
        <f t="shared" ca="1" si="0"/>
        <v>52</v>
      </c>
      <c r="E14" s="49" t="s">
        <v>470</v>
      </c>
      <c r="F14" s="55">
        <v>426809</v>
      </c>
    </row>
    <row r="15" spans="1:6">
      <c r="A15" s="49" t="s">
        <v>463</v>
      </c>
      <c r="B15" s="49" t="s">
        <v>652</v>
      </c>
      <c r="C15" s="51">
        <v>25754</v>
      </c>
      <c r="D15" s="50">
        <f t="shared" ca="1" si="0"/>
        <v>52</v>
      </c>
      <c r="E15" s="49" t="s">
        <v>470</v>
      </c>
      <c r="F15" s="55">
        <v>952369</v>
      </c>
    </row>
    <row r="16" spans="1:6">
      <c r="A16" s="49" t="s">
        <v>462</v>
      </c>
      <c r="B16" s="49" t="s">
        <v>652</v>
      </c>
      <c r="C16" s="51">
        <v>25785</v>
      </c>
      <c r="D16" s="50">
        <f t="shared" ca="1" si="0"/>
        <v>52</v>
      </c>
      <c r="E16" s="49" t="s">
        <v>470</v>
      </c>
      <c r="F16" s="55">
        <v>953116</v>
      </c>
    </row>
    <row r="17" spans="1:6">
      <c r="A17" s="49" t="s">
        <v>673</v>
      </c>
      <c r="B17" s="49" t="s">
        <v>652</v>
      </c>
      <c r="C17" s="51">
        <v>25816</v>
      </c>
      <c r="D17" s="50">
        <f t="shared" ca="1" si="0"/>
        <v>52</v>
      </c>
      <c r="E17" s="49" t="s">
        <v>470</v>
      </c>
      <c r="F17" s="55">
        <v>341419</v>
      </c>
    </row>
    <row r="18" spans="1:6">
      <c r="A18" s="49" t="s">
        <v>461</v>
      </c>
      <c r="B18" s="49" t="s">
        <v>646</v>
      </c>
      <c r="C18" s="51">
        <v>25846</v>
      </c>
      <c r="D18" s="50">
        <f t="shared" ca="1" si="0"/>
        <v>52</v>
      </c>
      <c r="E18" s="49" t="s">
        <v>470</v>
      </c>
      <c r="F18" s="55">
        <v>59798</v>
      </c>
    </row>
    <row r="19" spans="1:6">
      <c r="A19" s="49" t="s">
        <v>672</v>
      </c>
      <c r="B19" s="49" t="s">
        <v>652</v>
      </c>
      <c r="C19" s="51">
        <v>25877</v>
      </c>
      <c r="D19" s="50">
        <f t="shared" ca="1" si="0"/>
        <v>52</v>
      </c>
      <c r="E19" s="49" t="s">
        <v>470</v>
      </c>
      <c r="F19" s="55">
        <v>798560</v>
      </c>
    </row>
    <row r="20" spans="1:6">
      <c r="A20" s="49" t="s">
        <v>671</v>
      </c>
      <c r="B20" s="49" t="s">
        <v>652</v>
      </c>
      <c r="C20" s="51">
        <v>25907</v>
      </c>
      <c r="D20" s="50">
        <f t="shared" ca="1" si="0"/>
        <v>52</v>
      </c>
      <c r="E20" s="49" t="s">
        <v>470</v>
      </c>
      <c r="F20" s="55">
        <v>676686</v>
      </c>
    </row>
    <row r="21" spans="1:6">
      <c r="A21" s="49" t="s">
        <v>670</v>
      </c>
      <c r="B21" s="49" t="s">
        <v>646</v>
      </c>
      <c r="C21" s="51">
        <v>25938</v>
      </c>
      <c r="D21" s="50">
        <f t="shared" ca="1" si="0"/>
        <v>51</v>
      </c>
      <c r="E21" s="49" t="s">
        <v>470</v>
      </c>
      <c r="F21" s="55">
        <v>113154</v>
      </c>
    </row>
    <row r="22" spans="1:6">
      <c r="A22" s="49" t="s">
        <v>669</v>
      </c>
      <c r="B22" s="49" t="s">
        <v>646</v>
      </c>
      <c r="C22" s="57">
        <v>33817</v>
      </c>
      <c r="D22" s="50">
        <f t="shared" ca="1" si="0"/>
        <v>30</v>
      </c>
      <c r="E22" s="49" t="s">
        <v>470</v>
      </c>
      <c r="F22" s="55">
        <v>495207</v>
      </c>
    </row>
    <row r="23" spans="1:6">
      <c r="A23" s="49" t="s">
        <v>668</v>
      </c>
      <c r="B23" s="49" t="s">
        <v>646</v>
      </c>
      <c r="C23" s="57">
        <v>34673</v>
      </c>
      <c r="D23" s="50">
        <f t="shared" ca="1" si="0"/>
        <v>28</v>
      </c>
      <c r="E23" s="49" t="s">
        <v>470</v>
      </c>
      <c r="F23" s="55">
        <v>23889</v>
      </c>
    </row>
    <row r="24" spans="1:6">
      <c r="A24" s="49" t="s">
        <v>667</v>
      </c>
      <c r="B24" s="49" t="s">
        <v>646</v>
      </c>
      <c r="C24" s="57">
        <v>36342</v>
      </c>
      <c r="D24" s="50">
        <f t="shared" ca="1" si="0"/>
        <v>23</v>
      </c>
      <c r="E24" s="49" t="s">
        <v>470</v>
      </c>
      <c r="F24" s="55">
        <v>4819</v>
      </c>
    </row>
    <row r="25" spans="1:6">
      <c r="A25" s="49" t="s">
        <v>666</v>
      </c>
      <c r="B25" s="49" t="s">
        <v>652</v>
      </c>
      <c r="C25" s="57">
        <v>35247</v>
      </c>
      <c r="D25" s="50">
        <f t="shared" ca="1" si="0"/>
        <v>26</v>
      </c>
      <c r="E25" s="49" t="s">
        <v>470</v>
      </c>
      <c r="F25" s="55">
        <v>292000</v>
      </c>
    </row>
    <row r="26" spans="1:6">
      <c r="A26" s="49" t="s">
        <v>665</v>
      </c>
      <c r="B26" s="49" t="s">
        <v>646</v>
      </c>
      <c r="C26" s="57">
        <v>34820</v>
      </c>
      <c r="D26" s="50">
        <f t="shared" ca="1" si="0"/>
        <v>27</v>
      </c>
      <c r="E26" s="49" t="s">
        <v>470</v>
      </c>
      <c r="F26" s="55">
        <v>527155</v>
      </c>
    </row>
    <row r="27" spans="1:6">
      <c r="A27" s="49" t="s">
        <v>664</v>
      </c>
      <c r="B27" s="49" t="s">
        <v>652</v>
      </c>
      <c r="C27" s="57">
        <v>36528</v>
      </c>
      <c r="D27" s="50">
        <f t="shared" ca="1" si="0"/>
        <v>22</v>
      </c>
      <c r="E27" s="49" t="s">
        <v>470</v>
      </c>
      <c r="F27" s="48">
        <v>41100</v>
      </c>
    </row>
    <row r="28" spans="1:6">
      <c r="A28" s="49" t="s">
        <v>663</v>
      </c>
      <c r="B28" s="49" t="s">
        <v>646</v>
      </c>
      <c r="C28" s="57">
        <v>31914</v>
      </c>
      <c r="D28" s="50">
        <f t="shared" ca="1" si="0"/>
        <v>35</v>
      </c>
      <c r="E28" s="49" t="s">
        <v>470</v>
      </c>
      <c r="F28" s="48">
        <v>23340</v>
      </c>
    </row>
    <row r="29" spans="1:6">
      <c r="A29" s="49" t="s">
        <v>662</v>
      </c>
      <c r="B29" s="49" t="s">
        <v>646</v>
      </c>
      <c r="C29" s="57">
        <v>32177</v>
      </c>
      <c r="D29" s="50">
        <f t="shared" ca="1" si="0"/>
        <v>34</v>
      </c>
      <c r="E29" s="49" t="s">
        <v>470</v>
      </c>
      <c r="F29" s="48">
        <v>1320</v>
      </c>
    </row>
    <row r="30" spans="1:6">
      <c r="A30" s="53" t="s">
        <v>661</v>
      </c>
      <c r="B30" s="52" t="s">
        <v>646</v>
      </c>
      <c r="C30" s="56">
        <v>31093</v>
      </c>
      <c r="D30" s="50">
        <f t="shared" ca="1" si="0"/>
        <v>37</v>
      </c>
      <c r="E30" s="49" t="s">
        <v>470</v>
      </c>
      <c r="F30" s="48">
        <v>25440</v>
      </c>
    </row>
    <row r="31" spans="1:6">
      <c r="A31" s="53" t="s">
        <v>660</v>
      </c>
      <c r="B31" s="49" t="s">
        <v>652</v>
      </c>
      <c r="C31" s="56">
        <v>31852</v>
      </c>
      <c r="D31" s="50">
        <f t="shared" ca="1" si="0"/>
        <v>35</v>
      </c>
      <c r="E31" s="49" t="s">
        <v>470</v>
      </c>
      <c r="F31" s="48">
        <v>19080</v>
      </c>
    </row>
    <row r="32" spans="1:6">
      <c r="A32" s="53" t="s">
        <v>659</v>
      </c>
      <c r="B32" s="52" t="s">
        <v>646</v>
      </c>
      <c r="C32" s="56">
        <v>32583</v>
      </c>
      <c r="D32" s="50">
        <f t="shared" ca="1" si="0"/>
        <v>33</v>
      </c>
      <c r="E32" s="49" t="s">
        <v>470</v>
      </c>
      <c r="F32" s="48">
        <v>12480</v>
      </c>
    </row>
    <row r="33" spans="1:6">
      <c r="A33" s="53" t="s">
        <v>658</v>
      </c>
      <c r="B33" s="52" t="s">
        <v>646</v>
      </c>
      <c r="C33" s="56">
        <v>34010</v>
      </c>
      <c r="D33" s="50">
        <f t="shared" ca="1" si="0"/>
        <v>29</v>
      </c>
      <c r="E33" s="49" t="s">
        <v>470</v>
      </c>
      <c r="F33" s="48">
        <v>51720</v>
      </c>
    </row>
    <row r="34" spans="1:6">
      <c r="A34" s="53" t="s">
        <v>657</v>
      </c>
      <c r="B34" s="52" t="s">
        <v>646</v>
      </c>
      <c r="C34" s="56">
        <v>34740</v>
      </c>
      <c r="D34" s="50">
        <f t="shared" ca="1" si="0"/>
        <v>27</v>
      </c>
      <c r="E34" s="49" t="s">
        <v>470</v>
      </c>
      <c r="F34" s="48">
        <v>24240</v>
      </c>
    </row>
    <row r="35" spans="1:6">
      <c r="A35" s="53" t="s">
        <v>656</v>
      </c>
      <c r="B35" s="49" t="s">
        <v>652</v>
      </c>
      <c r="C35" s="56">
        <v>35504</v>
      </c>
      <c r="D35" s="50">
        <f t="shared" ca="1" si="0"/>
        <v>25</v>
      </c>
      <c r="E35" s="49" t="s">
        <v>470</v>
      </c>
      <c r="F35" s="48">
        <v>21720</v>
      </c>
    </row>
    <row r="36" spans="1:6">
      <c r="A36" s="53" t="s">
        <v>655</v>
      </c>
      <c r="B36" s="49" t="s">
        <v>652</v>
      </c>
      <c r="C36" s="56">
        <v>35504</v>
      </c>
      <c r="D36" s="50">
        <f t="shared" ref="D36:D67" ca="1" si="1">YEAR(TODAY())-YEAR(C36)</f>
        <v>25</v>
      </c>
      <c r="E36" s="49" t="s">
        <v>470</v>
      </c>
      <c r="F36" s="48">
        <v>30420</v>
      </c>
    </row>
    <row r="37" spans="1:6">
      <c r="A37" s="53" t="s">
        <v>654</v>
      </c>
      <c r="B37" s="52" t="s">
        <v>646</v>
      </c>
      <c r="C37" s="56">
        <v>35504</v>
      </c>
      <c r="D37" s="50">
        <f t="shared" ca="1" si="1"/>
        <v>25</v>
      </c>
      <c r="E37" s="49" t="s">
        <v>470</v>
      </c>
      <c r="F37" s="48">
        <v>46920</v>
      </c>
    </row>
    <row r="38" spans="1:6">
      <c r="A38" s="53" t="s">
        <v>653</v>
      </c>
      <c r="B38" s="49" t="s">
        <v>652</v>
      </c>
      <c r="C38" s="56">
        <v>32883</v>
      </c>
      <c r="D38" s="50">
        <f t="shared" ca="1" si="1"/>
        <v>32</v>
      </c>
      <c r="E38" s="49" t="s">
        <v>470</v>
      </c>
      <c r="F38" s="48">
        <v>21860</v>
      </c>
    </row>
    <row r="39" spans="1:6">
      <c r="A39" s="53" t="s">
        <v>651</v>
      </c>
      <c r="B39" s="52" t="s">
        <v>646</v>
      </c>
      <c r="C39" s="56">
        <v>33003</v>
      </c>
      <c r="D39" s="50">
        <f t="shared" ca="1" si="1"/>
        <v>32</v>
      </c>
      <c r="E39" s="49" t="s">
        <v>470</v>
      </c>
      <c r="F39" s="48">
        <v>15640</v>
      </c>
    </row>
    <row r="40" spans="1:6">
      <c r="A40" s="53" t="s">
        <v>650</v>
      </c>
      <c r="B40" s="52" t="s">
        <v>646</v>
      </c>
      <c r="C40" s="56">
        <v>33217</v>
      </c>
      <c r="D40" s="50">
        <f t="shared" ca="1" si="1"/>
        <v>32</v>
      </c>
      <c r="E40" s="49" t="s">
        <v>470</v>
      </c>
      <c r="F40" s="48">
        <v>26960</v>
      </c>
    </row>
    <row r="41" spans="1:6">
      <c r="A41" s="53" t="s">
        <v>649</v>
      </c>
      <c r="B41" s="52" t="s">
        <v>646</v>
      </c>
      <c r="C41" s="56">
        <v>32883</v>
      </c>
      <c r="D41" s="50">
        <f t="shared" ca="1" si="1"/>
        <v>32</v>
      </c>
      <c r="E41" s="49" t="s">
        <v>470</v>
      </c>
      <c r="F41" s="48">
        <v>29940</v>
      </c>
    </row>
    <row r="42" spans="1:6">
      <c r="A42" s="53" t="s">
        <v>648</v>
      </c>
      <c r="B42" s="52" t="s">
        <v>646</v>
      </c>
      <c r="C42" s="56">
        <v>30025</v>
      </c>
      <c r="D42" s="50">
        <f t="shared" ca="1" si="1"/>
        <v>40</v>
      </c>
      <c r="E42" s="49" t="s">
        <v>470</v>
      </c>
      <c r="F42" s="48">
        <v>28320</v>
      </c>
    </row>
    <row r="43" spans="1:6">
      <c r="A43" s="53" t="s">
        <v>647</v>
      </c>
      <c r="B43" s="52" t="s">
        <v>646</v>
      </c>
      <c r="C43" s="56">
        <v>31656</v>
      </c>
      <c r="D43" s="50">
        <f t="shared" ca="1" si="1"/>
        <v>36</v>
      </c>
      <c r="E43" s="49" t="s">
        <v>470</v>
      </c>
      <c r="F43" s="48">
        <v>56940</v>
      </c>
    </row>
    <row r="44" spans="1:6">
      <c r="A44" s="53" t="s">
        <v>645</v>
      </c>
      <c r="B44" s="52" t="s">
        <v>471</v>
      </c>
      <c r="C44" s="56">
        <v>31962</v>
      </c>
      <c r="D44" s="50">
        <f t="shared" ca="1" si="1"/>
        <v>35</v>
      </c>
      <c r="E44" s="49" t="s">
        <v>470</v>
      </c>
      <c r="F44" s="48">
        <v>31980</v>
      </c>
    </row>
    <row r="45" spans="1:6">
      <c r="A45" s="53" t="s">
        <v>644</v>
      </c>
      <c r="B45" s="52" t="s">
        <v>471</v>
      </c>
      <c r="C45" s="56">
        <v>32015</v>
      </c>
      <c r="D45" s="50">
        <f t="shared" ca="1" si="1"/>
        <v>35</v>
      </c>
      <c r="E45" s="49" t="s">
        <v>470</v>
      </c>
      <c r="F45" s="48">
        <v>15220</v>
      </c>
    </row>
    <row r="46" spans="1:6">
      <c r="A46" s="53" t="s">
        <v>643</v>
      </c>
      <c r="B46" s="52" t="s">
        <v>471</v>
      </c>
      <c r="C46" s="56">
        <v>32349</v>
      </c>
      <c r="D46" s="50">
        <f t="shared" ca="1" si="1"/>
        <v>34</v>
      </c>
      <c r="E46" s="49" t="s">
        <v>509</v>
      </c>
      <c r="F46" s="48">
        <v>39000</v>
      </c>
    </row>
    <row r="47" spans="1:6">
      <c r="A47" s="53" t="s">
        <v>642</v>
      </c>
      <c r="B47" s="52" t="s">
        <v>641</v>
      </c>
      <c r="C47" s="56">
        <v>32380</v>
      </c>
      <c r="D47" s="50">
        <f t="shared" ca="1" si="1"/>
        <v>34</v>
      </c>
      <c r="E47" s="49" t="s">
        <v>470</v>
      </c>
      <c r="F47" s="48">
        <v>59460</v>
      </c>
    </row>
    <row r="48" spans="1:6">
      <c r="A48" s="53" t="s">
        <v>640</v>
      </c>
      <c r="B48" s="52" t="s">
        <v>471</v>
      </c>
      <c r="C48" s="56">
        <v>32696</v>
      </c>
      <c r="D48" s="50">
        <f t="shared" ca="1" si="1"/>
        <v>33</v>
      </c>
      <c r="E48" s="49" t="s">
        <v>470</v>
      </c>
      <c r="F48" s="48">
        <v>44860</v>
      </c>
    </row>
    <row r="49" spans="1:6">
      <c r="A49" s="53" t="s">
        <v>639</v>
      </c>
      <c r="B49" s="52" t="s">
        <v>477</v>
      </c>
      <c r="C49" s="56">
        <v>32696</v>
      </c>
      <c r="D49" s="50">
        <f t="shared" ca="1" si="1"/>
        <v>33</v>
      </c>
      <c r="E49" s="49" t="s">
        <v>470</v>
      </c>
      <c r="F49" s="48">
        <v>43620</v>
      </c>
    </row>
    <row r="50" spans="1:6">
      <c r="A50" s="53" t="s">
        <v>638</v>
      </c>
      <c r="B50" s="49" t="s">
        <v>475</v>
      </c>
      <c r="C50" s="56">
        <v>32753</v>
      </c>
      <c r="D50" s="50">
        <f t="shared" ca="1" si="1"/>
        <v>33</v>
      </c>
      <c r="E50" s="49" t="s">
        <v>470</v>
      </c>
      <c r="F50" s="48">
        <v>33000</v>
      </c>
    </row>
    <row r="51" spans="1:6">
      <c r="A51" s="53" t="s">
        <v>637</v>
      </c>
      <c r="B51" s="52" t="s">
        <v>632</v>
      </c>
      <c r="C51" s="56">
        <v>32836</v>
      </c>
      <c r="D51" s="50">
        <f t="shared" ca="1" si="1"/>
        <v>33</v>
      </c>
      <c r="E51" s="49" t="s">
        <v>470</v>
      </c>
      <c r="F51" s="48">
        <v>54480</v>
      </c>
    </row>
    <row r="52" spans="1:6">
      <c r="A52" s="53" t="s">
        <v>636</v>
      </c>
      <c r="B52" s="52" t="s">
        <v>471</v>
      </c>
      <c r="C52" s="56">
        <v>32987</v>
      </c>
      <c r="D52" s="50">
        <f t="shared" ca="1" si="1"/>
        <v>32</v>
      </c>
      <c r="E52" s="49" t="s">
        <v>509</v>
      </c>
      <c r="F52" s="48">
        <v>59520</v>
      </c>
    </row>
    <row r="53" spans="1:6">
      <c r="A53" s="53" t="s">
        <v>635</v>
      </c>
      <c r="B53" s="52" t="s">
        <v>471</v>
      </c>
      <c r="C53" s="56">
        <v>33027</v>
      </c>
      <c r="D53" s="50">
        <f t="shared" ca="1" si="1"/>
        <v>32</v>
      </c>
      <c r="E53" s="49" t="s">
        <v>470</v>
      </c>
      <c r="F53" s="48">
        <v>356000</v>
      </c>
    </row>
    <row r="54" spans="1:6">
      <c r="A54" s="53" t="s">
        <v>634</v>
      </c>
      <c r="B54" s="52" t="s">
        <v>563</v>
      </c>
      <c r="C54" s="56">
        <v>33176</v>
      </c>
      <c r="D54" s="50">
        <f t="shared" ca="1" si="1"/>
        <v>32</v>
      </c>
      <c r="E54" s="49" t="s">
        <v>470</v>
      </c>
      <c r="F54" s="48">
        <v>613000</v>
      </c>
    </row>
    <row r="55" spans="1:6">
      <c r="A55" s="53" t="s">
        <v>633</v>
      </c>
      <c r="B55" s="52" t="s">
        <v>632</v>
      </c>
      <c r="C55" s="56">
        <v>33240</v>
      </c>
      <c r="D55" s="50">
        <f t="shared" ca="1" si="1"/>
        <v>31</v>
      </c>
      <c r="E55" s="49" t="s">
        <v>470</v>
      </c>
      <c r="F55" s="48">
        <v>54000</v>
      </c>
    </row>
    <row r="56" spans="1:6">
      <c r="A56" s="53" t="s">
        <v>631</v>
      </c>
      <c r="B56" s="52" t="s">
        <v>471</v>
      </c>
      <c r="C56" s="51">
        <v>21947</v>
      </c>
      <c r="D56" s="50">
        <f t="shared" ca="1" si="1"/>
        <v>62</v>
      </c>
      <c r="E56" s="49" t="s">
        <v>470</v>
      </c>
      <c r="F56" s="48">
        <v>969000</v>
      </c>
    </row>
    <row r="57" spans="1:6">
      <c r="A57" s="53" t="s">
        <v>630</v>
      </c>
      <c r="B57" s="49" t="s">
        <v>629</v>
      </c>
      <c r="C57" s="51">
        <v>21976</v>
      </c>
      <c r="D57" s="50">
        <f t="shared" ca="1" si="1"/>
        <v>62</v>
      </c>
      <c r="E57" s="49" t="s">
        <v>470</v>
      </c>
      <c r="F57" s="48">
        <v>561000</v>
      </c>
    </row>
    <row r="58" spans="1:6">
      <c r="A58" s="53" t="s">
        <v>628</v>
      </c>
      <c r="B58" s="52" t="s">
        <v>471</v>
      </c>
      <c r="C58" s="51">
        <v>22007</v>
      </c>
      <c r="D58" s="50">
        <f t="shared" ca="1" si="1"/>
        <v>62</v>
      </c>
      <c r="E58" s="49" t="s">
        <v>470</v>
      </c>
      <c r="F58" s="48">
        <v>723000</v>
      </c>
    </row>
    <row r="59" spans="1:6">
      <c r="A59" s="53" t="s">
        <v>627</v>
      </c>
      <c r="B59" s="52" t="s">
        <v>471</v>
      </c>
      <c r="C59" s="51">
        <v>22037</v>
      </c>
      <c r="D59" s="50">
        <f t="shared" ca="1" si="1"/>
        <v>62</v>
      </c>
      <c r="E59" s="49" t="s">
        <v>470</v>
      </c>
      <c r="F59" s="48">
        <v>763000</v>
      </c>
    </row>
    <row r="60" spans="1:6">
      <c r="A60" s="53" t="s">
        <v>626</v>
      </c>
      <c r="B60" s="52" t="s">
        <v>471</v>
      </c>
      <c r="C60" s="51">
        <v>22068</v>
      </c>
      <c r="D60" s="50">
        <f t="shared" ca="1" si="1"/>
        <v>62</v>
      </c>
      <c r="E60" s="49" t="s">
        <v>470</v>
      </c>
      <c r="F60" s="48">
        <v>239000</v>
      </c>
    </row>
    <row r="61" spans="1:6">
      <c r="A61" s="53" t="s">
        <v>625</v>
      </c>
      <c r="B61" s="52" t="s">
        <v>471</v>
      </c>
      <c r="C61" s="51">
        <v>22098</v>
      </c>
      <c r="D61" s="50">
        <f t="shared" ca="1" si="1"/>
        <v>62</v>
      </c>
      <c r="E61" s="49" t="s">
        <v>470</v>
      </c>
      <c r="F61" s="48">
        <v>750000</v>
      </c>
    </row>
    <row r="62" spans="1:6">
      <c r="A62" s="53" t="s">
        <v>624</v>
      </c>
      <c r="B62" s="52" t="s">
        <v>471</v>
      </c>
      <c r="C62" s="51">
        <v>22129</v>
      </c>
      <c r="D62" s="50">
        <f t="shared" ca="1" si="1"/>
        <v>62</v>
      </c>
      <c r="E62" s="49" t="s">
        <v>545</v>
      </c>
      <c r="F62" s="48">
        <v>248000</v>
      </c>
    </row>
    <row r="63" spans="1:6">
      <c r="A63" s="53" t="s">
        <v>623</v>
      </c>
      <c r="B63" s="52" t="s">
        <v>607</v>
      </c>
      <c r="C63" s="51">
        <v>22160</v>
      </c>
      <c r="D63" s="50">
        <f t="shared" ca="1" si="1"/>
        <v>62</v>
      </c>
      <c r="E63" s="49" t="s">
        <v>545</v>
      </c>
      <c r="F63" s="48">
        <v>875000</v>
      </c>
    </row>
    <row r="64" spans="1:6">
      <c r="A64" s="53" t="s">
        <v>622</v>
      </c>
      <c r="B64" s="52" t="s">
        <v>546</v>
      </c>
      <c r="C64" s="51">
        <v>22190</v>
      </c>
      <c r="D64" s="50">
        <f t="shared" ca="1" si="1"/>
        <v>62</v>
      </c>
      <c r="E64" s="49" t="s">
        <v>545</v>
      </c>
      <c r="F64" s="48">
        <v>565000</v>
      </c>
    </row>
    <row r="65" spans="1:6">
      <c r="A65" s="53" t="s">
        <v>621</v>
      </c>
      <c r="B65" s="52" t="s">
        <v>546</v>
      </c>
      <c r="C65" s="51">
        <v>22221</v>
      </c>
      <c r="D65" s="50">
        <f t="shared" ca="1" si="1"/>
        <v>62</v>
      </c>
      <c r="E65" s="49" t="s">
        <v>545</v>
      </c>
      <c r="F65" s="48">
        <v>754000</v>
      </c>
    </row>
    <row r="66" spans="1:6">
      <c r="A66" s="53" t="s">
        <v>620</v>
      </c>
      <c r="B66" s="52" t="s">
        <v>546</v>
      </c>
      <c r="C66" s="51">
        <v>22251</v>
      </c>
      <c r="D66" s="50">
        <f t="shared" ca="1" si="1"/>
        <v>62</v>
      </c>
      <c r="E66" s="49" t="s">
        <v>545</v>
      </c>
      <c r="F66" s="48">
        <v>150000</v>
      </c>
    </row>
    <row r="67" spans="1:6">
      <c r="A67" s="53" t="s">
        <v>619</v>
      </c>
      <c r="B67" s="52" t="s">
        <v>546</v>
      </c>
      <c r="C67" s="51">
        <v>22282</v>
      </c>
      <c r="D67" s="50">
        <f t="shared" ca="1" si="1"/>
        <v>61</v>
      </c>
      <c r="E67" s="49" t="s">
        <v>545</v>
      </c>
      <c r="F67" s="48">
        <v>56000</v>
      </c>
    </row>
    <row r="68" spans="1:6">
      <c r="A68" s="53" t="s">
        <v>618</v>
      </c>
      <c r="B68" s="49" t="s">
        <v>617</v>
      </c>
      <c r="C68" s="51">
        <v>22313</v>
      </c>
      <c r="D68" s="50">
        <f t="shared" ref="D68:D99" ca="1" si="2">YEAR(TODAY())-YEAR(C68)</f>
        <v>61</v>
      </c>
      <c r="E68" s="49" t="s">
        <v>491</v>
      </c>
      <c r="F68" s="48">
        <v>562000</v>
      </c>
    </row>
    <row r="69" spans="1:6">
      <c r="A69" s="53" t="s">
        <v>616</v>
      </c>
      <c r="B69" s="52" t="s">
        <v>471</v>
      </c>
      <c r="C69" s="51">
        <v>22341</v>
      </c>
      <c r="D69" s="50">
        <f t="shared" ca="1" si="2"/>
        <v>61</v>
      </c>
      <c r="E69" s="49" t="s">
        <v>491</v>
      </c>
      <c r="F69" s="48">
        <v>491000</v>
      </c>
    </row>
    <row r="70" spans="1:6">
      <c r="A70" s="53" t="s">
        <v>615</v>
      </c>
      <c r="B70" s="52" t="s">
        <v>607</v>
      </c>
      <c r="C70" s="51">
        <v>22372</v>
      </c>
      <c r="D70" s="50">
        <f t="shared" ca="1" si="2"/>
        <v>61</v>
      </c>
      <c r="E70" s="49" t="s">
        <v>491</v>
      </c>
      <c r="F70" s="48">
        <v>428000</v>
      </c>
    </row>
    <row r="71" spans="1:6">
      <c r="A71" s="53" t="s">
        <v>614</v>
      </c>
      <c r="B71" s="49" t="s">
        <v>475</v>
      </c>
      <c r="C71" s="51">
        <v>22402</v>
      </c>
      <c r="D71" s="50">
        <f t="shared" ca="1" si="2"/>
        <v>61</v>
      </c>
      <c r="E71" s="49" t="s">
        <v>491</v>
      </c>
      <c r="F71" s="48">
        <v>429000</v>
      </c>
    </row>
    <row r="72" spans="1:6">
      <c r="A72" s="53" t="s">
        <v>613</v>
      </c>
      <c r="B72" s="49" t="s">
        <v>475</v>
      </c>
      <c r="C72" s="51">
        <v>22433</v>
      </c>
      <c r="D72" s="50">
        <f t="shared" ca="1" si="2"/>
        <v>61</v>
      </c>
      <c r="E72" s="49" t="s">
        <v>491</v>
      </c>
      <c r="F72" s="48">
        <v>486000</v>
      </c>
    </row>
    <row r="73" spans="1:6">
      <c r="A73" s="53" t="s">
        <v>612</v>
      </c>
      <c r="B73" s="52" t="s">
        <v>471</v>
      </c>
      <c r="C73" s="51">
        <v>22463</v>
      </c>
      <c r="D73" s="50">
        <f t="shared" ca="1" si="2"/>
        <v>61</v>
      </c>
      <c r="E73" s="49" t="s">
        <v>491</v>
      </c>
      <c r="F73" s="48">
        <v>517000</v>
      </c>
    </row>
    <row r="74" spans="1:6">
      <c r="A74" s="53" t="s">
        <v>611</v>
      </c>
      <c r="B74" s="52" t="s">
        <v>471</v>
      </c>
      <c r="C74" s="51">
        <v>22494</v>
      </c>
      <c r="D74" s="50">
        <f t="shared" ca="1" si="2"/>
        <v>61</v>
      </c>
      <c r="E74" s="49" t="s">
        <v>491</v>
      </c>
      <c r="F74" s="48">
        <v>533000</v>
      </c>
    </row>
    <row r="75" spans="1:6">
      <c r="A75" s="53" t="s">
        <v>610</v>
      </c>
      <c r="B75" s="52" t="s">
        <v>471</v>
      </c>
      <c r="C75" s="51">
        <v>22525</v>
      </c>
      <c r="D75" s="50">
        <f t="shared" ca="1" si="2"/>
        <v>61</v>
      </c>
      <c r="E75" s="49" t="s">
        <v>491</v>
      </c>
      <c r="F75" s="48">
        <v>91000</v>
      </c>
    </row>
    <row r="76" spans="1:6">
      <c r="A76" s="53" t="s">
        <v>609</v>
      </c>
      <c r="B76" s="52" t="s">
        <v>607</v>
      </c>
      <c r="C76" s="51">
        <v>22555</v>
      </c>
      <c r="D76" s="50">
        <f t="shared" ca="1" si="2"/>
        <v>61</v>
      </c>
      <c r="E76" s="49" t="s">
        <v>509</v>
      </c>
      <c r="F76" s="48">
        <v>400000</v>
      </c>
    </row>
    <row r="77" spans="1:6">
      <c r="A77" s="53" t="s">
        <v>608</v>
      </c>
      <c r="B77" s="52" t="s">
        <v>607</v>
      </c>
      <c r="C77" s="51">
        <v>22586</v>
      </c>
      <c r="D77" s="50">
        <f t="shared" ca="1" si="2"/>
        <v>61</v>
      </c>
      <c r="E77" s="49" t="s">
        <v>509</v>
      </c>
      <c r="F77" s="48">
        <v>212000</v>
      </c>
    </row>
    <row r="78" spans="1:6">
      <c r="A78" s="53" t="s">
        <v>606</v>
      </c>
      <c r="B78" s="52" t="s">
        <v>471</v>
      </c>
      <c r="C78" s="51">
        <v>22616</v>
      </c>
      <c r="D78" s="50">
        <f t="shared" ca="1" si="2"/>
        <v>61</v>
      </c>
      <c r="E78" s="49" t="s">
        <v>491</v>
      </c>
      <c r="F78" s="48">
        <v>76000</v>
      </c>
    </row>
    <row r="79" spans="1:6">
      <c r="A79" s="53" t="s">
        <v>605</v>
      </c>
      <c r="B79" s="52" t="s">
        <v>471</v>
      </c>
      <c r="C79" s="51">
        <v>22647</v>
      </c>
      <c r="D79" s="50">
        <f t="shared" ca="1" si="2"/>
        <v>60</v>
      </c>
      <c r="E79" s="49" t="s">
        <v>491</v>
      </c>
      <c r="F79" s="48">
        <v>538000</v>
      </c>
    </row>
    <row r="80" spans="1:6">
      <c r="A80" s="53" t="s">
        <v>604</v>
      </c>
      <c r="B80" s="52" t="s">
        <v>471</v>
      </c>
      <c r="C80" s="51">
        <v>26330</v>
      </c>
      <c r="D80" s="50">
        <f t="shared" ca="1" si="2"/>
        <v>50</v>
      </c>
      <c r="E80" s="49" t="s">
        <v>491</v>
      </c>
      <c r="F80" s="48">
        <v>56000</v>
      </c>
    </row>
    <row r="81" spans="1:6">
      <c r="A81" s="53" t="s">
        <v>603</v>
      </c>
      <c r="B81" s="52" t="s">
        <v>471</v>
      </c>
      <c r="C81" s="51">
        <v>26359</v>
      </c>
      <c r="D81" s="50">
        <f t="shared" ca="1" si="2"/>
        <v>50</v>
      </c>
      <c r="E81" s="49" t="s">
        <v>491</v>
      </c>
      <c r="F81" s="48">
        <v>627000</v>
      </c>
    </row>
    <row r="82" spans="1:6">
      <c r="A82" s="53" t="s">
        <v>602</v>
      </c>
      <c r="B82" s="52" t="s">
        <v>471</v>
      </c>
      <c r="C82" s="51">
        <v>26390</v>
      </c>
      <c r="D82" s="50">
        <f t="shared" ca="1" si="2"/>
        <v>50</v>
      </c>
      <c r="E82" s="49" t="s">
        <v>491</v>
      </c>
      <c r="F82" s="48">
        <v>50000</v>
      </c>
    </row>
    <row r="83" spans="1:6">
      <c r="A83" s="53" t="s">
        <v>601</v>
      </c>
      <c r="B83" s="49" t="s">
        <v>475</v>
      </c>
      <c r="C83" s="51">
        <v>26420</v>
      </c>
      <c r="D83" s="50">
        <f t="shared" ca="1" si="2"/>
        <v>50</v>
      </c>
      <c r="E83" s="49" t="s">
        <v>491</v>
      </c>
      <c r="F83" s="48">
        <v>519000</v>
      </c>
    </row>
    <row r="84" spans="1:6">
      <c r="A84" s="53" t="s">
        <v>600</v>
      </c>
      <c r="B84" s="52" t="s">
        <v>471</v>
      </c>
      <c r="C84" s="51">
        <v>26451</v>
      </c>
      <c r="D84" s="50">
        <f t="shared" ca="1" si="2"/>
        <v>50</v>
      </c>
      <c r="E84" s="49" t="s">
        <v>491</v>
      </c>
      <c r="F84" s="48">
        <v>183000</v>
      </c>
    </row>
    <row r="85" spans="1:6">
      <c r="A85" s="53" t="s">
        <v>599</v>
      </c>
      <c r="B85" s="49" t="s">
        <v>475</v>
      </c>
      <c r="C85" s="51">
        <v>26481</v>
      </c>
      <c r="D85" s="50">
        <f t="shared" ca="1" si="2"/>
        <v>50</v>
      </c>
      <c r="E85" s="49" t="s">
        <v>491</v>
      </c>
      <c r="F85" s="48">
        <v>337000</v>
      </c>
    </row>
    <row r="86" spans="1:6">
      <c r="A86" s="53" t="s">
        <v>598</v>
      </c>
      <c r="B86" s="52" t="s">
        <v>471</v>
      </c>
      <c r="C86" s="51">
        <v>26512</v>
      </c>
      <c r="D86" s="50">
        <f t="shared" ca="1" si="2"/>
        <v>50</v>
      </c>
      <c r="E86" s="49" t="s">
        <v>491</v>
      </c>
      <c r="F86" s="48">
        <v>31000</v>
      </c>
    </row>
    <row r="87" spans="1:6">
      <c r="A87" s="53" t="s">
        <v>597</v>
      </c>
      <c r="B87" s="52" t="s">
        <v>471</v>
      </c>
      <c r="C87" s="51">
        <v>26543</v>
      </c>
      <c r="D87" s="50">
        <f t="shared" ca="1" si="2"/>
        <v>50</v>
      </c>
      <c r="E87" s="49" t="s">
        <v>491</v>
      </c>
      <c r="F87" s="48">
        <v>273000</v>
      </c>
    </row>
    <row r="88" spans="1:6">
      <c r="A88" s="53" t="s">
        <v>596</v>
      </c>
      <c r="B88" s="52" t="s">
        <v>471</v>
      </c>
      <c r="C88" s="51">
        <v>26573</v>
      </c>
      <c r="D88" s="50">
        <f t="shared" ca="1" si="2"/>
        <v>50</v>
      </c>
      <c r="E88" s="49" t="s">
        <v>470</v>
      </c>
      <c r="F88" s="48">
        <v>167000</v>
      </c>
    </row>
    <row r="89" spans="1:6">
      <c r="A89" s="53" t="s">
        <v>595</v>
      </c>
      <c r="B89" s="52" t="s">
        <v>471</v>
      </c>
      <c r="C89" s="51">
        <v>26604</v>
      </c>
      <c r="D89" s="50">
        <f t="shared" ca="1" si="2"/>
        <v>50</v>
      </c>
      <c r="E89" s="49" t="s">
        <v>470</v>
      </c>
      <c r="F89" s="48">
        <v>483000</v>
      </c>
    </row>
    <row r="90" spans="1:6">
      <c r="A90" s="53" t="s">
        <v>594</v>
      </c>
      <c r="B90" s="52" t="s">
        <v>471</v>
      </c>
      <c r="C90" s="51">
        <v>26634</v>
      </c>
      <c r="D90" s="50">
        <f t="shared" ca="1" si="2"/>
        <v>50</v>
      </c>
      <c r="E90" s="49" t="s">
        <v>470</v>
      </c>
      <c r="F90" s="48">
        <v>983000</v>
      </c>
    </row>
    <row r="91" spans="1:6">
      <c r="A91" s="53" t="s">
        <v>593</v>
      </c>
      <c r="B91" s="52" t="s">
        <v>471</v>
      </c>
      <c r="C91" s="51">
        <v>26665</v>
      </c>
      <c r="D91" s="50">
        <f t="shared" ca="1" si="2"/>
        <v>49</v>
      </c>
      <c r="E91" s="49" t="s">
        <v>470</v>
      </c>
      <c r="F91" s="48">
        <v>892000</v>
      </c>
    </row>
    <row r="92" spans="1:6">
      <c r="A92" s="53" t="s">
        <v>592</v>
      </c>
      <c r="B92" s="49" t="s">
        <v>475</v>
      </c>
      <c r="C92" s="51">
        <v>26696</v>
      </c>
      <c r="D92" s="50">
        <f t="shared" ca="1" si="2"/>
        <v>49</v>
      </c>
      <c r="E92" s="49" t="s">
        <v>470</v>
      </c>
      <c r="F92" s="48">
        <v>578000</v>
      </c>
    </row>
    <row r="93" spans="1:6">
      <c r="A93" s="53" t="s">
        <v>591</v>
      </c>
      <c r="B93" s="52" t="s">
        <v>471</v>
      </c>
      <c r="C93" s="51">
        <v>26724</v>
      </c>
      <c r="D93" s="50">
        <f t="shared" ca="1" si="2"/>
        <v>49</v>
      </c>
      <c r="E93" s="49" t="s">
        <v>470</v>
      </c>
      <c r="F93" s="48">
        <v>529000</v>
      </c>
    </row>
    <row r="94" spans="1:6">
      <c r="A94" s="53" t="s">
        <v>590</v>
      </c>
      <c r="B94" s="52" t="s">
        <v>471</v>
      </c>
      <c r="C94" s="51">
        <v>26755</v>
      </c>
      <c r="D94" s="50">
        <f t="shared" ca="1" si="2"/>
        <v>49</v>
      </c>
      <c r="E94" s="49" t="s">
        <v>470</v>
      </c>
      <c r="F94" s="48">
        <v>972000</v>
      </c>
    </row>
    <row r="95" spans="1:6">
      <c r="A95" s="53" t="s">
        <v>589</v>
      </c>
      <c r="B95" s="52" t="s">
        <v>471</v>
      </c>
      <c r="C95" s="51">
        <v>26785</v>
      </c>
      <c r="D95" s="50">
        <f t="shared" ca="1" si="2"/>
        <v>49</v>
      </c>
      <c r="E95" s="49" t="s">
        <v>470</v>
      </c>
      <c r="F95" s="48">
        <v>260000</v>
      </c>
    </row>
    <row r="96" spans="1:6">
      <c r="A96" s="53" t="s">
        <v>588</v>
      </c>
      <c r="B96" s="52" t="s">
        <v>471</v>
      </c>
      <c r="C96" s="51">
        <v>26816</v>
      </c>
      <c r="D96" s="50">
        <f t="shared" ca="1" si="2"/>
        <v>49</v>
      </c>
      <c r="E96" s="49" t="s">
        <v>470</v>
      </c>
      <c r="F96" s="48">
        <v>85000</v>
      </c>
    </row>
    <row r="97" spans="1:6">
      <c r="A97" s="53" t="s">
        <v>587</v>
      </c>
      <c r="B97" s="52" t="s">
        <v>471</v>
      </c>
      <c r="C97" s="51">
        <v>26846</v>
      </c>
      <c r="D97" s="50">
        <f t="shared" ca="1" si="2"/>
        <v>49</v>
      </c>
      <c r="E97" s="49" t="s">
        <v>470</v>
      </c>
      <c r="F97" s="55">
        <v>32845</v>
      </c>
    </row>
    <row r="98" spans="1:6">
      <c r="A98" s="53" t="s">
        <v>586</v>
      </c>
      <c r="B98" s="52" t="s">
        <v>471</v>
      </c>
      <c r="C98" s="51">
        <v>26877</v>
      </c>
      <c r="D98" s="50">
        <f t="shared" ca="1" si="2"/>
        <v>49</v>
      </c>
      <c r="E98" s="49" t="s">
        <v>470</v>
      </c>
      <c r="F98" s="55">
        <v>29951</v>
      </c>
    </row>
    <row r="99" spans="1:6">
      <c r="A99" s="53" t="s">
        <v>585</v>
      </c>
      <c r="B99" s="52" t="s">
        <v>471</v>
      </c>
      <c r="C99" s="51">
        <v>26908</v>
      </c>
      <c r="D99" s="50">
        <f t="shared" ca="1" si="2"/>
        <v>49</v>
      </c>
      <c r="E99" s="49" t="s">
        <v>470</v>
      </c>
      <c r="F99" s="48">
        <v>19900</v>
      </c>
    </row>
    <row r="100" spans="1:6">
      <c r="A100" s="53" t="s">
        <v>584</v>
      </c>
      <c r="B100" s="52" t="s">
        <v>471</v>
      </c>
      <c r="C100" s="51">
        <v>26938</v>
      </c>
      <c r="D100" s="50">
        <f t="shared" ref="D100:D131" ca="1" si="3">YEAR(TODAY())-YEAR(C100)</f>
        <v>49</v>
      </c>
      <c r="E100" s="49" t="s">
        <v>470</v>
      </c>
      <c r="F100" s="48">
        <v>54615</v>
      </c>
    </row>
    <row r="101" spans="1:6">
      <c r="A101" s="53" t="s">
        <v>583</v>
      </c>
      <c r="B101" s="52" t="s">
        <v>471</v>
      </c>
      <c r="C101" s="51">
        <v>26969</v>
      </c>
      <c r="D101" s="50">
        <f t="shared" ca="1" si="3"/>
        <v>49</v>
      </c>
      <c r="E101" s="49" t="s">
        <v>470</v>
      </c>
      <c r="F101" s="48">
        <v>52580</v>
      </c>
    </row>
    <row r="102" spans="1:6">
      <c r="A102" s="53" t="s">
        <v>582</v>
      </c>
      <c r="B102" s="52" t="s">
        <v>471</v>
      </c>
      <c r="C102" s="51">
        <v>26999</v>
      </c>
      <c r="D102" s="50">
        <f t="shared" ca="1" si="3"/>
        <v>49</v>
      </c>
      <c r="E102" s="49" t="s">
        <v>470</v>
      </c>
      <c r="F102" s="48">
        <v>52800</v>
      </c>
    </row>
    <row r="103" spans="1:6">
      <c r="A103" s="53" t="s">
        <v>581</v>
      </c>
      <c r="B103" s="52" t="s">
        <v>471</v>
      </c>
      <c r="C103" s="51">
        <v>27030</v>
      </c>
      <c r="D103" s="50">
        <f t="shared" ca="1" si="3"/>
        <v>48</v>
      </c>
      <c r="E103" s="49" t="s">
        <v>470</v>
      </c>
      <c r="F103" s="48">
        <v>21285</v>
      </c>
    </row>
    <row r="104" spans="1:6">
      <c r="A104" s="53" t="s">
        <v>580</v>
      </c>
      <c r="B104" s="52" t="s">
        <v>471</v>
      </c>
      <c r="C104" s="51">
        <v>27061</v>
      </c>
      <c r="D104" s="50">
        <f t="shared" ca="1" si="3"/>
        <v>48</v>
      </c>
      <c r="E104" s="49" t="s">
        <v>470</v>
      </c>
      <c r="F104" s="48">
        <v>35200</v>
      </c>
    </row>
    <row r="105" spans="1:6">
      <c r="A105" s="53" t="s">
        <v>579</v>
      </c>
      <c r="B105" s="49" t="s">
        <v>475</v>
      </c>
      <c r="C105" s="51">
        <v>28915</v>
      </c>
      <c r="D105" s="50">
        <f t="shared" ca="1" si="3"/>
        <v>43</v>
      </c>
      <c r="E105" s="49" t="s">
        <v>509</v>
      </c>
      <c r="F105" s="48">
        <v>35255</v>
      </c>
    </row>
    <row r="106" spans="1:6">
      <c r="A106" s="53" t="s">
        <v>578</v>
      </c>
      <c r="B106" s="52" t="s">
        <v>546</v>
      </c>
      <c r="C106" s="51">
        <v>28946</v>
      </c>
      <c r="D106" s="50">
        <f t="shared" ca="1" si="3"/>
        <v>43</v>
      </c>
      <c r="E106" s="49" t="s">
        <v>545</v>
      </c>
      <c r="F106" s="48">
        <v>26455</v>
      </c>
    </row>
    <row r="107" spans="1:6">
      <c r="A107" s="53" t="s">
        <v>577</v>
      </c>
      <c r="B107" s="52" t="s">
        <v>546</v>
      </c>
      <c r="C107" s="51">
        <v>28976</v>
      </c>
      <c r="D107" s="50">
        <f t="shared" ca="1" si="3"/>
        <v>43</v>
      </c>
      <c r="E107" s="49" t="s">
        <v>545</v>
      </c>
      <c r="F107" s="48">
        <v>34925</v>
      </c>
    </row>
    <row r="108" spans="1:6">
      <c r="A108" s="53" t="s">
        <v>576</v>
      </c>
      <c r="B108" s="52" t="s">
        <v>575</v>
      </c>
      <c r="C108" s="51">
        <v>29007</v>
      </c>
      <c r="D108" s="50">
        <f t="shared" ca="1" si="3"/>
        <v>43</v>
      </c>
      <c r="E108" s="49" t="s">
        <v>545</v>
      </c>
      <c r="F108" s="48">
        <v>48400</v>
      </c>
    </row>
    <row r="109" spans="1:6">
      <c r="A109" s="53" t="s">
        <v>574</v>
      </c>
      <c r="B109" s="52" t="s">
        <v>561</v>
      </c>
      <c r="C109" s="51">
        <v>29037</v>
      </c>
      <c r="D109" s="50">
        <f t="shared" ca="1" si="3"/>
        <v>43</v>
      </c>
      <c r="E109" s="49" t="s">
        <v>545</v>
      </c>
      <c r="F109" s="48">
        <v>12045</v>
      </c>
    </row>
    <row r="110" spans="1:6">
      <c r="A110" s="53" t="s">
        <v>573</v>
      </c>
      <c r="B110" s="49" t="s">
        <v>556</v>
      </c>
      <c r="C110" s="51">
        <v>29068</v>
      </c>
      <c r="D110" s="50">
        <f t="shared" ca="1" si="3"/>
        <v>43</v>
      </c>
      <c r="E110" s="49" t="s">
        <v>545</v>
      </c>
      <c r="F110" s="48">
        <v>29150</v>
      </c>
    </row>
    <row r="111" spans="1:6">
      <c r="A111" s="53" t="s">
        <v>572</v>
      </c>
      <c r="B111" s="52" t="s">
        <v>561</v>
      </c>
      <c r="C111" s="51">
        <v>29099</v>
      </c>
      <c r="D111" s="50">
        <f t="shared" ca="1" si="3"/>
        <v>43</v>
      </c>
      <c r="E111" s="49" t="s">
        <v>545</v>
      </c>
      <c r="F111" s="48">
        <v>37455</v>
      </c>
    </row>
    <row r="112" spans="1:6">
      <c r="A112" s="53" t="s">
        <v>571</v>
      </c>
      <c r="B112" s="52" t="s">
        <v>546</v>
      </c>
      <c r="C112" s="51">
        <v>29129</v>
      </c>
      <c r="D112" s="50">
        <f t="shared" ca="1" si="3"/>
        <v>43</v>
      </c>
      <c r="E112" s="49" t="s">
        <v>545</v>
      </c>
      <c r="F112" s="48">
        <v>2145</v>
      </c>
    </row>
    <row r="113" spans="1:6">
      <c r="A113" s="53" t="s">
        <v>570</v>
      </c>
      <c r="B113" s="52" t="s">
        <v>473</v>
      </c>
      <c r="C113" s="51">
        <v>29160</v>
      </c>
      <c r="D113" s="50">
        <f t="shared" ca="1" si="3"/>
        <v>43</v>
      </c>
      <c r="E113" s="49" t="s">
        <v>545</v>
      </c>
      <c r="F113" s="48">
        <v>38390</v>
      </c>
    </row>
    <row r="114" spans="1:6">
      <c r="A114" s="53" t="s">
        <v>569</v>
      </c>
      <c r="B114" s="52" t="s">
        <v>546</v>
      </c>
      <c r="C114" s="51">
        <v>29190</v>
      </c>
      <c r="D114" s="50">
        <f t="shared" ca="1" si="3"/>
        <v>43</v>
      </c>
      <c r="E114" s="49" t="s">
        <v>545</v>
      </c>
      <c r="F114" s="48">
        <v>61825</v>
      </c>
    </row>
    <row r="115" spans="1:6">
      <c r="A115" s="53" t="s">
        <v>568</v>
      </c>
      <c r="B115" s="52" t="s">
        <v>546</v>
      </c>
      <c r="C115" s="51">
        <v>29221</v>
      </c>
      <c r="D115" s="50">
        <f t="shared" ca="1" si="3"/>
        <v>42</v>
      </c>
      <c r="E115" s="49" t="s">
        <v>545</v>
      </c>
      <c r="F115" s="48">
        <v>41305</v>
      </c>
    </row>
    <row r="116" spans="1:6">
      <c r="A116" s="53" t="s">
        <v>567</v>
      </c>
      <c r="B116" s="49" t="s">
        <v>556</v>
      </c>
      <c r="C116" s="51">
        <v>29252</v>
      </c>
      <c r="D116" s="50">
        <f t="shared" ca="1" si="3"/>
        <v>42</v>
      </c>
      <c r="E116" s="49" t="s">
        <v>545</v>
      </c>
      <c r="F116" s="48">
        <v>15290</v>
      </c>
    </row>
    <row r="117" spans="1:6">
      <c r="A117" s="53" t="s">
        <v>566</v>
      </c>
      <c r="B117" s="52" t="s">
        <v>561</v>
      </c>
      <c r="C117" s="51">
        <v>29281</v>
      </c>
      <c r="D117" s="50">
        <f t="shared" ca="1" si="3"/>
        <v>42</v>
      </c>
      <c r="E117" s="49" t="s">
        <v>545</v>
      </c>
      <c r="F117" s="48">
        <v>16060</v>
      </c>
    </row>
    <row r="118" spans="1:6">
      <c r="A118" s="53" t="s">
        <v>565</v>
      </c>
      <c r="B118" s="49" t="s">
        <v>556</v>
      </c>
      <c r="C118" s="51">
        <v>29312</v>
      </c>
      <c r="D118" s="50">
        <f t="shared" ca="1" si="3"/>
        <v>42</v>
      </c>
      <c r="E118" s="49" t="s">
        <v>545</v>
      </c>
      <c r="F118" s="48">
        <v>36300</v>
      </c>
    </row>
    <row r="119" spans="1:6">
      <c r="A119" s="53" t="s">
        <v>564</v>
      </c>
      <c r="B119" s="52" t="s">
        <v>563</v>
      </c>
      <c r="C119" s="51">
        <v>29891</v>
      </c>
      <c r="D119" s="50">
        <f t="shared" ca="1" si="3"/>
        <v>41</v>
      </c>
      <c r="E119" s="49" t="s">
        <v>545</v>
      </c>
      <c r="F119" s="48">
        <v>8580</v>
      </c>
    </row>
    <row r="120" spans="1:6">
      <c r="A120" s="53" t="s">
        <v>562</v>
      </c>
      <c r="B120" s="52" t="s">
        <v>561</v>
      </c>
      <c r="C120" s="51">
        <v>29921</v>
      </c>
      <c r="D120" s="50">
        <f t="shared" ca="1" si="3"/>
        <v>41</v>
      </c>
      <c r="E120" s="49" t="s">
        <v>545</v>
      </c>
      <c r="F120" s="54">
        <v>23200</v>
      </c>
    </row>
    <row r="121" spans="1:6">
      <c r="A121" s="53" t="s">
        <v>560</v>
      </c>
      <c r="B121" s="52" t="s">
        <v>546</v>
      </c>
      <c r="C121" s="51">
        <v>29952</v>
      </c>
      <c r="D121" s="50">
        <f t="shared" ca="1" si="3"/>
        <v>40</v>
      </c>
      <c r="E121" s="49" t="s">
        <v>545</v>
      </c>
      <c r="F121" s="54">
        <v>24418</v>
      </c>
    </row>
    <row r="122" spans="1:6">
      <c r="A122" s="53" t="s">
        <v>559</v>
      </c>
      <c r="B122" s="52" t="s">
        <v>473</v>
      </c>
      <c r="C122" s="51">
        <v>29983</v>
      </c>
      <c r="D122" s="50">
        <f t="shared" ca="1" si="3"/>
        <v>40</v>
      </c>
      <c r="E122" s="49" t="s">
        <v>545</v>
      </c>
      <c r="F122" s="54">
        <v>12673</v>
      </c>
    </row>
    <row r="123" spans="1:6">
      <c r="A123" s="53" t="s">
        <v>558</v>
      </c>
      <c r="B123" s="52" t="s">
        <v>546</v>
      </c>
      <c r="C123" s="51">
        <v>30011</v>
      </c>
      <c r="D123" s="50">
        <f t="shared" ca="1" si="3"/>
        <v>40</v>
      </c>
      <c r="E123" s="49" t="s">
        <v>545</v>
      </c>
      <c r="F123" s="54">
        <v>15080</v>
      </c>
    </row>
    <row r="124" spans="1:6">
      <c r="A124" s="53" t="s">
        <v>557</v>
      </c>
      <c r="B124" s="49" t="s">
        <v>556</v>
      </c>
      <c r="C124" s="51">
        <v>30042</v>
      </c>
      <c r="D124" s="50">
        <f t="shared" ca="1" si="3"/>
        <v>40</v>
      </c>
      <c r="E124" s="49" t="s">
        <v>545</v>
      </c>
      <c r="F124" s="54">
        <v>23577</v>
      </c>
    </row>
    <row r="125" spans="1:6">
      <c r="A125" s="53" t="s">
        <v>555</v>
      </c>
      <c r="B125" s="52" t="s">
        <v>546</v>
      </c>
      <c r="C125" s="51">
        <v>30072</v>
      </c>
      <c r="D125" s="50">
        <f t="shared" ca="1" si="3"/>
        <v>40</v>
      </c>
      <c r="E125" s="49" t="s">
        <v>545</v>
      </c>
      <c r="F125" s="54">
        <v>986</v>
      </c>
    </row>
    <row r="126" spans="1:6">
      <c r="A126" s="53" t="s">
        <v>554</v>
      </c>
      <c r="B126" s="52" t="s">
        <v>548</v>
      </c>
      <c r="C126" s="51">
        <v>30103</v>
      </c>
      <c r="D126" s="50">
        <f t="shared" ca="1" si="3"/>
        <v>40</v>
      </c>
      <c r="E126" s="49" t="s">
        <v>545</v>
      </c>
      <c r="F126" s="54">
        <v>27811</v>
      </c>
    </row>
    <row r="127" spans="1:6">
      <c r="A127" s="53" t="s">
        <v>553</v>
      </c>
      <c r="B127" s="52" t="s">
        <v>546</v>
      </c>
      <c r="C127" s="51">
        <v>30133</v>
      </c>
      <c r="D127" s="50">
        <f t="shared" ca="1" si="3"/>
        <v>40</v>
      </c>
      <c r="E127" s="49" t="s">
        <v>545</v>
      </c>
      <c r="F127" s="54">
        <v>1711</v>
      </c>
    </row>
    <row r="128" spans="1:6">
      <c r="A128" s="53" t="s">
        <v>552</v>
      </c>
      <c r="B128" s="49" t="s">
        <v>551</v>
      </c>
      <c r="C128" s="51">
        <v>30164</v>
      </c>
      <c r="D128" s="50">
        <f t="shared" ca="1" si="3"/>
        <v>40</v>
      </c>
      <c r="E128" s="49" t="s">
        <v>545</v>
      </c>
      <c r="F128" s="54">
        <v>26651</v>
      </c>
    </row>
    <row r="129" spans="1:6">
      <c r="A129" s="53" t="s">
        <v>550</v>
      </c>
      <c r="B129" s="52" t="s">
        <v>546</v>
      </c>
      <c r="C129" s="51">
        <v>30195</v>
      </c>
      <c r="D129" s="50">
        <f t="shared" ca="1" si="3"/>
        <v>40</v>
      </c>
      <c r="E129" s="49" t="s">
        <v>545</v>
      </c>
      <c r="F129" s="54">
        <v>4930</v>
      </c>
    </row>
    <row r="130" spans="1:6">
      <c r="A130" s="53" t="s">
        <v>549</v>
      </c>
      <c r="B130" s="52" t="s">
        <v>548</v>
      </c>
      <c r="C130" s="51">
        <v>30225</v>
      </c>
      <c r="D130" s="50">
        <f t="shared" ca="1" si="3"/>
        <v>40</v>
      </c>
      <c r="E130" s="49" t="s">
        <v>545</v>
      </c>
      <c r="F130" s="54">
        <v>10179</v>
      </c>
    </row>
    <row r="131" spans="1:6">
      <c r="A131" s="53" t="s">
        <v>547</v>
      </c>
      <c r="B131" s="52" t="s">
        <v>546</v>
      </c>
      <c r="C131" s="51">
        <v>30256</v>
      </c>
      <c r="D131" s="50">
        <f t="shared" ca="1" si="3"/>
        <v>40</v>
      </c>
      <c r="E131" s="49" t="s">
        <v>545</v>
      </c>
      <c r="F131" s="48">
        <v>64640</v>
      </c>
    </row>
    <row r="132" spans="1:6">
      <c r="A132" s="53" t="s">
        <v>544</v>
      </c>
      <c r="B132" s="49" t="s">
        <v>543</v>
      </c>
      <c r="C132" s="51">
        <v>30286</v>
      </c>
      <c r="D132" s="50">
        <f t="shared" ref="D132:D163" ca="1" si="4">YEAR(TODAY())-YEAR(C132)</f>
        <v>40</v>
      </c>
      <c r="E132" s="49" t="s">
        <v>491</v>
      </c>
      <c r="F132" s="48">
        <v>27760</v>
      </c>
    </row>
    <row r="133" spans="1:6">
      <c r="A133" s="53" t="s">
        <v>542</v>
      </c>
      <c r="B133" s="52" t="s">
        <v>471</v>
      </c>
      <c r="C133" s="51">
        <v>30317</v>
      </c>
      <c r="D133" s="50">
        <f t="shared" ca="1" si="4"/>
        <v>39</v>
      </c>
      <c r="E133" s="49" t="s">
        <v>491</v>
      </c>
      <c r="F133" s="48">
        <v>75040</v>
      </c>
    </row>
    <row r="134" spans="1:6">
      <c r="A134" s="53" t="s">
        <v>541</v>
      </c>
      <c r="B134" s="52" t="s">
        <v>471</v>
      </c>
      <c r="C134" s="51">
        <v>30348</v>
      </c>
      <c r="D134" s="50">
        <f t="shared" ca="1" si="4"/>
        <v>39</v>
      </c>
      <c r="E134" s="49" t="s">
        <v>491</v>
      </c>
      <c r="F134" s="48">
        <v>25040</v>
      </c>
    </row>
    <row r="135" spans="1:6">
      <c r="A135" s="53" t="s">
        <v>540</v>
      </c>
      <c r="B135" s="52" t="s">
        <v>471</v>
      </c>
      <c r="C135" s="51">
        <v>30376</v>
      </c>
      <c r="D135" s="50">
        <f t="shared" ca="1" si="4"/>
        <v>39</v>
      </c>
      <c r="E135" s="49" t="s">
        <v>491</v>
      </c>
      <c r="F135" s="48">
        <v>63600</v>
      </c>
    </row>
    <row r="136" spans="1:6">
      <c r="A136" s="53" t="s">
        <v>539</v>
      </c>
      <c r="B136" s="49" t="s">
        <v>475</v>
      </c>
      <c r="C136" s="51">
        <v>30407</v>
      </c>
      <c r="D136" s="50">
        <f t="shared" ca="1" si="4"/>
        <v>39</v>
      </c>
      <c r="E136" s="49" t="s">
        <v>491</v>
      </c>
      <c r="F136" s="48">
        <v>33200</v>
      </c>
    </row>
    <row r="137" spans="1:6">
      <c r="A137" s="53" t="s">
        <v>538</v>
      </c>
      <c r="B137" s="52" t="s">
        <v>471</v>
      </c>
      <c r="C137" s="51">
        <v>30437</v>
      </c>
      <c r="D137" s="50">
        <f t="shared" ca="1" si="4"/>
        <v>39</v>
      </c>
      <c r="E137" s="49" t="s">
        <v>491</v>
      </c>
      <c r="F137" s="48">
        <v>27120</v>
      </c>
    </row>
    <row r="138" spans="1:6">
      <c r="A138" s="53" t="s">
        <v>537</v>
      </c>
      <c r="B138" s="52" t="s">
        <v>471</v>
      </c>
      <c r="C138" s="51">
        <v>30468</v>
      </c>
      <c r="D138" s="50">
        <f t="shared" ca="1" si="4"/>
        <v>39</v>
      </c>
      <c r="E138" s="49" t="s">
        <v>491</v>
      </c>
      <c r="F138" s="48">
        <v>79520</v>
      </c>
    </row>
    <row r="139" spans="1:6">
      <c r="A139" s="53" t="s">
        <v>536</v>
      </c>
      <c r="B139" s="52" t="s">
        <v>471</v>
      </c>
      <c r="C139" s="51">
        <v>30498</v>
      </c>
      <c r="D139" s="50">
        <f t="shared" ca="1" si="4"/>
        <v>39</v>
      </c>
      <c r="E139" s="49" t="s">
        <v>491</v>
      </c>
      <c r="F139" s="48">
        <v>62240</v>
      </c>
    </row>
    <row r="140" spans="1:6">
      <c r="A140" s="53" t="s">
        <v>535</v>
      </c>
      <c r="B140" s="49" t="s">
        <v>475</v>
      </c>
      <c r="C140" s="51">
        <v>30529</v>
      </c>
      <c r="D140" s="50">
        <f t="shared" ca="1" si="4"/>
        <v>39</v>
      </c>
      <c r="E140" s="49" t="s">
        <v>491</v>
      </c>
      <c r="F140" s="48">
        <v>51760</v>
      </c>
    </row>
    <row r="141" spans="1:6">
      <c r="A141" s="53" t="s">
        <v>534</v>
      </c>
      <c r="B141" s="49" t="s">
        <v>475</v>
      </c>
      <c r="C141" s="51">
        <v>30560</v>
      </c>
      <c r="D141" s="50">
        <f t="shared" ca="1" si="4"/>
        <v>39</v>
      </c>
      <c r="E141" s="49" t="s">
        <v>491</v>
      </c>
      <c r="F141" s="48">
        <v>17200</v>
      </c>
    </row>
    <row r="142" spans="1:6">
      <c r="A142" s="53" t="s">
        <v>533</v>
      </c>
      <c r="B142" s="52" t="s">
        <v>471</v>
      </c>
      <c r="C142" s="51">
        <v>30590</v>
      </c>
      <c r="D142" s="50">
        <f t="shared" ca="1" si="4"/>
        <v>39</v>
      </c>
      <c r="E142" s="49" t="s">
        <v>470</v>
      </c>
      <c r="F142" s="48">
        <v>73120</v>
      </c>
    </row>
    <row r="143" spans="1:6">
      <c r="A143" s="53" t="s">
        <v>532</v>
      </c>
      <c r="B143" s="52" t="s">
        <v>471</v>
      </c>
      <c r="C143" s="51">
        <v>30621</v>
      </c>
      <c r="D143" s="50">
        <f t="shared" ca="1" si="4"/>
        <v>39</v>
      </c>
      <c r="E143" s="49" t="s">
        <v>470</v>
      </c>
      <c r="F143" s="48">
        <v>19960</v>
      </c>
    </row>
    <row r="144" spans="1:6">
      <c r="A144" s="53" t="s">
        <v>531</v>
      </c>
      <c r="B144" s="52" t="s">
        <v>471</v>
      </c>
      <c r="C144" s="51">
        <v>30651</v>
      </c>
      <c r="D144" s="50">
        <f t="shared" ca="1" si="4"/>
        <v>39</v>
      </c>
      <c r="E144" s="49" t="s">
        <v>470</v>
      </c>
      <c r="F144" s="48">
        <v>66320</v>
      </c>
    </row>
    <row r="145" spans="1:6">
      <c r="A145" s="53" t="s">
        <v>530</v>
      </c>
      <c r="B145" s="52" t="s">
        <v>471</v>
      </c>
      <c r="C145" s="51">
        <v>30652</v>
      </c>
      <c r="D145" s="50">
        <f t="shared" ca="1" si="4"/>
        <v>39</v>
      </c>
      <c r="E145" s="49" t="s">
        <v>470</v>
      </c>
      <c r="F145" s="48">
        <v>23360</v>
      </c>
    </row>
    <row r="146" spans="1:6">
      <c r="A146" s="53" t="s">
        <v>529</v>
      </c>
      <c r="B146" s="49" t="s">
        <v>475</v>
      </c>
      <c r="C146" s="51">
        <v>30655</v>
      </c>
      <c r="D146" s="50">
        <f t="shared" ca="1" si="4"/>
        <v>39</v>
      </c>
      <c r="E146" s="49" t="s">
        <v>509</v>
      </c>
      <c r="F146" s="48">
        <v>13760</v>
      </c>
    </row>
    <row r="147" spans="1:6">
      <c r="A147" s="53" t="s">
        <v>528</v>
      </c>
      <c r="B147" s="52" t="s">
        <v>471</v>
      </c>
      <c r="C147" s="51">
        <v>30656</v>
      </c>
      <c r="D147" s="50">
        <f t="shared" ca="1" si="4"/>
        <v>39</v>
      </c>
      <c r="E147" s="49" t="s">
        <v>470</v>
      </c>
      <c r="F147" s="48">
        <v>82240</v>
      </c>
    </row>
    <row r="148" spans="1:6">
      <c r="A148" s="53" t="s">
        <v>527</v>
      </c>
      <c r="B148" s="52" t="s">
        <v>471</v>
      </c>
      <c r="C148" s="51">
        <v>30657</v>
      </c>
      <c r="D148" s="50">
        <f t="shared" ca="1" si="4"/>
        <v>39</v>
      </c>
      <c r="E148" s="49" t="s">
        <v>470</v>
      </c>
      <c r="F148" s="48">
        <v>15120</v>
      </c>
    </row>
    <row r="149" spans="1:6">
      <c r="A149" s="53" t="s">
        <v>526</v>
      </c>
      <c r="B149" s="52" t="s">
        <v>471</v>
      </c>
      <c r="C149" s="51">
        <v>30658</v>
      </c>
      <c r="D149" s="50">
        <f t="shared" ca="1" si="4"/>
        <v>39</v>
      </c>
      <c r="E149" s="49" t="s">
        <v>470</v>
      </c>
      <c r="F149" s="48">
        <v>16400</v>
      </c>
    </row>
    <row r="150" spans="1:6">
      <c r="A150" s="53" t="s">
        <v>525</v>
      </c>
      <c r="B150" s="52" t="s">
        <v>471</v>
      </c>
      <c r="C150" s="51">
        <v>30659</v>
      </c>
      <c r="D150" s="50">
        <f t="shared" ca="1" si="4"/>
        <v>39</v>
      </c>
      <c r="E150" s="49" t="s">
        <v>470</v>
      </c>
      <c r="F150" s="48">
        <v>960</v>
      </c>
    </row>
    <row r="151" spans="1:6">
      <c r="A151" s="53" t="s">
        <v>524</v>
      </c>
      <c r="B151" s="52" t="s">
        <v>471</v>
      </c>
      <c r="C151" s="51">
        <v>30662</v>
      </c>
      <c r="D151" s="50">
        <f t="shared" ca="1" si="4"/>
        <v>39</v>
      </c>
      <c r="E151" s="49" t="s">
        <v>470</v>
      </c>
      <c r="F151" s="48">
        <v>72400</v>
      </c>
    </row>
    <row r="152" spans="1:6">
      <c r="A152" s="53" t="s">
        <v>523</v>
      </c>
      <c r="B152" s="52" t="s">
        <v>471</v>
      </c>
      <c r="C152" s="51">
        <v>30663</v>
      </c>
      <c r="D152" s="50">
        <f t="shared" ca="1" si="4"/>
        <v>39</v>
      </c>
      <c r="E152" s="49" t="s">
        <v>470</v>
      </c>
      <c r="F152" s="48">
        <v>46160</v>
      </c>
    </row>
    <row r="153" spans="1:6">
      <c r="A153" s="53" t="s">
        <v>522</v>
      </c>
      <c r="B153" s="49" t="s">
        <v>475</v>
      </c>
      <c r="C153" s="51">
        <v>30664</v>
      </c>
      <c r="D153" s="50">
        <f t="shared" ca="1" si="4"/>
        <v>39</v>
      </c>
      <c r="E153" s="49" t="s">
        <v>470</v>
      </c>
      <c r="F153" s="48">
        <v>76720</v>
      </c>
    </row>
    <row r="154" spans="1:6">
      <c r="A154" s="53" t="s">
        <v>521</v>
      </c>
      <c r="B154" s="52" t="s">
        <v>471</v>
      </c>
      <c r="C154" s="51">
        <v>30665</v>
      </c>
      <c r="D154" s="50">
        <f t="shared" ca="1" si="4"/>
        <v>39</v>
      </c>
      <c r="E154" s="49" t="s">
        <v>470</v>
      </c>
      <c r="F154" s="48">
        <v>71120</v>
      </c>
    </row>
    <row r="155" spans="1:6">
      <c r="A155" s="53" t="s">
        <v>520</v>
      </c>
      <c r="B155" s="52" t="s">
        <v>471</v>
      </c>
      <c r="C155" s="51">
        <v>30666</v>
      </c>
      <c r="D155" s="50">
        <f t="shared" ca="1" si="4"/>
        <v>39</v>
      </c>
      <c r="E155" s="49" t="s">
        <v>470</v>
      </c>
      <c r="F155" s="48">
        <v>44000</v>
      </c>
    </row>
    <row r="156" spans="1:6">
      <c r="A156" s="53" t="s">
        <v>519</v>
      </c>
      <c r="B156" s="52" t="s">
        <v>471</v>
      </c>
      <c r="C156" s="51">
        <v>30669</v>
      </c>
      <c r="D156" s="50">
        <f t="shared" ca="1" si="4"/>
        <v>39</v>
      </c>
      <c r="E156" s="49" t="s">
        <v>470</v>
      </c>
      <c r="F156" s="48">
        <v>44160</v>
      </c>
    </row>
    <row r="157" spans="1:6">
      <c r="A157" s="53" t="s">
        <v>518</v>
      </c>
      <c r="B157" s="52" t="s">
        <v>471</v>
      </c>
      <c r="C157" s="51">
        <v>30670</v>
      </c>
      <c r="D157" s="50">
        <f t="shared" ca="1" si="4"/>
        <v>39</v>
      </c>
      <c r="E157" s="49" t="s">
        <v>470</v>
      </c>
      <c r="F157" s="48">
        <v>54560</v>
      </c>
    </row>
    <row r="158" spans="1:6">
      <c r="A158" s="53" t="s">
        <v>517</v>
      </c>
      <c r="B158" s="52" t="s">
        <v>471</v>
      </c>
      <c r="C158" s="51">
        <v>30671</v>
      </c>
      <c r="D158" s="50">
        <f t="shared" ca="1" si="4"/>
        <v>39</v>
      </c>
      <c r="E158" s="49" t="s">
        <v>470</v>
      </c>
      <c r="F158" s="48">
        <v>37200</v>
      </c>
    </row>
    <row r="159" spans="1:6">
      <c r="A159" s="53" t="s">
        <v>516</v>
      </c>
      <c r="B159" s="52" t="s">
        <v>471</v>
      </c>
      <c r="C159" s="51">
        <v>30672</v>
      </c>
      <c r="D159" s="50">
        <f t="shared" ca="1" si="4"/>
        <v>39</v>
      </c>
      <c r="E159" s="49" t="s">
        <v>470</v>
      </c>
      <c r="F159" s="48">
        <v>58320</v>
      </c>
    </row>
    <row r="160" spans="1:6">
      <c r="A160" s="53" t="s">
        <v>515</v>
      </c>
      <c r="B160" s="49" t="s">
        <v>475</v>
      </c>
      <c r="C160" s="51">
        <v>30673</v>
      </c>
      <c r="D160" s="50">
        <f t="shared" ca="1" si="4"/>
        <v>39</v>
      </c>
      <c r="E160" s="49" t="s">
        <v>470</v>
      </c>
      <c r="F160" s="48">
        <v>75280</v>
      </c>
    </row>
    <row r="161" spans="1:6">
      <c r="A161" s="53" t="s">
        <v>514</v>
      </c>
      <c r="B161" s="52" t="s">
        <v>471</v>
      </c>
      <c r="C161" s="51">
        <v>30676</v>
      </c>
      <c r="D161" s="50">
        <f t="shared" ca="1" si="4"/>
        <v>39</v>
      </c>
      <c r="E161" s="49" t="s">
        <v>470</v>
      </c>
      <c r="F161" s="48">
        <v>62480</v>
      </c>
    </row>
    <row r="162" spans="1:6">
      <c r="A162" s="53" t="s">
        <v>513</v>
      </c>
      <c r="B162" s="52" t="s">
        <v>471</v>
      </c>
      <c r="C162" s="51">
        <v>30677</v>
      </c>
      <c r="D162" s="50">
        <f t="shared" ca="1" si="4"/>
        <v>39</v>
      </c>
      <c r="E162" s="49" t="s">
        <v>470</v>
      </c>
      <c r="F162" s="48">
        <v>49680</v>
      </c>
    </row>
    <row r="163" spans="1:6">
      <c r="A163" s="53" t="s">
        <v>512</v>
      </c>
      <c r="B163" s="52" t="s">
        <v>471</v>
      </c>
      <c r="C163" s="51">
        <v>30678</v>
      </c>
      <c r="D163" s="50">
        <f t="shared" ca="1" si="4"/>
        <v>39</v>
      </c>
      <c r="E163" s="49" t="s">
        <v>470</v>
      </c>
      <c r="F163" s="48">
        <v>3680</v>
      </c>
    </row>
    <row r="164" spans="1:6">
      <c r="A164" s="53" t="s">
        <v>511</v>
      </c>
      <c r="B164" s="52" t="s">
        <v>471</v>
      </c>
      <c r="C164" s="51">
        <v>30679</v>
      </c>
      <c r="D164" s="50">
        <f t="shared" ref="D164:D195" ca="1" si="5">YEAR(TODAY())-YEAR(C164)</f>
        <v>39</v>
      </c>
      <c r="E164" s="49" t="s">
        <v>470</v>
      </c>
      <c r="F164" s="48">
        <v>6880</v>
      </c>
    </row>
    <row r="165" spans="1:6">
      <c r="A165" s="53" t="s">
        <v>510</v>
      </c>
      <c r="B165" s="52" t="s">
        <v>471</v>
      </c>
      <c r="C165" s="51">
        <v>30680</v>
      </c>
      <c r="D165" s="50">
        <f t="shared" ca="1" si="5"/>
        <v>39</v>
      </c>
      <c r="E165" s="49" t="s">
        <v>509</v>
      </c>
      <c r="F165" s="48">
        <v>77680</v>
      </c>
    </row>
    <row r="166" spans="1:6">
      <c r="A166" s="53" t="s">
        <v>508</v>
      </c>
      <c r="B166" s="49" t="s">
        <v>475</v>
      </c>
      <c r="C166" s="51">
        <v>30683</v>
      </c>
      <c r="D166" s="50">
        <f t="shared" ca="1" si="5"/>
        <v>38</v>
      </c>
      <c r="E166" s="49" t="s">
        <v>470</v>
      </c>
      <c r="F166" s="48">
        <v>11280</v>
      </c>
    </row>
    <row r="167" spans="1:6">
      <c r="A167" s="53" t="s">
        <v>507</v>
      </c>
      <c r="B167" s="52" t="s">
        <v>471</v>
      </c>
      <c r="C167" s="51">
        <v>30684</v>
      </c>
      <c r="D167" s="50">
        <f t="shared" ca="1" si="5"/>
        <v>38</v>
      </c>
      <c r="E167" s="49" t="s">
        <v>470</v>
      </c>
      <c r="F167" s="48">
        <v>28320</v>
      </c>
    </row>
    <row r="168" spans="1:6">
      <c r="A168" s="53" t="s">
        <v>506</v>
      </c>
      <c r="B168" s="52" t="s">
        <v>471</v>
      </c>
      <c r="C168" s="51">
        <v>30685</v>
      </c>
      <c r="D168" s="50">
        <f t="shared" ca="1" si="5"/>
        <v>38</v>
      </c>
      <c r="E168" s="49" t="s">
        <v>470</v>
      </c>
      <c r="F168" s="48">
        <v>73920</v>
      </c>
    </row>
    <row r="169" spans="1:6">
      <c r="A169" s="53" t="s">
        <v>505</v>
      </c>
      <c r="B169" s="52" t="s">
        <v>471</v>
      </c>
      <c r="C169" s="51">
        <v>30686</v>
      </c>
      <c r="D169" s="50">
        <f t="shared" ca="1" si="5"/>
        <v>38</v>
      </c>
      <c r="E169" s="49" t="s">
        <v>470</v>
      </c>
      <c r="F169" s="48">
        <v>7520</v>
      </c>
    </row>
    <row r="170" spans="1:6">
      <c r="A170" s="53" t="s">
        <v>504</v>
      </c>
      <c r="B170" s="49" t="s">
        <v>475</v>
      </c>
      <c r="C170" s="51">
        <v>30687</v>
      </c>
      <c r="D170" s="50">
        <f t="shared" ca="1" si="5"/>
        <v>38</v>
      </c>
      <c r="E170" s="49" t="s">
        <v>470</v>
      </c>
      <c r="F170" s="48">
        <v>6720</v>
      </c>
    </row>
    <row r="171" spans="1:6">
      <c r="A171" s="53" t="s">
        <v>503</v>
      </c>
      <c r="B171" s="52" t="s">
        <v>471</v>
      </c>
      <c r="C171" s="51">
        <v>30690</v>
      </c>
      <c r="D171" s="50">
        <f t="shared" ca="1" si="5"/>
        <v>38</v>
      </c>
      <c r="E171" s="49" t="s">
        <v>470</v>
      </c>
      <c r="F171" s="48">
        <v>45920</v>
      </c>
    </row>
    <row r="172" spans="1:6">
      <c r="A172" s="53" t="s">
        <v>502</v>
      </c>
      <c r="B172" s="52" t="s">
        <v>471</v>
      </c>
      <c r="C172" s="51">
        <v>30691</v>
      </c>
      <c r="D172" s="50">
        <f t="shared" ca="1" si="5"/>
        <v>38</v>
      </c>
      <c r="E172" s="49" t="s">
        <v>470</v>
      </c>
      <c r="F172" s="48">
        <v>42960</v>
      </c>
    </row>
    <row r="173" spans="1:6">
      <c r="A173" s="53" t="s">
        <v>501</v>
      </c>
      <c r="B173" s="52" t="s">
        <v>471</v>
      </c>
      <c r="C173" s="51">
        <v>30692</v>
      </c>
      <c r="D173" s="50">
        <f t="shared" ca="1" si="5"/>
        <v>38</v>
      </c>
      <c r="E173" s="49" t="s">
        <v>470</v>
      </c>
      <c r="F173" s="48">
        <v>16160</v>
      </c>
    </row>
    <row r="174" spans="1:6">
      <c r="A174" s="53" t="s">
        <v>500</v>
      </c>
      <c r="B174" s="49" t="s">
        <v>475</v>
      </c>
      <c r="C174" s="51">
        <v>30693</v>
      </c>
      <c r="D174" s="50">
        <f t="shared" ca="1" si="5"/>
        <v>38</v>
      </c>
      <c r="E174" s="49" t="s">
        <v>470</v>
      </c>
      <c r="F174" s="48">
        <v>44480</v>
      </c>
    </row>
    <row r="175" spans="1:6">
      <c r="A175" s="53" t="s">
        <v>499</v>
      </c>
      <c r="B175" s="52" t="s">
        <v>471</v>
      </c>
      <c r="C175" s="51">
        <v>30694</v>
      </c>
      <c r="D175" s="50">
        <f t="shared" ca="1" si="5"/>
        <v>38</v>
      </c>
      <c r="E175" s="49" t="s">
        <v>470</v>
      </c>
      <c r="F175" s="48">
        <v>1280</v>
      </c>
    </row>
    <row r="176" spans="1:6">
      <c r="A176" s="53" t="s">
        <v>498</v>
      </c>
      <c r="B176" s="49" t="s">
        <v>475</v>
      </c>
      <c r="C176" s="51">
        <v>30697</v>
      </c>
      <c r="D176" s="50">
        <f t="shared" ca="1" si="5"/>
        <v>38</v>
      </c>
      <c r="E176" s="49" t="s">
        <v>470</v>
      </c>
      <c r="F176" s="48">
        <v>14400</v>
      </c>
    </row>
    <row r="177" spans="1:6">
      <c r="A177" s="53" t="s">
        <v>497</v>
      </c>
      <c r="B177" s="52" t="s">
        <v>471</v>
      </c>
      <c r="C177" s="51">
        <v>30698</v>
      </c>
      <c r="D177" s="50">
        <f t="shared" ca="1" si="5"/>
        <v>38</v>
      </c>
      <c r="E177" s="49" t="s">
        <v>470</v>
      </c>
      <c r="F177" s="48">
        <v>63680</v>
      </c>
    </row>
    <row r="178" spans="1:6">
      <c r="A178" s="53" t="s">
        <v>496</v>
      </c>
      <c r="B178" s="52" t="s">
        <v>471</v>
      </c>
      <c r="C178" s="51">
        <v>30699</v>
      </c>
      <c r="D178" s="50">
        <f t="shared" ca="1" si="5"/>
        <v>38</v>
      </c>
      <c r="E178" s="49" t="s">
        <v>470</v>
      </c>
      <c r="F178" s="48">
        <v>53680</v>
      </c>
    </row>
    <row r="179" spans="1:6">
      <c r="A179" s="53" t="s">
        <v>495</v>
      </c>
      <c r="B179" s="52" t="s">
        <v>471</v>
      </c>
      <c r="C179" s="51">
        <v>30700</v>
      </c>
      <c r="D179" s="50">
        <f t="shared" ca="1" si="5"/>
        <v>38</v>
      </c>
      <c r="E179" s="49" t="s">
        <v>470</v>
      </c>
      <c r="F179" s="48">
        <v>34080</v>
      </c>
    </row>
    <row r="180" spans="1:6">
      <c r="A180" s="53" t="s">
        <v>494</v>
      </c>
      <c r="B180" s="49" t="s">
        <v>475</v>
      </c>
      <c r="C180" s="51">
        <v>30701</v>
      </c>
      <c r="D180" s="50">
        <f t="shared" ca="1" si="5"/>
        <v>38</v>
      </c>
      <c r="E180" s="49" t="s">
        <v>470</v>
      </c>
      <c r="F180" s="48">
        <v>22160</v>
      </c>
    </row>
    <row r="181" spans="1:6">
      <c r="A181" s="53" t="s">
        <v>493</v>
      </c>
      <c r="B181" s="52" t="s">
        <v>471</v>
      </c>
      <c r="C181" s="51">
        <v>30704</v>
      </c>
      <c r="D181" s="50">
        <f t="shared" ca="1" si="5"/>
        <v>38</v>
      </c>
      <c r="E181" s="49" t="s">
        <v>470</v>
      </c>
      <c r="F181" s="48">
        <v>53120</v>
      </c>
    </row>
    <row r="182" spans="1:6">
      <c r="A182" s="53" t="s">
        <v>492</v>
      </c>
      <c r="B182" s="52" t="s">
        <v>471</v>
      </c>
      <c r="C182" s="51">
        <v>30705</v>
      </c>
      <c r="D182" s="50">
        <f t="shared" ca="1" si="5"/>
        <v>38</v>
      </c>
      <c r="E182" s="49" t="s">
        <v>491</v>
      </c>
      <c r="F182" s="48">
        <v>66400</v>
      </c>
    </row>
    <row r="183" spans="1:6">
      <c r="A183" s="53" t="s">
        <v>490</v>
      </c>
      <c r="B183" s="49" t="s">
        <v>489</v>
      </c>
      <c r="C183" s="51">
        <v>30706</v>
      </c>
      <c r="D183" s="50">
        <f t="shared" ca="1" si="5"/>
        <v>38</v>
      </c>
      <c r="E183" s="49" t="s">
        <v>470</v>
      </c>
      <c r="F183" s="48">
        <v>25600</v>
      </c>
    </row>
    <row r="184" spans="1:6">
      <c r="A184" s="53" t="s">
        <v>488</v>
      </c>
      <c r="B184" s="52" t="s">
        <v>471</v>
      </c>
      <c r="C184" s="51">
        <v>30707</v>
      </c>
      <c r="D184" s="50">
        <f t="shared" ca="1" si="5"/>
        <v>38</v>
      </c>
      <c r="E184" s="49" t="s">
        <v>470</v>
      </c>
      <c r="F184" s="48">
        <v>20080</v>
      </c>
    </row>
    <row r="185" spans="1:6">
      <c r="A185" s="53" t="s">
        <v>487</v>
      </c>
      <c r="B185" s="52" t="s">
        <v>473</v>
      </c>
      <c r="C185" s="51">
        <v>30708</v>
      </c>
      <c r="D185" s="50">
        <f t="shared" ca="1" si="5"/>
        <v>38</v>
      </c>
      <c r="E185" s="49" t="s">
        <v>470</v>
      </c>
      <c r="F185" s="48">
        <v>45640</v>
      </c>
    </row>
    <row r="186" spans="1:6">
      <c r="A186" s="53" t="s">
        <v>486</v>
      </c>
      <c r="B186" s="52" t="s">
        <v>471</v>
      </c>
      <c r="C186" s="51">
        <v>30711</v>
      </c>
      <c r="D186" s="50">
        <f t="shared" ca="1" si="5"/>
        <v>38</v>
      </c>
      <c r="E186" s="49" t="s">
        <v>470</v>
      </c>
      <c r="F186" s="48">
        <v>48640</v>
      </c>
    </row>
    <row r="187" spans="1:6">
      <c r="A187" s="53" t="s">
        <v>485</v>
      </c>
      <c r="B187" s="49" t="s">
        <v>475</v>
      </c>
      <c r="C187" s="51">
        <v>30712</v>
      </c>
      <c r="D187" s="50">
        <f t="shared" ca="1" si="5"/>
        <v>38</v>
      </c>
      <c r="E187" s="49" t="s">
        <v>470</v>
      </c>
      <c r="F187" s="48">
        <v>69360</v>
      </c>
    </row>
    <row r="188" spans="1:6">
      <c r="A188" s="53" t="s">
        <v>484</v>
      </c>
      <c r="B188" s="52" t="s">
        <v>471</v>
      </c>
      <c r="C188" s="51">
        <v>30713</v>
      </c>
      <c r="D188" s="50">
        <f t="shared" ca="1" si="5"/>
        <v>38</v>
      </c>
      <c r="E188" s="49" t="s">
        <v>470</v>
      </c>
      <c r="F188" s="48">
        <v>41120</v>
      </c>
    </row>
    <row r="189" spans="1:6">
      <c r="A189" s="53" t="s">
        <v>483</v>
      </c>
      <c r="B189" s="49" t="s">
        <v>482</v>
      </c>
      <c r="C189" s="51">
        <v>30714</v>
      </c>
      <c r="D189" s="50">
        <f t="shared" ca="1" si="5"/>
        <v>38</v>
      </c>
      <c r="E189" s="49" t="s">
        <v>470</v>
      </c>
      <c r="F189" s="48">
        <v>65600</v>
      </c>
    </row>
    <row r="190" spans="1:6">
      <c r="A190" s="53" t="s">
        <v>481</v>
      </c>
      <c r="B190" s="49" t="s">
        <v>475</v>
      </c>
      <c r="C190" s="51">
        <v>30715</v>
      </c>
      <c r="D190" s="50">
        <f t="shared" ca="1" si="5"/>
        <v>38</v>
      </c>
      <c r="E190" s="49" t="s">
        <v>470</v>
      </c>
      <c r="F190" s="48">
        <v>6480</v>
      </c>
    </row>
    <row r="191" spans="1:6">
      <c r="A191" s="53" t="s">
        <v>480</v>
      </c>
      <c r="B191" s="52" t="s">
        <v>477</v>
      </c>
      <c r="C191" s="51">
        <v>30718</v>
      </c>
      <c r="D191" s="50">
        <f t="shared" ca="1" si="5"/>
        <v>38</v>
      </c>
      <c r="E191" s="49" t="s">
        <v>470</v>
      </c>
      <c r="F191" s="48">
        <v>45680</v>
      </c>
    </row>
    <row r="192" spans="1:6">
      <c r="A192" s="53" t="s">
        <v>479</v>
      </c>
      <c r="B192" s="49" t="s">
        <v>475</v>
      </c>
      <c r="C192" s="51">
        <v>30719</v>
      </c>
      <c r="D192" s="50">
        <f t="shared" ca="1" si="5"/>
        <v>38</v>
      </c>
      <c r="E192" s="49" t="s">
        <v>470</v>
      </c>
      <c r="F192" s="48">
        <v>2560</v>
      </c>
    </row>
    <row r="193" spans="1:6">
      <c r="A193" s="53" t="s">
        <v>478</v>
      </c>
      <c r="B193" s="52" t="s">
        <v>477</v>
      </c>
      <c r="C193" s="51">
        <v>30720</v>
      </c>
      <c r="D193" s="50">
        <f t="shared" ca="1" si="5"/>
        <v>38</v>
      </c>
      <c r="E193" s="49" t="s">
        <v>470</v>
      </c>
      <c r="F193" s="48">
        <v>50800</v>
      </c>
    </row>
    <row r="194" spans="1:6">
      <c r="A194" s="53" t="s">
        <v>476</v>
      </c>
      <c r="B194" s="49" t="s">
        <v>475</v>
      </c>
      <c r="C194" s="51">
        <v>30721</v>
      </c>
      <c r="D194" s="50">
        <f t="shared" ca="1" si="5"/>
        <v>38</v>
      </c>
      <c r="E194" s="49" t="s">
        <v>470</v>
      </c>
      <c r="F194" s="48">
        <v>77760</v>
      </c>
    </row>
    <row r="195" spans="1:6">
      <c r="A195" s="53" t="s">
        <v>474</v>
      </c>
      <c r="B195" s="52" t="s">
        <v>473</v>
      </c>
      <c r="C195" s="51">
        <v>30722</v>
      </c>
      <c r="D195" s="50">
        <f t="shared" ca="1" si="5"/>
        <v>38</v>
      </c>
      <c r="E195" s="49" t="s">
        <v>470</v>
      </c>
      <c r="F195" s="48">
        <v>38240</v>
      </c>
    </row>
    <row r="196" spans="1:6">
      <c r="A196" s="53" t="s">
        <v>472</v>
      </c>
      <c r="B196" s="52" t="s">
        <v>471</v>
      </c>
      <c r="C196" s="51">
        <v>30725</v>
      </c>
      <c r="D196" s="50">
        <f t="shared" ref="D196" ca="1" si="6">YEAR(TODAY())-YEAR(C196)</f>
        <v>38</v>
      </c>
      <c r="E196" s="49" t="s">
        <v>470</v>
      </c>
      <c r="F196" s="48">
        <v>4480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피벗1</vt:lpstr>
      <vt:lpstr>피벗2</vt:lpstr>
      <vt:lpstr>피벗테이블</vt:lpstr>
      <vt:lpstr>피벗테이블2</vt:lpstr>
      <vt:lpstr>피벗테이블2-결과</vt:lpstr>
      <vt:lpstr>피벗테이블3</vt:lpstr>
      <vt:lpstr>피벗테이블3-결과</vt:lpstr>
      <vt:lpstr>2_그룹화</vt:lpstr>
      <vt:lpstr>3_그룹화2</vt:lpstr>
      <vt:lpstr>3_비율표시</vt:lpstr>
      <vt:lpstr>4_계산필드</vt:lpstr>
      <vt:lpstr>목록상자</vt:lpstr>
      <vt:lpstr>발주내역</vt:lpstr>
      <vt:lpstr>콤보_옵션</vt:lpstr>
      <vt:lpstr>사원정보</vt:lpstr>
    </vt:vector>
  </TitlesOfParts>
  <Company>컴피플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AYoonJung</cp:lastModifiedBy>
  <cp:lastPrinted>2010-01-26T01:33:12Z</cp:lastPrinted>
  <dcterms:created xsi:type="dcterms:W3CDTF">2010-01-26T01:01:26Z</dcterms:created>
  <dcterms:modified xsi:type="dcterms:W3CDTF">2022-06-15T07:58:23Z</dcterms:modified>
</cp:coreProperties>
</file>