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.Desktop-PC\Desktop\"/>
    </mc:Choice>
  </mc:AlternateContent>
  <bookViews>
    <workbookView xWindow="0" yWindow="0" windowWidth="25125" windowHeight="12210" activeTab="1"/>
  </bookViews>
  <sheets>
    <sheet name="Sheet1" sheetId="1" r:id="rId1"/>
    <sheet name="capacitor" sheetId="2" r:id="rId2"/>
    <sheet name="v-i" sheetId="4" r:id="rId3"/>
    <sheet name="visual" sheetId="3" r:id="rId4"/>
  </sheets>
  <definedNames>
    <definedName name="solver_adj" localSheetId="0" hidden="1">Sheet1!$I$5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2" l="1"/>
  <c r="N20" i="2"/>
  <c r="N19" i="2"/>
  <c r="J78" i="4"/>
  <c r="J63" i="4"/>
  <c r="J45" i="4"/>
  <c r="J23" i="4"/>
  <c r="B18" i="4" a="1"/>
  <c r="C20" i="4" s="1"/>
  <c r="E15" i="4"/>
  <c r="C15" i="4"/>
  <c r="E14" i="4"/>
  <c r="C14" i="4"/>
  <c r="E13" i="4"/>
  <c r="C13" i="4"/>
  <c r="E12" i="4"/>
  <c r="C12" i="4"/>
  <c r="E11" i="4"/>
  <c r="C11" i="4"/>
  <c r="E10" i="4"/>
  <c r="C10" i="4"/>
  <c r="J3" i="4"/>
  <c r="A3" i="4"/>
  <c r="A3" i="3"/>
  <c r="J3" i="3"/>
  <c r="C10" i="3"/>
  <c r="E10" i="3"/>
  <c r="C11" i="3"/>
  <c r="E11" i="3"/>
  <c r="C12" i="3"/>
  <c r="E12" i="3"/>
  <c r="C13" i="3"/>
  <c r="E13" i="3"/>
  <c r="C14" i="3"/>
  <c r="E14" i="3"/>
  <c r="C15" i="3"/>
  <c r="E15" i="3"/>
  <c r="B18" i="3" s="1" a="1"/>
  <c r="B18" i="3" s="1"/>
  <c r="J23" i="3"/>
  <c r="J45" i="3"/>
  <c r="J63" i="3"/>
  <c r="J78" i="3"/>
  <c r="B19" i="3" l="1"/>
  <c r="C20" i="3"/>
  <c r="C18" i="3"/>
  <c r="E18" i="3" s="1"/>
  <c r="C19" i="3"/>
  <c r="B20" i="3"/>
  <c r="C19" i="4"/>
  <c r="B18" i="4"/>
  <c r="B20" i="4"/>
  <c r="B19" i="4"/>
  <c r="C18" i="4"/>
  <c r="N9" i="2" l="1"/>
  <c r="P9" i="2" s="1"/>
  <c r="O9" i="2"/>
  <c r="K9" i="2"/>
  <c r="L9" i="2" s="1"/>
  <c r="L15" i="2"/>
  <c r="L5" i="1"/>
  <c r="R5" i="1"/>
  <c r="K5" i="1"/>
  <c r="AJ5" i="1"/>
  <c r="Q5" i="1"/>
  <c r="O7" i="2"/>
  <c r="O5" i="2"/>
  <c r="Q5" i="2" s="1"/>
  <c r="O6" i="2"/>
  <c r="O8" i="2"/>
  <c r="O4" i="2"/>
  <c r="F7" i="2"/>
  <c r="N7" i="2" s="1"/>
  <c r="P7" i="2" s="1"/>
  <c r="Q7" i="2" s="1"/>
  <c r="F8" i="2"/>
  <c r="K8" i="2" s="1"/>
  <c r="L8" i="2" s="1"/>
  <c r="F5" i="2"/>
  <c r="N5" i="2" s="1"/>
  <c r="P5" i="2" s="1"/>
  <c r="F6" i="2"/>
  <c r="K6" i="2" s="1"/>
  <c r="L6" i="2" s="1"/>
  <c r="F9" i="2"/>
  <c r="F4" i="2"/>
  <c r="AI13" i="1"/>
  <c r="AI14" i="1"/>
  <c r="AI15" i="1"/>
  <c r="AJ15" i="1" s="1"/>
  <c r="AI16" i="1"/>
  <c r="AI17" i="1"/>
  <c r="AI18" i="1"/>
  <c r="AI19" i="1"/>
  <c r="AJ19" i="1" s="1"/>
  <c r="AI20" i="1"/>
  <c r="AI21" i="1"/>
  <c r="AI22" i="1"/>
  <c r="AI23" i="1"/>
  <c r="AJ23" i="1" s="1"/>
  <c r="AI24" i="1"/>
  <c r="AI25" i="1"/>
  <c r="AI26" i="1"/>
  <c r="AI27" i="1"/>
  <c r="AJ27" i="1" s="1"/>
  <c r="AI28" i="1"/>
  <c r="AI29" i="1"/>
  <c r="AI30" i="1"/>
  <c r="AI31" i="1"/>
  <c r="AJ31" i="1" s="1"/>
  <c r="AI32" i="1"/>
  <c r="AI33" i="1"/>
  <c r="AI34" i="1"/>
  <c r="AI35" i="1"/>
  <c r="AJ35" i="1" s="1"/>
  <c r="AI36" i="1"/>
  <c r="AI37" i="1"/>
  <c r="AI38" i="1"/>
  <c r="AI39" i="1"/>
  <c r="AJ39" i="1" s="1"/>
  <c r="AI40" i="1"/>
  <c r="AI41" i="1"/>
  <c r="AI42" i="1"/>
  <c r="AI43" i="1"/>
  <c r="AJ43" i="1" s="1"/>
  <c r="AI44" i="1"/>
  <c r="AI45" i="1"/>
  <c r="AI46" i="1"/>
  <c r="AI47" i="1"/>
  <c r="AJ47" i="1" s="1"/>
  <c r="AI48" i="1"/>
  <c r="AI49" i="1"/>
  <c r="AI50" i="1"/>
  <c r="AI51" i="1"/>
  <c r="AJ51" i="1" s="1"/>
  <c r="AI52" i="1"/>
  <c r="AI53" i="1"/>
  <c r="AI54" i="1"/>
  <c r="AI55" i="1"/>
  <c r="AJ55" i="1" s="1"/>
  <c r="AI56" i="1"/>
  <c r="AI57" i="1"/>
  <c r="AI58" i="1"/>
  <c r="AI59" i="1"/>
  <c r="AJ59" i="1" s="1"/>
  <c r="AI60" i="1"/>
  <c r="AI61" i="1"/>
  <c r="AI62" i="1"/>
  <c r="AI63" i="1"/>
  <c r="AJ63" i="1" s="1"/>
  <c r="AI64" i="1"/>
  <c r="AI65" i="1"/>
  <c r="AI66" i="1"/>
  <c r="AI67" i="1"/>
  <c r="AJ67" i="1" s="1"/>
  <c r="AI68" i="1"/>
  <c r="AI69" i="1"/>
  <c r="AI70" i="1"/>
  <c r="AI71" i="1"/>
  <c r="AJ71" i="1" s="1"/>
  <c r="AI72" i="1"/>
  <c r="AI73" i="1"/>
  <c r="AI74" i="1"/>
  <c r="AI75" i="1"/>
  <c r="AJ75" i="1" s="1"/>
  <c r="AI76" i="1"/>
  <c r="AI77" i="1"/>
  <c r="AI78" i="1"/>
  <c r="AI79" i="1"/>
  <c r="AJ79" i="1" s="1"/>
  <c r="AI80" i="1"/>
  <c r="AI81" i="1"/>
  <c r="AI82" i="1"/>
  <c r="AI83" i="1"/>
  <c r="AJ83" i="1" s="1"/>
  <c r="AI84" i="1"/>
  <c r="AI85" i="1"/>
  <c r="AI86" i="1"/>
  <c r="AI87" i="1"/>
  <c r="AJ87" i="1" s="1"/>
  <c r="AI88" i="1"/>
  <c r="AI89" i="1"/>
  <c r="AI90" i="1"/>
  <c r="AI91" i="1"/>
  <c r="AJ91" i="1" s="1"/>
  <c r="AI92" i="1"/>
  <c r="AI93" i="1"/>
  <c r="AI94" i="1"/>
  <c r="AI95" i="1"/>
  <c r="AJ95" i="1" s="1"/>
  <c r="AI96" i="1"/>
  <c r="AI97" i="1"/>
  <c r="AI98" i="1"/>
  <c r="AI99" i="1"/>
  <c r="AJ99" i="1" s="1"/>
  <c r="AI100" i="1"/>
  <c r="AI101" i="1"/>
  <c r="AI102" i="1"/>
  <c r="AI103" i="1"/>
  <c r="AJ103" i="1" s="1"/>
  <c r="AI104" i="1"/>
  <c r="AI105" i="1"/>
  <c r="AI106" i="1"/>
  <c r="AI107" i="1"/>
  <c r="AJ107" i="1" s="1"/>
  <c r="AI108" i="1"/>
  <c r="AI109" i="1"/>
  <c r="AI110" i="1"/>
  <c r="AI111" i="1"/>
  <c r="AJ111" i="1" s="1"/>
  <c r="AI112" i="1"/>
  <c r="AI113" i="1"/>
  <c r="AI114" i="1"/>
  <c r="AI115" i="1"/>
  <c r="AJ115" i="1" s="1"/>
  <c r="AI116" i="1"/>
  <c r="AI117" i="1"/>
  <c r="AI118" i="1"/>
  <c r="AI119" i="1"/>
  <c r="AJ119" i="1" s="1"/>
  <c r="AI120" i="1"/>
  <c r="AI121" i="1"/>
  <c r="AI122" i="1"/>
  <c r="AI123" i="1"/>
  <c r="AJ123" i="1" s="1"/>
  <c r="AI12" i="1"/>
  <c r="AJ12" i="1" s="1"/>
  <c r="AI5" i="1"/>
  <c r="AJ122" i="1"/>
  <c r="AJ121" i="1"/>
  <c r="AJ120" i="1"/>
  <c r="AJ118" i="1"/>
  <c r="AJ117" i="1"/>
  <c r="AJ116" i="1"/>
  <c r="AJ114" i="1"/>
  <c r="AJ113" i="1"/>
  <c r="AJ112" i="1"/>
  <c r="AJ110" i="1"/>
  <c r="AJ109" i="1"/>
  <c r="AJ108" i="1"/>
  <c r="AJ106" i="1"/>
  <c r="AJ105" i="1"/>
  <c r="AJ104" i="1"/>
  <c r="AJ102" i="1"/>
  <c r="AJ101" i="1"/>
  <c r="AJ100" i="1"/>
  <c r="AJ98" i="1"/>
  <c r="AJ97" i="1"/>
  <c r="AJ96" i="1"/>
  <c r="AJ94" i="1"/>
  <c r="AJ93" i="1"/>
  <c r="AJ92" i="1"/>
  <c r="AJ90" i="1"/>
  <c r="AJ89" i="1"/>
  <c r="AJ88" i="1"/>
  <c r="AJ86" i="1"/>
  <c r="AJ85" i="1"/>
  <c r="AJ84" i="1"/>
  <c r="AJ82" i="1"/>
  <c r="AJ81" i="1"/>
  <c r="AJ80" i="1"/>
  <c r="AJ78" i="1"/>
  <c r="AJ77" i="1"/>
  <c r="AJ76" i="1"/>
  <c r="AJ74" i="1"/>
  <c r="AJ73" i="1"/>
  <c r="AJ72" i="1"/>
  <c r="AJ70" i="1"/>
  <c r="AJ69" i="1"/>
  <c r="AJ68" i="1"/>
  <c r="AJ66" i="1"/>
  <c r="AJ65" i="1"/>
  <c r="AJ64" i="1"/>
  <c r="AJ62" i="1"/>
  <c r="AJ61" i="1"/>
  <c r="AJ60" i="1"/>
  <c r="AJ58" i="1"/>
  <c r="AJ57" i="1"/>
  <c r="AJ56" i="1"/>
  <c r="AJ54" i="1"/>
  <c r="AJ53" i="1"/>
  <c r="AJ52" i="1"/>
  <c r="AJ50" i="1"/>
  <c r="AJ49" i="1"/>
  <c r="AJ48" i="1"/>
  <c r="AJ46" i="1"/>
  <c r="AJ45" i="1"/>
  <c r="AJ44" i="1"/>
  <c r="AJ42" i="1"/>
  <c r="AJ41" i="1"/>
  <c r="AJ40" i="1"/>
  <c r="AJ38" i="1"/>
  <c r="AJ37" i="1"/>
  <c r="AJ36" i="1"/>
  <c r="AJ34" i="1"/>
  <c r="AJ33" i="1"/>
  <c r="AJ32" i="1"/>
  <c r="AJ30" i="1"/>
  <c r="AJ29" i="1"/>
  <c r="AJ28" i="1"/>
  <c r="AJ26" i="1"/>
  <c r="AJ25" i="1"/>
  <c r="AJ24" i="1"/>
  <c r="AJ22" i="1"/>
  <c r="AJ21" i="1"/>
  <c r="AJ20" i="1"/>
  <c r="AJ18" i="1"/>
  <c r="AJ17" i="1"/>
  <c r="AJ16" i="1"/>
  <c r="AJ14" i="1"/>
  <c r="AJ13" i="1"/>
  <c r="AC13" i="1"/>
  <c r="AC14" i="1"/>
  <c r="AC15" i="1"/>
  <c r="AD15" i="1" s="1"/>
  <c r="AC16" i="1"/>
  <c r="AC17" i="1"/>
  <c r="AC18" i="1"/>
  <c r="AC19" i="1"/>
  <c r="AD19" i="1" s="1"/>
  <c r="AC20" i="1"/>
  <c r="AC21" i="1"/>
  <c r="AC22" i="1"/>
  <c r="AC23" i="1"/>
  <c r="AD23" i="1" s="1"/>
  <c r="AC24" i="1"/>
  <c r="AC25" i="1"/>
  <c r="AC26" i="1"/>
  <c r="AC27" i="1"/>
  <c r="AD27" i="1" s="1"/>
  <c r="AC28" i="1"/>
  <c r="AC29" i="1"/>
  <c r="AC30" i="1"/>
  <c r="AC31" i="1"/>
  <c r="AD31" i="1" s="1"/>
  <c r="AC32" i="1"/>
  <c r="AC33" i="1"/>
  <c r="AC34" i="1"/>
  <c r="AC35" i="1"/>
  <c r="AD35" i="1" s="1"/>
  <c r="AC36" i="1"/>
  <c r="AC37" i="1"/>
  <c r="AC38" i="1"/>
  <c r="AC39" i="1"/>
  <c r="AD39" i="1" s="1"/>
  <c r="AC40" i="1"/>
  <c r="AC41" i="1"/>
  <c r="AC42" i="1"/>
  <c r="AC43" i="1"/>
  <c r="AD43" i="1" s="1"/>
  <c r="AC44" i="1"/>
  <c r="AC45" i="1"/>
  <c r="AC46" i="1"/>
  <c r="AC47" i="1"/>
  <c r="AD47" i="1" s="1"/>
  <c r="AC48" i="1"/>
  <c r="AC49" i="1"/>
  <c r="AC50" i="1"/>
  <c r="AC51" i="1"/>
  <c r="AD51" i="1" s="1"/>
  <c r="AC52" i="1"/>
  <c r="AC53" i="1"/>
  <c r="AC54" i="1"/>
  <c r="AC55" i="1"/>
  <c r="AD55" i="1" s="1"/>
  <c r="AC56" i="1"/>
  <c r="AC57" i="1"/>
  <c r="AC58" i="1"/>
  <c r="AC59" i="1"/>
  <c r="AD59" i="1" s="1"/>
  <c r="AC60" i="1"/>
  <c r="AC61" i="1"/>
  <c r="AC62" i="1"/>
  <c r="AC63" i="1"/>
  <c r="AD63" i="1" s="1"/>
  <c r="AC64" i="1"/>
  <c r="AC65" i="1"/>
  <c r="AC66" i="1"/>
  <c r="AC67" i="1"/>
  <c r="AD67" i="1" s="1"/>
  <c r="AC68" i="1"/>
  <c r="AC69" i="1"/>
  <c r="AC70" i="1"/>
  <c r="AC71" i="1"/>
  <c r="AD71" i="1" s="1"/>
  <c r="AC72" i="1"/>
  <c r="AC73" i="1"/>
  <c r="AC74" i="1"/>
  <c r="AC75" i="1"/>
  <c r="AD75" i="1" s="1"/>
  <c r="AC76" i="1"/>
  <c r="AC77" i="1"/>
  <c r="AC78" i="1"/>
  <c r="AC79" i="1"/>
  <c r="AD79" i="1" s="1"/>
  <c r="AC80" i="1"/>
  <c r="AC81" i="1"/>
  <c r="AC82" i="1"/>
  <c r="AC83" i="1"/>
  <c r="AD83" i="1" s="1"/>
  <c r="AC84" i="1"/>
  <c r="AC85" i="1"/>
  <c r="AC86" i="1"/>
  <c r="AC87" i="1"/>
  <c r="AD87" i="1" s="1"/>
  <c r="AC88" i="1"/>
  <c r="AC89" i="1"/>
  <c r="AC90" i="1"/>
  <c r="AC91" i="1"/>
  <c r="AD91" i="1" s="1"/>
  <c r="AC92" i="1"/>
  <c r="AC93" i="1"/>
  <c r="AC94" i="1"/>
  <c r="AC95" i="1"/>
  <c r="AD95" i="1" s="1"/>
  <c r="AC96" i="1"/>
  <c r="AC97" i="1"/>
  <c r="AC98" i="1"/>
  <c r="AC99" i="1"/>
  <c r="AD99" i="1" s="1"/>
  <c r="AC100" i="1"/>
  <c r="AC101" i="1"/>
  <c r="AC102" i="1"/>
  <c r="AC103" i="1"/>
  <c r="AD103" i="1" s="1"/>
  <c r="AC104" i="1"/>
  <c r="AC105" i="1"/>
  <c r="AC106" i="1"/>
  <c r="AC107" i="1"/>
  <c r="AD107" i="1" s="1"/>
  <c r="AC108" i="1"/>
  <c r="AC109" i="1"/>
  <c r="AC110" i="1"/>
  <c r="AC111" i="1"/>
  <c r="AD111" i="1" s="1"/>
  <c r="AC112" i="1"/>
  <c r="AC113" i="1"/>
  <c r="AC114" i="1"/>
  <c r="AC115" i="1"/>
  <c r="AD115" i="1" s="1"/>
  <c r="AC116" i="1"/>
  <c r="AC117" i="1"/>
  <c r="AC118" i="1"/>
  <c r="AC119" i="1"/>
  <c r="AD119" i="1" s="1"/>
  <c r="AC120" i="1"/>
  <c r="AC121" i="1"/>
  <c r="AC122" i="1"/>
  <c r="AC123" i="1"/>
  <c r="AD123" i="1" s="1"/>
  <c r="AC124" i="1"/>
  <c r="AC125" i="1"/>
  <c r="AC126" i="1"/>
  <c r="AC127" i="1"/>
  <c r="AD127" i="1" s="1"/>
  <c r="AC128" i="1"/>
  <c r="AC129" i="1"/>
  <c r="AC130" i="1"/>
  <c r="AC131" i="1"/>
  <c r="AD131" i="1" s="1"/>
  <c r="AC132" i="1"/>
  <c r="AC133" i="1"/>
  <c r="AC134" i="1"/>
  <c r="AC135" i="1"/>
  <c r="AD135" i="1" s="1"/>
  <c r="AC136" i="1"/>
  <c r="AC137" i="1"/>
  <c r="AC138" i="1"/>
  <c r="AC139" i="1"/>
  <c r="AD139" i="1" s="1"/>
  <c r="AC140" i="1"/>
  <c r="AC141" i="1"/>
  <c r="AC142" i="1"/>
  <c r="AC143" i="1"/>
  <c r="AD143" i="1" s="1"/>
  <c r="AC144" i="1"/>
  <c r="AC145" i="1"/>
  <c r="AC146" i="1"/>
  <c r="AC147" i="1"/>
  <c r="AD147" i="1" s="1"/>
  <c r="AC148" i="1"/>
  <c r="AC149" i="1"/>
  <c r="AC150" i="1"/>
  <c r="AC151" i="1"/>
  <c r="AD151" i="1" s="1"/>
  <c r="AC152" i="1"/>
  <c r="AC153" i="1"/>
  <c r="AC154" i="1"/>
  <c r="AC155" i="1"/>
  <c r="AD155" i="1" s="1"/>
  <c r="AC12" i="1"/>
  <c r="AD154" i="1"/>
  <c r="AD153" i="1"/>
  <c r="AD152" i="1"/>
  <c r="AD150" i="1"/>
  <c r="AD149" i="1"/>
  <c r="AD148" i="1"/>
  <c r="AD146" i="1"/>
  <c r="AD145" i="1"/>
  <c r="AD144" i="1"/>
  <c r="AD142" i="1"/>
  <c r="AD141" i="1"/>
  <c r="AD140" i="1"/>
  <c r="AD138" i="1"/>
  <c r="AD137" i="1"/>
  <c r="AD136" i="1"/>
  <c r="AD134" i="1"/>
  <c r="AD133" i="1"/>
  <c r="AD132" i="1"/>
  <c r="AD130" i="1"/>
  <c r="AD129" i="1"/>
  <c r="AD128" i="1"/>
  <c r="AD126" i="1"/>
  <c r="AD125" i="1"/>
  <c r="AD124" i="1"/>
  <c r="AD122" i="1"/>
  <c r="AD121" i="1"/>
  <c r="AD120" i="1"/>
  <c r="AD118" i="1"/>
  <c r="AD117" i="1"/>
  <c r="AD116" i="1"/>
  <c r="AD114" i="1"/>
  <c r="AD113" i="1"/>
  <c r="AD112" i="1"/>
  <c r="AD110" i="1"/>
  <c r="AD109" i="1"/>
  <c r="AD108" i="1"/>
  <c r="AD106" i="1"/>
  <c r="AD105" i="1"/>
  <c r="AD104" i="1"/>
  <c r="AD102" i="1"/>
  <c r="AD101" i="1"/>
  <c r="AD100" i="1"/>
  <c r="AD98" i="1"/>
  <c r="AD97" i="1"/>
  <c r="AD96" i="1"/>
  <c r="AD94" i="1"/>
  <c r="AD93" i="1"/>
  <c r="AD92" i="1"/>
  <c r="AD90" i="1"/>
  <c r="AD89" i="1"/>
  <c r="AD88" i="1"/>
  <c r="AD86" i="1"/>
  <c r="AD85" i="1"/>
  <c r="AD84" i="1"/>
  <c r="AD82" i="1"/>
  <c r="AD81" i="1"/>
  <c r="AD80" i="1"/>
  <c r="AD78" i="1"/>
  <c r="AD77" i="1"/>
  <c r="AD76" i="1"/>
  <c r="AD74" i="1"/>
  <c r="AD73" i="1"/>
  <c r="AD72" i="1"/>
  <c r="AD70" i="1"/>
  <c r="AD69" i="1"/>
  <c r="AD68" i="1"/>
  <c r="AD66" i="1"/>
  <c r="AD65" i="1"/>
  <c r="AD64" i="1"/>
  <c r="AD62" i="1"/>
  <c r="AD61" i="1"/>
  <c r="AD60" i="1"/>
  <c r="AD58" i="1"/>
  <c r="AD57" i="1"/>
  <c r="AD56" i="1"/>
  <c r="AD54" i="1"/>
  <c r="AD53" i="1"/>
  <c r="AD52" i="1"/>
  <c r="AD50" i="1"/>
  <c r="AD49" i="1"/>
  <c r="AD48" i="1"/>
  <c r="AD46" i="1"/>
  <c r="AD45" i="1"/>
  <c r="AD44" i="1"/>
  <c r="AD42" i="1"/>
  <c r="AD41" i="1"/>
  <c r="AD40" i="1"/>
  <c r="AD38" i="1"/>
  <c r="AD37" i="1"/>
  <c r="AD36" i="1"/>
  <c r="AD34" i="1"/>
  <c r="AD33" i="1"/>
  <c r="AD32" i="1"/>
  <c r="AD30" i="1"/>
  <c r="AD29" i="1"/>
  <c r="AD28" i="1"/>
  <c r="AD26" i="1"/>
  <c r="AD25" i="1"/>
  <c r="AD24" i="1"/>
  <c r="AD22" i="1"/>
  <c r="AD21" i="1"/>
  <c r="AD20" i="1"/>
  <c r="AD18" i="1"/>
  <c r="AD17" i="1"/>
  <c r="AD16" i="1"/>
  <c r="AD14" i="1"/>
  <c r="AD13" i="1"/>
  <c r="AD12" i="1"/>
  <c r="AC5" i="1"/>
  <c r="Q9" i="2" l="1"/>
  <c r="N4" i="2"/>
  <c r="P4" i="2" s="1"/>
  <c r="Q4" i="2" s="1"/>
  <c r="K4" i="2"/>
  <c r="L4" i="2" s="1"/>
  <c r="K7" i="2"/>
  <c r="L7" i="2" s="1"/>
  <c r="N8" i="2"/>
  <c r="P8" i="2" s="1"/>
  <c r="Q8" i="2" s="1"/>
  <c r="N6" i="2"/>
  <c r="K5" i="2"/>
  <c r="L5" i="2" s="1"/>
  <c r="AH5" i="1"/>
  <c r="AK5" i="1"/>
  <c r="AE5" i="1"/>
  <c r="AB5" i="1"/>
  <c r="AD5" i="1"/>
  <c r="P6" i="2" l="1"/>
  <c r="Q6" i="2" s="1"/>
  <c r="K27" i="2" a="1"/>
  <c r="N27" i="2" a="1"/>
  <c r="N27" i="2" l="1"/>
  <c r="M15" i="2" s="1"/>
  <c r="O28" i="2"/>
  <c r="N29" i="2"/>
  <c r="N28" i="2"/>
  <c r="O29" i="2"/>
  <c r="O27" i="2"/>
  <c r="K27" i="2"/>
  <c r="L27" i="2"/>
  <c r="L28" i="2"/>
  <c r="K29" i="2"/>
  <c r="K28" i="2"/>
  <c r="L29" i="2"/>
  <c r="W13" i="1"/>
  <c r="W14" i="1"/>
  <c r="W15" i="1"/>
  <c r="X15" i="1" s="1"/>
  <c r="W16" i="1"/>
  <c r="W17" i="1"/>
  <c r="W18" i="1"/>
  <c r="W19" i="1"/>
  <c r="X19" i="1" s="1"/>
  <c r="W20" i="1"/>
  <c r="W21" i="1"/>
  <c r="W22" i="1"/>
  <c r="X22" i="1" s="1"/>
  <c r="W23" i="1"/>
  <c r="X23" i="1" s="1"/>
  <c r="W24" i="1"/>
  <c r="W25" i="1"/>
  <c r="W26" i="1"/>
  <c r="X26" i="1" s="1"/>
  <c r="W27" i="1"/>
  <c r="X27" i="1" s="1"/>
  <c r="W28" i="1"/>
  <c r="W29" i="1"/>
  <c r="W30" i="1"/>
  <c r="W31" i="1"/>
  <c r="X31" i="1" s="1"/>
  <c r="W32" i="1"/>
  <c r="W33" i="1"/>
  <c r="W34" i="1"/>
  <c r="W35" i="1"/>
  <c r="X35" i="1" s="1"/>
  <c r="W36" i="1"/>
  <c r="W37" i="1"/>
  <c r="W38" i="1"/>
  <c r="X38" i="1" s="1"/>
  <c r="W39" i="1"/>
  <c r="X39" i="1" s="1"/>
  <c r="W40" i="1"/>
  <c r="W41" i="1"/>
  <c r="W42" i="1"/>
  <c r="X42" i="1" s="1"/>
  <c r="W43" i="1"/>
  <c r="X43" i="1" s="1"/>
  <c r="W44" i="1"/>
  <c r="W45" i="1"/>
  <c r="W46" i="1"/>
  <c r="W47" i="1"/>
  <c r="X47" i="1" s="1"/>
  <c r="W48" i="1"/>
  <c r="W49" i="1"/>
  <c r="W50" i="1"/>
  <c r="W51" i="1"/>
  <c r="X51" i="1" s="1"/>
  <c r="W52" i="1"/>
  <c r="W53" i="1"/>
  <c r="W54" i="1"/>
  <c r="X54" i="1" s="1"/>
  <c r="W55" i="1"/>
  <c r="X55" i="1" s="1"/>
  <c r="W56" i="1"/>
  <c r="W57" i="1"/>
  <c r="W58" i="1"/>
  <c r="X58" i="1" s="1"/>
  <c r="W59" i="1"/>
  <c r="X59" i="1" s="1"/>
  <c r="W60" i="1"/>
  <c r="W61" i="1"/>
  <c r="W62" i="1"/>
  <c r="W63" i="1"/>
  <c r="X63" i="1" s="1"/>
  <c r="W64" i="1"/>
  <c r="W65" i="1"/>
  <c r="W66" i="1"/>
  <c r="W67" i="1"/>
  <c r="X67" i="1" s="1"/>
  <c r="W68" i="1"/>
  <c r="W69" i="1"/>
  <c r="W70" i="1"/>
  <c r="X70" i="1" s="1"/>
  <c r="W71" i="1"/>
  <c r="X71" i="1" s="1"/>
  <c r="W72" i="1"/>
  <c r="W73" i="1"/>
  <c r="W74" i="1"/>
  <c r="X74" i="1" s="1"/>
  <c r="W75" i="1"/>
  <c r="X75" i="1" s="1"/>
  <c r="W76" i="1"/>
  <c r="W77" i="1"/>
  <c r="W78" i="1"/>
  <c r="W79" i="1"/>
  <c r="X79" i="1" s="1"/>
  <c r="W80" i="1"/>
  <c r="W81" i="1"/>
  <c r="W82" i="1"/>
  <c r="W83" i="1"/>
  <c r="X83" i="1" s="1"/>
  <c r="W84" i="1"/>
  <c r="W85" i="1"/>
  <c r="W86" i="1"/>
  <c r="X86" i="1" s="1"/>
  <c r="W87" i="1"/>
  <c r="X87" i="1" s="1"/>
  <c r="W88" i="1"/>
  <c r="W89" i="1"/>
  <c r="W90" i="1"/>
  <c r="X90" i="1" s="1"/>
  <c r="W91" i="1"/>
  <c r="X91" i="1" s="1"/>
  <c r="W92" i="1"/>
  <c r="W93" i="1"/>
  <c r="W94" i="1"/>
  <c r="W95" i="1"/>
  <c r="X95" i="1" s="1"/>
  <c r="W96" i="1"/>
  <c r="W97" i="1"/>
  <c r="W98" i="1"/>
  <c r="W99" i="1"/>
  <c r="X99" i="1" s="1"/>
  <c r="W100" i="1"/>
  <c r="W101" i="1"/>
  <c r="W102" i="1"/>
  <c r="X102" i="1" s="1"/>
  <c r="W103" i="1"/>
  <c r="X103" i="1" s="1"/>
  <c r="W104" i="1"/>
  <c r="W105" i="1"/>
  <c r="W106" i="1"/>
  <c r="X106" i="1" s="1"/>
  <c r="W107" i="1"/>
  <c r="X107" i="1" s="1"/>
  <c r="W108" i="1"/>
  <c r="W109" i="1"/>
  <c r="W110" i="1"/>
  <c r="W111" i="1"/>
  <c r="X111" i="1" s="1"/>
  <c r="W112" i="1"/>
  <c r="W113" i="1"/>
  <c r="W114" i="1"/>
  <c r="W115" i="1"/>
  <c r="X115" i="1" s="1"/>
  <c r="W116" i="1"/>
  <c r="W117" i="1"/>
  <c r="W118" i="1"/>
  <c r="X118" i="1" s="1"/>
  <c r="W119" i="1"/>
  <c r="X119" i="1" s="1"/>
  <c r="W120" i="1"/>
  <c r="W121" i="1"/>
  <c r="W122" i="1"/>
  <c r="X122" i="1" s="1"/>
  <c r="W123" i="1"/>
  <c r="X123" i="1" s="1"/>
  <c r="W124" i="1"/>
  <c r="W125" i="1"/>
  <c r="W126" i="1"/>
  <c r="W127" i="1"/>
  <c r="X127" i="1" s="1"/>
  <c r="W128" i="1"/>
  <c r="W129" i="1"/>
  <c r="W130" i="1"/>
  <c r="W131" i="1"/>
  <c r="X131" i="1" s="1"/>
  <c r="W132" i="1"/>
  <c r="W133" i="1"/>
  <c r="W134" i="1"/>
  <c r="X134" i="1" s="1"/>
  <c r="W135" i="1"/>
  <c r="X135" i="1" s="1"/>
  <c r="W136" i="1"/>
  <c r="W137" i="1"/>
  <c r="W138" i="1"/>
  <c r="X138" i="1" s="1"/>
  <c r="W139" i="1"/>
  <c r="X139" i="1" s="1"/>
  <c r="W140" i="1"/>
  <c r="W141" i="1"/>
  <c r="W142" i="1"/>
  <c r="W143" i="1"/>
  <c r="X143" i="1" s="1"/>
  <c r="W144" i="1"/>
  <c r="W145" i="1"/>
  <c r="W146" i="1"/>
  <c r="W147" i="1"/>
  <c r="X147" i="1" s="1"/>
  <c r="W148" i="1"/>
  <c r="W149" i="1"/>
  <c r="W150" i="1"/>
  <c r="W151" i="1"/>
  <c r="X151" i="1" s="1"/>
  <c r="W152" i="1"/>
  <c r="X152" i="1" s="1"/>
  <c r="W153" i="1"/>
  <c r="W154" i="1"/>
  <c r="W155" i="1"/>
  <c r="W156" i="1"/>
  <c r="X156" i="1" s="1"/>
  <c r="W157" i="1"/>
  <c r="W12" i="1"/>
  <c r="X12" i="1" s="1"/>
  <c r="X150" i="1"/>
  <c r="X153" i="1"/>
  <c r="X154" i="1"/>
  <c r="X155" i="1"/>
  <c r="X157" i="1"/>
  <c r="X149" i="1"/>
  <c r="X148" i="1"/>
  <c r="X146" i="1"/>
  <c r="X145" i="1"/>
  <c r="X144" i="1"/>
  <c r="X142" i="1"/>
  <c r="X141" i="1"/>
  <c r="X140" i="1"/>
  <c r="X137" i="1"/>
  <c r="X136" i="1"/>
  <c r="X133" i="1"/>
  <c r="X132" i="1"/>
  <c r="X130" i="1"/>
  <c r="X129" i="1"/>
  <c r="X128" i="1"/>
  <c r="X126" i="1"/>
  <c r="X125" i="1"/>
  <c r="X124" i="1"/>
  <c r="X121" i="1"/>
  <c r="X120" i="1"/>
  <c r="X117" i="1"/>
  <c r="X116" i="1"/>
  <c r="X114" i="1"/>
  <c r="X113" i="1"/>
  <c r="X112" i="1"/>
  <c r="X110" i="1"/>
  <c r="X109" i="1"/>
  <c r="X108" i="1"/>
  <c r="X105" i="1"/>
  <c r="X104" i="1"/>
  <c r="X101" i="1"/>
  <c r="X100" i="1"/>
  <c r="X98" i="1"/>
  <c r="X97" i="1"/>
  <c r="X96" i="1"/>
  <c r="X94" i="1"/>
  <c r="X93" i="1"/>
  <c r="X92" i="1"/>
  <c r="X89" i="1"/>
  <c r="X88" i="1"/>
  <c r="X85" i="1"/>
  <c r="X84" i="1"/>
  <c r="X82" i="1"/>
  <c r="X81" i="1"/>
  <c r="X80" i="1"/>
  <c r="X78" i="1"/>
  <c r="X77" i="1"/>
  <c r="X76" i="1"/>
  <c r="X73" i="1"/>
  <c r="X72" i="1"/>
  <c r="X69" i="1"/>
  <c r="X68" i="1"/>
  <c r="X66" i="1"/>
  <c r="X65" i="1"/>
  <c r="X64" i="1"/>
  <c r="X62" i="1"/>
  <c r="X61" i="1"/>
  <c r="X60" i="1"/>
  <c r="X57" i="1"/>
  <c r="X56" i="1"/>
  <c r="X53" i="1"/>
  <c r="X52" i="1"/>
  <c r="X50" i="1"/>
  <c r="X49" i="1"/>
  <c r="X48" i="1"/>
  <c r="X46" i="1"/>
  <c r="X45" i="1"/>
  <c r="X44" i="1"/>
  <c r="X41" i="1"/>
  <c r="X40" i="1"/>
  <c r="X37" i="1"/>
  <c r="X36" i="1"/>
  <c r="X34" i="1"/>
  <c r="X33" i="1"/>
  <c r="X32" i="1"/>
  <c r="X30" i="1"/>
  <c r="X29" i="1"/>
  <c r="X28" i="1"/>
  <c r="X25" i="1"/>
  <c r="X24" i="1"/>
  <c r="X21" i="1"/>
  <c r="X20" i="1"/>
  <c r="X18" i="1"/>
  <c r="X17" i="1"/>
  <c r="X16" i="1"/>
  <c r="X14" i="1"/>
  <c r="X13" i="1"/>
  <c r="Q149" i="1"/>
  <c r="R149" i="1" s="1"/>
  <c r="W5" i="1"/>
  <c r="Q13" i="1"/>
  <c r="Q14" i="1"/>
  <c r="R14" i="1" s="1"/>
  <c r="Q15" i="1"/>
  <c r="R15" i="1" s="1"/>
  <c r="Q16" i="1"/>
  <c r="R16" i="1" s="1"/>
  <c r="Q17" i="1"/>
  <c r="Q18" i="1"/>
  <c r="R18" i="1" s="1"/>
  <c r="Q19" i="1"/>
  <c r="R19" i="1" s="1"/>
  <c r="Q20" i="1"/>
  <c r="R20" i="1" s="1"/>
  <c r="Q21" i="1"/>
  <c r="Q22" i="1"/>
  <c r="R22" i="1" s="1"/>
  <c r="Q23" i="1"/>
  <c r="R23" i="1" s="1"/>
  <c r="Q24" i="1"/>
  <c r="R24" i="1" s="1"/>
  <c r="Q25" i="1"/>
  <c r="Q26" i="1"/>
  <c r="R26" i="1" s="1"/>
  <c r="Q27" i="1"/>
  <c r="R27" i="1" s="1"/>
  <c r="Q28" i="1"/>
  <c r="R28" i="1" s="1"/>
  <c r="Q29" i="1"/>
  <c r="Q30" i="1"/>
  <c r="R30" i="1" s="1"/>
  <c r="Q31" i="1"/>
  <c r="R31" i="1" s="1"/>
  <c r="Q32" i="1"/>
  <c r="R32" i="1" s="1"/>
  <c r="Q33" i="1"/>
  <c r="Q34" i="1"/>
  <c r="R34" i="1" s="1"/>
  <c r="Q35" i="1"/>
  <c r="R35" i="1" s="1"/>
  <c r="Q36" i="1"/>
  <c r="R36" i="1" s="1"/>
  <c r="Q37" i="1"/>
  <c r="Q38" i="1"/>
  <c r="R38" i="1" s="1"/>
  <c r="Q39" i="1"/>
  <c r="R39" i="1" s="1"/>
  <c r="Q40" i="1"/>
  <c r="R40" i="1" s="1"/>
  <c r="Q41" i="1"/>
  <c r="Q42" i="1"/>
  <c r="R42" i="1" s="1"/>
  <c r="Q43" i="1"/>
  <c r="R43" i="1" s="1"/>
  <c r="Q44" i="1"/>
  <c r="R44" i="1" s="1"/>
  <c r="Q45" i="1"/>
  <c r="Q46" i="1"/>
  <c r="R46" i="1" s="1"/>
  <c r="Q47" i="1"/>
  <c r="R47" i="1" s="1"/>
  <c r="Q48" i="1"/>
  <c r="R48" i="1" s="1"/>
  <c r="Q49" i="1"/>
  <c r="Q50" i="1"/>
  <c r="R50" i="1" s="1"/>
  <c r="Q51" i="1"/>
  <c r="R51" i="1" s="1"/>
  <c r="Q52" i="1"/>
  <c r="R52" i="1" s="1"/>
  <c r="Q53" i="1"/>
  <c r="Q54" i="1"/>
  <c r="R54" i="1" s="1"/>
  <c r="Q55" i="1"/>
  <c r="R55" i="1" s="1"/>
  <c r="Q56" i="1"/>
  <c r="R56" i="1" s="1"/>
  <c r="Q57" i="1"/>
  <c r="Q58" i="1"/>
  <c r="R58" i="1" s="1"/>
  <c r="Q59" i="1"/>
  <c r="R59" i="1" s="1"/>
  <c r="Q60" i="1"/>
  <c r="R60" i="1" s="1"/>
  <c r="Q61" i="1"/>
  <c r="Q62" i="1"/>
  <c r="R62" i="1" s="1"/>
  <c r="Q63" i="1"/>
  <c r="R63" i="1" s="1"/>
  <c r="Q64" i="1"/>
  <c r="R64" i="1" s="1"/>
  <c r="Q65" i="1"/>
  <c r="Q66" i="1"/>
  <c r="R66" i="1" s="1"/>
  <c r="Q67" i="1"/>
  <c r="R67" i="1" s="1"/>
  <c r="Q68" i="1"/>
  <c r="R68" i="1" s="1"/>
  <c r="Q69" i="1"/>
  <c r="Q70" i="1"/>
  <c r="R70" i="1" s="1"/>
  <c r="Q71" i="1"/>
  <c r="R71" i="1" s="1"/>
  <c r="Q72" i="1"/>
  <c r="R72" i="1" s="1"/>
  <c r="Q73" i="1"/>
  <c r="Q74" i="1"/>
  <c r="R74" i="1" s="1"/>
  <c r="Q75" i="1"/>
  <c r="R75" i="1" s="1"/>
  <c r="Q76" i="1"/>
  <c r="R76" i="1" s="1"/>
  <c r="Q77" i="1"/>
  <c r="Q78" i="1"/>
  <c r="R78" i="1" s="1"/>
  <c r="Q79" i="1"/>
  <c r="R79" i="1" s="1"/>
  <c r="Q80" i="1"/>
  <c r="R80" i="1" s="1"/>
  <c r="Q81" i="1"/>
  <c r="Q82" i="1"/>
  <c r="R82" i="1" s="1"/>
  <c r="Q83" i="1"/>
  <c r="R83" i="1" s="1"/>
  <c r="Q84" i="1"/>
  <c r="R84" i="1" s="1"/>
  <c r="Q85" i="1"/>
  <c r="Q86" i="1"/>
  <c r="R86" i="1" s="1"/>
  <c r="Q87" i="1"/>
  <c r="R87" i="1" s="1"/>
  <c r="Q88" i="1"/>
  <c r="R88" i="1" s="1"/>
  <c r="Q89" i="1"/>
  <c r="Q90" i="1"/>
  <c r="R90" i="1" s="1"/>
  <c r="Q91" i="1"/>
  <c r="R91" i="1" s="1"/>
  <c r="Q92" i="1"/>
  <c r="R92" i="1" s="1"/>
  <c r="Q93" i="1"/>
  <c r="Q94" i="1"/>
  <c r="R94" i="1" s="1"/>
  <c r="Q95" i="1"/>
  <c r="R95" i="1" s="1"/>
  <c r="Q96" i="1"/>
  <c r="R96" i="1" s="1"/>
  <c r="Q97" i="1"/>
  <c r="Q98" i="1"/>
  <c r="R98" i="1" s="1"/>
  <c r="Q99" i="1"/>
  <c r="R99" i="1" s="1"/>
  <c r="Q100" i="1"/>
  <c r="R100" i="1" s="1"/>
  <c r="Q101" i="1"/>
  <c r="Q102" i="1"/>
  <c r="R102" i="1" s="1"/>
  <c r="Q103" i="1"/>
  <c r="R103" i="1" s="1"/>
  <c r="Q104" i="1"/>
  <c r="R104" i="1" s="1"/>
  <c r="Q105" i="1"/>
  <c r="Q106" i="1"/>
  <c r="R106" i="1" s="1"/>
  <c r="Q107" i="1"/>
  <c r="R107" i="1" s="1"/>
  <c r="Q108" i="1"/>
  <c r="R108" i="1" s="1"/>
  <c r="Q109" i="1"/>
  <c r="Q110" i="1"/>
  <c r="R110" i="1" s="1"/>
  <c r="Q111" i="1"/>
  <c r="R111" i="1" s="1"/>
  <c r="Q112" i="1"/>
  <c r="R112" i="1" s="1"/>
  <c r="Q113" i="1"/>
  <c r="Q114" i="1"/>
  <c r="R114" i="1" s="1"/>
  <c r="Q115" i="1"/>
  <c r="R115" i="1" s="1"/>
  <c r="Q116" i="1"/>
  <c r="R116" i="1" s="1"/>
  <c r="Q117" i="1"/>
  <c r="Q118" i="1"/>
  <c r="R118" i="1" s="1"/>
  <c r="Q119" i="1"/>
  <c r="R119" i="1" s="1"/>
  <c r="Q120" i="1"/>
  <c r="R120" i="1" s="1"/>
  <c r="Q121" i="1"/>
  <c r="Q122" i="1"/>
  <c r="R122" i="1" s="1"/>
  <c r="Q123" i="1"/>
  <c r="R123" i="1" s="1"/>
  <c r="Q124" i="1"/>
  <c r="R124" i="1" s="1"/>
  <c r="Q125" i="1"/>
  <c r="Q126" i="1"/>
  <c r="R126" i="1" s="1"/>
  <c r="Q127" i="1"/>
  <c r="R127" i="1" s="1"/>
  <c r="Q128" i="1"/>
  <c r="R128" i="1" s="1"/>
  <c r="Q129" i="1"/>
  <c r="Q130" i="1"/>
  <c r="R130" i="1" s="1"/>
  <c r="Q131" i="1"/>
  <c r="R131" i="1" s="1"/>
  <c r="Q132" i="1"/>
  <c r="R132" i="1" s="1"/>
  <c r="Q133" i="1"/>
  <c r="Q134" i="1"/>
  <c r="R134" i="1" s="1"/>
  <c r="Q135" i="1"/>
  <c r="R135" i="1" s="1"/>
  <c r="Q136" i="1"/>
  <c r="R136" i="1" s="1"/>
  <c r="Q137" i="1"/>
  <c r="Q138" i="1"/>
  <c r="R138" i="1" s="1"/>
  <c r="Q139" i="1"/>
  <c r="R139" i="1" s="1"/>
  <c r="Q140" i="1"/>
  <c r="R140" i="1" s="1"/>
  <c r="Q141" i="1"/>
  <c r="Q142" i="1"/>
  <c r="R142" i="1" s="1"/>
  <c r="Q143" i="1"/>
  <c r="R143" i="1" s="1"/>
  <c r="Q144" i="1"/>
  <c r="R144" i="1" s="1"/>
  <c r="Q145" i="1"/>
  <c r="Q146" i="1"/>
  <c r="R146" i="1" s="1"/>
  <c r="Q147" i="1"/>
  <c r="R147" i="1" s="1"/>
  <c r="Q148" i="1"/>
  <c r="R148" i="1" s="1"/>
  <c r="Q12" i="1"/>
  <c r="R12" i="1" s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2" i="1"/>
  <c r="L12" i="1" s="1"/>
  <c r="O15" i="2" l="1"/>
  <c r="N15" i="2"/>
  <c r="J5" i="1"/>
  <c r="V5" i="1"/>
  <c r="Y5" i="1"/>
  <c r="X5" i="1"/>
  <c r="B2" i="1"/>
  <c r="S5" i="1"/>
  <c r="P5" i="1"/>
  <c r="M5" i="1"/>
</calcChain>
</file>

<file path=xl/sharedStrings.xml><?xml version="1.0" encoding="utf-8"?>
<sst xmlns="http://schemas.openxmlformats.org/spreadsheetml/2006/main" count="179" uniqueCount="71">
  <si>
    <t>Vernier Format 2</t>
  </si>
  <si>
    <t>Run 1</t>
  </si>
  <si>
    <t>Time</t>
  </si>
  <si>
    <t>Potential</t>
  </si>
  <si>
    <t>T</t>
  </si>
  <si>
    <t>P</t>
  </si>
  <si>
    <t>s</t>
  </si>
  <si>
    <t>V</t>
  </si>
  <si>
    <t>slope</t>
  </si>
  <si>
    <t>t</t>
  </si>
  <si>
    <t>line</t>
  </si>
  <si>
    <t>V+line</t>
  </si>
  <si>
    <t>actual</t>
  </si>
  <si>
    <t>slope real</t>
  </si>
  <si>
    <t>V_a</t>
  </si>
  <si>
    <t>stdev</t>
  </si>
  <si>
    <t>h</t>
  </si>
  <si>
    <t>UV</t>
  </si>
  <si>
    <t>BLUE</t>
  </si>
  <si>
    <t>h tester</t>
  </si>
  <si>
    <t>c</t>
  </si>
  <si>
    <t>wvlngth</t>
  </si>
  <si>
    <t>(400nm)</t>
  </si>
  <si>
    <t>(470nm)</t>
  </si>
  <si>
    <t>GREEN</t>
  </si>
  <si>
    <t>(523nm)</t>
  </si>
  <si>
    <t>YELLOW</t>
  </si>
  <si>
    <t>(587nm)</t>
  </si>
  <si>
    <t>red.txt 6/28/111 15:57:48</t>
  </si>
  <si>
    <t>RED</t>
  </si>
  <si>
    <t>(565nm)</t>
  </si>
  <si>
    <t>Colour</t>
  </si>
  <si>
    <t>Wavelength</t>
  </si>
  <si>
    <t>(nm)</t>
  </si>
  <si>
    <t>Blue</t>
  </si>
  <si>
    <t>Green</t>
  </si>
  <si>
    <t>Yellow</t>
  </si>
  <si>
    <t>Red</t>
  </si>
  <si>
    <t>Orange</t>
  </si>
  <si>
    <t>V_a (theoretical)</t>
  </si>
  <si>
    <t>e</t>
  </si>
  <si>
    <t>Ve/c</t>
  </si>
  <si>
    <t>1/wvlgnth</t>
  </si>
  <si>
    <t>Const = 0</t>
  </si>
  <si>
    <t>Const not 0</t>
  </si>
  <si>
    <t>theoretical</t>
  </si>
  <si>
    <t>oc</t>
  </si>
  <si>
    <t>THIS IS THE SHIT I GOT</t>
  </si>
  <si>
    <t>Theoretical</t>
  </si>
  <si>
    <t>Ours</t>
  </si>
  <si>
    <t>% diff</t>
  </si>
  <si>
    <t>V_a (V-i method)</t>
  </si>
  <si>
    <t>i</t>
  </si>
  <si>
    <t>v</t>
  </si>
  <si>
    <t>UV Purple (395-400)</t>
  </si>
  <si>
    <t>Yellow (470)</t>
  </si>
  <si>
    <t>Green(523</t>
  </si>
  <si>
    <t>U49</t>
  </si>
  <si>
    <t>Red(565)</t>
  </si>
  <si>
    <t>Orange (580mm)</t>
  </si>
  <si>
    <t>UV/Purple</t>
  </si>
  <si>
    <t>V/ce</t>
  </si>
  <si>
    <t>1/wl</t>
  </si>
  <si>
    <t>wavelength</t>
  </si>
  <si>
    <t>V=h(c/x)/e</t>
  </si>
  <si>
    <t>V=h(c/lambda)/e</t>
  </si>
  <si>
    <t>V=hf/e</t>
  </si>
  <si>
    <t>h=eVx/c</t>
  </si>
  <si>
    <t>Blue (470nm)</t>
  </si>
  <si>
    <t>hf=eV</t>
  </si>
  <si>
    <t>h=eV/f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</si>
</sst>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E+00"/>
    <numFmt numFmtId="166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2" fillId="0" borderId="0" xfId="0" applyFont="1"/>
    <xf numFmtId="11" fontId="1" fillId="2" borderId="0" xfId="1" applyNumberFormat="1"/>
    <xf numFmtId="2" fontId="1" fillId="2" borderId="0" xfId="1" applyNumberFormat="1"/>
    <xf numFmtId="166" fontId="1" fillId="2" borderId="0" xfId="1" applyNumberFormat="1"/>
    <xf numFmtId="0" fontId="3" fillId="0" borderId="0" xfId="0" applyFont="1"/>
    <xf numFmtId="165" fontId="3" fillId="0" borderId="0" xfId="0" applyNumberFormat="1" applyFont="1"/>
    <xf numFmtId="10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700000"/>
            <c:dispRSqr val="1"/>
            <c:dispEq val="1"/>
            <c:trendlineLbl>
              <c:layout>
                <c:manualLayout>
                  <c:x val="9.5877475542829868E-2"/>
                  <c:y val="0.33095326625838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capacitor!$N$4:$N$9</c:f>
              <c:numCache>
                <c:formatCode>General</c:formatCode>
                <c:ptCount val="6"/>
                <c:pt idx="0">
                  <c:v>2380952.3809523811</c:v>
                </c:pt>
                <c:pt idx="1">
                  <c:v>2127659.5744680851</c:v>
                </c:pt>
                <c:pt idx="2">
                  <c:v>1904761.9047619046</c:v>
                </c:pt>
                <c:pt idx="3">
                  <c:v>1694915.2542372879</c:v>
                </c:pt>
                <c:pt idx="4">
                  <c:v>1515151.5151515151</c:v>
                </c:pt>
                <c:pt idx="5">
                  <c:v>1652892.561983471</c:v>
                </c:pt>
              </c:numCache>
            </c:numRef>
          </c:xVal>
          <c:yVal>
            <c:numRef>
              <c:f>capacitor!$O$4:$O$9</c:f>
              <c:numCache>
                <c:formatCode>0.00000E+00</c:formatCode>
                <c:ptCount val="6"/>
                <c:pt idx="0">
                  <c:v>1.3969035156512493E-27</c:v>
                </c:pt>
                <c:pt idx="1">
                  <c:v>1.2984544363636366E-27</c:v>
                </c:pt>
                <c:pt idx="2">
                  <c:v>1.1641919656920918E-27</c:v>
                </c:pt>
                <c:pt idx="3">
                  <c:v>9.6047756228904295E-28</c:v>
                </c:pt>
                <c:pt idx="4">
                  <c:v>9.26935931355607E-28</c:v>
                </c:pt>
                <c:pt idx="5">
                  <c:v>8.4372000000000012E-28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B-42B1-AD40-99706AE3E5D0}"/>
            </c:ext>
          </c:extLst>
        </c:ser>
        <c:ser>
          <c:idx val="1"/>
          <c:order val="1"/>
          <c:tx>
            <c:v>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700000"/>
            <c:dispRSqr val="0"/>
            <c:dispEq val="0"/>
          </c:trendline>
          <c:xVal>
            <c:numRef>
              <c:f>capacitor!$N$4:$N$9</c:f>
              <c:numCache>
                <c:formatCode>General</c:formatCode>
                <c:ptCount val="6"/>
                <c:pt idx="0">
                  <c:v>2380952.3809523811</c:v>
                </c:pt>
                <c:pt idx="1">
                  <c:v>2127659.5744680851</c:v>
                </c:pt>
                <c:pt idx="2">
                  <c:v>1904761.9047619046</c:v>
                </c:pt>
                <c:pt idx="3">
                  <c:v>1694915.2542372879</c:v>
                </c:pt>
                <c:pt idx="4">
                  <c:v>1515151.5151515151</c:v>
                </c:pt>
                <c:pt idx="5">
                  <c:v>1652892.561983471</c:v>
                </c:pt>
              </c:numCache>
            </c:numRef>
          </c:xVal>
          <c:yVal>
            <c:numRef>
              <c:f>capacitor!$P$4:$P$9</c:f>
              <c:numCache>
                <c:formatCode>0.00E+00</c:formatCode>
                <c:ptCount val="6"/>
                <c:pt idx="0">
                  <c:v>1.5776190476190477E-27</c:v>
                </c:pt>
                <c:pt idx="1">
                  <c:v>1.4097872340425532E-27</c:v>
                </c:pt>
                <c:pt idx="2">
                  <c:v>1.2620952380952379E-27</c:v>
                </c:pt>
                <c:pt idx="3">
                  <c:v>1.1230508474576269E-27</c:v>
                </c:pt>
                <c:pt idx="4">
                  <c:v>1.003939393939394E-27</c:v>
                </c:pt>
                <c:pt idx="5">
                  <c:v>1.0952066115702479E-27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7B-42B1-AD40-99706AE3E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04696"/>
        <c:axId val="542106992"/>
      </c:scatterChart>
      <c:valAx>
        <c:axId val="54210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6992"/>
        <c:crosses val="autoZero"/>
        <c:crossBetween val="midCat"/>
      </c:valAx>
      <c:valAx>
        <c:axId val="5421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4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7171296296296298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'v-i'!$H$2:$H$3</c:f>
              <c:strCache>
                <c:ptCount val="2"/>
                <c:pt idx="0">
                  <c:v>Blue (470nm)</c:v>
                </c:pt>
                <c:pt idx="1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'v-i'!$G$4:$G$18</c:f>
              <c:numCache>
                <c:formatCode>General</c:formatCode>
                <c:ptCount val="15"/>
                <c:pt idx="0">
                  <c:v>2.38</c:v>
                </c:pt>
                <c:pt idx="1">
                  <c:v>2.4500000000000002</c:v>
                </c:pt>
                <c:pt idx="2">
                  <c:v>2.46</c:v>
                </c:pt>
                <c:pt idx="3">
                  <c:v>2.4700000000000002</c:v>
                </c:pt>
                <c:pt idx="4">
                  <c:v>2.48</c:v>
                </c:pt>
                <c:pt idx="5">
                  <c:v>2.4900000000000002</c:v>
                </c:pt>
                <c:pt idx="6">
                  <c:v>2.5</c:v>
                </c:pt>
                <c:pt idx="7">
                  <c:v>2.5099999999999998</c:v>
                </c:pt>
                <c:pt idx="8">
                  <c:v>2.52</c:v>
                </c:pt>
                <c:pt idx="9">
                  <c:v>2.5299999999999998</c:v>
                </c:pt>
                <c:pt idx="10">
                  <c:v>2.54</c:v>
                </c:pt>
                <c:pt idx="11">
                  <c:v>2.5499999999999998</c:v>
                </c:pt>
                <c:pt idx="12">
                  <c:v>2.44</c:v>
                </c:pt>
                <c:pt idx="13">
                  <c:v>2.4</c:v>
                </c:pt>
                <c:pt idx="14">
                  <c:v>2.39</c:v>
                </c:pt>
              </c:numCache>
            </c:numRef>
          </c:xVal>
          <c:yVal>
            <c:numRef>
              <c:f>'v-i'!$H$4:$H$18</c:f>
              <c:numCache>
                <c:formatCode>General</c:formatCode>
                <c:ptCount val="15"/>
                <c:pt idx="0">
                  <c:v>1E-3</c:v>
                </c:pt>
                <c:pt idx="1">
                  <c:v>1.2999999999999999E-2</c:v>
                </c:pt>
                <c:pt idx="2">
                  <c:v>1.9E-2</c:v>
                </c:pt>
                <c:pt idx="3">
                  <c:v>2.3E-2</c:v>
                </c:pt>
                <c:pt idx="4">
                  <c:v>3.1E-2</c:v>
                </c:pt>
                <c:pt idx="5">
                  <c:v>4.3999999999999997E-2</c:v>
                </c:pt>
                <c:pt idx="6">
                  <c:v>5.6000000000000001E-2</c:v>
                </c:pt>
                <c:pt idx="7">
                  <c:v>6.5000000000000002E-2</c:v>
                </c:pt>
                <c:pt idx="8">
                  <c:v>8.4000000000000005E-2</c:v>
                </c:pt>
                <c:pt idx="9">
                  <c:v>0.113</c:v>
                </c:pt>
                <c:pt idx="10">
                  <c:v>0.155</c:v>
                </c:pt>
                <c:pt idx="11">
                  <c:v>0.21199999999999999</c:v>
                </c:pt>
                <c:pt idx="12">
                  <c:v>8.9999999999999993E-3</c:v>
                </c:pt>
                <c:pt idx="13">
                  <c:v>2E-3</c:v>
                </c:pt>
                <c:pt idx="14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8-4281-B846-34778599A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70936"/>
        <c:axId val="369672248"/>
      </c:scatterChart>
      <c:valAx>
        <c:axId val="3696709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2248"/>
        <c:crosses val="autoZero"/>
        <c:crossBetween val="midCat"/>
      </c:valAx>
      <c:valAx>
        <c:axId val="36967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'v-i'!$G$24:$G$41</c:f>
              <c:numCache>
                <c:formatCode>General</c:formatCode>
                <c:ptCount val="18"/>
                <c:pt idx="0">
                  <c:v>1.64</c:v>
                </c:pt>
                <c:pt idx="1">
                  <c:v>1.62</c:v>
                </c:pt>
                <c:pt idx="2">
                  <c:v>1.6</c:v>
                </c:pt>
                <c:pt idx="3">
                  <c:v>1.57</c:v>
                </c:pt>
                <c:pt idx="4">
                  <c:v>1.59</c:v>
                </c:pt>
                <c:pt idx="5">
                  <c:v>1.58</c:v>
                </c:pt>
                <c:pt idx="6">
                  <c:v>1.63</c:v>
                </c:pt>
                <c:pt idx="7">
                  <c:v>1.66</c:v>
                </c:pt>
                <c:pt idx="8">
                  <c:v>1.65</c:v>
                </c:pt>
                <c:pt idx="9">
                  <c:v>1.67</c:v>
                </c:pt>
                <c:pt idx="10">
                  <c:v>1.78</c:v>
                </c:pt>
                <c:pt idx="11">
                  <c:v>1.79</c:v>
                </c:pt>
                <c:pt idx="12">
                  <c:v>1.77</c:v>
                </c:pt>
                <c:pt idx="13">
                  <c:v>1.75</c:v>
                </c:pt>
                <c:pt idx="14">
                  <c:v>1.74</c:v>
                </c:pt>
                <c:pt idx="15">
                  <c:v>1.73</c:v>
                </c:pt>
                <c:pt idx="16">
                  <c:v>1.72</c:v>
                </c:pt>
                <c:pt idx="17">
                  <c:v>1.71</c:v>
                </c:pt>
              </c:numCache>
            </c:numRef>
          </c:xVal>
          <c:yVal>
            <c:numRef>
              <c:f>'v-i'!$H$24:$H$41</c:f>
              <c:numCache>
                <c:formatCode>General</c:formatCode>
                <c:ptCount val="18"/>
                <c:pt idx="0">
                  <c:v>1.6E-2</c:v>
                </c:pt>
                <c:pt idx="1">
                  <c:v>8.9999999999999993E-3</c:v>
                </c:pt>
                <c:pt idx="2">
                  <c:v>7.0000000000000001E-3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4.0000000000000001E-3</c:v>
                </c:pt>
                <c:pt idx="6">
                  <c:v>1.2999999999999999E-2</c:v>
                </c:pt>
                <c:pt idx="7">
                  <c:v>2.1999999999999999E-2</c:v>
                </c:pt>
                <c:pt idx="8">
                  <c:v>1.9E-2</c:v>
                </c:pt>
                <c:pt idx="9">
                  <c:v>2.5999999999999999E-2</c:v>
                </c:pt>
                <c:pt idx="10">
                  <c:v>0.35099999999999998</c:v>
                </c:pt>
                <c:pt idx="11">
                  <c:v>0.39900000000000002</c:v>
                </c:pt>
                <c:pt idx="12">
                  <c:v>0.248</c:v>
                </c:pt>
                <c:pt idx="13">
                  <c:v>0.151</c:v>
                </c:pt>
                <c:pt idx="14">
                  <c:v>0.121</c:v>
                </c:pt>
                <c:pt idx="15">
                  <c:v>9.4E-2</c:v>
                </c:pt>
                <c:pt idx="16">
                  <c:v>8.5999999999999993E-2</c:v>
                </c:pt>
                <c:pt idx="17">
                  <c:v>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B-4C47-A4AC-1D69A50DF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35392"/>
        <c:axId val="370036704"/>
      </c:scatterChart>
      <c:valAx>
        <c:axId val="370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36704"/>
        <c:crosses val="autoZero"/>
        <c:crossBetween val="midCat"/>
      </c:valAx>
      <c:valAx>
        <c:axId val="3700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'v-i'!$G$46:$G$58</c:f>
              <c:numCache>
                <c:formatCode>General</c:formatCode>
                <c:ptCount val="13"/>
                <c:pt idx="0">
                  <c:v>1.53</c:v>
                </c:pt>
                <c:pt idx="1">
                  <c:v>1.55</c:v>
                </c:pt>
                <c:pt idx="2">
                  <c:v>1.57</c:v>
                </c:pt>
                <c:pt idx="3">
                  <c:v>1.6</c:v>
                </c:pt>
                <c:pt idx="4">
                  <c:v>1.63</c:v>
                </c:pt>
                <c:pt idx="5">
                  <c:v>1.64</c:v>
                </c:pt>
                <c:pt idx="6">
                  <c:v>1.65</c:v>
                </c:pt>
                <c:pt idx="7">
                  <c:v>1.67</c:v>
                </c:pt>
                <c:pt idx="8">
                  <c:v>1.68</c:v>
                </c:pt>
              </c:numCache>
            </c:numRef>
          </c:xVal>
          <c:yVal>
            <c:numRef>
              <c:f>'v-i'!$H$46:$H$58</c:f>
              <c:numCache>
                <c:formatCode>General</c:formatCode>
                <c:ptCount val="13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1.4999999999999999E-2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3.6999999999999998E-2</c:v>
                </c:pt>
                <c:pt idx="8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D-4636-8571-7D5965FB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45232"/>
        <c:axId val="494043920"/>
      </c:scatterChart>
      <c:valAx>
        <c:axId val="494045232"/>
        <c:scaling>
          <c:orientation val="minMax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43920"/>
        <c:crosses val="autoZero"/>
        <c:crossBetween val="midCat"/>
      </c:valAx>
      <c:valAx>
        <c:axId val="4940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4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'v-i'!$H$62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'v-i'!$G$63:$G$71</c:f>
              <c:numCache>
                <c:formatCode>General</c:formatCode>
                <c:ptCount val="9"/>
                <c:pt idx="0">
                  <c:v>2.21</c:v>
                </c:pt>
                <c:pt idx="1">
                  <c:v>2.23</c:v>
                </c:pt>
                <c:pt idx="2">
                  <c:v>2.14</c:v>
                </c:pt>
                <c:pt idx="3">
                  <c:v>2.12</c:v>
                </c:pt>
                <c:pt idx="4">
                  <c:v>2.17</c:v>
                </c:pt>
                <c:pt idx="5">
                  <c:v>2.2200000000000002</c:v>
                </c:pt>
                <c:pt idx="6">
                  <c:v>2.2000000000000002</c:v>
                </c:pt>
                <c:pt idx="7">
                  <c:v>2.19</c:v>
                </c:pt>
              </c:numCache>
            </c:numRef>
          </c:xVal>
          <c:yVal>
            <c:numRef>
              <c:f>'v-i'!$H$63:$H$71</c:f>
              <c:numCache>
                <c:formatCode>General</c:formatCode>
                <c:ptCount val="9"/>
                <c:pt idx="0">
                  <c:v>0.107</c:v>
                </c:pt>
                <c:pt idx="1">
                  <c:v>0.17199999999999999</c:v>
                </c:pt>
                <c:pt idx="2">
                  <c:v>2.1000000000000001E-2</c:v>
                </c:pt>
                <c:pt idx="3">
                  <c:v>1.4999999999999999E-2</c:v>
                </c:pt>
                <c:pt idx="4">
                  <c:v>4.8000000000000001E-2</c:v>
                </c:pt>
                <c:pt idx="5">
                  <c:v>0.14099999999999999</c:v>
                </c:pt>
                <c:pt idx="6">
                  <c:v>8.3000000000000004E-2</c:v>
                </c:pt>
                <c:pt idx="7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C-4DAF-B129-79533FA69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41624"/>
        <c:axId val="370041952"/>
      </c:scatterChart>
      <c:valAx>
        <c:axId val="37004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41952"/>
        <c:crosses val="autoZero"/>
        <c:crossBetween val="midCat"/>
      </c:valAx>
      <c:valAx>
        <c:axId val="3700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4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'v-i'!$G$79:$G$87</c:f>
              <c:numCache>
                <c:formatCode>General</c:formatCode>
                <c:ptCount val="9"/>
                <c:pt idx="0">
                  <c:v>1.84</c:v>
                </c:pt>
                <c:pt idx="1">
                  <c:v>1.6</c:v>
                </c:pt>
                <c:pt idx="2">
                  <c:v>1.58</c:v>
                </c:pt>
                <c:pt idx="3">
                  <c:v>1.63</c:v>
                </c:pt>
                <c:pt idx="4">
                  <c:v>1</c:v>
                </c:pt>
              </c:numCache>
            </c:numRef>
          </c:xVal>
          <c:yVal>
            <c:numRef>
              <c:f>'v-i'!$H$79:$H$87</c:f>
              <c:numCache>
                <c:formatCode>General</c:formatCode>
                <c:ptCount val="9"/>
                <c:pt idx="0">
                  <c:v>0.28599999999999998</c:v>
                </c:pt>
                <c:pt idx="1">
                  <c:v>2E-3</c:v>
                </c:pt>
                <c:pt idx="2">
                  <c:v>1E-3</c:v>
                </c:pt>
                <c:pt idx="3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0-407D-9231-1B0052416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57368"/>
        <c:axId val="494058024"/>
      </c:scatterChart>
      <c:valAx>
        <c:axId val="49405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58024"/>
        <c:crosses val="autoZero"/>
        <c:crossBetween val="midCat"/>
      </c:valAx>
      <c:valAx>
        <c:axId val="49405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5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'v-i'!$G$94:$G$102</c:f>
              <c:numCache>
                <c:formatCode>General</c:formatCode>
                <c:ptCount val="9"/>
                <c:pt idx="0">
                  <c:v>2.6</c:v>
                </c:pt>
                <c:pt idx="1">
                  <c:v>2.62</c:v>
                </c:pt>
                <c:pt idx="2">
                  <c:v>2.56</c:v>
                </c:pt>
                <c:pt idx="3">
                  <c:v>2.82</c:v>
                </c:pt>
                <c:pt idx="4">
                  <c:v>2.73</c:v>
                </c:pt>
                <c:pt idx="5">
                  <c:v>2.68</c:v>
                </c:pt>
                <c:pt idx="6">
                  <c:v>2.78</c:v>
                </c:pt>
              </c:numCache>
            </c:numRef>
          </c:xVal>
          <c:yVal>
            <c:numRef>
              <c:f>'v-i'!$H$94:$H$102</c:f>
              <c:numCache>
                <c:formatCode>General</c:formatCode>
                <c:ptCount val="9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8.2000000000000003E-2</c:v>
                </c:pt>
                <c:pt idx="4">
                  <c:v>8.9999999999999993E-3</c:v>
                </c:pt>
                <c:pt idx="5">
                  <c:v>4.0000000000000001E-3</c:v>
                </c:pt>
                <c:pt idx="6">
                  <c:v>4.9000000000000002E-2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1-4351-B7A3-1ACBE6686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25304"/>
        <c:axId val="494222024"/>
      </c:scatterChart>
      <c:valAx>
        <c:axId val="49422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2024"/>
        <c:crosses val="autoZero"/>
        <c:crossBetween val="midCat"/>
      </c:valAx>
      <c:valAx>
        <c:axId val="4942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'v-i'!$D$9</c:f>
              <c:strCache>
                <c:ptCount val="1"/>
                <c:pt idx="0">
                  <c:v>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'v-i'!$C$10:$C$15</c:f>
              <c:numCache>
                <c:formatCode>General</c:formatCode>
                <c:ptCount val="6"/>
                <c:pt idx="0">
                  <c:v>2380952.3809523811</c:v>
                </c:pt>
                <c:pt idx="1">
                  <c:v>2127659.5744680851</c:v>
                </c:pt>
                <c:pt idx="2">
                  <c:v>1904761.9047619049</c:v>
                </c:pt>
                <c:pt idx="3">
                  <c:v>1694915.2542372881</c:v>
                </c:pt>
                <c:pt idx="4">
                  <c:v>1652892.561983471</c:v>
                </c:pt>
                <c:pt idx="5">
                  <c:v>1515151.5151515151</c:v>
                </c:pt>
              </c:numCache>
            </c:numRef>
          </c:xVal>
          <c:yVal>
            <c:numRef>
              <c:f>'v-i'!$E$10:$E$15</c:f>
              <c:numCache>
                <c:formatCode>General</c:formatCode>
                <c:ptCount val="6"/>
                <c:pt idx="0">
                  <c:v>1.3883999999999999E-27</c:v>
                </c:pt>
                <c:pt idx="1">
                  <c:v>1.1748E-27</c:v>
                </c:pt>
                <c:pt idx="2">
                  <c:v>1.1748E-27</c:v>
                </c:pt>
                <c:pt idx="3">
                  <c:v>9.5586000000000011E-28</c:v>
                </c:pt>
                <c:pt idx="4">
                  <c:v>8.0100000000000004E-28</c:v>
                </c:pt>
                <c:pt idx="5">
                  <c:v>7.3691999999999996E-28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36-4557-86B8-645B3380C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22680"/>
        <c:axId val="494223992"/>
      </c:scatterChart>
      <c:valAx>
        <c:axId val="49422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3992"/>
        <c:crosses val="autoZero"/>
        <c:crossBetween val="midCat"/>
      </c:valAx>
      <c:valAx>
        <c:axId val="49422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86482939632546E-2"/>
          <c:y val="0.17171296296296298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visual!$H$2:$H$3</c:f>
              <c:strCache>
                <c:ptCount val="2"/>
                <c:pt idx="0">
                  <c:v>Blue (470nm)</c:v>
                </c:pt>
                <c:pt idx="1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visual!$G$4:$G$18</c:f>
              <c:numCache>
                <c:formatCode>General</c:formatCode>
                <c:ptCount val="15"/>
                <c:pt idx="0">
                  <c:v>2.38</c:v>
                </c:pt>
                <c:pt idx="1">
                  <c:v>2.4500000000000002</c:v>
                </c:pt>
                <c:pt idx="2">
                  <c:v>2.46</c:v>
                </c:pt>
                <c:pt idx="3">
                  <c:v>2.4700000000000002</c:v>
                </c:pt>
                <c:pt idx="4">
                  <c:v>2.48</c:v>
                </c:pt>
                <c:pt idx="5">
                  <c:v>2.4900000000000002</c:v>
                </c:pt>
                <c:pt idx="6">
                  <c:v>2.5</c:v>
                </c:pt>
                <c:pt idx="7">
                  <c:v>2.5099999999999998</c:v>
                </c:pt>
                <c:pt idx="8">
                  <c:v>2.52</c:v>
                </c:pt>
                <c:pt idx="9">
                  <c:v>2.5299999999999998</c:v>
                </c:pt>
                <c:pt idx="10">
                  <c:v>2.54</c:v>
                </c:pt>
                <c:pt idx="11">
                  <c:v>2.5499999999999998</c:v>
                </c:pt>
                <c:pt idx="12">
                  <c:v>2.44</c:v>
                </c:pt>
                <c:pt idx="13">
                  <c:v>2.4</c:v>
                </c:pt>
                <c:pt idx="14">
                  <c:v>2.39</c:v>
                </c:pt>
              </c:numCache>
            </c:numRef>
          </c:xVal>
          <c:yVal>
            <c:numRef>
              <c:f>visual!$H$4:$H$18</c:f>
              <c:numCache>
                <c:formatCode>General</c:formatCode>
                <c:ptCount val="15"/>
                <c:pt idx="0">
                  <c:v>1E-3</c:v>
                </c:pt>
                <c:pt idx="1">
                  <c:v>1.2999999999999999E-2</c:v>
                </c:pt>
                <c:pt idx="2">
                  <c:v>1.9E-2</c:v>
                </c:pt>
                <c:pt idx="3">
                  <c:v>2.3E-2</c:v>
                </c:pt>
                <c:pt idx="4">
                  <c:v>3.1E-2</c:v>
                </c:pt>
                <c:pt idx="5">
                  <c:v>4.3999999999999997E-2</c:v>
                </c:pt>
                <c:pt idx="6">
                  <c:v>5.6000000000000001E-2</c:v>
                </c:pt>
                <c:pt idx="7">
                  <c:v>6.5000000000000002E-2</c:v>
                </c:pt>
                <c:pt idx="8">
                  <c:v>8.4000000000000005E-2</c:v>
                </c:pt>
                <c:pt idx="9">
                  <c:v>0.113</c:v>
                </c:pt>
                <c:pt idx="10">
                  <c:v>0.155</c:v>
                </c:pt>
                <c:pt idx="11">
                  <c:v>0.21199999999999999</c:v>
                </c:pt>
                <c:pt idx="12">
                  <c:v>8.9999999999999993E-3</c:v>
                </c:pt>
                <c:pt idx="13">
                  <c:v>2E-3</c:v>
                </c:pt>
                <c:pt idx="14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53E-8758-4D48AE0F7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70936"/>
        <c:axId val="369672248"/>
      </c:scatterChart>
      <c:valAx>
        <c:axId val="3696709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2248"/>
        <c:crosses val="autoZero"/>
        <c:crossBetween val="midCat"/>
      </c:valAx>
      <c:valAx>
        <c:axId val="36967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visual!$G$24:$G$41</c:f>
              <c:numCache>
                <c:formatCode>General</c:formatCode>
                <c:ptCount val="18"/>
                <c:pt idx="0">
                  <c:v>1.64</c:v>
                </c:pt>
                <c:pt idx="1">
                  <c:v>1.62</c:v>
                </c:pt>
                <c:pt idx="2">
                  <c:v>1.6</c:v>
                </c:pt>
                <c:pt idx="3">
                  <c:v>1.57</c:v>
                </c:pt>
                <c:pt idx="4">
                  <c:v>1.59</c:v>
                </c:pt>
                <c:pt idx="5">
                  <c:v>1.58</c:v>
                </c:pt>
                <c:pt idx="6">
                  <c:v>1.63</c:v>
                </c:pt>
                <c:pt idx="7">
                  <c:v>1.66</c:v>
                </c:pt>
                <c:pt idx="8">
                  <c:v>1.65</c:v>
                </c:pt>
                <c:pt idx="9">
                  <c:v>1.67</c:v>
                </c:pt>
                <c:pt idx="10">
                  <c:v>1.78</c:v>
                </c:pt>
                <c:pt idx="11">
                  <c:v>1.79</c:v>
                </c:pt>
                <c:pt idx="12">
                  <c:v>1.77</c:v>
                </c:pt>
                <c:pt idx="13">
                  <c:v>1.75</c:v>
                </c:pt>
                <c:pt idx="14">
                  <c:v>1.74</c:v>
                </c:pt>
                <c:pt idx="15">
                  <c:v>1.73</c:v>
                </c:pt>
                <c:pt idx="16">
                  <c:v>1.72</c:v>
                </c:pt>
                <c:pt idx="17">
                  <c:v>1.71</c:v>
                </c:pt>
              </c:numCache>
            </c:numRef>
          </c:xVal>
          <c:yVal>
            <c:numRef>
              <c:f>visual!$H$24:$H$41</c:f>
              <c:numCache>
                <c:formatCode>General</c:formatCode>
                <c:ptCount val="18"/>
                <c:pt idx="0">
                  <c:v>1.6E-2</c:v>
                </c:pt>
                <c:pt idx="1">
                  <c:v>8.9999999999999993E-3</c:v>
                </c:pt>
                <c:pt idx="2">
                  <c:v>7.0000000000000001E-3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4.0000000000000001E-3</c:v>
                </c:pt>
                <c:pt idx="6">
                  <c:v>1.2999999999999999E-2</c:v>
                </c:pt>
                <c:pt idx="7">
                  <c:v>2.1999999999999999E-2</c:v>
                </c:pt>
                <c:pt idx="8">
                  <c:v>1.9E-2</c:v>
                </c:pt>
                <c:pt idx="9">
                  <c:v>2.5999999999999999E-2</c:v>
                </c:pt>
                <c:pt idx="10">
                  <c:v>0.35099999999999998</c:v>
                </c:pt>
                <c:pt idx="11">
                  <c:v>0.39900000000000002</c:v>
                </c:pt>
                <c:pt idx="12">
                  <c:v>0.248</c:v>
                </c:pt>
                <c:pt idx="13">
                  <c:v>0.151</c:v>
                </c:pt>
                <c:pt idx="14">
                  <c:v>0.121</c:v>
                </c:pt>
                <c:pt idx="15">
                  <c:v>9.4E-2</c:v>
                </c:pt>
                <c:pt idx="16">
                  <c:v>8.5999999999999993E-2</c:v>
                </c:pt>
                <c:pt idx="17">
                  <c:v>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E-4B36-AC58-2EAA65C22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35392"/>
        <c:axId val="370036704"/>
      </c:scatterChart>
      <c:valAx>
        <c:axId val="3700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36704"/>
        <c:crosses val="autoZero"/>
        <c:crossBetween val="midCat"/>
      </c:valAx>
      <c:valAx>
        <c:axId val="3700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visual!$G$46:$G$58</c:f>
              <c:numCache>
                <c:formatCode>General</c:formatCode>
                <c:ptCount val="13"/>
                <c:pt idx="0">
                  <c:v>1.53</c:v>
                </c:pt>
                <c:pt idx="1">
                  <c:v>1.55</c:v>
                </c:pt>
                <c:pt idx="2">
                  <c:v>1.57</c:v>
                </c:pt>
                <c:pt idx="3">
                  <c:v>1.6</c:v>
                </c:pt>
                <c:pt idx="4">
                  <c:v>1.63</c:v>
                </c:pt>
                <c:pt idx="5">
                  <c:v>1.64</c:v>
                </c:pt>
                <c:pt idx="6">
                  <c:v>1.65</c:v>
                </c:pt>
                <c:pt idx="7">
                  <c:v>1.67</c:v>
                </c:pt>
                <c:pt idx="8">
                  <c:v>1.68</c:v>
                </c:pt>
              </c:numCache>
            </c:numRef>
          </c:xVal>
          <c:yVal>
            <c:numRef>
              <c:f>visual!$H$46:$H$58</c:f>
              <c:numCache>
                <c:formatCode>General</c:formatCode>
                <c:ptCount val="13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1.4999999999999999E-2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3.6999999999999998E-2</c:v>
                </c:pt>
                <c:pt idx="8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2-45E5-B70B-71915E2D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45232"/>
        <c:axId val="494043920"/>
      </c:scatterChart>
      <c:valAx>
        <c:axId val="494045232"/>
        <c:scaling>
          <c:orientation val="minMax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43920"/>
        <c:crosses val="autoZero"/>
        <c:crossBetween val="midCat"/>
      </c:valAx>
      <c:valAx>
        <c:axId val="4940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4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visual!$H$62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visual!$G$63:$G$71</c:f>
              <c:numCache>
                <c:formatCode>General</c:formatCode>
                <c:ptCount val="9"/>
                <c:pt idx="0">
                  <c:v>2.21</c:v>
                </c:pt>
                <c:pt idx="1">
                  <c:v>2.23</c:v>
                </c:pt>
                <c:pt idx="2">
                  <c:v>2.14</c:v>
                </c:pt>
                <c:pt idx="3">
                  <c:v>2.12</c:v>
                </c:pt>
                <c:pt idx="4">
                  <c:v>2.17</c:v>
                </c:pt>
                <c:pt idx="5">
                  <c:v>2.2200000000000002</c:v>
                </c:pt>
                <c:pt idx="6">
                  <c:v>2.2000000000000002</c:v>
                </c:pt>
                <c:pt idx="7">
                  <c:v>2.19</c:v>
                </c:pt>
              </c:numCache>
            </c:numRef>
          </c:xVal>
          <c:yVal>
            <c:numRef>
              <c:f>visual!$H$63:$H$71</c:f>
              <c:numCache>
                <c:formatCode>General</c:formatCode>
                <c:ptCount val="9"/>
                <c:pt idx="0">
                  <c:v>0.107</c:v>
                </c:pt>
                <c:pt idx="1">
                  <c:v>0.17199999999999999</c:v>
                </c:pt>
                <c:pt idx="2">
                  <c:v>2.1000000000000001E-2</c:v>
                </c:pt>
                <c:pt idx="3">
                  <c:v>1.4999999999999999E-2</c:v>
                </c:pt>
                <c:pt idx="4">
                  <c:v>4.8000000000000001E-2</c:v>
                </c:pt>
                <c:pt idx="5">
                  <c:v>0.14099999999999999</c:v>
                </c:pt>
                <c:pt idx="6">
                  <c:v>8.3000000000000004E-2</c:v>
                </c:pt>
                <c:pt idx="7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4-4CF1-B95C-89A7DD490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41624"/>
        <c:axId val="370041952"/>
      </c:scatterChart>
      <c:valAx>
        <c:axId val="37004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41952"/>
        <c:crosses val="autoZero"/>
        <c:crossBetween val="midCat"/>
      </c:valAx>
      <c:valAx>
        <c:axId val="3700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4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visual!$G$79:$G$87</c:f>
              <c:numCache>
                <c:formatCode>General</c:formatCode>
                <c:ptCount val="9"/>
                <c:pt idx="0">
                  <c:v>1.84</c:v>
                </c:pt>
                <c:pt idx="1">
                  <c:v>1.6</c:v>
                </c:pt>
                <c:pt idx="2">
                  <c:v>1.58</c:v>
                </c:pt>
                <c:pt idx="3">
                  <c:v>1.63</c:v>
                </c:pt>
                <c:pt idx="4">
                  <c:v>1</c:v>
                </c:pt>
              </c:numCache>
            </c:numRef>
          </c:xVal>
          <c:yVal>
            <c:numRef>
              <c:f>visual!$H$79:$H$87</c:f>
              <c:numCache>
                <c:formatCode>General</c:formatCode>
                <c:ptCount val="9"/>
                <c:pt idx="0">
                  <c:v>0.28599999999999998</c:v>
                </c:pt>
                <c:pt idx="1">
                  <c:v>2E-3</c:v>
                </c:pt>
                <c:pt idx="2">
                  <c:v>1E-3</c:v>
                </c:pt>
                <c:pt idx="3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C-4CE3-8BED-8105A9DE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57368"/>
        <c:axId val="494058024"/>
      </c:scatterChart>
      <c:valAx>
        <c:axId val="49405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58024"/>
        <c:crosses val="autoZero"/>
        <c:crossBetween val="midCat"/>
      </c:valAx>
      <c:valAx>
        <c:axId val="49405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5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visual!$G$94:$G$102</c:f>
              <c:numCache>
                <c:formatCode>General</c:formatCode>
                <c:ptCount val="9"/>
                <c:pt idx="0">
                  <c:v>2.6</c:v>
                </c:pt>
                <c:pt idx="1">
                  <c:v>2.62</c:v>
                </c:pt>
                <c:pt idx="2">
                  <c:v>2.56</c:v>
                </c:pt>
                <c:pt idx="3">
                  <c:v>2.82</c:v>
                </c:pt>
                <c:pt idx="4">
                  <c:v>2.73</c:v>
                </c:pt>
                <c:pt idx="5">
                  <c:v>2.68</c:v>
                </c:pt>
                <c:pt idx="6">
                  <c:v>2.78</c:v>
                </c:pt>
              </c:numCache>
            </c:numRef>
          </c:xVal>
          <c:yVal>
            <c:numRef>
              <c:f>visual!$H$94:$H$102</c:f>
              <c:numCache>
                <c:formatCode>General</c:formatCode>
                <c:ptCount val="9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8.2000000000000003E-2</c:v>
                </c:pt>
                <c:pt idx="4">
                  <c:v>8.9999999999999993E-3</c:v>
                </c:pt>
                <c:pt idx="5">
                  <c:v>4.0000000000000001E-3</c:v>
                </c:pt>
                <c:pt idx="6">
                  <c:v>4.9000000000000002E-2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8-4867-B25B-51C989F69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25304"/>
        <c:axId val="494222024"/>
      </c:scatterChart>
      <c:valAx>
        <c:axId val="49422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2024"/>
        <c:crosses val="autoZero"/>
        <c:crossBetween val="midCat"/>
      </c:valAx>
      <c:valAx>
        <c:axId val="4942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visual!$D$9</c:f>
              <c:strCache>
                <c:ptCount val="1"/>
                <c:pt idx="0">
                  <c:v>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visual!$C$10:$C$15</c:f>
              <c:numCache>
                <c:formatCode>General</c:formatCode>
                <c:ptCount val="6"/>
                <c:pt idx="0">
                  <c:v>2380952.3809523811</c:v>
                </c:pt>
                <c:pt idx="1">
                  <c:v>2127659.5744680851</c:v>
                </c:pt>
                <c:pt idx="2">
                  <c:v>1904761.9047619049</c:v>
                </c:pt>
                <c:pt idx="3">
                  <c:v>1694915.2542372881</c:v>
                </c:pt>
                <c:pt idx="4">
                  <c:v>1652892.561983471</c:v>
                </c:pt>
                <c:pt idx="5">
                  <c:v>1515151.5151515151</c:v>
                </c:pt>
              </c:numCache>
            </c:numRef>
          </c:xVal>
          <c:yVal>
            <c:numRef>
              <c:f>visual!$E$10:$E$15</c:f>
              <c:numCache>
                <c:formatCode>General</c:formatCode>
                <c:ptCount val="6"/>
                <c:pt idx="0">
                  <c:v>1.4418000000000002E-27</c:v>
                </c:pt>
                <c:pt idx="1">
                  <c:v>1.3189800000000001E-27</c:v>
                </c:pt>
                <c:pt idx="2">
                  <c:v>1.23354E-27</c:v>
                </c:pt>
                <c:pt idx="3">
                  <c:v>1.1748E-27</c:v>
                </c:pt>
                <c:pt idx="4">
                  <c:v>1.0145999999999999E-27</c:v>
                </c:pt>
                <c:pt idx="5">
                  <c:v>6.9419999999999997E-28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E-4CD5-8ED4-B02C29D43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22680"/>
        <c:axId val="494223992"/>
      </c:scatterChart>
      <c:valAx>
        <c:axId val="49422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3992"/>
        <c:crosses val="autoZero"/>
        <c:crossBetween val="midCat"/>
      </c:valAx>
      <c:valAx>
        <c:axId val="49422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2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16</xdr:row>
      <xdr:rowOff>38100</xdr:rowOff>
    </xdr:from>
    <xdr:to>
      <xdr:col>9</xdr:col>
      <xdr:colOff>747712</xdr:colOff>
      <xdr:row>32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6C902-7B34-4159-94A3-8B5710DB2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365125</xdr:colOff>
      <xdr:row>4</xdr:row>
      <xdr:rowOff>47625</xdr:rowOff>
    </xdr:from>
    <xdr:to>
      <xdr:col>16</xdr:col>
      <xdr:colOff>60325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7750E-6733-447B-BF3A-0DDCB8FFA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23</xdr:row>
      <xdr:rowOff>79375</xdr:rowOff>
    </xdr:from>
    <xdr:to>
      <xdr:col>16</xdr:col>
      <xdr:colOff>41275</xdr:colOff>
      <xdr:row>38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7E28D2-F7EE-4DC5-BC73-E52AF1741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42</xdr:row>
      <xdr:rowOff>79375</xdr:rowOff>
    </xdr:from>
    <xdr:to>
      <xdr:col>17</xdr:col>
      <xdr:colOff>523875</xdr:colOff>
      <xdr:row>57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9B3611-794F-4231-BD1F-FCD91CBD3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269875</xdr:colOff>
      <xdr:row>59</xdr:row>
      <xdr:rowOff>60325</xdr:rowOff>
    </xdr:from>
    <xdr:to>
      <xdr:col>17</xdr:col>
      <xdr:colOff>574675</xdr:colOff>
      <xdr:row>74</xdr:row>
      <xdr:rowOff>41275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F048BE-5EA5-4FCF-AC80-14CB0433F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174625</xdr:colOff>
      <xdr:row>75</xdr:row>
      <xdr:rowOff>3175</xdr:rowOff>
    </xdr:from>
    <xdr:to>
      <xdr:col>17</xdr:col>
      <xdr:colOff>479425</xdr:colOff>
      <xdr:row>89</xdr:row>
      <xdr:rowOff>168275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6942E3-277A-480E-8D8E-9E9C305CE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796925</xdr:colOff>
      <xdr:row>90</xdr:row>
      <xdr:rowOff>104775</xdr:rowOff>
    </xdr:from>
    <xdr:to>
      <xdr:col>17</xdr:col>
      <xdr:colOff>276225</xdr:colOff>
      <xdr:row>105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0188C8-F2D1-4C3A-BB97-8A19BB8F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120649</xdr:colOff>
      <xdr:row>22</xdr:row>
      <xdr:rowOff>133349</xdr:rowOff>
    </xdr:from>
    <xdr:to>
      <xdr:col>5</xdr:col>
      <xdr:colOff>307974</xdr:colOff>
      <xdr:row>35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E3F11D-EDE6-4FFF-9AA9-47C7C106C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365125</xdr:colOff>
      <xdr:row>4</xdr:row>
      <xdr:rowOff>47625</xdr:rowOff>
    </xdr:from>
    <xdr:to>
      <xdr:col>16</xdr:col>
      <xdr:colOff>60325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53599-50A6-4C2A-B5EE-542F23132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23</xdr:row>
      <xdr:rowOff>79375</xdr:rowOff>
    </xdr:from>
    <xdr:to>
      <xdr:col>16</xdr:col>
      <xdr:colOff>41275</xdr:colOff>
      <xdr:row>38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7AAEC-8442-40B0-9F65-060BF0DCC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42</xdr:row>
      <xdr:rowOff>79375</xdr:rowOff>
    </xdr:from>
    <xdr:to>
      <xdr:col>17</xdr:col>
      <xdr:colOff>523875</xdr:colOff>
      <xdr:row>57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A9E22F-4462-4AEB-944F-AC0D5CCB7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269875</xdr:colOff>
      <xdr:row>59</xdr:row>
      <xdr:rowOff>60325</xdr:rowOff>
    </xdr:from>
    <xdr:to>
      <xdr:col>17</xdr:col>
      <xdr:colOff>574675</xdr:colOff>
      <xdr:row>74</xdr:row>
      <xdr:rowOff>41275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55A393-B5B0-47CE-BD9C-7052BE3DD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174625</xdr:colOff>
      <xdr:row>75</xdr:row>
      <xdr:rowOff>3175</xdr:rowOff>
    </xdr:from>
    <xdr:to>
      <xdr:col>17</xdr:col>
      <xdr:colOff>479425</xdr:colOff>
      <xdr:row>89</xdr:row>
      <xdr:rowOff>168275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0336BA-321B-42E6-AAF2-F66637F7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796925</xdr:colOff>
      <xdr:row>90</xdr:row>
      <xdr:rowOff>104775</xdr:rowOff>
    </xdr:from>
    <xdr:to>
      <xdr:col>17</xdr:col>
      <xdr:colOff>276225</xdr:colOff>
      <xdr:row>105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0186D0-195D-40A1-9033-CB0FF906A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120649</xdr:colOff>
      <xdr:row>22</xdr:row>
      <xdr:rowOff>133349</xdr:rowOff>
    </xdr:from>
    <xdr:to>
      <xdr:col>5</xdr:col>
      <xdr:colOff>307974</xdr:colOff>
      <xdr:row>35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861A56-15F2-484E-820D-62AC3D233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"/>
  <sheetViews>
    <sheetView topLeftCell="A31" workbookViewId="0">
      <selection activeCell="C39" sqref="C39"/>
    </sheetView>
  </sheetViews>
  <sheetFormatPr defaultRowHeight="15" x14ac:dyDescent="0.25"/>
  <cols>
    <col min="2" max="2" width="12" bestFit="1" customWidth="1"/>
    <col min="11" max="11" width="11.28515625" bestFit="1" customWidth="1"/>
    <col min="15" max="15" width="12" bestFit="1" customWidth="1"/>
  </cols>
  <sheetData>
    <row r="1" spans="1:37" x14ac:dyDescent="0.25">
      <c r="A1" t="s">
        <v>19</v>
      </c>
    </row>
    <row r="2" spans="1:37" x14ac:dyDescent="0.25">
      <c r="A2" t="s">
        <v>16</v>
      </c>
      <c r="B2">
        <f>B3*1.602E-19*B4*10^-9/300000000</f>
        <v>3.7072229748991946E-34</v>
      </c>
      <c r="I2" t="s">
        <v>17</v>
      </c>
      <c r="J2" t="s">
        <v>22</v>
      </c>
      <c r="O2" t="s">
        <v>18</v>
      </c>
      <c r="P2" t="s">
        <v>23</v>
      </c>
      <c r="U2" t="s">
        <v>24</v>
      </c>
      <c r="V2" t="s">
        <v>25</v>
      </c>
      <c r="AA2" t="s">
        <v>26</v>
      </c>
      <c r="AB2" t="s">
        <v>27</v>
      </c>
      <c r="AG2" t="s">
        <v>29</v>
      </c>
      <c r="AH2" t="s">
        <v>30</v>
      </c>
    </row>
    <row r="3" spans="1:37" x14ac:dyDescent="0.25">
      <c r="A3" t="s">
        <v>14</v>
      </c>
      <c r="B3">
        <v>1.228737189652048</v>
      </c>
    </row>
    <row r="4" spans="1:37" x14ac:dyDescent="0.25">
      <c r="A4" t="s">
        <v>21</v>
      </c>
      <c r="B4">
        <v>565</v>
      </c>
      <c r="I4" t="s">
        <v>8</v>
      </c>
      <c r="J4" t="s">
        <v>12</v>
      </c>
      <c r="K4" t="s">
        <v>13</v>
      </c>
      <c r="L4" t="s">
        <v>14</v>
      </c>
      <c r="M4" t="s">
        <v>15</v>
      </c>
      <c r="O4" t="s">
        <v>8</v>
      </c>
      <c r="P4" t="s">
        <v>12</v>
      </c>
      <c r="Q4" t="s">
        <v>13</v>
      </c>
      <c r="R4" t="s">
        <v>14</v>
      </c>
      <c r="S4" t="s">
        <v>15</v>
      </c>
      <c r="U4" t="s">
        <v>8</v>
      </c>
      <c r="V4" t="s">
        <v>12</v>
      </c>
      <c r="W4" t="s">
        <v>13</v>
      </c>
      <c r="X4" t="s">
        <v>14</v>
      </c>
      <c r="Y4" t="s">
        <v>15</v>
      </c>
      <c r="AA4" t="s">
        <v>8</v>
      </c>
      <c r="AB4" t="s">
        <v>12</v>
      </c>
      <c r="AC4" t="s">
        <v>13</v>
      </c>
      <c r="AD4" t="s">
        <v>14</v>
      </c>
      <c r="AE4" t="s">
        <v>15</v>
      </c>
      <c r="AG4" t="s">
        <v>8</v>
      </c>
      <c r="AH4" t="s">
        <v>12</v>
      </c>
      <c r="AI4" t="s">
        <v>13</v>
      </c>
      <c r="AJ4" t="s">
        <v>14</v>
      </c>
      <c r="AK4" t="s">
        <v>15</v>
      </c>
    </row>
    <row r="5" spans="1:37" x14ac:dyDescent="0.25">
      <c r="D5" t="s">
        <v>0</v>
      </c>
      <c r="I5">
        <v>5.8297319791008398E-2</v>
      </c>
      <c r="J5">
        <f>SLOPE(L61:L152,I61:I152)</f>
        <v>-3.2896194147031793E-17</v>
      </c>
      <c r="K5" s="2">
        <f>SLOPE(J61:J152,I61:I152)</f>
        <v>-5.8297319791008433E-2</v>
      </c>
      <c r="L5">
        <f>AVERAGE(L61:L152)</f>
        <v>2.6159241866128262</v>
      </c>
      <c r="M5">
        <f>STDEV(L61:L152)</f>
        <v>2.3838472629452379E-2</v>
      </c>
      <c r="O5">
        <v>0.03</v>
      </c>
      <c r="P5">
        <f>SLOPE(R61:R152,O61:O152)</f>
        <v>-1.8173646578140957E-2</v>
      </c>
      <c r="Q5" s="2">
        <f>SLOPE(P61:P152,O61:O152)</f>
        <v>-4.817364657814098E-2</v>
      </c>
      <c r="R5">
        <f>AVERAGE(R61:R149)</f>
        <v>2.2607303370786522</v>
      </c>
      <c r="S5">
        <f>STDEV(R61:R149)</f>
        <v>4.9856330874766361E-2</v>
      </c>
      <c r="U5">
        <v>3.49557665336067E-2</v>
      </c>
      <c r="V5">
        <f>SLOPE(X61:X152,U61:U152)</f>
        <v>5.6637920742093742E-17</v>
      </c>
      <c r="W5" s="2">
        <f>SLOPE(V61:V152,U61:U152)</f>
        <v>-3.4955766533606658E-2</v>
      </c>
      <c r="X5">
        <f>AVERAGE(X61:X149)</f>
        <v>2.1801347672136551</v>
      </c>
      <c r="Y5">
        <f>STDEV(X61:X149)</f>
        <v>1.3375496495096128E-2</v>
      </c>
      <c r="AA5" s="2">
        <v>1.7935206448530399E-2</v>
      </c>
      <c r="AB5">
        <f>SLOPE(AD61:AD152,AA61:AA152)</f>
        <v>-3.1805358060231645E-17</v>
      </c>
      <c r="AC5" s="2">
        <f>SLOPE(AB61:AB152,AA61:AA152)</f>
        <v>-1.7935206448530434E-2</v>
      </c>
      <c r="AD5">
        <f>AVERAGE(AD61:AD149)</f>
        <v>1.798647120391466</v>
      </c>
      <c r="AE5">
        <f>STDEV(AD61:AD149)</f>
        <v>8.433672079509404E-3</v>
      </c>
      <c r="AG5" s="2">
        <v>1.7918106758832601E-2</v>
      </c>
      <c r="AH5">
        <f>SLOPE(AJ61:AJ152,AG61:AG152)</f>
        <v>3.1976469603259126E-17</v>
      </c>
      <c r="AI5" s="2">
        <f>SLOPE(AH61:AH152,AG61:AG152)</f>
        <v>-1.7918106758832569E-2</v>
      </c>
      <c r="AJ5">
        <f>AVERAGE(AJ61:AJ149)</f>
        <v>1.7358350774449569</v>
      </c>
      <c r="AK5">
        <f>STDEV(AJ61:AJ149)</f>
        <v>8.0726067486878179E-3</v>
      </c>
    </row>
    <row r="6" spans="1:37" x14ac:dyDescent="0.25">
      <c r="D6" t="s">
        <v>28</v>
      </c>
    </row>
    <row r="7" spans="1:37" x14ac:dyDescent="0.25">
      <c r="D7" t="s">
        <v>1</v>
      </c>
    </row>
    <row r="8" spans="1:37" x14ac:dyDescent="0.25">
      <c r="D8" t="s">
        <v>2</v>
      </c>
      <c r="E8" t="s">
        <v>3</v>
      </c>
    </row>
    <row r="9" spans="1:37" x14ac:dyDescent="0.25">
      <c r="D9" t="s">
        <v>4</v>
      </c>
      <c r="E9" t="s">
        <v>5</v>
      </c>
    </row>
    <row r="10" spans="1:37" x14ac:dyDescent="0.25">
      <c r="D10" t="s">
        <v>6</v>
      </c>
      <c r="E10" t="s">
        <v>7</v>
      </c>
      <c r="I10" t="s">
        <v>9</v>
      </c>
      <c r="J10" t="s">
        <v>7</v>
      </c>
      <c r="K10" t="s">
        <v>10</v>
      </c>
      <c r="L10" t="s">
        <v>11</v>
      </c>
      <c r="O10" t="s">
        <v>9</v>
      </c>
      <c r="P10" t="s">
        <v>7</v>
      </c>
      <c r="Q10" t="s">
        <v>10</v>
      </c>
      <c r="R10" t="s">
        <v>11</v>
      </c>
      <c r="U10" t="s">
        <v>9</v>
      </c>
      <c r="V10" t="s">
        <v>7</v>
      </c>
      <c r="W10" t="s">
        <v>10</v>
      </c>
      <c r="X10" t="s">
        <v>11</v>
      </c>
      <c r="AA10" t="s">
        <v>9</v>
      </c>
      <c r="AB10" t="s">
        <v>7</v>
      </c>
      <c r="AC10" t="s">
        <v>10</v>
      </c>
      <c r="AD10" t="s">
        <v>11</v>
      </c>
      <c r="AG10" t="s">
        <v>9</v>
      </c>
      <c r="AH10" t="s">
        <v>7</v>
      </c>
      <c r="AI10" t="s">
        <v>10</v>
      </c>
      <c r="AJ10" t="s">
        <v>11</v>
      </c>
    </row>
    <row r="12" spans="1:37" x14ac:dyDescent="0.25">
      <c r="D12">
        <v>0</v>
      </c>
      <c r="E12">
        <v>1.494</v>
      </c>
      <c r="I12" s="1">
        <v>0.1</v>
      </c>
      <c r="J12" s="1">
        <v>5.5679999999999996</v>
      </c>
      <c r="K12">
        <f>I12*$I$5</f>
        <v>5.8297319791008398E-3</v>
      </c>
      <c r="L12">
        <f>J12+K12</f>
        <v>5.5738297319791004</v>
      </c>
      <c r="O12">
        <v>0.1</v>
      </c>
      <c r="P12">
        <v>5.5679999999999996</v>
      </c>
      <c r="Q12">
        <f t="shared" ref="Q12:Q43" si="0">O12*$O$5</f>
        <v>3.0000000000000001E-3</v>
      </c>
      <c r="R12">
        <f t="shared" ref="R12:R43" si="1">P12+Q12</f>
        <v>5.5709999999999997</v>
      </c>
      <c r="U12">
        <v>0.1</v>
      </c>
      <c r="V12">
        <v>5.5069999999999997</v>
      </c>
      <c r="W12">
        <f>U12*$U$5</f>
        <v>3.4955766533606701E-3</v>
      </c>
      <c r="X12">
        <f t="shared" ref="X12:X43" si="2">V12+W12</f>
        <v>5.5104955766533603</v>
      </c>
      <c r="AA12">
        <v>0.1</v>
      </c>
      <c r="AB12">
        <v>5.4219999999999997</v>
      </c>
      <c r="AC12">
        <f>AA12*$AA$5</f>
        <v>1.7935206448530399E-3</v>
      </c>
      <c r="AD12">
        <f t="shared" ref="AD12:AD43" si="3">AB12+AC12</f>
        <v>5.4237935206448524</v>
      </c>
      <c r="AG12">
        <v>0.1</v>
      </c>
      <c r="AH12">
        <v>5.4589999999999996</v>
      </c>
      <c r="AI12">
        <f>AG12*$AG$5</f>
        <v>1.7918106758832602E-3</v>
      </c>
      <c r="AJ12">
        <f t="shared" ref="AJ12:AJ43" si="4">AH12+AI12</f>
        <v>5.4607918106758833</v>
      </c>
    </row>
    <row r="13" spans="1:37" x14ac:dyDescent="0.25">
      <c r="D13">
        <v>0.1</v>
      </c>
      <c r="E13">
        <v>1.494</v>
      </c>
      <c r="I13">
        <v>0.2</v>
      </c>
      <c r="J13">
        <v>5.2089999999999996</v>
      </c>
      <c r="K13">
        <f t="shared" ref="K13:K76" si="5">I13*$I$5</f>
        <v>1.165946395820168E-2</v>
      </c>
      <c r="L13">
        <f t="shared" ref="L13:L76" si="6">J13+K13</f>
        <v>5.2206594639582011</v>
      </c>
      <c r="O13">
        <v>0.2</v>
      </c>
      <c r="P13">
        <v>5.2270000000000003</v>
      </c>
      <c r="Q13">
        <f t="shared" si="0"/>
        <v>6.0000000000000001E-3</v>
      </c>
      <c r="R13">
        <f t="shared" si="1"/>
        <v>5.2330000000000005</v>
      </c>
      <c r="U13">
        <v>0.2</v>
      </c>
      <c r="V13">
        <v>5.2939999999999996</v>
      </c>
      <c r="W13">
        <f t="shared" ref="W13:W76" si="7">U13*$U$5</f>
        <v>6.9911533067213401E-3</v>
      </c>
      <c r="X13">
        <f t="shared" si="2"/>
        <v>5.3009911533067209</v>
      </c>
      <c r="AA13">
        <v>0.2</v>
      </c>
      <c r="AB13">
        <v>5.1520000000000001</v>
      </c>
      <c r="AC13">
        <f t="shared" ref="AC13:AC76" si="8">AA13*$AA$5</f>
        <v>3.5870412897060799E-3</v>
      </c>
      <c r="AD13">
        <f t="shared" si="3"/>
        <v>5.1555870412897065</v>
      </c>
      <c r="AG13">
        <v>0.2</v>
      </c>
      <c r="AH13">
        <v>5.194</v>
      </c>
      <c r="AI13">
        <f t="shared" ref="AI13:AI76" si="9">AG13*$AG$5</f>
        <v>3.5836213517665204E-3</v>
      </c>
      <c r="AJ13">
        <f t="shared" si="4"/>
        <v>5.1975836213517663</v>
      </c>
    </row>
    <row r="14" spans="1:37" x14ac:dyDescent="0.25">
      <c r="D14">
        <v>0.2</v>
      </c>
      <c r="E14">
        <v>1.4910000000000001</v>
      </c>
      <c r="I14">
        <v>0.3</v>
      </c>
      <c r="J14">
        <v>4.8659999999999997</v>
      </c>
      <c r="K14">
        <f t="shared" si="5"/>
        <v>1.7489195937302519E-2</v>
      </c>
      <c r="L14">
        <f t="shared" si="6"/>
        <v>4.8834891959373019</v>
      </c>
      <c r="O14">
        <v>0.3</v>
      </c>
      <c r="P14">
        <v>4.8380000000000001</v>
      </c>
      <c r="Q14">
        <f t="shared" si="0"/>
        <v>8.9999999999999993E-3</v>
      </c>
      <c r="R14">
        <f t="shared" si="1"/>
        <v>4.8470000000000004</v>
      </c>
      <c r="U14">
        <v>0.3</v>
      </c>
      <c r="V14">
        <v>4.875</v>
      </c>
      <c r="W14">
        <f t="shared" si="7"/>
        <v>1.0486729960082009E-2</v>
      </c>
      <c r="X14">
        <f t="shared" si="2"/>
        <v>4.8854867299600819</v>
      </c>
      <c r="AA14">
        <v>0.3</v>
      </c>
      <c r="AB14">
        <v>4.6890000000000001</v>
      </c>
      <c r="AC14">
        <f t="shared" si="8"/>
        <v>5.3805619345591192E-3</v>
      </c>
      <c r="AD14">
        <f t="shared" si="3"/>
        <v>4.6943805619345591</v>
      </c>
      <c r="AG14">
        <v>0.3</v>
      </c>
      <c r="AH14">
        <v>4.7590000000000003</v>
      </c>
      <c r="AI14">
        <f t="shared" si="9"/>
        <v>5.3754320276497803E-3</v>
      </c>
      <c r="AJ14">
        <f t="shared" si="4"/>
        <v>4.7643754320276503</v>
      </c>
    </row>
    <row r="15" spans="1:37" x14ac:dyDescent="0.25">
      <c r="D15">
        <v>0.3</v>
      </c>
      <c r="E15">
        <v>1.494</v>
      </c>
      <c r="I15">
        <v>0.4</v>
      </c>
      <c r="J15">
        <v>4.5679999999999996</v>
      </c>
      <c r="K15">
        <f t="shared" si="5"/>
        <v>2.3318927916403359E-2</v>
      </c>
      <c r="L15">
        <f t="shared" si="6"/>
        <v>4.5913189279164026</v>
      </c>
      <c r="O15">
        <v>0.4</v>
      </c>
      <c r="P15">
        <v>4.51</v>
      </c>
      <c r="Q15">
        <f t="shared" si="0"/>
        <v>1.2E-2</v>
      </c>
      <c r="R15">
        <f t="shared" si="1"/>
        <v>4.5219999999999994</v>
      </c>
      <c r="U15">
        <v>0.4</v>
      </c>
      <c r="V15">
        <v>4.516</v>
      </c>
      <c r="W15">
        <f t="shared" si="7"/>
        <v>1.398230661344268E-2</v>
      </c>
      <c r="X15">
        <f t="shared" si="2"/>
        <v>4.5299823066134426</v>
      </c>
      <c r="AA15">
        <v>0.4</v>
      </c>
      <c r="AB15" s="1">
        <v>4.2939999999999996</v>
      </c>
      <c r="AC15">
        <f t="shared" si="8"/>
        <v>7.1740825794121598E-3</v>
      </c>
      <c r="AD15">
        <f t="shared" si="3"/>
        <v>4.3011740825794114</v>
      </c>
      <c r="AG15">
        <v>0.4</v>
      </c>
      <c r="AH15">
        <v>4.3460000000000001</v>
      </c>
      <c r="AI15">
        <f t="shared" si="9"/>
        <v>7.1672427035330407E-3</v>
      </c>
      <c r="AJ15">
        <f t="shared" si="4"/>
        <v>4.3531672427035328</v>
      </c>
    </row>
    <row r="16" spans="1:37" x14ac:dyDescent="0.25">
      <c r="D16">
        <v>0.4</v>
      </c>
      <c r="E16">
        <v>1.494</v>
      </c>
      <c r="I16">
        <v>0.5</v>
      </c>
      <c r="J16">
        <v>4.3250000000000002</v>
      </c>
      <c r="K16">
        <f t="shared" si="5"/>
        <v>2.9148659895504199E-2</v>
      </c>
      <c r="L16">
        <f t="shared" si="6"/>
        <v>4.3541486598955048</v>
      </c>
      <c r="O16">
        <v>0.5</v>
      </c>
      <c r="P16">
        <v>4.2270000000000003</v>
      </c>
      <c r="Q16">
        <f t="shared" si="0"/>
        <v>1.4999999999999999E-2</v>
      </c>
      <c r="R16">
        <f t="shared" si="1"/>
        <v>4.242</v>
      </c>
      <c r="U16">
        <v>0.5</v>
      </c>
      <c r="V16">
        <v>4.2089999999999996</v>
      </c>
      <c r="W16">
        <f t="shared" si="7"/>
        <v>1.747788326680335E-2</v>
      </c>
      <c r="X16">
        <f t="shared" si="2"/>
        <v>4.2264778832668028</v>
      </c>
      <c r="AA16">
        <v>0.5</v>
      </c>
      <c r="AB16">
        <v>3.96</v>
      </c>
      <c r="AC16">
        <f t="shared" si="8"/>
        <v>8.9676032242651995E-3</v>
      </c>
      <c r="AD16">
        <f t="shared" si="3"/>
        <v>3.9689676032242653</v>
      </c>
      <c r="AG16">
        <v>0.5</v>
      </c>
      <c r="AH16">
        <v>3.9990000000000001</v>
      </c>
      <c r="AI16">
        <f t="shared" si="9"/>
        <v>8.9590533794163003E-3</v>
      </c>
      <c r="AJ16">
        <f t="shared" si="4"/>
        <v>4.007959053379416</v>
      </c>
    </row>
    <row r="17" spans="4:36" x14ac:dyDescent="0.25">
      <c r="D17">
        <v>0.5</v>
      </c>
      <c r="E17">
        <v>1.4850000000000001</v>
      </c>
      <c r="I17">
        <v>0.6</v>
      </c>
      <c r="J17">
        <v>4.1029999999999998</v>
      </c>
      <c r="K17">
        <f t="shared" si="5"/>
        <v>3.4978391874605039E-2</v>
      </c>
      <c r="L17">
        <f t="shared" si="6"/>
        <v>4.1379783918746051</v>
      </c>
      <c r="O17">
        <v>0.6</v>
      </c>
      <c r="P17">
        <v>3.9929999999999999</v>
      </c>
      <c r="Q17">
        <f t="shared" si="0"/>
        <v>1.7999999999999999E-2</v>
      </c>
      <c r="R17">
        <f t="shared" si="1"/>
        <v>4.0110000000000001</v>
      </c>
      <c r="U17">
        <v>0.6</v>
      </c>
      <c r="V17" s="1">
        <v>3.9569999999999999</v>
      </c>
      <c r="W17">
        <f t="shared" si="7"/>
        <v>2.0973459920164018E-2</v>
      </c>
      <c r="X17">
        <f t="shared" si="2"/>
        <v>3.9779734599201637</v>
      </c>
      <c r="AA17">
        <v>0.6</v>
      </c>
      <c r="AB17">
        <v>3.6560000000000001</v>
      </c>
      <c r="AC17">
        <f t="shared" si="8"/>
        <v>1.0761123869118238E-2</v>
      </c>
      <c r="AD17">
        <f t="shared" si="3"/>
        <v>3.6667611238691182</v>
      </c>
      <c r="AG17">
        <v>0.6</v>
      </c>
      <c r="AH17">
        <v>3.7010000000000001</v>
      </c>
      <c r="AI17">
        <f t="shared" si="9"/>
        <v>1.0750864055299561E-2</v>
      </c>
      <c r="AJ17">
        <f t="shared" si="4"/>
        <v>3.7117508640552996</v>
      </c>
    </row>
    <row r="18" spans="4:36" x14ac:dyDescent="0.25">
      <c r="D18">
        <v>0.6</v>
      </c>
      <c r="E18">
        <v>1.4910000000000001</v>
      </c>
      <c r="I18">
        <v>0.7</v>
      </c>
      <c r="J18">
        <v>3.92</v>
      </c>
      <c r="K18">
        <f t="shared" si="5"/>
        <v>4.0808123853705879E-2</v>
      </c>
      <c r="L18">
        <f t="shared" si="6"/>
        <v>3.9608081238537056</v>
      </c>
      <c r="O18">
        <v>0.7</v>
      </c>
      <c r="P18">
        <v>3.7810000000000001</v>
      </c>
      <c r="Q18">
        <f t="shared" si="0"/>
        <v>2.0999999999999998E-2</v>
      </c>
      <c r="R18">
        <f t="shared" si="1"/>
        <v>3.802</v>
      </c>
      <c r="U18">
        <v>0.7</v>
      </c>
      <c r="V18">
        <v>3.7229999999999999</v>
      </c>
      <c r="W18">
        <f t="shared" si="7"/>
        <v>2.4469036573524689E-2</v>
      </c>
      <c r="X18">
        <f t="shared" si="2"/>
        <v>3.7474690365735244</v>
      </c>
      <c r="AA18">
        <v>0.7</v>
      </c>
      <c r="AB18">
        <v>3.4249999999999998</v>
      </c>
      <c r="AC18">
        <f t="shared" si="8"/>
        <v>1.2554644513971279E-2</v>
      </c>
      <c r="AD18">
        <f t="shared" si="3"/>
        <v>3.4375546445139711</v>
      </c>
      <c r="AG18">
        <v>0.7</v>
      </c>
      <c r="AH18">
        <v>3.4489999999999998</v>
      </c>
      <c r="AI18">
        <f t="shared" si="9"/>
        <v>1.2542674731182819E-2</v>
      </c>
      <c r="AJ18">
        <f t="shared" si="4"/>
        <v>3.4615426747311826</v>
      </c>
    </row>
    <row r="19" spans="4:36" x14ac:dyDescent="0.25">
      <c r="D19">
        <v>0.7</v>
      </c>
      <c r="E19">
        <v>1.4910000000000001</v>
      </c>
      <c r="I19">
        <v>0.8</v>
      </c>
      <c r="J19">
        <v>3.7589999999999999</v>
      </c>
      <c r="K19">
        <f t="shared" si="5"/>
        <v>4.6637855832806718E-2</v>
      </c>
      <c r="L19">
        <f t="shared" si="6"/>
        <v>3.8056378558328068</v>
      </c>
      <c r="O19">
        <v>0.8</v>
      </c>
      <c r="P19">
        <v>3.6040000000000001</v>
      </c>
      <c r="Q19">
        <f t="shared" si="0"/>
        <v>2.4E-2</v>
      </c>
      <c r="R19">
        <f t="shared" si="1"/>
        <v>3.6280000000000001</v>
      </c>
      <c r="U19">
        <v>0.8</v>
      </c>
      <c r="V19">
        <v>3.528</v>
      </c>
      <c r="W19">
        <f t="shared" si="7"/>
        <v>2.796461322688536E-2</v>
      </c>
      <c r="X19">
        <f t="shared" si="2"/>
        <v>3.5559646132268852</v>
      </c>
      <c r="AA19">
        <v>0.8</v>
      </c>
      <c r="AB19">
        <v>3.2210000000000001</v>
      </c>
      <c r="AC19">
        <f t="shared" si="8"/>
        <v>1.434816515882432E-2</v>
      </c>
      <c r="AD19">
        <f t="shared" si="3"/>
        <v>3.2353481651588245</v>
      </c>
      <c r="AG19">
        <v>0.8</v>
      </c>
      <c r="AH19">
        <v>3.2149999999999999</v>
      </c>
      <c r="AI19">
        <f t="shared" si="9"/>
        <v>1.4334485407066081E-2</v>
      </c>
      <c r="AJ19">
        <f t="shared" si="4"/>
        <v>3.2293344854070658</v>
      </c>
    </row>
    <row r="20" spans="4:36" x14ac:dyDescent="0.25">
      <c r="D20">
        <v>0.8</v>
      </c>
      <c r="E20">
        <v>1.4910000000000001</v>
      </c>
      <c r="I20">
        <v>0.9</v>
      </c>
      <c r="J20">
        <v>3.629</v>
      </c>
      <c r="K20">
        <f t="shared" si="5"/>
        <v>5.2467587811907558E-2</v>
      </c>
      <c r="L20">
        <f t="shared" si="6"/>
        <v>3.6814675878119076</v>
      </c>
      <c r="O20">
        <v>0.9</v>
      </c>
      <c r="P20">
        <v>3.452</v>
      </c>
      <c r="Q20">
        <f t="shared" si="0"/>
        <v>2.7E-2</v>
      </c>
      <c r="R20">
        <f t="shared" si="1"/>
        <v>3.4790000000000001</v>
      </c>
      <c r="U20">
        <v>0.9</v>
      </c>
      <c r="V20">
        <v>3.3610000000000002</v>
      </c>
      <c r="W20">
        <f t="shared" si="7"/>
        <v>3.1460189880246028E-2</v>
      </c>
      <c r="X20">
        <f t="shared" si="2"/>
        <v>3.3924601898802464</v>
      </c>
      <c r="AA20">
        <v>0.9</v>
      </c>
      <c r="AB20">
        <v>3.0419999999999998</v>
      </c>
      <c r="AC20">
        <f t="shared" si="8"/>
        <v>1.614168580367736E-2</v>
      </c>
      <c r="AD20">
        <f t="shared" si="3"/>
        <v>3.058141685803677</v>
      </c>
      <c r="AG20">
        <v>0.9</v>
      </c>
      <c r="AH20">
        <v>3.048</v>
      </c>
      <c r="AI20">
        <f t="shared" si="9"/>
        <v>1.612629608294934E-2</v>
      </c>
      <c r="AJ20">
        <f t="shared" si="4"/>
        <v>3.0641262960829492</v>
      </c>
    </row>
    <row r="21" spans="4:36" x14ac:dyDescent="0.25">
      <c r="D21">
        <v>0.9</v>
      </c>
      <c r="E21">
        <v>1.488</v>
      </c>
      <c r="I21">
        <v>1</v>
      </c>
      <c r="J21">
        <v>3.5070000000000001</v>
      </c>
      <c r="K21">
        <f t="shared" si="5"/>
        <v>5.8297319791008398E-2</v>
      </c>
      <c r="L21">
        <f t="shared" si="6"/>
        <v>3.5652973197910085</v>
      </c>
      <c r="O21">
        <v>1</v>
      </c>
      <c r="P21">
        <v>3.3180000000000001</v>
      </c>
      <c r="Q21">
        <f t="shared" si="0"/>
        <v>0.03</v>
      </c>
      <c r="R21">
        <f t="shared" si="1"/>
        <v>3.3479999999999999</v>
      </c>
      <c r="U21">
        <v>1</v>
      </c>
      <c r="V21">
        <v>3.2149999999999999</v>
      </c>
      <c r="W21">
        <f t="shared" si="7"/>
        <v>3.49557665336067E-2</v>
      </c>
      <c r="X21">
        <f t="shared" si="2"/>
        <v>3.2499557665336067</v>
      </c>
      <c r="AA21">
        <v>1</v>
      </c>
      <c r="AB21">
        <v>2.887</v>
      </c>
      <c r="AC21">
        <f t="shared" si="8"/>
        <v>1.7935206448530399E-2</v>
      </c>
      <c r="AD21">
        <f t="shared" si="3"/>
        <v>2.9049352064485303</v>
      </c>
      <c r="AG21">
        <v>1</v>
      </c>
      <c r="AH21">
        <v>2.8929999999999998</v>
      </c>
      <c r="AI21">
        <f t="shared" si="9"/>
        <v>1.7918106758832601E-2</v>
      </c>
      <c r="AJ21">
        <f t="shared" si="4"/>
        <v>2.9109181067588326</v>
      </c>
    </row>
    <row r="22" spans="4:36" x14ac:dyDescent="0.25">
      <c r="D22">
        <v>1</v>
      </c>
      <c r="E22">
        <v>1.482</v>
      </c>
      <c r="I22">
        <v>1.1000000000000001</v>
      </c>
      <c r="J22">
        <v>3.407</v>
      </c>
      <c r="K22">
        <f t="shared" si="5"/>
        <v>6.4127051770109245E-2</v>
      </c>
      <c r="L22">
        <f t="shared" si="6"/>
        <v>3.4711270517701092</v>
      </c>
      <c r="O22">
        <v>1.1000000000000001</v>
      </c>
      <c r="P22">
        <v>3.206</v>
      </c>
      <c r="Q22">
        <f t="shared" si="0"/>
        <v>3.3000000000000002E-2</v>
      </c>
      <c r="R22">
        <f t="shared" si="1"/>
        <v>3.2389999999999999</v>
      </c>
      <c r="U22">
        <v>1.1000000000000001</v>
      </c>
      <c r="V22">
        <v>3.0870000000000002</v>
      </c>
      <c r="W22">
        <f t="shared" si="7"/>
        <v>3.8451343186967371E-2</v>
      </c>
      <c r="X22">
        <f t="shared" si="2"/>
        <v>3.1254513431869677</v>
      </c>
      <c r="AA22">
        <v>1.1000000000000001</v>
      </c>
      <c r="AB22">
        <v>2.7440000000000002</v>
      </c>
      <c r="AC22">
        <f t="shared" si="8"/>
        <v>1.9728727093383441E-2</v>
      </c>
      <c r="AD22">
        <f t="shared" si="3"/>
        <v>2.7637287270933837</v>
      </c>
      <c r="AG22">
        <v>1.1000000000000001</v>
      </c>
      <c r="AH22">
        <v>2.7530000000000001</v>
      </c>
      <c r="AI22">
        <f t="shared" si="9"/>
        <v>1.9709917434715861E-2</v>
      </c>
      <c r="AJ22">
        <f t="shared" si="4"/>
        <v>2.7727099174347161</v>
      </c>
    </row>
    <row r="23" spans="4:36" x14ac:dyDescent="0.25">
      <c r="D23">
        <v>1.1000000000000001</v>
      </c>
      <c r="E23">
        <v>1.488</v>
      </c>
      <c r="I23">
        <v>1.2</v>
      </c>
      <c r="J23">
        <v>3.3090000000000002</v>
      </c>
      <c r="K23">
        <f t="shared" si="5"/>
        <v>6.9956783749210077E-2</v>
      </c>
      <c r="L23">
        <f t="shared" si="6"/>
        <v>3.37895678374921</v>
      </c>
      <c r="O23">
        <v>1.2</v>
      </c>
      <c r="P23">
        <v>3.1120000000000001</v>
      </c>
      <c r="Q23">
        <f t="shared" si="0"/>
        <v>3.5999999999999997E-2</v>
      </c>
      <c r="R23">
        <f t="shared" si="1"/>
        <v>3.1480000000000001</v>
      </c>
      <c r="U23">
        <v>1.2</v>
      </c>
      <c r="V23">
        <v>2.972</v>
      </c>
      <c r="W23">
        <f t="shared" si="7"/>
        <v>4.1946919840328036E-2</v>
      </c>
      <c r="X23">
        <f t="shared" si="2"/>
        <v>3.0139469198403281</v>
      </c>
      <c r="AA23">
        <v>1.2</v>
      </c>
      <c r="AB23">
        <v>2.6309999999999998</v>
      </c>
      <c r="AC23">
        <f t="shared" si="8"/>
        <v>2.1522247738236477E-2</v>
      </c>
      <c r="AD23">
        <f t="shared" si="3"/>
        <v>2.6525222477382364</v>
      </c>
      <c r="AG23">
        <v>1.2</v>
      </c>
      <c r="AH23">
        <v>2.6280000000000001</v>
      </c>
      <c r="AI23">
        <f t="shared" si="9"/>
        <v>2.1501728110599121E-2</v>
      </c>
      <c r="AJ23">
        <f t="shared" si="4"/>
        <v>2.6495017281105993</v>
      </c>
    </row>
    <row r="24" spans="4:36" x14ac:dyDescent="0.25">
      <c r="D24">
        <v>1.2</v>
      </c>
      <c r="E24">
        <v>1.4790000000000001</v>
      </c>
      <c r="I24">
        <v>1.3</v>
      </c>
      <c r="J24">
        <v>3.2389999999999999</v>
      </c>
      <c r="K24">
        <f t="shared" si="5"/>
        <v>7.5786515728310924E-2</v>
      </c>
      <c r="L24">
        <f t="shared" si="6"/>
        <v>3.314786515728311</v>
      </c>
      <c r="O24">
        <v>1.3</v>
      </c>
      <c r="P24">
        <v>3.0110000000000001</v>
      </c>
      <c r="Q24">
        <f t="shared" si="0"/>
        <v>3.9E-2</v>
      </c>
      <c r="R24">
        <f t="shared" si="1"/>
        <v>3.0500000000000003</v>
      </c>
      <c r="U24">
        <v>1.3</v>
      </c>
      <c r="V24">
        <v>2.8780000000000001</v>
      </c>
      <c r="W24">
        <f t="shared" si="7"/>
        <v>4.5442496493688714E-2</v>
      </c>
      <c r="X24">
        <f t="shared" si="2"/>
        <v>2.9234424964936889</v>
      </c>
      <c r="AA24">
        <v>1.3</v>
      </c>
      <c r="AB24">
        <v>2.5369999999999999</v>
      </c>
      <c r="AC24">
        <f t="shared" si="8"/>
        <v>2.3315768383089519E-2</v>
      </c>
      <c r="AD24">
        <f t="shared" si="3"/>
        <v>2.5603157683830893</v>
      </c>
      <c r="AG24">
        <v>1.3</v>
      </c>
      <c r="AH24">
        <v>2.5009999999999999</v>
      </c>
      <c r="AI24">
        <f t="shared" si="9"/>
        <v>2.3293538786482382E-2</v>
      </c>
      <c r="AJ24">
        <f t="shared" si="4"/>
        <v>2.5242935387864822</v>
      </c>
    </row>
    <row r="25" spans="4:36" x14ac:dyDescent="0.25">
      <c r="D25">
        <v>1.3</v>
      </c>
      <c r="E25">
        <v>1.4790000000000001</v>
      </c>
      <c r="I25">
        <v>1.4</v>
      </c>
      <c r="J25">
        <v>3.1629999999999998</v>
      </c>
      <c r="K25">
        <f t="shared" si="5"/>
        <v>8.1616247707411757E-2</v>
      </c>
      <c r="L25">
        <f t="shared" si="6"/>
        <v>3.2446162477074116</v>
      </c>
      <c r="O25">
        <v>1.4</v>
      </c>
      <c r="P25">
        <v>2.9470000000000001</v>
      </c>
      <c r="Q25">
        <f t="shared" si="0"/>
        <v>4.1999999999999996E-2</v>
      </c>
      <c r="R25">
        <f t="shared" si="1"/>
        <v>2.9889999999999999</v>
      </c>
      <c r="U25">
        <v>1.4</v>
      </c>
      <c r="V25">
        <v>2.7930000000000001</v>
      </c>
      <c r="W25">
        <f t="shared" si="7"/>
        <v>4.8938073147049378E-2</v>
      </c>
      <c r="X25">
        <f t="shared" si="2"/>
        <v>2.8419380731470496</v>
      </c>
      <c r="AA25">
        <v>1.4</v>
      </c>
      <c r="AB25">
        <v>2.4489999999999998</v>
      </c>
      <c r="AC25">
        <f t="shared" si="8"/>
        <v>2.5109289027942558E-2</v>
      </c>
      <c r="AD25">
        <f t="shared" si="3"/>
        <v>2.4741092890279424</v>
      </c>
      <c r="AG25">
        <v>1.4</v>
      </c>
      <c r="AH25">
        <v>2.431</v>
      </c>
      <c r="AI25">
        <f t="shared" si="9"/>
        <v>2.5085349462365639E-2</v>
      </c>
      <c r="AJ25">
        <f t="shared" si="4"/>
        <v>2.4560853494623656</v>
      </c>
    </row>
    <row r="26" spans="4:36" x14ac:dyDescent="0.25">
      <c r="D26">
        <v>1.4</v>
      </c>
      <c r="E26">
        <v>1.4850000000000001</v>
      </c>
      <c r="I26">
        <v>1.5</v>
      </c>
      <c r="J26">
        <v>3.1150000000000002</v>
      </c>
      <c r="K26">
        <f t="shared" si="5"/>
        <v>8.7445979686512604E-2</v>
      </c>
      <c r="L26">
        <f t="shared" si="6"/>
        <v>3.2024459796865128</v>
      </c>
      <c r="O26">
        <v>1.5</v>
      </c>
      <c r="P26">
        <v>2.887</v>
      </c>
      <c r="Q26">
        <f t="shared" si="0"/>
        <v>4.4999999999999998E-2</v>
      </c>
      <c r="R26">
        <f t="shared" si="1"/>
        <v>2.9319999999999999</v>
      </c>
      <c r="U26">
        <v>1.5</v>
      </c>
      <c r="V26">
        <v>2.71</v>
      </c>
      <c r="W26">
        <f t="shared" si="7"/>
        <v>5.243364980041005E-2</v>
      </c>
      <c r="X26">
        <f t="shared" si="2"/>
        <v>2.7624336498004101</v>
      </c>
      <c r="AA26">
        <v>1.5</v>
      </c>
      <c r="AB26">
        <v>2.3759999999999999</v>
      </c>
      <c r="AC26">
        <f t="shared" si="8"/>
        <v>2.6902809672795597E-2</v>
      </c>
      <c r="AD26">
        <f t="shared" si="3"/>
        <v>2.4029028096727956</v>
      </c>
      <c r="AG26">
        <v>1.5</v>
      </c>
      <c r="AH26">
        <v>2.343</v>
      </c>
      <c r="AI26">
        <f t="shared" si="9"/>
        <v>2.6877160138248903E-2</v>
      </c>
      <c r="AJ26">
        <f t="shared" si="4"/>
        <v>2.3698771601382487</v>
      </c>
    </row>
    <row r="27" spans="4:36" x14ac:dyDescent="0.25">
      <c r="D27">
        <v>1.5</v>
      </c>
      <c r="E27">
        <v>1.4850000000000001</v>
      </c>
      <c r="I27">
        <v>1.6</v>
      </c>
      <c r="J27">
        <v>3.0539999999999998</v>
      </c>
      <c r="K27">
        <f t="shared" si="5"/>
        <v>9.3275711665613437E-2</v>
      </c>
      <c r="L27">
        <f t="shared" si="6"/>
        <v>3.1472757116656132</v>
      </c>
      <c r="O27">
        <v>1.6</v>
      </c>
      <c r="P27">
        <v>2.8140000000000001</v>
      </c>
      <c r="Q27">
        <f t="shared" si="0"/>
        <v>4.8000000000000001E-2</v>
      </c>
      <c r="R27">
        <f t="shared" si="1"/>
        <v>2.8620000000000001</v>
      </c>
      <c r="U27">
        <v>1.6</v>
      </c>
      <c r="V27">
        <v>2.649</v>
      </c>
      <c r="W27">
        <f t="shared" si="7"/>
        <v>5.5929226453770721E-2</v>
      </c>
      <c r="X27">
        <f t="shared" si="2"/>
        <v>2.7049292264537708</v>
      </c>
      <c r="AA27">
        <v>1.6</v>
      </c>
      <c r="AB27">
        <v>2.2999999999999998</v>
      </c>
      <c r="AC27">
        <f t="shared" si="8"/>
        <v>2.8696330317648639E-2</v>
      </c>
      <c r="AD27">
        <f t="shared" si="3"/>
        <v>2.3286963303176487</v>
      </c>
      <c r="AG27">
        <v>1.6</v>
      </c>
      <c r="AH27">
        <v>2.2730000000000001</v>
      </c>
      <c r="AI27">
        <f t="shared" si="9"/>
        <v>2.8668970814132163E-2</v>
      </c>
      <c r="AJ27">
        <f t="shared" si="4"/>
        <v>2.3016689708141325</v>
      </c>
    </row>
    <row r="28" spans="4:36" x14ac:dyDescent="0.25">
      <c r="D28">
        <v>1.6</v>
      </c>
      <c r="E28">
        <v>1.4790000000000001</v>
      </c>
      <c r="I28">
        <v>1.7</v>
      </c>
      <c r="J28">
        <v>3.0169999999999999</v>
      </c>
      <c r="K28">
        <f t="shared" si="5"/>
        <v>9.9105443644714269E-2</v>
      </c>
      <c r="L28">
        <f t="shared" si="6"/>
        <v>3.116105443644714</v>
      </c>
      <c r="O28">
        <v>1.7</v>
      </c>
      <c r="P28">
        <v>2.774</v>
      </c>
      <c r="Q28">
        <f t="shared" si="0"/>
        <v>5.0999999999999997E-2</v>
      </c>
      <c r="R28">
        <f t="shared" si="1"/>
        <v>2.8250000000000002</v>
      </c>
      <c r="U28">
        <v>1.7</v>
      </c>
      <c r="V28">
        <v>2.589</v>
      </c>
      <c r="W28">
        <f t="shared" si="7"/>
        <v>5.9424803107131385E-2</v>
      </c>
      <c r="X28">
        <f t="shared" si="2"/>
        <v>2.6484248031071314</v>
      </c>
      <c r="AA28">
        <v>1.7</v>
      </c>
      <c r="AB28">
        <v>2.2389999999999999</v>
      </c>
      <c r="AC28">
        <f t="shared" si="8"/>
        <v>3.0489850962501678E-2</v>
      </c>
      <c r="AD28">
        <f t="shared" si="3"/>
        <v>2.2694898509625014</v>
      </c>
      <c r="AG28">
        <v>1.7</v>
      </c>
      <c r="AH28">
        <v>2.2090000000000001</v>
      </c>
      <c r="AI28">
        <f t="shared" si="9"/>
        <v>3.046078149001542E-2</v>
      </c>
      <c r="AJ28">
        <f t="shared" si="4"/>
        <v>2.2394607814900156</v>
      </c>
    </row>
    <row r="29" spans="4:36" x14ac:dyDescent="0.25">
      <c r="D29">
        <v>1.7</v>
      </c>
      <c r="E29">
        <v>1.4790000000000001</v>
      </c>
      <c r="I29">
        <v>1.8</v>
      </c>
      <c r="J29">
        <v>2.972</v>
      </c>
      <c r="K29">
        <f t="shared" si="5"/>
        <v>0.10493517562381512</v>
      </c>
      <c r="L29">
        <f t="shared" si="6"/>
        <v>3.0769351756238152</v>
      </c>
      <c r="O29">
        <v>1.8</v>
      </c>
      <c r="P29">
        <v>2.7290000000000001</v>
      </c>
      <c r="Q29">
        <f t="shared" si="0"/>
        <v>5.3999999999999999E-2</v>
      </c>
      <c r="R29">
        <f t="shared" si="1"/>
        <v>2.7829999999999999</v>
      </c>
      <c r="U29">
        <v>1.8</v>
      </c>
      <c r="V29">
        <v>2.54</v>
      </c>
      <c r="W29">
        <f t="shared" si="7"/>
        <v>6.2920379760492057E-2</v>
      </c>
      <c r="X29">
        <f t="shared" si="2"/>
        <v>2.6029203797604921</v>
      </c>
      <c r="AA29">
        <v>1.8</v>
      </c>
      <c r="AB29">
        <v>2.1840000000000002</v>
      </c>
      <c r="AC29">
        <f t="shared" si="8"/>
        <v>3.228337160735472E-2</v>
      </c>
      <c r="AD29">
        <f t="shared" si="3"/>
        <v>2.2162833716073549</v>
      </c>
      <c r="AG29">
        <v>1.8</v>
      </c>
      <c r="AH29">
        <v>2.157</v>
      </c>
      <c r="AI29">
        <f t="shared" si="9"/>
        <v>3.225259216589868E-2</v>
      </c>
      <c r="AJ29">
        <f t="shared" si="4"/>
        <v>2.1892525921658987</v>
      </c>
    </row>
    <row r="30" spans="4:36" x14ac:dyDescent="0.25">
      <c r="D30">
        <v>1.8</v>
      </c>
      <c r="E30">
        <v>1.4610000000000001</v>
      </c>
      <c r="I30">
        <v>1.9</v>
      </c>
      <c r="J30">
        <v>2.9380000000000002</v>
      </c>
      <c r="K30">
        <f t="shared" si="5"/>
        <v>0.11076490760291595</v>
      </c>
      <c r="L30">
        <f t="shared" si="6"/>
        <v>3.0487649076029162</v>
      </c>
      <c r="O30">
        <v>1.9</v>
      </c>
      <c r="P30">
        <v>2.6890000000000001</v>
      </c>
      <c r="Q30">
        <f t="shared" si="0"/>
        <v>5.6999999999999995E-2</v>
      </c>
      <c r="R30">
        <f t="shared" si="1"/>
        <v>2.746</v>
      </c>
      <c r="U30">
        <v>1.9</v>
      </c>
      <c r="V30">
        <v>2.4950000000000001</v>
      </c>
      <c r="W30">
        <f t="shared" si="7"/>
        <v>6.6415956413852728E-2</v>
      </c>
      <c r="X30">
        <f t="shared" si="2"/>
        <v>2.5614159564138528</v>
      </c>
      <c r="AA30">
        <v>1.9</v>
      </c>
      <c r="AB30">
        <v>2.145</v>
      </c>
      <c r="AC30">
        <f t="shared" si="8"/>
        <v>3.4076892252207759E-2</v>
      </c>
      <c r="AD30">
        <f t="shared" si="3"/>
        <v>2.1790768922522079</v>
      </c>
      <c r="AG30">
        <v>1.9</v>
      </c>
      <c r="AH30">
        <v>2.0990000000000002</v>
      </c>
      <c r="AI30">
        <f t="shared" si="9"/>
        <v>3.4044402841781937E-2</v>
      </c>
      <c r="AJ30">
        <f t="shared" si="4"/>
        <v>2.1330444028417821</v>
      </c>
    </row>
    <row r="31" spans="4:36" x14ac:dyDescent="0.25">
      <c r="D31">
        <v>1.9</v>
      </c>
      <c r="E31">
        <v>1.476</v>
      </c>
      <c r="I31">
        <v>2</v>
      </c>
      <c r="J31">
        <v>2.8959999999999999</v>
      </c>
      <c r="K31">
        <f t="shared" si="5"/>
        <v>0.1165946395820168</v>
      </c>
      <c r="L31">
        <f t="shared" si="6"/>
        <v>3.0125946395820167</v>
      </c>
      <c r="O31">
        <v>2</v>
      </c>
      <c r="P31">
        <v>2.653</v>
      </c>
      <c r="Q31">
        <f t="shared" si="0"/>
        <v>0.06</v>
      </c>
      <c r="R31">
        <f t="shared" si="1"/>
        <v>2.7130000000000001</v>
      </c>
      <c r="U31">
        <v>2</v>
      </c>
      <c r="V31">
        <v>2.452</v>
      </c>
      <c r="W31">
        <f t="shared" si="7"/>
        <v>6.9911533067213399E-2</v>
      </c>
      <c r="X31">
        <f t="shared" si="2"/>
        <v>2.5219115330672133</v>
      </c>
      <c r="AA31">
        <v>2</v>
      </c>
      <c r="AB31">
        <v>2.105</v>
      </c>
      <c r="AC31">
        <f t="shared" si="8"/>
        <v>3.5870412897060798E-2</v>
      </c>
      <c r="AD31">
        <f t="shared" si="3"/>
        <v>2.1408704128970606</v>
      </c>
      <c r="AG31">
        <v>2</v>
      </c>
      <c r="AH31">
        <v>2.0659999999999998</v>
      </c>
      <c r="AI31">
        <f t="shared" si="9"/>
        <v>3.5836213517665201E-2</v>
      </c>
      <c r="AJ31">
        <f t="shared" si="4"/>
        <v>2.1018362135176649</v>
      </c>
    </row>
    <row r="32" spans="4:36" x14ac:dyDescent="0.25">
      <c r="D32">
        <v>2</v>
      </c>
      <c r="E32">
        <v>1.4730000000000001</v>
      </c>
      <c r="I32">
        <v>2.1</v>
      </c>
      <c r="J32">
        <v>2.8839999999999999</v>
      </c>
      <c r="K32">
        <f t="shared" si="5"/>
        <v>0.12242437156111764</v>
      </c>
      <c r="L32">
        <f t="shared" si="6"/>
        <v>3.0064243715611174</v>
      </c>
      <c r="O32">
        <v>2.1</v>
      </c>
      <c r="P32">
        <v>2.6190000000000002</v>
      </c>
      <c r="Q32">
        <f t="shared" si="0"/>
        <v>6.3E-2</v>
      </c>
      <c r="R32">
        <f t="shared" si="1"/>
        <v>2.6820000000000004</v>
      </c>
      <c r="U32">
        <v>2.1</v>
      </c>
      <c r="V32">
        <v>2.4119999999999999</v>
      </c>
      <c r="W32">
        <f t="shared" si="7"/>
        <v>7.3407109720574071E-2</v>
      </c>
      <c r="X32">
        <f t="shared" si="2"/>
        <v>2.4854071097205739</v>
      </c>
      <c r="AA32">
        <v>2.1</v>
      </c>
      <c r="AB32">
        <v>2.069</v>
      </c>
      <c r="AC32">
        <f t="shared" si="8"/>
        <v>3.7663933541913837E-2</v>
      </c>
      <c r="AD32">
        <f t="shared" si="3"/>
        <v>2.1066639335419137</v>
      </c>
      <c r="AG32">
        <v>2.1</v>
      </c>
      <c r="AH32">
        <v>2.0259999999999998</v>
      </c>
      <c r="AI32">
        <f t="shared" si="9"/>
        <v>3.7628024193548465E-2</v>
      </c>
      <c r="AJ32">
        <f t="shared" si="4"/>
        <v>2.0636280241935481</v>
      </c>
    </row>
    <row r="33" spans="4:36" x14ac:dyDescent="0.25">
      <c r="D33">
        <v>2.1</v>
      </c>
      <c r="E33">
        <v>1.476</v>
      </c>
      <c r="I33">
        <v>2.2000000000000002</v>
      </c>
      <c r="J33">
        <v>2.847</v>
      </c>
      <c r="K33">
        <f t="shared" si="5"/>
        <v>0.12825410354021849</v>
      </c>
      <c r="L33">
        <f t="shared" si="6"/>
        <v>2.9752541035402187</v>
      </c>
      <c r="O33">
        <v>2.2000000000000002</v>
      </c>
      <c r="P33">
        <v>2.5920000000000001</v>
      </c>
      <c r="Q33">
        <f t="shared" si="0"/>
        <v>6.6000000000000003E-2</v>
      </c>
      <c r="R33">
        <f t="shared" si="1"/>
        <v>2.6579999999999999</v>
      </c>
      <c r="U33">
        <v>2.2000000000000002</v>
      </c>
      <c r="V33">
        <v>2.3879999999999999</v>
      </c>
      <c r="W33">
        <f t="shared" si="7"/>
        <v>7.6902686373934742E-2</v>
      </c>
      <c r="X33">
        <f t="shared" si="2"/>
        <v>2.4649026863739345</v>
      </c>
      <c r="AA33">
        <v>2.2000000000000002</v>
      </c>
      <c r="AB33">
        <v>2.036</v>
      </c>
      <c r="AC33">
        <f t="shared" si="8"/>
        <v>3.9457454186766883E-2</v>
      </c>
      <c r="AD33">
        <f t="shared" si="3"/>
        <v>2.075457454186767</v>
      </c>
      <c r="AG33">
        <v>2.2000000000000002</v>
      </c>
      <c r="AH33">
        <v>1.9930000000000001</v>
      </c>
      <c r="AI33">
        <f t="shared" si="9"/>
        <v>3.9419834869431722E-2</v>
      </c>
      <c r="AJ33">
        <f t="shared" si="4"/>
        <v>2.0324198348694318</v>
      </c>
    </row>
    <row r="34" spans="4:36" x14ac:dyDescent="0.25">
      <c r="D34">
        <v>2.2000000000000002</v>
      </c>
      <c r="E34">
        <v>1.4790000000000001</v>
      </c>
      <c r="I34">
        <v>2.2999999999999998</v>
      </c>
      <c r="J34">
        <v>2.8140000000000001</v>
      </c>
      <c r="K34">
        <f t="shared" si="5"/>
        <v>0.13408383551931929</v>
      </c>
      <c r="L34">
        <f t="shared" si="6"/>
        <v>2.9480838355193195</v>
      </c>
      <c r="O34">
        <v>2.2999999999999998</v>
      </c>
      <c r="P34">
        <v>2.5670000000000002</v>
      </c>
      <c r="Q34">
        <f t="shared" si="0"/>
        <v>6.8999999999999992E-2</v>
      </c>
      <c r="R34">
        <f t="shared" si="1"/>
        <v>2.6360000000000001</v>
      </c>
      <c r="U34">
        <v>2.2999999999999998</v>
      </c>
      <c r="V34">
        <v>2.3580000000000001</v>
      </c>
      <c r="W34">
        <f t="shared" si="7"/>
        <v>8.03982630272954E-2</v>
      </c>
      <c r="X34">
        <f t="shared" si="2"/>
        <v>2.4383982630272953</v>
      </c>
      <c r="AA34">
        <v>2.2999999999999998</v>
      </c>
      <c r="AB34">
        <v>2.0049999999999999</v>
      </c>
      <c r="AC34">
        <f t="shared" si="8"/>
        <v>4.1250974831619915E-2</v>
      </c>
      <c r="AD34">
        <f t="shared" si="3"/>
        <v>2.04625097483162</v>
      </c>
      <c r="AG34">
        <v>2.2999999999999998</v>
      </c>
      <c r="AH34">
        <v>1.962</v>
      </c>
      <c r="AI34">
        <f t="shared" si="9"/>
        <v>4.1211645545314979E-2</v>
      </c>
      <c r="AJ34">
        <f t="shared" si="4"/>
        <v>2.0032116455453148</v>
      </c>
    </row>
    <row r="35" spans="4:36" x14ac:dyDescent="0.25">
      <c r="D35">
        <v>2.2999999999999998</v>
      </c>
      <c r="E35">
        <v>1.47</v>
      </c>
      <c r="I35">
        <v>2.4</v>
      </c>
      <c r="J35">
        <v>2.7959999999999998</v>
      </c>
      <c r="K35">
        <f t="shared" si="5"/>
        <v>0.13991356749842015</v>
      </c>
      <c r="L35">
        <f t="shared" si="6"/>
        <v>2.93591356749842</v>
      </c>
      <c r="O35">
        <v>2.4</v>
      </c>
      <c r="P35">
        <v>2.5459999999999998</v>
      </c>
      <c r="Q35">
        <f t="shared" si="0"/>
        <v>7.1999999999999995E-2</v>
      </c>
      <c r="R35">
        <f t="shared" si="1"/>
        <v>2.6179999999999999</v>
      </c>
      <c r="U35">
        <v>2.4</v>
      </c>
      <c r="V35">
        <v>2.327</v>
      </c>
      <c r="W35">
        <f t="shared" si="7"/>
        <v>8.3893839680656071E-2</v>
      </c>
      <c r="X35">
        <f t="shared" si="2"/>
        <v>2.4108938396806558</v>
      </c>
      <c r="AA35">
        <v>2.4</v>
      </c>
      <c r="AB35">
        <v>1.9570000000000001</v>
      </c>
      <c r="AC35">
        <f t="shared" si="8"/>
        <v>4.3044495476472953E-2</v>
      </c>
      <c r="AD35">
        <f t="shared" si="3"/>
        <v>2.0000444954764731</v>
      </c>
      <c r="AG35">
        <v>2.4</v>
      </c>
      <c r="AH35">
        <v>1.9379999999999999</v>
      </c>
      <c r="AI35">
        <f t="shared" si="9"/>
        <v>4.3003456221198243E-2</v>
      </c>
      <c r="AJ35">
        <f t="shared" si="4"/>
        <v>1.9810034562211982</v>
      </c>
    </row>
    <row r="36" spans="4:36" x14ac:dyDescent="0.25">
      <c r="D36">
        <v>2.4</v>
      </c>
      <c r="E36">
        <v>1.47</v>
      </c>
      <c r="I36">
        <v>2.5</v>
      </c>
      <c r="J36">
        <v>2.7650000000000001</v>
      </c>
      <c r="K36">
        <f t="shared" si="5"/>
        <v>0.14574329947752099</v>
      </c>
      <c r="L36">
        <f t="shared" si="6"/>
        <v>2.9107432994775211</v>
      </c>
      <c r="O36">
        <v>2.5</v>
      </c>
      <c r="P36">
        <v>2.5249999999999999</v>
      </c>
      <c r="Q36">
        <f t="shared" si="0"/>
        <v>7.4999999999999997E-2</v>
      </c>
      <c r="R36">
        <f t="shared" si="1"/>
        <v>2.6</v>
      </c>
      <c r="U36">
        <v>2.5</v>
      </c>
      <c r="V36">
        <v>2.2999999999999998</v>
      </c>
      <c r="W36">
        <f t="shared" si="7"/>
        <v>8.7389416334016756E-2</v>
      </c>
      <c r="X36">
        <f t="shared" si="2"/>
        <v>2.3873894163340168</v>
      </c>
      <c r="AA36">
        <v>2.5</v>
      </c>
      <c r="AB36">
        <v>1.962</v>
      </c>
      <c r="AC36">
        <f t="shared" si="8"/>
        <v>4.4838016121325999E-2</v>
      </c>
      <c r="AD36">
        <f t="shared" si="3"/>
        <v>2.0068380161213262</v>
      </c>
      <c r="AG36">
        <v>2.5</v>
      </c>
      <c r="AH36">
        <v>1.905</v>
      </c>
      <c r="AI36">
        <f t="shared" si="9"/>
        <v>4.47952668970815E-2</v>
      </c>
      <c r="AJ36">
        <f t="shared" si="4"/>
        <v>1.9497952668970815</v>
      </c>
    </row>
    <row r="37" spans="4:36" x14ac:dyDescent="0.25">
      <c r="D37">
        <v>2.5</v>
      </c>
      <c r="E37">
        <v>1.47</v>
      </c>
      <c r="I37">
        <v>2.6</v>
      </c>
      <c r="J37">
        <v>2.7589999999999999</v>
      </c>
      <c r="K37">
        <f t="shared" si="5"/>
        <v>0.15157303145662185</v>
      </c>
      <c r="L37">
        <f t="shared" si="6"/>
        <v>2.9105730314566216</v>
      </c>
      <c r="O37">
        <v>2.6</v>
      </c>
      <c r="P37">
        <v>2.5099999999999998</v>
      </c>
      <c r="Q37">
        <f t="shared" si="0"/>
        <v>7.8E-2</v>
      </c>
      <c r="R37">
        <f t="shared" si="1"/>
        <v>2.5879999999999996</v>
      </c>
      <c r="U37">
        <v>2.6</v>
      </c>
      <c r="V37">
        <v>2.2789999999999999</v>
      </c>
      <c r="W37">
        <f t="shared" si="7"/>
        <v>9.0884992987377428E-2</v>
      </c>
      <c r="X37">
        <f t="shared" si="2"/>
        <v>2.3698849929873775</v>
      </c>
      <c r="AA37">
        <v>2.6</v>
      </c>
      <c r="AB37">
        <v>1.9410000000000001</v>
      </c>
      <c r="AC37">
        <f t="shared" si="8"/>
        <v>4.6631536766179038E-2</v>
      </c>
      <c r="AD37">
        <f t="shared" si="3"/>
        <v>1.987631536766179</v>
      </c>
      <c r="AG37">
        <v>2.6</v>
      </c>
      <c r="AH37">
        <v>1.8839999999999999</v>
      </c>
      <c r="AI37">
        <f t="shared" si="9"/>
        <v>4.6587077572964763E-2</v>
      </c>
      <c r="AJ37">
        <f t="shared" si="4"/>
        <v>1.9305870775729645</v>
      </c>
    </row>
    <row r="38" spans="4:36" x14ac:dyDescent="0.25">
      <c r="D38">
        <v>2.6</v>
      </c>
      <c r="E38">
        <v>2.5859999999999999</v>
      </c>
      <c r="I38">
        <v>2.7</v>
      </c>
      <c r="J38">
        <v>2.7349999999999999</v>
      </c>
      <c r="K38">
        <f t="shared" si="5"/>
        <v>0.15740276343572268</v>
      </c>
      <c r="L38">
        <f t="shared" si="6"/>
        <v>2.8924027634357223</v>
      </c>
      <c r="O38">
        <v>2.7</v>
      </c>
      <c r="P38">
        <v>2.4889999999999999</v>
      </c>
      <c r="Q38">
        <f t="shared" si="0"/>
        <v>8.1000000000000003E-2</v>
      </c>
      <c r="R38">
        <f t="shared" si="1"/>
        <v>2.57</v>
      </c>
      <c r="U38">
        <v>2.7</v>
      </c>
      <c r="V38">
        <v>2.2570000000000001</v>
      </c>
      <c r="W38">
        <f t="shared" si="7"/>
        <v>9.4380569640738099E-2</v>
      </c>
      <c r="X38">
        <f t="shared" si="2"/>
        <v>2.3513805696407384</v>
      </c>
      <c r="AA38">
        <v>2.7</v>
      </c>
      <c r="AB38">
        <v>1.917</v>
      </c>
      <c r="AC38">
        <f t="shared" si="8"/>
        <v>4.8425057411032084E-2</v>
      </c>
      <c r="AD38">
        <f t="shared" si="3"/>
        <v>1.9654250574110321</v>
      </c>
      <c r="AG38">
        <v>2.7</v>
      </c>
      <c r="AH38">
        <v>1.841</v>
      </c>
      <c r="AI38">
        <f t="shared" si="9"/>
        <v>4.8378888248848027E-2</v>
      </c>
      <c r="AJ38">
        <f t="shared" si="4"/>
        <v>1.889378888248848</v>
      </c>
    </row>
    <row r="39" spans="4:36" x14ac:dyDescent="0.25">
      <c r="D39">
        <v>2.7</v>
      </c>
      <c r="E39">
        <v>4.3250000000000002</v>
      </c>
      <c r="I39">
        <v>2.8</v>
      </c>
      <c r="J39">
        <v>2.7160000000000002</v>
      </c>
      <c r="K39">
        <f t="shared" si="5"/>
        <v>0.16323249541482351</v>
      </c>
      <c r="L39">
        <f t="shared" si="6"/>
        <v>2.8792324954148238</v>
      </c>
      <c r="O39">
        <v>2.8</v>
      </c>
      <c r="P39">
        <v>2.452</v>
      </c>
      <c r="Q39">
        <f t="shared" si="0"/>
        <v>8.3999999999999991E-2</v>
      </c>
      <c r="R39">
        <f t="shared" si="1"/>
        <v>2.536</v>
      </c>
      <c r="U39">
        <v>2.8</v>
      </c>
      <c r="V39">
        <v>2.2389999999999999</v>
      </c>
      <c r="W39">
        <f t="shared" si="7"/>
        <v>9.7876146294098756E-2</v>
      </c>
      <c r="X39">
        <f t="shared" si="2"/>
        <v>2.3368761462940988</v>
      </c>
      <c r="AA39">
        <v>2.8</v>
      </c>
      <c r="AB39">
        <v>1.9019999999999999</v>
      </c>
      <c r="AC39">
        <f t="shared" si="8"/>
        <v>5.0218578055885116E-2</v>
      </c>
      <c r="AD39">
        <f t="shared" si="3"/>
        <v>1.9522185780558849</v>
      </c>
      <c r="AG39">
        <v>2.8</v>
      </c>
      <c r="AH39">
        <v>1.847</v>
      </c>
      <c r="AI39">
        <f t="shared" si="9"/>
        <v>5.0170698924731277E-2</v>
      </c>
      <c r="AJ39">
        <f t="shared" si="4"/>
        <v>1.8971706989247312</v>
      </c>
    </row>
    <row r="40" spans="4:36" x14ac:dyDescent="0.25">
      <c r="D40">
        <v>2.8</v>
      </c>
      <c r="E40">
        <v>4.8689999999999998</v>
      </c>
      <c r="I40">
        <v>2.9</v>
      </c>
      <c r="J40">
        <v>2.698</v>
      </c>
      <c r="K40">
        <f t="shared" si="5"/>
        <v>0.16906222739392435</v>
      </c>
      <c r="L40">
        <f t="shared" si="6"/>
        <v>2.8670622273939244</v>
      </c>
      <c r="O40">
        <v>2.9</v>
      </c>
      <c r="P40">
        <v>2.4580000000000002</v>
      </c>
      <c r="Q40">
        <f t="shared" si="0"/>
        <v>8.6999999999999994E-2</v>
      </c>
      <c r="R40">
        <f t="shared" si="1"/>
        <v>2.5450000000000004</v>
      </c>
      <c r="U40">
        <v>2.9</v>
      </c>
      <c r="V40">
        <v>2.2269999999999999</v>
      </c>
      <c r="W40">
        <f t="shared" si="7"/>
        <v>0.10137172294745943</v>
      </c>
      <c r="X40">
        <f t="shared" si="2"/>
        <v>2.3283717229474594</v>
      </c>
      <c r="AA40">
        <v>2.9</v>
      </c>
      <c r="AB40">
        <v>1.8839999999999999</v>
      </c>
      <c r="AC40">
        <f t="shared" si="8"/>
        <v>5.2012098700738155E-2</v>
      </c>
      <c r="AD40">
        <f t="shared" si="3"/>
        <v>1.9360120987007381</v>
      </c>
      <c r="AG40">
        <v>2.9</v>
      </c>
      <c r="AH40">
        <v>1.829</v>
      </c>
      <c r="AI40">
        <f t="shared" si="9"/>
        <v>5.1962509600614541E-2</v>
      </c>
      <c r="AJ40">
        <f t="shared" si="4"/>
        <v>1.8809625096006144</v>
      </c>
    </row>
    <row r="41" spans="4:36" x14ac:dyDescent="0.25">
      <c r="D41">
        <v>2.9</v>
      </c>
      <c r="E41">
        <v>5.1760000000000002</v>
      </c>
      <c r="I41">
        <v>3</v>
      </c>
      <c r="J41">
        <v>2.677</v>
      </c>
      <c r="K41">
        <f t="shared" si="5"/>
        <v>0.17489195937302521</v>
      </c>
      <c r="L41">
        <f t="shared" si="6"/>
        <v>2.8518919593730252</v>
      </c>
      <c r="O41">
        <v>3</v>
      </c>
      <c r="P41">
        <v>2.4460000000000002</v>
      </c>
      <c r="Q41">
        <f t="shared" si="0"/>
        <v>0.09</v>
      </c>
      <c r="R41">
        <f t="shared" si="1"/>
        <v>2.536</v>
      </c>
      <c r="U41">
        <v>3</v>
      </c>
      <c r="V41">
        <v>2.2120000000000002</v>
      </c>
      <c r="W41">
        <f t="shared" si="7"/>
        <v>0.1048672996008201</v>
      </c>
      <c r="X41">
        <f t="shared" si="2"/>
        <v>2.3168672996008204</v>
      </c>
      <c r="AA41">
        <v>3</v>
      </c>
      <c r="AB41">
        <v>1.8680000000000001</v>
      </c>
      <c r="AC41">
        <f t="shared" si="8"/>
        <v>5.3805619345591194E-2</v>
      </c>
      <c r="AD41">
        <f t="shared" si="3"/>
        <v>1.9218056193455912</v>
      </c>
      <c r="AG41">
        <v>3</v>
      </c>
      <c r="AH41">
        <v>1.8140000000000001</v>
      </c>
      <c r="AI41">
        <f t="shared" si="9"/>
        <v>5.3754320276497805E-2</v>
      </c>
      <c r="AJ41">
        <f t="shared" si="4"/>
        <v>1.8677543202764979</v>
      </c>
    </row>
    <row r="42" spans="4:36" x14ac:dyDescent="0.25">
      <c r="D42">
        <v>3</v>
      </c>
      <c r="E42">
        <v>5.2880000000000003</v>
      </c>
      <c r="I42">
        <v>3.1</v>
      </c>
      <c r="J42">
        <v>2.6589999999999998</v>
      </c>
      <c r="K42">
        <f t="shared" si="5"/>
        <v>0.18072169135212604</v>
      </c>
      <c r="L42">
        <f t="shared" si="6"/>
        <v>2.8397216913521257</v>
      </c>
      <c r="O42">
        <v>3.1</v>
      </c>
      <c r="P42">
        <v>2.4340000000000002</v>
      </c>
      <c r="Q42">
        <f t="shared" si="0"/>
        <v>9.2999999999999999E-2</v>
      </c>
      <c r="R42">
        <f t="shared" si="1"/>
        <v>2.5270000000000001</v>
      </c>
      <c r="U42">
        <v>3.1</v>
      </c>
      <c r="V42">
        <v>2.1970000000000001</v>
      </c>
      <c r="W42">
        <f t="shared" si="7"/>
        <v>0.10836287625418077</v>
      </c>
      <c r="X42">
        <f t="shared" si="2"/>
        <v>2.3053628762541809</v>
      </c>
      <c r="AA42">
        <v>3.1</v>
      </c>
      <c r="AB42">
        <v>1.859</v>
      </c>
      <c r="AC42">
        <f t="shared" si="8"/>
        <v>5.5599139990444239E-2</v>
      </c>
      <c r="AD42">
        <f t="shared" si="3"/>
        <v>1.9145991399904443</v>
      </c>
      <c r="AG42">
        <v>3.1</v>
      </c>
      <c r="AH42">
        <v>1.8009999999999999</v>
      </c>
      <c r="AI42">
        <f t="shared" si="9"/>
        <v>5.5546130952381062E-2</v>
      </c>
      <c r="AJ42">
        <f t="shared" si="4"/>
        <v>1.856546130952381</v>
      </c>
    </row>
    <row r="43" spans="4:36" x14ac:dyDescent="0.25">
      <c r="D43">
        <v>3.1</v>
      </c>
      <c r="E43">
        <v>5.343</v>
      </c>
      <c r="I43">
        <v>3.2</v>
      </c>
      <c r="J43">
        <v>2.637</v>
      </c>
      <c r="K43">
        <f t="shared" si="5"/>
        <v>0.18655142333122687</v>
      </c>
      <c r="L43">
        <f t="shared" si="6"/>
        <v>2.8235514233312271</v>
      </c>
      <c r="O43">
        <v>3.2</v>
      </c>
      <c r="P43">
        <v>2.4220000000000002</v>
      </c>
      <c r="Q43">
        <f t="shared" si="0"/>
        <v>9.6000000000000002E-2</v>
      </c>
      <c r="R43">
        <f t="shared" si="1"/>
        <v>2.5180000000000002</v>
      </c>
      <c r="U43">
        <v>3.2</v>
      </c>
      <c r="V43">
        <v>2.1840000000000002</v>
      </c>
      <c r="W43">
        <f t="shared" si="7"/>
        <v>0.11185845290754144</v>
      </c>
      <c r="X43">
        <f t="shared" si="2"/>
        <v>2.2958584529075416</v>
      </c>
      <c r="AA43">
        <v>3.2</v>
      </c>
      <c r="AB43">
        <v>1.8440000000000001</v>
      </c>
      <c r="AC43">
        <f t="shared" si="8"/>
        <v>5.7392660635297278E-2</v>
      </c>
      <c r="AD43">
        <f t="shared" si="3"/>
        <v>1.9013926606352973</v>
      </c>
      <c r="AG43">
        <v>3.2</v>
      </c>
      <c r="AH43">
        <v>1.7829999999999999</v>
      </c>
      <c r="AI43">
        <f t="shared" si="9"/>
        <v>5.7337941628264326E-2</v>
      </c>
      <c r="AJ43">
        <f t="shared" si="4"/>
        <v>1.8403379416282641</v>
      </c>
    </row>
    <row r="44" spans="4:36" x14ac:dyDescent="0.25">
      <c r="D44">
        <v>3.2</v>
      </c>
      <c r="E44">
        <v>5.37</v>
      </c>
      <c r="I44">
        <v>3.3</v>
      </c>
      <c r="J44">
        <v>2.625</v>
      </c>
      <c r="K44">
        <f t="shared" si="5"/>
        <v>0.19238115531032771</v>
      </c>
      <c r="L44">
        <f t="shared" si="6"/>
        <v>2.8173811553103278</v>
      </c>
      <c r="O44">
        <v>3.3</v>
      </c>
      <c r="P44">
        <v>2.4089999999999998</v>
      </c>
      <c r="Q44">
        <f t="shared" ref="Q44:Q75" si="10">O44*$O$5</f>
        <v>9.8999999999999991E-2</v>
      </c>
      <c r="R44">
        <f t="shared" ref="R44:R75" si="11">P44+Q44</f>
        <v>2.508</v>
      </c>
      <c r="U44">
        <v>3.3</v>
      </c>
      <c r="V44">
        <v>2.1720000000000002</v>
      </c>
      <c r="W44">
        <f t="shared" si="7"/>
        <v>0.1153540295609021</v>
      </c>
      <c r="X44">
        <f t="shared" ref="X44:X75" si="12">V44+W44</f>
        <v>2.2873540295609023</v>
      </c>
      <c r="AA44">
        <v>3.3</v>
      </c>
      <c r="AB44">
        <v>1.8320000000000001</v>
      </c>
      <c r="AC44">
        <f t="shared" si="8"/>
        <v>5.918618128015031E-2</v>
      </c>
      <c r="AD44">
        <f t="shared" ref="AD44:AD75" si="13">AB44+AC44</f>
        <v>1.8911861812801505</v>
      </c>
      <c r="AG44">
        <v>3.3</v>
      </c>
      <c r="AH44">
        <v>1.78</v>
      </c>
      <c r="AI44">
        <f t="shared" si="9"/>
        <v>5.9129752304147576E-2</v>
      </c>
      <c r="AJ44">
        <f t="shared" ref="AJ44:AJ75" si="14">AH44+AI44</f>
        <v>1.8391297523041477</v>
      </c>
    </row>
    <row r="45" spans="4:36" x14ac:dyDescent="0.25">
      <c r="D45">
        <v>3.3</v>
      </c>
      <c r="E45">
        <v>5.3949999999999996</v>
      </c>
      <c r="I45">
        <v>3.4</v>
      </c>
      <c r="J45">
        <v>2.6040000000000001</v>
      </c>
      <c r="K45">
        <f t="shared" si="5"/>
        <v>0.19821088728942854</v>
      </c>
      <c r="L45">
        <f t="shared" si="6"/>
        <v>2.8022108872894287</v>
      </c>
      <c r="O45">
        <v>3.4</v>
      </c>
      <c r="P45">
        <v>2.3849999999999998</v>
      </c>
      <c r="Q45">
        <f t="shared" si="10"/>
        <v>0.10199999999999999</v>
      </c>
      <c r="R45">
        <f t="shared" si="11"/>
        <v>2.4869999999999997</v>
      </c>
      <c r="U45">
        <v>3.4</v>
      </c>
      <c r="V45">
        <v>2.16</v>
      </c>
      <c r="W45">
        <f t="shared" si="7"/>
        <v>0.11884960621426277</v>
      </c>
      <c r="X45">
        <f t="shared" si="12"/>
        <v>2.2788496062142629</v>
      </c>
      <c r="AA45">
        <v>3.4</v>
      </c>
      <c r="AB45">
        <v>1.823</v>
      </c>
      <c r="AC45">
        <f t="shared" si="8"/>
        <v>6.0979701925003356E-2</v>
      </c>
      <c r="AD45">
        <f t="shared" si="13"/>
        <v>1.8839797019250033</v>
      </c>
      <c r="AG45">
        <v>3.4</v>
      </c>
      <c r="AH45">
        <v>1.762</v>
      </c>
      <c r="AI45">
        <f t="shared" si="9"/>
        <v>6.092156298003084E-2</v>
      </c>
      <c r="AJ45">
        <f t="shared" si="14"/>
        <v>1.8229215629800308</v>
      </c>
    </row>
    <row r="46" spans="4:36" x14ac:dyDescent="0.25">
      <c r="D46">
        <v>3.4</v>
      </c>
      <c r="E46">
        <v>5.41</v>
      </c>
      <c r="I46">
        <v>3.5</v>
      </c>
      <c r="J46">
        <v>2.5859999999999999</v>
      </c>
      <c r="K46">
        <f t="shared" si="5"/>
        <v>0.2040406192685294</v>
      </c>
      <c r="L46">
        <f t="shared" si="6"/>
        <v>2.7900406192685292</v>
      </c>
      <c r="O46">
        <v>3.5</v>
      </c>
      <c r="P46">
        <v>2.3849999999999998</v>
      </c>
      <c r="Q46">
        <f t="shared" si="10"/>
        <v>0.105</v>
      </c>
      <c r="R46">
        <f t="shared" si="11"/>
        <v>2.4899999999999998</v>
      </c>
      <c r="U46">
        <v>3.5</v>
      </c>
      <c r="V46">
        <v>2.1389999999999998</v>
      </c>
      <c r="W46">
        <f t="shared" si="7"/>
        <v>0.12234518286762344</v>
      </c>
      <c r="X46">
        <f t="shared" si="12"/>
        <v>2.2613451828676232</v>
      </c>
      <c r="AA46">
        <v>3.5</v>
      </c>
      <c r="AB46">
        <v>1.8140000000000001</v>
      </c>
      <c r="AC46">
        <f t="shared" si="8"/>
        <v>6.2773222569856402E-2</v>
      </c>
      <c r="AD46">
        <f t="shared" si="13"/>
        <v>1.8767732225698563</v>
      </c>
      <c r="AG46">
        <v>3.5</v>
      </c>
      <c r="AH46">
        <v>1.756</v>
      </c>
      <c r="AI46">
        <f t="shared" si="9"/>
        <v>6.2713373655914104E-2</v>
      </c>
      <c r="AJ46">
        <f t="shared" si="14"/>
        <v>1.818713373655914</v>
      </c>
    </row>
    <row r="47" spans="4:36" x14ac:dyDescent="0.25">
      <c r="D47">
        <v>3.5</v>
      </c>
      <c r="E47">
        <v>5.4160000000000004</v>
      </c>
      <c r="I47">
        <v>3.6</v>
      </c>
      <c r="J47">
        <v>2.58</v>
      </c>
      <c r="K47">
        <f t="shared" si="5"/>
        <v>0.20987035124763023</v>
      </c>
      <c r="L47">
        <f t="shared" si="6"/>
        <v>2.7898703512476302</v>
      </c>
      <c r="O47">
        <v>3.6</v>
      </c>
      <c r="P47">
        <v>2.3730000000000002</v>
      </c>
      <c r="Q47">
        <f t="shared" si="10"/>
        <v>0.108</v>
      </c>
      <c r="R47">
        <f t="shared" si="11"/>
        <v>2.4810000000000003</v>
      </c>
      <c r="U47">
        <v>3.6</v>
      </c>
      <c r="V47">
        <v>2.1419999999999999</v>
      </c>
      <c r="W47">
        <f t="shared" si="7"/>
        <v>0.12584075952098411</v>
      </c>
      <c r="X47">
        <f t="shared" si="12"/>
        <v>2.267840759520984</v>
      </c>
      <c r="AA47">
        <v>3.6</v>
      </c>
      <c r="AB47">
        <v>1.798</v>
      </c>
      <c r="AC47">
        <f t="shared" si="8"/>
        <v>6.4566743214709441E-2</v>
      </c>
      <c r="AD47">
        <f t="shared" si="13"/>
        <v>1.8625667432147095</v>
      </c>
      <c r="AG47">
        <v>3.6</v>
      </c>
      <c r="AH47">
        <v>1.744</v>
      </c>
      <c r="AI47">
        <f t="shared" si="9"/>
        <v>6.4505184331797361E-2</v>
      </c>
      <c r="AJ47">
        <f t="shared" si="14"/>
        <v>1.8085051843317974</v>
      </c>
    </row>
    <row r="48" spans="4:36" x14ac:dyDescent="0.25">
      <c r="D48">
        <v>3.6</v>
      </c>
      <c r="E48">
        <v>5.4249999999999998</v>
      </c>
      <c r="I48">
        <v>3.7</v>
      </c>
      <c r="J48">
        <v>2.5640000000000001</v>
      </c>
      <c r="K48">
        <f t="shared" si="5"/>
        <v>0.21570008322673109</v>
      </c>
      <c r="L48">
        <f t="shared" si="6"/>
        <v>2.7797000832267313</v>
      </c>
      <c r="O48">
        <v>3.7</v>
      </c>
      <c r="P48">
        <v>2.3610000000000002</v>
      </c>
      <c r="Q48">
        <f t="shared" si="10"/>
        <v>0.111</v>
      </c>
      <c r="R48">
        <f t="shared" si="11"/>
        <v>2.4720000000000004</v>
      </c>
      <c r="U48">
        <v>3.7</v>
      </c>
      <c r="V48">
        <v>2.133</v>
      </c>
      <c r="W48">
        <f t="shared" si="7"/>
        <v>0.12933633617434478</v>
      </c>
      <c r="X48">
        <f t="shared" si="12"/>
        <v>2.2623363361743447</v>
      </c>
      <c r="AA48">
        <v>3.7</v>
      </c>
      <c r="AB48">
        <v>1.8009999999999999</v>
      </c>
      <c r="AC48">
        <f t="shared" si="8"/>
        <v>6.6360263859562479E-2</v>
      </c>
      <c r="AD48">
        <f t="shared" si="13"/>
        <v>1.8673602638595623</v>
      </c>
      <c r="AG48">
        <v>3.7</v>
      </c>
      <c r="AH48">
        <v>1.738</v>
      </c>
      <c r="AI48">
        <f t="shared" si="9"/>
        <v>6.6296995007680631E-2</v>
      </c>
      <c r="AJ48">
        <f t="shared" si="14"/>
        <v>1.8042969950076806</v>
      </c>
    </row>
    <row r="49" spans="4:36" x14ac:dyDescent="0.25">
      <c r="D49">
        <v>3.7</v>
      </c>
      <c r="E49">
        <v>5.4009999999999998</v>
      </c>
      <c r="I49">
        <v>3.8</v>
      </c>
      <c r="J49">
        <v>2.5489999999999999</v>
      </c>
      <c r="K49">
        <f t="shared" si="5"/>
        <v>0.2215298152058319</v>
      </c>
      <c r="L49">
        <f t="shared" si="6"/>
        <v>2.770529815205832</v>
      </c>
      <c r="O49">
        <v>3.8</v>
      </c>
      <c r="P49">
        <v>2.355</v>
      </c>
      <c r="Q49">
        <f t="shared" si="10"/>
        <v>0.11399999999999999</v>
      </c>
      <c r="R49">
        <f t="shared" si="11"/>
        <v>2.4689999999999999</v>
      </c>
      <c r="U49">
        <v>3.8</v>
      </c>
      <c r="V49">
        <v>2.1240000000000001</v>
      </c>
      <c r="W49">
        <f t="shared" si="7"/>
        <v>0.13283191282770546</v>
      </c>
      <c r="X49">
        <f t="shared" si="12"/>
        <v>2.2568319128277055</v>
      </c>
      <c r="AA49">
        <v>3.8</v>
      </c>
      <c r="AB49">
        <v>1.792</v>
      </c>
      <c r="AC49">
        <f t="shared" si="8"/>
        <v>6.8153784504415518E-2</v>
      </c>
      <c r="AD49">
        <f t="shared" si="13"/>
        <v>1.8601537845044156</v>
      </c>
      <c r="AG49">
        <v>3.8</v>
      </c>
      <c r="AH49">
        <v>1.7310000000000001</v>
      </c>
      <c r="AI49">
        <f t="shared" si="9"/>
        <v>6.8088805683563874E-2</v>
      </c>
      <c r="AJ49">
        <f t="shared" si="14"/>
        <v>1.7990888056835639</v>
      </c>
    </row>
    <row r="50" spans="4:36" x14ac:dyDescent="0.25">
      <c r="D50">
        <v>3.8</v>
      </c>
      <c r="E50">
        <v>5.4249999999999998</v>
      </c>
      <c r="I50">
        <v>3.9</v>
      </c>
      <c r="J50">
        <v>2.5339999999999998</v>
      </c>
      <c r="K50">
        <f t="shared" si="5"/>
        <v>0.22735954718493276</v>
      </c>
      <c r="L50">
        <f t="shared" si="6"/>
        <v>2.7613595471849326</v>
      </c>
      <c r="O50">
        <v>3.9</v>
      </c>
      <c r="P50">
        <v>2.34</v>
      </c>
      <c r="Q50">
        <f t="shared" si="10"/>
        <v>0.11699999999999999</v>
      </c>
      <c r="R50">
        <f t="shared" si="11"/>
        <v>2.4569999999999999</v>
      </c>
      <c r="U50">
        <v>3.9</v>
      </c>
      <c r="V50">
        <v>2.1139999999999999</v>
      </c>
      <c r="W50">
        <f t="shared" si="7"/>
        <v>0.13632748948106613</v>
      </c>
      <c r="X50">
        <f t="shared" si="12"/>
        <v>2.2503274894810659</v>
      </c>
      <c r="AA50">
        <v>3.9</v>
      </c>
      <c r="AB50">
        <v>1.786</v>
      </c>
      <c r="AC50">
        <f t="shared" si="8"/>
        <v>6.9947305149268557E-2</v>
      </c>
      <c r="AD50">
        <f t="shared" si="13"/>
        <v>1.8559473051492685</v>
      </c>
      <c r="AG50">
        <v>3.9</v>
      </c>
      <c r="AH50">
        <v>1.722</v>
      </c>
      <c r="AI50">
        <f t="shared" si="9"/>
        <v>6.9880616359447145E-2</v>
      </c>
      <c r="AJ50">
        <f t="shared" si="14"/>
        <v>1.7918806163594472</v>
      </c>
    </row>
    <row r="51" spans="4:36" x14ac:dyDescent="0.25">
      <c r="D51">
        <v>3.9</v>
      </c>
      <c r="E51">
        <v>5.4459999999999997</v>
      </c>
      <c r="I51">
        <v>4</v>
      </c>
      <c r="J51">
        <v>2.5190000000000001</v>
      </c>
      <c r="K51">
        <f t="shared" si="5"/>
        <v>0.23318927916403359</v>
      </c>
      <c r="L51">
        <f t="shared" si="6"/>
        <v>2.7521892791640337</v>
      </c>
      <c r="O51">
        <v>4</v>
      </c>
      <c r="P51">
        <v>2.327</v>
      </c>
      <c r="Q51">
        <f t="shared" si="10"/>
        <v>0.12</v>
      </c>
      <c r="R51">
        <f t="shared" si="11"/>
        <v>2.4470000000000001</v>
      </c>
      <c r="U51">
        <v>4</v>
      </c>
      <c r="V51">
        <v>2.1110000000000002</v>
      </c>
      <c r="W51">
        <f t="shared" si="7"/>
        <v>0.1398230661344268</v>
      </c>
      <c r="X51">
        <f t="shared" si="12"/>
        <v>2.2508230661344268</v>
      </c>
      <c r="AA51">
        <v>4</v>
      </c>
      <c r="AB51">
        <v>1.78</v>
      </c>
      <c r="AC51">
        <f t="shared" si="8"/>
        <v>7.1740825794121596E-2</v>
      </c>
      <c r="AD51">
        <f t="shared" si="13"/>
        <v>1.8517408257941217</v>
      </c>
      <c r="AG51">
        <v>4</v>
      </c>
      <c r="AH51">
        <v>1.71</v>
      </c>
      <c r="AI51">
        <f t="shared" si="9"/>
        <v>7.1672427035330402E-2</v>
      </c>
      <c r="AJ51">
        <f t="shared" si="14"/>
        <v>1.7816724270353304</v>
      </c>
    </row>
    <row r="52" spans="4:36" x14ac:dyDescent="0.25">
      <c r="D52">
        <v>4</v>
      </c>
      <c r="E52">
        <v>5.4489999999999998</v>
      </c>
      <c r="I52">
        <v>4.0999999999999996</v>
      </c>
      <c r="J52">
        <v>2.5070000000000001</v>
      </c>
      <c r="K52">
        <f t="shared" si="5"/>
        <v>0.23901901114313442</v>
      </c>
      <c r="L52">
        <f t="shared" si="6"/>
        <v>2.7460190111431344</v>
      </c>
      <c r="O52">
        <v>4.0999999999999996</v>
      </c>
      <c r="P52">
        <v>2.3149999999999999</v>
      </c>
      <c r="Q52">
        <f t="shared" si="10"/>
        <v>0.12299999999999998</v>
      </c>
      <c r="R52">
        <f t="shared" si="11"/>
        <v>2.4379999999999997</v>
      </c>
      <c r="U52">
        <v>4.0999999999999996</v>
      </c>
      <c r="V52">
        <v>2.0960000000000001</v>
      </c>
      <c r="W52">
        <f t="shared" si="7"/>
        <v>0.14331864278778747</v>
      </c>
      <c r="X52">
        <f t="shared" si="12"/>
        <v>2.2393186427877874</v>
      </c>
      <c r="AA52">
        <v>4.0999999999999996</v>
      </c>
      <c r="AB52">
        <v>1.7709999999999999</v>
      </c>
      <c r="AC52">
        <f t="shared" si="8"/>
        <v>7.3534346438974635E-2</v>
      </c>
      <c r="AD52">
        <f t="shared" si="13"/>
        <v>1.8445343464389745</v>
      </c>
      <c r="AG52">
        <v>4.0999999999999996</v>
      </c>
      <c r="AH52">
        <v>1.71</v>
      </c>
      <c r="AI52">
        <f t="shared" si="9"/>
        <v>7.3464237711213659E-2</v>
      </c>
      <c r="AJ52">
        <f t="shared" si="14"/>
        <v>1.7834642377112135</v>
      </c>
    </row>
    <row r="53" spans="4:36" x14ac:dyDescent="0.25">
      <c r="D53">
        <v>4.0999999999999996</v>
      </c>
      <c r="E53">
        <v>5.4530000000000003</v>
      </c>
      <c r="I53">
        <v>4.2</v>
      </c>
      <c r="J53">
        <v>2.4889999999999999</v>
      </c>
      <c r="K53">
        <f t="shared" si="5"/>
        <v>0.24484874312223529</v>
      </c>
      <c r="L53">
        <f t="shared" si="6"/>
        <v>2.7338487431222354</v>
      </c>
      <c r="O53">
        <v>4.2</v>
      </c>
      <c r="P53">
        <v>2.306</v>
      </c>
      <c r="Q53">
        <f t="shared" si="10"/>
        <v>0.126</v>
      </c>
      <c r="R53">
        <f t="shared" si="11"/>
        <v>2.4319999999999999</v>
      </c>
      <c r="U53">
        <v>4.2</v>
      </c>
      <c r="V53">
        <v>2.093</v>
      </c>
      <c r="W53">
        <f t="shared" si="7"/>
        <v>0.14681421944114814</v>
      </c>
      <c r="X53">
        <f t="shared" si="12"/>
        <v>2.2398142194411479</v>
      </c>
      <c r="AA53">
        <v>4.2</v>
      </c>
      <c r="AB53">
        <v>1.7649999999999999</v>
      </c>
      <c r="AC53">
        <f t="shared" si="8"/>
        <v>7.5327867083827674E-2</v>
      </c>
      <c r="AD53">
        <f t="shared" si="13"/>
        <v>1.8403278670838277</v>
      </c>
      <c r="AG53">
        <v>4.2</v>
      </c>
      <c r="AH53">
        <v>1.704</v>
      </c>
      <c r="AI53">
        <f t="shared" si="9"/>
        <v>7.525604838709693E-2</v>
      </c>
      <c r="AJ53">
        <f t="shared" si="14"/>
        <v>1.7792560483870969</v>
      </c>
    </row>
    <row r="54" spans="4:36" x14ac:dyDescent="0.25">
      <c r="D54">
        <v>4.2</v>
      </c>
      <c r="E54">
        <v>5.4589999999999996</v>
      </c>
      <c r="I54">
        <v>4.3</v>
      </c>
      <c r="J54">
        <v>2.476</v>
      </c>
      <c r="K54">
        <f t="shared" si="5"/>
        <v>0.25067847510133612</v>
      </c>
      <c r="L54">
        <f t="shared" si="6"/>
        <v>2.7266784751013362</v>
      </c>
      <c r="O54">
        <v>4.3</v>
      </c>
      <c r="P54">
        <v>2.294</v>
      </c>
      <c r="Q54">
        <f t="shared" si="10"/>
        <v>0.129</v>
      </c>
      <c r="R54">
        <f t="shared" si="11"/>
        <v>2.423</v>
      </c>
      <c r="U54">
        <v>4.3</v>
      </c>
      <c r="V54">
        <v>2.0840000000000001</v>
      </c>
      <c r="W54">
        <f t="shared" si="7"/>
        <v>0.15030979609450881</v>
      </c>
      <c r="X54">
        <f t="shared" si="12"/>
        <v>2.2343097960945091</v>
      </c>
      <c r="AA54">
        <v>4.3</v>
      </c>
      <c r="AB54">
        <v>1.7589999999999999</v>
      </c>
      <c r="AC54">
        <f t="shared" si="8"/>
        <v>7.7121387728680713E-2</v>
      </c>
      <c r="AD54">
        <f t="shared" si="13"/>
        <v>1.8361213877286806</v>
      </c>
      <c r="AG54">
        <v>4.3</v>
      </c>
      <c r="AH54">
        <v>1.6950000000000001</v>
      </c>
      <c r="AI54">
        <f t="shared" si="9"/>
        <v>7.7047859062980173E-2</v>
      </c>
      <c r="AJ54">
        <f t="shared" si="14"/>
        <v>1.7720478590629802</v>
      </c>
    </row>
    <row r="55" spans="4:36" x14ac:dyDescent="0.25">
      <c r="D55">
        <v>4.3</v>
      </c>
      <c r="E55">
        <v>5.4489999999999998</v>
      </c>
      <c r="I55">
        <v>4.4000000000000004</v>
      </c>
      <c r="J55">
        <v>2.464</v>
      </c>
      <c r="K55">
        <f t="shared" si="5"/>
        <v>0.25650820708043698</v>
      </c>
      <c r="L55">
        <f t="shared" si="6"/>
        <v>2.7205082070804369</v>
      </c>
      <c r="O55">
        <v>4.4000000000000004</v>
      </c>
      <c r="P55">
        <v>2.2850000000000001</v>
      </c>
      <c r="Q55">
        <f t="shared" si="10"/>
        <v>0.13200000000000001</v>
      </c>
      <c r="R55">
        <f t="shared" si="11"/>
        <v>2.4170000000000003</v>
      </c>
      <c r="U55">
        <v>4.4000000000000004</v>
      </c>
      <c r="V55">
        <v>2.0750000000000002</v>
      </c>
      <c r="W55">
        <f t="shared" si="7"/>
        <v>0.15380537274786948</v>
      </c>
      <c r="X55">
        <f t="shared" si="12"/>
        <v>2.2288053727478698</v>
      </c>
      <c r="AA55">
        <v>4.4000000000000004</v>
      </c>
      <c r="AB55">
        <v>1.756</v>
      </c>
      <c r="AC55">
        <f t="shared" si="8"/>
        <v>7.8914908373533765E-2</v>
      </c>
      <c r="AD55">
        <f t="shared" si="13"/>
        <v>1.8349149083735337</v>
      </c>
      <c r="AG55">
        <v>4.4000000000000004</v>
      </c>
      <c r="AH55">
        <v>1.6950000000000001</v>
      </c>
      <c r="AI55">
        <f t="shared" si="9"/>
        <v>7.8839669738863444E-2</v>
      </c>
      <c r="AJ55">
        <f t="shared" si="14"/>
        <v>1.7738396697388634</v>
      </c>
    </row>
    <row r="56" spans="4:36" x14ac:dyDescent="0.25">
      <c r="D56">
        <v>4.4000000000000004</v>
      </c>
      <c r="E56">
        <v>5.4560000000000004</v>
      </c>
      <c r="I56">
        <v>4.5</v>
      </c>
      <c r="J56">
        <v>2.452</v>
      </c>
      <c r="K56">
        <f t="shared" si="5"/>
        <v>0.26233793905953778</v>
      </c>
      <c r="L56">
        <f t="shared" si="6"/>
        <v>2.7143379390595377</v>
      </c>
      <c r="O56">
        <v>4.5</v>
      </c>
      <c r="P56">
        <v>2.2789999999999999</v>
      </c>
      <c r="Q56">
        <f t="shared" si="10"/>
        <v>0.13500000000000001</v>
      </c>
      <c r="R56">
        <f t="shared" si="11"/>
        <v>2.4139999999999997</v>
      </c>
      <c r="U56">
        <v>4.5</v>
      </c>
      <c r="V56">
        <v>2.0750000000000002</v>
      </c>
      <c r="W56">
        <f t="shared" si="7"/>
        <v>0.15730094940123016</v>
      </c>
      <c r="X56">
        <f t="shared" si="12"/>
        <v>2.2323009494012305</v>
      </c>
      <c r="AA56">
        <v>4.5</v>
      </c>
      <c r="AB56">
        <v>1.75</v>
      </c>
      <c r="AC56">
        <f t="shared" si="8"/>
        <v>8.070842901838679E-2</v>
      </c>
      <c r="AD56">
        <f t="shared" si="13"/>
        <v>1.8307084290183868</v>
      </c>
      <c r="AG56">
        <v>4.5</v>
      </c>
      <c r="AH56">
        <v>1.677</v>
      </c>
      <c r="AI56">
        <f t="shared" si="9"/>
        <v>8.0631480414746701E-2</v>
      </c>
      <c r="AJ56">
        <f t="shared" si="14"/>
        <v>1.7576314804147468</v>
      </c>
    </row>
    <row r="57" spans="4:36" x14ac:dyDescent="0.25">
      <c r="D57">
        <v>4.5</v>
      </c>
      <c r="E57">
        <v>5.4589999999999996</v>
      </c>
      <c r="I57">
        <v>4.5999999999999996</v>
      </c>
      <c r="J57">
        <v>2.4430000000000001</v>
      </c>
      <c r="K57">
        <f t="shared" si="5"/>
        <v>0.26816767103863859</v>
      </c>
      <c r="L57">
        <f t="shared" si="6"/>
        <v>2.7111676710386385</v>
      </c>
      <c r="O57">
        <v>4.5999999999999996</v>
      </c>
      <c r="P57">
        <v>2.2669999999999999</v>
      </c>
      <c r="Q57">
        <f t="shared" si="10"/>
        <v>0.13799999999999998</v>
      </c>
      <c r="R57">
        <f t="shared" si="11"/>
        <v>2.4049999999999998</v>
      </c>
      <c r="U57">
        <v>4.5999999999999996</v>
      </c>
      <c r="V57">
        <v>2.0630000000000002</v>
      </c>
      <c r="W57">
        <f t="shared" si="7"/>
        <v>0.1607965260545908</v>
      </c>
      <c r="X57">
        <f t="shared" si="12"/>
        <v>2.2237965260545911</v>
      </c>
      <c r="AA57">
        <v>4.5999999999999996</v>
      </c>
      <c r="AB57">
        <v>1.7470000000000001</v>
      </c>
      <c r="AC57">
        <f t="shared" si="8"/>
        <v>8.2501949663239829E-2</v>
      </c>
      <c r="AD57">
        <f t="shared" si="13"/>
        <v>1.8295019496632399</v>
      </c>
      <c r="AG57">
        <v>4.5999999999999996</v>
      </c>
      <c r="AH57">
        <v>1.68</v>
      </c>
      <c r="AI57">
        <f t="shared" si="9"/>
        <v>8.2423291090629958E-2</v>
      </c>
      <c r="AJ57">
        <f t="shared" si="14"/>
        <v>1.7624232910906299</v>
      </c>
    </row>
    <row r="58" spans="4:36" x14ac:dyDescent="0.25">
      <c r="D58">
        <v>4.5999999999999996</v>
      </c>
      <c r="E58">
        <v>5.4589999999999996</v>
      </c>
      <c r="I58">
        <v>4.7</v>
      </c>
      <c r="J58">
        <v>2.4249999999999998</v>
      </c>
      <c r="K58">
        <f t="shared" si="5"/>
        <v>0.2739974030177395</v>
      </c>
      <c r="L58">
        <f t="shared" si="6"/>
        <v>2.6989974030177395</v>
      </c>
      <c r="O58">
        <v>4.7</v>
      </c>
      <c r="P58">
        <v>2.2389999999999999</v>
      </c>
      <c r="Q58">
        <f t="shared" si="10"/>
        <v>0.14099999999999999</v>
      </c>
      <c r="R58">
        <f t="shared" si="11"/>
        <v>2.38</v>
      </c>
      <c r="U58">
        <v>4.7</v>
      </c>
      <c r="V58">
        <v>2.0510000000000002</v>
      </c>
      <c r="W58">
        <f t="shared" si="7"/>
        <v>0.1642921027079515</v>
      </c>
      <c r="X58">
        <f t="shared" si="12"/>
        <v>2.2152921027079517</v>
      </c>
      <c r="AA58">
        <v>4.7</v>
      </c>
      <c r="AB58">
        <v>1.744</v>
      </c>
      <c r="AC58">
        <f t="shared" si="8"/>
        <v>8.4295470308092882E-2</v>
      </c>
      <c r="AD58">
        <f t="shared" si="13"/>
        <v>1.8282954703080929</v>
      </c>
      <c r="AG58">
        <v>4.7</v>
      </c>
      <c r="AH58">
        <v>1.6739999999999999</v>
      </c>
      <c r="AI58">
        <f t="shared" si="9"/>
        <v>8.4215101766513228E-2</v>
      </c>
      <c r="AJ58">
        <f t="shared" si="14"/>
        <v>1.7582151017665131</v>
      </c>
    </row>
    <row r="59" spans="4:36" x14ac:dyDescent="0.25">
      <c r="D59">
        <v>4.7</v>
      </c>
      <c r="E59">
        <v>5.4589999999999996</v>
      </c>
      <c r="I59">
        <v>4.8</v>
      </c>
      <c r="J59">
        <v>2.415</v>
      </c>
      <c r="K59">
        <f t="shared" si="5"/>
        <v>0.27982713499684031</v>
      </c>
      <c r="L59">
        <f t="shared" si="6"/>
        <v>2.6948271349968405</v>
      </c>
      <c r="O59">
        <v>4.8</v>
      </c>
      <c r="P59">
        <v>2.2509999999999999</v>
      </c>
      <c r="Q59">
        <f t="shared" si="10"/>
        <v>0.14399999999999999</v>
      </c>
      <c r="R59">
        <f t="shared" si="11"/>
        <v>2.395</v>
      </c>
      <c r="U59">
        <v>4.8</v>
      </c>
      <c r="V59">
        <v>2.0539999999999998</v>
      </c>
      <c r="W59">
        <f t="shared" si="7"/>
        <v>0.16778767936131214</v>
      </c>
      <c r="X59">
        <f t="shared" si="12"/>
        <v>2.2217876793613121</v>
      </c>
      <c r="AA59">
        <v>4.8</v>
      </c>
      <c r="AB59">
        <v>1.7350000000000001</v>
      </c>
      <c r="AC59">
        <f t="shared" si="8"/>
        <v>8.6088990952945907E-2</v>
      </c>
      <c r="AD59">
        <f t="shared" si="13"/>
        <v>1.821088990952946</v>
      </c>
      <c r="AG59">
        <v>4.8</v>
      </c>
      <c r="AH59">
        <v>1.671</v>
      </c>
      <c r="AI59">
        <f t="shared" si="9"/>
        <v>8.6006912442396485E-2</v>
      </c>
      <c r="AJ59">
        <f t="shared" si="14"/>
        <v>1.7570069124423966</v>
      </c>
    </row>
    <row r="60" spans="4:36" x14ac:dyDescent="0.25">
      <c r="D60">
        <v>4.8</v>
      </c>
      <c r="E60">
        <v>5.4649999999999999</v>
      </c>
      <c r="I60">
        <v>4.9000000000000004</v>
      </c>
      <c r="J60">
        <v>2.403</v>
      </c>
      <c r="K60">
        <f t="shared" si="5"/>
        <v>0.28565686697594117</v>
      </c>
      <c r="L60">
        <f t="shared" si="6"/>
        <v>2.6886568669759412</v>
      </c>
      <c r="O60">
        <v>4.9000000000000004</v>
      </c>
      <c r="P60">
        <v>2.2389999999999999</v>
      </c>
      <c r="Q60">
        <f t="shared" si="10"/>
        <v>0.14699999999999999</v>
      </c>
      <c r="R60">
        <f t="shared" si="11"/>
        <v>2.3859999999999997</v>
      </c>
      <c r="U60">
        <v>4.9000000000000004</v>
      </c>
      <c r="V60">
        <v>2.048</v>
      </c>
      <c r="W60">
        <f t="shared" si="7"/>
        <v>0.17128325601467284</v>
      </c>
      <c r="X60">
        <f t="shared" si="12"/>
        <v>2.2192832560146729</v>
      </c>
      <c r="AA60">
        <v>4.9000000000000004</v>
      </c>
      <c r="AB60">
        <v>1.7310000000000001</v>
      </c>
      <c r="AC60">
        <f t="shared" si="8"/>
        <v>8.788251159779896E-2</v>
      </c>
      <c r="AD60">
        <f t="shared" si="13"/>
        <v>1.8188825115977991</v>
      </c>
      <c r="AG60">
        <v>4.9000000000000004</v>
      </c>
      <c r="AH60">
        <v>1.665</v>
      </c>
      <c r="AI60">
        <f t="shared" si="9"/>
        <v>8.7798723118279742E-2</v>
      </c>
      <c r="AJ60">
        <f t="shared" si="14"/>
        <v>1.7527987231182798</v>
      </c>
    </row>
    <row r="61" spans="4:36" x14ac:dyDescent="0.25">
      <c r="D61">
        <v>4.9000000000000004</v>
      </c>
      <c r="E61">
        <v>5.4649999999999999</v>
      </c>
      <c r="I61">
        <v>5</v>
      </c>
      <c r="J61">
        <v>2.3940000000000001</v>
      </c>
      <c r="K61">
        <f t="shared" si="5"/>
        <v>0.29148659895504198</v>
      </c>
      <c r="L61">
        <f t="shared" si="6"/>
        <v>2.685486598955042</v>
      </c>
      <c r="O61">
        <v>5</v>
      </c>
      <c r="P61">
        <v>2.2330000000000001</v>
      </c>
      <c r="Q61">
        <f t="shared" si="10"/>
        <v>0.15</v>
      </c>
      <c r="R61">
        <f t="shared" si="11"/>
        <v>2.383</v>
      </c>
      <c r="U61">
        <v>5</v>
      </c>
      <c r="V61">
        <v>2.036</v>
      </c>
      <c r="W61">
        <f t="shared" si="7"/>
        <v>0.17477883266803351</v>
      </c>
      <c r="X61">
        <f t="shared" si="12"/>
        <v>2.2107788326680335</v>
      </c>
      <c r="AA61">
        <v>5</v>
      </c>
      <c r="AB61">
        <v>1.728</v>
      </c>
      <c r="AC61">
        <f t="shared" si="8"/>
        <v>8.9676032242651998E-2</v>
      </c>
      <c r="AD61">
        <f t="shared" si="13"/>
        <v>1.817676032242652</v>
      </c>
      <c r="AG61">
        <v>5</v>
      </c>
      <c r="AH61">
        <v>1.671</v>
      </c>
      <c r="AI61">
        <f t="shared" si="9"/>
        <v>8.9590533794162999E-2</v>
      </c>
      <c r="AJ61">
        <f t="shared" si="14"/>
        <v>1.760590533794163</v>
      </c>
    </row>
    <row r="62" spans="4:36" x14ac:dyDescent="0.25">
      <c r="D62">
        <v>5</v>
      </c>
      <c r="E62">
        <v>5.4649999999999999</v>
      </c>
      <c r="I62">
        <v>5.0999999999999996</v>
      </c>
      <c r="J62">
        <v>2.3759999999999999</v>
      </c>
      <c r="K62">
        <f t="shared" si="5"/>
        <v>0.29731633093414284</v>
      </c>
      <c r="L62">
        <f t="shared" si="6"/>
        <v>2.6733163309341426</v>
      </c>
      <c r="O62">
        <v>5.0999999999999996</v>
      </c>
      <c r="P62">
        <v>2.2240000000000002</v>
      </c>
      <c r="Q62">
        <f t="shared" si="10"/>
        <v>0.153</v>
      </c>
      <c r="R62">
        <f t="shared" si="11"/>
        <v>2.3770000000000002</v>
      </c>
      <c r="U62">
        <v>5.0999999999999996</v>
      </c>
      <c r="V62">
        <v>2.036</v>
      </c>
      <c r="W62">
        <f t="shared" si="7"/>
        <v>0.17827440932139416</v>
      </c>
      <c r="X62">
        <f t="shared" si="12"/>
        <v>2.2142744093213942</v>
      </c>
      <c r="AA62">
        <v>5.0999999999999996</v>
      </c>
      <c r="AB62">
        <v>1.7190000000000001</v>
      </c>
      <c r="AC62">
        <f t="shared" si="8"/>
        <v>9.1469552887505023E-2</v>
      </c>
      <c r="AD62">
        <f t="shared" si="13"/>
        <v>1.810469552887505</v>
      </c>
      <c r="AG62">
        <v>5.0999999999999996</v>
      </c>
      <c r="AH62">
        <v>1.6559999999999999</v>
      </c>
      <c r="AI62">
        <f t="shared" si="9"/>
        <v>9.1382344470046256E-2</v>
      </c>
      <c r="AJ62">
        <f t="shared" si="14"/>
        <v>1.7473823444700463</v>
      </c>
    </row>
    <row r="63" spans="4:36" x14ac:dyDescent="0.25">
      <c r="D63">
        <v>5.0999999999999996</v>
      </c>
      <c r="E63">
        <v>5.4649999999999999</v>
      </c>
      <c r="I63">
        <v>5.2</v>
      </c>
      <c r="J63">
        <v>2.37</v>
      </c>
      <c r="K63">
        <f t="shared" si="5"/>
        <v>0.3031460629132437</v>
      </c>
      <c r="L63">
        <f t="shared" si="6"/>
        <v>2.673146062913244</v>
      </c>
      <c r="O63">
        <v>5.2</v>
      </c>
      <c r="P63">
        <v>2.218</v>
      </c>
      <c r="Q63">
        <f t="shared" si="10"/>
        <v>0.156</v>
      </c>
      <c r="R63">
        <f t="shared" si="11"/>
        <v>2.3740000000000001</v>
      </c>
      <c r="U63">
        <v>5.2</v>
      </c>
      <c r="V63">
        <v>2.0230000000000001</v>
      </c>
      <c r="W63">
        <f t="shared" si="7"/>
        <v>0.18176998597475486</v>
      </c>
      <c r="X63">
        <f t="shared" si="12"/>
        <v>2.2047699859747549</v>
      </c>
      <c r="AA63">
        <v>5.2</v>
      </c>
      <c r="AB63">
        <v>1.7190000000000001</v>
      </c>
      <c r="AC63">
        <f t="shared" si="8"/>
        <v>9.3263073532358076E-2</v>
      </c>
      <c r="AD63">
        <f t="shared" si="13"/>
        <v>1.8122630735323582</v>
      </c>
      <c r="AG63">
        <v>5.2</v>
      </c>
      <c r="AH63">
        <v>1.661</v>
      </c>
      <c r="AI63">
        <f t="shared" si="9"/>
        <v>9.3174155145929527E-2</v>
      </c>
      <c r="AJ63">
        <f t="shared" si="14"/>
        <v>1.7541741551459296</v>
      </c>
    </row>
    <row r="64" spans="4:36" x14ac:dyDescent="0.25">
      <c r="D64">
        <v>5.2</v>
      </c>
      <c r="E64">
        <v>5.4649999999999999</v>
      </c>
      <c r="I64">
        <v>5.3</v>
      </c>
      <c r="J64">
        <v>2.3639999999999999</v>
      </c>
      <c r="K64">
        <f t="shared" si="5"/>
        <v>0.3089757948923445</v>
      </c>
      <c r="L64">
        <f t="shared" si="6"/>
        <v>2.6729757948923445</v>
      </c>
      <c r="O64">
        <v>5.3</v>
      </c>
      <c r="P64">
        <v>2.2090000000000001</v>
      </c>
      <c r="Q64">
        <f t="shared" si="10"/>
        <v>0.159</v>
      </c>
      <c r="R64">
        <f t="shared" si="11"/>
        <v>2.3679999999999999</v>
      </c>
      <c r="U64">
        <v>5.3</v>
      </c>
      <c r="V64">
        <v>2.0230000000000001</v>
      </c>
      <c r="W64">
        <f t="shared" si="7"/>
        <v>0.1852655626281155</v>
      </c>
      <c r="X64">
        <f t="shared" si="12"/>
        <v>2.2082655626281156</v>
      </c>
      <c r="AA64">
        <v>5.3</v>
      </c>
      <c r="AB64">
        <v>1.716</v>
      </c>
      <c r="AC64">
        <f t="shared" si="8"/>
        <v>9.5056594177211115E-2</v>
      </c>
      <c r="AD64">
        <f t="shared" si="13"/>
        <v>1.811056594177211</v>
      </c>
      <c r="AG64">
        <v>5.3</v>
      </c>
      <c r="AH64">
        <v>1.6459999999999999</v>
      </c>
      <c r="AI64">
        <f t="shared" si="9"/>
        <v>9.4965965821812784E-2</v>
      </c>
      <c r="AJ64">
        <f t="shared" si="14"/>
        <v>1.7409659658218126</v>
      </c>
    </row>
    <row r="65" spans="4:36" x14ac:dyDescent="0.25">
      <c r="D65">
        <v>5.3</v>
      </c>
      <c r="E65">
        <v>5.468</v>
      </c>
      <c r="I65">
        <v>5.4</v>
      </c>
      <c r="J65">
        <v>2.3519999999999999</v>
      </c>
      <c r="K65">
        <f t="shared" si="5"/>
        <v>0.31480552687144536</v>
      </c>
      <c r="L65">
        <f t="shared" si="6"/>
        <v>2.6668055268714452</v>
      </c>
      <c r="O65">
        <v>5.4</v>
      </c>
      <c r="P65">
        <v>2.1970000000000001</v>
      </c>
      <c r="Q65">
        <f t="shared" si="10"/>
        <v>0.16200000000000001</v>
      </c>
      <c r="R65">
        <f t="shared" si="11"/>
        <v>2.359</v>
      </c>
      <c r="U65">
        <v>5.4</v>
      </c>
      <c r="V65">
        <v>2.0139999999999998</v>
      </c>
      <c r="W65">
        <f t="shared" si="7"/>
        <v>0.1887611392814762</v>
      </c>
      <c r="X65">
        <f t="shared" si="12"/>
        <v>2.2027611392814759</v>
      </c>
      <c r="AA65">
        <v>5.4</v>
      </c>
      <c r="AB65">
        <v>1.7190000000000001</v>
      </c>
      <c r="AC65">
        <f t="shared" si="8"/>
        <v>9.6850114822064168E-2</v>
      </c>
      <c r="AD65">
        <f t="shared" si="13"/>
        <v>1.8158501148220643</v>
      </c>
      <c r="AG65">
        <v>5.4</v>
      </c>
      <c r="AH65">
        <v>1.6279999999999999</v>
      </c>
      <c r="AI65">
        <f t="shared" si="9"/>
        <v>9.6757776497696055E-2</v>
      </c>
      <c r="AJ65">
        <f t="shared" si="14"/>
        <v>1.724757776497696</v>
      </c>
    </row>
    <row r="66" spans="4:36" x14ac:dyDescent="0.25">
      <c r="D66">
        <v>5.4</v>
      </c>
      <c r="E66">
        <v>5.4279999999999999</v>
      </c>
      <c r="I66">
        <v>5.5</v>
      </c>
      <c r="J66">
        <v>2.34</v>
      </c>
      <c r="K66">
        <f t="shared" si="5"/>
        <v>0.32063525885054617</v>
      </c>
      <c r="L66">
        <f t="shared" si="6"/>
        <v>2.660635258850546</v>
      </c>
      <c r="O66">
        <v>5.5</v>
      </c>
      <c r="P66">
        <v>2.1840000000000002</v>
      </c>
      <c r="Q66">
        <f t="shared" si="10"/>
        <v>0.16499999999999998</v>
      </c>
      <c r="R66">
        <f t="shared" si="11"/>
        <v>2.3490000000000002</v>
      </c>
      <c r="U66">
        <v>5.5</v>
      </c>
      <c r="V66">
        <v>2.0139999999999998</v>
      </c>
      <c r="W66">
        <f t="shared" si="7"/>
        <v>0.19225671593483684</v>
      </c>
      <c r="X66">
        <f t="shared" si="12"/>
        <v>2.2062567159348365</v>
      </c>
      <c r="AA66">
        <v>5.5</v>
      </c>
      <c r="AB66">
        <v>1.71</v>
      </c>
      <c r="AC66">
        <f t="shared" si="8"/>
        <v>9.8643635466917193E-2</v>
      </c>
      <c r="AD66">
        <f t="shared" si="13"/>
        <v>1.8086436354669171</v>
      </c>
      <c r="AG66">
        <v>5.5</v>
      </c>
      <c r="AH66">
        <v>1.637</v>
      </c>
      <c r="AI66">
        <f t="shared" si="9"/>
        <v>9.8549587173579298E-2</v>
      </c>
      <c r="AJ66">
        <f t="shared" si="14"/>
        <v>1.7355495871735793</v>
      </c>
    </row>
    <row r="67" spans="4:36" x14ac:dyDescent="0.25">
      <c r="D67">
        <v>5.5</v>
      </c>
      <c r="E67">
        <v>5.4649999999999999</v>
      </c>
      <c r="I67">
        <v>5.6</v>
      </c>
      <c r="J67">
        <v>2.327</v>
      </c>
      <c r="K67">
        <f t="shared" si="5"/>
        <v>0.32646499082964703</v>
      </c>
      <c r="L67">
        <f t="shared" si="6"/>
        <v>2.6534649908296468</v>
      </c>
      <c r="O67">
        <v>5.6</v>
      </c>
      <c r="P67">
        <v>2.1840000000000002</v>
      </c>
      <c r="Q67">
        <f t="shared" si="10"/>
        <v>0.16799999999999998</v>
      </c>
      <c r="R67">
        <f t="shared" si="11"/>
        <v>2.3520000000000003</v>
      </c>
      <c r="U67">
        <v>5.6</v>
      </c>
      <c r="V67">
        <v>2.0049999999999999</v>
      </c>
      <c r="W67">
        <f t="shared" si="7"/>
        <v>0.19575229258819751</v>
      </c>
      <c r="X67">
        <f t="shared" si="12"/>
        <v>2.2007522925881973</v>
      </c>
      <c r="AA67">
        <v>5.6</v>
      </c>
      <c r="AB67">
        <v>1.7130000000000001</v>
      </c>
      <c r="AC67">
        <f t="shared" si="8"/>
        <v>0.10043715611177023</v>
      </c>
      <c r="AD67">
        <f t="shared" si="13"/>
        <v>1.8134371561117704</v>
      </c>
      <c r="AG67">
        <v>5.6</v>
      </c>
      <c r="AH67">
        <v>1.6279999999999999</v>
      </c>
      <c r="AI67">
        <f t="shared" si="9"/>
        <v>0.10034139784946255</v>
      </c>
      <c r="AJ67">
        <f t="shared" si="14"/>
        <v>1.7283413978494624</v>
      </c>
    </row>
    <row r="68" spans="4:36" x14ac:dyDescent="0.25">
      <c r="D68">
        <v>5.6</v>
      </c>
      <c r="E68">
        <v>5.4560000000000004</v>
      </c>
      <c r="I68">
        <v>5.7</v>
      </c>
      <c r="J68">
        <v>2.306</v>
      </c>
      <c r="K68">
        <f t="shared" si="5"/>
        <v>0.33229472280874789</v>
      </c>
      <c r="L68">
        <f t="shared" si="6"/>
        <v>2.6382947228087481</v>
      </c>
      <c r="O68">
        <v>5.7</v>
      </c>
      <c r="P68">
        <v>2.181</v>
      </c>
      <c r="Q68">
        <f t="shared" si="10"/>
        <v>0.17099999999999999</v>
      </c>
      <c r="R68">
        <f t="shared" si="11"/>
        <v>2.3519999999999999</v>
      </c>
      <c r="U68">
        <v>5.7</v>
      </c>
      <c r="V68">
        <v>2.0019999999999998</v>
      </c>
      <c r="W68">
        <f t="shared" si="7"/>
        <v>0.19924786924155818</v>
      </c>
      <c r="X68">
        <f t="shared" si="12"/>
        <v>2.2012478692415578</v>
      </c>
      <c r="AA68">
        <v>5.7</v>
      </c>
      <c r="AB68">
        <v>1.71</v>
      </c>
      <c r="AC68">
        <f t="shared" si="8"/>
        <v>0.10223067675662328</v>
      </c>
      <c r="AD68">
        <f t="shared" si="13"/>
        <v>1.8122306767566232</v>
      </c>
      <c r="AG68">
        <v>5.7</v>
      </c>
      <c r="AH68">
        <v>1.637</v>
      </c>
      <c r="AI68">
        <f t="shared" si="9"/>
        <v>0.10213320852534583</v>
      </c>
      <c r="AJ68">
        <f t="shared" si="14"/>
        <v>1.7391332085253459</v>
      </c>
    </row>
    <row r="69" spans="4:36" x14ac:dyDescent="0.25">
      <c r="D69">
        <v>5.7</v>
      </c>
      <c r="E69">
        <v>5.4649999999999999</v>
      </c>
      <c r="I69">
        <v>5.8</v>
      </c>
      <c r="J69">
        <v>2.294</v>
      </c>
      <c r="K69">
        <f t="shared" si="5"/>
        <v>0.33812445478784869</v>
      </c>
      <c r="L69">
        <f t="shared" si="6"/>
        <v>2.6321244547878488</v>
      </c>
      <c r="O69">
        <v>5.8</v>
      </c>
      <c r="P69">
        <v>2.169</v>
      </c>
      <c r="Q69">
        <f t="shared" si="10"/>
        <v>0.17399999999999999</v>
      </c>
      <c r="R69">
        <f t="shared" si="11"/>
        <v>2.343</v>
      </c>
      <c r="U69">
        <v>5.8</v>
      </c>
      <c r="V69">
        <v>1.9750000000000001</v>
      </c>
      <c r="W69">
        <f t="shared" si="7"/>
        <v>0.20274344589491886</v>
      </c>
      <c r="X69">
        <f t="shared" si="12"/>
        <v>2.1777434458949188</v>
      </c>
      <c r="AA69">
        <v>5.8</v>
      </c>
      <c r="AB69">
        <v>1.698</v>
      </c>
      <c r="AC69">
        <f t="shared" si="8"/>
        <v>0.10402419740147631</v>
      </c>
      <c r="AD69">
        <f t="shared" si="13"/>
        <v>1.8020241974014763</v>
      </c>
      <c r="AG69">
        <v>5.8</v>
      </c>
      <c r="AH69">
        <v>1.637</v>
      </c>
      <c r="AI69">
        <f t="shared" si="9"/>
        <v>0.10392501920122908</v>
      </c>
      <c r="AJ69">
        <f t="shared" si="14"/>
        <v>1.7409250192012291</v>
      </c>
    </row>
    <row r="70" spans="4:36" x14ac:dyDescent="0.25">
      <c r="D70">
        <v>5.8</v>
      </c>
      <c r="E70">
        <v>5.4619999999999997</v>
      </c>
      <c r="I70">
        <v>5.9</v>
      </c>
      <c r="J70">
        <v>2.2909999999999999</v>
      </c>
      <c r="K70">
        <f t="shared" si="5"/>
        <v>0.34395418676694955</v>
      </c>
      <c r="L70">
        <f t="shared" si="6"/>
        <v>2.6349541867669495</v>
      </c>
      <c r="O70">
        <v>5.9</v>
      </c>
      <c r="P70">
        <v>2.1659999999999999</v>
      </c>
      <c r="Q70">
        <f t="shared" si="10"/>
        <v>0.17699999999999999</v>
      </c>
      <c r="R70">
        <f t="shared" si="11"/>
        <v>2.343</v>
      </c>
      <c r="U70">
        <v>5.9</v>
      </c>
      <c r="V70">
        <v>1.9690000000000001</v>
      </c>
      <c r="W70">
        <f t="shared" si="7"/>
        <v>0.20623902254827953</v>
      </c>
      <c r="X70">
        <f t="shared" si="12"/>
        <v>2.1752390225482796</v>
      </c>
      <c r="AA70">
        <v>5.9</v>
      </c>
      <c r="AB70">
        <v>1.704</v>
      </c>
      <c r="AC70">
        <f t="shared" si="8"/>
        <v>0.10581771804632936</v>
      </c>
      <c r="AD70">
        <f t="shared" si="13"/>
        <v>1.8098177180463293</v>
      </c>
      <c r="AG70">
        <v>5.9</v>
      </c>
      <c r="AH70">
        <v>1.6339999999999999</v>
      </c>
      <c r="AI70">
        <f t="shared" si="9"/>
        <v>0.10571682987711235</v>
      </c>
      <c r="AJ70">
        <f t="shared" si="14"/>
        <v>1.7397168298771122</v>
      </c>
    </row>
    <row r="71" spans="4:36" x14ac:dyDescent="0.25">
      <c r="D71">
        <v>5.9</v>
      </c>
      <c r="E71">
        <v>5.4619999999999997</v>
      </c>
      <c r="I71">
        <v>6</v>
      </c>
      <c r="J71">
        <v>2.282</v>
      </c>
      <c r="K71">
        <f t="shared" si="5"/>
        <v>0.34978391874605042</v>
      </c>
      <c r="L71">
        <f t="shared" si="6"/>
        <v>2.6317839187460503</v>
      </c>
      <c r="O71">
        <v>6</v>
      </c>
      <c r="P71">
        <v>2.157</v>
      </c>
      <c r="Q71">
        <f t="shared" si="10"/>
        <v>0.18</v>
      </c>
      <c r="R71">
        <f t="shared" si="11"/>
        <v>2.3370000000000002</v>
      </c>
      <c r="U71">
        <v>6</v>
      </c>
      <c r="V71">
        <v>1.9810000000000001</v>
      </c>
      <c r="W71">
        <f t="shared" si="7"/>
        <v>0.2097345992016402</v>
      </c>
      <c r="X71">
        <f t="shared" si="12"/>
        <v>2.1907345992016403</v>
      </c>
      <c r="AA71">
        <v>6</v>
      </c>
      <c r="AB71">
        <v>1.6919999999999999</v>
      </c>
      <c r="AC71">
        <f t="shared" si="8"/>
        <v>0.10761123869118239</v>
      </c>
      <c r="AD71">
        <f t="shared" si="13"/>
        <v>1.7996112386911824</v>
      </c>
      <c r="AG71">
        <v>6</v>
      </c>
      <c r="AH71">
        <v>1.631</v>
      </c>
      <c r="AI71">
        <f t="shared" si="9"/>
        <v>0.10750864055299561</v>
      </c>
      <c r="AJ71">
        <f t="shared" si="14"/>
        <v>1.7385086405529957</v>
      </c>
    </row>
    <row r="72" spans="4:36" x14ac:dyDescent="0.25">
      <c r="D72">
        <v>6</v>
      </c>
      <c r="E72">
        <v>5.4619999999999997</v>
      </c>
      <c r="I72">
        <v>6.1</v>
      </c>
      <c r="J72">
        <v>2.2730000000000001</v>
      </c>
      <c r="K72">
        <f t="shared" si="5"/>
        <v>0.35561365072515122</v>
      </c>
      <c r="L72">
        <f t="shared" si="6"/>
        <v>2.6286136507251512</v>
      </c>
      <c r="O72">
        <v>6.1</v>
      </c>
      <c r="P72">
        <v>2.1480000000000001</v>
      </c>
      <c r="Q72">
        <f t="shared" si="10"/>
        <v>0.183</v>
      </c>
      <c r="R72">
        <f t="shared" si="11"/>
        <v>2.331</v>
      </c>
      <c r="U72">
        <v>6.1</v>
      </c>
      <c r="V72">
        <v>1.9810000000000001</v>
      </c>
      <c r="W72">
        <f t="shared" si="7"/>
        <v>0.21323017585500087</v>
      </c>
      <c r="X72">
        <f t="shared" si="12"/>
        <v>2.1942301758550009</v>
      </c>
      <c r="AA72">
        <v>6.1</v>
      </c>
      <c r="AB72">
        <v>1.6919999999999999</v>
      </c>
      <c r="AC72">
        <f t="shared" si="8"/>
        <v>0.10940475933603543</v>
      </c>
      <c r="AD72">
        <f t="shared" si="13"/>
        <v>1.8014047593360354</v>
      </c>
      <c r="AG72">
        <v>6.1</v>
      </c>
      <c r="AH72">
        <v>1.631</v>
      </c>
      <c r="AI72">
        <f t="shared" si="9"/>
        <v>0.10930045122887885</v>
      </c>
      <c r="AJ72">
        <f t="shared" si="14"/>
        <v>1.7403004512288789</v>
      </c>
    </row>
    <row r="73" spans="4:36" x14ac:dyDescent="0.25">
      <c r="D73">
        <v>6.1</v>
      </c>
      <c r="E73">
        <v>5.4619999999999997</v>
      </c>
      <c r="I73">
        <v>6.2</v>
      </c>
      <c r="J73">
        <v>2.2669999999999999</v>
      </c>
      <c r="K73">
        <f t="shared" si="5"/>
        <v>0.36144338270425208</v>
      </c>
      <c r="L73">
        <f t="shared" si="6"/>
        <v>2.6284433827042522</v>
      </c>
      <c r="O73">
        <v>6.2</v>
      </c>
      <c r="P73">
        <v>2.1360000000000001</v>
      </c>
      <c r="Q73">
        <f t="shared" si="10"/>
        <v>0.186</v>
      </c>
      <c r="R73">
        <f t="shared" si="11"/>
        <v>2.3220000000000001</v>
      </c>
      <c r="U73">
        <v>6.2</v>
      </c>
      <c r="V73">
        <v>1.9750000000000001</v>
      </c>
      <c r="W73">
        <f t="shared" si="7"/>
        <v>0.21672575250836154</v>
      </c>
      <c r="X73">
        <f t="shared" si="12"/>
        <v>2.1917257525083618</v>
      </c>
      <c r="AA73">
        <v>6.2</v>
      </c>
      <c r="AB73">
        <v>1.6950000000000001</v>
      </c>
      <c r="AC73">
        <f t="shared" si="8"/>
        <v>0.11119827998088848</v>
      </c>
      <c r="AD73">
        <f t="shared" si="13"/>
        <v>1.8061982799808884</v>
      </c>
      <c r="AG73">
        <v>6.2</v>
      </c>
      <c r="AH73">
        <v>1.625</v>
      </c>
      <c r="AI73">
        <f t="shared" si="9"/>
        <v>0.11109226190476212</v>
      </c>
      <c r="AJ73">
        <f t="shared" si="14"/>
        <v>1.7360922619047621</v>
      </c>
    </row>
    <row r="74" spans="4:36" x14ac:dyDescent="0.25">
      <c r="D74">
        <v>6.2</v>
      </c>
      <c r="E74">
        <v>5.4619999999999997</v>
      </c>
      <c r="I74">
        <v>6.3</v>
      </c>
      <c r="J74">
        <v>2.2570000000000001</v>
      </c>
      <c r="K74">
        <f t="shared" si="5"/>
        <v>0.36727311468335289</v>
      </c>
      <c r="L74">
        <f t="shared" si="6"/>
        <v>2.6242731146833531</v>
      </c>
      <c r="O74">
        <v>6.3</v>
      </c>
      <c r="P74">
        <v>2.133</v>
      </c>
      <c r="Q74">
        <f t="shared" si="10"/>
        <v>0.189</v>
      </c>
      <c r="R74">
        <f t="shared" si="11"/>
        <v>2.3220000000000001</v>
      </c>
      <c r="U74">
        <v>6.3</v>
      </c>
      <c r="V74">
        <v>1.972</v>
      </c>
      <c r="W74">
        <f t="shared" si="7"/>
        <v>0.22022132916172221</v>
      </c>
      <c r="X74">
        <f t="shared" si="12"/>
        <v>2.1922213291617223</v>
      </c>
      <c r="AA74">
        <v>6.3</v>
      </c>
      <c r="AB74">
        <v>1.6859999999999999</v>
      </c>
      <c r="AC74">
        <f t="shared" si="8"/>
        <v>0.1129918006257415</v>
      </c>
      <c r="AD74">
        <f t="shared" si="13"/>
        <v>1.7989918006257415</v>
      </c>
      <c r="AG74">
        <v>6.3</v>
      </c>
      <c r="AH74">
        <v>1.625</v>
      </c>
      <c r="AI74">
        <f t="shared" si="9"/>
        <v>0.11288407258064538</v>
      </c>
      <c r="AJ74">
        <f t="shared" si="14"/>
        <v>1.7378840725806455</v>
      </c>
    </row>
    <row r="75" spans="4:36" x14ac:dyDescent="0.25">
      <c r="D75">
        <v>6.3</v>
      </c>
      <c r="E75">
        <v>5.4560000000000004</v>
      </c>
      <c r="I75">
        <v>6.4</v>
      </c>
      <c r="J75">
        <v>2.23</v>
      </c>
      <c r="K75">
        <f t="shared" si="5"/>
        <v>0.37310284666245375</v>
      </c>
      <c r="L75">
        <f t="shared" si="6"/>
        <v>2.6031028466624537</v>
      </c>
      <c r="O75">
        <v>6.4</v>
      </c>
      <c r="P75">
        <v>2.133</v>
      </c>
      <c r="Q75">
        <f t="shared" si="10"/>
        <v>0.192</v>
      </c>
      <c r="R75">
        <f t="shared" si="11"/>
        <v>2.3250000000000002</v>
      </c>
      <c r="U75">
        <v>6.4</v>
      </c>
      <c r="V75">
        <v>1.966</v>
      </c>
      <c r="W75">
        <f t="shared" si="7"/>
        <v>0.22371690581508288</v>
      </c>
      <c r="X75">
        <f t="shared" si="12"/>
        <v>2.1897169058150827</v>
      </c>
      <c r="AA75">
        <v>6.4</v>
      </c>
      <c r="AB75">
        <v>1.6890000000000001</v>
      </c>
      <c r="AC75">
        <f t="shared" si="8"/>
        <v>0.11478532127059456</v>
      </c>
      <c r="AD75">
        <f t="shared" si="13"/>
        <v>1.8037853212705945</v>
      </c>
      <c r="AG75">
        <v>6.4</v>
      </c>
      <c r="AH75">
        <v>1.6160000000000001</v>
      </c>
      <c r="AI75">
        <f t="shared" si="9"/>
        <v>0.11467588325652865</v>
      </c>
      <c r="AJ75">
        <f t="shared" si="14"/>
        <v>1.7306758832565288</v>
      </c>
    </row>
    <row r="76" spans="4:36" x14ac:dyDescent="0.25">
      <c r="D76">
        <v>6.4</v>
      </c>
      <c r="E76">
        <v>5.4530000000000003</v>
      </c>
      <c r="I76">
        <v>6.5</v>
      </c>
      <c r="J76">
        <v>2.2360000000000002</v>
      </c>
      <c r="K76">
        <f t="shared" si="5"/>
        <v>0.37893257864155461</v>
      </c>
      <c r="L76">
        <f t="shared" si="6"/>
        <v>2.6149325786415547</v>
      </c>
      <c r="O76">
        <v>6.5</v>
      </c>
      <c r="P76">
        <v>2.1110000000000002</v>
      </c>
      <c r="Q76">
        <f t="shared" ref="Q76:Q107" si="15">O76*$O$5</f>
        <v>0.19500000000000001</v>
      </c>
      <c r="R76">
        <f t="shared" ref="R76:R107" si="16">P76+Q76</f>
        <v>2.306</v>
      </c>
      <c r="U76">
        <v>6.5</v>
      </c>
      <c r="V76">
        <v>1.9590000000000001</v>
      </c>
      <c r="W76">
        <f t="shared" si="7"/>
        <v>0.22721248246844356</v>
      </c>
      <c r="X76">
        <f t="shared" ref="X76:X107" si="17">V76+W76</f>
        <v>2.1862124824684437</v>
      </c>
      <c r="AA76">
        <v>6.5</v>
      </c>
      <c r="AB76">
        <v>1.6830000000000001</v>
      </c>
      <c r="AC76">
        <f t="shared" si="8"/>
        <v>0.1165788419154476</v>
      </c>
      <c r="AD76">
        <f t="shared" ref="AD76:AD107" si="18">AB76+AC76</f>
        <v>1.7995788419154477</v>
      </c>
      <c r="AG76">
        <v>6.5</v>
      </c>
      <c r="AH76">
        <v>1.6220000000000001</v>
      </c>
      <c r="AI76">
        <f t="shared" si="9"/>
        <v>0.11646769393241191</v>
      </c>
      <c r="AJ76">
        <f t="shared" ref="AJ76:AJ107" si="19">AH76+AI76</f>
        <v>1.738467693932412</v>
      </c>
    </row>
    <row r="77" spans="4:36" x14ac:dyDescent="0.25">
      <c r="D77">
        <v>6.5</v>
      </c>
      <c r="E77">
        <v>5.4619999999999997</v>
      </c>
      <c r="I77">
        <v>6.6</v>
      </c>
      <c r="J77">
        <v>2.23</v>
      </c>
      <c r="K77">
        <f t="shared" ref="K77:K140" si="20">I77*$I$5</f>
        <v>0.38476231062065541</v>
      </c>
      <c r="L77">
        <f t="shared" ref="L77:L140" si="21">J77+K77</f>
        <v>2.6147623106206552</v>
      </c>
      <c r="O77">
        <v>6.6</v>
      </c>
      <c r="P77">
        <v>2.1110000000000002</v>
      </c>
      <c r="Q77">
        <f t="shared" si="15"/>
        <v>0.19799999999999998</v>
      </c>
      <c r="R77">
        <f t="shared" si="16"/>
        <v>2.3090000000000002</v>
      </c>
      <c r="U77">
        <v>6.6</v>
      </c>
      <c r="V77">
        <v>1.9570000000000001</v>
      </c>
      <c r="W77">
        <f t="shared" ref="W77:W140" si="22">U77*$U$5</f>
        <v>0.2307080591218042</v>
      </c>
      <c r="X77">
        <f t="shared" si="17"/>
        <v>2.1877080591218041</v>
      </c>
      <c r="AA77">
        <v>6.6</v>
      </c>
      <c r="AB77">
        <v>1.6859999999999999</v>
      </c>
      <c r="AC77">
        <f t="shared" ref="AC77:AC140" si="23">AA77*$AA$5</f>
        <v>0.11837236256030062</v>
      </c>
      <c r="AD77">
        <f t="shared" si="18"/>
        <v>1.8043723625603005</v>
      </c>
      <c r="AG77">
        <v>6.6</v>
      </c>
      <c r="AH77">
        <v>1.613</v>
      </c>
      <c r="AI77">
        <f t="shared" ref="AI77:AI123" si="24">AG77*$AG$5</f>
        <v>0.11825950460829515</v>
      </c>
      <c r="AJ77">
        <f t="shared" si="19"/>
        <v>1.7312595046082953</v>
      </c>
    </row>
    <row r="78" spans="4:36" x14ac:dyDescent="0.25">
      <c r="D78">
        <v>6.6</v>
      </c>
      <c r="E78">
        <v>5.4530000000000003</v>
      </c>
      <c r="I78">
        <v>6.7</v>
      </c>
      <c r="J78">
        <v>2.2210000000000001</v>
      </c>
      <c r="K78">
        <f t="shared" si="20"/>
        <v>0.39059204259975627</v>
      </c>
      <c r="L78">
        <f t="shared" si="21"/>
        <v>2.6115920425997565</v>
      </c>
      <c r="O78">
        <v>6.7</v>
      </c>
      <c r="P78">
        <v>2.1110000000000002</v>
      </c>
      <c r="Q78">
        <f t="shared" si="15"/>
        <v>0.20099999999999998</v>
      </c>
      <c r="R78">
        <f t="shared" si="16"/>
        <v>2.3120000000000003</v>
      </c>
      <c r="U78">
        <v>6.7</v>
      </c>
      <c r="V78">
        <v>1.954</v>
      </c>
      <c r="W78">
        <f t="shared" si="22"/>
        <v>0.2342036357751649</v>
      </c>
      <c r="X78">
        <f t="shared" si="17"/>
        <v>2.1882036357751646</v>
      </c>
      <c r="AA78">
        <v>6.7</v>
      </c>
      <c r="AB78">
        <v>1.6830000000000001</v>
      </c>
      <c r="AC78">
        <f t="shared" si="23"/>
        <v>0.12016588320515367</v>
      </c>
      <c r="AD78">
        <f t="shared" si="18"/>
        <v>1.8031658832051538</v>
      </c>
      <c r="AG78">
        <v>6.7</v>
      </c>
      <c r="AH78">
        <v>1.619</v>
      </c>
      <c r="AI78">
        <f t="shared" si="24"/>
        <v>0.12005131528417842</v>
      </c>
      <c r="AJ78">
        <f t="shared" si="19"/>
        <v>1.7390513152841784</v>
      </c>
    </row>
    <row r="79" spans="4:36" x14ac:dyDescent="0.25">
      <c r="D79">
        <v>6.7</v>
      </c>
      <c r="E79">
        <v>5.4619999999999997</v>
      </c>
      <c r="I79">
        <v>6.8</v>
      </c>
      <c r="J79">
        <v>2.206</v>
      </c>
      <c r="K79">
        <f t="shared" si="20"/>
        <v>0.39642177457885708</v>
      </c>
      <c r="L79">
        <f t="shared" si="21"/>
        <v>2.6024217745788571</v>
      </c>
      <c r="O79">
        <v>6.8</v>
      </c>
      <c r="P79">
        <v>2.0990000000000002</v>
      </c>
      <c r="Q79">
        <f t="shared" si="15"/>
        <v>0.20399999999999999</v>
      </c>
      <c r="R79">
        <f t="shared" si="16"/>
        <v>2.3030000000000004</v>
      </c>
      <c r="U79">
        <v>6.8</v>
      </c>
      <c r="V79">
        <v>1.923</v>
      </c>
      <c r="W79">
        <f t="shared" si="22"/>
        <v>0.23769921242852554</v>
      </c>
      <c r="X79">
        <f t="shared" si="17"/>
        <v>2.1606992124285256</v>
      </c>
      <c r="AA79">
        <v>6.8</v>
      </c>
      <c r="AB79">
        <v>1.6739999999999999</v>
      </c>
      <c r="AC79">
        <f t="shared" si="23"/>
        <v>0.12195940385000671</v>
      </c>
      <c r="AD79">
        <f t="shared" si="18"/>
        <v>1.7959594038500066</v>
      </c>
      <c r="AG79">
        <v>6.8</v>
      </c>
      <c r="AH79">
        <v>1.6160000000000001</v>
      </c>
      <c r="AI79">
        <f t="shared" si="24"/>
        <v>0.12184312596006168</v>
      </c>
      <c r="AJ79">
        <f t="shared" si="19"/>
        <v>1.7378431259600617</v>
      </c>
    </row>
    <row r="80" spans="4:36" x14ac:dyDescent="0.25">
      <c r="D80">
        <v>6.8</v>
      </c>
      <c r="E80">
        <v>5.4619999999999997</v>
      </c>
      <c r="I80">
        <v>6.9</v>
      </c>
      <c r="J80">
        <v>2.2090000000000001</v>
      </c>
      <c r="K80">
        <f t="shared" si="20"/>
        <v>0.40225150655795794</v>
      </c>
      <c r="L80">
        <f t="shared" si="21"/>
        <v>2.611251506557958</v>
      </c>
      <c r="O80">
        <v>6.9</v>
      </c>
      <c r="P80">
        <v>2.0990000000000002</v>
      </c>
      <c r="Q80">
        <f t="shared" si="15"/>
        <v>0.20699999999999999</v>
      </c>
      <c r="R80">
        <f t="shared" si="16"/>
        <v>2.306</v>
      </c>
      <c r="U80">
        <v>6.9</v>
      </c>
      <c r="V80">
        <v>1.9379999999999999</v>
      </c>
      <c r="W80">
        <f t="shared" si="22"/>
        <v>0.24119478908188624</v>
      </c>
      <c r="X80">
        <f t="shared" si="17"/>
        <v>2.1791947890818864</v>
      </c>
      <c r="AA80">
        <v>6.9</v>
      </c>
      <c r="AB80">
        <v>1.6739999999999999</v>
      </c>
      <c r="AC80">
        <f t="shared" si="23"/>
        <v>0.12375292449485976</v>
      </c>
      <c r="AD80">
        <f t="shared" si="18"/>
        <v>1.7977529244948598</v>
      </c>
      <c r="AG80">
        <v>6.9</v>
      </c>
      <c r="AH80">
        <v>1.607</v>
      </c>
      <c r="AI80">
        <f t="shared" si="24"/>
        <v>0.12363493663594495</v>
      </c>
      <c r="AJ80">
        <f t="shared" si="19"/>
        <v>1.730634936635945</v>
      </c>
    </row>
    <row r="81" spans="9:36" x14ac:dyDescent="0.25">
      <c r="I81">
        <v>7</v>
      </c>
      <c r="J81">
        <v>2.1970000000000001</v>
      </c>
      <c r="K81">
        <f t="shared" si="20"/>
        <v>0.4080812385370588</v>
      </c>
      <c r="L81">
        <f t="shared" si="21"/>
        <v>2.6050812385370588</v>
      </c>
      <c r="O81">
        <v>7</v>
      </c>
      <c r="P81">
        <v>2.093</v>
      </c>
      <c r="Q81">
        <f t="shared" si="15"/>
        <v>0.21</v>
      </c>
      <c r="R81">
        <f t="shared" si="16"/>
        <v>2.3029999999999999</v>
      </c>
      <c r="U81">
        <v>7</v>
      </c>
      <c r="V81">
        <v>1.9379999999999999</v>
      </c>
      <c r="W81">
        <f t="shared" si="22"/>
        <v>0.24469036573524688</v>
      </c>
      <c r="X81">
        <f t="shared" si="17"/>
        <v>2.182690365735247</v>
      </c>
      <c r="AA81">
        <v>7</v>
      </c>
      <c r="AB81">
        <v>1.6679999999999999</v>
      </c>
      <c r="AC81">
        <f t="shared" si="23"/>
        <v>0.1255464451397128</v>
      </c>
      <c r="AD81">
        <f t="shared" si="18"/>
        <v>1.7935464451397127</v>
      </c>
      <c r="AG81">
        <v>7</v>
      </c>
      <c r="AH81">
        <v>1.6040000000000001</v>
      </c>
      <c r="AI81">
        <f t="shared" si="24"/>
        <v>0.12542674731182821</v>
      </c>
      <c r="AJ81">
        <f t="shared" si="19"/>
        <v>1.7294267473118283</v>
      </c>
    </row>
    <row r="82" spans="9:36" x14ac:dyDescent="0.25">
      <c r="I82">
        <v>7.1</v>
      </c>
      <c r="J82">
        <v>2.194</v>
      </c>
      <c r="K82">
        <f t="shared" si="20"/>
        <v>0.4139109705161596</v>
      </c>
      <c r="L82">
        <f t="shared" si="21"/>
        <v>2.6079109705161594</v>
      </c>
      <c r="O82">
        <v>7.1</v>
      </c>
      <c r="P82">
        <v>2.0840000000000001</v>
      </c>
      <c r="Q82">
        <f t="shared" si="15"/>
        <v>0.21299999999999999</v>
      </c>
      <c r="R82">
        <f t="shared" si="16"/>
        <v>2.2970000000000002</v>
      </c>
      <c r="U82">
        <v>7.1</v>
      </c>
      <c r="V82">
        <v>1.9319999999999999</v>
      </c>
      <c r="W82">
        <f t="shared" si="22"/>
        <v>0.24818594238860756</v>
      </c>
      <c r="X82">
        <f t="shared" si="17"/>
        <v>2.1801859423886074</v>
      </c>
      <c r="AA82">
        <v>7.1</v>
      </c>
      <c r="AB82">
        <v>1.665</v>
      </c>
      <c r="AC82">
        <f t="shared" si="23"/>
        <v>0.12733996578456583</v>
      </c>
      <c r="AD82">
        <f t="shared" si="18"/>
        <v>1.7923399657845658</v>
      </c>
      <c r="AG82">
        <v>7.1</v>
      </c>
      <c r="AH82">
        <v>1.5980000000000001</v>
      </c>
      <c r="AI82">
        <f t="shared" si="24"/>
        <v>0.12721855798771145</v>
      </c>
      <c r="AJ82">
        <f t="shared" si="19"/>
        <v>1.7252185579877115</v>
      </c>
    </row>
    <row r="83" spans="9:36" x14ac:dyDescent="0.25">
      <c r="I83">
        <v>7.2</v>
      </c>
      <c r="J83">
        <v>2.1909999999999998</v>
      </c>
      <c r="K83">
        <f t="shared" si="20"/>
        <v>0.41974070249526046</v>
      </c>
      <c r="L83">
        <f t="shared" si="21"/>
        <v>2.6107407024952605</v>
      </c>
      <c r="O83">
        <v>7.2</v>
      </c>
      <c r="P83">
        <v>2.0779999999999998</v>
      </c>
      <c r="Q83">
        <f t="shared" si="15"/>
        <v>0.216</v>
      </c>
      <c r="R83">
        <f t="shared" si="16"/>
        <v>2.294</v>
      </c>
      <c r="U83">
        <v>7.2</v>
      </c>
      <c r="V83">
        <v>1.923</v>
      </c>
      <c r="W83">
        <f t="shared" si="22"/>
        <v>0.25168151904196823</v>
      </c>
      <c r="X83">
        <f t="shared" si="17"/>
        <v>2.1746815190419682</v>
      </c>
      <c r="AA83">
        <v>7.2</v>
      </c>
      <c r="AB83">
        <v>1.665</v>
      </c>
      <c r="AC83">
        <f t="shared" si="23"/>
        <v>0.12913348642941888</v>
      </c>
      <c r="AD83">
        <f t="shared" si="18"/>
        <v>1.7941334864294189</v>
      </c>
      <c r="AG83">
        <v>7.2</v>
      </c>
      <c r="AH83">
        <v>1.6040000000000001</v>
      </c>
      <c r="AI83">
        <f t="shared" si="24"/>
        <v>0.12901036866359472</v>
      </c>
      <c r="AJ83">
        <f t="shared" si="19"/>
        <v>1.7330103686635949</v>
      </c>
    </row>
    <row r="84" spans="9:36" x14ac:dyDescent="0.25">
      <c r="I84">
        <v>7.3</v>
      </c>
      <c r="J84">
        <v>2.1749999999999998</v>
      </c>
      <c r="K84">
        <f t="shared" si="20"/>
        <v>0.42557043447436127</v>
      </c>
      <c r="L84">
        <f t="shared" si="21"/>
        <v>2.6005704344743612</v>
      </c>
      <c r="O84">
        <v>7.3</v>
      </c>
      <c r="P84">
        <v>2.069</v>
      </c>
      <c r="Q84">
        <f t="shared" si="15"/>
        <v>0.219</v>
      </c>
      <c r="R84">
        <f t="shared" si="16"/>
        <v>2.2879999999999998</v>
      </c>
      <c r="U84">
        <v>7.3</v>
      </c>
      <c r="V84">
        <v>1.923</v>
      </c>
      <c r="W84">
        <f t="shared" si="22"/>
        <v>0.25517709569532893</v>
      </c>
      <c r="X84">
        <f t="shared" si="17"/>
        <v>2.1781770956953288</v>
      </c>
      <c r="AA84">
        <v>7.3</v>
      </c>
      <c r="AB84">
        <v>1.661</v>
      </c>
      <c r="AC84">
        <f t="shared" si="23"/>
        <v>0.13092700707427191</v>
      </c>
      <c r="AD84">
        <f t="shared" si="18"/>
        <v>1.7919270070742719</v>
      </c>
      <c r="AG84">
        <v>7.3</v>
      </c>
      <c r="AH84">
        <v>1.5980000000000001</v>
      </c>
      <c r="AI84">
        <f t="shared" si="24"/>
        <v>0.13080217933947799</v>
      </c>
      <c r="AJ84">
        <f t="shared" si="19"/>
        <v>1.7288021793394781</v>
      </c>
    </row>
    <row r="85" spans="9:36" x14ac:dyDescent="0.25">
      <c r="I85">
        <v>7.4</v>
      </c>
      <c r="J85">
        <v>2.1720000000000002</v>
      </c>
      <c r="K85">
        <f t="shared" si="20"/>
        <v>0.43140016645346219</v>
      </c>
      <c r="L85">
        <f t="shared" si="21"/>
        <v>2.6034001664534623</v>
      </c>
      <c r="O85">
        <v>7.4</v>
      </c>
      <c r="P85">
        <v>2.0659999999999998</v>
      </c>
      <c r="Q85">
        <f t="shared" si="15"/>
        <v>0.222</v>
      </c>
      <c r="R85">
        <f t="shared" si="16"/>
        <v>2.2879999999999998</v>
      </c>
      <c r="U85">
        <v>7.4</v>
      </c>
      <c r="V85">
        <v>1.917</v>
      </c>
      <c r="W85">
        <f t="shared" si="22"/>
        <v>0.25867267234868957</v>
      </c>
      <c r="X85">
        <f t="shared" si="17"/>
        <v>2.1756726723486897</v>
      </c>
      <c r="AA85">
        <v>7.4</v>
      </c>
      <c r="AB85">
        <v>1.661</v>
      </c>
      <c r="AC85">
        <f t="shared" si="23"/>
        <v>0.13272052771912496</v>
      </c>
      <c r="AD85">
        <f t="shared" si="18"/>
        <v>1.793720527719125</v>
      </c>
      <c r="AG85">
        <v>7.4</v>
      </c>
      <c r="AH85">
        <v>1.601</v>
      </c>
      <c r="AI85">
        <f t="shared" si="24"/>
        <v>0.13259399001536126</v>
      </c>
      <c r="AJ85">
        <f t="shared" si="19"/>
        <v>1.7335939900153612</v>
      </c>
    </row>
    <row r="86" spans="9:36" x14ac:dyDescent="0.25">
      <c r="I86">
        <v>7.5</v>
      </c>
      <c r="J86">
        <v>2.169</v>
      </c>
      <c r="K86">
        <f t="shared" si="20"/>
        <v>0.43722989843256299</v>
      </c>
      <c r="L86">
        <f t="shared" si="21"/>
        <v>2.6062298984325629</v>
      </c>
      <c r="O86">
        <v>7.5</v>
      </c>
      <c r="P86">
        <v>2.06</v>
      </c>
      <c r="Q86">
        <f t="shared" si="15"/>
        <v>0.22499999999999998</v>
      </c>
      <c r="R86">
        <f t="shared" si="16"/>
        <v>2.2850000000000001</v>
      </c>
      <c r="U86">
        <v>7.5</v>
      </c>
      <c r="V86">
        <v>1.9139999999999999</v>
      </c>
      <c r="W86">
        <f t="shared" si="22"/>
        <v>0.26216824900205027</v>
      </c>
      <c r="X86">
        <f t="shared" si="17"/>
        <v>2.1761682490020502</v>
      </c>
      <c r="AA86">
        <v>7.5</v>
      </c>
      <c r="AB86">
        <v>1.659</v>
      </c>
      <c r="AC86">
        <f t="shared" si="23"/>
        <v>0.13451404836397798</v>
      </c>
      <c r="AD86">
        <f t="shared" si="18"/>
        <v>1.793514048363978</v>
      </c>
      <c r="AG86">
        <v>7.5</v>
      </c>
      <c r="AH86">
        <v>1.595</v>
      </c>
      <c r="AI86">
        <f t="shared" si="24"/>
        <v>0.13438580069124451</v>
      </c>
      <c r="AJ86">
        <f t="shared" si="19"/>
        <v>1.7293858006912446</v>
      </c>
    </row>
    <row r="87" spans="9:36" x14ac:dyDescent="0.25">
      <c r="I87">
        <v>7.6</v>
      </c>
      <c r="J87">
        <v>2.157</v>
      </c>
      <c r="K87">
        <f t="shared" si="20"/>
        <v>0.4430596304116638</v>
      </c>
      <c r="L87">
        <f t="shared" si="21"/>
        <v>2.6000596304116637</v>
      </c>
      <c r="O87">
        <v>7.6</v>
      </c>
      <c r="P87">
        <v>2.0510000000000002</v>
      </c>
      <c r="Q87">
        <f t="shared" si="15"/>
        <v>0.22799999999999998</v>
      </c>
      <c r="R87">
        <f t="shared" si="16"/>
        <v>2.2789999999999999</v>
      </c>
      <c r="U87">
        <v>7.6</v>
      </c>
      <c r="V87">
        <v>1.905</v>
      </c>
      <c r="W87">
        <f t="shared" si="22"/>
        <v>0.26566382565541091</v>
      </c>
      <c r="X87">
        <f t="shared" si="17"/>
        <v>2.1706638256554109</v>
      </c>
      <c r="AA87">
        <v>7.6</v>
      </c>
      <c r="AB87">
        <v>1.659</v>
      </c>
      <c r="AC87">
        <f t="shared" si="23"/>
        <v>0.13630756900883104</v>
      </c>
      <c r="AD87">
        <f t="shared" si="18"/>
        <v>1.7953075690088312</v>
      </c>
      <c r="AG87">
        <v>7.6</v>
      </c>
      <c r="AH87">
        <v>1.5980000000000001</v>
      </c>
      <c r="AI87">
        <f t="shared" si="24"/>
        <v>0.13617761136712775</v>
      </c>
      <c r="AJ87">
        <f t="shared" si="19"/>
        <v>1.7341776113671279</v>
      </c>
    </row>
    <row r="88" spans="9:36" x14ac:dyDescent="0.25">
      <c r="I88">
        <v>7.7</v>
      </c>
      <c r="J88">
        <v>2.1480000000000001</v>
      </c>
      <c r="K88">
        <f t="shared" si="20"/>
        <v>0.44888936239076466</v>
      </c>
      <c r="L88">
        <f t="shared" si="21"/>
        <v>2.596889362390765</v>
      </c>
      <c r="O88">
        <v>7.7</v>
      </c>
      <c r="P88">
        <v>2.0510000000000002</v>
      </c>
      <c r="Q88">
        <f t="shared" si="15"/>
        <v>0.23099999999999998</v>
      </c>
      <c r="R88">
        <f t="shared" si="16"/>
        <v>2.282</v>
      </c>
      <c r="U88">
        <v>7.7</v>
      </c>
      <c r="V88">
        <v>1.905</v>
      </c>
      <c r="W88">
        <f t="shared" si="22"/>
        <v>0.26915940230877161</v>
      </c>
      <c r="X88">
        <f t="shared" si="17"/>
        <v>2.1741594023087716</v>
      </c>
      <c r="AA88">
        <v>7.7</v>
      </c>
      <c r="AB88">
        <v>1.653</v>
      </c>
      <c r="AC88">
        <f t="shared" si="23"/>
        <v>0.13810108965368409</v>
      </c>
      <c r="AD88">
        <f t="shared" si="18"/>
        <v>1.7911010896536841</v>
      </c>
      <c r="AG88">
        <v>7.7</v>
      </c>
      <c r="AH88">
        <v>1.595</v>
      </c>
      <c r="AI88">
        <f t="shared" si="24"/>
        <v>0.13796942204301102</v>
      </c>
      <c r="AJ88">
        <f t="shared" si="19"/>
        <v>1.732969422043011</v>
      </c>
    </row>
    <row r="89" spans="9:36" x14ac:dyDescent="0.25">
      <c r="I89">
        <v>7.8</v>
      </c>
      <c r="J89">
        <v>2.145</v>
      </c>
      <c r="K89">
        <f t="shared" si="20"/>
        <v>0.45471909436986552</v>
      </c>
      <c r="L89">
        <f t="shared" si="21"/>
        <v>2.5997190943698656</v>
      </c>
      <c r="O89">
        <v>7.8</v>
      </c>
      <c r="P89">
        <v>2.0449999999999999</v>
      </c>
      <c r="Q89">
        <f t="shared" si="15"/>
        <v>0.23399999999999999</v>
      </c>
      <c r="R89">
        <f t="shared" si="16"/>
        <v>2.2789999999999999</v>
      </c>
      <c r="U89">
        <v>7.8</v>
      </c>
      <c r="V89">
        <v>1.9019999999999999</v>
      </c>
      <c r="W89">
        <f t="shared" si="22"/>
        <v>0.27265497896213226</v>
      </c>
      <c r="X89">
        <f t="shared" si="17"/>
        <v>2.1746549789621321</v>
      </c>
      <c r="AA89">
        <v>7.8</v>
      </c>
      <c r="AB89">
        <v>1.653</v>
      </c>
      <c r="AC89">
        <f t="shared" si="23"/>
        <v>0.13989461029853711</v>
      </c>
      <c r="AD89">
        <f t="shared" si="18"/>
        <v>1.792894610298537</v>
      </c>
      <c r="AG89">
        <v>7.8</v>
      </c>
      <c r="AH89">
        <v>1.5920000000000001</v>
      </c>
      <c r="AI89">
        <f t="shared" si="24"/>
        <v>0.13976123271889429</v>
      </c>
      <c r="AJ89">
        <f t="shared" si="19"/>
        <v>1.7317612327188945</v>
      </c>
    </row>
    <row r="90" spans="9:36" x14ac:dyDescent="0.25">
      <c r="I90">
        <v>7.9</v>
      </c>
      <c r="J90">
        <v>2.133</v>
      </c>
      <c r="K90">
        <f t="shared" si="20"/>
        <v>0.46054882634896638</v>
      </c>
      <c r="L90">
        <f t="shared" si="21"/>
        <v>2.5935488263489663</v>
      </c>
      <c r="O90">
        <v>7.9</v>
      </c>
      <c r="P90">
        <v>2.0390000000000001</v>
      </c>
      <c r="Q90">
        <f t="shared" si="15"/>
        <v>0.23699999999999999</v>
      </c>
      <c r="R90">
        <f t="shared" si="16"/>
        <v>2.2760000000000002</v>
      </c>
      <c r="U90">
        <v>7.9</v>
      </c>
      <c r="V90">
        <v>1.8959999999999999</v>
      </c>
      <c r="W90">
        <f t="shared" si="22"/>
        <v>0.27615055561549295</v>
      </c>
      <c r="X90">
        <f t="shared" si="17"/>
        <v>2.172150555615493</v>
      </c>
      <c r="AA90">
        <v>7.9</v>
      </c>
      <c r="AB90">
        <v>1.659</v>
      </c>
      <c r="AC90">
        <f t="shared" si="23"/>
        <v>0.14168813094339017</v>
      </c>
      <c r="AD90">
        <f t="shared" si="18"/>
        <v>1.8006881309433902</v>
      </c>
      <c r="AG90">
        <v>7.9</v>
      </c>
      <c r="AH90">
        <v>1.589</v>
      </c>
      <c r="AI90">
        <f t="shared" si="24"/>
        <v>0.14155304339477756</v>
      </c>
      <c r="AJ90">
        <f t="shared" si="19"/>
        <v>1.7305530433947776</v>
      </c>
    </row>
    <row r="91" spans="9:36" x14ac:dyDescent="0.25">
      <c r="I91">
        <v>8</v>
      </c>
      <c r="J91">
        <v>2.1240000000000001</v>
      </c>
      <c r="K91">
        <f t="shared" si="20"/>
        <v>0.46637855832806718</v>
      </c>
      <c r="L91">
        <f t="shared" si="21"/>
        <v>2.5903785583280672</v>
      </c>
      <c r="O91">
        <v>8</v>
      </c>
      <c r="P91">
        <v>2.036</v>
      </c>
      <c r="Q91">
        <f t="shared" si="15"/>
        <v>0.24</v>
      </c>
      <c r="R91">
        <f t="shared" si="16"/>
        <v>2.2759999999999998</v>
      </c>
      <c r="U91">
        <v>8</v>
      </c>
      <c r="V91">
        <v>1.8839999999999999</v>
      </c>
      <c r="W91">
        <f t="shared" si="22"/>
        <v>0.2796461322688536</v>
      </c>
      <c r="X91">
        <f t="shared" si="17"/>
        <v>2.1636461322688536</v>
      </c>
      <c r="AA91">
        <v>8</v>
      </c>
      <c r="AB91">
        <v>1.649</v>
      </c>
      <c r="AC91">
        <f t="shared" si="23"/>
        <v>0.14348165158824319</v>
      </c>
      <c r="AD91">
        <f t="shared" si="18"/>
        <v>1.7924816515882431</v>
      </c>
      <c r="AG91">
        <v>8</v>
      </c>
      <c r="AH91">
        <v>1.595</v>
      </c>
      <c r="AI91">
        <f t="shared" si="24"/>
        <v>0.1433448540706608</v>
      </c>
      <c r="AJ91">
        <f t="shared" si="19"/>
        <v>1.7383448540706607</v>
      </c>
    </row>
    <row r="92" spans="9:36" x14ac:dyDescent="0.25">
      <c r="I92">
        <v>8.1</v>
      </c>
      <c r="J92">
        <v>2.1269999999999998</v>
      </c>
      <c r="K92">
        <f t="shared" si="20"/>
        <v>0.47220829030716799</v>
      </c>
      <c r="L92">
        <f t="shared" si="21"/>
        <v>2.5992082903071676</v>
      </c>
      <c r="O92">
        <v>8.1</v>
      </c>
      <c r="P92">
        <v>2.0259999999999998</v>
      </c>
      <c r="Q92">
        <f t="shared" si="15"/>
        <v>0.24299999999999999</v>
      </c>
      <c r="R92">
        <f t="shared" si="16"/>
        <v>2.2689999999999997</v>
      </c>
      <c r="U92">
        <v>8.1</v>
      </c>
      <c r="V92">
        <v>1.89</v>
      </c>
      <c r="W92">
        <f t="shared" si="22"/>
        <v>0.28314170892221424</v>
      </c>
      <c r="X92">
        <f t="shared" si="17"/>
        <v>2.173141708922214</v>
      </c>
      <c r="AA92">
        <v>8.1</v>
      </c>
      <c r="AB92">
        <v>1.6459999999999999</v>
      </c>
      <c r="AC92">
        <f t="shared" si="23"/>
        <v>0.14527517223309622</v>
      </c>
      <c r="AD92">
        <f t="shared" si="18"/>
        <v>1.7912751722330962</v>
      </c>
      <c r="AG92">
        <v>8.1</v>
      </c>
      <c r="AH92">
        <v>1.5860000000000001</v>
      </c>
      <c r="AI92">
        <f t="shared" si="24"/>
        <v>0.14513666474654405</v>
      </c>
      <c r="AJ92">
        <f t="shared" si="19"/>
        <v>1.731136664746544</v>
      </c>
    </row>
    <row r="93" spans="9:36" x14ac:dyDescent="0.25">
      <c r="I93">
        <v>8.1999999999999993</v>
      </c>
      <c r="J93">
        <v>2.1110000000000002</v>
      </c>
      <c r="K93">
        <f t="shared" si="20"/>
        <v>0.47803802228626885</v>
      </c>
      <c r="L93">
        <f t="shared" si="21"/>
        <v>2.5890380222862692</v>
      </c>
      <c r="O93">
        <v>8.1999999999999993</v>
      </c>
      <c r="P93">
        <v>2.0169999999999999</v>
      </c>
      <c r="Q93">
        <f t="shared" si="15"/>
        <v>0.24599999999999997</v>
      </c>
      <c r="R93">
        <f t="shared" si="16"/>
        <v>2.2629999999999999</v>
      </c>
      <c r="U93">
        <v>8.1999999999999993</v>
      </c>
      <c r="V93">
        <v>1.8839999999999999</v>
      </c>
      <c r="W93">
        <f t="shared" si="22"/>
        <v>0.28663728557557494</v>
      </c>
      <c r="X93">
        <f t="shared" si="17"/>
        <v>2.1706372855755749</v>
      </c>
      <c r="AA93">
        <v>8.1999999999999993</v>
      </c>
      <c r="AB93">
        <v>1.649</v>
      </c>
      <c r="AC93">
        <f t="shared" si="23"/>
        <v>0.14706869287794927</v>
      </c>
      <c r="AD93">
        <f t="shared" si="18"/>
        <v>1.7960686928779492</v>
      </c>
      <c r="AG93">
        <v>8.1999999999999993</v>
      </c>
      <c r="AH93">
        <v>1.5860000000000001</v>
      </c>
      <c r="AI93">
        <f t="shared" si="24"/>
        <v>0.14692847542242732</v>
      </c>
      <c r="AJ93">
        <f t="shared" si="19"/>
        <v>1.7329284754224275</v>
      </c>
    </row>
    <row r="94" spans="9:36" x14ac:dyDescent="0.25">
      <c r="I94">
        <v>8.3000000000000007</v>
      </c>
      <c r="J94">
        <v>2.0990000000000002</v>
      </c>
      <c r="K94">
        <f t="shared" si="20"/>
        <v>0.48386775426536976</v>
      </c>
      <c r="L94">
        <f t="shared" si="21"/>
        <v>2.58286775426537</v>
      </c>
      <c r="O94">
        <v>8.3000000000000007</v>
      </c>
      <c r="P94">
        <v>2.0139999999999998</v>
      </c>
      <c r="Q94">
        <f t="shared" si="15"/>
        <v>0.249</v>
      </c>
      <c r="R94">
        <f t="shared" si="16"/>
        <v>2.2629999999999999</v>
      </c>
      <c r="U94">
        <v>8.3000000000000007</v>
      </c>
      <c r="V94">
        <v>1.8680000000000001</v>
      </c>
      <c r="W94">
        <f t="shared" si="22"/>
        <v>0.29013286222893564</v>
      </c>
      <c r="X94">
        <f t="shared" si="17"/>
        <v>2.1581328622289355</v>
      </c>
      <c r="AA94">
        <v>8.3000000000000007</v>
      </c>
      <c r="AB94">
        <v>1.643</v>
      </c>
      <c r="AC94">
        <f t="shared" si="23"/>
        <v>0.14886221352280232</v>
      </c>
      <c r="AD94">
        <f t="shared" si="18"/>
        <v>1.7918622135228024</v>
      </c>
      <c r="AG94">
        <v>8.3000000000000007</v>
      </c>
      <c r="AH94">
        <v>1.583</v>
      </c>
      <c r="AI94">
        <f t="shared" si="24"/>
        <v>0.14872028609831059</v>
      </c>
      <c r="AJ94">
        <f t="shared" si="19"/>
        <v>1.7317202860983105</v>
      </c>
    </row>
    <row r="95" spans="9:36" x14ac:dyDescent="0.25">
      <c r="I95">
        <v>8.4</v>
      </c>
      <c r="J95">
        <v>2.1019999999999999</v>
      </c>
      <c r="K95">
        <f t="shared" si="20"/>
        <v>0.48969748624447057</v>
      </c>
      <c r="L95">
        <f t="shared" si="21"/>
        <v>2.5916974862444704</v>
      </c>
      <c r="O95">
        <v>8.4</v>
      </c>
      <c r="P95">
        <v>2.0139999999999998</v>
      </c>
      <c r="Q95">
        <f t="shared" si="15"/>
        <v>0.252</v>
      </c>
      <c r="R95">
        <f t="shared" si="16"/>
        <v>2.266</v>
      </c>
      <c r="U95">
        <v>8.4</v>
      </c>
      <c r="V95">
        <v>1.8680000000000001</v>
      </c>
      <c r="W95">
        <f t="shared" si="22"/>
        <v>0.29362843888229628</v>
      </c>
      <c r="X95">
        <f t="shared" si="17"/>
        <v>2.1616284388822962</v>
      </c>
      <c r="AA95">
        <v>8.4</v>
      </c>
      <c r="AB95">
        <v>1.6339999999999999</v>
      </c>
      <c r="AC95">
        <f t="shared" si="23"/>
        <v>0.15065573416765535</v>
      </c>
      <c r="AD95">
        <f t="shared" si="18"/>
        <v>1.7846557341676552</v>
      </c>
      <c r="AG95">
        <v>8.4</v>
      </c>
      <c r="AH95">
        <v>1.583</v>
      </c>
      <c r="AI95">
        <f t="shared" si="24"/>
        <v>0.15051209677419386</v>
      </c>
      <c r="AJ95">
        <f t="shared" si="19"/>
        <v>1.7335120967741937</v>
      </c>
    </row>
    <row r="96" spans="9:36" x14ac:dyDescent="0.25">
      <c r="I96">
        <v>8.5</v>
      </c>
      <c r="J96">
        <v>2.0960000000000001</v>
      </c>
      <c r="K96">
        <f t="shared" si="20"/>
        <v>0.49552721822357138</v>
      </c>
      <c r="L96">
        <f t="shared" si="21"/>
        <v>2.5915272182235713</v>
      </c>
      <c r="O96">
        <v>8.5</v>
      </c>
      <c r="P96">
        <v>1.99</v>
      </c>
      <c r="Q96">
        <f t="shared" si="15"/>
        <v>0.255</v>
      </c>
      <c r="R96">
        <f t="shared" si="16"/>
        <v>2.2450000000000001</v>
      </c>
      <c r="U96">
        <v>8.5</v>
      </c>
      <c r="V96">
        <v>1.8680000000000001</v>
      </c>
      <c r="W96">
        <f t="shared" si="22"/>
        <v>0.29712401553565693</v>
      </c>
      <c r="X96">
        <f t="shared" si="17"/>
        <v>2.1651240155356568</v>
      </c>
      <c r="AA96">
        <v>8.5</v>
      </c>
      <c r="AB96">
        <v>1.637</v>
      </c>
      <c r="AC96">
        <f t="shared" si="23"/>
        <v>0.1524492548125084</v>
      </c>
      <c r="AD96">
        <f t="shared" si="18"/>
        <v>1.7894492548125085</v>
      </c>
      <c r="AG96">
        <v>8.5</v>
      </c>
      <c r="AH96">
        <v>1.5860000000000001</v>
      </c>
      <c r="AI96">
        <f t="shared" si="24"/>
        <v>0.1523039074500771</v>
      </c>
      <c r="AJ96">
        <f t="shared" si="19"/>
        <v>1.7383039074500772</v>
      </c>
    </row>
    <row r="97" spans="9:36" x14ac:dyDescent="0.25">
      <c r="I97">
        <v>8.6</v>
      </c>
      <c r="J97">
        <v>2.0840000000000001</v>
      </c>
      <c r="K97">
        <f t="shared" si="20"/>
        <v>0.50135695020267224</v>
      </c>
      <c r="L97">
        <f t="shared" si="21"/>
        <v>2.5853569502026721</v>
      </c>
      <c r="O97">
        <v>8.6</v>
      </c>
      <c r="P97">
        <v>2.0019999999999998</v>
      </c>
      <c r="Q97">
        <f t="shared" si="15"/>
        <v>0.25800000000000001</v>
      </c>
      <c r="R97">
        <f t="shared" si="16"/>
        <v>2.2599999999999998</v>
      </c>
      <c r="U97">
        <v>8.6</v>
      </c>
      <c r="V97">
        <v>1.8680000000000001</v>
      </c>
      <c r="W97">
        <f t="shared" si="22"/>
        <v>0.30061959218901763</v>
      </c>
      <c r="X97">
        <f t="shared" si="17"/>
        <v>2.1686195921890179</v>
      </c>
      <c r="AA97">
        <v>8.6</v>
      </c>
      <c r="AB97">
        <v>1.637</v>
      </c>
      <c r="AC97">
        <f t="shared" si="23"/>
        <v>0.15424277545736143</v>
      </c>
      <c r="AD97">
        <f t="shared" si="18"/>
        <v>1.7912427754573614</v>
      </c>
      <c r="AG97">
        <v>8.6</v>
      </c>
      <c r="AH97">
        <v>1.579</v>
      </c>
      <c r="AI97">
        <f t="shared" si="24"/>
        <v>0.15409571812596035</v>
      </c>
      <c r="AJ97">
        <f t="shared" si="19"/>
        <v>1.7330957181259603</v>
      </c>
    </row>
    <row r="98" spans="9:36" x14ac:dyDescent="0.25">
      <c r="I98">
        <v>8.6999999999999993</v>
      </c>
      <c r="J98">
        <v>2.0840000000000001</v>
      </c>
      <c r="K98">
        <f t="shared" si="20"/>
        <v>0.50718668218177299</v>
      </c>
      <c r="L98">
        <f t="shared" si="21"/>
        <v>2.5911866821817728</v>
      </c>
      <c r="O98">
        <v>8.6999999999999993</v>
      </c>
      <c r="P98">
        <v>1.9990000000000001</v>
      </c>
      <c r="Q98">
        <f t="shared" si="15"/>
        <v>0.26099999999999995</v>
      </c>
      <c r="R98">
        <f t="shared" si="16"/>
        <v>2.2600000000000002</v>
      </c>
      <c r="U98">
        <v>8.6999999999999993</v>
      </c>
      <c r="V98">
        <v>1.8680000000000001</v>
      </c>
      <c r="W98">
        <f t="shared" si="22"/>
        <v>0.30411516884237827</v>
      </c>
      <c r="X98">
        <f t="shared" si="17"/>
        <v>2.1721151688423785</v>
      </c>
      <c r="AA98">
        <v>8.6999999999999993</v>
      </c>
      <c r="AB98">
        <v>1.637</v>
      </c>
      <c r="AC98">
        <f t="shared" si="23"/>
        <v>0.15603629610221445</v>
      </c>
      <c r="AD98">
        <f t="shared" si="18"/>
        <v>1.7930362961022144</v>
      </c>
      <c r="AG98">
        <v>8.6999999999999993</v>
      </c>
      <c r="AH98">
        <v>1.573</v>
      </c>
      <c r="AI98">
        <f t="shared" si="24"/>
        <v>0.15588752880184362</v>
      </c>
      <c r="AJ98">
        <f t="shared" si="19"/>
        <v>1.7288875288018435</v>
      </c>
    </row>
    <row r="99" spans="9:36" x14ac:dyDescent="0.25">
      <c r="I99">
        <v>8.8000000000000007</v>
      </c>
      <c r="J99">
        <v>2.0779999999999998</v>
      </c>
      <c r="K99">
        <f t="shared" si="20"/>
        <v>0.51301641416087396</v>
      </c>
      <c r="L99">
        <f t="shared" si="21"/>
        <v>2.5910164141608738</v>
      </c>
      <c r="O99">
        <v>8.8000000000000007</v>
      </c>
      <c r="P99">
        <v>1.996</v>
      </c>
      <c r="Q99">
        <f t="shared" si="15"/>
        <v>0.26400000000000001</v>
      </c>
      <c r="R99">
        <f t="shared" si="16"/>
        <v>2.2599999999999998</v>
      </c>
      <c r="U99">
        <v>8.8000000000000007</v>
      </c>
      <c r="V99">
        <v>1.859</v>
      </c>
      <c r="W99">
        <f t="shared" si="22"/>
        <v>0.30761074549573897</v>
      </c>
      <c r="X99">
        <f t="shared" si="17"/>
        <v>2.1666107454957388</v>
      </c>
      <c r="AA99">
        <v>8.8000000000000007</v>
      </c>
      <c r="AB99">
        <v>1.6339999999999999</v>
      </c>
      <c r="AC99">
        <f t="shared" si="23"/>
        <v>0.15782981674706753</v>
      </c>
      <c r="AD99">
        <f t="shared" si="18"/>
        <v>1.7918298167470674</v>
      </c>
      <c r="AG99">
        <v>8.8000000000000007</v>
      </c>
      <c r="AH99">
        <v>1.579</v>
      </c>
      <c r="AI99">
        <f t="shared" si="24"/>
        <v>0.15767933947772689</v>
      </c>
      <c r="AJ99">
        <f t="shared" si="19"/>
        <v>1.7366793394777269</v>
      </c>
    </row>
    <row r="100" spans="9:36" x14ac:dyDescent="0.25">
      <c r="I100">
        <v>8.9</v>
      </c>
      <c r="J100">
        <v>2.069</v>
      </c>
      <c r="K100">
        <f t="shared" si="20"/>
        <v>0.51884614613997471</v>
      </c>
      <c r="L100">
        <f t="shared" si="21"/>
        <v>2.5878461461399747</v>
      </c>
      <c r="O100">
        <v>8.9</v>
      </c>
      <c r="P100">
        <v>1.9870000000000001</v>
      </c>
      <c r="Q100">
        <f t="shared" si="15"/>
        <v>0.26700000000000002</v>
      </c>
      <c r="R100">
        <f t="shared" si="16"/>
        <v>2.254</v>
      </c>
      <c r="U100">
        <v>8.9</v>
      </c>
      <c r="V100">
        <v>1.8560000000000001</v>
      </c>
      <c r="W100">
        <f t="shared" si="22"/>
        <v>0.31110632214909961</v>
      </c>
      <c r="X100">
        <f t="shared" si="17"/>
        <v>2.1671063221490998</v>
      </c>
      <c r="AA100">
        <v>8.9</v>
      </c>
      <c r="AB100">
        <v>1.6339999999999999</v>
      </c>
      <c r="AC100">
        <f t="shared" si="23"/>
        <v>0.15962333739192056</v>
      </c>
      <c r="AD100">
        <f t="shared" si="18"/>
        <v>1.7936233373919204</v>
      </c>
      <c r="AG100">
        <v>8.9</v>
      </c>
      <c r="AH100">
        <v>1.5609999999999999</v>
      </c>
      <c r="AI100">
        <f t="shared" si="24"/>
        <v>0.15947115015361016</v>
      </c>
      <c r="AJ100">
        <f t="shared" si="19"/>
        <v>1.7204711501536101</v>
      </c>
    </row>
    <row r="101" spans="9:36" x14ac:dyDescent="0.25">
      <c r="I101">
        <v>9</v>
      </c>
      <c r="J101">
        <v>2.069</v>
      </c>
      <c r="K101">
        <f t="shared" si="20"/>
        <v>0.52467587811907557</v>
      </c>
      <c r="L101">
        <f t="shared" si="21"/>
        <v>2.5936758781190754</v>
      </c>
      <c r="O101">
        <v>9</v>
      </c>
      <c r="P101">
        <v>1.984</v>
      </c>
      <c r="Q101">
        <f t="shared" si="15"/>
        <v>0.27</v>
      </c>
      <c r="R101">
        <f t="shared" si="16"/>
        <v>2.254</v>
      </c>
      <c r="U101">
        <v>9</v>
      </c>
      <c r="V101">
        <v>1.8560000000000001</v>
      </c>
      <c r="W101">
        <f t="shared" si="22"/>
        <v>0.31460189880246031</v>
      </c>
      <c r="X101">
        <f t="shared" si="17"/>
        <v>2.1706018988024605</v>
      </c>
      <c r="AA101">
        <v>9</v>
      </c>
      <c r="AB101">
        <v>1.631</v>
      </c>
      <c r="AC101">
        <f t="shared" si="23"/>
        <v>0.16141685803677358</v>
      </c>
      <c r="AD101">
        <f t="shared" si="18"/>
        <v>1.7924168580367736</v>
      </c>
      <c r="AG101">
        <v>9</v>
      </c>
      <c r="AH101">
        <v>1.5580000000000001</v>
      </c>
      <c r="AI101">
        <f t="shared" si="24"/>
        <v>0.1612629608294934</v>
      </c>
      <c r="AJ101">
        <f t="shared" si="19"/>
        <v>1.7192629608294934</v>
      </c>
    </row>
    <row r="102" spans="9:36" x14ac:dyDescent="0.25">
      <c r="I102">
        <v>9.1</v>
      </c>
      <c r="J102">
        <v>2.06</v>
      </c>
      <c r="K102">
        <f t="shared" si="20"/>
        <v>0.53050561009817643</v>
      </c>
      <c r="L102">
        <f t="shared" si="21"/>
        <v>2.5905056100981767</v>
      </c>
      <c r="O102">
        <v>9.1</v>
      </c>
      <c r="P102">
        <v>1.972</v>
      </c>
      <c r="Q102">
        <f t="shared" si="15"/>
        <v>0.27299999999999996</v>
      </c>
      <c r="R102">
        <f t="shared" si="16"/>
        <v>2.2450000000000001</v>
      </c>
      <c r="U102">
        <v>9.1</v>
      </c>
      <c r="V102">
        <v>1.847</v>
      </c>
      <c r="W102">
        <f t="shared" si="22"/>
        <v>0.31809747545582095</v>
      </c>
      <c r="X102">
        <f t="shared" si="17"/>
        <v>2.1650974754558208</v>
      </c>
      <c r="AA102">
        <v>9.1</v>
      </c>
      <c r="AB102">
        <v>1.631</v>
      </c>
      <c r="AC102">
        <f t="shared" si="23"/>
        <v>0.16321037868162663</v>
      </c>
      <c r="AD102">
        <f t="shared" si="18"/>
        <v>1.7942103786816266</v>
      </c>
      <c r="AG102">
        <v>9.1</v>
      </c>
      <c r="AH102">
        <v>1.5760000000000001</v>
      </c>
      <c r="AI102">
        <f t="shared" si="24"/>
        <v>0.16305477150537667</v>
      </c>
      <c r="AJ102">
        <f t="shared" si="19"/>
        <v>1.7390547715053768</v>
      </c>
    </row>
    <row r="103" spans="9:36" x14ac:dyDescent="0.25">
      <c r="I103">
        <v>9.1999999999999993</v>
      </c>
      <c r="J103">
        <v>2.06</v>
      </c>
      <c r="K103">
        <f t="shared" si="20"/>
        <v>0.53633534207727718</v>
      </c>
      <c r="L103">
        <f t="shared" si="21"/>
        <v>2.5963353420772775</v>
      </c>
      <c r="O103">
        <v>9.1999999999999993</v>
      </c>
      <c r="P103">
        <v>1.966</v>
      </c>
      <c r="Q103">
        <f t="shared" si="15"/>
        <v>0.27599999999999997</v>
      </c>
      <c r="R103">
        <f t="shared" si="16"/>
        <v>2.242</v>
      </c>
      <c r="U103">
        <v>9.1999999999999993</v>
      </c>
      <c r="V103">
        <v>1.847</v>
      </c>
      <c r="W103">
        <f t="shared" si="22"/>
        <v>0.3215930521091816</v>
      </c>
      <c r="X103">
        <f t="shared" si="17"/>
        <v>2.1685930521091814</v>
      </c>
      <c r="AA103">
        <v>9.1999999999999993</v>
      </c>
      <c r="AB103">
        <v>1.631</v>
      </c>
      <c r="AC103">
        <f t="shared" si="23"/>
        <v>0.16500389932647966</v>
      </c>
      <c r="AD103">
        <f t="shared" si="18"/>
        <v>1.7960038993264797</v>
      </c>
      <c r="AG103">
        <v>9.1999999999999993</v>
      </c>
      <c r="AH103">
        <v>1.57</v>
      </c>
      <c r="AI103">
        <f t="shared" si="24"/>
        <v>0.16484658218125992</v>
      </c>
      <c r="AJ103">
        <f t="shared" si="19"/>
        <v>1.73484658218126</v>
      </c>
    </row>
    <row r="104" spans="9:36" x14ac:dyDescent="0.25">
      <c r="I104">
        <v>9.3000000000000007</v>
      </c>
      <c r="J104">
        <v>2.0510000000000002</v>
      </c>
      <c r="K104">
        <f t="shared" si="20"/>
        <v>0.54216507405637815</v>
      </c>
      <c r="L104">
        <f t="shared" si="21"/>
        <v>2.5931650740563783</v>
      </c>
      <c r="O104">
        <v>9.3000000000000007</v>
      </c>
      <c r="P104">
        <v>1.966</v>
      </c>
      <c r="Q104">
        <f t="shared" si="15"/>
        <v>0.27900000000000003</v>
      </c>
      <c r="R104">
        <f t="shared" si="16"/>
        <v>2.2450000000000001</v>
      </c>
      <c r="U104">
        <v>9.3000000000000007</v>
      </c>
      <c r="V104">
        <v>1.841</v>
      </c>
      <c r="W104">
        <f t="shared" si="22"/>
        <v>0.32508862876254235</v>
      </c>
      <c r="X104">
        <f t="shared" si="17"/>
        <v>2.1660886287625423</v>
      </c>
      <c r="AA104">
        <v>9.3000000000000007</v>
      </c>
      <c r="AB104">
        <v>1.6220000000000001</v>
      </c>
      <c r="AC104">
        <f t="shared" si="23"/>
        <v>0.16679741997133271</v>
      </c>
      <c r="AD104">
        <f t="shared" si="18"/>
        <v>1.7887974199713328</v>
      </c>
      <c r="AG104">
        <v>9.3000000000000007</v>
      </c>
      <c r="AH104">
        <v>1.5609999999999999</v>
      </c>
      <c r="AI104">
        <f t="shared" si="24"/>
        <v>0.16663839285714319</v>
      </c>
      <c r="AJ104">
        <f t="shared" si="19"/>
        <v>1.727638392857143</v>
      </c>
    </row>
    <row r="105" spans="9:36" x14ac:dyDescent="0.25">
      <c r="I105">
        <v>9.4</v>
      </c>
      <c r="J105">
        <v>2.048</v>
      </c>
      <c r="K105">
        <f t="shared" si="20"/>
        <v>0.54799480603547901</v>
      </c>
      <c r="L105">
        <f t="shared" si="21"/>
        <v>2.5959948060354789</v>
      </c>
      <c r="O105">
        <v>9.4</v>
      </c>
      <c r="P105">
        <v>1.966</v>
      </c>
      <c r="Q105">
        <f t="shared" si="15"/>
        <v>0.28199999999999997</v>
      </c>
      <c r="R105">
        <f t="shared" si="16"/>
        <v>2.2479999999999998</v>
      </c>
      <c r="U105">
        <v>9.4</v>
      </c>
      <c r="V105">
        <v>1.841</v>
      </c>
      <c r="W105">
        <f t="shared" si="22"/>
        <v>0.328584205415903</v>
      </c>
      <c r="X105">
        <f t="shared" si="17"/>
        <v>2.1695842054159029</v>
      </c>
      <c r="AA105">
        <v>9.4</v>
      </c>
      <c r="AB105">
        <v>1.625</v>
      </c>
      <c r="AC105">
        <f t="shared" si="23"/>
        <v>0.16859094061618576</v>
      </c>
      <c r="AD105">
        <f t="shared" si="18"/>
        <v>1.7935909406161858</v>
      </c>
      <c r="AG105">
        <v>9.4</v>
      </c>
      <c r="AH105">
        <v>1.5369999999999999</v>
      </c>
      <c r="AI105">
        <f t="shared" si="24"/>
        <v>0.16843020353302646</v>
      </c>
      <c r="AJ105">
        <f t="shared" si="19"/>
        <v>1.7054302035330264</v>
      </c>
    </row>
    <row r="106" spans="9:36" x14ac:dyDescent="0.25">
      <c r="I106">
        <v>9.5</v>
      </c>
      <c r="J106">
        <v>2.0419999999999998</v>
      </c>
      <c r="K106">
        <f t="shared" si="20"/>
        <v>0.55382453801457976</v>
      </c>
      <c r="L106">
        <f t="shared" si="21"/>
        <v>2.5958245380145795</v>
      </c>
      <c r="O106">
        <v>9.5</v>
      </c>
      <c r="P106">
        <v>1.9590000000000001</v>
      </c>
      <c r="Q106">
        <f t="shared" si="15"/>
        <v>0.28499999999999998</v>
      </c>
      <c r="R106">
        <f t="shared" si="16"/>
        <v>2.2440000000000002</v>
      </c>
      <c r="U106">
        <v>9.5</v>
      </c>
      <c r="V106">
        <v>1.829</v>
      </c>
      <c r="W106">
        <f t="shared" si="22"/>
        <v>0.33207978206926364</v>
      </c>
      <c r="X106">
        <f t="shared" si="17"/>
        <v>2.1610797820692635</v>
      </c>
      <c r="AA106">
        <v>9.5</v>
      </c>
      <c r="AB106">
        <v>1.625</v>
      </c>
      <c r="AC106">
        <f t="shared" si="23"/>
        <v>0.17038446126103879</v>
      </c>
      <c r="AD106">
        <f t="shared" si="18"/>
        <v>1.7953844612610388</v>
      </c>
      <c r="AG106">
        <v>9.5</v>
      </c>
      <c r="AH106">
        <v>1.5640000000000001</v>
      </c>
      <c r="AI106">
        <f t="shared" si="24"/>
        <v>0.1702220142089097</v>
      </c>
      <c r="AJ106">
        <f t="shared" si="19"/>
        <v>1.7342220142089098</v>
      </c>
    </row>
    <row r="107" spans="9:36" x14ac:dyDescent="0.25">
      <c r="I107">
        <v>9.6</v>
      </c>
      <c r="J107">
        <v>2.036</v>
      </c>
      <c r="K107">
        <f t="shared" si="20"/>
        <v>0.55965426999368062</v>
      </c>
      <c r="L107">
        <f t="shared" si="21"/>
        <v>2.5956542699936804</v>
      </c>
      <c r="O107">
        <v>9.6</v>
      </c>
      <c r="P107">
        <v>1.954</v>
      </c>
      <c r="Q107">
        <f t="shared" si="15"/>
        <v>0.28799999999999998</v>
      </c>
      <c r="R107">
        <f t="shared" si="16"/>
        <v>2.242</v>
      </c>
      <c r="U107">
        <v>9.6</v>
      </c>
      <c r="V107">
        <v>1.835</v>
      </c>
      <c r="W107">
        <f t="shared" si="22"/>
        <v>0.33557535872262428</v>
      </c>
      <c r="X107">
        <f t="shared" si="17"/>
        <v>2.1705753587226244</v>
      </c>
      <c r="AA107">
        <v>9.6</v>
      </c>
      <c r="AB107">
        <v>1.6220000000000001</v>
      </c>
      <c r="AC107">
        <f t="shared" si="23"/>
        <v>0.17217798190589181</v>
      </c>
      <c r="AD107">
        <f t="shared" si="18"/>
        <v>1.7941779819058918</v>
      </c>
      <c r="AG107">
        <v>9.6</v>
      </c>
      <c r="AH107">
        <v>1.5640000000000001</v>
      </c>
      <c r="AI107">
        <f t="shared" si="24"/>
        <v>0.17201382488479297</v>
      </c>
      <c r="AJ107">
        <f t="shared" si="19"/>
        <v>1.7360138248847929</v>
      </c>
    </row>
    <row r="108" spans="9:36" x14ac:dyDescent="0.25">
      <c r="I108">
        <v>9.6999999999999993</v>
      </c>
      <c r="J108">
        <v>2.032</v>
      </c>
      <c r="K108">
        <f t="shared" si="20"/>
        <v>0.56548400197278137</v>
      </c>
      <c r="L108">
        <f t="shared" si="21"/>
        <v>2.5974840019727816</v>
      </c>
      <c r="O108">
        <v>9.6999999999999993</v>
      </c>
      <c r="P108">
        <v>1.95</v>
      </c>
      <c r="Q108">
        <f t="shared" ref="Q108:Q139" si="25">O108*$O$5</f>
        <v>0.29099999999999998</v>
      </c>
      <c r="R108">
        <f t="shared" ref="R108:R139" si="26">P108+Q108</f>
        <v>2.2410000000000001</v>
      </c>
      <c r="U108">
        <v>9.6999999999999993</v>
      </c>
      <c r="V108">
        <v>1.835</v>
      </c>
      <c r="W108">
        <f t="shared" si="22"/>
        <v>0.33907093537598498</v>
      </c>
      <c r="X108">
        <f t="shared" ref="X108:X139" si="27">V108+W108</f>
        <v>2.1740709353759851</v>
      </c>
      <c r="AA108">
        <v>9.6999999999999993</v>
      </c>
      <c r="AB108">
        <v>1.613</v>
      </c>
      <c r="AC108">
        <f t="shared" si="23"/>
        <v>0.17397150255074487</v>
      </c>
      <c r="AD108">
        <f t="shared" ref="AD108:AD139" si="28">AB108+AC108</f>
        <v>1.7869715025507449</v>
      </c>
      <c r="AG108">
        <v>9.6999999999999993</v>
      </c>
      <c r="AH108">
        <v>1.5609999999999999</v>
      </c>
      <c r="AI108">
        <f t="shared" si="24"/>
        <v>0.17380563556067621</v>
      </c>
      <c r="AJ108">
        <f t="shared" ref="AJ108:AJ139" si="29">AH108+AI108</f>
        <v>1.7348056355606762</v>
      </c>
    </row>
    <row r="109" spans="9:36" x14ac:dyDescent="0.25">
      <c r="I109">
        <v>9.8000000000000007</v>
      </c>
      <c r="J109">
        <v>2.0259999999999998</v>
      </c>
      <c r="K109">
        <f t="shared" si="20"/>
        <v>0.57131373395188234</v>
      </c>
      <c r="L109">
        <f t="shared" si="21"/>
        <v>2.5973137339518821</v>
      </c>
      <c r="O109">
        <v>9.8000000000000007</v>
      </c>
      <c r="P109">
        <v>1.9470000000000001</v>
      </c>
      <c r="Q109">
        <f t="shared" si="25"/>
        <v>0.29399999999999998</v>
      </c>
      <c r="R109">
        <f t="shared" si="26"/>
        <v>2.2410000000000001</v>
      </c>
      <c r="U109">
        <v>9.8000000000000007</v>
      </c>
      <c r="V109">
        <v>1.829</v>
      </c>
      <c r="W109">
        <f t="shared" si="22"/>
        <v>0.34256651202934568</v>
      </c>
      <c r="X109">
        <f t="shared" si="27"/>
        <v>2.1715665120293455</v>
      </c>
      <c r="AA109">
        <v>9.8000000000000007</v>
      </c>
      <c r="AB109">
        <v>1.613</v>
      </c>
      <c r="AC109">
        <f t="shared" si="23"/>
        <v>0.17576502319559792</v>
      </c>
      <c r="AD109">
        <f t="shared" si="28"/>
        <v>1.7887650231955978</v>
      </c>
      <c r="AG109">
        <v>9.8000000000000007</v>
      </c>
      <c r="AH109">
        <v>1.5609999999999999</v>
      </c>
      <c r="AI109">
        <f t="shared" si="24"/>
        <v>0.17559744623655948</v>
      </c>
      <c r="AJ109">
        <f t="shared" si="29"/>
        <v>1.7365974462365594</v>
      </c>
    </row>
    <row r="110" spans="9:36" x14ac:dyDescent="0.25">
      <c r="I110">
        <v>9.9</v>
      </c>
      <c r="J110">
        <v>2.02</v>
      </c>
      <c r="K110">
        <f t="shared" si="20"/>
        <v>0.5771434659309832</v>
      </c>
      <c r="L110">
        <f t="shared" si="21"/>
        <v>2.5971434659309831</v>
      </c>
      <c r="O110">
        <v>9.9</v>
      </c>
      <c r="P110">
        <v>1.9470000000000001</v>
      </c>
      <c r="Q110">
        <f t="shared" si="25"/>
        <v>0.29699999999999999</v>
      </c>
      <c r="R110">
        <f t="shared" si="26"/>
        <v>2.2440000000000002</v>
      </c>
      <c r="U110">
        <v>9.9</v>
      </c>
      <c r="V110">
        <v>1.823</v>
      </c>
      <c r="W110">
        <f t="shared" si="22"/>
        <v>0.34606208868270633</v>
      </c>
      <c r="X110">
        <f t="shared" si="27"/>
        <v>2.1690620886827063</v>
      </c>
      <c r="AA110">
        <v>9.9</v>
      </c>
      <c r="AB110">
        <v>1.619</v>
      </c>
      <c r="AC110">
        <f t="shared" si="23"/>
        <v>0.17755854384045094</v>
      </c>
      <c r="AD110">
        <f t="shared" si="28"/>
        <v>1.796558543840451</v>
      </c>
      <c r="AG110">
        <v>9.9</v>
      </c>
      <c r="AH110">
        <v>1.5609999999999999</v>
      </c>
      <c r="AI110">
        <f t="shared" si="24"/>
        <v>0.17738925691244276</v>
      </c>
      <c r="AJ110">
        <f t="shared" si="29"/>
        <v>1.7383892569124426</v>
      </c>
    </row>
    <row r="111" spans="9:36" x14ac:dyDescent="0.25">
      <c r="I111">
        <v>10</v>
      </c>
      <c r="J111">
        <v>2.0139999999999998</v>
      </c>
      <c r="K111">
        <f t="shared" si="20"/>
        <v>0.58297319791008395</v>
      </c>
      <c r="L111">
        <f t="shared" si="21"/>
        <v>2.5969731979100836</v>
      </c>
      <c r="O111">
        <v>10</v>
      </c>
      <c r="P111">
        <v>1.9319999999999999</v>
      </c>
      <c r="Q111">
        <f t="shared" si="25"/>
        <v>0.3</v>
      </c>
      <c r="R111">
        <f t="shared" si="26"/>
        <v>2.2319999999999998</v>
      </c>
      <c r="U111">
        <v>10</v>
      </c>
      <c r="V111">
        <v>1.8169999999999999</v>
      </c>
      <c r="W111">
        <f t="shared" si="22"/>
        <v>0.34955766533606702</v>
      </c>
      <c r="X111">
        <f t="shared" si="27"/>
        <v>2.1665576653360672</v>
      </c>
      <c r="AA111">
        <v>10</v>
      </c>
      <c r="AB111">
        <v>1.6160000000000001</v>
      </c>
      <c r="AC111">
        <f t="shared" si="23"/>
        <v>0.179352064485304</v>
      </c>
      <c r="AD111">
        <f t="shared" si="28"/>
        <v>1.795352064485304</v>
      </c>
      <c r="AG111">
        <v>10</v>
      </c>
      <c r="AH111">
        <v>1.5609999999999999</v>
      </c>
      <c r="AI111">
        <f t="shared" si="24"/>
        <v>0.179181067588326</v>
      </c>
      <c r="AJ111">
        <f t="shared" si="29"/>
        <v>1.740181067588326</v>
      </c>
    </row>
    <row r="112" spans="9:36" x14ac:dyDescent="0.25">
      <c r="I112">
        <v>10.1</v>
      </c>
      <c r="J112">
        <v>2.0110000000000001</v>
      </c>
      <c r="K112">
        <f t="shared" si="20"/>
        <v>0.58880292988918481</v>
      </c>
      <c r="L112">
        <f t="shared" si="21"/>
        <v>2.5998029298891847</v>
      </c>
      <c r="O112">
        <v>10.1</v>
      </c>
      <c r="P112">
        <v>1.929</v>
      </c>
      <c r="Q112">
        <f t="shared" si="25"/>
        <v>0.30299999999999999</v>
      </c>
      <c r="R112">
        <f t="shared" si="26"/>
        <v>2.2320000000000002</v>
      </c>
      <c r="U112">
        <v>10.1</v>
      </c>
      <c r="V112">
        <v>1.8169999999999999</v>
      </c>
      <c r="W112">
        <f t="shared" si="22"/>
        <v>0.35305324198942767</v>
      </c>
      <c r="X112">
        <f t="shared" si="27"/>
        <v>2.1700532419894278</v>
      </c>
      <c r="AA112">
        <v>10.1</v>
      </c>
      <c r="AB112">
        <v>1.619</v>
      </c>
      <c r="AC112">
        <f t="shared" si="23"/>
        <v>0.18114558513015702</v>
      </c>
      <c r="AD112">
        <f t="shared" si="28"/>
        <v>1.8001455851301571</v>
      </c>
      <c r="AG112">
        <v>10.1</v>
      </c>
      <c r="AH112">
        <v>1.5580000000000001</v>
      </c>
      <c r="AI112">
        <f t="shared" si="24"/>
        <v>0.18097287826420927</v>
      </c>
      <c r="AJ112">
        <f t="shared" si="29"/>
        <v>1.7389728782642093</v>
      </c>
    </row>
    <row r="113" spans="9:36" x14ac:dyDescent="0.25">
      <c r="I113">
        <v>10.199999999999999</v>
      </c>
      <c r="J113">
        <v>1.9870000000000001</v>
      </c>
      <c r="K113">
        <f t="shared" si="20"/>
        <v>0.59463266186828567</v>
      </c>
      <c r="L113">
        <f t="shared" si="21"/>
        <v>2.5816326618682859</v>
      </c>
      <c r="O113">
        <v>10.199999999999999</v>
      </c>
      <c r="P113">
        <v>1.929</v>
      </c>
      <c r="Q113">
        <f t="shared" si="25"/>
        <v>0.30599999999999999</v>
      </c>
      <c r="R113">
        <f t="shared" si="26"/>
        <v>2.2349999999999999</v>
      </c>
      <c r="U113">
        <v>10.199999999999999</v>
      </c>
      <c r="V113">
        <v>1.8080000000000001</v>
      </c>
      <c r="W113">
        <f t="shared" si="22"/>
        <v>0.35654881864278831</v>
      </c>
      <c r="X113">
        <f t="shared" si="27"/>
        <v>2.1645488186427881</v>
      </c>
      <c r="AA113">
        <v>10.199999999999999</v>
      </c>
      <c r="AB113">
        <v>1.613</v>
      </c>
      <c r="AC113">
        <f t="shared" si="23"/>
        <v>0.18293910577501005</v>
      </c>
      <c r="AD113">
        <f t="shared" si="28"/>
        <v>1.79593910577501</v>
      </c>
      <c r="AG113">
        <v>10.199999999999999</v>
      </c>
      <c r="AH113">
        <v>1.5580000000000001</v>
      </c>
      <c r="AI113">
        <f t="shared" si="24"/>
        <v>0.18276468894009251</v>
      </c>
      <c r="AJ113">
        <f t="shared" si="29"/>
        <v>1.7407646889400925</v>
      </c>
    </row>
    <row r="114" spans="9:36" x14ac:dyDescent="0.25">
      <c r="I114">
        <v>10.3</v>
      </c>
      <c r="J114">
        <v>2.0019999999999998</v>
      </c>
      <c r="K114">
        <f t="shared" si="20"/>
        <v>0.60046239384738653</v>
      </c>
      <c r="L114">
        <f t="shared" si="21"/>
        <v>2.6024623938473863</v>
      </c>
      <c r="O114">
        <v>10.3</v>
      </c>
      <c r="P114">
        <v>1.92</v>
      </c>
      <c r="Q114">
        <f t="shared" si="25"/>
        <v>0.309</v>
      </c>
      <c r="R114">
        <f t="shared" si="26"/>
        <v>2.2290000000000001</v>
      </c>
      <c r="U114">
        <v>10.3</v>
      </c>
      <c r="V114">
        <v>1.81</v>
      </c>
      <c r="W114">
        <f t="shared" si="22"/>
        <v>0.36004439529614901</v>
      </c>
      <c r="X114">
        <f t="shared" si="27"/>
        <v>2.170044395296149</v>
      </c>
      <c r="AA114">
        <v>10.3</v>
      </c>
      <c r="AB114">
        <v>1.607</v>
      </c>
      <c r="AC114">
        <f t="shared" si="23"/>
        <v>0.18473262641986313</v>
      </c>
      <c r="AD114">
        <f t="shared" si="28"/>
        <v>1.7917326264198632</v>
      </c>
      <c r="AG114">
        <v>10.3</v>
      </c>
      <c r="AH114">
        <v>1.552</v>
      </c>
      <c r="AI114">
        <f t="shared" si="24"/>
        <v>0.18455649961597581</v>
      </c>
      <c r="AJ114">
        <f t="shared" si="29"/>
        <v>1.7365564996159759</v>
      </c>
    </row>
    <row r="115" spans="9:36" x14ac:dyDescent="0.25">
      <c r="I115">
        <v>10.4</v>
      </c>
      <c r="J115">
        <v>1.99</v>
      </c>
      <c r="K115">
        <f t="shared" si="20"/>
        <v>0.60629212582648739</v>
      </c>
      <c r="L115">
        <f t="shared" si="21"/>
        <v>2.5962921258264875</v>
      </c>
      <c r="O115">
        <v>10.4</v>
      </c>
      <c r="P115">
        <v>1.9079999999999999</v>
      </c>
      <c r="Q115">
        <f t="shared" si="25"/>
        <v>0.312</v>
      </c>
      <c r="R115">
        <f t="shared" si="26"/>
        <v>2.2199999999999998</v>
      </c>
      <c r="U115">
        <v>10.4</v>
      </c>
      <c r="V115">
        <v>1.8009999999999999</v>
      </c>
      <c r="W115">
        <f t="shared" si="22"/>
        <v>0.36353997194950971</v>
      </c>
      <c r="X115">
        <f t="shared" si="27"/>
        <v>2.1645399719495098</v>
      </c>
      <c r="AA115">
        <v>10.4</v>
      </c>
      <c r="AB115">
        <v>1.613</v>
      </c>
      <c r="AC115">
        <f t="shared" si="23"/>
        <v>0.18652614706471615</v>
      </c>
      <c r="AD115">
        <f t="shared" si="28"/>
        <v>1.7995261470647161</v>
      </c>
      <c r="AG115">
        <v>10.4</v>
      </c>
      <c r="AH115">
        <v>1.5549999999999999</v>
      </c>
      <c r="AI115">
        <f t="shared" si="24"/>
        <v>0.18634831029185905</v>
      </c>
      <c r="AJ115">
        <f t="shared" si="29"/>
        <v>1.741348310291859</v>
      </c>
    </row>
    <row r="116" spans="9:36" x14ac:dyDescent="0.25">
      <c r="I116">
        <v>10.5</v>
      </c>
      <c r="J116">
        <v>1.99</v>
      </c>
      <c r="K116">
        <f t="shared" si="20"/>
        <v>0.61212185780558814</v>
      </c>
      <c r="L116">
        <f t="shared" si="21"/>
        <v>2.6021218578055882</v>
      </c>
      <c r="O116">
        <v>10.5</v>
      </c>
      <c r="P116">
        <v>1.9139999999999999</v>
      </c>
      <c r="Q116">
        <f t="shared" si="25"/>
        <v>0.315</v>
      </c>
      <c r="R116">
        <f t="shared" si="26"/>
        <v>2.2290000000000001</v>
      </c>
      <c r="U116">
        <v>10.5</v>
      </c>
      <c r="V116">
        <v>1.8049999999999999</v>
      </c>
      <c r="W116">
        <f t="shared" si="22"/>
        <v>0.36703554860287035</v>
      </c>
      <c r="X116">
        <f t="shared" si="27"/>
        <v>2.1720355486028704</v>
      </c>
      <c r="AA116">
        <v>10.5</v>
      </c>
      <c r="AB116">
        <v>1.583</v>
      </c>
      <c r="AC116">
        <f t="shared" si="23"/>
        <v>0.18831966770956918</v>
      </c>
      <c r="AD116">
        <f t="shared" si="28"/>
        <v>1.7713196677095691</v>
      </c>
      <c r="AG116">
        <v>10.5</v>
      </c>
      <c r="AH116">
        <v>1.5549999999999999</v>
      </c>
      <c r="AI116">
        <f t="shared" si="24"/>
        <v>0.1881401209677423</v>
      </c>
      <c r="AJ116">
        <f t="shared" si="29"/>
        <v>1.7431401209677422</v>
      </c>
    </row>
    <row r="117" spans="9:36" x14ac:dyDescent="0.25">
      <c r="I117">
        <v>10.6</v>
      </c>
      <c r="J117">
        <v>1.984</v>
      </c>
      <c r="K117">
        <f t="shared" si="20"/>
        <v>0.617951589784689</v>
      </c>
      <c r="L117">
        <f t="shared" si="21"/>
        <v>2.6019515897846892</v>
      </c>
      <c r="O117">
        <v>10.6</v>
      </c>
      <c r="P117">
        <v>1.89</v>
      </c>
      <c r="Q117">
        <f t="shared" si="25"/>
        <v>0.318</v>
      </c>
      <c r="R117">
        <f t="shared" si="26"/>
        <v>2.2079999999999997</v>
      </c>
      <c r="U117">
        <v>10.6</v>
      </c>
      <c r="V117">
        <v>1.8049999999999999</v>
      </c>
      <c r="W117">
        <f t="shared" si="22"/>
        <v>0.370531125256231</v>
      </c>
      <c r="X117">
        <f t="shared" si="27"/>
        <v>2.175531125256231</v>
      </c>
      <c r="AA117">
        <v>10.6</v>
      </c>
      <c r="AB117">
        <v>1.61</v>
      </c>
      <c r="AC117">
        <f t="shared" si="23"/>
        <v>0.19011318835442223</v>
      </c>
      <c r="AD117">
        <f t="shared" si="28"/>
        <v>1.8001131883544224</v>
      </c>
      <c r="AG117">
        <v>10.6</v>
      </c>
      <c r="AH117">
        <v>1.552</v>
      </c>
      <c r="AI117">
        <f t="shared" si="24"/>
        <v>0.18993193164362557</v>
      </c>
      <c r="AJ117">
        <f t="shared" si="29"/>
        <v>1.7419319316436257</v>
      </c>
    </row>
    <row r="118" spans="9:36" x14ac:dyDescent="0.25">
      <c r="I118">
        <v>10.7</v>
      </c>
      <c r="J118">
        <v>1.978</v>
      </c>
      <c r="K118">
        <f t="shared" si="20"/>
        <v>0.62378132176378986</v>
      </c>
      <c r="L118">
        <f t="shared" si="21"/>
        <v>2.6017813217637897</v>
      </c>
      <c r="O118">
        <v>10.7</v>
      </c>
      <c r="P118">
        <v>1.9079999999999999</v>
      </c>
      <c r="Q118">
        <f t="shared" si="25"/>
        <v>0.32099999999999995</v>
      </c>
      <c r="R118">
        <f t="shared" si="26"/>
        <v>2.2290000000000001</v>
      </c>
      <c r="U118">
        <v>10.7</v>
      </c>
      <c r="V118">
        <v>1.7949999999999999</v>
      </c>
      <c r="W118">
        <f t="shared" si="22"/>
        <v>0.37402670190959164</v>
      </c>
      <c r="X118">
        <f t="shared" si="27"/>
        <v>2.1690267019095915</v>
      </c>
      <c r="AA118">
        <v>10.7</v>
      </c>
      <c r="AB118">
        <v>1.607</v>
      </c>
      <c r="AC118">
        <f t="shared" si="23"/>
        <v>0.19190670899927526</v>
      </c>
      <c r="AD118">
        <f t="shared" si="28"/>
        <v>1.7989067089992752</v>
      </c>
      <c r="AG118">
        <v>10.7</v>
      </c>
      <c r="AH118">
        <v>1.552</v>
      </c>
      <c r="AI118">
        <f t="shared" si="24"/>
        <v>0.19172374231950881</v>
      </c>
      <c r="AJ118">
        <f t="shared" si="29"/>
        <v>1.7437237423195089</v>
      </c>
    </row>
    <row r="119" spans="9:36" x14ac:dyDescent="0.25">
      <c r="I119">
        <v>10.8</v>
      </c>
      <c r="J119">
        <v>1.9690000000000001</v>
      </c>
      <c r="K119">
        <f t="shared" si="20"/>
        <v>0.62961105374289073</v>
      </c>
      <c r="L119">
        <f t="shared" si="21"/>
        <v>2.598611053742891</v>
      </c>
      <c r="O119">
        <v>10.8</v>
      </c>
      <c r="P119">
        <v>1.9019999999999999</v>
      </c>
      <c r="Q119">
        <f t="shared" si="25"/>
        <v>0.32400000000000001</v>
      </c>
      <c r="R119">
        <f t="shared" si="26"/>
        <v>2.226</v>
      </c>
      <c r="U119">
        <v>10.8</v>
      </c>
      <c r="V119">
        <v>1.798</v>
      </c>
      <c r="W119">
        <f t="shared" si="22"/>
        <v>0.3775222785629524</v>
      </c>
      <c r="X119">
        <f t="shared" si="27"/>
        <v>2.1755222785629522</v>
      </c>
      <c r="AA119">
        <v>10.8</v>
      </c>
      <c r="AB119">
        <v>1.607</v>
      </c>
      <c r="AC119">
        <f t="shared" si="23"/>
        <v>0.19370022964412834</v>
      </c>
      <c r="AD119">
        <f t="shared" si="28"/>
        <v>1.8007002296441283</v>
      </c>
      <c r="AG119">
        <v>10.8</v>
      </c>
      <c r="AH119">
        <v>1.5429999999999999</v>
      </c>
      <c r="AI119">
        <f t="shared" si="24"/>
        <v>0.19351555299539211</v>
      </c>
      <c r="AJ119">
        <f t="shared" si="29"/>
        <v>1.736515552995392</v>
      </c>
    </row>
    <row r="120" spans="9:36" x14ac:dyDescent="0.25">
      <c r="I120">
        <v>10.9</v>
      </c>
      <c r="J120">
        <v>1.9750000000000001</v>
      </c>
      <c r="K120">
        <f t="shared" si="20"/>
        <v>0.63544078572199159</v>
      </c>
      <c r="L120">
        <f t="shared" si="21"/>
        <v>2.6104407857219916</v>
      </c>
      <c r="O120">
        <v>10.9</v>
      </c>
      <c r="P120">
        <v>1.9019999999999999</v>
      </c>
      <c r="Q120">
        <f t="shared" si="25"/>
        <v>0.32700000000000001</v>
      </c>
      <c r="R120">
        <f t="shared" si="26"/>
        <v>2.2290000000000001</v>
      </c>
      <c r="U120">
        <v>10.9</v>
      </c>
      <c r="V120">
        <v>1.7949999999999999</v>
      </c>
      <c r="W120">
        <f t="shared" si="22"/>
        <v>0.38101785521631304</v>
      </c>
      <c r="X120">
        <f t="shared" si="27"/>
        <v>2.1760178552163127</v>
      </c>
      <c r="AA120">
        <v>10.9</v>
      </c>
      <c r="AB120">
        <v>1.601</v>
      </c>
      <c r="AC120">
        <f t="shared" si="23"/>
        <v>0.19549375028898136</v>
      </c>
      <c r="AD120">
        <f t="shared" si="28"/>
        <v>1.7964937502889813</v>
      </c>
      <c r="AG120">
        <v>10.9</v>
      </c>
      <c r="AH120">
        <v>1.5489999999999999</v>
      </c>
      <c r="AI120">
        <f t="shared" si="24"/>
        <v>0.19530736367127535</v>
      </c>
      <c r="AJ120">
        <f t="shared" si="29"/>
        <v>1.7443073636712754</v>
      </c>
    </row>
    <row r="121" spans="9:36" x14ac:dyDescent="0.25">
      <c r="I121">
        <v>11</v>
      </c>
      <c r="J121">
        <v>1.966</v>
      </c>
      <c r="K121">
        <f t="shared" si="20"/>
        <v>0.64127051770109234</v>
      </c>
      <c r="L121">
        <f t="shared" si="21"/>
        <v>2.6072705177010924</v>
      </c>
      <c r="O121">
        <v>11</v>
      </c>
      <c r="P121">
        <v>1.8959999999999999</v>
      </c>
      <c r="Q121">
        <f t="shared" si="25"/>
        <v>0.32999999999999996</v>
      </c>
      <c r="R121">
        <f t="shared" si="26"/>
        <v>2.226</v>
      </c>
      <c r="U121">
        <v>11</v>
      </c>
      <c r="V121">
        <v>1.792</v>
      </c>
      <c r="W121">
        <f t="shared" si="22"/>
        <v>0.38451343186967368</v>
      </c>
      <c r="X121">
        <f t="shared" si="27"/>
        <v>2.1765134318696737</v>
      </c>
      <c r="AA121">
        <v>11</v>
      </c>
      <c r="AB121">
        <v>1.5980000000000001</v>
      </c>
      <c r="AC121">
        <f t="shared" si="23"/>
        <v>0.19728727093383439</v>
      </c>
      <c r="AD121">
        <f t="shared" si="28"/>
        <v>1.7952872709338346</v>
      </c>
      <c r="AG121">
        <v>11</v>
      </c>
      <c r="AH121">
        <v>1.5489999999999999</v>
      </c>
      <c r="AI121">
        <f t="shared" si="24"/>
        <v>0.1970991743471586</v>
      </c>
      <c r="AJ121">
        <f t="shared" si="29"/>
        <v>1.7460991743471586</v>
      </c>
    </row>
    <row r="122" spans="9:36" x14ac:dyDescent="0.25">
      <c r="I122">
        <v>11.1</v>
      </c>
      <c r="J122">
        <v>1.9590000000000001</v>
      </c>
      <c r="K122">
        <f t="shared" si="20"/>
        <v>0.6471002496801932</v>
      </c>
      <c r="L122">
        <f t="shared" si="21"/>
        <v>2.6061002496801935</v>
      </c>
      <c r="O122">
        <v>11.1</v>
      </c>
      <c r="P122">
        <v>1.89</v>
      </c>
      <c r="Q122">
        <f t="shared" si="25"/>
        <v>0.33299999999999996</v>
      </c>
      <c r="R122">
        <f t="shared" si="26"/>
        <v>2.2229999999999999</v>
      </c>
      <c r="U122">
        <v>11.1</v>
      </c>
      <c r="V122">
        <v>1.786</v>
      </c>
      <c r="W122">
        <f t="shared" si="22"/>
        <v>0.38800900852303438</v>
      </c>
      <c r="X122">
        <f t="shared" si="27"/>
        <v>2.1740090085230346</v>
      </c>
      <c r="AA122">
        <v>11.1</v>
      </c>
      <c r="AB122">
        <v>1.6040000000000001</v>
      </c>
      <c r="AC122">
        <f t="shared" si="23"/>
        <v>0.19908079157868741</v>
      </c>
      <c r="AD122">
        <f t="shared" si="28"/>
        <v>1.8030807915786875</v>
      </c>
      <c r="AG122">
        <v>11.1</v>
      </c>
      <c r="AH122">
        <v>1.546</v>
      </c>
      <c r="AI122">
        <f t="shared" si="24"/>
        <v>0.19889098502304187</v>
      </c>
      <c r="AJ122">
        <f t="shared" si="29"/>
        <v>1.7448909850230419</v>
      </c>
    </row>
    <row r="123" spans="9:36" x14ac:dyDescent="0.25">
      <c r="I123">
        <v>11.2</v>
      </c>
      <c r="J123">
        <v>1.9319999999999999</v>
      </c>
      <c r="K123">
        <f t="shared" si="20"/>
        <v>0.65292998165929406</v>
      </c>
      <c r="L123">
        <f t="shared" si="21"/>
        <v>2.5849299816592941</v>
      </c>
      <c r="O123">
        <v>11.2</v>
      </c>
      <c r="P123">
        <v>1.8839999999999999</v>
      </c>
      <c r="Q123">
        <f t="shared" si="25"/>
        <v>0.33599999999999997</v>
      </c>
      <c r="R123">
        <f t="shared" si="26"/>
        <v>2.2199999999999998</v>
      </c>
      <c r="U123">
        <v>11.2</v>
      </c>
      <c r="V123">
        <v>1.78</v>
      </c>
      <c r="W123">
        <f t="shared" si="22"/>
        <v>0.39150458517639503</v>
      </c>
      <c r="X123">
        <f t="shared" si="27"/>
        <v>2.171504585176395</v>
      </c>
      <c r="AA123">
        <v>11.2</v>
      </c>
      <c r="AB123">
        <v>1.5980000000000001</v>
      </c>
      <c r="AC123">
        <f t="shared" si="23"/>
        <v>0.20087431222354046</v>
      </c>
      <c r="AD123">
        <f t="shared" si="28"/>
        <v>1.7988743122235404</v>
      </c>
      <c r="AG123">
        <v>11.2</v>
      </c>
      <c r="AH123">
        <v>1.546</v>
      </c>
      <c r="AI123">
        <f t="shared" si="24"/>
        <v>0.20068279569892511</v>
      </c>
      <c r="AJ123">
        <f t="shared" si="29"/>
        <v>1.7466827956989253</v>
      </c>
    </row>
    <row r="124" spans="9:36" x14ac:dyDescent="0.25">
      <c r="I124">
        <v>11.3</v>
      </c>
      <c r="J124">
        <v>1.95</v>
      </c>
      <c r="K124">
        <f t="shared" si="20"/>
        <v>0.65875971363839492</v>
      </c>
      <c r="L124">
        <f t="shared" si="21"/>
        <v>2.6087597136383947</v>
      </c>
      <c r="O124">
        <v>11.3</v>
      </c>
      <c r="P124">
        <v>1.877</v>
      </c>
      <c r="Q124">
        <f t="shared" si="25"/>
        <v>0.33900000000000002</v>
      </c>
      <c r="R124">
        <f t="shared" si="26"/>
        <v>2.2160000000000002</v>
      </c>
      <c r="U124">
        <v>11.3</v>
      </c>
      <c r="V124">
        <v>1.7829999999999999</v>
      </c>
      <c r="W124">
        <f t="shared" si="22"/>
        <v>0.39500016182975572</v>
      </c>
      <c r="X124">
        <f t="shared" si="27"/>
        <v>2.1780001618297558</v>
      </c>
      <c r="AA124">
        <v>11.3</v>
      </c>
      <c r="AB124">
        <v>1.5980000000000001</v>
      </c>
      <c r="AC124">
        <f t="shared" si="23"/>
        <v>0.20266783286839352</v>
      </c>
      <c r="AD124">
        <f t="shared" si="28"/>
        <v>1.8006678328683936</v>
      </c>
    </row>
    <row r="125" spans="9:36" x14ac:dyDescent="0.25">
      <c r="I125">
        <v>11.4</v>
      </c>
      <c r="J125">
        <v>1.944</v>
      </c>
      <c r="K125">
        <f t="shared" si="20"/>
        <v>0.66458944561749578</v>
      </c>
      <c r="L125">
        <f t="shared" si="21"/>
        <v>2.6085894456174956</v>
      </c>
      <c r="O125">
        <v>11.4</v>
      </c>
      <c r="P125">
        <v>1.8839999999999999</v>
      </c>
      <c r="Q125">
        <f t="shared" si="25"/>
        <v>0.34199999999999997</v>
      </c>
      <c r="R125">
        <f t="shared" si="26"/>
        <v>2.226</v>
      </c>
      <c r="U125">
        <v>11.4</v>
      </c>
      <c r="V125">
        <v>1.7769999999999999</v>
      </c>
      <c r="W125">
        <f t="shared" si="22"/>
        <v>0.39849573848311637</v>
      </c>
      <c r="X125">
        <f t="shared" si="27"/>
        <v>2.1754957384831162</v>
      </c>
      <c r="AA125">
        <v>11.4</v>
      </c>
      <c r="AB125">
        <v>1.595</v>
      </c>
      <c r="AC125">
        <f t="shared" si="23"/>
        <v>0.20446135351324657</v>
      </c>
      <c r="AD125">
        <f t="shared" si="28"/>
        <v>1.7994613535132467</v>
      </c>
    </row>
    <row r="126" spans="9:36" x14ac:dyDescent="0.25">
      <c r="I126">
        <v>11.5</v>
      </c>
      <c r="J126">
        <v>1.9410000000000001</v>
      </c>
      <c r="K126">
        <f t="shared" si="20"/>
        <v>0.67041917759659653</v>
      </c>
      <c r="L126">
        <f t="shared" si="21"/>
        <v>2.6114191775965967</v>
      </c>
      <c r="O126">
        <v>11.5</v>
      </c>
      <c r="P126">
        <v>1.871</v>
      </c>
      <c r="Q126">
        <f t="shared" si="25"/>
        <v>0.34499999999999997</v>
      </c>
      <c r="R126">
        <f t="shared" si="26"/>
        <v>2.2160000000000002</v>
      </c>
      <c r="U126">
        <v>11.5</v>
      </c>
      <c r="V126">
        <v>1.774</v>
      </c>
      <c r="W126">
        <f t="shared" si="22"/>
        <v>0.40199131513647707</v>
      </c>
      <c r="X126">
        <f t="shared" si="27"/>
        <v>2.1759913151364771</v>
      </c>
      <c r="AA126">
        <v>11.5</v>
      </c>
      <c r="AB126">
        <v>1.595</v>
      </c>
      <c r="AC126">
        <f t="shared" si="23"/>
        <v>0.20625487415809959</v>
      </c>
      <c r="AD126">
        <f t="shared" si="28"/>
        <v>1.8012548741580996</v>
      </c>
    </row>
    <row r="127" spans="9:36" x14ac:dyDescent="0.25">
      <c r="I127">
        <v>11.6</v>
      </c>
      <c r="J127">
        <v>1.9379999999999999</v>
      </c>
      <c r="K127">
        <f t="shared" si="20"/>
        <v>0.67624890957569739</v>
      </c>
      <c r="L127">
        <f t="shared" si="21"/>
        <v>2.6142489095756973</v>
      </c>
      <c r="O127">
        <v>11.6</v>
      </c>
      <c r="P127">
        <v>1.8680000000000001</v>
      </c>
      <c r="Q127">
        <f t="shared" si="25"/>
        <v>0.34799999999999998</v>
      </c>
      <c r="R127">
        <f t="shared" si="26"/>
        <v>2.2160000000000002</v>
      </c>
      <c r="U127">
        <v>11.6</v>
      </c>
      <c r="V127">
        <v>1.774</v>
      </c>
      <c r="W127">
        <f t="shared" si="22"/>
        <v>0.40548689178983771</v>
      </c>
      <c r="X127">
        <f t="shared" si="27"/>
        <v>2.1794868917898378</v>
      </c>
      <c r="AA127">
        <v>11.6</v>
      </c>
      <c r="AB127">
        <v>1.579</v>
      </c>
      <c r="AC127">
        <f t="shared" si="23"/>
        <v>0.20804839480295262</v>
      </c>
      <c r="AD127">
        <f t="shared" si="28"/>
        <v>1.7870483948029525</v>
      </c>
    </row>
    <row r="128" spans="9:36" x14ac:dyDescent="0.25">
      <c r="I128">
        <v>11.7</v>
      </c>
      <c r="J128">
        <v>1.9319999999999999</v>
      </c>
      <c r="K128">
        <f t="shared" si="20"/>
        <v>0.68207864155479825</v>
      </c>
      <c r="L128">
        <f t="shared" si="21"/>
        <v>2.6140786415547983</v>
      </c>
      <c r="O128">
        <v>11.7</v>
      </c>
      <c r="P128">
        <v>1.865</v>
      </c>
      <c r="Q128">
        <f t="shared" si="25"/>
        <v>0.35099999999999998</v>
      </c>
      <c r="R128">
        <f t="shared" si="26"/>
        <v>2.2160000000000002</v>
      </c>
      <c r="U128">
        <v>11.7</v>
      </c>
      <c r="V128">
        <v>1.7709999999999999</v>
      </c>
      <c r="W128">
        <f t="shared" si="22"/>
        <v>0.40898246844319835</v>
      </c>
      <c r="X128">
        <f t="shared" si="27"/>
        <v>2.1799824684431983</v>
      </c>
      <c r="AA128">
        <v>11.7</v>
      </c>
      <c r="AB128">
        <v>1.589</v>
      </c>
      <c r="AC128">
        <f t="shared" si="23"/>
        <v>0.20984191544780564</v>
      </c>
      <c r="AD128">
        <f t="shared" si="28"/>
        <v>1.7988419154478057</v>
      </c>
    </row>
    <row r="129" spans="9:30" x14ac:dyDescent="0.25">
      <c r="I129">
        <v>11.8</v>
      </c>
      <c r="J129">
        <v>1.923</v>
      </c>
      <c r="K129">
        <f t="shared" si="20"/>
        <v>0.68790837353389911</v>
      </c>
      <c r="L129">
        <f t="shared" si="21"/>
        <v>2.6109083735338992</v>
      </c>
      <c r="O129">
        <v>11.8</v>
      </c>
      <c r="P129">
        <v>1.865</v>
      </c>
      <c r="Q129">
        <f t="shared" si="25"/>
        <v>0.35399999999999998</v>
      </c>
      <c r="R129">
        <f t="shared" si="26"/>
        <v>2.2189999999999999</v>
      </c>
      <c r="U129">
        <v>11.8</v>
      </c>
      <c r="V129">
        <v>1.768</v>
      </c>
      <c r="W129">
        <f t="shared" si="22"/>
        <v>0.41247804509655905</v>
      </c>
      <c r="X129">
        <f t="shared" si="27"/>
        <v>2.1804780450965593</v>
      </c>
      <c r="AA129">
        <v>11.8</v>
      </c>
      <c r="AB129">
        <v>1.5609999999999999</v>
      </c>
      <c r="AC129">
        <f t="shared" si="23"/>
        <v>0.21163543609265872</v>
      </c>
      <c r="AD129">
        <f t="shared" si="28"/>
        <v>1.7726354360926586</v>
      </c>
    </row>
    <row r="130" spans="9:30" x14ac:dyDescent="0.25">
      <c r="I130">
        <v>11.9</v>
      </c>
      <c r="J130">
        <v>1.92</v>
      </c>
      <c r="K130">
        <f t="shared" si="20"/>
        <v>0.69373810551299997</v>
      </c>
      <c r="L130">
        <f t="shared" si="21"/>
        <v>2.6137381055129998</v>
      </c>
      <c r="O130">
        <v>11.9</v>
      </c>
      <c r="P130">
        <v>1.859</v>
      </c>
      <c r="Q130">
        <f t="shared" si="25"/>
        <v>0.35699999999999998</v>
      </c>
      <c r="R130">
        <f t="shared" si="26"/>
        <v>2.2160000000000002</v>
      </c>
      <c r="U130">
        <v>11.9</v>
      </c>
      <c r="V130">
        <v>1.768</v>
      </c>
      <c r="W130">
        <f t="shared" si="22"/>
        <v>0.41597362174991975</v>
      </c>
      <c r="X130">
        <f t="shared" si="27"/>
        <v>2.1839736217499199</v>
      </c>
      <c r="AA130">
        <v>11.9</v>
      </c>
      <c r="AB130">
        <v>1.5860000000000001</v>
      </c>
      <c r="AC130">
        <f t="shared" si="23"/>
        <v>0.21342895673751175</v>
      </c>
      <c r="AD130">
        <f t="shared" si="28"/>
        <v>1.7994289567375119</v>
      </c>
    </row>
    <row r="131" spans="9:30" x14ac:dyDescent="0.25">
      <c r="I131">
        <v>12</v>
      </c>
      <c r="J131">
        <v>1.917</v>
      </c>
      <c r="K131">
        <f t="shared" si="20"/>
        <v>0.69956783749210083</v>
      </c>
      <c r="L131">
        <f t="shared" si="21"/>
        <v>2.6165678374921009</v>
      </c>
      <c r="O131">
        <v>12</v>
      </c>
      <c r="P131">
        <v>1.853</v>
      </c>
      <c r="Q131">
        <f t="shared" si="25"/>
        <v>0.36</v>
      </c>
      <c r="R131">
        <f t="shared" si="26"/>
        <v>2.2130000000000001</v>
      </c>
      <c r="U131">
        <v>12</v>
      </c>
      <c r="V131">
        <v>1.762</v>
      </c>
      <c r="W131">
        <f t="shared" si="22"/>
        <v>0.4194691984032804</v>
      </c>
      <c r="X131">
        <f t="shared" si="27"/>
        <v>2.1814691984032804</v>
      </c>
      <c r="AA131">
        <v>12</v>
      </c>
      <c r="AB131">
        <v>1.5860000000000001</v>
      </c>
      <c r="AC131">
        <f t="shared" si="23"/>
        <v>0.21522247738236477</v>
      </c>
      <c r="AD131">
        <f t="shared" si="28"/>
        <v>1.8012224773823649</v>
      </c>
    </row>
    <row r="132" spans="9:30" x14ac:dyDescent="0.25">
      <c r="I132">
        <v>12.1</v>
      </c>
      <c r="J132">
        <v>1.911</v>
      </c>
      <c r="K132">
        <f t="shared" si="20"/>
        <v>0.70539756947120158</v>
      </c>
      <c r="L132">
        <f t="shared" si="21"/>
        <v>2.6163975694712018</v>
      </c>
      <c r="O132">
        <v>12.1</v>
      </c>
      <c r="P132">
        <v>1.8560000000000001</v>
      </c>
      <c r="Q132">
        <f t="shared" si="25"/>
        <v>0.36299999999999999</v>
      </c>
      <c r="R132">
        <f t="shared" si="26"/>
        <v>2.2190000000000003</v>
      </c>
      <c r="U132">
        <v>12.1</v>
      </c>
      <c r="V132">
        <v>1.7350000000000001</v>
      </c>
      <c r="W132">
        <f t="shared" si="22"/>
        <v>0.42296477505664104</v>
      </c>
      <c r="X132">
        <f t="shared" si="27"/>
        <v>2.1579647750566413</v>
      </c>
      <c r="AA132">
        <v>12.1</v>
      </c>
      <c r="AB132">
        <v>1.589</v>
      </c>
      <c r="AC132">
        <f t="shared" si="23"/>
        <v>0.21701599802721783</v>
      </c>
      <c r="AD132">
        <f t="shared" si="28"/>
        <v>1.8060159980272177</v>
      </c>
    </row>
    <row r="133" spans="9:30" x14ac:dyDescent="0.25">
      <c r="I133">
        <v>12.2</v>
      </c>
      <c r="J133">
        <v>1.9079999999999999</v>
      </c>
      <c r="K133">
        <f t="shared" si="20"/>
        <v>0.71122730145030244</v>
      </c>
      <c r="L133">
        <f t="shared" si="21"/>
        <v>2.6192273014503025</v>
      </c>
      <c r="O133">
        <v>12.2</v>
      </c>
      <c r="P133">
        <v>1.847</v>
      </c>
      <c r="Q133">
        <f t="shared" si="25"/>
        <v>0.36599999999999999</v>
      </c>
      <c r="R133">
        <f t="shared" si="26"/>
        <v>2.2130000000000001</v>
      </c>
      <c r="U133">
        <v>12.2</v>
      </c>
      <c r="V133">
        <v>1.7589999999999999</v>
      </c>
      <c r="W133">
        <f t="shared" si="22"/>
        <v>0.42646035171000174</v>
      </c>
      <c r="X133">
        <f t="shared" si="27"/>
        <v>2.1854603517100015</v>
      </c>
      <c r="AA133">
        <v>12.2</v>
      </c>
      <c r="AB133">
        <v>1.583</v>
      </c>
      <c r="AC133">
        <f t="shared" si="23"/>
        <v>0.21880951867207085</v>
      </c>
      <c r="AD133">
        <f t="shared" si="28"/>
        <v>1.8018095186720708</v>
      </c>
    </row>
    <row r="134" spans="9:30" x14ac:dyDescent="0.25">
      <c r="I134">
        <v>12.3</v>
      </c>
      <c r="J134">
        <v>1.9019999999999999</v>
      </c>
      <c r="K134">
        <f t="shared" si="20"/>
        <v>0.7170570334294033</v>
      </c>
      <c r="L134">
        <f t="shared" si="21"/>
        <v>2.619057033429403</v>
      </c>
      <c r="O134">
        <v>12.3</v>
      </c>
      <c r="P134">
        <v>1.841</v>
      </c>
      <c r="Q134">
        <f t="shared" si="25"/>
        <v>0.36899999999999999</v>
      </c>
      <c r="R134">
        <f t="shared" si="26"/>
        <v>2.21</v>
      </c>
      <c r="U134">
        <v>12.3</v>
      </c>
      <c r="V134">
        <v>1.7589999999999999</v>
      </c>
      <c r="W134">
        <f t="shared" si="22"/>
        <v>0.42995592836336244</v>
      </c>
      <c r="X134">
        <f t="shared" si="27"/>
        <v>2.1889559283633622</v>
      </c>
      <c r="AA134">
        <v>12.3</v>
      </c>
      <c r="AB134">
        <v>1.583</v>
      </c>
      <c r="AC134">
        <f t="shared" si="23"/>
        <v>0.22060303931692393</v>
      </c>
      <c r="AD134">
        <f t="shared" si="28"/>
        <v>1.8036030393169238</v>
      </c>
    </row>
    <row r="135" spans="9:30" x14ac:dyDescent="0.25">
      <c r="I135">
        <v>12.4</v>
      </c>
      <c r="J135">
        <v>1.899</v>
      </c>
      <c r="K135">
        <f t="shared" si="20"/>
        <v>0.72288676540850416</v>
      </c>
      <c r="L135">
        <f t="shared" si="21"/>
        <v>2.6218867654085041</v>
      </c>
      <c r="O135">
        <v>12.4</v>
      </c>
      <c r="P135">
        <v>1.835</v>
      </c>
      <c r="Q135">
        <f t="shared" si="25"/>
        <v>0.372</v>
      </c>
      <c r="R135">
        <f t="shared" si="26"/>
        <v>2.2069999999999999</v>
      </c>
      <c r="U135">
        <v>12.4</v>
      </c>
      <c r="V135">
        <v>1.7529999999999999</v>
      </c>
      <c r="W135">
        <f t="shared" si="22"/>
        <v>0.43345150501672308</v>
      </c>
      <c r="X135">
        <f t="shared" si="27"/>
        <v>2.186451505016723</v>
      </c>
      <c r="AA135">
        <v>12.4</v>
      </c>
      <c r="AB135">
        <v>1.583</v>
      </c>
      <c r="AC135">
        <f t="shared" si="23"/>
        <v>0.22239655996177696</v>
      </c>
      <c r="AD135">
        <f t="shared" si="28"/>
        <v>1.8053965599617769</v>
      </c>
    </row>
    <row r="136" spans="9:30" x14ac:dyDescent="0.25">
      <c r="I136">
        <v>12.5</v>
      </c>
      <c r="J136">
        <v>1.8959999999999999</v>
      </c>
      <c r="K136">
        <f t="shared" si="20"/>
        <v>0.72871649738760502</v>
      </c>
      <c r="L136">
        <f t="shared" si="21"/>
        <v>2.6247164973876052</v>
      </c>
      <c r="O136">
        <v>12.5</v>
      </c>
      <c r="P136">
        <v>1.8440000000000001</v>
      </c>
      <c r="Q136">
        <f t="shared" si="25"/>
        <v>0.375</v>
      </c>
      <c r="R136">
        <f t="shared" si="26"/>
        <v>2.2190000000000003</v>
      </c>
      <c r="U136">
        <v>12.5</v>
      </c>
      <c r="V136">
        <v>1.722</v>
      </c>
      <c r="W136">
        <f t="shared" si="22"/>
        <v>0.43694708167008373</v>
      </c>
      <c r="X136">
        <f t="shared" si="27"/>
        <v>2.1589470816700835</v>
      </c>
      <c r="AA136">
        <v>12.5</v>
      </c>
      <c r="AB136">
        <v>1.5580000000000001</v>
      </c>
      <c r="AC136">
        <f t="shared" si="23"/>
        <v>0.22419008060662998</v>
      </c>
      <c r="AD136">
        <f t="shared" si="28"/>
        <v>1.78219008060663</v>
      </c>
    </row>
    <row r="137" spans="9:30" x14ac:dyDescent="0.25">
      <c r="I137">
        <v>12.6</v>
      </c>
      <c r="J137">
        <v>1.89</v>
      </c>
      <c r="K137">
        <f t="shared" si="20"/>
        <v>0.73454622936670577</v>
      </c>
      <c r="L137">
        <f t="shared" si="21"/>
        <v>2.6245462293667057</v>
      </c>
      <c r="O137">
        <v>12.6</v>
      </c>
      <c r="P137">
        <v>1.835</v>
      </c>
      <c r="Q137">
        <f t="shared" si="25"/>
        <v>0.378</v>
      </c>
      <c r="R137">
        <f t="shared" si="26"/>
        <v>2.2130000000000001</v>
      </c>
      <c r="U137">
        <v>12.6</v>
      </c>
      <c r="V137">
        <v>1.75</v>
      </c>
      <c r="W137">
        <f t="shared" si="22"/>
        <v>0.44044265832344442</v>
      </c>
      <c r="X137">
        <f t="shared" si="27"/>
        <v>2.1904426583234446</v>
      </c>
      <c r="AA137">
        <v>12.6</v>
      </c>
      <c r="AB137">
        <v>1.5760000000000001</v>
      </c>
      <c r="AC137">
        <f t="shared" si="23"/>
        <v>0.22598360125148301</v>
      </c>
      <c r="AD137">
        <f t="shared" si="28"/>
        <v>1.8019836012514832</v>
      </c>
    </row>
    <row r="138" spans="9:30" x14ac:dyDescent="0.25">
      <c r="I138">
        <v>12.7</v>
      </c>
      <c r="J138">
        <v>1.887</v>
      </c>
      <c r="K138">
        <f t="shared" si="20"/>
        <v>0.74037596134580663</v>
      </c>
      <c r="L138">
        <f t="shared" si="21"/>
        <v>2.6273759613458068</v>
      </c>
      <c r="O138">
        <v>12.7</v>
      </c>
      <c r="P138">
        <v>1.835</v>
      </c>
      <c r="Q138">
        <f t="shared" si="25"/>
        <v>0.38099999999999995</v>
      </c>
      <c r="R138">
        <f t="shared" si="26"/>
        <v>2.2159999999999997</v>
      </c>
      <c r="U138">
        <v>12.7</v>
      </c>
      <c r="V138">
        <v>1.744</v>
      </c>
      <c r="W138">
        <f t="shared" si="22"/>
        <v>0.44393823497680507</v>
      </c>
      <c r="X138">
        <f t="shared" si="27"/>
        <v>2.1879382349768051</v>
      </c>
      <c r="AA138">
        <v>12.7</v>
      </c>
      <c r="AB138">
        <v>1.5760000000000001</v>
      </c>
      <c r="AC138">
        <f t="shared" si="23"/>
        <v>0.22777712189633606</v>
      </c>
      <c r="AD138">
        <f t="shared" si="28"/>
        <v>1.8037771218963361</v>
      </c>
    </row>
    <row r="139" spans="9:30" x14ac:dyDescent="0.25">
      <c r="I139">
        <v>12.8</v>
      </c>
      <c r="J139">
        <v>1.8839999999999999</v>
      </c>
      <c r="K139">
        <f t="shared" si="20"/>
        <v>0.74620569332490749</v>
      </c>
      <c r="L139">
        <f t="shared" si="21"/>
        <v>2.6302056933249074</v>
      </c>
      <c r="O139">
        <v>12.8</v>
      </c>
      <c r="P139">
        <v>1.8320000000000001</v>
      </c>
      <c r="Q139">
        <f t="shared" si="25"/>
        <v>0.38400000000000001</v>
      </c>
      <c r="R139">
        <f t="shared" si="26"/>
        <v>2.2160000000000002</v>
      </c>
      <c r="U139">
        <v>12.8</v>
      </c>
      <c r="V139">
        <v>1.744</v>
      </c>
      <c r="W139">
        <f t="shared" si="22"/>
        <v>0.44743381163016577</v>
      </c>
      <c r="X139">
        <f t="shared" si="27"/>
        <v>2.1914338116301657</v>
      </c>
      <c r="AA139">
        <v>12.8</v>
      </c>
      <c r="AB139">
        <v>1.5609999999999999</v>
      </c>
      <c r="AC139">
        <f t="shared" si="23"/>
        <v>0.22957064254118911</v>
      </c>
      <c r="AD139">
        <f t="shared" si="28"/>
        <v>1.7905706425411891</v>
      </c>
    </row>
    <row r="140" spans="9:30" x14ac:dyDescent="0.25">
      <c r="I140">
        <v>12.9</v>
      </c>
      <c r="J140">
        <v>1.88</v>
      </c>
      <c r="K140">
        <f t="shared" si="20"/>
        <v>0.75203542530400835</v>
      </c>
      <c r="L140">
        <f t="shared" si="21"/>
        <v>2.6320354253040081</v>
      </c>
      <c r="O140">
        <v>12.9</v>
      </c>
      <c r="P140">
        <v>1.8260000000000001</v>
      </c>
      <c r="Q140">
        <f t="shared" ref="Q140:Q149" si="30">O140*$O$5</f>
        <v>0.38700000000000001</v>
      </c>
      <c r="R140">
        <f t="shared" ref="R140:R171" si="31">P140+Q140</f>
        <v>2.2130000000000001</v>
      </c>
      <c r="U140">
        <v>12.9</v>
      </c>
      <c r="V140">
        <v>1.7350000000000001</v>
      </c>
      <c r="W140">
        <f t="shared" si="22"/>
        <v>0.45092938828352641</v>
      </c>
      <c r="X140">
        <f t="shared" ref="X140:X171" si="32">V140+W140</f>
        <v>2.1859293882835265</v>
      </c>
      <c r="AA140">
        <v>12.9</v>
      </c>
      <c r="AB140">
        <v>1.5760000000000001</v>
      </c>
      <c r="AC140">
        <f t="shared" si="23"/>
        <v>0.23136416318604217</v>
      </c>
      <c r="AD140">
        <f t="shared" ref="AD140:AD171" si="33">AB140+AC140</f>
        <v>1.8073641631860422</v>
      </c>
    </row>
    <row r="141" spans="9:30" x14ac:dyDescent="0.25">
      <c r="I141">
        <v>13</v>
      </c>
      <c r="J141">
        <v>1.877</v>
      </c>
      <c r="K141">
        <f t="shared" ref="K141:K152" si="34">I141*$I$5</f>
        <v>0.75786515728310921</v>
      </c>
      <c r="L141">
        <f t="shared" ref="L141:L152" si="35">J141+K141</f>
        <v>2.6348651572831092</v>
      </c>
      <c r="O141">
        <v>13</v>
      </c>
      <c r="P141">
        <v>1.81</v>
      </c>
      <c r="Q141">
        <f t="shared" si="30"/>
        <v>0.39</v>
      </c>
      <c r="R141">
        <f t="shared" si="31"/>
        <v>2.2000000000000002</v>
      </c>
      <c r="U141">
        <v>13</v>
      </c>
      <c r="V141">
        <v>1.7310000000000001</v>
      </c>
      <c r="W141">
        <f t="shared" ref="W141:W157" si="36">U141*$U$5</f>
        <v>0.45442496493688711</v>
      </c>
      <c r="X141">
        <f t="shared" si="32"/>
        <v>2.1854249649368871</v>
      </c>
      <c r="AA141">
        <v>13</v>
      </c>
      <c r="AB141">
        <v>1.573</v>
      </c>
      <c r="AC141">
        <f t="shared" ref="AC141:AC155" si="37">AA141*$AA$5</f>
        <v>0.23315768383089519</v>
      </c>
      <c r="AD141">
        <f t="shared" si="33"/>
        <v>1.8061576838308953</v>
      </c>
    </row>
    <row r="142" spans="9:30" x14ac:dyDescent="0.25">
      <c r="I142">
        <v>13.1</v>
      </c>
      <c r="J142">
        <v>1.871</v>
      </c>
      <c r="K142">
        <f t="shared" si="34"/>
        <v>0.76369488926220996</v>
      </c>
      <c r="L142">
        <f t="shared" si="35"/>
        <v>2.6346948892622102</v>
      </c>
      <c r="O142">
        <v>13.1</v>
      </c>
      <c r="P142">
        <v>1.8260000000000001</v>
      </c>
      <c r="Q142">
        <f t="shared" si="30"/>
        <v>0.39299999999999996</v>
      </c>
      <c r="R142">
        <f t="shared" si="31"/>
        <v>2.2189999999999999</v>
      </c>
      <c r="U142">
        <v>13.1</v>
      </c>
      <c r="V142">
        <v>1.7350000000000001</v>
      </c>
      <c r="W142">
        <f t="shared" si="36"/>
        <v>0.45792054159024775</v>
      </c>
      <c r="X142">
        <f t="shared" si="32"/>
        <v>2.1929205415902477</v>
      </c>
      <c r="AA142">
        <v>13.1</v>
      </c>
      <c r="AB142">
        <v>1.5669999999999999</v>
      </c>
      <c r="AC142">
        <f t="shared" si="37"/>
        <v>0.23495120447574822</v>
      </c>
      <c r="AD142">
        <f t="shared" si="33"/>
        <v>1.8019512044757482</v>
      </c>
    </row>
    <row r="143" spans="9:30" x14ac:dyDescent="0.25">
      <c r="I143">
        <v>13.2</v>
      </c>
      <c r="J143">
        <v>1.8680000000000001</v>
      </c>
      <c r="K143">
        <f t="shared" si="34"/>
        <v>0.76952462124131082</v>
      </c>
      <c r="L143">
        <f t="shared" si="35"/>
        <v>2.6375246212413108</v>
      </c>
      <c r="O143">
        <v>13.2</v>
      </c>
      <c r="P143">
        <v>1.81</v>
      </c>
      <c r="Q143">
        <f t="shared" si="30"/>
        <v>0.39599999999999996</v>
      </c>
      <c r="R143">
        <f t="shared" si="31"/>
        <v>2.206</v>
      </c>
      <c r="U143">
        <v>13.2</v>
      </c>
      <c r="V143">
        <v>1.7310000000000001</v>
      </c>
      <c r="W143">
        <f t="shared" si="36"/>
        <v>0.4614161182436084</v>
      </c>
      <c r="X143">
        <f t="shared" si="32"/>
        <v>2.1924161182436084</v>
      </c>
      <c r="AA143">
        <v>13.2</v>
      </c>
      <c r="AB143">
        <v>1.5760000000000001</v>
      </c>
      <c r="AC143">
        <f t="shared" si="37"/>
        <v>0.23674472512060124</v>
      </c>
      <c r="AD143">
        <f t="shared" si="33"/>
        <v>1.8127447251206013</v>
      </c>
    </row>
    <row r="144" spans="9:30" x14ac:dyDescent="0.25">
      <c r="I144">
        <v>13.3</v>
      </c>
      <c r="J144">
        <v>1.865</v>
      </c>
      <c r="K144">
        <f t="shared" si="34"/>
        <v>0.77535435322041169</v>
      </c>
      <c r="L144">
        <f t="shared" si="35"/>
        <v>2.6403543532204115</v>
      </c>
      <c r="O144">
        <v>13.3</v>
      </c>
      <c r="P144">
        <v>1.8140000000000001</v>
      </c>
      <c r="Q144">
        <f t="shared" si="30"/>
        <v>0.39900000000000002</v>
      </c>
      <c r="R144">
        <f t="shared" si="31"/>
        <v>2.2130000000000001</v>
      </c>
      <c r="U144">
        <v>13.3</v>
      </c>
      <c r="V144">
        <v>1.728</v>
      </c>
      <c r="W144">
        <f t="shared" si="36"/>
        <v>0.46491169489696915</v>
      </c>
      <c r="X144">
        <f t="shared" si="32"/>
        <v>2.1929116948969689</v>
      </c>
      <c r="AA144">
        <v>13.3</v>
      </c>
      <c r="AB144">
        <v>1.5640000000000001</v>
      </c>
      <c r="AC144">
        <f t="shared" si="37"/>
        <v>0.23853824576545432</v>
      </c>
      <c r="AD144">
        <f t="shared" si="33"/>
        <v>1.8025382457654544</v>
      </c>
    </row>
    <row r="145" spans="9:30" x14ac:dyDescent="0.25">
      <c r="I145">
        <v>13.4</v>
      </c>
      <c r="J145">
        <v>1.859</v>
      </c>
      <c r="K145">
        <f t="shared" si="34"/>
        <v>0.78118408519951255</v>
      </c>
      <c r="L145">
        <f t="shared" si="35"/>
        <v>2.6401840851995124</v>
      </c>
      <c r="O145">
        <v>13.4</v>
      </c>
      <c r="P145">
        <v>1.8169999999999999</v>
      </c>
      <c r="Q145">
        <f t="shared" si="30"/>
        <v>0.40199999999999997</v>
      </c>
      <c r="R145">
        <f t="shared" si="31"/>
        <v>2.2189999999999999</v>
      </c>
      <c r="U145">
        <v>13.4</v>
      </c>
      <c r="V145">
        <v>1.7310000000000001</v>
      </c>
      <c r="W145">
        <f t="shared" si="36"/>
        <v>0.4684072715503298</v>
      </c>
      <c r="X145">
        <f t="shared" si="32"/>
        <v>2.1994072715503297</v>
      </c>
      <c r="AA145">
        <v>13.4</v>
      </c>
      <c r="AB145">
        <v>1.5669999999999999</v>
      </c>
      <c r="AC145">
        <f t="shared" si="37"/>
        <v>0.24033176641030735</v>
      </c>
      <c r="AD145">
        <f t="shared" si="33"/>
        <v>1.8073317664103072</v>
      </c>
    </row>
    <row r="146" spans="9:30" x14ac:dyDescent="0.25">
      <c r="I146">
        <v>13.5</v>
      </c>
      <c r="J146">
        <v>1.835</v>
      </c>
      <c r="K146">
        <f t="shared" si="34"/>
        <v>0.78701381717861341</v>
      </c>
      <c r="L146">
        <f t="shared" si="35"/>
        <v>2.6220138171786136</v>
      </c>
      <c r="O146">
        <v>13.5</v>
      </c>
      <c r="P146">
        <v>1.8080000000000001</v>
      </c>
      <c r="Q146">
        <f t="shared" si="30"/>
        <v>0.40499999999999997</v>
      </c>
      <c r="R146">
        <f t="shared" si="31"/>
        <v>2.2130000000000001</v>
      </c>
      <c r="U146">
        <v>13.5</v>
      </c>
      <c r="V146">
        <v>1.728</v>
      </c>
      <c r="W146">
        <f t="shared" si="36"/>
        <v>0.47190284820369044</v>
      </c>
      <c r="X146">
        <f t="shared" si="32"/>
        <v>2.1999028482036902</v>
      </c>
      <c r="AA146">
        <v>13.5</v>
      </c>
      <c r="AB146">
        <v>1.5640000000000001</v>
      </c>
      <c r="AC146">
        <f t="shared" si="37"/>
        <v>0.2421252870551604</v>
      </c>
      <c r="AD146">
        <f t="shared" si="33"/>
        <v>1.8061252870551605</v>
      </c>
    </row>
    <row r="147" spans="9:30" x14ac:dyDescent="0.25">
      <c r="I147">
        <v>13.6</v>
      </c>
      <c r="J147">
        <v>1.853</v>
      </c>
      <c r="K147">
        <f t="shared" si="34"/>
        <v>0.79284354915771416</v>
      </c>
      <c r="L147">
        <f t="shared" si="35"/>
        <v>2.6458435491577141</v>
      </c>
      <c r="O147">
        <v>13.6</v>
      </c>
      <c r="P147">
        <v>1.8009999999999999</v>
      </c>
      <c r="Q147">
        <f t="shared" si="30"/>
        <v>0.40799999999999997</v>
      </c>
      <c r="R147">
        <f t="shared" si="31"/>
        <v>2.2090000000000001</v>
      </c>
      <c r="U147">
        <v>13.6</v>
      </c>
      <c r="V147">
        <v>1.722</v>
      </c>
      <c r="W147">
        <f t="shared" si="36"/>
        <v>0.47539842485705108</v>
      </c>
      <c r="X147">
        <f t="shared" si="32"/>
        <v>2.1973984248570511</v>
      </c>
      <c r="AA147">
        <v>13.6</v>
      </c>
      <c r="AB147">
        <v>1.5640000000000001</v>
      </c>
      <c r="AC147">
        <f t="shared" si="37"/>
        <v>0.24391880770001342</v>
      </c>
      <c r="AD147">
        <f t="shared" si="33"/>
        <v>1.8079188077000135</v>
      </c>
    </row>
    <row r="148" spans="9:30" x14ac:dyDescent="0.25">
      <c r="I148">
        <v>13.7</v>
      </c>
      <c r="J148">
        <v>1.85</v>
      </c>
      <c r="K148">
        <f t="shared" si="34"/>
        <v>0.79867328113681502</v>
      </c>
      <c r="L148">
        <f t="shared" si="35"/>
        <v>2.6486732811368152</v>
      </c>
      <c r="O148">
        <v>13.7</v>
      </c>
      <c r="P148">
        <v>1.798</v>
      </c>
      <c r="Q148">
        <f t="shared" si="30"/>
        <v>0.41099999999999998</v>
      </c>
      <c r="R148">
        <f t="shared" si="31"/>
        <v>2.2090000000000001</v>
      </c>
      <c r="U148">
        <v>13.7</v>
      </c>
      <c r="V148">
        <v>1.722</v>
      </c>
      <c r="W148">
        <f t="shared" si="36"/>
        <v>0.47889400151041178</v>
      </c>
      <c r="X148">
        <f t="shared" si="32"/>
        <v>2.2008940015104117</v>
      </c>
      <c r="AA148">
        <v>13.7</v>
      </c>
      <c r="AB148">
        <v>1.5609999999999999</v>
      </c>
      <c r="AC148">
        <f t="shared" si="37"/>
        <v>0.24571232834486645</v>
      </c>
      <c r="AD148">
        <f t="shared" si="33"/>
        <v>1.8067123283448665</v>
      </c>
    </row>
    <row r="149" spans="9:30" x14ac:dyDescent="0.25">
      <c r="I149">
        <v>13.8</v>
      </c>
      <c r="J149">
        <v>1.847</v>
      </c>
      <c r="K149">
        <f t="shared" si="34"/>
        <v>0.80450301311591588</v>
      </c>
      <c r="L149">
        <f t="shared" si="35"/>
        <v>2.6515030131159159</v>
      </c>
      <c r="O149">
        <v>13.8</v>
      </c>
      <c r="P149">
        <v>1.7949999999999999</v>
      </c>
      <c r="Q149">
        <f t="shared" si="30"/>
        <v>0.41399999999999998</v>
      </c>
      <c r="R149">
        <f t="shared" si="31"/>
        <v>2.2090000000000001</v>
      </c>
      <c r="U149">
        <v>13.8</v>
      </c>
      <c r="V149">
        <v>1.7190000000000001</v>
      </c>
      <c r="W149">
        <f t="shared" si="36"/>
        <v>0.48238957816377248</v>
      </c>
      <c r="X149">
        <f t="shared" si="32"/>
        <v>2.2013895781637727</v>
      </c>
      <c r="AA149">
        <v>13.8</v>
      </c>
      <c r="AB149">
        <v>1.5640000000000001</v>
      </c>
      <c r="AC149">
        <f t="shared" si="37"/>
        <v>0.24750584898971953</v>
      </c>
      <c r="AD149">
        <f t="shared" si="33"/>
        <v>1.8115058489897196</v>
      </c>
    </row>
    <row r="150" spans="9:30" x14ac:dyDescent="0.25">
      <c r="I150">
        <v>13.9</v>
      </c>
      <c r="J150">
        <v>1.841</v>
      </c>
      <c r="K150">
        <f t="shared" si="34"/>
        <v>0.81033274509501674</v>
      </c>
      <c r="L150">
        <f t="shared" si="35"/>
        <v>2.6513327450950168</v>
      </c>
      <c r="U150">
        <v>13.9</v>
      </c>
      <c r="V150">
        <v>1.7190000000000001</v>
      </c>
      <c r="W150">
        <f t="shared" si="36"/>
        <v>0.48588515481713312</v>
      </c>
      <c r="X150">
        <f t="shared" si="32"/>
        <v>2.2048851548171333</v>
      </c>
      <c r="AA150">
        <v>13.9</v>
      </c>
      <c r="AB150">
        <v>1.5609999999999999</v>
      </c>
      <c r="AC150">
        <f t="shared" si="37"/>
        <v>0.24929936963457255</v>
      </c>
      <c r="AD150">
        <f t="shared" si="33"/>
        <v>1.8102993696345724</v>
      </c>
    </row>
    <row r="151" spans="9:30" x14ac:dyDescent="0.25">
      <c r="I151">
        <v>14</v>
      </c>
      <c r="J151">
        <v>1.841</v>
      </c>
      <c r="K151">
        <f t="shared" si="34"/>
        <v>0.8161624770741176</v>
      </c>
      <c r="L151">
        <f t="shared" si="35"/>
        <v>2.6571624770741176</v>
      </c>
      <c r="U151">
        <v>14</v>
      </c>
      <c r="V151">
        <v>1.71</v>
      </c>
      <c r="W151">
        <f t="shared" si="36"/>
        <v>0.48938073147049377</v>
      </c>
      <c r="X151">
        <f t="shared" si="32"/>
        <v>2.1993807314704936</v>
      </c>
      <c r="AA151">
        <v>14</v>
      </c>
      <c r="AB151">
        <v>1.5609999999999999</v>
      </c>
      <c r="AC151">
        <f t="shared" si="37"/>
        <v>0.25109289027942561</v>
      </c>
      <c r="AD151">
        <f t="shared" si="33"/>
        <v>1.8120928902794255</v>
      </c>
    </row>
    <row r="152" spans="9:30" x14ac:dyDescent="0.25">
      <c r="I152">
        <v>14.1</v>
      </c>
      <c r="J152">
        <v>1.835</v>
      </c>
      <c r="K152">
        <f t="shared" si="34"/>
        <v>0.82199220905321835</v>
      </c>
      <c r="L152">
        <f t="shared" si="35"/>
        <v>2.6569922090532181</v>
      </c>
      <c r="U152">
        <v>14.1</v>
      </c>
      <c r="V152">
        <v>1.716</v>
      </c>
      <c r="W152">
        <f t="shared" si="36"/>
        <v>0.49287630812385447</v>
      </c>
      <c r="X152">
        <f t="shared" si="32"/>
        <v>2.2088763081238545</v>
      </c>
      <c r="AA152">
        <v>14.1</v>
      </c>
      <c r="AB152">
        <v>1.5609999999999999</v>
      </c>
      <c r="AC152">
        <f t="shared" si="37"/>
        <v>0.2528864109242786</v>
      </c>
      <c r="AD152">
        <f t="shared" si="33"/>
        <v>1.8138864109242785</v>
      </c>
    </row>
    <row r="153" spans="9:30" x14ac:dyDescent="0.25">
      <c r="U153">
        <v>14.2</v>
      </c>
      <c r="V153">
        <v>1.71</v>
      </c>
      <c r="W153">
        <f t="shared" si="36"/>
        <v>0.49637188477721511</v>
      </c>
      <c r="X153">
        <f t="shared" si="32"/>
        <v>2.2063718847772149</v>
      </c>
      <c r="AA153">
        <v>14.2</v>
      </c>
      <c r="AB153">
        <v>1.5549999999999999</v>
      </c>
      <c r="AC153">
        <f t="shared" si="37"/>
        <v>0.25467993156913166</v>
      </c>
      <c r="AD153">
        <f t="shared" si="33"/>
        <v>1.8096799315691317</v>
      </c>
    </row>
    <row r="154" spans="9:30" x14ac:dyDescent="0.25">
      <c r="U154">
        <v>14.3</v>
      </c>
      <c r="V154">
        <v>1.71</v>
      </c>
      <c r="W154">
        <f t="shared" si="36"/>
        <v>0.49986746143057581</v>
      </c>
      <c r="X154">
        <f t="shared" si="32"/>
        <v>2.2098674614305756</v>
      </c>
      <c r="AA154">
        <v>14.3</v>
      </c>
      <c r="AB154">
        <v>1.5609999999999999</v>
      </c>
      <c r="AC154">
        <f t="shared" si="37"/>
        <v>0.25647345221398471</v>
      </c>
      <c r="AD154">
        <f t="shared" si="33"/>
        <v>1.8174734522139846</v>
      </c>
    </row>
    <row r="155" spans="9:30" x14ac:dyDescent="0.25">
      <c r="U155">
        <v>14.4</v>
      </c>
      <c r="V155">
        <v>1.7070000000000001</v>
      </c>
      <c r="W155">
        <f t="shared" si="36"/>
        <v>0.50336303808393645</v>
      </c>
      <c r="X155">
        <f t="shared" si="32"/>
        <v>2.2103630380839365</v>
      </c>
      <c r="AA155">
        <v>14.4</v>
      </c>
      <c r="AB155">
        <v>1.5580000000000001</v>
      </c>
      <c r="AC155">
        <f t="shared" si="37"/>
        <v>0.25826697285883776</v>
      </c>
      <c r="AD155">
        <f t="shared" si="33"/>
        <v>1.8162669728588379</v>
      </c>
    </row>
    <row r="156" spans="9:30" x14ac:dyDescent="0.25">
      <c r="U156">
        <v>14.5</v>
      </c>
      <c r="V156">
        <v>1.6830000000000001</v>
      </c>
      <c r="W156">
        <f t="shared" si="36"/>
        <v>0.5068586147372971</v>
      </c>
      <c r="X156">
        <f t="shared" si="32"/>
        <v>2.1898586147372971</v>
      </c>
    </row>
    <row r="157" spans="9:30" x14ac:dyDescent="0.25">
      <c r="U157">
        <v>14.6</v>
      </c>
      <c r="V157">
        <v>1.704</v>
      </c>
      <c r="W157">
        <f t="shared" si="36"/>
        <v>0.51035419139065785</v>
      </c>
      <c r="X157">
        <f t="shared" si="32"/>
        <v>2.2143541913906577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7"/>
  <sheetViews>
    <sheetView tabSelected="1" topLeftCell="B1" workbookViewId="0">
      <selection activeCell="B15" sqref="B15"/>
    </sheetView>
  </sheetViews>
  <sheetFormatPr defaultRowHeight="15" x14ac:dyDescent="0.25"/>
  <cols>
    <col min="3" max="3" width="12" bestFit="1" customWidth="1"/>
    <col min="4" max="4" width="8.7109375" customWidth="1"/>
    <col min="7" max="7" width="16" bestFit="1" customWidth="1"/>
    <col min="10" max="10" width="16.5703125" bestFit="1" customWidth="1"/>
    <col min="11" max="11" width="13.85546875" bestFit="1" customWidth="1"/>
    <col min="12" max="12" width="15.28515625" bestFit="1" customWidth="1"/>
    <col min="13" max="13" width="20.42578125" bestFit="1" customWidth="1"/>
    <col min="14" max="14" width="15.28515625" bestFit="1" customWidth="1"/>
    <col min="15" max="15" width="13.28515625" bestFit="1" customWidth="1"/>
    <col min="17" max="17" width="12" bestFit="1" customWidth="1"/>
  </cols>
  <sheetData>
    <row r="3" spans="1:17" x14ac:dyDescent="0.25">
      <c r="A3" t="s">
        <v>20</v>
      </c>
      <c r="B3" s="3">
        <v>300000000</v>
      </c>
      <c r="D3" t="s">
        <v>31</v>
      </c>
      <c r="E3" t="s">
        <v>32</v>
      </c>
      <c r="F3" t="s">
        <v>33</v>
      </c>
      <c r="G3" t="s">
        <v>51</v>
      </c>
      <c r="H3" t="s">
        <v>14</v>
      </c>
      <c r="I3" t="s">
        <v>15</v>
      </c>
      <c r="K3" t="s">
        <v>39</v>
      </c>
      <c r="L3" t="s">
        <v>46</v>
      </c>
      <c r="N3" t="s">
        <v>42</v>
      </c>
      <c r="O3" t="s">
        <v>41</v>
      </c>
      <c r="P3" t="s">
        <v>45</v>
      </c>
      <c r="Q3" t="s">
        <v>46</v>
      </c>
    </row>
    <row r="4" spans="1:17" x14ac:dyDescent="0.25">
      <c r="A4" t="s">
        <v>40</v>
      </c>
      <c r="B4" s="3">
        <v>1.602E-19</v>
      </c>
      <c r="D4" t="s">
        <v>17</v>
      </c>
      <c r="E4">
        <v>420</v>
      </c>
      <c r="F4">
        <f>E4*10^-9</f>
        <v>4.2E-7</v>
      </c>
      <c r="G4">
        <v>2.56</v>
      </c>
      <c r="H4">
        <v>2.6159241866128262</v>
      </c>
      <c r="I4">
        <v>2.3838472629452379E-2</v>
      </c>
      <c r="J4" s="3"/>
      <c r="K4" s="4">
        <f t="shared" ref="K4:K9" si="0">$B$3*$B$5/($B$4*F4)</f>
        <v>2.9543427858034601</v>
      </c>
      <c r="L4" s="4">
        <f t="shared" ref="L4:L9" si="1">K4-H4</f>
        <v>0.33841859919063388</v>
      </c>
      <c r="N4">
        <f t="shared" ref="N4:N9" si="2">1/F4</f>
        <v>2380952.3809523811</v>
      </c>
      <c r="O4" s="5">
        <f>H4*$B$4/$B$3</f>
        <v>1.3969035156512493E-27</v>
      </c>
      <c r="P4" s="3">
        <f>$B$5*N4</f>
        <v>1.5776190476190477E-27</v>
      </c>
      <c r="Q4" s="3">
        <f>P4-O4</f>
        <v>1.8071553196779842E-28</v>
      </c>
    </row>
    <row r="5" spans="1:17" x14ac:dyDescent="0.25">
      <c r="A5" t="s">
        <v>16</v>
      </c>
      <c r="B5" s="3">
        <v>6.6259999999999998E-34</v>
      </c>
      <c r="D5" t="s">
        <v>34</v>
      </c>
      <c r="E5">
        <v>470</v>
      </c>
      <c r="F5">
        <f t="shared" ref="F5:F6" si="3">E5*10^-9</f>
        <v>4.7000000000000005E-7</v>
      </c>
      <c r="G5">
        <v>2.38</v>
      </c>
      <c r="H5">
        <v>2.4315626149131773</v>
      </c>
      <c r="I5">
        <v>1.676380575516153E-2</v>
      </c>
      <c r="J5" s="3"/>
      <c r="K5" s="4">
        <f t="shared" si="0"/>
        <v>2.6400510000796871</v>
      </c>
      <c r="L5" s="4">
        <f t="shared" si="1"/>
        <v>0.2084883851665098</v>
      </c>
      <c r="N5">
        <f t="shared" si="2"/>
        <v>2127659.5744680851</v>
      </c>
      <c r="O5" s="5">
        <f t="shared" ref="O5:O6" si="4">H5*$B$4/$B$3</f>
        <v>1.2984544363636366E-27</v>
      </c>
      <c r="P5" s="3">
        <f t="shared" ref="P5:P6" si="5">$B$5*N5</f>
        <v>1.4097872340425532E-27</v>
      </c>
      <c r="Q5" s="3">
        <f t="shared" ref="Q5:Q9" si="6">P5-O5</f>
        <v>1.1133279767891657E-28</v>
      </c>
    </row>
    <row r="6" spans="1:17" x14ac:dyDescent="0.25">
      <c r="D6" t="s">
        <v>35</v>
      </c>
      <c r="E6">
        <v>525</v>
      </c>
      <c r="F6">
        <f t="shared" si="3"/>
        <v>5.2500000000000006E-7</v>
      </c>
      <c r="G6">
        <v>2.12</v>
      </c>
      <c r="H6">
        <v>2.1801347672136551</v>
      </c>
      <c r="I6">
        <v>1.3375496495096128E-2</v>
      </c>
      <c r="J6" s="3"/>
      <c r="K6" s="4">
        <f t="shared" si="0"/>
        <v>2.3634742286427679</v>
      </c>
      <c r="L6" s="4">
        <f t="shared" si="1"/>
        <v>0.18333946142911284</v>
      </c>
      <c r="N6">
        <f t="shared" si="2"/>
        <v>1904761.9047619046</v>
      </c>
      <c r="O6" s="5">
        <f t="shared" si="4"/>
        <v>1.1641919656920918E-27</v>
      </c>
      <c r="P6" s="3">
        <f t="shared" si="5"/>
        <v>1.2620952380952379E-27</v>
      </c>
      <c r="Q6" s="3">
        <f t="shared" si="6"/>
        <v>9.7903272403146098E-29</v>
      </c>
    </row>
    <row r="7" spans="1:17" x14ac:dyDescent="0.25">
      <c r="D7" t="s">
        <v>36</v>
      </c>
      <c r="E7">
        <v>590</v>
      </c>
      <c r="F7">
        <f>E7*10^-9</f>
        <v>5.9000000000000007E-7</v>
      </c>
      <c r="G7">
        <v>1.58</v>
      </c>
      <c r="H7">
        <v>1.798647120391466</v>
      </c>
      <c r="I7">
        <v>8.433672079509404E-3</v>
      </c>
      <c r="J7" s="3"/>
      <c r="K7" s="4">
        <f t="shared" si="0"/>
        <v>2.1030914746397511</v>
      </c>
      <c r="L7" s="4">
        <f t="shared" si="1"/>
        <v>0.30444435424828509</v>
      </c>
      <c r="N7">
        <f t="shared" si="2"/>
        <v>1694915.2542372879</v>
      </c>
      <c r="O7" s="5">
        <f>H7*$B$4/$B$3</f>
        <v>9.6047756228904295E-28</v>
      </c>
      <c r="P7" s="3">
        <f>$B$5*N7</f>
        <v>1.1230508474576269E-27</v>
      </c>
      <c r="Q7" s="3">
        <f>P7-O7</f>
        <v>1.6257328516858394E-28</v>
      </c>
    </row>
    <row r="8" spans="1:17" x14ac:dyDescent="0.25">
      <c r="D8" t="s">
        <v>37</v>
      </c>
      <c r="E8">
        <v>660</v>
      </c>
      <c r="F8">
        <f t="shared" ref="F8" si="7">E8*10^-9</f>
        <v>6.6000000000000003E-7</v>
      </c>
      <c r="G8">
        <v>1.53</v>
      </c>
      <c r="H8">
        <v>1.7358350774449569</v>
      </c>
      <c r="I8">
        <v>8.0726067486878179E-3</v>
      </c>
      <c r="J8" s="3"/>
      <c r="K8" s="4">
        <f t="shared" si="0"/>
        <v>1.8800363182385655</v>
      </c>
      <c r="L8" s="4">
        <f t="shared" si="1"/>
        <v>0.14420124079360863</v>
      </c>
      <c r="N8">
        <f t="shared" si="2"/>
        <v>1515151.5151515151</v>
      </c>
      <c r="O8" s="5">
        <f>H8*$B$4/$B$3</f>
        <v>9.26935931355607E-28</v>
      </c>
      <c r="P8" s="3">
        <f>$B$5*N8</f>
        <v>1.003939393939394E-27</v>
      </c>
      <c r="Q8" s="3">
        <f>P8-O8</f>
        <v>7.7003462583786981E-29</v>
      </c>
    </row>
    <row r="9" spans="1:17" x14ac:dyDescent="0.25">
      <c r="D9" s="1" t="s">
        <v>38</v>
      </c>
      <c r="E9" s="1">
        <v>605</v>
      </c>
      <c r="F9" s="1">
        <f>E9*10^-9</f>
        <v>6.0500000000000003E-7</v>
      </c>
      <c r="G9">
        <v>1.58</v>
      </c>
      <c r="H9" s="1">
        <v>1.58</v>
      </c>
      <c r="I9" s="1"/>
      <c r="J9" s="8"/>
      <c r="K9" s="9">
        <f t="shared" si="0"/>
        <v>2.0509487108057076</v>
      </c>
      <c r="L9" s="9">
        <f t="shared" si="1"/>
        <v>0.47094871080570755</v>
      </c>
      <c r="M9" s="1"/>
      <c r="N9" s="1">
        <f t="shared" si="2"/>
        <v>1652892.561983471</v>
      </c>
      <c r="O9" s="10">
        <f>H9*$B$4/$B$3</f>
        <v>8.4372000000000012E-28</v>
      </c>
      <c r="P9" s="8">
        <f>$B$5*N9</f>
        <v>1.0952066115702479E-27</v>
      </c>
      <c r="Q9" s="8">
        <f t="shared" si="6"/>
        <v>2.5148661157024782E-28</v>
      </c>
    </row>
    <row r="12" spans="1:17" ht="26.25" x14ac:dyDescent="0.4">
      <c r="L12" s="7" t="s">
        <v>47</v>
      </c>
      <c r="Q12" s="3"/>
    </row>
    <row r="14" spans="1:17" ht="21" x14ac:dyDescent="0.35">
      <c r="K14" s="11"/>
      <c r="L14" s="11" t="s">
        <v>48</v>
      </c>
      <c r="M14" s="11" t="s">
        <v>49</v>
      </c>
      <c r="N14" s="11" t="s">
        <v>46</v>
      </c>
      <c r="O14" s="11" t="s">
        <v>50</v>
      </c>
    </row>
    <row r="15" spans="1:17" ht="21" x14ac:dyDescent="0.35">
      <c r="K15" s="11" t="s">
        <v>16</v>
      </c>
      <c r="L15" s="12">
        <f>B5</f>
        <v>6.6259999999999998E-34</v>
      </c>
      <c r="M15" s="11">
        <f>N27</f>
        <v>6.5175801607707299E-34</v>
      </c>
      <c r="N15" s="12">
        <f>L15-M15</f>
        <v>1.0841983922926992E-35</v>
      </c>
      <c r="O15" s="13">
        <f>1-M15/L15</f>
        <v>1.6362788896660097E-2</v>
      </c>
    </row>
    <row r="19" spans="11:15" x14ac:dyDescent="0.25">
      <c r="N19">
        <f>N27*10^34</f>
        <v>6.5175801607707298</v>
      </c>
    </row>
    <row r="20" spans="11:15" x14ac:dyDescent="0.25">
      <c r="N20">
        <f>N28*10^34</f>
        <v>0.98918345941590125</v>
      </c>
    </row>
    <row r="26" spans="11:15" x14ac:dyDescent="0.25">
      <c r="K26" t="s">
        <v>43</v>
      </c>
      <c r="N26" t="s">
        <v>44</v>
      </c>
    </row>
    <row r="27" spans="11:15" x14ac:dyDescent="0.25">
      <c r="K27">
        <f t="array" ref="K27:L29">LINEST(O4:O9,N4:N9,0,1)</f>
        <v>5.8611774169369519E-34</v>
      </c>
      <c r="L27">
        <v>0</v>
      </c>
      <c r="N27">
        <f t="array" ref="N27:O29">LINEST(O4:O9,N4:N9,1,1)</f>
        <v>6.5175801607707299E-34</v>
      </c>
      <c r="O27">
        <v>-1.264595230333462E-28</v>
      </c>
    </row>
    <row r="28" spans="11:15" x14ac:dyDescent="0.25">
      <c r="K28">
        <v>1.4603565451545462E-35</v>
      </c>
      <c r="L28" t="e">
        <v>#N/A</v>
      </c>
      <c r="N28">
        <v>9.8918345941590134E-35</v>
      </c>
      <c r="O28">
        <v>1.8822432409826901E-28</v>
      </c>
    </row>
    <row r="29" spans="11:15" x14ac:dyDescent="0.25">
      <c r="K29">
        <v>0.99690563086095241</v>
      </c>
      <c r="L29">
        <v>6.8066501191792992E-29</v>
      </c>
      <c r="N29">
        <v>0.91563482312635736</v>
      </c>
      <c r="O29">
        <v>7.2139084101483557E-29</v>
      </c>
    </row>
    <row r="36" spans="13:14" x14ac:dyDescent="0.25">
      <c r="N36" s="3">
        <f>O27*B3</f>
        <v>-3.793785691000386E-20</v>
      </c>
    </row>
    <row r="37" spans="13:14" x14ac:dyDescent="0.25">
      <c r="M37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0"/>
  <sheetViews>
    <sheetView workbookViewId="0">
      <selection activeCell="D13" sqref="D13"/>
    </sheetView>
  </sheetViews>
  <sheetFormatPr defaultRowHeight="15" x14ac:dyDescent="0.25"/>
  <cols>
    <col min="1" max="1" width="9.85546875" customWidth="1"/>
    <col min="2" max="2" width="9" customWidth="1"/>
    <col min="3" max="3" width="12.7109375" customWidth="1"/>
    <col min="4" max="4" width="8.85546875" customWidth="1"/>
    <col min="5" max="5" width="11.85546875" customWidth="1"/>
    <col min="10" max="10" width="11.85546875" customWidth="1"/>
  </cols>
  <sheetData>
    <row r="2" spans="1:10" x14ac:dyDescent="0.25">
      <c r="A2" t="s">
        <v>20</v>
      </c>
      <c r="B2" t="s">
        <v>70</v>
      </c>
      <c r="D2" t="s">
        <v>69</v>
      </c>
      <c r="G2" t="s">
        <v>68</v>
      </c>
      <c r="J2" t="s">
        <v>16</v>
      </c>
    </row>
    <row r="3" spans="1:10" x14ac:dyDescent="0.25">
      <c r="A3">
        <f>3*10^8</f>
        <v>300000000</v>
      </c>
      <c r="B3" t="s">
        <v>67</v>
      </c>
      <c r="D3" t="s">
        <v>66</v>
      </c>
      <c r="G3" t="s">
        <v>7</v>
      </c>
      <c r="H3" t="s">
        <v>52</v>
      </c>
      <c r="J3">
        <f>1.602E-19*2.45*0.00000047/300000000</f>
        <v>6.1490099999999998E-34</v>
      </c>
    </row>
    <row r="4" spans="1:10" x14ac:dyDescent="0.25">
      <c r="D4" t="s">
        <v>65</v>
      </c>
      <c r="G4">
        <v>2.38</v>
      </c>
      <c r="H4">
        <v>1E-3</v>
      </c>
    </row>
    <row r="5" spans="1:10" x14ac:dyDescent="0.25">
      <c r="G5">
        <v>2.4500000000000002</v>
      </c>
      <c r="H5">
        <v>1.2999999999999999E-2</v>
      </c>
    </row>
    <row r="6" spans="1:10" x14ac:dyDescent="0.25">
      <c r="D6" t="s">
        <v>64</v>
      </c>
      <c r="G6">
        <v>2.46</v>
      </c>
      <c r="H6">
        <v>1.9E-2</v>
      </c>
    </row>
    <row r="7" spans="1:10" x14ac:dyDescent="0.25">
      <c r="G7">
        <v>2.4700000000000002</v>
      </c>
      <c r="H7">
        <v>2.3E-2</v>
      </c>
    </row>
    <row r="8" spans="1:10" x14ac:dyDescent="0.25">
      <c r="G8">
        <v>2.48</v>
      </c>
      <c r="H8">
        <v>3.1E-2</v>
      </c>
    </row>
    <row r="9" spans="1:10" x14ac:dyDescent="0.25">
      <c r="B9" t="s">
        <v>63</v>
      </c>
      <c r="C9" t="s">
        <v>62</v>
      </c>
      <c r="D9" t="s">
        <v>7</v>
      </c>
      <c r="E9" t="s">
        <v>61</v>
      </c>
      <c r="G9">
        <v>2.4900000000000002</v>
      </c>
      <c r="H9">
        <v>4.3999999999999997E-2</v>
      </c>
    </row>
    <row r="10" spans="1:10" x14ac:dyDescent="0.25">
      <c r="A10" t="s">
        <v>60</v>
      </c>
      <c r="B10">
        <v>420</v>
      </c>
      <c r="C10">
        <f>10^9/B10</f>
        <v>2380952.3809523811</v>
      </c>
      <c r="D10">
        <v>2.6</v>
      </c>
      <c r="E10">
        <f>D10/300000000*1.602E-19</f>
        <v>1.3883999999999999E-27</v>
      </c>
      <c r="G10">
        <v>2.5</v>
      </c>
      <c r="H10">
        <v>5.6000000000000001E-2</v>
      </c>
    </row>
    <row r="11" spans="1:10" x14ac:dyDescent="0.25">
      <c r="A11" t="s">
        <v>34</v>
      </c>
      <c r="B11">
        <v>470</v>
      </c>
      <c r="C11">
        <f>10^9/B11</f>
        <v>2127659.5744680851</v>
      </c>
      <c r="D11">
        <v>2.2000000000000002</v>
      </c>
      <c r="E11">
        <f>D11/300000000*1.602E-19</f>
        <v>1.1748E-27</v>
      </c>
      <c r="G11">
        <v>2.5099999999999998</v>
      </c>
      <c r="H11">
        <v>6.5000000000000002E-2</v>
      </c>
    </row>
    <row r="12" spans="1:10" x14ac:dyDescent="0.25">
      <c r="A12" t="s">
        <v>35</v>
      </c>
      <c r="B12">
        <v>525</v>
      </c>
      <c r="C12">
        <f>10^9/B12</f>
        <v>1904761.9047619049</v>
      </c>
      <c r="D12">
        <v>2.2000000000000002</v>
      </c>
      <c r="E12">
        <f>D12/300000000*1.602E-19</f>
        <v>1.1748E-27</v>
      </c>
      <c r="G12">
        <v>2.52</v>
      </c>
      <c r="H12">
        <v>8.4000000000000005E-2</v>
      </c>
    </row>
    <row r="13" spans="1:10" x14ac:dyDescent="0.25">
      <c r="A13" t="s">
        <v>36</v>
      </c>
      <c r="B13">
        <v>590</v>
      </c>
      <c r="C13">
        <f>10^9/B13</f>
        <v>1694915.2542372881</v>
      </c>
      <c r="D13">
        <v>1.79</v>
      </c>
      <c r="E13">
        <f>D13/300000000*1.602E-19</f>
        <v>9.5586000000000011E-28</v>
      </c>
      <c r="G13">
        <v>2.5299999999999998</v>
      </c>
      <c r="H13">
        <v>0.113</v>
      </c>
    </row>
    <row r="14" spans="1:10" x14ac:dyDescent="0.25">
      <c r="A14" t="s">
        <v>38</v>
      </c>
      <c r="B14">
        <v>605</v>
      </c>
      <c r="C14">
        <f>10^9/B14</f>
        <v>1652892.561983471</v>
      </c>
      <c r="D14">
        <v>1.5</v>
      </c>
      <c r="E14">
        <f>D14/300000000*1.602E-19</f>
        <v>8.0100000000000004E-28</v>
      </c>
      <c r="G14">
        <v>2.54</v>
      </c>
      <c r="H14">
        <v>0.155</v>
      </c>
    </row>
    <row r="15" spans="1:10" x14ac:dyDescent="0.25">
      <c r="A15" t="s">
        <v>37</v>
      </c>
      <c r="B15">
        <v>660</v>
      </c>
      <c r="C15">
        <f>10^9/B15</f>
        <v>1515151.5151515151</v>
      </c>
      <c r="D15">
        <v>1.38</v>
      </c>
      <c r="E15">
        <f>D15/300000000*1.602E-19</f>
        <v>7.3691999999999996E-28</v>
      </c>
      <c r="G15">
        <v>2.5499999999999998</v>
      </c>
      <c r="H15">
        <v>0.21199999999999999</v>
      </c>
    </row>
    <row r="16" spans="1:10" x14ac:dyDescent="0.25">
      <c r="G16">
        <v>2.44</v>
      </c>
      <c r="H16">
        <v>8.9999999999999993E-3</v>
      </c>
    </row>
    <row r="17" spans="2:10" x14ac:dyDescent="0.25">
      <c r="G17">
        <v>2.4</v>
      </c>
      <c r="H17">
        <v>2E-3</v>
      </c>
    </row>
    <row r="18" spans="2:10" x14ac:dyDescent="0.25">
      <c r="B18">
        <f t="array" ref="B18:C20">LINEST(E10:E15,C10:C15,1,1)</f>
        <v>7.364494454059408E-34</v>
      </c>
      <c r="C18">
        <v>-3.4544488752217055E-28</v>
      </c>
      <c r="G18">
        <v>2.39</v>
      </c>
      <c r="H18">
        <v>2E-3</v>
      </c>
    </row>
    <row r="19" spans="2:10" x14ac:dyDescent="0.25">
      <c r="B19">
        <v>1.090946987490917E-34</v>
      </c>
      <c r="C19">
        <v>2.0758814494206414E-28</v>
      </c>
    </row>
    <row r="20" spans="2:10" x14ac:dyDescent="0.25">
      <c r="B20">
        <v>0.91930595595955855</v>
      </c>
      <c r="C20">
        <v>7.9560485703368472E-29</v>
      </c>
    </row>
    <row r="22" spans="2:10" x14ac:dyDescent="0.25">
      <c r="G22" t="s">
        <v>59</v>
      </c>
      <c r="J22" t="s">
        <v>16</v>
      </c>
    </row>
    <row r="23" spans="2:10" x14ac:dyDescent="0.25">
      <c r="G23" t="s">
        <v>7</v>
      </c>
      <c r="H23" t="s">
        <v>52</v>
      </c>
      <c r="J23">
        <f>1.602E-19*1.6*0.00000058/300000000</f>
        <v>4.9555199999999993E-34</v>
      </c>
    </row>
    <row r="24" spans="2:10" x14ac:dyDescent="0.25">
      <c r="G24">
        <v>1.64</v>
      </c>
      <c r="H24">
        <v>1.6E-2</v>
      </c>
    </row>
    <row r="25" spans="2:10" x14ac:dyDescent="0.25">
      <c r="G25">
        <v>1.62</v>
      </c>
      <c r="H25">
        <v>8.9999999999999993E-3</v>
      </c>
    </row>
    <row r="26" spans="2:10" x14ac:dyDescent="0.25">
      <c r="G26">
        <v>1.6</v>
      </c>
      <c r="H26">
        <v>7.0000000000000001E-3</v>
      </c>
    </row>
    <row r="27" spans="2:10" x14ac:dyDescent="0.25">
      <c r="G27">
        <v>1.57</v>
      </c>
      <c r="H27">
        <v>4.0000000000000001E-3</v>
      </c>
    </row>
    <row r="28" spans="2:10" x14ac:dyDescent="0.25">
      <c r="G28">
        <v>1.59</v>
      </c>
      <c r="H28">
        <v>5.0000000000000001E-3</v>
      </c>
    </row>
    <row r="29" spans="2:10" x14ac:dyDescent="0.25">
      <c r="G29">
        <v>1.58</v>
      </c>
      <c r="H29">
        <v>4.0000000000000001E-3</v>
      </c>
    </row>
    <row r="30" spans="2:10" x14ac:dyDescent="0.25">
      <c r="G30">
        <v>1.63</v>
      </c>
      <c r="H30">
        <v>1.2999999999999999E-2</v>
      </c>
    </row>
    <row r="31" spans="2:10" x14ac:dyDescent="0.25">
      <c r="G31">
        <v>1.66</v>
      </c>
      <c r="H31">
        <v>2.1999999999999999E-2</v>
      </c>
    </row>
    <row r="32" spans="2:10" x14ac:dyDescent="0.25">
      <c r="G32">
        <v>1.65</v>
      </c>
      <c r="H32">
        <v>1.9E-2</v>
      </c>
    </row>
    <row r="33" spans="7:10" x14ac:dyDescent="0.25">
      <c r="G33">
        <v>1.67</v>
      </c>
      <c r="H33">
        <v>2.5999999999999999E-2</v>
      </c>
    </row>
    <row r="34" spans="7:10" x14ac:dyDescent="0.25">
      <c r="G34">
        <v>1.78</v>
      </c>
      <c r="H34">
        <v>0.35099999999999998</v>
      </c>
    </row>
    <row r="35" spans="7:10" x14ac:dyDescent="0.25">
      <c r="G35">
        <v>1.79</v>
      </c>
      <c r="H35">
        <v>0.39900000000000002</v>
      </c>
    </row>
    <row r="36" spans="7:10" x14ac:dyDescent="0.25">
      <c r="G36">
        <v>1.77</v>
      </c>
      <c r="H36">
        <v>0.248</v>
      </c>
    </row>
    <row r="37" spans="7:10" x14ac:dyDescent="0.25">
      <c r="G37">
        <v>1.75</v>
      </c>
      <c r="H37">
        <v>0.151</v>
      </c>
    </row>
    <row r="38" spans="7:10" x14ac:dyDescent="0.25">
      <c r="G38">
        <v>1.74</v>
      </c>
      <c r="H38">
        <v>0.121</v>
      </c>
    </row>
    <row r="39" spans="7:10" x14ac:dyDescent="0.25">
      <c r="G39">
        <v>1.73</v>
      </c>
      <c r="H39">
        <v>9.4E-2</v>
      </c>
    </row>
    <row r="40" spans="7:10" x14ac:dyDescent="0.25">
      <c r="G40">
        <v>1.72</v>
      </c>
      <c r="H40">
        <v>8.5999999999999993E-2</v>
      </c>
    </row>
    <row r="41" spans="7:10" x14ac:dyDescent="0.25">
      <c r="G41">
        <v>1.71</v>
      </c>
      <c r="H41">
        <v>6.6000000000000003E-2</v>
      </c>
    </row>
    <row r="44" spans="7:10" x14ac:dyDescent="0.25">
      <c r="G44" t="s">
        <v>58</v>
      </c>
      <c r="J44" t="s">
        <v>16</v>
      </c>
    </row>
    <row r="45" spans="7:10" x14ac:dyDescent="0.25">
      <c r="G45" t="s">
        <v>7</v>
      </c>
      <c r="H45" t="s">
        <v>52</v>
      </c>
      <c r="J45">
        <f>1.602E-19*1.65*0.00000065/300000000</f>
        <v>5.7271500000000004E-34</v>
      </c>
    </row>
    <row r="46" spans="7:10" x14ac:dyDescent="0.25">
      <c r="G46">
        <v>1.53</v>
      </c>
      <c r="H46">
        <v>1E-3</v>
      </c>
    </row>
    <row r="47" spans="7:10" x14ac:dyDescent="0.25">
      <c r="G47">
        <v>1.55</v>
      </c>
      <c r="H47">
        <v>2E-3</v>
      </c>
    </row>
    <row r="48" spans="7:10" x14ac:dyDescent="0.25">
      <c r="G48">
        <v>1.57</v>
      </c>
      <c r="H48">
        <v>4.0000000000000001E-3</v>
      </c>
    </row>
    <row r="49" spans="5:19" x14ac:dyDescent="0.25">
      <c r="G49">
        <v>1.6</v>
      </c>
      <c r="H49">
        <v>8.9999999999999993E-3</v>
      </c>
      <c r="S49" t="s">
        <v>57</v>
      </c>
    </row>
    <row r="50" spans="5:19" x14ac:dyDescent="0.25">
      <c r="G50">
        <v>1.63</v>
      </c>
      <c r="H50">
        <v>1.4999999999999999E-2</v>
      </c>
    </row>
    <row r="51" spans="5:19" x14ac:dyDescent="0.25">
      <c r="G51">
        <v>1.64</v>
      </c>
      <c r="H51">
        <v>1.7000000000000001E-2</v>
      </c>
    </row>
    <row r="52" spans="5:19" x14ac:dyDescent="0.25">
      <c r="G52">
        <v>1.65</v>
      </c>
      <c r="H52">
        <v>2.5000000000000001E-2</v>
      </c>
    </row>
    <row r="53" spans="5:19" x14ac:dyDescent="0.25">
      <c r="G53">
        <v>1.67</v>
      </c>
      <c r="H53">
        <v>3.6999999999999998E-2</v>
      </c>
    </row>
    <row r="54" spans="5:19" x14ac:dyDescent="0.25">
      <c r="G54">
        <v>1.68</v>
      </c>
      <c r="H54">
        <v>5.1999999999999998E-2</v>
      </c>
    </row>
    <row r="55" spans="5:19" x14ac:dyDescent="0.25">
      <c r="E55">
        <v>1.87</v>
      </c>
      <c r="F55">
        <v>1.41</v>
      </c>
    </row>
    <row r="61" spans="5:19" x14ac:dyDescent="0.25">
      <c r="G61" t="s">
        <v>56</v>
      </c>
    </row>
    <row r="62" spans="5:19" x14ac:dyDescent="0.25">
      <c r="G62" t="s">
        <v>53</v>
      </c>
      <c r="H62" t="s">
        <v>52</v>
      </c>
      <c r="J62" t="s">
        <v>16</v>
      </c>
    </row>
    <row r="63" spans="5:19" x14ac:dyDescent="0.25">
      <c r="G63">
        <v>2.21</v>
      </c>
      <c r="H63">
        <v>0.107</v>
      </c>
      <c r="J63">
        <f>1.602E-19*2.1*0.000000523/300000000</f>
        <v>5.864922E-34</v>
      </c>
    </row>
    <row r="64" spans="5:19" x14ac:dyDescent="0.25">
      <c r="G64">
        <v>2.23</v>
      </c>
      <c r="H64">
        <v>0.17199999999999999</v>
      </c>
    </row>
    <row r="65" spans="5:10" x14ac:dyDescent="0.25">
      <c r="G65">
        <v>2.14</v>
      </c>
      <c r="H65">
        <v>2.1000000000000001E-2</v>
      </c>
    </row>
    <row r="66" spans="5:10" x14ac:dyDescent="0.25">
      <c r="G66">
        <v>2.12</v>
      </c>
      <c r="H66">
        <v>1.4999999999999999E-2</v>
      </c>
    </row>
    <row r="67" spans="5:10" x14ac:dyDescent="0.25">
      <c r="G67">
        <v>2.17</v>
      </c>
      <c r="H67">
        <v>4.8000000000000001E-2</v>
      </c>
    </row>
    <row r="68" spans="5:10" x14ac:dyDescent="0.25">
      <c r="E68">
        <v>2.2599999999999998</v>
      </c>
      <c r="F68">
        <v>0.224</v>
      </c>
      <c r="G68">
        <v>2.2200000000000002</v>
      </c>
      <c r="H68">
        <v>0.14099999999999999</v>
      </c>
    </row>
    <row r="69" spans="5:10" x14ac:dyDescent="0.25">
      <c r="E69">
        <v>2.2200000000000002</v>
      </c>
      <c r="F69">
        <v>0.121</v>
      </c>
      <c r="G69">
        <v>2.2000000000000002</v>
      </c>
      <c r="H69">
        <v>8.3000000000000004E-2</v>
      </c>
    </row>
    <row r="70" spans="5:10" x14ac:dyDescent="0.25">
      <c r="G70">
        <v>2.19</v>
      </c>
      <c r="H70">
        <v>6.8000000000000005E-2</v>
      </c>
    </row>
    <row r="77" spans="5:10" x14ac:dyDescent="0.25">
      <c r="G77" t="s">
        <v>55</v>
      </c>
      <c r="J77" t="s">
        <v>16</v>
      </c>
    </row>
    <row r="78" spans="5:10" x14ac:dyDescent="0.25">
      <c r="G78" t="s">
        <v>53</v>
      </c>
      <c r="H78" t="s">
        <v>52</v>
      </c>
      <c r="J78">
        <f>1.602E-19*1.62*0.00000047/300000000</f>
        <v>4.0658760000000002E-34</v>
      </c>
    </row>
    <row r="79" spans="5:10" x14ac:dyDescent="0.25">
      <c r="G79">
        <v>1.84</v>
      </c>
      <c r="H79">
        <v>0.28599999999999998</v>
      </c>
    </row>
    <row r="80" spans="5:10" x14ac:dyDescent="0.25">
      <c r="G80">
        <v>1.6</v>
      </c>
      <c r="H80">
        <v>2E-3</v>
      </c>
    </row>
    <row r="81" spans="1:8" x14ac:dyDescent="0.25">
      <c r="G81">
        <v>1.58</v>
      </c>
      <c r="H81">
        <v>1E-3</v>
      </c>
    </row>
    <row r="82" spans="1:8" x14ac:dyDescent="0.25">
      <c r="G82">
        <v>1.63</v>
      </c>
      <c r="H82">
        <v>3.0000000000000001E-3</v>
      </c>
    </row>
    <row r="83" spans="1:8" x14ac:dyDescent="0.25">
      <c r="G83">
        <v>1</v>
      </c>
    </row>
    <row r="88" spans="1:8" x14ac:dyDescent="0.25">
      <c r="A88">
        <v>2</v>
      </c>
    </row>
    <row r="92" spans="1:8" x14ac:dyDescent="0.25">
      <c r="G92" t="s">
        <v>54</v>
      </c>
    </row>
    <row r="93" spans="1:8" x14ac:dyDescent="0.25">
      <c r="G93" t="s">
        <v>53</v>
      </c>
      <c r="H93" t="s">
        <v>52</v>
      </c>
    </row>
    <row r="94" spans="1:8" x14ac:dyDescent="0.25">
      <c r="G94">
        <v>2.6</v>
      </c>
      <c r="H94">
        <v>1E-3</v>
      </c>
    </row>
    <row r="95" spans="1:8" x14ac:dyDescent="0.25">
      <c r="G95">
        <v>2.62</v>
      </c>
      <c r="H95">
        <v>2E-3</v>
      </c>
    </row>
    <row r="96" spans="1:8" x14ac:dyDescent="0.25">
      <c r="G96">
        <v>2.56</v>
      </c>
      <c r="H96">
        <v>1E-3</v>
      </c>
    </row>
    <row r="97" spans="7:8" x14ac:dyDescent="0.25">
      <c r="G97">
        <v>2.82</v>
      </c>
      <c r="H97">
        <v>8.2000000000000003E-2</v>
      </c>
    </row>
    <row r="98" spans="7:8" x14ac:dyDescent="0.25">
      <c r="G98">
        <v>2.73</v>
      </c>
      <c r="H98">
        <v>8.9999999999999993E-3</v>
      </c>
    </row>
    <row r="99" spans="7:8" x14ac:dyDescent="0.25">
      <c r="G99">
        <v>2.68</v>
      </c>
      <c r="H99">
        <v>4.0000000000000001E-3</v>
      </c>
    </row>
    <row r="100" spans="7:8" x14ac:dyDescent="0.25">
      <c r="G100">
        <v>2.78</v>
      </c>
      <c r="H100">
        <v>4.9000000000000002E-2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0"/>
  <sheetViews>
    <sheetView workbookViewId="0">
      <selection activeCell="D10" sqref="D10"/>
    </sheetView>
  </sheetViews>
  <sheetFormatPr defaultRowHeight="15" x14ac:dyDescent="0.25"/>
  <cols>
    <col min="1" max="1" width="9.85546875" customWidth="1"/>
    <col min="2" max="2" width="9" customWidth="1"/>
    <col min="3" max="3" width="12.7109375" customWidth="1"/>
    <col min="4" max="4" width="8.85546875" customWidth="1"/>
    <col min="5" max="5" width="11.85546875" customWidth="1"/>
    <col min="10" max="10" width="11.85546875" customWidth="1"/>
  </cols>
  <sheetData>
    <row r="2" spans="1:10" x14ac:dyDescent="0.25">
      <c r="A2" t="s">
        <v>20</v>
      </c>
      <c r="B2" t="s">
        <v>70</v>
      </c>
      <c r="D2" t="s">
        <v>69</v>
      </c>
      <c r="G2" t="s">
        <v>68</v>
      </c>
      <c r="J2" t="s">
        <v>16</v>
      </c>
    </row>
    <row r="3" spans="1:10" x14ac:dyDescent="0.25">
      <c r="A3">
        <f>3*10^8</f>
        <v>300000000</v>
      </c>
      <c r="B3" t="s">
        <v>67</v>
      </c>
      <c r="D3" t="s">
        <v>66</v>
      </c>
      <c r="G3" t="s">
        <v>7</v>
      </c>
      <c r="H3" t="s">
        <v>52</v>
      </c>
      <c r="J3">
        <f>1.602E-19*2.45*0.00000047/300000000</f>
        <v>6.1490099999999998E-34</v>
      </c>
    </row>
    <row r="4" spans="1:10" x14ac:dyDescent="0.25">
      <c r="D4" t="s">
        <v>65</v>
      </c>
      <c r="G4">
        <v>2.38</v>
      </c>
      <c r="H4">
        <v>1E-3</v>
      </c>
    </row>
    <row r="5" spans="1:10" x14ac:dyDescent="0.25">
      <c r="G5">
        <v>2.4500000000000002</v>
      </c>
      <c r="H5">
        <v>1.2999999999999999E-2</v>
      </c>
    </row>
    <row r="6" spans="1:10" x14ac:dyDescent="0.25">
      <c r="D6" t="s">
        <v>64</v>
      </c>
      <c r="G6">
        <v>2.46</v>
      </c>
      <c r="H6">
        <v>1.9E-2</v>
      </c>
    </row>
    <row r="7" spans="1:10" x14ac:dyDescent="0.25">
      <c r="G7">
        <v>2.4700000000000002</v>
      </c>
      <c r="H7">
        <v>2.3E-2</v>
      </c>
    </row>
    <row r="8" spans="1:10" x14ac:dyDescent="0.25">
      <c r="G8">
        <v>2.48</v>
      </c>
      <c r="H8">
        <v>3.1E-2</v>
      </c>
    </row>
    <row r="9" spans="1:10" x14ac:dyDescent="0.25">
      <c r="B9" t="s">
        <v>63</v>
      </c>
      <c r="C9" t="s">
        <v>62</v>
      </c>
      <c r="D9" t="s">
        <v>7</v>
      </c>
      <c r="E9" t="s">
        <v>61</v>
      </c>
      <c r="G9">
        <v>2.4900000000000002</v>
      </c>
      <c r="H9">
        <v>4.3999999999999997E-2</v>
      </c>
    </row>
    <row r="10" spans="1:10" x14ac:dyDescent="0.25">
      <c r="A10" t="s">
        <v>60</v>
      </c>
      <c r="B10">
        <v>420</v>
      </c>
      <c r="C10">
        <f>10^9/B10</f>
        <v>2380952.3809523811</v>
      </c>
      <c r="D10">
        <v>2.7</v>
      </c>
      <c r="E10">
        <f>D10/300000000*1.602E-19</f>
        <v>1.4418000000000002E-27</v>
      </c>
      <c r="G10">
        <v>2.5</v>
      </c>
      <c r="H10">
        <v>5.6000000000000001E-2</v>
      </c>
    </row>
    <row r="11" spans="1:10" x14ac:dyDescent="0.25">
      <c r="A11" t="s">
        <v>34</v>
      </c>
      <c r="B11">
        <v>470</v>
      </c>
      <c r="C11">
        <f>10^9/B11</f>
        <v>2127659.5744680851</v>
      </c>
      <c r="D11">
        <v>2.4700000000000002</v>
      </c>
      <c r="E11">
        <f>D11/300000000*1.602E-19</f>
        <v>1.3189800000000001E-27</v>
      </c>
      <c r="G11">
        <v>2.5099999999999998</v>
      </c>
      <c r="H11">
        <v>6.5000000000000002E-2</v>
      </c>
    </row>
    <row r="12" spans="1:10" x14ac:dyDescent="0.25">
      <c r="A12" t="s">
        <v>35</v>
      </c>
      <c r="B12">
        <v>525</v>
      </c>
      <c r="C12">
        <f>10^9/B12</f>
        <v>1904761.9047619049</v>
      </c>
      <c r="D12">
        <v>2.31</v>
      </c>
      <c r="E12">
        <f>D12/300000000*1.602E-19</f>
        <v>1.23354E-27</v>
      </c>
      <c r="G12">
        <v>2.52</v>
      </c>
      <c r="H12">
        <v>8.4000000000000005E-2</v>
      </c>
    </row>
    <row r="13" spans="1:10" x14ac:dyDescent="0.25">
      <c r="A13" t="s">
        <v>36</v>
      </c>
      <c r="B13">
        <v>590</v>
      </c>
      <c r="C13">
        <f>10^9/B13</f>
        <v>1694915.2542372881</v>
      </c>
      <c r="D13">
        <v>2.2000000000000002</v>
      </c>
      <c r="E13">
        <f>D13/300000000*1.602E-19</f>
        <v>1.1748E-27</v>
      </c>
      <c r="G13">
        <v>2.5299999999999998</v>
      </c>
      <c r="H13">
        <v>0.113</v>
      </c>
    </row>
    <row r="14" spans="1:10" x14ac:dyDescent="0.25">
      <c r="A14" t="s">
        <v>38</v>
      </c>
      <c r="B14">
        <v>605</v>
      </c>
      <c r="C14">
        <f>10^9/B14</f>
        <v>1652892.561983471</v>
      </c>
      <c r="D14">
        <v>1.9</v>
      </c>
      <c r="E14">
        <f>D14/300000000*1.602E-19</f>
        <v>1.0145999999999999E-27</v>
      </c>
      <c r="G14">
        <v>2.54</v>
      </c>
      <c r="H14">
        <v>0.155</v>
      </c>
    </row>
    <row r="15" spans="1:10" x14ac:dyDescent="0.25">
      <c r="A15" t="s">
        <v>37</v>
      </c>
      <c r="B15">
        <v>660</v>
      </c>
      <c r="C15">
        <f>10^9/B15</f>
        <v>1515151.5151515151</v>
      </c>
      <c r="D15">
        <v>1.3</v>
      </c>
      <c r="E15">
        <f>D15/300000000*1.602E-19</f>
        <v>6.9419999999999997E-28</v>
      </c>
      <c r="G15">
        <v>2.5499999999999998</v>
      </c>
      <c r="H15">
        <v>0.21199999999999999</v>
      </c>
    </row>
    <row r="16" spans="1:10" x14ac:dyDescent="0.25">
      <c r="G16">
        <v>2.44</v>
      </c>
      <c r="H16">
        <v>8.9999999999999993E-3</v>
      </c>
    </row>
    <row r="17" spans="2:10" x14ac:dyDescent="0.25">
      <c r="G17">
        <v>2.4</v>
      </c>
      <c r="H17">
        <v>2E-3</v>
      </c>
    </row>
    <row r="18" spans="2:10" x14ac:dyDescent="0.25">
      <c r="B18">
        <f t="array" ref="B18:C20">LINEST(E10:E15,C10:C15,1,1)</f>
        <v>7.1926696527218795E-34</v>
      </c>
      <c r="C18">
        <v>-2.0546232568125937E-28</v>
      </c>
      <c r="E18">
        <f>C18*3*10^8</f>
        <v>-6.1638697704377814E-20</v>
      </c>
      <c r="G18">
        <v>2.39</v>
      </c>
      <c r="H18">
        <v>2E-3</v>
      </c>
    </row>
    <row r="19" spans="2:10" x14ac:dyDescent="0.25">
      <c r="B19">
        <v>1.8416228635710449E-34</v>
      </c>
      <c r="C19">
        <v>3.5042864439349151E-28</v>
      </c>
    </row>
    <row r="20" spans="2:10" x14ac:dyDescent="0.25">
      <c r="B20">
        <v>0.79224910024115747</v>
      </c>
      <c r="C20">
        <v>1.3430570979908457E-28</v>
      </c>
    </row>
    <row r="22" spans="2:10" x14ac:dyDescent="0.25">
      <c r="G22" t="s">
        <v>59</v>
      </c>
      <c r="J22" t="s">
        <v>16</v>
      </c>
    </row>
    <row r="23" spans="2:10" x14ac:dyDescent="0.25">
      <c r="G23" t="s">
        <v>7</v>
      </c>
      <c r="H23" t="s">
        <v>52</v>
      </c>
      <c r="J23">
        <f>1.602E-19*1.6*0.00000058/300000000</f>
        <v>4.9555199999999993E-34</v>
      </c>
    </row>
    <row r="24" spans="2:10" x14ac:dyDescent="0.25">
      <c r="G24">
        <v>1.64</v>
      </c>
      <c r="H24">
        <v>1.6E-2</v>
      </c>
    </row>
    <row r="25" spans="2:10" x14ac:dyDescent="0.25">
      <c r="G25">
        <v>1.62</v>
      </c>
      <c r="H25">
        <v>8.9999999999999993E-3</v>
      </c>
    </row>
    <row r="26" spans="2:10" x14ac:dyDescent="0.25">
      <c r="G26">
        <v>1.6</v>
      </c>
      <c r="H26">
        <v>7.0000000000000001E-3</v>
      </c>
    </row>
    <row r="27" spans="2:10" x14ac:dyDescent="0.25">
      <c r="G27">
        <v>1.57</v>
      </c>
      <c r="H27">
        <v>4.0000000000000001E-3</v>
      </c>
    </row>
    <row r="28" spans="2:10" x14ac:dyDescent="0.25">
      <c r="G28">
        <v>1.59</v>
      </c>
      <c r="H28">
        <v>5.0000000000000001E-3</v>
      </c>
    </row>
    <row r="29" spans="2:10" x14ac:dyDescent="0.25">
      <c r="G29">
        <v>1.58</v>
      </c>
      <c r="H29">
        <v>4.0000000000000001E-3</v>
      </c>
    </row>
    <row r="30" spans="2:10" x14ac:dyDescent="0.25">
      <c r="G30">
        <v>1.63</v>
      </c>
      <c r="H30">
        <v>1.2999999999999999E-2</v>
      </c>
    </row>
    <row r="31" spans="2:10" x14ac:dyDescent="0.25">
      <c r="G31">
        <v>1.66</v>
      </c>
      <c r="H31">
        <v>2.1999999999999999E-2</v>
      </c>
    </row>
    <row r="32" spans="2:10" x14ac:dyDescent="0.25">
      <c r="G32">
        <v>1.65</v>
      </c>
      <c r="H32">
        <v>1.9E-2</v>
      </c>
    </row>
    <row r="33" spans="7:10" x14ac:dyDescent="0.25">
      <c r="G33">
        <v>1.67</v>
      </c>
      <c r="H33">
        <v>2.5999999999999999E-2</v>
      </c>
    </row>
    <row r="34" spans="7:10" x14ac:dyDescent="0.25">
      <c r="G34">
        <v>1.78</v>
      </c>
      <c r="H34">
        <v>0.35099999999999998</v>
      </c>
    </row>
    <row r="35" spans="7:10" x14ac:dyDescent="0.25">
      <c r="G35">
        <v>1.79</v>
      </c>
      <c r="H35">
        <v>0.39900000000000002</v>
      </c>
    </row>
    <row r="36" spans="7:10" x14ac:dyDescent="0.25">
      <c r="G36">
        <v>1.77</v>
      </c>
      <c r="H36">
        <v>0.248</v>
      </c>
    </row>
    <row r="37" spans="7:10" x14ac:dyDescent="0.25">
      <c r="G37">
        <v>1.75</v>
      </c>
      <c r="H37">
        <v>0.151</v>
      </c>
    </row>
    <row r="38" spans="7:10" x14ac:dyDescent="0.25">
      <c r="G38">
        <v>1.74</v>
      </c>
      <c r="H38">
        <v>0.121</v>
      </c>
    </row>
    <row r="39" spans="7:10" x14ac:dyDescent="0.25">
      <c r="G39">
        <v>1.73</v>
      </c>
      <c r="H39">
        <v>9.4E-2</v>
      </c>
    </row>
    <row r="40" spans="7:10" x14ac:dyDescent="0.25">
      <c r="G40">
        <v>1.72</v>
      </c>
      <c r="H40">
        <v>8.5999999999999993E-2</v>
      </c>
    </row>
    <row r="41" spans="7:10" x14ac:dyDescent="0.25">
      <c r="G41">
        <v>1.71</v>
      </c>
      <c r="H41">
        <v>6.6000000000000003E-2</v>
      </c>
    </row>
    <row r="44" spans="7:10" x14ac:dyDescent="0.25">
      <c r="G44" t="s">
        <v>58</v>
      </c>
      <c r="J44" t="s">
        <v>16</v>
      </c>
    </row>
    <row r="45" spans="7:10" x14ac:dyDescent="0.25">
      <c r="G45" t="s">
        <v>7</v>
      </c>
      <c r="H45" t="s">
        <v>52</v>
      </c>
      <c r="J45">
        <f>1.602E-19*1.65*0.00000065/300000000</f>
        <v>5.7271500000000004E-34</v>
      </c>
    </row>
    <row r="46" spans="7:10" x14ac:dyDescent="0.25">
      <c r="G46">
        <v>1.53</v>
      </c>
      <c r="H46">
        <v>1E-3</v>
      </c>
    </row>
    <row r="47" spans="7:10" x14ac:dyDescent="0.25">
      <c r="G47">
        <v>1.55</v>
      </c>
      <c r="H47">
        <v>2E-3</v>
      </c>
    </row>
    <row r="48" spans="7:10" x14ac:dyDescent="0.25">
      <c r="G48">
        <v>1.57</v>
      </c>
      <c r="H48">
        <v>4.0000000000000001E-3</v>
      </c>
    </row>
    <row r="49" spans="5:19" x14ac:dyDescent="0.25">
      <c r="G49">
        <v>1.6</v>
      </c>
      <c r="H49">
        <v>8.9999999999999993E-3</v>
      </c>
      <c r="S49" t="s">
        <v>57</v>
      </c>
    </row>
    <row r="50" spans="5:19" x14ac:dyDescent="0.25">
      <c r="G50">
        <v>1.63</v>
      </c>
      <c r="H50">
        <v>1.4999999999999999E-2</v>
      </c>
    </row>
    <row r="51" spans="5:19" x14ac:dyDescent="0.25">
      <c r="G51">
        <v>1.64</v>
      </c>
      <c r="H51">
        <v>1.7000000000000001E-2</v>
      </c>
    </row>
    <row r="52" spans="5:19" x14ac:dyDescent="0.25">
      <c r="G52">
        <v>1.65</v>
      </c>
      <c r="H52">
        <v>2.5000000000000001E-2</v>
      </c>
    </row>
    <row r="53" spans="5:19" x14ac:dyDescent="0.25">
      <c r="G53">
        <v>1.67</v>
      </c>
      <c r="H53">
        <v>3.6999999999999998E-2</v>
      </c>
    </row>
    <row r="54" spans="5:19" x14ac:dyDescent="0.25">
      <c r="G54">
        <v>1.68</v>
      </c>
      <c r="H54">
        <v>5.1999999999999998E-2</v>
      </c>
    </row>
    <row r="55" spans="5:19" x14ac:dyDescent="0.25">
      <c r="E55">
        <v>1.87</v>
      </c>
      <c r="F55">
        <v>1.41</v>
      </c>
    </row>
    <row r="61" spans="5:19" x14ac:dyDescent="0.25">
      <c r="G61" t="s">
        <v>56</v>
      </c>
    </row>
    <row r="62" spans="5:19" x14ac:dyDescent="0.25">
      <c r="G62" t="s">
        <v>53</v>
      </c>
      <c r="H62" t="s">
        <v>52</v>
      </c>
      <c r="J62" t="s">
        <v>16</v>
      </c>
    </row>
    <row r="63" spans="5:19" x14ac:dyDescent="0.25">
      <c r="G63">
        <v>2.21</v>
      </c>
      <c r="H63">
        <v>0.107</v>
      </c>
      <c r="J63">
        <f>1.602E-19*2.1*0.000000523/300000000</f>
        <v>5.864922E-34</v>
      </c>
    </row>
    <row r="64" spans="5:19" x14ac:dyDescent="0.25">
      <c r="G64">
        <v>2.23</v>
      </c>
      <c r="H64">
        <v>0.17199999999999999</v>
      </c>
    </row>
    <row r="65" spans="5:10" x14ac:dyDescent="0.25">
      <c r="G65">
        <v>2.14</v>
      </c>
      <c r="H65">
        <v>2.1000000000000001E-2</v>
      </c>
    </row>
    <row r="66" spans="5:10" x14ac:dyDescent="0.25">
      <c r="G66">
        <v>2.12</v>
      </c>
      <c r="H66">
        <v>1.4999999999999999E-2</v>
      </c>
    </row>
    <row r="67" spans="5:10" x14ac:dyDescent="0.25">
      <c r="G67">
        <v>2.17</v>
      </c>
      <c r="H67">
        <v>4.8000000000000001E-2</v>
      </c>
    </row>
    <row r="68" spans="5:10" x14ac:dyDescent="0.25">
      <c r="E68">
        <v>2.2599999999999998</v>
      </c>
      <c r="F68">
        <v>0.224</v>
      </c>
      <c r="G68">
        <v>2.2200000000000002</v>
      </c>
      <c r="H68">
        <v>0.14099999999999999</v>
      </c>
    </row>
    <row r="69" spans="5:10" x14ac:dyDescent="0.25">
      <c r="E69">
        <v>2.2200000000000002</v>
      </c>
      <c r="F69">
        <v>0.121</v>
      </c>
      <c r="G69">
        <v>2.2000000000000002</v>
      </c>
      <c r="H69">
        <v>8.3000000000000004E-2</v>
      </c>
    </row>
    <row r="70" spans="5:10" x14ac:dyDescent="0.25">
      <c r="G70">
        <v>2.19</v>
      </c>
      <c r="H70">
        <v>6.8000000000000005E-2</v>
      </c>
    </row>
    <row r="77" spans="5:10" x14ac:dyDescent="0.25">
      <c r="G77" t="s">
        <v>55</v>
      </c>
      <c r="J77" t="s">
        <v>16</v>
      </c>
    </row>
    <row r="78" spans="5:10" x14ac:dyDescent="0.25">
      <c r="G78" t="s">
        <v>53</v>
      </c>
      <c r="H78" t="s">
        <v>52</v>
      </c>
      <c r="J78">
        <f>1.602E-19*1.62*0.00000047/300000000</f>
        <v>4.0658760000000002E-34</v>
      </c>
    </row>
    <row r="79" spans="5:10" x14ac:dyDescent="0.25">
      <c r="G79">
        <v>1.84</v>
      </c>
      <c r="H79">
        <v>0.28599999999999998</v>
      </c>
    </row>
    <row r="80" spans="5:10" x14ac:dyDescent="0.25">
      <c r="G80">
        <v>1.6</v>
      </c>
      <c r="H80">
        <v>2E-3</v>
      </c>
    </row>
    <row r="81" spans="1:8" x14ac:dyDescent="0.25">
      <c r="G81">
        <v>1.58</v>
      </c>
      <c r="H81">
        <v>1E-3</v>
      </c>
    </row>
    <row r="82" spans="1:8" x14ac:dyDescent="0.25">
      <c r="G82">
        <v>1.63</v>
      </c>
      <c r="H82">
        <v>3.0000000000000001E-3</v>
      </c>
    </row>
    <row r="83" spans="1:8" x14ac:dyDescent="0.25">
      <c r="G83">
        <v>1</v>
      </c>
    </row>
    <row r="88" spans="1:8" x14ac:dyDescent="0.25">
      <c r="A88">
        <v>2</v>
      </c>
    </row>
    <row r="92" spans="1:8" x14ac:dyDescent="0.25">
      <c r="G92" t="s">
        <v>54</v>
      </c>
    </row>
    <row r="93" spans="1:8" x14ac:dyDescent="0.25">
      <c r="G93" t="s">
        <v>53</v>
      </c>
      <c r="H93" t="s">
        <v>52</v>
      </c>
    </row>
    <row r="94" spans="1:8" x14ac:dyDescent="0.25">
      <c r="G94">
        <v>2.6</v>
      </c>
      <c r="H94">
        <v>1E-3</v>
      </c>
    </row>
    <row r="95" spans="1:8" x14ac:dyDescent="0.25">
      <c r="G95">
        <v>2.62</v>
      </c>
      <c r="H95">
        <v>2E-3</v>
      </c>
    </row>
    <row r="96" spans="1:8" x14ac:dyDescent="0.25">
      <c r="G96">
        <v>2.56</v>
      </c>
      <c r="H96">
        <v>1E-3</v>
      </c>
    </row>
    <row r="97" spans="7:8" x14ac:dyDescent="0.25">
      <c r="G97">
        <v>2.82</v>
      </c>
      <c r="H97">
        <v>8.2000000000000003E-2</v>
      </c>
    </row>
    <row r="98" spans="7:8" x14ac:dyDescent="0.25">
      <c r="G98">
        <v>2.73</v>
      </c>
      <c r="H98">
        <v>8.9999999999999993E-3</v>
      </c>
    </row>
    <row r="99" spans="7:8" x14ac:dyDescent="0.25">
      <c r="G99">
        <v>2.68</v>
      </c>
      <c r="H99">
        <v>4.0000000000000001E-3</v>
      </c>
    </row>
    <row r="100" spans="7:8" x14ac:dyDescent="0.25">
      <c r="G100">
        <v>2.78</v>
      </c>
      <c r="H100">
        <v>4.9000000000000002E-2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capacitor</vt:lpstr>
      <vt:lpstr>v-i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Bakshi</dc:creator>
  <cp:lastModifiedBy>Ayon Bakshi</cp:lastModifiedBy>
  <dcterms:created xsi:type="dcterms:W3CDTF">2017-12-24T21:33:48Z</dcterms:created>
  <dcterms:modified xsi:type="dcterms:W3CDTF">2018-01-17T05:37:16Z</dcterms:modified>
</cp:coreProperties>
</file>