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yotunde Afolabi\Documents\10Alytics\Portfolio\html5up-massively\documents\"/>
    </mc:Choice>
  </mc:AlternateContent>
  <xr:revisionPtr revIDLastSave="0" documentId="8_{1FDA882C-1925-4293-B422-3E24205404B0}" xr6:coauthVersionLast="36" xr6:coauthVersionMax="36" xr10:uidLastSave="{00000000-0000-0000-0000-000000000000}"/>
  <bookViews>
    <workbookView xWindow="0" yWindow="0" windowWidth="19200" windowHeight="6810" tabRatio="634" xr2:uid="{00000000-000D-0000-FFFF-FFFF00000000}"/>
  </bookViews>
  <sheets>
    <sheet name="Dashboard" sheetId="5" r:id="rId1"/>
  </sheets>
  <definedNames>
    <definedName name="_xlchart.v1.0" hidden="1">Dashboard!$S$7:$S$10</definedName>
    <definedName name="_xlchart.v1.1" hidden="1">Dashboard!$Z$7:$Z$10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Dashboard!$B$1:$M$51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5" l="1"/>
  <c r="M49" i="5"/>
  <c r="M50" i="5"/>
  <c r="M48" i="5"/>
  <c r="M46" i="5"/>
  <c r="M45" i="5"/>
  <c r="M44" i="5"/>
  <c r="F51" i="5"/>
  <c r="F47" i="5"/>
  <c r="F48" i="5"/>
  <c r="F49" i="5"/>
  <c r="F50" i="5"/>
  <c r="F46" i="5"/>
  <c r="F44" i="5"/>
  <c r="F43" i="5"/>
  <c r="M40" i="5"/>
  <c r="M38" i="5"/>
  <c r="M36" i="5"/>
  <c r="M34" i="5"/>
  <c r="M32" i="5"/>
  <c r="L40" i="5"/>
  <c r="L38" i="5"/>
  <c r="L36" i="5"/>
  <c r="L34" i="5"/>
  <c r="L32" i="5"/>
  <c r="K40" i="5"/>
  <c r="K38" i="5"/>
  <c r="K36" i="5"/>
  <c r="K34" i="5"/>
  <c r="K32" i="5"/>
  <c r="J40" i="5"/>
  <c r="J38" i="5"/>
  <c r="J36" i="5"/>
  <c r="J34" i="5"/>
  <c r="J32" i="5"/>
  <c r="D40" i="5"/>
  <c r="D38" i="5"/>
  <c r="D36" i="5"/>
  <c r="D34" i="5"/>
  <c r="D32" i="5"/>
  <c r="W5" i="5" l="1"/>
  <c r="X5" i="5" s="1"/>
  <c r="Y5" i="5" s="1"/>
  <c r="Z5" i="5" s="1"/>
  <c r="AA5" i="5" s="1"/>
  <c r="AB5" i="5" s="1"/>
  <c r="AC5" i="5" s="1"/>
  <c r="AD5" i="5" s="1"/>
  <c r="AE5" i="5" s="1"/>
  <c r="W10" i="5" l="1"/>
  <c r="Z41" i="5"/>
  <c r="AE24" i="5"/>
  <c r="AD24" i="5"/>
  <c r="AC24" i="5"/>
  <c r="AC16" i="5" s="1"/>
  <c r="AC17" i="5" s="1"/>
  <c r="AB24" i="5"/>
  <c r="AA24" i="5"/>
  <c r="Z24" i="5"/>
  <c r="Y24" i="5"/>
  <c r="X24" i="5"/>
  <c r="W24" i="5"/>
  <c r="W14" i="5" s="1"/>
  <c r="W15" i="5" s="1"/>
  <c r="V24" i="5"/>
  <c r="Z31" i="5"/>
  <c r="AE10" i="5"/>
  <c r="AE16" i="5"/>
  <c r="AE17" i="5" s="1"/>
  <c r="AD10" i="5"/>
  <c r="AD16" i="5" s="1"/>
  <c r="AD17" i="5" s="1"/>
  <c r="AC10" i="5"/>
  <c r="AB10" i="5"/>
  <c r="AB16" i="5"/>
  <c r="AB17" i="5" s="1"/>
  <c r="AA10" i="5"/>
  <c r="AA16" i="5"/>
  <c r="AA17" i="5" s="1"/>
  <c r="Z10" i="5"/>
  <c r="Y10" i="5"/>
  <c r="Y14" i="5" s="1"/>
  <c r="Y15" i="5" s="1"/>
  <c r="X10" i="5"/>
  <c r="X14" i="5"/>
  <c r="X15" i="5" s="1"/>
  <c r="V10" i="5"/>
  <c r="V14" i="5" s="1"/>
  <c r="V15" i="5" s="1"/>
  <c r="Z14" i="5"/>
  <c r="Z15" i="5" s="1"/>
  <c r="Z46" i="5"/>
</calcChain>
</file>

<file path=xl/sharedStrings.xml><?xml version="1.0" encoding="utf-8"?>
<sst xmlns="http://schemas.openxmlformats.org/spreadsheetml/2006/main" count="79" uniqueCount="49">
  <si>
    <t>Revenue</t>
  </si>
  <si>
    <t>Raw Data</t>
  </si>
  <si>
    <t>Profit Margin</t>
  </si>
  <si>
    <t>Consolidated</t>
  </si>
  <si>
    <t>Business 1</t>
  </si>
  <si>
    <t>Business 2</t>
  </si>
  <si>
    <t>Business 3</t>
  </si>
  <si>
    <t>Historical Results</t>
  </si>
  <si>
    <t xml:space="preserve"> Forecast Period</t>
  </si>
  <si>
    <t>Profit Margin%</t>
  </si>
  <si>
    <t>Profit Margin (FCST)</t>
  </si>
  <si>
    <t>Profit Margin% (FCST)</t>
  </si>
  <si>
    <t>Expenses</t>
  </si>
  <si>
    <t>Salaries and Benefits</t>
  </si>
  <si>
    <t>Rent and Overhead</t>
  </si>
  <si>
    <t>Depreciation &amp; Amortization</t>
  </si>
  <si>
    <t>Interest</t>
  </si>
  <si>
    <t>COGS</t>
  </si>
  <si>
    <t>Total</t>
  </si>
  <si>
    <t>Business Unit Revenue ($000)</t>
  </si>
  <si>
    <t>Five-Year Performance Summary</t>
  </si>
  <si>
    <t>Assets</t>
  </si>
  <si>
    <t>Current Assets</t>
  </si>
  <si>
    <t>Non-current Assets</t>
  </si>
  <si>
    <t>Total Assets</t>
  </si>
  <si>
    <t>Liabilities</t>
  </si>
  <si>
    <t>Current Liabilities</t>
  </si>
  <si>
    <t>Long-term Liabilities</t>
  </si>
  <si>
    <t>Shareholders' Equity</t>
  </si>
  <si>
    <t>Total Liabilities &amp; Shareholders' Equity</t>
  </si>
  <si>
    <t>2018 Balance Sheet</t>
  </si>
  <si>
    <t xml:space="preserve"> </t>
  </si>
  <si>
    <t>2024 Cumulative Revenue ($000)</t>
  </si>
  <si>
    <t>Income Statement FY 2024</t>
  </si>
  <si>
    <t>P&amp;L Summary 2024</t>
  </si>
  <si>
    <t>Balance Sheet Summary 2024</t>
  </si>
  <si>
    <t>5-Yr Average</t>
  </si>
  <si>
    <t>Trend</t>
  </si>
  <si>
    <t>Profit Margin %</t>
  </si>
  <si>
    <t xml:space="preserve">Actual </t>
  </si>
  <si>
    <t>Plan</t>
  </si>
  <si>
    <t>Variance</t>
  </si>
  <si>
    <t>Var%</t>
  </si>
  <si>
    <t xml:space="preserve"> Plan</t>
  </si>
  <si>
    <t>Total Expenses</t>
  </si>
  <si>
    <t>Net Operating Profit</t>
  </si>
  <si>
    <t>DASHBOARD: FINANCIAL PERFORMANCE &amp; POSITION</t>
  </si>
  <si>
    <t>Profit Margin Trend ($000)</t>
  </si>
  <si>
    <t>Expenses Trend ($000)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</si>
</sst>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\-mmm\-yyyy;@"/>
    <numFmt numFmtId="166" formatCode="_(&quot;$&quot;* #,##0_);_(&quot;$&quot;* \(#,##0\);_(&quot;$&quot;* &quot;-&quot;??_);_(@_)"/>
    <numFmt numFmtId="167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9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color rgb="FF0000FF"/>
      <name val="Open Sans"/>
      <family val="2"/>
    </font>
    <font>
      <sz val="11"/>
      <name val="Open Sans"/>
      <family val="2"/>
    </font>
    <font>
      <sz val="9"/>
      <color theme="2"/>
      <name val="Open Sans"/>
      <family val="2"/>
    </font>
    <font>
      <b/>
      <sz val="16"/>
      <color theme="2"/>
      <name val="Open Sans"/>
      <family val="2"/>
    </font>
    <font>
      <b/>
      <sz val="11"/>
      <name val="Open Sans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Open Sans"/>
    </font>
    <font>
      <b/>
      <sz val="12"/>
      <color theme="0"/>
      <name val="Open Sans"/>
      <family val="2"/>
    </font>
    <font>
      <b/>
      <sz val="11"/>
      <name val="Open Sans"/>
    </font>
    <font>
      <sz val="11"/>
      <name val="Open Sans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</cellStyleXfs>
  <cellXfs count="87">
    <xf numFmtId="0" fontId="0" fillId="0" borderId="0" xfId="0"/>
    <xf numFmtId="165" fontId="4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5" fillId="0" borderId="0" xfId="0" applyFont="1"/>
    <xf numFmtId="166" fontId="5" fillId="0" borderId="0" xfId="0" applyNumberFormat="1" applyFont="1"/>
    <xf numFmtId="0" fontId="5" fillId="0" borderId="1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Continuous"/>
    </xf>
    <xf numFmtId="0" fontId="6" fillId="0" borderId="0" xfId="0" applyFont="1"/>
    <xf numFmtId="0" fontId="5" fillId="0" borderId="0" xfId="0" applyFont="1" applyAlignment="1">
      <alignment horizontal="left" indent="1"/>
    </xf>
    <xf numFmtId="166" fontId="7" fillId="0" borderId="0" xfId="3" applyNumberFormat="1" applyFont="1" applyFill="1" applyBorder="1"/>
    <xf numFmtId="166" fontId="7" fillId="0" borderId="0" xfId="3" applyNumberFormat="1" applyFont="1" applyFill="1"/>
    <xf numFmtId="37" fontId="5" fillId="0" borderId="0" xfId="0" applyNumberFormat="1" applyFont="1" applyFill="1"/>
    <xf numFmtId="166" fontId="5" fillId="0" borderId="0" xfId="3" applyNumberFormat="1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/>
    <xf numFmtId="0" fontId="6" fillId="0" borderId="0" xfId="0" applyFont="1" applyAlignment="1">
      <alignment horizontal="left" indent="2"/>
    </xf>
    <xf numFmtId="166" fontId="5" fillId="0" borderId="0" xfId="3" applyNumberFormat="1" applyFont="1"/>
    <xf numFmtId="0" fontId="5" fillId="0" borderId="0" xfId="0" applyFont="1" applyAlignment="1">
      <alignment horizontal="left" indent="2"/>
    </xf>
    <xf numFmtId="166" fontId="7" fillId="0" borderId="0" xfId="3" applyNumberFormat="1" applyFont="1"/>
    <xf numFmtId="0" fontId="5" fillId="0" borderId="0" xfId="0" applyFont="1" applyAlignment="1">
      <alignment horizontal="left"/>
    </xf>
    <xf numFmtId="167" fontId="5" fillId="0" borderId="0" xfId="1" applyNumberFormat="1" applyFont="1"/>
    <xf numFmtId="9" fontId="8" fillId="0" borderId="0" xfId="1" applyNumberFormat="1" applyFont="1" applyFill="1"/>
    <xf numFmtId="9" fontId="5" fillId="0" borderId="0" xfId="1" applyNumberFormat="1" applyFont="1" applyFill="1"/>
    <xf numFmtId="166" fontId="8" fillId="0" borderId="0" xfId="3" applyNumberFormat="1" applyFont="1" applyFill="1"/>
    <xf numFmtId="165" fontId="9" fillId="0" borderId="0" xfId="0" applyNumberFormat="1" applyFont="1" applyBorder="1" applyAlignment="1">
      <alignment horizontal="left"/>
    </xf>
    <xf numFmtId="0" fontId="8" fillId="0" borderId="0" xfId="0" applyFont="1" applyFill="1"/>
    <xf numFmtId="0" fontId="10" fillId="0" borderId="1" xfId="0" quotePrefix="1" applyFont="1" applyBorder="1"/>
    <xf numFmtId="0" fontId="3" fillId="3" borderId="0" xfId="0" applyFont="1" applyFill="1" applyBorder="1" applyAlignment="1">
      <alignment horizontal="centerContinuous" vertical="center"/>
    </xf>
    <xf numFmtId="166" fontId="8" fillId="0" borderId="0" xfId="3" applyNumberFormat="1" applyFont="1" applyFill="1" applyBorder="1"/>
    <xf numFmtId="37" fontId="5" fillId="0" borderId="0" xfId="0" applyNumberFormat="1" applyFont="1" applyFill="1" applyBorder="1"/>
    <xf numFmtId="9" fontId="8" fillId="0" borderId="0" xfId="1" applyNumberFormat="1" applyFont="1" applyFill="1" applyBorder="1"/>
    <xf numFmtId="0" fontId="5" fillId="0" borderId="0" xfId="0" applyFont="1" applyFill="1" applyBorder="1"/>
    <xf numFmtId="166" fontId="5" fillId="0" borderId="0" xfId="3" applyNumberFormat="1" applyFont="1" applyBorder="1"/>
    <xf numFmtId="9" fontId="5" fillId="0" borderId="0" xfId="1" applyNumberFormat="1" applyFont="1" applyFill="1" applyBorder="1"/>
    <xf numFmtId="0" fontId="3" fillId="2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11" fillId="0" borderId="0" xfId="0" applyFont="1" applyFill="1" applyAlignment="1"/>
    <xf numFmtId="0" fontId="2" fillId="2" borderId="0" xfId="0" applyFont="1" applyFill="1" applyAlignment="1">
      <alignment horizontal="centerContinuous" vertical="center"/>
    </xf>
    <xf numFmtId="0" fontId="2" fillId="2" borderId="0" xfId="0" applyFont="1" applyFill="1" applyBorder="1" applyAlignment="1">
      <alignment horizontal="centerContinuous" vertical="center"/>
    </xf>
    <xf numFmtId="0" fontId="2" fillId="3" borderId="0" xfId="0" applyFont="1" applyFill="1" applyBorder="1" applyAlignment="1">
      <alignment horizontal="centerContinuous" vertical="center"/>
    </xf>
    <xf numFmtId="0" fontId="2" fillId="3" borderId="0" xfId="0" applyFont="1" applyFill="1" applyAlignment="1">
      <alignment horizontal="centerContinuous" vertical="center"/>
    </xf>
    <xf numFmtId="0" fontId="11" fillId="0" borderId="0" xfId="0" applyFont="1" applyFill="1" applyAlignment="1">
      <alignment vertical="center"/>
    </xf>
    <xf numFmtId="0" fontId="5" fillId="4" borderId="0" xfId="0" applyFont="1" applyFill="1"/>
    <xf numFmtId="166" fontId="5" fillId="5" borderId="0" xfId="3" applyNumberFormat="1" applyFont="1" applyFill="1" applyBorder="1"/>
    <xf numFmtId="166" fontId="5" fillId="5" borderId="0" xfId="3" applyNumberFormat="1" applyFont="1" applyFill="1"/>
    <xf numFmtId="9" fontId="5" fillId="5" borderId="0" xfId="1" applyFont="1" applyFill="1" applyBorder="1"/>
    <xf numFmtId="37" fontId="5" fillId="5" borderId="0" xfId="0" applyNumberFormat="1" applyFont="1" applyFill="1"/>
    <xf numFmtId="0" fontId="5" fillId="5" borderId="0" xfId="0" applyFont="1" applyFill="1"/>
    <xf numFmtId="1" fontId="5" fillId="5" borderId="0" xfId="0" applyNumberFormat="1" applyFont="1" applyFill="1" applyBorder="1"/>
    <xf numFmtId="166" fontId="5" fillId="5" borderId="0" xfId="0" applyNumberFormat="1" applyFont="1" applyFill="1"/>
    <xf numFmtId="0" fontId="14" fillId="0" borderId="0" xfId="0" applyFont="1" applyFill="1" applyAlignment="1">
      <alignment horizontal="right"/>
    </xf>
    <xf numFmtId="166" fontId="13" fillId="0" borderId="4" xfId="0" applyNumberFormat="1" applyFont="1" applyBorder="1"/>
    <xf numFmtId="0" fontId="13" fillId="0" borderId="3" xfId="0" applyFont="1" applyBorder="1"/>
    <xf numFmtId="166" fontId="13" fillId="0" borderId="3" xfId="0" applyNumberFormat="1" applyFont="1" applyBorder="1"/>
    <xf numFmtId="9" fontId="13" fillId="0" borderId="3" xfId="1" applyFont="1" applyBorder="1"/>
    <xf numFmtId="0" fontId="13" fillId="0" borderId="0" xfId="0" applyFont="1"/>
    <xf numFmtId="9" fontId="0" fillId="0" borderId="0" xfId="1" applyFont="1" applyBorder="1"/>
    <xf numFmtId="0" fontId="13" fillId="0" borderId="0" xfId="0" applyFont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0" fontId="13" fillId="0" borderId="8" xfId="0" applyFont="1" applyBorder="1"/>
    <xf numFmtId="166" fontId="13" fillId="0" borderId="8" xfId="0" applyNumberFormat="1" applyFont="1" applyBorder="1"/>
    <xf numFmtId="0" fontId="15" fillId="3" borderId="0" xfId="0" applyFont="1" applyFill="1" applyBorder="1" applyAlignment="1">
      <alignment horizontal="centerContinuous"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/>
    </xf>
    <xf numFmtId="0" fontId="0" fillId="0" borderId="0" xfId="0" applyFont="1"/>
    <xf numFmtId="166" fontId="0" fillId="0" borderId="0" xfId="0" applyNumberFormat="1" applyFont="1"/>
    <xf numFmtId="0" fontId="16" fillId="0" borderId="0" xfId="0" applyFont="1" applyFill="1" applyAlignment="1">
      <alignment horizontal="left" indent="2"/>
    </xf>
    <xf numFmtId="0" fontId="17" fillId="0" borderId="0" xfId="0" applyFont="1" applyFill="1" applyAlignment="1">
      <alignment horizontal="left"/>
    </xf>
    <xf numFmtId="0" fontId="17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left" indent="2"/>
    </xf>
    <xf numFmtId="0" fontId="16" fillId="0" borderId="8" xfId="0" applyFont="1" applyFill="1" applyBorder="1" applyAlignment="1">
      <alignment horizontal="left"/>
    </xf>
    <xf numFmtId="0" fontId="0" fillId="0" borderId="8" xfId="0" applyFont="1" applyBorder="1"/>
    <xf numFmtId="0" fontId="17" fillId="0" borderId="7" xfId="0" applyFont="1" applyFill="1" applyBorder="1" applyAlignment="1">
      <alignment horizontal="left"/>
    </xf>
    <xf numFmtId="0" fontId="0" fillId="0" borderId="7" xfId="0" applyFont="1" applyBorder="1"/>
    <xf numFmtId="166" fontId="0" fillId="0" borderId="7" xfId="0" applyNumberFormat="1" applyFont="1" applyBorder="1"/>
    <xf numFmtId="0" fontId="16" fillId="0" borderId="0" xfId="0" applyFont="1" applyFill="1" applyAlignment="1">
      <alignment horizontal="right"/>
    </xf>
    <xf numFmtId="0" fontId="0" fillId="0" borderId="2" xfId="0" applyFont="1" applyBorder="1"/>
    <xf numFmtId="0" fontId="16" fillId="0" borderId="6" xfId="0" applyFont="1" applyFill="1" applyBorder="1" applyAlignment="1">
      <alignment horizontal="right"/>
    </xf>
    <xf numFmtId="166" fontId="0" fillId="0" borderId="4" xfId="0" applyNumberFormat="1" applyFont="1" applyBorder="1"/>
    <xf numFmtId="166" fontId="0" fillId="0" borderId="2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9" fontId="0" fillId="0" borderId="0" xfId="0" applyNumberFormat="1" applyFont="1"/>
    <xf numFmtId="167" fontId="0" fillId="0" borderId="0" xfId="0" applyNumberFormat="1" applyFont="1"/>
    <xf numFmtId="0" fontId="11" fillId="0" borderId="5" xfId="0" applyFont="1" applyFill="1" applyBorder="1" applyAlignment="1">
      <alignment horizontal="center"/>
    </xf>
  </cellXfs>
  <cellStyles count="6">
    <cellStyle name="Comma 2" xfId="2" xr:uid="{00000000-0005-0000-0000-000001000000}"/>
    <cellStyle name="Currency" xfId="3" builtinId="4"/>
    <cellStyle name="Hyperlink 2 2" xfId="5" xr:uid="{97B65F61-F0F5-40FB-9F52-2AB7A68796A0}"/>
    <cellStyle name="Normal" xfId="0" builtinId="0"/>
    <cellStyle name="Normal 2 2" xfId="4" xr:uid="{73061ACD-E3EB-47A4-A357-EA584CFE4180}"/>
    <cellStyle name="Percent" xfId="1" builtinId="5"/>
  </cellStyles>
  <dxfs count="0"/>
  <tableStyles count="0" defaultTableStyle="TableStyleMedium2" defaultPivotStyle="PivotStyleLight16"/>
  <colors>
    <mruColors>
      <color rgb="FF0000FF"/>
      <color rgb="FF132E57"/>
      <color rgb="FFED9330"/>
      <color rgb="FF676767"/>
      <color rgb="FFED942D"/>
      <color rgb="FF1E8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Dashboard!$S$7</c:f>
              <c:strCache>
                <c:ptCount val="1"/>
                <c:pt idx="0">
                  <c:v>Business 1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numRef>
              <c:f>Dashboard!$V$5:$Z$5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Dashboard!$V$7:$Z$7</c:f>
              <c:numCache>
                <c:formatCode>_("$"* #,##0_);_("$"* \(#,##0\);_("$"* "-"??_);_(@_)</c:formatCode>
                <c:ptCount val="5"/>
                <c:pt idx="0">
                  <c:v>102007</c:v>
                </c:pt>
                <c:pt idx="1">
                  <c:v>118086</c:v>
                </c:pt>
                <c:pt idx="2">
                  <c:v>131345</c:v>
                </c:pt>
                <c:pt idx="3">
                  <c:v>142341</c:v>
                </c:pt>
                <c:pt idx="4">
                  <c:v>150772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B-4A76-A5C7-D16C2E730D88}"/>
            </c:ext>
          </c:extLst>
        </c:ser>
        <c:ser>
          <c:idx val="1"/>
          <c:order val="1"/>
          <c:tx>
            <c:strRef>
              <c:f>Dashboard!$S$8</c:f>
              <c:strCache>
                <c:ptCount val="1"/>
                <c:pt idx="0">
                  <c:v>Business 2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Dashboard!$V$5:$Z$5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Dashboard!$V$8:$Z$8</c:f>
              <c:numCache>
                <c:formatCode>_("$"* #,##0_);_("$"* \(#,##0\);_("$"* "-"??_);_(@_)</c:formatCode>
                <c:ptCount val="5"/>
                <c:pt idx="0">
                  <c:v>156387</c:v>
                </c:pt>
                <c:pt idx="1">
                  <c:v>158882</c:v>
                </c:pt>
                <c:pt idx="2">
                  <c:v>160034</c:v>
                </c:pt>
                <c:pt idx="3">
                  <c:v>174988</c:v>
                </c:pt>
                <c:pt idx="4">
                  <c:v>191520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B-4A76-A5C7-D16C2E730D88}"/>
            </c:ext>
          </c:extLst>
        </c:ser>
        <c:ser>
          <c:idx val="2"/>
          <c:order val="2"/>
          <c:tx>
            <c:strRef>
              <c:f>Dashboard!$S$9</c:f>
              <c:strCache>
                <c:ptCount val="1"/>
                <c:pt idx="0">
                  <c:v>Business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Dashboard!$V$5:$Z$5</c:f>
              <c:numCache>
                <c:formatCode>General</c:formatCode>
                <c:ptCount val="5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</c:numCache>
            </c:numRef>
          </c:cat>
          <c:val>
            <c:numRef>
              <c:f>Dashboard!$V$9:$Z$9</c:f>
              <c:numCache>
                <c:formatCode>_("$"* #,##0_);_("$"* \(#,##0\);_("$"* "-"??_);_(@_)</c:formatCode>
                <c:ptCount val="5"/>
                <c:pt idx="0">
                  <c:v>134622</c:v>
                </c:pt>
                <c:pt idx="1">
                  <c:v>138520</c:v>
                </c:pt>
                <c:pt idx="2">
                  <c:v>143362</c:v>
                </c:pt>
                <c:pt idx="3">
                  <c:v>145897</c:v>
                </c:pt>
                <c:pt idx="4">
                  <c:v>148631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B-4A76-A5C7-D16C2E73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921761184"/>
        <c:axId val="1923231232"/>
      </c:barChart>
      <c:lineChart>
        <c:grouping val="standard"/>
        <c:varyColors val="0"/>
        <c:ser>
          <c:idx val="3"/>
          <c:order val="3"/>
          <c:tx>
            <c:strRef>
              <c:f>Dashboard!$S$10</c:f>
              <c:strCache>
                <c:ptCount val="1"/>
                <c:pt idx="0">
                  <c:v>Consolidated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Dashboard!$V$10:$Z$10</c:f>
              <c:numCache>
                <c:formatCode>_("$"* #,##0_);_("$"* \(#,##0\);_("$"* "-"??_);_(@_)</c:formatCode>
                <c:ptCount val="5"/>
                <c:pt idx="0">
                  <c:v>393016</c:v>
                </c:pt>
                <c:pt idx="1">
                  <c:v>415488</c:v>
                </c:pt>
                <c:pt idx="2">
                  <c:v>434741</c:v>
                </c:pt>
                <c:pt idx="3">
                  <c:v>463226</c:v>
                </c:pt>
                <c:pt idx="4">
                  <c:v>490923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B-4A76-A5C7-D16C2E730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61184"/>
        <c:axId val="1923231232"/>
      </c:lineChart>
      <c:catAx>
        <c:axId val="19217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31232"/>
        <c:crosses val="autoZero"/>
        <c:auto val="1"/>
        <c:lblAlgn val="ctr"/>
        <c:lblOffset val="100"/>
        <c:noMultiLvlLbl val="0"/>
      </c:catAx>
      <c:valAx>
        <c:axId val="192323123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92176118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910922274608258E-2"/>
          <c:y val="4.5718595552397216E-3"/>
          <c:w val="0.80074767144147319"/>
          <c:h val="8.9612300544119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8.283001237884802E-3"/>
                  <c:y val="-0.1532845453141886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89-4CCA-A12D-6C7F7BBD7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Dashboard!$V$5:$AE$5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Dashboard!$V$14:$AE$14</c:f>
              <c:numCache>
                <c:formatCode>_("$"* #,##0_);_("$"* \(#,##0\);_("$"* "-"??_);_(@_)</c:formatCode>
                <c:ptCount val="10"/>
                <c:pt idx="0">
                  <c:v>26063</c:v>
                </c:pt>
                <c:pt idx="1">
                  <c:v>34177</c:v>
                </c:pt>
                <c:pt idx="2">
                  <c:v>43380</c:v>
                </c:pt>
                <c:pt idx="3">
                  <c:v>64067.5</c:v>
                </c:pt>
                <c:pt idx="4">
                  <c:v>70080.649999999994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89-4CCA-A12D-6C7F7BBD7510}"/>
            </c:ext>
          </c:extLst>
        </c:ser>
        <c:ser>
          <c:idx val="2"/>
          <c:order val="2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-8.2830012378847517E-3"/>
                  <c:y val="-0.2636500437445319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89-4CCA-A12D-6C7F7BBD7510}"/>
                </c:ext>
              </c:extLst>
            </c:dLbl>
            <c:dLbl>
              <c:idx val="9"/>
              <c:layout>
                <c:manualLayout>
                  <c:x val="-1.1044001650513205E-2"/>
                  <c:y val="-0.3174901960784313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89-4CCA-A12D-6C7F7BBD75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Dashboard!$V$5:$AE$5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Dashboard!$V$16:$AE$16</c:f>
              <c:numCache>
                <c:formatCode>General</c:formatCode>
                <c:ptCount val="10"/>
                <c:pt idx="5" formatCode="_(&quot;$&quot;* #,##0_);_(&quot;$&quot;* \(#,##0\);_(&quot;$&quot;* &quot;-&quot;??_);_(@_)">
                  <c:v>77615.140200000023</c:v>
                </c:pt>
                <c:pt idx="6" formatCode="_(&quot;$&quot;* #,##0_);_(&quot;$&quot;* \(#,##0\);_(&quot;$&quot;* &quot;-&quot;??_);_(@_)">
                  <c:v>86965.275205999991</c:v>
                </c:pt>
                <c:pt idx="7" formatCode="_(&quot;$&quot;* #,##0_);_(&quot;$&quot;* \(#,##0\);_(&quot;$&quot;* &quot;-&quot;??_);_(@_)">
                  <c:v>89178.289719779976</c:v>
                </c:pt>
                <c:pt idx="8" formatCode="_(&quot;$&quot;* #,##0_);_(&quot;$&quot;* \(#,##0\);_(&quot;$&quot;* &quot;-&quot;??_);_(@_)">
                  <c:v>107712.0605543695</c:v>
                </c:pt>
                <c:pt idx="9" formatCode="_(&quot;$&quot;* #,##0_);_(&quot;$&quot;* \(#,##0\);_(&quot;$&quot;* &quot;-&quot;??_);_(@_)">
                  <c:v>126070.04030503504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89-4CCA-A12D-6C7F7BBD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24895680"/>
        <c:axId val="192321001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Dashboard!$V$15:$AE$15</c:f>
              <c:numCache>
                <c:formatCode>0%</c:formatCode>
                <c:ptCount val="10"/>
                <c:pt idx="0">
                  <c:v>6.6315366295519776E-2</c:v>
                </c:pt>
                <c:pt idx="1">
                  <c:v>8.2257489987677138E-2</c:v>
                </c:pt>
                <c:pt idx="2">
                  <c:v>9.9783549285666642E-2</c:v>
                </c:pt>
                <c:pt idx="3">
                  <c:v>0.1383072193702426</c:v>
                </c:pt>
                <c:pt idx="4">
                  <c:v>0.14275283496597224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89-4CCA-A12D-6C7F7BBD7510}"/>
            </c:ext>
          </c:extLst>
        </c:ser>
        <c:ser>
          <c:idx val="3"/>
          <c:order val="3"/>
          <c:spPr>
            <a:ln w="28575" cap="rnd">
              <a:solidFill>
                <a:srgbClr val="132E57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Dashboard!$V$17:$AE$17</c:f>
              <c:numCache>
                <c:formatCode>General</c:formatCode>
                <c:ptCount val="10"/>
                <c:pt idx="5" formatCode="0%">
                  <c:v>0.1501800845875246</c:v>
                </c:pt>
                <c:pt idx="6" formatCode="0%">
                  <c:v>0.16038469928724794</c:v>
                </c:pt>
                <c:pt idx="7" formatCode="0%">
                  <c:v>0.15570195482215898</c:v>
                </c:pt>
                <c:pt idx="8" formatCode="0%">
                  <c:v>0.17682840857303508</c:v>
                </c:pt>
                <c:pt idx="9" formatCode="0%">
                  <c:v>0.19195144988889803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89-4CCA-A12D-6C7F7BBD7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740880"/>
        <c:axId val="1923204192"/>
      </c:lineChart>
      <c:catAx>
        <c:axId val="19248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10016"/>
        <c:crosses val="autoZero"/>
        <c:auto val="1"/>
        <c:lblAlgn val="ctr"/>
        <c:lblOffset val="100"/>
        <c:noMultiLvlLbl val="0"/>
      </c:catAx>
      <c:valAx>
        <c:axId val="192321001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95680"/>
        <c:crosses val="autoZero"/>
        <c:crossBetween val="between"/>
        <c:dispUnits>
          <c:builtInUnit val="thousands"/>
        </c:dispUnits>
      </c:valAx>
      <c:valAx>
        <c:axId val="1923204192"/>
        <c:scaling>
          <c:orientation val="minMax"/>
          <c:max val="0.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40880"/>
        <c:crosses val="max"/>
        <c:crossBetween val="between"/>
      </c:valAx>
      <c:catAx>
        <c:axId val="8074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3204192"/>
        <c:crosses val="autoZero"/>
        <c:auto val="1"/>
        <c:lblAlgn val="ctr"/>
        <c:lblOffset val="100"/>
        <c:noMultiLvlLbl val="0"/>
      </c:catAx>
      <c:spPr>
        <a:noFill/>
        <a:ln w="15875"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22003499562554"/>
          <c:y val="5.7087258508024291E-2"/>
          <c:w val="0.85355774278215224"/>
          <c:h val="0.81797786877776479"/>
        </c:manualLayout>
      </c:layout>
      <c:areaChart>
        <c:grouping val="stacked"/>
        <c:varyColors val="0"/>
        <c:ser>
          <c:idx val="0"/>
          <c:order val="0"/>
          <c:tx>
            <c:strRef>
              <c:f>Dashboard!$S$20</c:f>
              <c:strCache>
                <c:ptCount val="1"/>
                <c:pt idx="0">
                  <c:v>Salaries and Benefits</c:v>
                </c:pt>
              </c:strCache>
            </c:strRef>
          </c:tx>
          <c:spPr>
            <a:solidFill>
              <a:srgbClr val="132E57"/>
            </a:solidFill>
            <a:ln>
              <a:noFill/>
            </a:ln>
            <a:effectLst/>
          </c:spPr>
          <c:cat>
            <c:numRef>
              <c:f>Dashboard!$V$5:$AE$5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Dashboard!$V$20:$AE$20</c:f>
              <c:numCache>
                <c:formatCode>_("$"* #,##0_);_("$"* \(#,##0\);_("$"* "-"??_);_(@_)</c:formatCode>
                <c:ptCount val="10"/>
                <c:pt idx="0">
                  <c:v>70854</c:v>
                </c:pt>
                <c:pt idx="1">
                  <c:v>77974</c:v>
                </c:pt>
                <c:pt idx="2">
                  <c:v>81616</c:v>
                </c:pt>
                <c:pt idx="3">
                  <c:v>79006</c:v>
                </c:pt>
                <c:pt idx="4">
                  <c:v>85735</c:v>
                </c:pt>
                <c:pt idx="5">
                  <c:v>93251.030800000008</c:v>
                </c:pt>
                <c:pt idx="6">
                  <c:v>99602.602844000008</c:v>
                </c:pt>
                <c:pt idx="7">
                  <c:v>109483.06949451999</c:v>
                </c:pt>
                <c:pt idx="8">
                  <c:v>113938.60019863164</c:v>
                </c:pt>
                <c:pt idx="9">
                  <c:v>122019.53279673966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C-4B79-9EE0-099A4A510BAF}"/>
            </c:ext>
          </c:extLst>
        </c:ser>
        <c:ser>
          <c:idx val="1"/>
          <c:order val="1"/>
          <c:tx>
            <c:strRef>
              <c:f>Dashboard!$S$21</c:f>
              <c:strCache>
                <c:ptCount val="1"/>
                <c:pt idx="0">
                  <c:v>Rent and Overhead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cat>
            <c:numRef>
              <c:f>Dashboard!$V$5:$AE$5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Dashboard!$V$21:$AE$21</c:f>
              <c:numCache>
                <c:formatCode>_("$"* #,##0_);_("$"* \(#,##0\);_("$"* "-"??_);_(@_)</c:formatCode>
                <c:ptCount val="10"/>
                <c:pt idx="0">
                  <c:v>32789</c:v>
                </c:pt>
                <c:pt idx="1">
                  <c:v>35375</c:v>
                </c:pt>
                <c:pt idx="2">
                  <c:v>35261</c:v>
                </c:pt>
                <c:pt idx="3">
                  <c:v>38060</c:v>
                </c:pt>
                <c:pt idx="4">
                  <c:v>39236</c:v>
                </c:pt>
                <c:pt idx="5">
                  <c:v>41211</c:v>
                </c:pt>
                <c:pt idx="6">
                  <c:v>40518</c:v>
                </c:pt>
                <c:pt idx="7">
                  <c:v>43010</c:v>
                </c:pt>
                <c:pt idx="8">
                  <c:v>43800</c:v>
                </c:pt>
                <c:pt idx="9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C-4B79-9EE0-099A4A510BAF}"/>
            </c:ext>
          </c:extLst>
        </c:ser>
        <c:ser>
          <c:idx val="2"/>
          <c:order val="2"/>
          <c:tx>
            <c:strRef>
              <c:f>Dashboard!$S$22</c:f>
              <c:strCache>
                <c:ptCount val="1"/>
                <c:pt idx="0">
                  <c:v>Depreciation &amp; Amortization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Dashboard!$V$5:$AE$5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Dashboard!$V$22:$AE$22</c:f>
              <c:numCache>
                <c:formatCode>_("$"* #,##0_);_("$"* \(#,##0\);_("$"* "-"??_);_(@_)</c:formatCode>
                <c:ptCount val="10"/>
                <c:pt idx="0">
                  <c:v>48741</c:v>
                </c:pt>
                <c:pt idx="1">
                  <c:v>54450</c:v>
                </c:pt>
                <c:pt idx="2">
                  <c:v>51615</c:v>
                </c:pt>
                <c:pt idx="3">
                  <c:v>49630.5</c:v>
                </c:pt>
                <c:pt idx="4">
                  <c:v>48241.35</c:v>
                </c:pt>
                <c:pt idx="5">
                  <c:v>36770.629000000001</c:v>
                </c:pt>
                <c:pt idx="6">
                  <c:v>41076.371950000001</c:v>
                </c:pt>
                <c:pt idx="7">
                  <c:v>43979.609285700004</c:v>
                </c:pt>
                <c:pt idx="8">
                  <c:v>45937.574249118996</c:v>
                </c:pt>
                <c:pt idx="9">
                  <c:v>47258.297154765089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C-4B79-9EE0-099A4A510BAF}"/>
            </c:ext>
          </c:extLst>
        </c:ser>
        <c:ser>
          <c:idx val="3"/>
          <c:order val="3"/>
          <c:tx>
            <c:strRef>
              <c:f>Dashboard!$S$23</c:f>
              <c:strCache>
                <c:ptCount val="1"/>
                <c:pt idx="0">
                  <c:v>Interest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Dashboard!$V$5:$AE$5</c:f>
              <c:numCache>
                <c:formatCode>General</c:formatCode>
                <c:ptCount val="10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</c:numCache>
            </c:numRef>
          </c:cat>
          <c:val>
            <c:numRef>
              <c:f>Dashboard!$V$23:$AE$23</c:f>
              <c:numCache>
                <c:formatCode>_("$"* #,##0_);_("$"* \(#,##0\);_("$"* "-"??_);_(@_)</c:formatCode>
                <c:ptCount val="10"/>
                <c:pt idx="0">
                  <c:v>7500</c:v>
                </c:pt>
                <c:pt idx="1">
                  <c:v>7500</c:v>
                </c:pt>
                <c:pt idx="2">
                  <c:v>4500</c:v>
                </c:pt>
                <c:pt idx="3">
                  <c:v>4500</c:v>
                </c:pt>
                <c:pt idx="4">
                  <c:v>4500</c:v>
                </c:pt>
                <c:pt idx="5">
                  <c:v>8100</c:v>
                </c:pt>
                <c:pt idx="6">
                  <c:v>8100</c:v>
                </c:pt>
                <c:pt idx="7">
                  <c:v>8100</c:v>
                </c:pt>
                <c:pt idx="8">
                  <c:v>8100</c:v>
                </c:pt>
                <c:pt idx="9">
                  <c:v>10100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C-4B79-9EE0-099A4A51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78080"/>
        <c:axId val="112909696"/>
      </c:areaChart>
      <c:catAx>
        <c:axId val="807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9696"/>
        <c:crosses val="autoZero"/>
        <c:auto val="1"/>
        <c:lblAlgn val="ctr"/>
        <c:lblOffset val="100"/>
        <c:noMultiLvlLbl val="0"/>
      </c:catAx>
      <c:valAx>
        <c:axId val="11290969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808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88932633420823"/>
          <c:y val="1.9785209700665798E-2"/>
          <c:w val="0.76677734033245848"/>
          <c:h val="0.1083366603585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68274BE0-F553-4E61-8A62-CE91F9DD4050}"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">
            <cx:spPr>
              <a:solidFill>
                <a:srgbClr val="132E57"/>
              </a:solidFill>
            </cx:spPr>
          </cx:dataPt>
          <cx:dataPt idx="2">
            <cx:spPr>
              <a:solidFill>
                <a:srgbClr val="FA621C"/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3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 hidden="1">
        <cx:valScaling/>
        <cx:units unit="thousands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75407</xdr:colOff>
      <xdr:row>4</xdr:row>
      <xdr:rowOff>100807</xdr:rowOff>
    </xdr:from>
    <xdr:to>
      <xdr:col>5</xdr:col>
      <xdr:colOff>744539</xdr:colOff>
      <xdr:row>15</xdr:row>
      <xdr:rowOff>238126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37D53-E649-4985-A46C-3C11545D8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11906</xdr:colOff>
      <xdr:row>4</xdr:row>
      <xdr:rowOff>31750</xdr:rowOff>
    </xdr:from>
    <xdr:to>
      <xdr:col>13</xdr:col>
      <xdr:colOff>15875</xdr:colOff>
      <xdr:row>15</xdr:row>
      <xdr:rowOff>254000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8E86B6-D416-4E45-92D2-A1707685B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515940</xdr:colOff>
      <xdr:row>8</xdr:row>
      <xdr:rowOff>142876</xdr:rowOff>
    </xdr:from>
    <xdr:to>
      <xdr:col>8</xdr:col>
      <xdr:colOff>642938</xdr:colOff>
      <xdr:row>9</xdr:row>
      <xdr:rowOff>142877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0044125-FCEF-46A9-AB81-396AA6625246}"/>
            </a:ext>
          </a:extLst>
        </xdr:cNvPr>
        <xdr:cNvSpPr txBox="1"/>
      </xdr:nvSpPr>
      <xdr:spPr>
        <a:xfrm>
          <a:off x="5183190" y="1992314"/>
          <a:ext cx="754061" cy="1984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2"/>
              </a:solidFill>
            </a:rPr>
            <a:t>Historical</a:t>
          </a:r>
        </a:p>
      </xdr:txBody>
    </xdr:sp>
    <xdr:clientData/>
  </xdr:twoCellAnchor>
  <xdr:twoCellAnchor>
    <xdr:from>
      <xdr:col>10</xdr:col>
      <xdr:colOff>700089</xdr:colOff>
      <xdr:row>5</xdr:row>
      <xdr:rowOff>49212</xdr:rowOff>
    </xdr:from>
    <xdr:to>
      <xdr:col>11</xdr:col>
      <xdr:colOff>531812</xdr:colOff>
      <xdr:row>6</xdr:row>
      <xdr:rowOff>79375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CA89A7A-A321-4EAD-A996-8C85C6F5782A}"/>
            </a:ext>
          </a:extLst>
        </xdr:cNvPr>
        <xdr:cNvSpPr txBox="1"/>
      </xdr:nvSpPr>
      <xdr:spPr>
        <a:xfrm>
          <a:off x="7454902" y="1303337"/>
          <a:ext cx="673098" cy="228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132E57"/>
              </a:solidFill>
            </a:rPr>
            <a:t>Forecast</a:t>
          </a:r>
        </a:p>
      </xdr:txBody>
    </xdr:sp>
    <xdr:clientData/>
  </xdr:twoCellAnchor>
  <xdr:twoCellAnchor>
    <xdr:from>
      <xdr:col>1</xdr:col>
      <xdr:colOff>87312</xdr:colOff>
      <xdr:row>17</xdr:row>
      <xdr:rowOff>124620</xdr:rowOff>
    </xdr:from>
    <xdr:to>
      <xdr:col>5</xdr:col>
      <xdr:colOff>722313</xdr:colOff>
      <xdr:row>28</xdr:row>
      <xdr:rowOff>254000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A14E4F7-39A0-4F76-8F3C-52E460A943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937" y="3990183"/>
              <a:ext cx="3619501" cy="23995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19844</xdr:colOff>
      <xdr:row>17</xdr:row>
      <xdr:rowOff>84930</xdr:rowOff>
    </xdr:from>
    <xdr:to>
      <xdr:col>12</xdr:col>
      <xdr:colOff>964406</xdr:colOff>
      <xdr:row>28</xdr:row>
      <xdr:rowOff>261936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867541-5250-44E4-A173-880D337A5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341312</xdr:colOff>
      <xdr:row>19</xdr:row>
      <xdr:rowOff>31750</xdr:rowOff>
    </xdr:from>
    <xdr:to>
      <xdr:col>10</xdr:col>
      <xdr:colOff>349250</xdr:colOff>
      <xdr:row>27</xdr:row>
      <xdr:rowOff>111125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1B3CF0B-783F-4E01-BD91-3F27276E9579}"/>
            </a:ext>
          </a:extLst>
        </xdr:cNvPr>
        <xdr:cNvCxnSpPr/>
      </xdr:nvCxnSpPr>
      <xdr:spPr>
        <a:xfrm>
          <a:off x="7096125" y="4286250"/>
          <a:ext cx="7938" cy="1762125"/>
        </a:xfrm>
        <a:prstGeom prst="line">
          <a:avLst/>
        </a:prstGeom>
        <a:ln w="19050">
          <a:solidFill>
            <a:schemeClr val="tx1">
              <a:lumMod val="65000"/>
              <a:lumOff val="35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587374</xdr:colOff>
      <xdr:row>19</xdr:row>
      <xdr:rowOff>11906</xdr:rowOff>
    </xdr:from>
    <xdr:to>
      <xdr:col>11</xdr:col>
      <xdr:colOff>535780</xdr:colOff>
      <xdr:row>20</xdr:row>
      <xdr:rowOff>53976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CD2EF5B-C186-4537-A447-8CE441DED12F}"/>
            </a:ext>
          </a:extLst>
        </xdr:cNvPr>
        <xdr:cNvSpPr txBox="1"/>
      </xdr:nvSpPr>
      <xdr:spPr>
        <a:xfrm>
          <a:off x="7338218" y="4298156"/>
          <a:ext cx="781843" cy="2444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132E57"/>
              </a:solidFill>
            </a:rPr>
            <a:t>Forecast</a:t>
          </a:r>
        </a:p>
      </xdr:txBody>
    </xdr:sp>
    <xdr:clientData/>
  </xdr:twoCellAnchor>
  <xdr:twoCellAnchor>
    <xdr:from>
      <xdr:col>8</xdr:col>
      <xdr:colOff>350838</xdr:colOff>
      <xdr:row>19</xdr:row>
      <xdr:rowOff>104776</xdr:rowOff>
    </xdr:from>
    <xdr:to>
      <xdr:col>9</xdr:col>
      <xdr:colOff>611188</xdr:colOff>
      <xdr:row>20</xdr:row>
      <xdr:rowOff>182562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A24FD59-B180-4A2A-BAD6-B83AAD4374FB}"/>
            </a:ext>
          </a:extLst>
        </xdr:cNvPr>
        <xdr:cNvSpPr txBox="1"/>
      </xdr:nvSpPr>
      <xdr:spPr>
        <a:xfrm>
          <a:off x="5645151" y="4359276"/>
          <a:ext cx="919162" cy="2762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132E57"/>
              </a:solidFill>
            </a:rPr>
            <a:t>Historical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showGridLines="0" tabSelected="1" zoomScale="80" zoomScaleNormal="80" zoomScaleSheetLayoutView="70" workbookViewId="0">
      <selection activeCell="AI7" sqref="AI7"/>
    </sheetView>
  </sheetViews>
  <sheetFormatPr defaultColWidth="8.81640625" defaultRowHeight="14"/>
  <cols>
    <col min="1" max="1" width="6.1796875" style="3" customWidth="1"/>
    <col min="2" max="3" width="10.6328125" style="3" customWidth="1"/>
    <col min="4" max="4" width="11.6328125" style="3" customWidth="1"/>
    <col min="5" max="6" width="10.6328125" style="3" customWidth="1"/>
    <col min="7" max="7" width="4.54296875" style="3" customWidth="1"/>
    <col min="8" max="8" width="9" style="3" customWidth="1"/>
    <col min="9" max="9" width="9.453125" style="3" customWidth="1"/>
    <col min="10" max="10" width="11.453125" style="3" customWidth="1"/>
    <col min="11" max="11" width="12" style="3" bestFit="1" customWidth="1"/>
    <col min="12" max="12" width="10" style="3" customWidth="1"/>
    <col min="13" max="13" width="13.81640625" style="3" customWidth="1"/>
    <col min="14" max="16" width="7.1796875" style="3" customWidth="1"/>
    <col min="17" max="17" width="9.81640625" style="3" bestFit="1" customWidth="1"/>
    <col min="18" max="18" width="8.81640625" style="3" customWidth="1"/>
    <col min="19" max="19" width="7.54296875" style="3" customWidth="1"/>
    <col min="20" max="22" width="13.453125" style="3" customWidth="1"/>
    <col min="23" max="23" width="12" style="3" bestFit="1" customWidth="1"/>
    <col min="24" max="31" width="13.81640625" style="3" customWidth="1"/>
    <col min="32" max="32" width="9" style="3" bestFit="1" customWidth="1"/>
    <col min="33" max="16384" width="8.81640625" style="3"/>
  </cols>
  <sheetData>
    <row r="1" spans="1:31" ht="15" customHeight="1">
      <c r="A1" s="3" t="s">
        <v>31</v>
      </c>
      <c r="B1" s="25"/>
      <c r="C1" s="2"/>
      <c r="D1" s="1"/>
      <c r="E1" s="2"/>
      <c r="AE1" s="4"/>
    </row>
    <row r="2" spans="1:31" ht="20.5" thickBot="1">
      <c r="B2" s="27" t="s">
        <v>46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31" ht="24.5" customHeight="1">
      <c r="B3" s="6"/>
      <c r="C3" s="6"/>
      <c r="D3" s="6"/>
      <c r="E3" s="6"/>
      <c r="F3" s="6"/>
      <c r="G3" s="6"/>
      <c r="H3" s="6"/>
      <c r="I3" s="6"/>
      <c r="J3" s="6"/>
      <c r="K3" s="6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</row>
    <row r="4" spans="1:31" ht="23.25" customHeight="1">
      <c r="B4" s="63" t="s">
        <v>19</v>
      </c>
      <c r="C4" s="63"/>
      <c r="D4" s="63"/>
      <c r="E4" s="63"/>
      <c r="F4" s="63"/>
      <c r="G4"/>
      <c r="H4" s="63" t="s">
        <v>47</v>
      </c>
      <c r="I4" s="28"/>
      <c r="J4" s="28"/>
      <c r="K4" s="28"/>
      <c r="L4" s="28"/>
      <c r="M4" s="28"/>
      <c r="S4" s="42" t="s">
        <v>1</v>
      </c>
      <c r="V4" s="38" t="s">
        <v>7</v>
      </c>
      <c r="W4" s="38"/>
      <c r="X4" s="38"/>
      <c r="Y4" s="38"/>
      <c r="Z4" s="39"/>
      <c r="AA4" s="40" t="s">
        <v>8</v>
      </c>
      <c r="AB4" s="41"/>
      <c r="AC4" s="41"/>
      <c r="AD4" s="41"/>
      <c r="AE4" s="41"/>
    </row>
    <row r="5" spans="1:31" ht="15.65" customHeight="1">
      <c r="L5" s="7"/>
      <c r="M5" s="7"/>
      <c r="V5" s="35">
        <v>2020</v>
      </c>
      <c r="W5" s="35">
        <f>V5+1</f>
        <v>2021</v>
      </c>
      <c r="X5" s="35">
        <f t="shared" ref="X5:AE5" si="0">W5+1</f>
        <v>2022</v>
      </c>
      <c r="Y5" s="35">
        <f t="shared" si="0"/>
        <v>2023</v>
      </c>
      <c r="Z5" s="35">
        <f t="shared" si="0"/>
        <v>2024</v>
      </c>
      <c r="AA5" s="36">
        <f t="shared" si="0"/>
        <v>2025</v>
      </c>
      <c r="AB5" s="36">
        <f t="shared" si="0"/>
        <v>2026</v>
      </c>
      <c r="AC5" s="36">
        <f t="shared" si="0"/>
        <v>2027</v>
      </c>
      <c r="AD5" s="36">
        <f t="shared" si="0"/>
        <v>2028</v>
      </c>
      <c r="AE5" s="36">
        <f t="shared" si="0"/>
        <v>2029</v>
      </c>
    </row>
    <row r="6" spans="1:31" ht="15.65" customHeight="1">
      <c r="L6" s="7"/>
      <c r="M6" s="7"/>
      <c r="S6" s="8" t="s">
        <v>0</v>
      </c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 spans="1:31" ht="15.65" customHeight="1">
      <c r="L7" s="7"/>
      <c r="M7" s="7"/>
      <c r="S7" s="20" t="s">
        <v>4</v>
      </c>
      <c r="V7" s="10">
        <v>102007</v>
      </c>
      <c r="W7" s="10">
        <v>118086</v>
      </c>
      <c r="X7" s="10">
        <v>131345</v>
      </c>
      <c r="Y7" s="10">
        <v>142341</v>
      </c>
      <c r="Z7" s="10">
        <v>150772</v>
      </c>
      <c r="AA7" s="10">
        <v>165849.20000000001</v>
      </c>
      <c r="AB7" s="10">
        <v>182434.12000000002</v>
      </c>
      <c r="AC7" s="10">
        <v>200677.53200000004</v>
      </c>
      <c r="AD7" s="10">
        <v>220745.28520000007</v>
      </c>
      <c r="AE7" s="10">
        <v>242819.81372000009</v>
      </c>
    </row>
    <row r="8" spans="1:31" ht="15.65" customHeight="1">
      <c r="L8" s="7"/>
      <c r="M8" s="7"/>
      <c r="S8" s="20" t="s">
        <v>5</v>
      </c>
      <c r="V8" s="10">
        <v>156387</v>
      </c>
      <c r="W8" s="10">
        <v>158882</v>
      </c>
      <c r="X8" s="10">
        <v>160034</v>
      </c>
      <c r="Y8" s="10">
        <v>174988</v>
      </c>
      <c r="Z8" s="10">
        <v>191520</v>
      </c>
      <c r="AA8" s="10">
        <v>192654</v>
      </c>
      <c r="AB8" s="10">
        <v>193569</v>
      </c>
      <c r="AC8" s="10">
        <v>197535</v>
      </c>
      <c r="AD8" s="10">
        <v>205123.64147712005</v>
      </c>
      <c r="AE8" s="10">
        <v>221533.53279528968</v>
      </c>
    </row>
    <row r="9" spans="1:31" ht="15.65" customHeight="1">
      <c r="L9" s="7"/>
      <c r="M9" s="7"/>
      <c r="S9" s="20" t="s">
        <v>6</v>
      </c>
      <c r="V9" s="11">
        <v>134622</v>
      </c>
      <c r="W9" s="11">
        <v>138520</v>
      </c>
      <c r="X9" s="11">
        <v>143362</v>
      </c>
      <c r="Y9" s="11">
        <v>145897</v>
      </c>
      <c r="Z9" s="10">
        <v>148631</v>
      </c>
      <c r="AA9" s="10">
        <v>158310.6</v>
      </c>
      <c r="AB9" s="11">
        <v>166226.13</v>
      </c>
      <c r="AC9" s="11">
        <v>174537.43650000001</v>
      </c>
      <c r="AD9" s="11">
        <v>183264.30832500002</v>
      </c>
      <c r="AE9" s="11">
        <v>192427.52374125004</v>
      </c>
    </row>
    <row r="10" spans="1:31" ht="15.65" customHeight="1">
      <c r="S10" s="3" t="s">
        <v>3</v>
      </c>
      <c r="V10" s="24">
        <f>SUM(V7:V9)</f>
        <v>393016</v>
      </c>
      <c r="W10" s="24">
        <f t="shared" ref="W10:AE10" si="1">SUM(W7:W9)</f>
        <v>415488</v>
      </c>
      <c r="X10" s="24">
        <f t="shared" si="1"/>
        <v>434741</v>
      </c>
      <c r="Y10" s="24">
        <f t="shared" si="1"/>
        <v>463226</v>
      </c>
      <c r="Z10" s="29">
        <f t="shared" si="1"/>
        <v>490923</v>
      </c>
      <c r="AA10" s="29">
        <f t="shared" si="1"/>
        <v>516813.80000000005</v>
      </c>
      <c r="AB10" s="24">
        <f t="shared" si="1"/>
        <v>542229.25</v>
      </c>
      <c r="AC10" s="24">
        <f t="shared" si="1"/>
        <v>572749.96849999996</v>
      </c>
      <c r="AD10" s="24">
        <f t="shared" si="1"/>
        <v>609133.23500212014</v>
      </c>
      <c r="AE10" s="24">
        <f t="shared" si="1"/>
        <v>656780.87025653978</v>
      </c>
    </row>
    <row r="11" spans="1:31" ht="15.65" customHeight="1">
      <c r="V11" s="11"/>
      <c r="W11" s="11"/>
      <c r="X11" s="11"/>
      <c r="Y11" s="11"/>
      <c r="Z11" s="10"/>
      <c r="AA11" s="10"/>
      <c r="AB11" s="11"/>
      <c r="AC11" s="11"/>
      <c r="AD11" s="11"/>
      <c r="AE11" s="11"/>
    </row>
    <row r="12" spans="1:31" ht="16.25" customHeight="1">
      <c r="B12" s="6"/>
      <c r="C12" s="6"/>
      <c r="D12" s="6"/>
      <c r="E12" s="6"/>
      <c r="F12" s="6"/>
      <c r="G12" s="6"/>
      <c r="H12" s="6"/>
      <c r="I12" s="6"/>
      <c r="J12" s="6"/>
      <c r="K12" s="6"/>
      <c r="S12" s="3" t="s">
        <v>17</v>
      </c>
      <c r="V12" s="11">
        <v>207069</v>
      </c>
      <c r="W12" s="11">
        <v>206012</v>
      </c>
      <c r="X12" s="11">
        <v>218369</v>
      </c>
      <c r="Y12" s="11">
        <v>227962</v>
      </c>
      <c r="Z12" s="10">
        <v>243130</v>
      </c>
      <c r="AA12" s="10">
        <v>259866</v>
      </c>
      <c r="AB12" s="11">
        <v>265967</v>
      </c>
      <c r="AC12" s="11">
        <v>278999</v>
      </c>
      <c r="AD12" s="11">
        <v>289645</v>
      </c>
      <c r="AE12" s="11">
        <v>296333</v>
      </c>
    </row>
    <row r="13" spans="1:31" ht="16.25" customHeight="1">
      <c r="B13" s="14"/>
      <c r="C13" s="6"/>
      <c r="D13" s="6"/>
      <c r="E13" s="6"/>
      <c r="F13" s="6"/>
      <c r="G13" s="6"/>
      <c r="H13" s="6"/>
      <c r="I13" s="6"/>
      <c r="J13" s="6"/>
      <c r="K13" s="6"/>
      <c r="V13" s="12"/>
      <c r="W13" s="12"/>
      <c r="X13" s="12"/>
      <c r="Y13" s="12"/>
      <c r="Z13" s="30"/>
      <c r="AA13" s="30"/>
      <c r="AB13" s="12"/>
      <c r="AC13" s="12"/>
      <c r="AD13" s="12"/>
      <c r="AE13" s="12"/>
    </row>
    <row r="14" spans="1:31" ht="16.25" customHeight="1"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S14" s="3" t="s">
        <v>2</v>
      </c>
      <c r="V14" s="24">
        <f>V10-V12-V24</f>
        <v>26063</v>
      </c>
      <c r="W14" s="24">
        <f>W10-W12-W24</f>
        <v>34177</v>
      </c>
      <c r="X14" s="24">
        <f>X10-X12-X24</f>
        <v>43380</v>
      </c>
      <c r="Y14" s="24">
        <f>Y10-Y12-Y24</f>
        <v>64067.5</v>
      </c>
      <c r="Z14" s="29">
        <f>Z10-Z12-Z24</f>
        <v>70080.649999999994</v>
      </c>
      <c r="AA14" s="44"/>
      <c r="AB14" s="45"/>
      <c r="AC14" s="45"/>
      <c r="AD14" s="45"/>
      <c r="AE14" s="45"/>
    </row>
    <row r="15" spans="1:31" ht="15.65" customHeight="1">
      <c r="S15" s="3" t="s">
        <v>9</v>
      </c>
      <c r="V15" s="22">
        <f>V14/V10</f>
        <v>6.6315366295519776E-2</v>
      </c>
      <c r="W15" s="22">
        <f>W14/W10</f>
        <v>8.2257489987677138E-2</v>
      </c>
      <c r="X15" s="22">
        <f>X14/X10</f>
        <v>9.9783549285666642E-2</v>
      </c>
      <c r="Y15" s="22">
        <f>Y14/Y10</f>
        <v>0.1383072193702426</v>
      </c>
      <c r="Z15" s="31">
        <f>Z14/Z10</f>
        <v>0.14275283496597224</v>
      </c>
      <c r="AA15" s="46"/>
      <c r="AB15" s="47"/>
      <c r="AC15" s="47"/>
      <c r="AD15" s="47"/>
      <c r="AE15" s="47"/>
    </row>
    <row r="16" spans="1:31" ht="24.5" customHeight="1">
      <c r="S16" s="3" t="s">
        <v>10</v>
      </c>
      <c r="V16" s="48"/>
      <c r="W16" s="48"/>
      <c r="X16" s="48"/>
      <c r="Y16" s="48"/>
      <c r="Z16" s="49"/>
      <c r="AA16" s="29">
        <f>AA10-AA12-AA24</f>
        <v>77615.140200000023</v>
      </c>
      <c r="AB16" s="24">
        <f>AB10-AB12-AB24</f>
        <v>86965.275205999991</v>
      </c>
      <c r="AC16" s="24">
        <f>AC10-AC12-AC24</f>
        <v>89178.289719779976</v>
      </c>
      <c r="AD16" s="24">
        <f>AD10-AD12-AD24</f>
        <v>107712.0605543695</v>
      </c>
      <c r="AE16" s="24">
        <f>AE10-AE12-AE24</f>
        <v>126070.04030503504</v>
      </c>
    </row>
    <row r="17" spans="2:31" ht="23.25" customHeight="1">
      <c r="B17" s="63" t="s">
        <v>32</v>
      </c>
      <c r="C17" s="28"/>
      <c r="D17" s="28"/>
      <c r="E17" s="28"/>
      <c r="F17" s="28"/>
      <c r="G17"/>
      <c r="H17" s="63" t="s">
        <v>48</v>
      </c>
      <c r="I17" s="28"/>
      <c r="J17" s="28"/>
      <c r="K17" s="28"/>
      <c r="L17" s="28"/>
      <c r="M17" s="28"/>
      <c r="S17" s="3" t="s">
        <v>11</v>
      </c>
      <c r="V17" s="48"/>
      <c r="W17" s="48"/>
      <c r="X17" s="48"/>
      <c r="Y17" s="48"/>
      <c r="Z17" s="49"/>
      <c r="AA17" s="34">
        <f>AA16/AA10</f>
        <v>0.1501800845875246</v>
      </c>
      <c r="AB17" s="23">
        <f>AB16/AB10</f>
        <v>0.16038469928724794</v>
      </c>
      <c r="AC17" s="23">
        <f>AC16/AC10</f>
        <v>0.15570195482215898</v>
      </c>
      <c r="AD17" s="23">
        <f>AD16/AD10</f>
        <v>0.17682840857303508</v>
      </c>
      <c r="AE17" s="23">
        <f>AE16/AE10</f>
        <v>0.19195144988889803</v>
      </c>
    </row>
    <row r="18" spans="2:31" ht="15" customHeight="1">
      <c r="V18" s="15"/>
      <c r="W18" s="15"/>
      <c r="X18" s="15"/>
      <c r="Y18" s="15"/>
      <c r="Z18" s="32"/>
      <c r="AA18" s="32"/>
      <c r="AB18" s="15"/>
      <c r="AC18" s="15"/>
      <c r="AD18" s="15"/>
      <c r="AE18" s="15"/>
    </row>
    <row r="19" spans="2:31" ht="15.65" customHeight="1">
      <c r="S19" s="8" t="s">
        <v>12</v>
      </c>
      <c r="V19" s="15"/>
      <c r="W19" s="15"/>
      <c r="X19" s="15"/>
      <c r="Y19" s="15"/>
      <c r="Z19" s="32"/>
      <c r="AA19" s="32"/>
      <c r="AB19" s="15"/>
      <c r="AC19" s="15"/>
      <c r="AD19" s="15"/>
      <c r="AE19" s="15"/>
    </row>
    <row r="20" spans="2:31" ht="15.65" customHeight="1">
      <c r="S20" s="9" t="s">
        <v>13</v>
      </c>
      <c r="V20" s="11">
        <v>70854</v>
      </c>
      <c r="W20" s="11">
        <v>77974</v>
      </c>
      <c r="X20" s="11">
        <v>81616</v>
      </c>
      <c r="Y20" s="11">
        <v>79006</v>
      </c>
      <c r="Z20" s="10">
        <v>85735</v>
      </c>
      <c r="AA20" s="10">
        <v>93251.030800000008</v>
      </c>
      <c r="AB20" s="11">
        <v>99602.602844000008</v>
      </c>
      <c r="AC20" s="11">
        <v>109483.06949451999</v>
      </c>
      <c r="AD20" s="11">
        <v>113938.60019863164</v>
      </c>
      <c r="AE20" s="11">
        <v>122019.53279673966</v>
      </c>
    </row>
    <row r="21" spans="2:31" ht="15.65" customHeight="1">
      <c r="B21" s="14"/>
      <c r="S21" s="9" t="s">
        <v>14</v>
      </c>
      <c r="V21" s="11">
        <v>32789</v>
      </c>
      <c r="W21" s="11">
        <v>35375</v>
      </c>
      <c r="X21" s="11">
        <v>35261</v>
      </c>
      <c r="Y21" s="11">
        <v>38060</v>
      </c>
      <c r="Z21" s="10">
        <v>39236</v>
      </c>
      <c r="AA21" s="10">
        <v>41211</v>
      </c>
      <c r="AB21" s="11">
        <v>40518</v>
      </c>
      <c r="AC21" s="11">
        <v>43010</v>
      </c>
      <c r="AD21" s="11">
        <v>43800</v>
      </c>
      <c r="AE21" s="11">
        <v>55000</v>
      </c>
    </row>
    <row r="22" spans="2:31" ht="15.65" customHeight="1">
      <c r="B22" s="14"/>
      <c r="S22" s="9" t="s">
        <v>15</v>
      </c>
      <c r="V22" s="11">
        <v>48741</v>
      </c>
      <c r="W22" s="11">
        <v>54450</v>
      </c>
      <c r="X22" s="11">
        <v>51615</v>
      </c>
      <c r="Y22" s="11">
        <v>49630.5</v>
      </c>
      <c r="Z22" s="10">
        <v>48241.35</v>
      </c>
      <c r="AA22" s="10">
        <v>36770.629000000001</v>
      </c>
      <c r="AB22" s="11">
        <v>41076.371950000001</v>
      </c>
      <c r="AC22" s="11">
        <v>43979.609285700004</v>
      </c>
      <c r="AD22" s="11">
        <v>45937.574249118996</v>
      </c>
      <c r="AE22" s="11">
        <v>47258.297154765089</v>
      </c>
    </row>
    <row r="23" spans="2:31" ht="23.25" customHeight="1">
      <c r="N23" s="7"/>
      <c r="O23" s="7"/>
      <c r="P23" s="7"/>
      <c r="S23" s="9" t="s">
        <v>16</v>
      </c>
      <c r="V23" s="11">
        <v>7500</v>
      </c>
      <c r="W23" s="11">
        <v>7500</v>
      </c>
      <c r="X23" s="11">
        <v>4500</v>
      </c>
      <c r="Y23" s="11">
        <v>4500</v>
      </c>
      <c r="Z23" s="10">
        <v>4500</v>
      </c>
      <c r="AA23" s="10">
        <v>8100</v>
      </c>
      <c r="AB23" s="11">
        <v>8100</v>
      </c>
      <c r="AC23" s="11">
        <v>8100</v>
      </c>
      <c r="AD23" s="11">
        <v>8100</v>
      </c>
      <c r="AE23" s="11">
        <v>10100</v>
      </c>
    </row>
    <row r="24" spans="2:31" ht="15.65" customHeight="1">
      <c r="S24" s="9" t="s">
        <v>18</v>
      </c>
      <c r="V24" s="13">
        <f t="shared" ref="V24:AE24" si="2">SUM(V20:V23)</f>
        <v>159884</v>
      </c>
      <c r="W24" s="13">
        <f t="shared" si="2"/>
        <v>175299</v>
      </c>
      <c r="X24" s="13">
        <f t="shared" si="2"/>
        <v>172992</v>
      </c>
      <c r="Y24" s="13">
        <f t="shared" si="2"/>
        <v>171196.5</v>
      </c>
      <c r="Z24" s="33">
        <f t="shared" si="2"/>
        <v>177712.35</v>
      </c>
      <c r="AA24" s="33">
        <f t="shared" si="2"/>
        <v>179332.65980000002</v>
      </c>
      <c r="AB24" s="13">
        <f t="shared" si="2"/>
        <v>189296.97479400001</v>
      </c>
      <c r="AC24" s="13">
        <f t="shared" si="2"/>
        <v>204572.67878021998</v>
      </c>
      <c r="AD24" s="13">
        <f t="shared" si="2"/>
        <v>211776.17444775064</v>
      </c>
      <c r="AE24" s="13">
        <f t="shared" si="2"/>
        <v>234377.82995150474</v>
      </c>
    </row>
    <row r="25" spans="2:31" ht="15.65" customHeight="1">
      <c r="Z25" s="6"/>
      <c r="AA25" s="6"/>
    </row>
    <row r="26" spans="2:31" ht="15.65" customHeight="1">
      <c r="S26" s="8" t="s">
        <v>43</v>
      </c>
      <c r="V26" s="43"/>
      <c r="W26" s="43"/>
      <c r="X26" s="43"/>
      <c r="Y26" s="43"/>
      <c r="AA26" s="43"/>
      <c r="AB26" s="43"/>
      <c r="AC26" s="43"/>
      <c r="AD26" s="43"/>
      <c r="AE26" s="43"/>
    </row>
    <row r="27" spans="2:31" ht="15.65" customHeight="1">
      <c r="S27" s="18" t="s">
        <v>0</v>
      </c>
      <c r="V27" s="48"/>
      <c r="W27" s="48"/>
      <c r="X27" s="48"/>
      <c r="Y27" s="48"/>
      <c r="Z27" s="19">
        <v>475000</v>
      </c>
      <c r="AA27" s="48"/>
      <c r="AB27" s="48"/>
      <c r="AC27" s="48"/>
      <c r="AD27" s="48"/>
      <c r="AE27" s="48"/>
    </row>
    <row r="28" spans="2:31" ht="15.65" customHeight="1">
      <c r="S28" s="18" t="s">
        <v>17</v>
      </c>
      <c r="V28" s="48"/>
      <c r="W28" s="48"/>
      <c r="X28" s="48"/>
      <c r="Y28" s="48"/>
      <c r="Z28" s="19">
        <v>238000</v>
      </c>
      <c r="AA28" s="48"/>
      <c r="AB28" s="48"/>
      <c r="AC28" s="48"/>
      <c r="AD28" s="48"/>
      <c r="AE28" s="48"/>
    </row>
    <row r="29" spans="2:31" ht="24.5" customHeight="1">
      <c r="R29" s="16"/>
      <c r="S29" s="18" t="s">
        <v>12</v>
      </c>
      <c r="V29" s="48"/>
      <c r="W29" s="48"/>
      <c r="X29" s="48"/>
      <c r="Y29" s="48"/>
      <c r="Z29" s="19">
        <v>186000</v>
      </c>
      <c r="AA29" s="48"/>
      <c r="AB29" s="48"/>
      <c r="AC29" s="48"/>
      <c r="AD29" s="48"/>
      <c r="AE29" s="48"/>
    </row>
    <row r="30" spans="2:31" ht="23.25" customHeight="1">
      <c r="B30" s="63" t="s">
        <v>20</v>
      </c>
      <c r="C30" s="28"/>
      <c r="D30" s="28"/>
      <c r="E30" s="28"/>
      <c r="F30" s="28"/>
      <c r="G30"/>
      <c r="H30" s="63" t="s">
        <v>33</v>
      </c>
      <c r="I30" s="28"/>
      <c r="J30" s="28"/>
      <c r="K30" s="28"/>
      <c r="L30" s="28"/>
      <c r="M30" s="28"/>
      <c r="R30" s="8"/>
      <c r="S30" s="18" t="s">
        <v>2</v>
      </c>
      <c r="V30" s="48"/>
      <c r="W30" s="48"/>
      <c r="X30" s="48"/>
      <c r="Y30" s="48"/>
      <c r="Z30" s="19">
        <v>73500</v>
      </c>
      <c r="AA30" s="48"/>
      <c r="AB30" s="48"/>
      <c r="AC30" s="48"/>
      <c r="AD30" s="48"/>
      <c r="AE30" s="48"/>
    </row>
    <row r="31" spans="2:31" ht="16.25" customHeight="1">
      <c r="B31" s="26"/>
      <c r="C31" s="56"/>
      <c r="D31" s="56" t="s">
        <v>36</v>
      </c>
      <c r="E31" s="86" t="s">
        <v>37</v>
      </c>
      <c r="F31" s="86"/>
      <c r="H31" s="66"/>
      <c r="I31" s="66"/>
      <c r="J31" s="58" t="s">
        <v>39</v>
      </c>
      <c r="K31" s="58" t="s">
        <v>40</v>
      </c>
      <c r="L31" s="58" t="s">
        <v>41</v>
      </c>
      <c r="M31" s="58" t="s">
        <v>42</v>
      </c>
      <c r="R31" s="18"/>
      <c r="S31" s="18" t="s">
        <v>9</v>
      </c>
      <c r="V31" s="48"/>
      <c r="W31" s="48"/>
      <c r="X31" s="48"/>
      <c r="Y31" s="48"/>
      <c r="Z31" s="21">
        <f>Z30/Z27</f>
        <v>0.15473684210526314</v>
      </c>
      <c r="AA31" s="48"/>
      <c r="AB31" s="48"/>
      <c r="AC31" s="48"/>
      <c r="AD31" s="48"/>
      <c r="AE31" s="48"/>
    </row>
    <row r="32" spans="2:31" ht="23.5" customHeight="1">
      <c r="C32" s="77" t="s">
        <v>0</v>
      </c>
      <c r="D32" s="52">
        <f>AVERAGE(V10:Z10)</f>
        <v>439478.8</v>
      </c>
      <c r="E32" s="78"/>
      <c r="F32" s="78"/>
      <c r="G32" s="66"/>
      <c r="H32" s="66"/>
      <c r="I32" s="79" t="s">
        <v>0</v>
      </c>
      <c r="J32" s="80">
        <f>Z10</f>
        <v>490923</v>
      </c>
      <c r="K32" s="81">
        <f>Z27</f>
        <v>475000</v>
      </c>
      <c r="L32" s="81">
        <f>J32-K32</f>
        <v>15923</v>
      </c>
      <c r="M32" s="59">
        <f>L32/K32</f>
        <v>3.3522105263157895E-2</v>
      </c>
      <c r="R32" s="18"/>
    </row>
    <row r="33" spans="2:31" ht="5.5" customHeight="1">
      <c r="C33" s="77"/>
      <c r="D33" s="53"/>
      <c r="E33" s="82"/>
      <c r="F33" s="82"/>
      <c r="G33" s="66"/>
      <c r="H33" s="66"/>
      <c r="I33" s="79"/>
      <c r="J33" s="66"/>
      <c r="K33" s="66"/>
      <c r="L33" s="66"/>
      <c r="M33" s="60"/>
      <c r="R33" s="18"/>
    </row>
    <row r="34" spans="2:31" ht="23.5" customHeight="1">
      <c r="C34" s="77" t="s">
        <v>17</v>
      </c>
      <c r="D34" s="54">
        <f>AVERAGE(V12:Z12)</f>
        <v>220508.4</v>
      </c>
      <c r="E34" s="82"/>
      <c r="F34" s="82"/>
      <c r="H34" s="66"/>
      <c r="I34" s="79" t="s">
        <v>17</v>
      </c>
      <c r="J34" s="67">
        <f>Z12</f>
        <v>243130</v>
      </c>
      <c r="K34" s="67">
        <f>Z28</f>
        <v>238000</v>
      </c>
      <c r="L34" s="83">
        <f>J34-K34</f>
        <v>5130</v>
      </c>
      <c r="M34" s="60">
        <f>L34/K34</f>
        <v>2.1554621848739495E-2</v>
      </c>
      <c r="R34" s="18"/>
      <c r="S34" s="8" t="s">
        <v>30</v>
      </c>
      <c r="T34" s="17"/>
    </row>
    <row r="35" spans="2:31" ht="5.5" customHeight="1">
      <c r="C35" s="77"/>
      <c r="D35" s="53"/>
      <c r="E35" s="82"/>
      <c r="F35" s="82"/>
      <c r="H35" s="66"/>
      <c r="I35" s="79"/>
      <c r="J35" s="66"/>
      <c r="K35" s="66"/>
      <c r="L35" s="82"/>
      <c r="M35" s="60"/>
      <c r="R35" s="18"/>
      <c r="S35" s="8"/>
      <c r="T35" s="17"/>
    </row>
    <row r="36" spans="2:31" ht="23.5" customHeight="1">
      <c r="C36" s="77" t="s">
        <v>12</v>
      </c>
      <c r="D36" s="54">
        <f>AVERAGE(V24:Z24)</f>
        <v>171416.77</v>
      </c>
      <c r="E36" s="82"/>
      <c r="F36" s="82"/>
      <c r="H36" s="66"/>
      <c r="I36" s="79" t="s">
        <v>12</v>
      </c>
      <c r="J36" s="67">
        <f>Z24</f>
        <v>177712.35</v>
      </c>
      <c r="K36" s="67">
        <f>Z29</f>
        <v>186000</v>
      </c>
      <c r="L36" s="83">
        <f>J36-K36</f>
        <v>-8287.6499999999942</v>
      </c>
      <c r="M36" s="60">
        <f>L36/K36</f>
        <v>-4.4557258064516096E-2</v>
      </c>
      <c r="R36" s="18"/>
      <c r="S36" s="8" t="s">
        <v>21</v>
      </c>
      <c r="V36" s="48"/>
      <c r="W36" s="48"/>
      <c r="X36" s="48"/>
      <c r="Y36" s="48"/>
      <c r="AA36" s="48"/>
      <c r="AB36" s="48"/>
      <c r="AC36" s="48"/>
      <c r="AD36" s="48"/>
      <c r="AE36" s="48"/>
    </row>
    <row r="37" spans="2:31" ht="5.5" customHeight="1">
      <c r="C37" s="77"/>
      <c r="D37" s="53"/>
      <c r="E37" s="82"/>
      <c r="F37" s="82"/>
      <c r="H37" s="66"/>
      <c r="I37" s="79"/>
      <c r="J37" s="66"/>
      <c r="K37" s="66"/>
      <c r="L37" s="82"/>
      <c r="M37" s="60"/>
      <c r="R37" s="18"/>
      <c r="V37" s="48"/>
      <c r="W37" s="48"/>
      <c r="X37" s="48"/>
      <c r="Y37" s="48"/>
      <c r="AA37" s="48"/>
      <c r="AB37" s="48"/>
      <c r="AC37" s="48"/>
      <c r="AD37" s="48"/>
      <c r="AE37" s="48"/>
    </row>
    <row r="38" spans="2:31" ht="23.5" customHeight="1">
      <c r="C38" s="77" t="s">
        <v>2</v>
      </c>
      <c r="D38" s="54">
        <f>AVERAGE(V14:Z14)</f>
        <v>47553.63</v>
      </c>
      <c r="E38" s="82"/>
      <c r="F38" s="82"/>
      <c r="H38" s="66"/>
      <c r="I38" s="79" t="s">
        <v>2</v>
      </c>
      <c r="J38" s="67">
        <f>Z14</f>
        <v>70080.649999999994</v>
      </c>
      <c r="K38" s="67">
        <f>Z30</f>
        <v>73500</v>
      </c>
      <c r="L38" s="83">
        <f>J38-K38</f>
        <v>-3419.3500000000058</v>
      </c>
      <c r="M38" s="60">
        <f>L38/K38</f>
        <v>-4.652176870748307E-2</v>
      </c>
      <c r="S38" s="3" t="s">
        <v>22</v>
      </c>
      <c r="V38" s="48"/>
      <c r="W38" s="48"/>
      <c r="X38" s="48"/>
      <c r="Y38" s="48"/>
      <c r="Z38" s="19">
        <v>395685</v>
      </c>
      <c r="AA38" s="48"/>
      <c r="AB38" s="48"/>
      <c r="AC38" s="48"/>
      <c r="AD38" s="48"/>
      <c r="AE38" s="48"/>
    </row>
    <row r="39" spans="2:31" ht="5.5" customHeight="1">
      <c r="C39" s="77"/>
      <c r="D39" s="53"/>
      <c r="E39" s="82"/>
      <c r="F39" s="82"/>
      <c r="H39" s="66"/>
      <c r="I39" s="79"/>
      <c r="J39" s="66"/>
      <c r="K39" s="66"/>
      <c r="L39" s="82"/>
      <c r="M39" s="60"/>
      <c r="V39" s="48"/>
      <c r="W39" s="48"/>
      <c r="X39" s="48"/>
      <c r="Y39" s="48"/>
      <c r="Z39" s="19"/>
      <c r="AA39" s="48"/>
      <c r="AB39" s="48"/>
      <c r="AC39" s="48"/>
      <c r="AD39" s="48"/>
      <c r="AE39" s="48"/>
    </row>
    <row r="40" spans="2:31" ht="23.5" customHeight="1">
      <c r="C40" s="77" t="s">
        <v>38</v>
      </c>
      <c r="D40" s="55">
        <f>D38/D32</f>
        <v>0.1082046050913036</v>
      </c>
      <c r="E40" s="82"/>
      <c r="F40" s="82"/>
      <c r="H40" s="66"/>
      <c r="I40" s="79" t="s">
        <v>38</v>
      </c>
      <c r="J40" s="84">
        <f>Z15</f>
        <v>0.14275283496597224</v>
      </c>
      <c r="K40" s="85">
        <f>Z31</f>
        <v>0.15473684210526314</v>
      </c>
      <c r="L40" s="57">
        <f>J40-K40</f>
        <v>-1.1984007139290903E-2</v>
      </c>
      <c r="M40" s="60">
        <f>L40/K40</f>
        <v>-7.7447665185893605E-2</v>
      </c>
      <c r="S40" s="3" t="s">
        <v>23</v>
      </c>
      <c r="V40" s="50"/>
      <c r="W40" s="48"/>
      <c r="X40" s="48"/>
      <c r="Y40" s="48"/>
      <c r="Z40" s="19">
        <v>589610</v>
      </c>
      <c r="AA40" s="48"/>
      <c r="AB40" s="48"/>
      <c r="AC40" s="48"/>
      <c r="AD40" s="48"/>
      <c r="AE40" s="48"/>
    </row>
    <row r="41" spans="2:31" ht="24.5" customHeight="1">
      <c r="H41" s="26"/>
      <c r="I41" s="26"/>
      <c r="S41" s="3" t="s">
        <v>24</v>
      </c>
      <c r="V41" s="48"/>
      <c r="W41" s="48"/>
      <c r="X41" s="48"/>
      <c r="Y41" s="48"/>
      <c r="Z41" s="13">
        <f>SUM(Z38:Z40)</f>
        <v>985295</v>
      </c>
      <c r="AA41" s="48"/>
      <c r="AB41" s="48"/>
      <c r="AC41" s="48"/>
      <c r="AD41" s="48"/>
      <c r="AE41" s="48"/>
    </row>
    <row r="42" spans="2:31" ht="23.25" customHeight="1">
      <c r="B42" s="63" t="s">
        <v>34</v>
      </c>
      <c r="C42" s="28"/>
      <c r="D42" s="28"/>
      <c r="E42" s="28"/>
      <c r="F42" s="28"/>
      <c r="H42" s="64" t="s">
        <v>35</v>
      </c>
      <c r="I42" s="64"/>
      <c r="J42" s="64"/>
      <c r="K42" s="64"/>
      <c r="L42" s="64"/>
      <c r="M42" s="64"/>
      <c r="N42" s="7"/>
      <c r="O42" s="7"/>
      <c r="P42" s="7"/>
      <c r="S42" s="8" t="s">
        <v>25</v>
      </c>
      <c r="V42" s="48"/>
      <c r="W42" s="48"/>
      <c r="X42" s="48"/>
      <c r="Y42" s="48"/>
      <c r="AA42" s="48"/>
      <c r="AB42" s="48"/>
      <c r="AC42" s="48"/>
      <c r="AD42" s="48"/>
      <c r="AE42" s="48"/>
    </row>
    <row r="43" spans="2:31" ht="16.5" customHeight="1">
      <c r="B43" s="65" t="s">
        <v>0</v>
      </c>
      <c r="D43" s="66"/>
      <c r="E43" s="66"/>
      <c r="F43" s="67">
        <f>Z10</f>
        <v>490923</v>
      </c>
      <c r="G43" s="66"/>
      <c r="H43" s="68" t="s">
        <v>21</v>
      </c>
      <c r="I43" s="66"/>
      <c r="J43" s="66"/>
      <c r="K43" s="66"/>
      <c r="L43" s="66"/>
      <c r="S43" s="3" t="s">
        <v>26</v>
      </c>
      <c r="V43" s="48"/>
      <c r="W43" s="48"/>
      <c r="X43" s="48"/>
      <c r="Y43" s="48"/>
      <c r="Z43" s="19">
        <v>135374</v>
      </c>
      <c r="AA43" s="48"/>
      <c r="AB43" s="48"/>
      <c r="AC43" s="48"/>
      <c r="AD43" s="48"/>
      <c r="AE43" s="48"/>
    </row>
    <row r="44" spans="2:31" ht="16.5" customHeight="1">
      <c r="B44" s="69" t="s">
        <v>17</v>
      </c>
      <c r="D44" s="66"/>
      <c r="E44" s="66"/>
      <c r="F44" s="67">
        <f>Z12</f>
        <v>243130</v>
      </c>
      <c r="G44" s="66"/>
      <c r="H44" s="70" t="s">
        <v>22</v>
      </c>
      <c r="I44" s="66"/>
      <c r="J44" s="66"/>
      <c r="K44" s="66"/>
      <c r="L44" s="66"/>
      <c r="M44" s="67">
        <f>Z38</f>
        <v>395685</v>
      </c>
      <c r="S44" s="3" t="s">
        <v>27</v>
      </c>
      <c r="V44" s="48"/>
      <c r="W44" s="48"/>
      <c r="X44" s="48"/>
      <c r="Y44" s="48"/>
      <c r="Z44" s="19">
        <v>384962</v>
      </c>
      <c r="AA44" s="48"/>
      <c r="AB44" s="48"/>
      <c r="AC44" s="48"/>
      <c r="AD44" s="48"/>
      <c r="AE44" s="48"/>
    </row>
    <row r="45" spans="2:31" ht="14.5">
      <c r="B45" s="65" t="s">
        <v>12</v>
      </c>
      <c r="D45" s="66"/>
      <c r="E45" s="66"/>
      <c r="F45" s="66"/>
      <c r="G45" s="66"/>
      <c r="H45" s="69" t="s">
        <v>23</v>
      </c>
      <c r="I45" s="66"/>
      <c r="J45" s="66"/>
      <c r="K45" s="66"/>
      <c r="L45" s="66"/>
      <c r="M45" s="67">
        <f>Z40</f>
        <v>589610</v>
      </c>
      <c r="S45" s="3" t="s">
        <v>28</v>
      </c>
      <c r="V45" s="48"/>
      <c r="W45" s="48"/>
      <c r="X45" s="48"/>
      <c r="Y45" s="48"/>
      <c r="Z45" s="19">
        <v>464959</v>
      </c>
      <c r="AA45" s="48"/>
      <c r="AB45" s="48"/>
      <c r="AC45" s="48"/>
      <c r="AD45" s="48"/>
      <c r="AE45" s="48"/>
    </row>
    <row r="46" spans="2:31" ht="15" thickBot="1">
      <c r="B46" s="71" t="s">
        <v>13</v>
      </c>
      <c r="D46" s="66"/>
      <c r="E46" s="66"/>
      <c r="F46" s="67">
        <f>Z20</f>
        <v>85735</v>
      </c>
      <c r="G46" s="66"/>
      <c r="H46" s="72" t="s">
        <v>24</v>
      </c>
      <c r="I46" s="61"/>
      <c r="J46" s="73"/>
      <c r="K46" s="73"/>
      <c r="L46" s="73"/>
      <c r="M46" s="62">
        <f>SUM(M44:M45)</f>
        <v>985295</v>
      </c>
      <c r="S46" s="8" t="s">
        <v>29</v>
      </c>
      <c r="V46" s="48"/>
      <c r="W46" s="48"/>
      <c r="X46" s="48"/>
      <c r="Y46" s="48"/>
      <c r="Z46" s="13">
        <f>SUM(Z43:Z45)</f>
        <v>985295</v>
      </c>
      <c r="AA46" s="48"/>
      <c r="AB46" s="48"/>
      <c r="AC46" s="48"/>
      <c r="AD46" s="48"/>
      <c r="AE46" s="48"/>
    </row>
    <row r="47" spans="2:31" ht="15" thickTop="1">
      <c r="B47" s="71" t="s">
        <v>14</v>
      </c>
      <c r="D47" s="66"/>
      <c r="E47" s="66"/>
      <c r="F47" s="67">
        <f t="shared" ref="F47:F50" si="3">Z21</f>
        <v>39236</v>
      </c>
      <c r="G47" s="66"/>
      <c r="H47" s="68" t="s">
        <v>25</v>
      </c>
      <c r="I47" s="66"/>
      <c r="J47" s="66"/>
      <c r="K47" s="66"/>
      <c r="L47" s="66"/>
      <c r="M47" s="66"/>
    </row>
    <row r="48" spans="2:31" ht="14.5">
      <c r="B48" s="71" t="s">
        <v>15</v>
      </c>
      <c r="D48" s="66"/>
      <c r="E48" s="66"/>
      <c r="F48" s="67">
        <f t="shared" si="3"/>
        <v>48241.35</v>
      </c>
      <c r="G48" s="66"/>
      <c r="H48" s="70" t="s">
        <v>26</v>
      </c>
      <c r="I48" s="66"/>
      <c r="J48" s="66"/>
      <c r="K48" s="66"/>
      <c r="L48" s="66"/>
      <c r="M48" s="67">
        <f>Z43</f>
        <v>135374</v>
      </c>
    </row>
    <row r="49" spans="2:13" ht="14.5">
      <c r="B49" s="71" t="s">
        <v>16</v>
      </c>
      <c r="D49" s="66"/>
      <c r="E49" s="66"/>
      <c r="F49" s="67">
        <f t="shared" si="3"/>
        <v>4500</v>
      </c>
      <c r="G49" s="66"/>
      <c r="H49" s="69" t="s">
        <v>27</v>
      </c>
      <c r="I49" s="66"/>
      <c r="J49" s="66"/>
      <c r="K49" s="66"/>
      <c r="L49" s="66"/>
      <c r="M49" s="67">
        <f t="shared" ref="M49:M50" si="4">Z44</f>
        <v>384962</v>
      </c>
    </row>
    <row r="50" spans="2:13" ht="14.5">
      <c r="B50" s="74" t="s">
        <v>44</v>
      </c>
      <c r="C50" s="75"/>
      <c r="D50" s="75"/>
      <c r="E50" s="75"/>
      <c r="F50" s="76">
        <f t="shared" si="3"/>
        <v>177712.35</v>
      </c>
      <c r="G50" s="66"/>
      <c r="H50" s="65" t="s">
        <v>28</v>
      </c>
      <c r="I50" s="66"/>
      <c r="J50" s="66"/>
      <c r="K50" s="66"/>
      <c r="L50" s="66"/>
      <c r="M50" s="67">
        <f t="shared" si="4"/>
        <v>464959</v>
      </c>
    </row>
    <row r="51" spans="2:13" ht="15" thickBot="1">
      <c r="B51" s="72" t="s">
        <v>45</v>
      </c>
      <c r="C51" s="73"/>
      <c r="D51" s="73"/>
      <c r="E51" s="73"/>
      <c r="F51" s="62">
        <f>F43-F44-F50</f>
        <v>70080.649999999994</v>
      </c>
      <c r="G51" s="66"/>
      <c r="H51" s="72" t="s">
        <v>29</v>
      </c>
      <c r="I51" s="73"/>
      <c r="J51" s="73"/>
      <c r="K51" s="73"/>
      <c r="L51" s="73"/>
      <c r="M51" s="62">
        <f>SUM(M48:M50)</f>
        <v>985295</v>
      </c>
    </row>
    <row r="52" spans="2:13" ht="14.5" thickTop="1">
      <c r="B52" s="51"/>
    </row>
    <row r="53" spans="2:13">
      <c r="B53" s="51"/>
    </row>
    <row r="54" spans="2:13" ht="46" customHeight="1">
      <c r="B54" s="51"/>
    </row>
  </sheetData>
  <mergeCells count="2">
    <mergeCell ref="H42:M42"/>
    <mergeCell ref="E31:F31"/>
  </mergeCells>
  <pageMargins left="0.5" right="0.5" top="0.5" bottom="0.5" header="0.3" footer="0.3"/>
  <pageSetup scale="76" orientation="portrait" r:id="rId1"/>
  <ignoredErrors>
    <ignoredError sqref="D34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4C69FFDA-9D23-4B64-944C-6F1E18AD6B2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M32 M38 M40</xm:sqref>
        </x14:conditionalFormatting>
        <x14:conditionalFormatting xmlns:xm="http://schemas.microsoft.com/office/excel/2006/main">
          <x14:cfRule type="iconSet" priority="1" id="{0A63719E-B92D-41B2-B61A-C402509CBCF2}">
            <x14:iconSet iconSet="3Triangles" reverse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M34:M36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7614470-025A-4679-8D8B-7BADB002D3BB}">
          <x14:colorSeries rgb="FF376092"/>
          <x14:colorNegative rgb="FFD00000"/>
          <x14:colorAxis rgb="FF000000"/>
          <x14:colorMarkers rgb="FF00B0F0"/>
          <x14:colorFirst rgb="FFD00000"/>
          <x14:colorLast rgb="FFD00000"/>
          <x14:colorHigh rgb="FFD00000"/>
          <x14:colorLow rgb="FFD00000"/>
          <x14:sparklines>
            <x14:sparkline>
              <xm:f>Dashboard!V15:Z15</xm:f>
              <xm:sqref>F40</xm:sqref>
            </x14:sparkline>
          </x14:sparklines>
        </x14:sparklineGroup>
        <x14:sparklineGroup displayEmptyCellsAs="gap" markers="1" xr2:uid="{1B7AE960-7270-4A36-9BF5-89D999A13ED0}">
          <x14:colorSeries rgb="FF376092"/>
          <x14:colorNegative rgb="FFD00000"/>
          <x14:colorAxis rgb="FF000000"/>
          <x14:colorMarkers rgb="FF00B0F0"/>
          <x14:colorFirst rgb="FFD00000"/>
          <x14:colorLast rgb="FFD00000"/>
          <x14:colorHigh rgb="FFD00000"/>
          <x14:colorLow rgb="FFD00000"/>
          <x14:sparklines>
            <x14:sparkline>
              <xm:f>Dashboard!V14:Z14</xm:f>
              <xm:sqref>F38</xm:sqref>
            </x14:sparkline>
          </x14:sparklines>
        </x14:sparklineGroup>
        <x14:sparklineGroup displayEmptyCellsAs="gap" markers="1" xr2:uid="{5A43740B-374F-434F-AE58-C9F24A78AD9A}">
          <x14:colorSeries rgb="FF376092"/>
          <x14:colorNegative rgb="FFD00000"/>
          <x14:colorAxis rgb="FF000000"/>
          <x14:colorMarkers rgb="FF00B0F0"/>
          <x14:colorFirst rgb="FFD00000"/>
          <x14:colorLast rgb="FFD00000"/>
          <x14:colorHigh rgb="FFD00000"/>
          <x14:colorLow rgb="FFD00000"/>
          <x14:sparklines>
            <x14:sparkline>
              <xm:f>Dashboard!V24:Z24</xm:f>
              <xm:sqref>F36</xm:sqref>
            </x14:sparkline>
          </x14:sparklines>
        </x14:sparklineGroup>
        <x14:sparklineGroup displayEmptyCellsAs="gap" markers="1" xr2:uid="{68F948F8-4174-4D0D-A914-4C88F2ED4BF4}">
          <x14:colorSeries rgb="FF132E57"/>
          <x14:colorNegative rgb="FFD00000"/>
          <x14:colorAxis rgb="FF000000"/>
          <x14:colorMarkers rgb="FF00B0F0"/>
          <x14:colorFirst rgb="FFD00000"/>
          <x14:colorLast rgb="FFD00000"/>
          <x14:colorHigh rgb="FFD00000"/>
          <x14:colorLow rgb="FFD00000"/>
          <x14:sparklines>
            <x14:sparkline>
              <xm:f>Dashboard!V12:Z12</xm:f>
              <xm:sqref>F34</xm:sqref>
            </x14:sparkline>
          </x14:sparklines>
        </x14:sparklineGroup>
        <x14:sparklineGroup displayEmptyCellsAs="gap" markers="1" xr2:uid="{2EBDA34F-922B-4913-BC42-A336AC947F45}">
          <x14:colorSeries theme="2"/>
          <x14:colorNegative rgb="FFD00000"/>
          <x14:colorAxis rgb="FF000000"/>
          <x14:colorMarkers rgb="FF00B0F0"/>
          <x14:colorFirst rgb="FFD00000"/>
          <x14:colorLast rgb="FFD00000"/>
          <x14:colorHigh rgb="FFD00000"/>
          <x14:colorLow rgb="FFD00000"/>
          <x14:sparklines>
            <x14:sparkline>
              <xm:f>Dashboard!V10:Z10</xm:f>
              <xm:sqref>F32</xm:sqref>
            </x14:sparkline>
          </x14:sparklines>
        </x14:sparklineGroup>
        <x14:sparklineGroup type="column" displayEmptyCellsAs="gap" xr2:uid="{2A6E7C9B-BA6D-4447-85FC-AA3C9CDFE10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Dashboard!V15:Z15</xm:f>
              <xm:sqref>E40</xm:sqref>
            </x14:sparkline>
          </x14:sparklines>
        </x14:sparklineGroup>
        <x14:sparklineGroup type="column" displayEmptyCellsAs="gap" xr2:uid="{BF3C2A7D-5EAE-4F88-8D08-740825E4E9B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Dashboard!V14:Z14</xm:f>
              <xm:sqref>E38</xm:sqref>
            </x14:sparkline>
          </x14:sparklines>
        </x14:sparklineGroup>
        <x14:sparklineGroup type="column" displayEmptyCellsAs="gap" xr2:uid="{A98A6F68-1259-46EF-8997-80E3252CD55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Dashboard!V24:Z24</xm:f>
              <xm:sqref>E36</xm:sqref>
            </x14:sparkline>
          </x14:sparklines>
        </x14:sparklineGroup>
        <x14:sparklineGroup type="column" displayEmptyCellsAs="gap" xr2:uid="{9C32ADD0-0F15-4F33-BD4E-F4ABF51B963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Dashboard!V12:Z12</xm:f>
              <xm:sqref>E34</xm:sqref>
            </x14:sparkline>
          </x14:sparklines>
        </x14:sparklineGroup>
        <x14:sparklineGroup type="column" displayEmptyCellsAs="gap" xr2:uid="{10C228E1-CC4E-4CA7-B153-CB4E1133597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Dashboard!V10:Z10</xm:f>
              <xm:sqref>E32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</vt:lpstr>
      <vt:lpstr>Dashboard!Print_Area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Ayotunde Afolabi</cp:lastModifiedBy>
  <cp:lastPrinted>2018-06-28T20:31:06Z</cp:lastPrinted>
  <dcterms:created xsi:type="dcterms:W3CDTF">2016-03-28T18:22:40Z</dcterms:created>
  <dcterms:modified xsi:type="dcterms:W3CDTF">2025-05-13T10:56:08Z</dcterms:modified>
</cp:coreProperties>
</file>