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\Desktop\Balancer\Financial Statements analysis\Balance sheet\2) - Analyze Data\"/>
    </mc:Choice>
  </mc:AlternateContent>
  <xr:revisionPtr revIDLastSave="0" documentId="13_ncr:1_{B5CDDC63-8D05-4A01-B77C-B31FC278889B}" xr6:coauthVersionLast="47" xr6:coauthVersionMax="47" xr10:uidLastSave="{00000000-0000-0000-0000-000000000000}"/>
  <bookViews>
    <workbookView xWindow="-120" yWindow="-120" windowWidth="20730" windowHeight="11310" tabRatio="707" xr2:uid="{00000000-000D-0000-FFFF-FFFF00000000}"/>
  </bookViews>
  <sheets>
    <sheet name="Balance sheet" sheetId="10" r:id="rId1"/>
    <sheet name="YoY Growth" sheetId="11" r:id="rId2"/>
    <sheet name="Assumptions" sheetId="15" r:id="rId3"/>
    <sheet name="Ratio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7" i="10" l="1"/>
  <c r="H60" i="10"/>
  <c r="G60" i="10"/>
  <c r="F60" i="10"/>
  <c r="E60" i="10"/>
  <c r="D60" i="10"/>
  <c r="C60" i="10"/>
  <c r="D57" i="10"/>
  <c r="E57" i="10"/>
  <c r="F57" i="10"/>
  <c r="G57" i="10"/>
  <c r="C57" i="10"/>
  <c r="C49" i="10"/>
  <c r="D47" i="10"/>
  <c r="E47" i="10" s="1"/>
  <c r="F47" i="10" s="1"/>
  <c r="G47" i="10" s="1"/>
  <c r="H47" i="10" s="1"/>
  <c r="D50" i="10"/>
  <c r="E50" i="10"/>
  <c r="F50" i="10"/>
  <c r="G50" i="10"/>
  <c r="H50" i="10"/>
  <c r="C50" i="10"/>
  <c r="D49" i="10"/>
  <c r="E49" i="10"/>
  <c r="F49" i="10"/>
  <c r="G49" i="10"/>
  <c r="H49" i="10"/>
  <c r="D45" i="10"/>
  <c r="E45" i="10"/>
  <c r="F45" i="10"/>
  <c r="G45" i="10"/>
  <c r="H45" i="10"/>
  <c r="C45" i="10"/>
  <c r="C44" i="10"/>
  <c r="D44" i="10"/>
  <c r="E44" i="10"/>
  <c r="F44" i="10"/>
  <c r="G44" i="10"/>
  <c r="H44" i="10"/>
  <c r="D43" i="10"/>
  <c r="E43" i="10"/>
  <c r="F43" i="10"/>
  <c r="G43" i="10"/>
  <c r="H43" i="10"/>
  <c r="C43" i="10"/>
  <c r="D42" i="10"/>
  <c r="E42" i="10"/>
  <c r="F42" i="10"/>
  <c r="G42" i="10"/>
  <c r="H42" i="10"/>
  <c r="C42" i="10"/>
  <c r="D40" i="10"/>
  <c r="E40" i="10" s="1"/>
  <c r="F40" i="10" s="1"/>
  <c r="G40" i="10" s="1"/>
  <c r="H40" i="10" s="1"/>
  <c r="D61" i="11"/>
  <c r="E61" i="11" s="1"/>
  <c r="F61" i="11" s="1"/>
  <c r="G61" i="11" s="1"/>
  <c r="H61" i="11" s="1"/>
  <c r="I64" i="11"/>
  <c r="D65" i="11"/>
  <c r="E65" i="11"/>
  <c r="F65" i="11"/>
  <c r="G65" i="11"/>
  <c r="H65" i="11"/>
  <c r="I66" i="11"/>
  <c r="D67" i="11"/>
  <c r="E67" i="11"/>
  <c r="F67" i="11"/>
  <c r="G67" i="11"/>
  <c r="H67" i="11"/>
  <c r="I68" i="11"/>
  <c r="D69" i="11"/>
  <c r="I69" i="11" s="1"/>
  <c r="E69" i="11"/>
  <c r="F69" i="11"/>
  <c r="G69" i="11"/>
  <c r="H69" i="11"/>
  <c r="I70" i="11"/>
  <c r="D71" i="11"/>
  <c r="E71" i="11"/>
  <c r="F71" i="11"/>
  <c r="G71" i="11"/>
  <c r="H71" i="11"/>
  <c r="I72" i="11"/>
  <c r="D73" i="11"/>
  <c r="E73" i="11"/>
  <c r="F73" i="11"/>
  <c r="G73" i="11"/>
  <c r="H73" i="11"/>
  <c r="D34" i="11"/>
  <c r="E34" i="11" s="1"/>
  <c r="F34" i="11" s="1"/>
  <c r="G34" i="11" s="1"/>
  <c r="H34" i="11" s="1"/>
  <c r="I37" i="11"/>
  <c r="D38" i="11"/>
  <c r="E38" i="11"/>
  <c r="F38" i="11"/>
  <c r="G38" i="11"/>
  <c r="H38" i="11"/>
  <c r="I39" i="11"/>
  <c r="D40" i="11"/>
  <c r="E40" i="11"/>
  <c r="F40" i="11"/>
  <c r="G40" i="11"/>
  <c r="H40" i="11"/>
  <c r="I41" i="11"/>
  <c r="D42" i="11"/>
  <c r="E42" i="11"/>
  <c r="F42" i="11"/>
  <c r="G42" i="11"/>
  <c r="H42" i="11"/>
  <c r="I43" i="11"/>
  <c r="D44" i="11"/>
  <c r="E44" i="11"/>
  <c r="F44" i="11"/>
  <c r="G44" i="11"/>
  <c r="H44" i="11"/>
  <c r="I45" i="11"/>
  <c r="D46" i="11"/>
  <c r="E46" i="11"/>
  <c r="F46" i="11"/>
  <c r="G46" i="11"/>
  <c r="H46" i="11"/>
  <c r="I47" i="11"/>
  <c r="D48" i="11"/>
  <c r="E48" i="11"/>
  <c r="F48" i="11"/>
  <c r="G48" i="11"/>
  <c r="H48" i="11"/>
  <c r="I50" i="11"/>
  <c r="D51" i="11"/>
  <c r="E51" i="11"/>
  <c r="F51" i="11"/>
  <c r="G51" i="11"/>
  <c r="H51" i="11"/>
  <c r="I52" i="11"/>
  <c r="D53" i="11"/>
  <c r="E53" i="11"/>
  <c r="F53" i="11"/>
  <c r="G53" i="11"/>
  <c r="H53" i="11"/>
  <c r="I54" i="11"/>
  <c r="D55" i="11"/>
  <c r="E55" i="11"/>
  <c r="F55" i="11"/>
  <c r="G55" i="11"/>
  <c r="H55" i="11"/>
  <c r="I56" i="11"/>
  <c r="D57" i="11"/>
  <c r="E57" i="11"/>
  <c r="F57" i="11"/>
  <c r="G57" i="11"/>
  <c r="H57" i="11"/>
  <c r="D30" i="11"/>
  <c r="E30" i="11"/>
  <c r="F30" i="11"/>
  <c r="G30" i="11"/>
  <c r="H30" i="11"/>
  <c r="I6" i="11"/>
  <c r="I23" i="11"/>
  <c r="I25" i="11"/>
  <c r="I27" i="11"/>
  <c r="I29" i="11"/>
  <c r="I21" i="11"/>
  <c r="I14" i="11"/>
  <c r="I16" i="11"/>
  <c r="I10" i="11"/>
  <c r="I12" i="11"/>
  <c r="I8" i="11"/>
  <c r="E28" i="11"/>
  <c r="F28" i="11"/>
  <c r="G28" i="11"/>
  <c r="H28" i="11"/>
  <c r="D28" i="11"/>
  <c r="E26" i="11"/>
  <c r="F26" i="11"/>
  <c r="G26" i="11"/>
  <c r="H26" i="11"/>
  <c r="D26" i="11"/>
  <c r="E24" i="11"/>
  <c r="F24" i="11"/>
  <c r="G24" i="11"/>
  <c r="H24" i="11"/>
  <c r="D24" i="11"/>
  <c r="E22" i="11"/>
  <c r="F22" i="11"/>
  <c r="G22" i="11"/>
  <c r="H22" i="11"/>
  <c r="D22" i="11"/>
  <c r="I18" i="11"/>
  <c r="H7" i="11"/>
  <c r="E19" i="11"/>
  <c r="F19" i="11"/>
  <c r="G19" i="11"/>
  <c r="H19" i="11"/>
  <c r="D19" i="11"/>
  <c r="E17" i="11"/>
  <c r="F17" i="11"/>
  <c r="G17" i="11"/>
  <c r="H17" i="11"/>
  <c r="D17" i="11"/>
  <c r="H15" i="11"/>
  <c r="E15" i="11"/>
  <c r="F15" i="11"/>
  <c r="G15" i="11"/>
  <c r="D15" i="11"/>
  <c r="E13" i="11"/>
  <c r="F13" i="11"/>
  <c r="G13" i="11"/>
  <c r="H13" i="11"/>
  <c r="D13" i="11"/>
  <c r="E11" i="11"/>
  <c r="F11" i="11"/>
  <c r="G11" i="11"/>
  <c r="H11" i="11"/>
  <c r="D11" i="11"/>
  <c r="E9" i="11"/>
  <c r="F9" i="11"/>
  <c r="G9" i="11"/>
  <c r="H9" i="11"/>
  <c r="D9" i="11"/>
  <c r="E7" i="11"/>
  <c r="F7" i="11"/>
  <c r="G7" i="11"/>
  <c r="D7" i="11"/>
  <c r="D3" i="11"/>
  <c r="E3" i="11" s="1"/>
  <c r="F3" i="11" s="1"/>
  <c r="G3" i="11" s="1"/>
  <c r="H3" i="11" s="1"/>
  <c r="D3" i="10"/>
  <c r="E3" i="10" s="1"/>
  <c r="F3" i="10" s="1"/>
  <c r="G3" i="10" s="1"/>
  <c r="H3" i="10" s="1"/>
  <c r="I73" i="11" l="1"/>
  <c r="I55" i="11"/>
  <c r="I53" i="11"/>
  <c r="I48" i="11"/>
  <c r="I44" i="11"/>
  <c r="I40" i="11"/>
  <c r="I38" i="11"/>
  <c r="I67" i="11"/>
  <c r="I65" i="11"/>
  <c r="I71" i="11"/>
  <c r="I46" i="11"/>
  <c r="I57" i="11"/>
  <c r="I51" i="11"/>
  <c r="I42" i="11"/>
  <c r="I30" i="11"/>
  <c r="I22" i="11"/>
  <c r="I11" i="11"/>
  <c r="I24" i="11"/>
  <c r="I26" i="11"/>
  <c r="I28" i="11"/>
  <c r="I7" i="11"/>
  <c r="I13" i="11"/>
  <c r="I9" i="11"/>
  <c r="I15" i="11"/>
  <c r="I17" i="11"/>
  <c r="I1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0E03C-0D00-4C90-B5F8-AD86D3369B3E}" keepAlive="1" name="Query - Table 16" description="Connection to the 'Table 16' query in the workbook." type="5" refreshedVersion="7" background="1" saveData="1">
    <dbPr connection="Provider=Microsoft.Mashup.OleDb.1;Data Source=$Workbook$;Location=&quot;Table 16&quot;;Extended Properties=&quot;&quot;" command="SELECT * FROM [Table 16]"/>
  </connection>
  <connection id="2" xr16:uid="{3F9F5FAF-78B2-43DD-BAF0-C386335A5575}" keepAlive="1" name="Query - Table 16 (2)" description="Connection to the 'Table 16 (2)' query in the workbook." type="5" refreshedVersion="7" background="1" saveData="1">
    <dbPr connection="Provider=Microsoft.Mashup.OleDb.1;Data Source=$Workbook$;Location=&quot;Table 16 (2)&quot;;Extended Properties=&quot;&quot;" command="SELECT * FROM [Table 16 (2)]"/>
  </connection>
  <connection id="3" xr16:uid="{831C58A8-611F-4613-AC79-ABF3C04DB48C}" keepAlive="1" name="Query - Table 16 (3)" description="Connection to the 'Table 16 (3)' query in the workbook." type="5" refreshedVersion="7" background="1" saveData="1">
    <dbPr connection="Provider=Microsoft.Mashup.OleDb.1;Data Source=$Workbook$;Location=&quot;Table 16 (3)&quot;;Extended Properties=&quot;&quot;" command="SELECT * FROM [Table 16 (3)]"/>
  </connection>
  <connection id="4" xr16:uid="{CC452501-E35D-4E86-98E9-800D0067F24A}" keepAlive="1" name="Query - Table 16 (4)" description="Connection to the 'Table 16 (4)' query in the workbook." type="5" refreshedVersion="7" background="1" saveData="1">
    <dbPr connection="Provider=Microsoft.Mashup.OleDb.1;Data Source=$Workbook$;Location=&quot;Table 16 (4)&quot;;Extended Properties=&quot;&quot;" command="SELECT * FROM [Table 16 (4)]"/>
  </connection>
  <connection id="5" xr16:uid="{3176449E-DD4F-4840-B693-3C07DA6B87D2}" keepAlive="1" name="Query - Table 19" description="Connection to the 'Table 19' query in the workbook." type="5" refreshedVersion="7" background="1" saveData="1">
    <dbPr connection="Provider=Microsoft.Mashup.OleDb.1;Data Source=$Workbook$;Location=&quot;Table 19&quot;;Extended Properties=&quot;&quot;" command="SELECT * FROM [Table 19]"/>
  </connection>
  <connection id="6" xr16:uid="{51F6FA00-0909-42E2-A20F-4D0AEA7BFEF9}" keepAlive="1" name="Query - Table 19(1)" description="Connection to the 'Table 19' query in the workbook." type="5" refreshedVersion="7" background="1" saveData="1">
    <dbPr connection="Provider=Microsoft.Mashup.OleDb.1;Data Source=$Workbook$;Location=&quot;Table 19&quot;;Extended Properties=&quot;&quot;" command="SELECT * FROM [Table 19]"/>
  </connection>
</connections>
</file>

<file path=xl/sharedStrings.xml><?xml version="1.0" encoding="utf-8"?>
<sst xmlns="http://schemas.openxmlformats.org/spreadsheetml/2006/main" count="208" uniqueCount="74">
  <si>
    <t>ASSETS:</t>
  </si>
  <si>
    <t>Current assets:</t>
  </si>
  <si>
    <t>Cash and cash equivalents</t>
  </si>
  <si>
    <t>Marketable securities</t>
  </si>
  <si>
    <t>Accounts receivable net</t>
  </si>
  <si>
    <t>Inventories</t>
  </si>
  <si>
    <t>Vendor non-trade receivables</t>
  </si>
  <si>
    <t>Other current assets</t>
  </si>
  <si>
    <t>Total current assets</t>
  </si>
  <si>
    <t>Non-current assets:</t>
  </si>
  <si>
    <t>Property plant and equipment net</t>
  </si>
  <si>
    <t>Other non-current assets</t>
  </si>
  <si>
    <t>Total non-current assets</t>
  </si>
  <si>
    <t>Total assets</t>
  </si>
  <si>
    <t>LIABILITIES AND SHAREHOLDERS’ EQUITY:</t>
  </si>
  <si>
    <t>Current liabilities:</t>
  </si>
  <si>
    <t>Accounts payable</t>
  </si>
  <si>
    <t>Other current liabilities</t>
  </si>
  <si>
    <t>Deferred revenue</t>
  </si>
  <si>
    <t>Commercial paper</t>
  </si>
  <si>
    <t>Term debt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</si>
  <si>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</si>
  <si>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</si>
  <si>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</si>
  <si>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</si>
  <si>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</si>
  <si>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Shareholders’ equity:</t>
  </si>
  <si>
    <t>Retained earnings</t>
  </si>
  <si>
    <t>Accumulated other comprehensive income/(loss)</t>
  </si>
  <si>
    <t>Total shareholders’ equity</t>
  </si>
  <si>
    <t>Total liabilities and shareholders’ equity</t>
  </si>
  <si>
    <r>
      <rPr>
        <b/>
        <sz val="12"/>
        <color theme="1"/>
        <rFont val="Calibri"/>
        <family val="2"/>
        <scheme val="minor"/>
      </rPr>
      <t>CONSOLIDATED BALANCE SHEETS</t>
    </r>
    <r>
      <rPr>
        <sz val="12"/>
        <color theme="1"/>
        <rFont val="Calibri"/>
        <family val="2"/>
        <scheme val="minor"/>
      </rPr>
      <t xml:space="preserve">
(In millions except number of shares which are reflected in thousands and par value)</t>
    </r>
  </si>
  <si>
    <t>-</t>
  </si>
  <si>
    <t>Mean</t>
  </si>
  <si>
    <t xml:space="preserve">Note </t>
  </si>
  <si>
    <t>$0.00001 par value: 50400000 shares authorized;
16976763 and 17772945 shares issued and outstanding respectively</t>
  </si>
  <si>
    <t>Common stock and additional paid-in capital</t>
  </si>
  <si>
    <r>
      <t>Accumulated other comprehensive income/(</t>
    </r>
    <r>
      <rPr>
        <b/>
        <u/>
        <sz val="11"/>
        <color rgb="FFFF0000"/>
        <rFont val="Calibri"/>
        <family val="2"/>
        <scheme val="minor"/>
      </rPr>
      <t>loss</t>
    </r>
    <r>
      <rPr>
        <sz val="11"/>
        <color theme="1"/>
        <rFont val="Calibri"/>
        <family val="2"/>
        <scheme val="minor"/>
      </rPr>
      <t>)</t>
    </r>
  </si>
  <si>
    <t>Asummption</t>
  </si>
  <si>
    <t>a slight increase in 2021 (+2.35%), a sharp drop in 2022 (-47.67%), moderate declines in 2023 (-10.98%), and a strong recovery in 2024 (+28.11%), averaging +11.52%.</t>
  </si>
  <si>
    <t>Volatile growth with a significant spike in 2022 (+63.01%) and moderate growth afterward. Average growth: ~11.7%</t>
  </si>
  <si>
    <t>Volatile growth with a significant spike in 2022 (+63.01%) and moderate growth afterward. Average growth: ~11.7%.</t>
  </si>
  <si>
    <t>Sharp increase in 2022 (+62.03%), followed by fluctuations. Average growth: ~15.8%.</t>
  </si>
  <si>
    <t>Moderate growth overall, with highs (+29.81%) and lows (-6.79%). Average growth: ~8.35%.</t>
  </si>
  <si>
    <t>Highly inconsistent, with a peak (+50.40%) and steep decline (-30.76%). Average growth: ~6.67%</t>
  </si>
  <si>
    <t>Gradual recovery from negative growth in 2020 (-11.73%) and 2021 (-6.18%), turning positive in 2022 (+0.42%) and steadily increasing to 2024 (+6.56%). Average growth: ~ -0.98%, indicating slight</t>
  </si>
  <si>
    <t>Decline in 2020 (-4.23%), sharp growth in 2021 (+26.75%), then steady declines in 2022 (-5.53%), 2023 (-16.77%), and 2024 (-9.02%). Overall negative trend with average growth of -1.76%.</t>
  </si>
  <si>
    <t>Slight decrease in 2020 (-1.64%), followed by steady growth in 2021 (+7.27%) and 2022 (+6.79%), moderating in 2023 (+3.79%) and 2024 (+4.50%). Positive and stable growth overall, averaging +4.14%.</t>
  </si>
  <si>
    <t>trong growth in 2020 (+28.94%), consistent positive increases in 2021 (+14.88%), 2022 (+11.42%), 2023 (+18.98%), and 2024 (+15.56%). High growth overall with an average of +17.96%</t>
  </si>
  <si>
    <t>Moderate growth in 2020 (+2.55%) and strong growth in 2021 (+19.98%), stagnation in 2022 (+0.55%), decline in 2023 (-3.83%), and slight recovery in 2024 (+1.42%). Growth is uneven but slightly positive overall, averaging +4.13%.</t>
  </si>
  <si>
    <t>Noticeable decline in 2020 (-4.32%), moderate recovery in 2021 (+8.37%), minimal growth in 2022 (+0.50%), stabilization in 2023 (-0.05%), and mild recovery in 2024 (+3.52%). Overall slight positive trend, averaging +1.60%.</t>
  </si>
  <si>
    <t>N/A</t>
  </si>
  <si>
    <t>Why (From Income 
Statement</t>
  </si>
  <si>
    <t>Read</t>
  </si>
  <si>
    <t>Liquidity Analysis</t>
  </si>
  <si>
    <t>Current Ratio:</t>
  </si>
  <si>
    <t>Quick Ratio (Acid-Test)</t>
  </si>
  <si>
    <t>Cash ratio</t>
  </si>
  <si>
    <t>Working Capital:</t>
  </si>
  <si>
    <t>Solvency Analysis</t>
  </si>
  <si>
    <t xml:space="preserve">Debt-to-Equity Ratio: </t>
  </si>
  <si>
    <t xml:space="preserve">Debt-to-Assets Ratio: </t>
  </si>
  <si>
    <t>Market Value Ratios</t>
  </si>
  <si>
    <t xml:space="preserve">Preferred eauity </t>
  </si>
  <si>
    <t xml:space="preserve">Book value per share ratio </t>
  </si>
  <si>
    <t>shares outstanding</t>
  </si>
  <si>
    <t>Common Shares Outstanding (In millions)</t>
  </si>
  <si>
    <t>Dividend yield ratio = Dividend per share / Share price</t>
  </si>
  <si>
    <t>Share price</t>
  </si>
  <si>
    <t>Dividend</t>
  </si>
  <si>
    <t>Earnings per share ratio = Net earnings / Total shares outstanding</t>
  </si>
  <si>
    <t>Price-earnings ratio = Share price / Earnings per share</t>
  </si>
  <si>
    <t>Operating cash flow ratio = Operating cash flow / Current liabilities</t>
  </si>
  <si>
    <t xml:space="preserve">Common Stock &amp; Paid-in Capital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</si>
</sst>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6">
    <xf numFmtId="0" fontId="0" fillId="0" borderId="0" xfId="0"/>
    <xf numFmtId="0" fontId="0" fillId="0" borderId="1" xfId="0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2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left" vertical="center"/>
    </xf>
    <xf numFmtId="2" fontId="0" fillId="7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2" fontId="0" fillId="7" borderId="1" xfId="0" applyNumberForma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2" fontId="0" fillId="7" borderId="6" xfId="0" applyNumberFormat="1" applyFont="1" applyFill="1" applyBorder="1" applyAlignment="1">
      <alignment horizontal="center" vertical="center"/>
    </xf>
    <xf numFmtId="2" fontId="0" fillId="6" borderId="6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7" borderId="7" xfId="0" applyFont="1" applyFill="1" applyBorder="1" applyAlignment="1">
      <alignment horizontal="left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1" applyNumberFormat="1" applyFont="1" applyFill="1" applyBorder="1" applyAlignment="1">
      <alignment horizontal="center" vertical="center"/>
    </xf>
    <xf numFmtId="2" fontId="0" fillId="6" borderId="9" xfId="1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/>
    </xf>
    <xf numFmtId="2" fontId="0" fillId="3" borderId="11" xfId="0" applyNumberFormat="1" applyFont="1" applyFill="1" applyBorder="1" applyAlignment="1">
      <alignment horizontal="center" vertical="center"/>
    </xf>
    <xf numFmtId="10" fontId="0" fillId="3" borderId="11" xfId="1" applyNumberFormat="1" applyFont="1" applyFill="1" applyBorder="1" applyAlignment="1">
      <alignment horizontal="center" vertical="center"/>
    </xf>
    <xf numFmtId="10" fontId="0" fillId="3" borderId="12" xfId="1" applyNumberFormat="1" applyFont="1" applyFill="1" applyBorder="1" applyAlignment="1">
      <alignment horizontal="center" vertical="center"/>
    </xf>
    <xf numFmtId="2" fontId="0" fillId="7" borderId="7" xfId="0" applyNumberFormat="1" applyFill="1" applyBorder="1" applyAlignment="1">
      <alignment horizontal="center" vertical="center"/>
    </xf>
    <xf numFmtId="10" fontId="0" fillId="3" borderId="13" xfId="0" applyNumberForma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left" vertical="center"/>
    </xf>
    <xf numFmtId="2" fontId="0" fillId="6" borderId="9" xfId="0" applyNumberFormat="1" applyFont="1" applyFill="1" applyBorder="1" applyAlignment="1">
      <alignment horizontal="center" vertical="center"/>
    </xf>
    <xf numFmtId="10" fontId="0" fillId="3" borderId="13" xfId="1" applyNumberFormat="1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 vertical="center"/>
    </xf>
    <xf numFmtId="2" fontId="0" fillId="7" borderId="2" xfId="0" applyNumberFormat="1" applyFont="1" applyFill="1" applyBorder="1" applyAlignment="1">
      <alignment horizontal="center" vertical="center"/>
    </xf>
    <xf numFmtId="2" fontId="0" fillId="7" borderId="3" xfId="0" applyNumberFormat="1" applyFont="1" applyFill="1" applyBorder="1" applyAlignment="1">
      <alignment horizontal="center" vertical="center"/>
    </xf>
    <xf numFmtId="2" fontId="0" fillId="6" borderId="2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10" fontId="5" fillId="4" borderId="11" xfId="1" applyNumberFormat="1" applyFont="1" applyFill="1" applyBorder="1" applyAlignment="1">
      <alignment horizontal="center"/>
    </xf>
    <xf numFmtId="10" fontId="5" fillId="4" borderId="12" xfId="1" applyNumberFormat="1" applyFont="1" applyFill="1" applyBorder="1" applyAlignment="1">
      <alignment horizontal="center"/>
    </xf>
    <xf numFmtId="10" fontId="5" fillId="4" borderId="13" xfId="1" applyNumberFormat="1" applyFont="1" applyFill="1" applyBorder="1" applyAlignment="1">
      <alignment horizontal="center"/>
    </xf>
    <xf numFmtId="2" fontId="0" fillId="7" borderId="7" xfId="0" applyNumberFormat="1" applyFont="1" applyFill="1" applyBorder="1" applyAlignment="1">
      <alignment horizontal="center" vertical="center"/>
    </xf>
    <xf numFmtId="2" fontId="0" fillId="7" borderId="9" xfId="0" applyNumberFormat="1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left" vertical="center"/>
    </xf>
    <xf numFmtId="0" fontId="0" fillId="5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left" vertical="center" wrapText="1"/>
    </xf>
    <xf numFmtId="10" fontId="0" fillId="2" borderId="6" xfId="1" applyNumberFormat="1" applyFont="1" applyFill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2" fontId="0" fillId="2" borderId="6" xfId="1" applyNumberFormat="1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2" fontId="0" fillId="8" borderId="1" xfId="0" applyNumberFormat="1" applyFont="1" applyFill="1" applyBorder="1" applyAlignment="1">
      <alignment horizontal="center" vertical="center"/>
    </xf>
    <xf numFmtId="10" fontId="0" fillId="8" borderId="1" xfId="1" applyNumberFormat="1" applyFont="1" applyFill="1" applyBorder="1" applyAlignment="1">
      <alignment horizontal="center" vertical="center"/>
    </xf>
    <xf numFmtId="10" fontId="0" fillId="8" borderId="6" xfId="1" applyNumberFormat="1" applyFont="1" applyFill="1" applyBorder="1" applyAlignment="1">
      <alignment horizontal="center" vertical="center"/>
    </xf>
    <xf numFmtId="2" fontId="0" fillId="2" borderId="6" xfId="0" applyNumberFormat="1" applyFont="1" applyFill="1" applyBorder="1" applyAlignment="1">
      <alignment horizontal="center" vertical="center"/>
    </xf>
    <xf numFmtId="2" fontId="0" fillId="8" borderId="6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horizontal="center" vertical="center"/>
    </xf>
    <xf numFmtId="39" fontId="0" fillId="0" borderId="0" xfId="0" applyNumberFormat="1" applyAlignment="1">
      <alignment horizontal="center" vertical="center"/>
    </xf>
    <xf numFmtId="0" fontId="0" fillId="0" borderId="0" xfId="0" applyBorder="1"/>
    <xf numFmtId="0" fontId="0" fillId="0" borderId="18" xfId="0" applyBorder="1"/>
    <xf numFmtId="0" fontId="1" fillId="0" borderId="18" xfId="0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0" borderId="0" xfId="0" applyNumberFormat="1"/>
    <xf numFmtId="0" fontId="0" fillId="0" borderId="0" xfId="0" applyFont="1"/>
    <xf numFmtId="3" fontId="8" fillId="0" borderId="0" xfId="0" applyNumberFormat="1" applyFont="1"/>
    <xf numFmtId="2" fontId="0" fillId="0" borderId="0" xfId="1" applyNumberFormat="1" applyFont="1" applyAlignment="1">
      <alignment horizontal="center" vertical="center" wrapText="1"/>
    </xf>
    <xf numFmtId="10" fontId="0" fillId="0" borderId="0" xfId="0" applyNumberFormat="1" applyAlignment="1">
      <alignment wrapText="1"/>
    </xf>
    <xf numFmtId="0" fontId="9" fillId="0" borderId="0" xfId="0" applyFont="1" applyFill="1" applyAlignment="1">
      <alignment wrapText="1"/>
    </xf>
    <xf numFmtId="2" fontId="0" fillId="0" borderId="1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C883B-EF61-40CF-874E-F438586AF2FC}">
  <dimension ref="B1:M71"/>
  <sheetViews>
    <sheetView showGridLines="0" tabSelected="1" topLeftCell="A40" zoomScale="90" zoomScaleNormal="90" workbookViewId="0">
      <selection activeCell="C61" sqref="A61:C62"/>
    </sheetView>
  </sheetViews>
  <sheetFormatPr defaultRowHeight="15" outlineLevelRow="2" x14ac:dyDescent="0.25"/>
  <cols>
    <col min="1" max="1" width="3.85546875" customWidth="1"/>
    <col min="2" max="2" width="61.85546875" bestFit="1" customWidth="1"/>
    <col min="3" max="8" width="18.7109375" customWidth="1"/>
    <col min="11" max="11" width="7.28515625" bestFit="1" customWidth="1"/>
    <col min="12" max="12" width="18.42578125" bestFit="1" customWidth="1"/>
    <col min="13" max="13" width="7.5703125" bestFit="1" customWidth="1"/>
  </cols>
  <sheetData>
    <row r="1" spans="2:8" ht="15" customHeight="1" x14ac:dyDescent="0.25">
      <c r="B1" s="88" t="s">
        <v>31</v>
      </c>
      <c r="C1" s="88"/>
      <c r="D1" s="88"/>
      <c r="E1" s="88"/>
      <c r="F1" s="88"/>
      <c r="G1" s="88"/>
      <c r="H1" s="89"/>
    </row>
    <row r="2" spans="2:8" ht="15" customHeight="1" x14ac:dyDescent="0.25">
      <c r="B2" s="90"/>
      <c r="C2" s="90"/>
      <c r="D2" s="90"/>
      <c r="E2" s="90"/>
      <c r="F2" s="90"/>
      <c r="G2" s="90"/>
      <c r="H2" s="91"/>
    </row>
    <row r="3" spans="2:8" x14ac:dyDescent="0.25">
      <c r="B3" s="1"/>
      <c r="C3" s="6">
        <v>2019</v>
      </c>
      <c r="D3" s="6">
        <f>C3+1</f>
        <v>2020</v>
      </c>
      <c r="E3" s="6">
        <f t="shared" ref="E3:H3" si="0">D3+1</f>
        <v>2021</v>
      </c>
      <c r="F3" s="6">
        <f t="shared" si="0"/>
        <v>2022</v>
      </c>
      <c r="G3" s="6">
        <f t="shared" si="0"/>
        <v>2023</v>
      </c>
      <c r="H3" s="6">
        <f t="shared" si="0"/>
        <v>2024</v>
      </c>
    </row>
    <row r="4" spans="2:8" x14ac:dyDescent="0.25">
      <c r="B4" s="17" t="s">
        <v>0</v>
      </c>
      <c r="C4" s="10"/>
      <c r="D4" s="10"/>
      <c r="E4" s="10"/>
      <c r="F4" s="10"/>
      <c r="G4" s="10"/>
      <c r="H4" s="20"/>
    </row>
    <row r="5" spans="2:8" x14ac:dyDescent="0.25">
      <c r="B5" s="11" t="s">
        <v>1</v>
      </c>
      <c r="C5" s="12"/>
      <c r="D5" s="12"/>
      <c r="E5" s="12"/>
      <c r="F5" s="12"/>
      <c r="G5" s="12"/>
      <c r="H5" s="21"/>
    </row>
    <row r="6" spans="2:8" outlineLevel="1" x14ac:dyDescent="0.25">
      <c r="B6" s="4" t="s">
        <v>2</v>
      </c>
      <c r="C6" s="2">
        <v>48844</v>
      </c>
      <c r="D6" s="2">
        <v>38016</v>
      </c>
      <c r="E6" s="2">
        <v>34940</v>
      </c>
      <c r="F6" s="2">
        <v>23646</v>
      </c>
      <c r="G6" s="2">
        <v>29965</v>
      </c>
      <c r="H6" s="2">
        <v>29943</v>
      </c>
    </row>
    <row r="7" spans="2:8" outlineLevel="1" x14ac:dyDescent="0.25">
      <c r="B7" s="5" t="s">
        <v>3</v>
      </c>
      <c r="C7" s="3">
        <v>51713</v>
      </c>
      <c r="D7" s="3">
        <v>52927</v>
      </c>
      <c r="E7" s="3">
        <v>27699</v>
      </c>
      <c r="F7" s="3">
        <v>24658</v>
      </c>
      <c r="G7" s="3">
        <v>31590</v>
      </c>
      <c r="H7" s="3">
        <v>35228</v>
      </c>
    </row>
    <row r="8" spans="2:8" outlineLevel="1" x14ac:dyDescent="0.25">
      <c r="B8" s="4" t="s">
        <v>4</v>
      </c>
      <c r="C8" s="2">
        <v>22926</v>
      </c>
      <c r="D8" s="2">
        <v>16120</v>
      </c>
      <c r="E8" s="2">
        <v>26278</v>
      </c>
      <c r="F8" s="2">
        <v>28184</v>
      </c>
      <c r="G8" s="2">
        <v>29508</v>
      </c>
      <c r="H8" s="2">
        <v>33410</v>
      </c>
    </row>
    <row r="9" spans="2:8" outlineLevel="1" x14ac:dyDescent="0.25">
      <c r="B9" s="5" t="s">
        <v>5</v>
      </c>
      <c r="C9" s="3">
        <v>4106</v>
      </c>
      <c r="D9" s="3">
        <v>4061</v>
      </c>
      <c r="E9" s="3">
        <v>6580</v>
      </c>
      <c r="F9" s="3">
        <v>4946</v>
      </c>
      <c r="G9" s="3">
        <v>6331</v>
      </c>
      <c r="H9" s="3">
        <v>7286</v>
      </c>
    </row>
    <row r="10" spans="2:8" outlineLevel="1" x14ac:dyDescent="0.25">
      <c r="B10" s="4" t="s">
        <v>6</v>
      </c>
      <c r="C10" s="2">
        <v>22878</v>
      </c>
      <c r="D10" s="2">
        <v>21325</v>
      </c>
      <c r="E10" s="2">
        <v>25228</v>
      </c>
      <c r="F10" s="2">
        <v>32748</v>
      </c>
      <c r="G10" s="2">
        <v>31477</v>
      </c>
      <c r="H10" s="2">
        <v>32833</v>
      </c>
    </row>
    <row r="11" spans="2:8" outlineLevel="1" x14ac:dyDescent="0.25">
      <c r="B11" s="5" t="s">
        <v>7</v>
      </c>
      <c r="C11" s="3">
        <v>12352</v>
      </c>
      <c r="D11" s="3">
        <v>11264</v>
      </c>
      <c r="E11" s="3">
        <v>14111</v>
      </c>
      <c r="F11" s="3">
        <v>21223</v>
      </c>
      <c r="G11" s="3">
        <v>14695</v>
      </c>
      <c r="H11" s="3">
        <v>14287</v>
      </c>
    </row>
    <row r="12" spans="2:8" outlineLevel="1" x14ac:dyDescent="0.25">
      <c r="B12" s="4" t="s">
        <v>8</v>
      </c>
      <c r="C12" s="2">
        <v>162819</v>
      </c>
      <c r="D12" s="2">
        <v>143713</v>
      </c>
      <c r="E12" s="2">
        <v>134836</v>
      </c>
      <c r="F12" s="2">
        <v>135405</v>
      </c>
      <c r="G12" s="2">
        <v>143566</v>
      </c>
      <c r="H12" s="2">
        <v>152987</v>
      </c>
    </row>
    <row r="13" spans="2:8" x14ac:dyDescent="0.25">
      <c r="B13" s="11" t="s">
        <v>9</v>
      </c>
      <c r="C13" s="12"/>
      <c r="D13" s="12"/>
      <c r="E13" s="12"/>
      <c r="F13" s="12"/>
      <c r="G13" s="12"/>
      <c r="H13" s="21"/>
    </row>
    <row r="14" spans="2:8" outlineLevel="1" x14ac:dyDescent="0.25">
      <c r="B14" s="4" t="s">
        <v>3</v>
      </c>
      <c r="C14" s="2">
        <v>105341</v>
      </c>
      <c r="D14" s="2">
        <v>100887</v>
      </c>
      <c r="E14" s="2">
        <v>127877</v>
      </c>
      <c r="F14" s="2">
        <v>120805</v>
      </c>
      <c r="G14" s="2">
        <v>100544</v>
      </c>
      <c r="H14" s="2">
        <v>91479</v>
      </c>
    </row>
    <row r="15" spans="2:8" outlineLevel="1" x14ac:dyDescent="0.25">
      <c r="B15" s="5" t="s">
        <v>10</v>
      </c>
      <c r="C15" s="3">
        <v>37378</v>
      </c>
      <c r="D15" s="3">
        <v>36766</v>
      </c>
      <c r="E15" s="3">
        <v>39440</v>
      </c>
      <c r="F15" s="3">
        <v>42117</v>
      </c>
      <c r="G15" s="3">
        <v>43715</v>
      </c>
      <c r="H15" s="3">
        <v>45680</v>
      </c>
    </row>
    <row r="16" spans="2:8" outlineLevel="1" x14ac:dyDescent="0.25">
      <c r="B16" s="4" t="s">
        <v>11</v>
      </c>
      <c r="C16" s="2">
        <v>32978</v>
      </c>
      <c r="D16" s="2">
        <v>42522</v>
      </c>
      <c r="E16" s="2">
        <v>48849</v>
      </c>
      <c r="F16" s="2">
        <v>54428</v>
      </c>
      <c r="G16" s="2">
        <v>64758</v>
      </c>
      <c r="H16" s="2">
        <v>74834</v>
      </c>
    </row>
    <row r="17" spans="2:8" outlineLevel="1" x14ac:dyDescent="0.25">
      <c r="B17" s="5" t="s">
        <v>12</v>
      </c>
      <c r="C17" s="3">
        <v>175697</v>
      </c>
      <c r="D17" s="3">
        <v>180175</v>
      </c>
      <c r="E17" s="3">
        <v>216166</v>
      </c>
      <c r="F17" s="3">
        <v>217350</v>
      </c>
      <c r="G17" s="3">
        <v>209017</v>
      </c>
      <c r="H17" s="3">
        <v>211993</v>
      </c>
    </row>
    <row r="18" spans="2:8" outlineLevel="1" x14ac:dyDescent="0.25">
      <c r="B18" s="4" t="s">
        <v>13</v>
      </c>
      <c r="C18" s="2">
        <v>338516</v>
      </c>
      <c r="D18" s="2">
        <v>323888</v>
      </c>
      <c r="E18" s="2">
        <v>351002</v>
      </c>
      <c r="F18" s="2">
        <v>352755</v>
      </c>
      <c r="G18" s="2">
        <v>352583</v>
      </c>
      <c r="H18" s="2">
        <v>364980</v>
      </c>
    </row>
    <row r="19" spans="2:8" x14ac:dyDescent="0.25">
      <c r="B19" s="17" t="s">
        <v>14</v>
      </c>
      <c r="C19" s="10"/>
      <c r="D19" s="10"/>
      <c r="E19" s="10"/>
      <c r="F19" s="10"/>
      <c r="G19" s="10"/>
      <c r="H19" s="20"/>
    </row>
    <row r="20" spans="2:8" x14ac:dyDescent="0.25">
      <c r="B20" s="11" t="s">
        <v>15</v>
      </c>
      <c r="C20" s="12"/>
      <c r="D20" s="12"/>
      <c r="E20" s="12"/>
      <c r="F20" s="12"/>
      <c r="G20" s="12"/>
      <c r="H20" s="21"/>
    </row>
    <row r="21" spans="2:8" outlineLevel="1" x14ac:dyDescent="0.25">
      <c r="B21" s="5" t="s">
        <v>16</v>
      </c>
      <c r="C21" s="3">
        <v>46236</v>
      </c>
      <c r="D21" s="3">
        <v>42296</v>
      </c>
      <c r="E21" s="3">
        <v>54763</v>
      </c>
      <c r="F21" s="3">
        <v>64115</v>
      </c>
      <c r="G21" s="3">
        <v>62611</v>
      </c>
      <c r="H21" s="3">
        <v>68960</v>
      </c>
    </row>
    <row r="22" spans="2:8" outlineLevel="1" x14ac:dyDescent="0.25">
      <c r="B22" s="4" t="s">
        <v>17</v>
      </c>
      <c r="C22" s="2">
        <v>37720</v>
      </c>
      <c r="D22" s="2">
        <v>42684</v>
      </c>
      <c r="E22" s="2">
        <v>47493</v>
      </c>
      <c r="F22" s="2">
        <v>60845</v>
      </c>
      <c r="G22" s="2">
        <v>58829</v>
      </c>
      <c r="H22" s="2">
        <v>78304</v>
      </c>
    </row>
    <row r="23" spans="2:8" outlineLevel="1" x14ac:dyDescent="0.25">
      <c r="B23" s="5" t="s">
        <v>18</v>
      </c>
      <c r="C23" s="3">
        <v>5522</v>
      </c>
      <c r="D23" s="3">
        <v>6643</v>
      </c>
      <c r="E23" s="3">
        <v>7612</v>
      </c>
      <c r="F23" s="3">
        <v>7912</v>
      </c>
      <c r="G23" s="3">
        <v>8061</v>
      </c>
      <c r="H23" s="3">
        <v>8249</v>
      </c>
    </row>
    <row r="24" spans="2:8" outlineLevel="1" x14ac:dyDescent="0.25">
      <c r="B24" s="4" t="s">
        <v>19</v>
      </c>
      <c r="C24" s="2">
        <v>5980</v>
      </c>
      <c r="D24" s="2">
        <v>4996</v>
      </c>
      <c r="E24" s="2">
        <v>6000</v>
      </c>
      <c r="F24" s="2">
        <v>9982</v>
      </c>
      <c r="G24" s="2">
        <v>5985</v>
      </c>
      <c r="H24" s="2">
        <v>9967</v>
      </c>
    </row>
    <row r="25" spans="2:8" outlineLevel="1" x14ac:dyDescent="0.25">
      <c r="B25" s="5" t="s">
        <v>20</v>
      </c>
      <c r="C25" s="3">
        <v>10260</v>
      </c>
      <c r="D25" s="3">
        <v>8773</v>
      </c>
      <c r="E25" s="3">
        <v>9613</v>
      </c>
      <c r="F25" s="3">
        <v>11128</v>
      </c>
      <c r="G25" s="3">
        <v>9822</v>
      </c>
      <c r="H25" s="3">
        <v>10912</v>
      </c>
    </row>
    <row r="26" spans="2:8" outlineLevel="1" x14ac:dyDescent="0.25">
      <c r="B26" s="4" t="s">
        <v>21</v>
      </c>
      <c r="C26" s="2">
        <v>105718</v>
      </c>
      <c r="D26" s="2">
        <v>105392</v>
      </c>
      <c r="E26" s="2">
        <v>125481</v>
      </c>
      <c r="F26" s="2">
        <v>153982</v>
      </c>
      <c r="G26" s="2">
        <v>145308</v>
      </c>
      <c r="H26" s="2">
        <v>176392</v>
      </c>
    </row>
    <row r="27" spans="2:8" x14ac:dyDescent="0.25">
      <c r="B27" s="11" t="s">
        <v>22</v>
      </c>
      <c r="C27" s="12"/>
      <c r="D27" s="12"/>
      <c r="E27" s="12"/>
      <c r="F27" s="12"/>
      <c r="G27" s="12"/>
      <c r="H27" s="21"/>
    </row>
    <row r="28" spans="2:8" outlineLevel="1" x14ac:dyDescent="0.25">
      <c r="B28" s="4" t="s">
        <v>20</v>
      </c>
      <c r="C28" s="2">
        <v>91807</v>
      </c>
      <c r="D28" s="2">
        <v>98667</v>
      </c>
      <c r="E28" s="2">
        <v>109106</v>
      </c>
      <c r="F28" s="2">
        <v>98959</v>
      </c>
      <c r="G28" s="2">
        <v>95281</v>
      </c>
      <c r="H28" s="2">
        <v>85750</v>
      </c>
    </row>
    <row r="29" spans="2:8" outlineLevel="1" x14ac:dyDescent="0.25">
      <c r="B29" s="5" t="s">
        <v>23</v>
      </c>
      <c r="C29" s="3">
        <v>50503</v>
      </c>
      <c r="D29" s="3">
        <v>54490</v>
      </c>
      <c r="E29" s="3">
        <v>53325</v>
      </c>
      <c r="F29" s="3">
        <v>49142</v>
      </c>
      <c r="G29" s="3">
        <v>49848</v>
      </c>
      <c r="H29" s="3">
        <v>45888</v>
      </c>
    </row>
    <row r="30" spans="2:8" outlineLevel="1" x14ac:dyDescent="0.25">
      <c r="B30" s="4" t="s">
        <v>24</v>
      </c>
      <c r="C30" s="2">
        <v>142310</v>
      </c>
      <c r="D30" s="2">
        <v>153157</v>
      </c>
      <c r="E30" s="2">
        <v>162431</v>
      </c>
      <c r="F30" s="2">
        <v>148101</v>
      </c>
      <c r="G30" s="2">
        <v>145129</v>
      </c>
      <c r="H30" s="2">
        <v>131638</v>
      </c>
    </row>
    <row r="31" spans="2:8" outlineLevel="1" x14ac:dyDescent="0.25">
      <c r="B31" s="5" t="s">
        <v>25</v>
      </c>
      <c r="C31" s="3">
        <v>248028</v>
      </c>
      <c r="D31" s="3">
        <v>258549</v>
      </c>
      <c r="E31" s="3">
        <v>287912</v>
      </c>
      <c r="F31" s="3">
        <v>302083</v>
      </c>
      <c r="G31" s="3">
        <v>290437</v>
      </c>
      <c r="H31" s="3">
        <v>308030</v>
      </c>
    </row>
    <row r="32" spans="2:8" x14ac:dyDescent="0.25">
      <c r="B32" s="11" t="s">
        <v>26</v>
      </c>
      <c r="C32" s="12"/>
      <c r="D32" s="12"/>
      <c r="E32" s="12"/>
      <c r="F32" s="12"/>
      <c r="G32" s="12"/>
      <c r="H32" s="21"/>
    </row>
    <row r="33" spans="2:8" outlineLevel="1" x14ac:dyDescent="0.25">
      <c r="B33" s="4" t="s">
        <v>73</v>
      </c>
      <c r="C33" s="84">
        <v>45174</v>
      </c>
      <c r="D33" s="84">
        <v>50779</v>
      </c>
      <c r="E33" s="84">
        <v>57365</v>
      </c>
      <c r="F33" s="84">
        <v>64849</v>
      </c>
      <c r="G33" s="84">
        <v>73812</v>
      </c>
      <c r="H33" s="84">
        <v>83276</v>
      </c>
    </row>
    <row r="34" spans="2:8" outlineLevel="1" x14ac:dyDescent="0.25">
      <c r="B34" s="5" t="s">
        <v>27</v>
      </c>
      <c r="C34" s="3">
        <v>45898</v>
      </c>
      <c r="D34" s="3">
        <v>14966</v>
      </c>
      <c r="E34" s="3">
        <v>5562</v>
      </c>
      <c r="F34" s="3">
        <v>-3068</v>
      </c>
      <c r="G34" s="3">
        <v>-214</v>
      </c>
      <c r="H34" s="3">
        <v>-19154</v>
      </c>
    </row>
    <row r="35" spans="2:8" outlineLevel="1" x14ac:dyDescent="0.25">
      <c r="B35" s="4" t="s">
        <v>28</v>
      </c>
      <c r="C35" s="2">
        <v>-584</v>
      </c>
      <c r="D35" s="2">
        <v>-406</v>
      </c>
      <c r="E35" s="7">
        <v>163</v>
      </c>
      <c r="F35" s="2">
        <v>-11109</v>
      </c>
      <c r="G35" s="2">
        <v>-11452</v>
      </c>
      <c r="H35" s="2">
        <v>-7172</v>
      </c>
    </row>
    <row r="36" spans="2:8" outlineLevel="1" x14ac:dyDescent="0.25">
      <c r="B36" s="5" t="s">
        <v>29</v>
      </c>
      <c r="C36" s="3">
        <v>90488</v>
      </c>
      <c r="D36" s="3">
        <v>65339</v>
      </c>
      <c r="E36" s="3">
        <v>63090</v>
      </c>
      <c r="F36" s="3">
        <v>50672</v>
      </c>
      <c r="G36" s="3">
        <v>62146</v>
      </c>
      <c r="H36" s="3">
        <v>56950</v>
      </c>
    </row>
    <row r="37" spans="2:8" outlineLevel="1" x14ac:dyDescent="0.25">
      <c r="B37" s="4" t="s">
        <v>30</v>
      </c>
      <c r="C37" s="2">
        <v>338516</v>
      </c>
      <c r="D37" s="2">
        <v>323888</v>
      </c>
      <c r="E37" s="2">
        <v>351002</v>
      </c>
      <c r="F37" s="2">
        <v>352755</v>
      </c>
      <c r="G37" s="2">
        <v>352583</v>
      </c>
      <c r="H37" s="2">
        <v>364980</v>
      </c>
    </row>
    <row r="40" spans="2:8" ht="15.75" thickBot="1" x14ac:dyDescent="0.3">
      <c r="B40" s="75"/>
      <c r="C40" s="76">
        <v>2019</v>
      </c>
      <c r="D40" s="76">
        <f>C40+1</f>
        <v>2020</v>
      </c>
      <c r="E40" s="76">
        <f t="shared" ref="E40" si="1">D40+1</f>
        <v>2021</v>
      </c>
      <c r="F40" s="76">
        <f t="shared" ref="F40" si="2">E40+1</f>
        <v>2022</v>
      </c>
      <c r="G40" s="76">
        <f t="shared" ref="G40" si="3">F40+1</f>
        <v>2023</v>
      </c>
      <c r="H40" s="76">
        <f t="shared" ref="H40" si="4">G40+1</f>
        <v>2024</v>
      </c>
    </row>
    <row r="41" spans="2:8" x14ac:dyDescent="0.25">
      <c r="B41" s="67" t="s">
        <v>54</v>
      </c>
    </row>
    <row r="42" spans="2:8" x14ac:dyDescent="0.25">
      <c r="B42" s="71" t="s">
        <v>55</v>
      </c>
      <c r="C42" s="77">
        <f t="shared" ref="C42:H42" si="5">C12/C26</f>
        <v>1.540125617208044</v>
      </c>
      <c r="D42" s="77">
        <f t="shared" si="5"/>
        <v>1.3636044481554577</v>
      </c>
      <c r="E42" s="77">
        <f t="shared" si="5"/>
        <v>1.0745531195957954</v>
      </c>
      <c r="F42" s="77">
        <f t="shared" si="5"/>
        <v>0.87935602862672257</v>
      </c>
      <c r="G42" s="77">
        <f t="shared" si="5"/>
        <v>0.98801167175929749</v>
      </c>
      <c r="H42" s="77">
        <f t="shared" si="5"/>
        <v>0.86731257653408322</v>
      </c>
    </row>
    <row r="43" spans="2:8" x14ac:dyDescent="0.25">
      <c r="B43" s="71" t="s">
        <v>56</v>
      </c>
      <c r="C43" s="77">
        <f>(C12-C9)/C26</f>
        <v>1.501286441287198</v>
      </c>
      <c r="D43" s="77">
        <f t="shared" ref="D43:H43" si="6">(D12-D9)/D26</f>
        <v>1.325072111735236</v>
      </c>
      <c r="E43" s="77">
        <f t="shared" si="6"/>
        <v>1.0221149018576519</v>
      </c>
      <c r="F43" s="77">
        <f t="shared" si="6"/>
        <v>0.84723539114961488</v>
      </c>
      <c r="G43" s="77">
        <f t="shared" si="6"/>
        <v>0.94444215046659508</v>
      </c>
      <c r="H43" s="77">
        <f t="shared" si="6"/>
        <v>0.82600684838314664</v>
      </c>
    </row>
    <row r="44" spans="2:8" x14ac:dyDescent="0.25">
      <c r="B44" s="71" t="s">
        <v>57</v>
      </c>
      <c r="C44" s="77">
        <f>C6/C26</f>
        <v>0.46202160464632325</v>
      </c>
      <c r="D44" s="77">
        <f t="shared" ref="D44:H44" si="7">D6/D26</f>
        <v>0.36071049035979963</v>
      </c>
      <c r="E44" s="77">
        <f t="shared" si="7"/>
        <v>0.27844853005634318</v>
      </c>
      <c r="F44" s="77">
        <f t="shared" si="7"/>
        <v>0.15356340351469652</v>
      </c>
      <c r="G44" s="77">
        <f t="shared" si="7"/>
        <v>0.20621713876730807</v>
      </c>
      <c r="H44" s="77">
        <f t="shared" si="7"/>
        <v>0.16975259648963673</v>
      </c>
    </row>
    <row r="45" spans="2:8" x14ac:dyDescent="0.25">
      <c r="B45" s="71" t="s">
        <v>58</v>
      </c>
      <c r="C45" s="73">
        <f>C12-C26</f>
        <v>57101</v>
      </c>
      <c r="D45" s="73">
        <f t="shared" ref="D45:H45" si="8">D12-D26</f>
        <v>38321</v>
      </c>
      <c r="E45" s="73">
        <f t="shared" si="8"/>
        <v>9355</v>
      </c>
      <c r="F45" s="73">
        <f t="shared" si="8"/>
        <v>-18577</v>
      </c>
      <c r="G45" s="73">
        <f t="shared" si="8"/>
        <v>-1742</v>
      </c>
      <c r="H45" s="73">
        <f t="shared" si="8"/>
        <v>-23405</v>
      </c>
    </row>
    <row r="46" spans="2:8" x14ac:dyDescent="0.25">
      <c r="B46" s="83" t="s">
        <v>72</v>
      </c>
      <c r="C46" s="73"/>
      <c r="D46" s="73"/>
      <c r="E46" s="73"/>
      <c r="F46" s="73"/>
      <c r="G46" s="73"/>
      <c r="H46" s="73"/>
    </row>
    <row r="47" spans="2:8" ht="15.75" thickBot="1" x14ac:dyDescent="0.3">
      <c r="B47" s="75"/>
      <c r="C47" s="76">
        <v>2019</v>
      </c>
      <c r="D47" s="76">
        <f>C47+1</f>
        <v>2020</v>
      </c>
      <c r="E47" s="76">
        <f t="shared" ref="E47" si="9">D47+1</f>
        <v>2021</v>
      </c>
      <c r="F47" s="76">
        <f t="shared" ref="F47" si="10">E47+1</f>
        <v>2022</v>
      </c>
      <c r="G47" s="76">
        <f t="shared" ref="G47" si="11">F47+1</f>
        <v>2023</v>
      </c>
      <c r="H47" s="76">
        <f t="shared" ref="H47" si="12">G47+1</f>
        <v>2024</v>
      </c>
    </row>
    <row r="48" spans="2:8" x14ac:dyDescent="0.25">
      <c r="B48" s="67" t="s">
        <v>59</v>
      </c>
      <c r="C48" s="77"/>
      <c r="D48" s="77"/>
      <c r="E48" s="77"/>
      <c r="F48" s="77"/>
      <c r="G48" s="77"/>
      <c r="H48" s="77"/>
    </row>
    <row r="49" spans="2:13" x14ac:dyDescent="0.25">
      <c r="B49" s="71" t="s">
        <v>60</v>
      </c>
      <c r="C49" s="77">
        <f>C31/C36</f>
        <v>2.7410043320661304</v>
      </c>
      <c r="D49" s="77">
        <f t="shared" ref="D49:H49" si="13">D31/D36</f>
        <v>3.9570394404566951</v>
      </c>
      <c r="E49" s="77">
        <f t="shared" si="13"/>
        <v>4.5635124425423994</v>
      </c>
      <c r="F49" s="77">
        <f t="shared" si="13"/>
        <v>5.9615369434796337</v>
      </c>
      <c r="G49" s="77">
        <f t="shared" si="13"/>
        <v>4.6734624915521517</v>
      </c>
      <c r="H49" s="77">
        <f t="shared" si="13"/>
        <v>5.408779631255487</v>
      </c>
    </row>
    <row r="50" spans="2:13" x14ac:dyDescent="0.25">
      <c r="B50" s="71" t="s">
        <v>61</v>
      </c>
      <c r="C50" s="77">
        <f>C31/C18</f>
        <v>0.73269210317976108</v>
      </c>
      <c r="D50" s="77">
        <f t="shared" ref="D50:H50" si="14">D31/D18</f>
        <v>0.79826668477992391</v>
      </c>
      <c r="E50" s="77">
        <f t="shared" si="14"/>
        <v>0.82025743443057308</v>
      </c>
      <c r="F50" s="77">
        <f t="shared" si="14"/>
        <v>0.85635355983614692</v>
      </c>
      <c r="G50" s="77">
        <f t="shared" si="14"/>
        <v>0.82374079294804348</v>
      </c>
      <c r="H50" s="77">
        <f t="shared" si="14"/>
        <v>0.84396405282481235</v>
      </c>
    </row>
    <row r="51" spans="2:13" x14ac:dyDescent="0.25">
      <c r="B51" s="71"/>
      <c r="C51" s="77"/>
      <c r="D51" s="77"/>
      <c r="E51" s="77"/>
      <c r="F51" s="77"/>
      <c r="G51" s="77"/>
      <c r="H51" s="77"/>
    </row>
    <row r="52" spans="2:13" x14ac:dyDescent="0.25">
      <c r="B52" s="87"/>
      <c r="C52" s="77"/>
      <c r="D52" s="77"/>
      <c r="E52" s="77"/>
      <c r="F52" s="77"/>
      <c r="G52" s="77"/>
      <c r="H52" s="77"/>
    </row>
    <row r="53" spans="2:13" x14ac:dyDescent="0.25">
      <c r="B53" s="67" t="s">
        <v>62</v>
      </c>
      <c r="C53" s="77"/>
      <c r="D53" s="77"/>
      <c r="E53" s="77"/>
      <c r="F53" s="77"/>
      <c r="G53" s="77"/>
      <c r="H53" s="77"/>
    </row>
    <row r="54" spans="2:13" outlineLevel="1" x14ac:dyDescent="0.25">
      <c r="B54" s="79" t="s">
        <v>65</v>
      </c>
      <c r="C54" s="77">
        <v>18596</v>
      </c>
      <c r="D54" s="77">
        <v>17528</v>
      </c>
      <c r="E54" s="77">
        <v>16865</v>
      </c>
      <c r="F54" s="77">
        <v>16326</v>
      </c>
      <c r="G54" s="77">
        <v>15813</v>
      </c>
      <c r="H54" s="77">
        <v>15408</v>
      </c>
    </row>
    <row r="55" spans="2:13" outlineLevel="1" x14ac:dyDescent="0.25">
      <c r="B55" s="79" t="s">
        <v>66</v>
      </c>
      <c r="C55" s="77">
        <v>17773</v>
      </c>
      <c r="D55" s="77">
        <v>16977</v>
      </c>
      <c r="E55" s="77">
        <v>16427</v>
      </c>
      <c r="F55" s="77">
        <v>15943</v>
      </c>
      <c r="G55" s="77">
        <v>15550</v>
      </c>
      <c r="H55" s="77">
        <v>15117</v>
      </c>
    </row>
    <row r="56" spans="2:13" outlineLevel="1" x14ac:dyDescent="0.25">
      <c r="B56" s="79" t="s">
        <v>63</v>
      </c>
      <c r="C56" s="77">
        <v>0</v>
      </c>
      <c r="D56" s="77">
        <v>0</v>
      </c>
      <c r="E56" s="77">
        <v>0</v>
      </c>
      <c r="F56" s="77">
        <v>0</v>
      </c>
      <c r="G56" s="77">
        <v>0</v>
      </c>
      <c r="H56" s="77">
        <v>0</v>
      </c>
    </row>
    <row r="57" spans="2:13" x14ac:dyDescent="0.25">
      <c r="B57" s="71" t="s">
        <v>64</v>
      </c>
      <c r="C57" s="77">
        <f>(C36-C56)/C55</f>
        <v>5.0913182917909188</v>
      </c>
      <c r="D57" s="77">
        <f>(D36-D56)/D55</f>
        <v>3.84867762266596</v>
      </c>
      <c r="E57" s="77">
        <f>(E36-E56)/E55</f>
        <v>3.840628234004992</v>
      </c>
      <c r="F57" s="77">
        <f>(F36-F56)/F55</f>
        <v>3.1783227748855296</v>
      </c>
      <c r="G57" s="77">
        <f>(G36-G56)/G55</f>
        <v>3.9965273311897107</v>
      </c>
      <c r="H57" s="77">
        <f>(H36-H56)/H55</f>
        <v>3.7672818680955218</v>
      </c>
      <c r="M57" s="78"/>
    </row>
    <row r="58" spans="2:13" s="71" customFormat="1" outlineLevel="2" x14ac:dyDescent="0.25">
      <c r="B58" s="71" t="s">
        <v>68</v>
      </c>
      <c r="C58" s="81">
        <v>50.1753</v>
      </c>
      <c r="D58" s="81">
        <v>92.940899999999999</v>
      </c>
      <c r="E58" s="81">
        <v>138.3503</v>
      </c>
      <c r="F58" s="81">
        <v>152.77959999999999</v>
      </c>
      <c r="G58" s="81">
        <v>171.28639999999999</v>
      </c>
      <c r="H58" s="81">
        <v>206.77029999999999</v>
      </c>
      <c r="M58" s="82"/>
    </row>
    <row r="59" spans="2:13" s="71" customFormat="1" outlineLevel="2" x14ac:dyDescent="0.25">
      <c r="B59" s="71" t="s">
        <v>69</v>
      </c>
      <c r="C59" s="81">
        <v>0.76</v>
      </c>
      <c r="D59" s="81">
        <v>0.80700000000000005</v>
      </c>
      <c r="E59" s="81">
        <v>0.86499999999999999</v>
      </c>
      <c r="F59" s="81">
        <v>0.91</v>
      </c>
      <c r="G59" s="81">
        <v>0.95</v>
      </c>
      <c r="H59" s="81">
        <v>0.99</v>
      </c>
      <c r="M59" s="82"/>
    </row>
    <row r="60" spans="2:13" x14ac:dyDescent="0.25">
      <c r="B60" t="s">
        <v>67</v>
      </c>
      <c r="C60" s="72">
        <f>C59/C58</f>
        <v>1.5146894986178459E-2</v>
      </c>
      <c r="D60" s="72">
        <f t="shared" ref="D60:H60" si="15">D59/D58</f>
        <v>8.6829372213955321E-3</v>
      </c>
      <c r="E60" s="72">
        <f t="shared" si="15"/>
        <v>6.2522452065517748E-3</v>
      </c>
      <c r="F60" s="72">
        <f t="shared" si="15"/>
        <v>5.9562925940374245E-3</v>
      </c>
      <c r="G60" s="72">
        <f t="shared" si="15"/>
        <v>5.5462663702430552E-3</v>
      </c>
      <c r="H60" s="72">
        <f t="shared" si="15"/>
        <v>4.787921669601485E-3</v>
      </c>
      <c r="M60" s="78"/>
    </row>
    <row r="61" spans="2:13" x14ac:dyDescent="0.25">
      <c r="B61" s="85" t="s">
        <v>70</v>
      </c>
      <c r="C61" s="77"/>
      <c r="D61" s="77"/>
      <c r="E61" s="77"/>
      <c r="F61" s="77"/>
      <c r="G61" s="77"/>
      <c r="H61" s="77"/>
      <c r="M61" s="78"/>
    </row>
    <row r="62" spans="2:13" x14ac:dyDescent="0.25">
      <c r="B62" s="86" t="s">
        <v>71</v>
      </c>
      <c r="M62" s="78"/>
    </row>
    <row r="63" spans="2:13" x14ac:dyDescent="0.25">
      <c r="B63" s="74"/>
    </row>
    <row r="64" spans="2:13" x14ac:dyDescent="0.25">
      <c r="G64" s="78"/>
    </row>
    <row r="65" spans="3:10" x14ac:dyDescent="0.25">
      <c r="G65" s="78"/>
      <c r="J65" s="78"/>
    </row>
    <row r="66" spans="3:10" x14ac:dyDescent="0.25">
      <c r="C66" s="9"/>
      <c r="E66" s="9"/>
      <c r="G66" s="78"/>
      <c r="J66" s="78"/>
    </row>
    <row r="67" spans="3:10" x14ac:dyDescent="0.25">
      <c r="C67" s="80"/>
      <c r="G67" s="78"/>
      <c r="J67" s="78"/>
    </row>
    <row r="68" spans="3:10" x14ac:dyDescent="0.25">
      <c r="G68" s="78"/>
      <c r="J68" s="78"/>
    </row>
    <row r="69" spans="3:10" x14ac:dyDescent="0.25">
      <c r="J69" s="78"/>
    </row>
    <row r="70" spans="3:10" x14ac:dyDescent="0.25">
      <c r="J70" s="78"/>
    </row>
    <row r="71" spans="3:10" x14ac:dyDescent="0.25">
      <c r="J71" s="78"/>
    </row>
  </sheetData>
  <mergeCells count="1">
    <mergeCell ref="B1: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EE92F-974E-4D92-A102-CC5A9326E79F}">
  <dimension ref="B1:N80"/>
  <sheetViews>
    <sheetView topLeftCell="A82" zoomScale="90" zoomScaleNormal="90" workbookViewId="0">
      <selection activeCell="B8" sqref="B8"/>
    </sheetView>
  </sheetViews>
  <sheetFormatPr defaultRowHeight="15" x14ac:dyDescent="0.25"/>
  <cols>
    <col min="1" max="1" width="3.85546875" customWidth="1"/>
    <col min="2" max="2" width="31.85546875" bestFit="1" customWidth="1"/>
    <col min="3" max="9" width="18.7109375" customWidth="1"/>
    <col min="10" max="10" width="11.7109375" customWidth="1"/>
  </cols>
  <sheetData>
    <row r="1" spans="2:14" x14ac:dyDescent="0.25">
      <c r="B1" s="98" t="s">
        <v>31</v>
      </c>
      <c r="C1" s="98"/>
      <c r="D1" s="98"/>
      <c r="E1" s="98"/>
      <c r="F1" s="98"/>
      <c r="G1" s="98"/>
      <c r="H1" s="98"/>
      <c r="I1" s="98"/>
    </row>
    <row r="2" spans="2:14" x14ac:dyDescent="0.25">
      <c r="B2" s="98"/>
      <c r="C2" s="98"/>
      <c r="D2" s="98"/>
      <c r="E2" s="98"/>
      <c r="F2" s="98"/>
      <c r="G2" s="98"/>
      <c r="H2" s="98"/>
      <c r="I2" s="99"/>
    </row>
    <row r="3" spans="2:14" x14ac:dyDescent="0.25">
      <c r="B3" s="1"/>
      <c r="C3" s="6">
        <v>2019</v>
      </c>
      <c r="D3" s="6">
        <f>C3+1</f>
        <v>2020</v>
      </c>
      <c r="E3" s="6">
        <f t="shared" ref="E3:H3" si="0">D3+1</f>
        <v>2021</v>
      </c>
      <c r="F3" s="6">
        <f t="shared" si="0"/>
        <v>2022</v>
      </c>
      <c r="G3" s="6">
        <f t="shared" si="0"/>
        <v>2023</v>
      </c>
      <c r="H3" s="19">
        <f t="shared" si="0"/>
        <v>2024</v>
      </c>
      <c r="I3" s="100" t="s">
        <v>33</v>
      </c>
    </row>
    <row r="4" spans="2:14" x14ac:dyDescent="0.25">
      <c r="B4" s="17" t="s">
        <v>0</v>
      </c>
      <c r="C4" s="10"/>
      <c r="D4" s="10"/>
      <c r="E4" s="10"/>
      <c r="F4" s="10"/>
      <c r="G4" s="10"/>
      <c r="H4" s="20"/>
      <c r="I4" s="100"/>
    </row>
    <row r="5" spans="2:14" x14ac:dyDescent="0.25">
      <c r="B5" s="11" t="s">
        <v>1</v>
      </c>
      <c r="C5" s="12"/>
      <c r="D5" s="12"/>
      <c r="E5" s="12"/>
      <c r="F5" s="12"/>
      <c r="G5" s="12"/>
      <c r="H5" s="21"/>
      <c r="I5" s="100"/>
      <c r="J5" s="67"/>
    </row>
    <row r="6" spans="2:14" x14ac:dyDescent="0.25">
      <c r="B6" s="15" t="s">
        <v>2</v>
      </c>
      <c r="C6" s="16">
        <v>48844</v>
      </c>
      <c r="D6" s="16">
        <v>38016</v>
      </c>
      <c r="E6" s="16">
        <v>34940</v>
      </c>
      <c r="F6" s="16">
        <v>23646</v>
      </c>
      <c r="G6" s="16">
        <v>29965</v>
      </c>
      <c r="H6" s="22">
        <v>29943</v>
      </c>
      <c r="I6" s="18">
        <f>AVERAGE(C6:H6)</f>
        <v>34225.666666666664</v>
      </c>
    </row>
    <row r="7" spans="2:14" x14ac:dyDescent="0.25">
      <c r="B7" s="5" t="s">
        <v>2</v>
      </c>
      <c r="C7" s="3" t="s">
        <v>32</v>
      </c>
      <c r="D7" s="8">
        <f>D6/C6 -1</f>
        <v>-0.22168536565391861</v>
      </c>
      <c r="E7" s="8">
        <f t="shared" ref="E7:G7" si="1">E6/D6 -1</f>
        <v>-8.0913299663299632E-2</v>
      </c>
      <c r="F7" s="8">
        <f t="shared" si="1"/>
        <v>-0.32323983972524328</v>
      </c>
      <c r="G7" s="8">
        <f t="shared" si="1"/>
        <v>0.2672333587076039</v>
      </c>
      <c r="H7" s="54">
        <f>H6/G6 -1</f>
        <v>-7.3418988820295183E-4</v>
      </c>
      <c r="I7" s="55">
        <f>AVERAGE(D7:H7)</f>
        <v>-7.186786724461211E-2</v>
      </c>
    </row>
    <row r="8" spans="2:14" x14ac:dyDescent="0.25">
      <c r="B8" s="5" t="s">
        <v>3</v>
      </c>
      <c r="C8" s="3">
        <v>51713</v>
      </c>
      <c r="D8" s="56">
        <v>52927</v>
      </c>
      <c r="E8" s="56">
        <v>27699</v>
      </c>
      <c r="F8" s="56">
        <v>24658</v>
      </c>
      <c r="G8" s="56">
        <v>31590</v>
      </c>
      <c r="H8" s="57">
        <v>35228</v>
      </c>
      <c r="I8" s="58">
        <f>AVERAGE(C8:H8)</f>
        <v>37302.5</v>
      </c>
    </row>
    <row r="9" spans="2:14" x14ac:dyDescent="0.25">
      <c r="B9" s="5" t="s">
        <v>3</v>
      </c>
      <c r="C9" s="3" t="s">
        <v>32</v>
      </c>
      <c r="D9" s="8">
        <f>D8/C8 -1</f>
        <v>2.3475721772088232E-2</v>
      </c>
      <c r="E9" s="8">
        <f t="shared" ref="E9:H9" si="2">E8/D8 -1</f>
        <v>-0.47665652691442928</v>
      </c>
      <c r="F9" s="8">
        <f t="shared" si="2"/>
        <v>-0.10978735694429398</v>
      </c>
      <c r="G9" s="8">
        <f t="shared" si="2"/>
        <v>0.28112580095709294</v>
      </c>
      <c r="H9" s="54">
        <f t="shared" si="2"/>
        <v>0.11516302627413744</v>
      </c>
      <c r="I9" s="55">
        <f t="shared" ref="I9:I19" si="3">AVERAGE(D9:H9)</f>
        <v>-3.333586697108093E-2</v>
      </c>
    </row>
    <row r="10" spans="2:14" x14ac:dyDescent="0.25">
      <c r="B10" s="59" t="s">
        <v>4</v>
      </c>
      <c r="C10" s="3">
        <v>22926</v>
      </c>
      <c r="D10" s="56">
        <v>16120</v>
      </c>
      <c r="E10" s="56">
        <v>26278</v>
      </c>
      <c r="F10" s="56">
        <v>28184</v>
      </c>
      <c r="G10" s="56">
        <v>29508</v>
      </c>
      <c r="H10" s="57">
        <v>33410</v>
      </c>
      <c r="I10" s="58">
        <f>AVERAGE(C10:H10)</f>
        <v>26071</v>
      </c>
    </row>
    <row r="11" spans="2:14" x14ac:dyDescent="0.25">
      <c r="B11" s="59" t="s">
        <v>4</v>
      </c>
      <c r="C11" s="60" t="s">
        <v>32</v>
      </c>
      <c r="D11" s="61">
        <f>D10/C10 -1</f>
        <v>-0.29686818459391084</v>
      </c>
      <c r="E11" s="61">
        <f t="shared" ref="E11:H11" si="4">E10/D10 -1</f>
        <v>0.63014888337468977</v>
      </c>
      <c r="F11" s="61">
        <f t="shared" si="4"/>
        <v>7.2532156176269069E-2</v>
      </c>
      <c r="G11" s="61">
        <f t="shared" si="4"/>
        <v>4.6977008231620765E-2</v>
      </c>
      <c r="H11" s="62">
        <f t="shared" si="4"/>
        <v>0.13223532601328447</v>
      </c>
      <c r="I11" s="55">
        <f>AVERAGE(D11:H11)</f>
        <v>0.11700503784039065</v>
      </c>
    </row>
    <row r="12" spans="2:14" x14ac:dyDescent="0.25">
      <c r="B12" s="5" t="s">
        <v>5</v>
      </c>
      <c r="C12" s="3">
        <v>4106</v>
      </c>
      <c r="D12" s="56">
        <v>4061</v>
      </c>
      <c r="E12" s="56">
        <v>6580</v>
      </c>
      <c r="F12" s="56">
        <v>4946</v>
      </c>
      <c r="G12" s="56">
        <v>6331</v>
      </c>
      <c r="H12" s="57">
        <v>7286</v>
      </c>
      <c r="I12" s="58">
        <f>AVERAGE(C12:H12)</f>
        <v>5551.666666666667</v>
      </c>
    </row>
    <row r="13" spans="2:14" x14ac:dyDescent="0.25">
      <c r="B13" s="5" t="s">
        <v>5</v>
      </c>
      <c r="C13" s="3" t="s">
        <v>32</v>
      </c>
      <c r="D13" s="8">
        <f>D12/C12 -1</f>
        <v>-1.0959571358986842E-2</v>
      </c>
      <c r="E13" s="8">
        <f t="shared" ref="E13:H13" si="5">E12/D12 -1</f>
        <v>0.62029056882541256</v>
      </c>
      <c r="F13" s="8">
        <f t="shared" si="5"/>
        <v>-0.2483282674772036</v>
      </c>
      <c r="G13" s="8">
        <f t="shared" si="5"/>
        <v>0.28002426202992314</v>
      </c>
      <c r="H13" s="54">
        <f t="shared" si="5"/>
        <v>0.15084504817564359</v>
      </c>
      <c r="I13" s="55">
        <f t="shared" si="3"/>
        <v>0.15837440803895778</v>
      </c>
      <c r="J13" s="9"/>
      <c r="K13" s="9"/>
      <c r="L13" s="9"/>
      <c r="M13" s="9"/>
      <c r="N13" s="9"/>
    </row>
    <row r="14" spans="2:14" x14ac:dyDescent="0.25">
      <c r="B14" s="59" t="s">
        <v>6</v>
      </c>
      <c r="C14" s="3">
        <v>22878</v>
      </c>
      <c r="D14" s="56">
        <v>21325</v>
      </c>
      <c r="E14" s="56">
        <v>25228</v>
      </c>
      <c r="F14" s="56">
        <v>32748</v>
      </c>
      <c r="G14" s="56">
        <v>31477</v>
      </c>
      <c r="H14" s="57">
        <v>32833</v>
      </c>
      <c r="I14" s="58">
        <f>AVERAGE(C14:H14)</f>
        <v>27748.166666666668</v>
      </c>
    </row>
    <row r="15" spans="2:14" x14ac:dyDescent="0.25">
      <c r="B15" s="59" t="s">
        <v>6</v>
      </c>
      <c r="C15" s="60" t="s">
        <v>32</v>
      </c>
      <c r="D15" s="61">
        <f>D14/C14 -1</f>
        <v>-6.7881807850336595E-2</v>
      </c>
      <c r="E15" s="61">
        <f t="shared" ref="E15:G15" si="6">E14/D14 -1</f>
        <v>0.18302461899179367</v>
      </c>
      <c r="F15" s="61">
        <f t="shared" si="6"/>
        <v>0.29808149674964324</v>
      </c>
      <c r="G15" s="61">
        <f t="shared" si="6"/>
        <v>-3.8811530475143519E-2</v>
      </c>
      <c r="H15" s="62">
        <f>H14/G14 -1</f>
        <v>4.3079073609302077E-2</v>
      </c>
      <c r="I15" s="55">
        <f t="shared" si="3"/>
        <v>8.349837020505177E-2</v>
      </c>
    </row>
    <row r="16" spans="2:14" x14ac:dyDescent="0.25">
      <c r="B16" s="5" t="s">
        <v>7</v>
      </c>
      <c r="C16" s="3">
        <v>12352</v>
      </c>
      <c r="D16" s="56">
        <v>11264</v>
      </c>
      <c r="E16" s="56">
        <v>14111</v>
      </c>
      <c r="F16" s="56">
        <v>21223</v>
      </c>
      <c r="G16" s="56">
        <v>14695</v>
      </c>
      <c r="H16" s="57">
        <v>14287</v>
      </c>
      <c r="I16" s="58">
        <f>AVERAGE(C16:H16)</f>
        <v>14655.333333333334</v>
      </c>
    </row>
    <row r="17" spans="2:9" x14ac:dyDescent="0.25">
      <c r="B17" s="5" t="s">
        <v>7</v>
      </c>
      <c r="C17" s="3" t="s">
        <v>32</v>
      </c>
      <c r="D17" s="8">
        <f>D16/C16 -1</f>
        <v>-8.8082901554404125E-2</v>
      </c>
      <c r="E17" s="8">
        <f t="shared" ref="E17:H17" si="7">E16/D16 -1</f>
        <v>0.25275213068181812</v>
      </c>
      <c r="F17" s="8">
        <f t="shared" si="7"/>
        <v>0.50400396853518536</v>
      </c>
      <c r="G17" s="8">
        <f t="shared" si="7"/>
        <v>-0.30759082127880133</v>
      </c>
      <c r="H17" s="54">
        <f t="shared" si="7"/>
        <v>-2.7764545763865223E-2</v>
      </c>
      <c r="I17" s="55">
        <f t="shared" si="3"/>
        <v>6.6663566123986565E-2</v>
      </c>
    </row>
    <row r="18" spans="2:9" ht="15.75" thickBot="1" x14ac:dyDescent="0.3">
      <c r="B18" s="26" t="s">
        <v>8</v>
      </c>
      <c r="C18" s="27">
        <v>162819</v>
      </c>
      <c r="D18" s="28">
        <v>143713</v>
      </c>
      <c r="E18" s="28">
        <v>134836</v>
      </c>
      <c r="F18" s="28">
        <v>135405</v>
      </c>
      <c r="G18" s="28">
        <v>143566</v>
      </c>
      <c r="H18" s="29">
        <v>152987</v>
      </c>
      <c r="I18" s="34">
        <f t="shared" si="3"/>
        <v>142101.4</v>
      </c>
    </row>
    <row r="19" spans="2:9" ht="15.75" thickBot="1" x14ac:dyDescent="0.3">
      <c r="B19" s="30" t="s">
        <v>8</v>
      </c>
      <c r="C19" s="31" t="s">
        <v>32</v>
      </c>
      <c r="D19" s="32">
        <f>D18/C18 -1</f>
        <v>-0.11734502730025365</v>
      </c>
      <c r="E19" s="32">
        <f t="shared" ref="E19:H19" si="8">E18/D18 -1</f>
        <v>-6.1768942266879123E-2</v>
      </c>
      <c r="F19" s="32">
        <f t="shared" si="8"/>
        <v>4.2199412619774446E-3</v>
      </c>
      <c r="G19" s="32">
        <f t="shared" si="8"/>
        <v>6.0271038735644877E-2</v>
      </c>
      <c r="H19" s="33">
        <f t="shared" si="8"/>
        <v>6.56213866792974E-2</v>
      </c>
      <c r="I19" s="35">
        <f t="shared" si="3"/>
        <v>-9.8003205780426098E-3</v>
      </c>
    </row>
    <row r="20" spans="2:9" x14ac:dyDescent="0.25">
      <c r="B20" s="11" t="s">
        <v>9</v>
      </c>
      <c r="C20" s="11"/>
      <c r="D20" s="11"/>
      <c r="E20" s="11"/>
      <c r="F20" s="11"/>
      <c r="G20" s="11"/>
      <c r="H20" s="11"/>
      <c r="I20" s="11"/>
    </row>
    <row r="21" spans="2:9" x14ac:dyDescent="0.25">
      <c r="B21" s="15" t="s">
        <v>3</v>
      </c>
      <c r="C21" s="16">
        <v>105341</v>
      </c>
      <c r="D21" s="16">
        <v>100887</v>
      </c>
      <c r="E21" s="16">
        <v>127877</v>
      </c>
      <c r="F21" s="16">
        <v>120805</v>
      </c>
      <c r="G21" s="16">
        <v>100544</v>
      </c>
      <c r="H21" s="22">
        <v>91479</v>
      </c>
      <c r="I21" s="14">
        <f>AVERAGE(C21:H21)</f>
        <v>107822.16666666667</v>
      </c>
    </row>
    <row r="22" spans="2:9" x14ac:dyDescent="0.25">
      <c r="B22" s="59" t="s">
        <v>3</v>
      </c>
      <c r="C22" s="60" t="s">
        <v>32</v>
      </c>
      <c r="D22" s="8">
        <f>D21/C21 -1</f>
        <v>-4.2281732658698945E-2</v>
      </c>
      <c r="E22" s="8">
        <f t="shared" ref="E22:H22" si="9">E21/D21 -1</f>
        <v>0.26752703519779564</v>
      </c>
      <c r="F22" s="8">
        <f t="shared" si="9"/>
        <v>-5.5303142863845745E-2</v>
      </c>
      <c r="G22" s="8">
        <f t="shared" si="9"/>
        <v>-0.16771656802284673</v>
      </c>
      <c r="H22" s="54">
        <f t="shared" si="9"/>
        <v>-9.0159532145130505E-2</v>
      </c>
      <c r="I22" s="8">
        <f t="shared" ref="I22:I30" si="10">AVERAGE(C22:H22)</f>
        <v>-1.7586788098545258E-2</v>
      </c>
    </row>
    <row r="23" spans="2:9" x14ac:dyDescent="0.25">
      <c r="B23" s="5" t="s">
        <v>10</v>
      </c>
      <c r="C23" s="3">
        <v>37378</v>
      </c>
      <c r="D23" s="3">
        <v>36766</v>
      </c>
      <c r="E23" s="3">
        <v>39440</v>
      </c>
      <c r="F23" s="3">
        <v>42117</v>
      </c>
      <c r="G23" s="3">
        <v>43715</v>
      </c>
      <c r="H23" s="63">
        <v>45680</v>
      </c>
      <c r="I23" s="3">
        <f t="shared" si="10"/>
        <v>40849.333333333336</v>
      </c>
    </row>
    <row r="24" spans="2:9" x14ac:dyDescent="0.25">
      <c r="B24" s="5" t="s">
        <v>10</v>
      </c>
      <c r="C24" s="3" t="s">
        <v>32</v>
      </c>
      <c r="D24" s="8">
        <f>D23/C23 -1</f>
        <v>-1.6373267697576077E-2</v>
      </c>
      <c r="E24" s="8">
        <f t="shared" ref="E24:H24" si="11">E23/D23 -1</f>
        <v>7.2730239895555604E-2</v>
      </c>
      <c r="F24" s="8">
        <f t="shared" si="11"/>
        <v>6.7875253549695813E-2</v>
      </c>
      <c r="G24" s="8">
        <f t="shared" si="11"/>
        <v>3.7941923688771695E-2</v>
      </c>
      <c r="H24" s="54">
        <f t="shared" si="11"/>
        <v>4.4950245911014486E-2</v>
      </c>
      <c r="I24" s="8">
        <f t="shared" si="10"/>
        <v>4.1424879069492306E-2</v>
      </c>
    </row>
    <row r="25" spans="2:9" x14ac:dyDescent="0.25">
      <c r="B25" s="59" t="s">
        <v>11</v>
      </c>
      <c r="C25" s="60">
        <v>32978</v>
      </c>
      <c r="D25" s="60">
        <v>42522</v>
      </c>
      <c r="E25" s="60">
        <v>48849</v>
      </c>
      <c r="F25" s="60">
        <v>54428</v>
      </c>
      <c r="G25" s="60">
        <v>64758</v>
      </c>
      <c r="H25" s="64">
        <v>74834</v>
      </c>
      <c r="I25" s="3">
        <f t="shared" si="10"/>
        <v>53061.5</v>
      </c>
    </row>
    <row r="26" spans="2:9" x14ac:dyDescent="0.25">
      <c r="B26" s="59" t="s">
        <v>11</v>
      </c>
      <c r="C26" s="60" t="s">
        <v>32</v>
      </c>
      <c r="D26" s="8">
        <f>D25/C25 -1</f>
        <v>0.28940505791739946</v>
      </c>
      <c r="E26" s="8">
        <f t="shared" ref="E26:H26" si="12">E25/D25 -1</f>
        <v>0.1487935656836461</v>
      </c>
      <c r="F26" s="8">
        <f t="shared" si="12"/>
        <v>0.11420909332842033</v>
      </c>
      <c r="G26" s="8">
        <f t="shared" si="12"/>
        <v>0.18979201881384578</v>
      </c>
      <c r="H26" s="54">
        <f t="shared" si="12"/>
        <v>0.15559467556132067</v>
      </c>
      <c r="I26" s="8">
        <f t="shared" si="10"/>
        <v>0.17955888226092648</v>
      </c>
    </row>
    <row r="27" spans="2:9" ht="15.75" thickBot="1" x14ac:dyDescent="0.3">
      <c r="B27" s="36" t="s">
        <v>12</v>
      </c>
      <c r="C27" s="27">
        <v>175697</v>
      </c>
      <c r="D27" s="27">
        <v>180175</v>
      </c>
      <c r="E27" s="27">
        <v>216166</v>
      </c>
      <c r="F27" s="27">
        <v>217350</v>
      </c>
      <c r="G27" s="27">
        <v>209017</v>
      </c>
      <c r="H27" s="37">
        <v>211993</v>
      </c>
      <c r="I27" s="27">
        <f t="shared" si="10"/>
        <v>201733</v>
      </c>
    </row>
    <row r="28" spans="2:9" ht="15.75" thickBot="1" x14ac:dyDescent="0.3">
      <c r="B28" s="30" t="s">
        <v>12</v>
      </c>
      <c r="C28" s="32" t="s">
        <v>32</v>
      </c>
      <c r="D28" s="32">
        <f>D27/C27 -1</f>
        <v>2.5487060109165238E-2</v>
      </c>
      <c r="E28" s="32">
        <f t="shared" ref="E28:H28" si="13">E27/D27 -1</f>
        <v>0.19975579297904811</v>
      </c>
      <c r="F28" s="32">
        <f t="shared" si="13"/>
        <v>5.477272096444441E-3</v>
      </c>
      <c r="G28" s="32">
        <f t="shared" si="13"/>
        <v>-3.8339084426040948E-2</v>
      </c>
      <c r="H28" s="33">
        <f t="shared" si="13"/>
        <v>1.4238076328719762E-2</v>
      </c>
      <c r="I28" s="38">
        <f t="shared" si="10"/>
        <v>4.132382341746732E-2</v>
      </c>
    </row>
    <row r="29" spans="2:9" ht="15.75" thickBot="1" x14ac:dyDescent="0.3">
      <c r="B29" s="39" t="s">
        <v>13</v>
      </c>
      <c r="C29" s="40">
        <v>338516</v>
      </c>
      <c r="D29" s="40">
        <v>323888</v>
      </c>
      <c r="E29" s="40">
        <v>351002</v>
      </c>
      <c r="F29" s="40">
        <v>352755</v>
      </c>
      <c r="G29" s="40">
        <v>352583</v>
      </c>
      <c r="H29" s="41">
        <v>364980</v>
      </c>
      <c r="I29" s="42">
        <f t="shared" si="10"/>
        <v>347287.33333333331</v>
      </c>
    </row>
    <row r="30" spans="2:9" ht="15.75" thickBot="1" x14ac:dyDescent="0.3">
      <c r="B30" s="43" t="s">
        <v>13</v>
      </c>
      <c r="C30" s="44" t="s">
        <v>32</v>
      </c>
      <c r="D30" s="45">
        <f>D29/C29 -1</f>
        <v>-4.3212137683300011E-2</v>
      </c>
      <c r="E30" s="45">
        <f t="shared" ref="E30:H30" si="14">E29/D29 -1</f>
        <v>8.3714123400681739E-2</v>
      </c>
      <c r="F30" s="45">
        <f t="shared" si="14"/>
        <v>4.994273536902849E-3</v>
      </c>
      <c r="G30" s="45">
        <f t="shared" si="14"/>
        <v>-4.875905373418199E-4</v>
      </c>
      <c r="H30" s="46">
        <f t="shared" si="14"/>
        <v>3.516051539637477E-2</v>
      </c>
      <c r="I30" s="47">
        <f t="shared" si="10"/>
        <v>1.6033836822663506E-2</v>
      </c>
    </row>
    <row r="32" spans="2:9" x14ac:dyDescent="0.25">
      <c r="B32" s="101" t="s">
        <v>31</v>
      </c>
      <c r="C32" s="102"/>
      <c r="D32" s="102"/>
      <c r="E32" s="102"/>
      <c r="F32" s="102"/>
      <c r="G32" s="102"/>
      <c r="H32" s="102"/>
      <c r="I32" s="103"/>
    </row>
    <row r="33" spans="2:9" x14ac:dyDescent="0.25">
      <c r="B33" s="104"/>
      <c r="C33" s="90"/>
      <c r="D33" s="90"/>
      <c r="E33" s="90"/>
      <c r="F33" s="90"/>
      <c r="G33" s="90"/>
      <c r="H33" s="90"/>
      <c r="I33" s="91"/>
    </row>
    <row r="34" spans="2:9" x14ac:dyDescent="0.25">
      <c r="B34" s="1"/>
      <c r="C34" s="6">
        <v>2019</v>
      </c>
      <c r="D34" s="6">
        <f>C34+1</f>
        <v>2020</v>
      </c>
      <c r="E34" s="6">
        <f>D34+1</f>
        <v>2021</v>
      </c>
      <c r="F34" s="6">
        <f>E34+1</f>
        <v>2022</v>
      </c>
      <c r="G34" s="6">
        <f>F34+1</f>
        <v>2023</v>
      </c>
      <c r="H34" s="19">
        <f>G34+1</f>
        <v>2024</v>
      </c>
      <c r="I34" s="92" t="s">
        <v>33</v>
      </c>
    </row>
    <row r="35" spans="2:9" x14ac:dyDescent="0.25">
      <c r="B35" s="17" t="s">
        <v>14</v>
      </c>
      <c r="C35" s="17"/>
      <c r="D35" s="17"/>
      <c r="E35" s="17"/>
      <c r="F35" s="17"/>
      <c r="G35" s="17"/>
      <c r="H35" s="24"/>
      <c r="I35" s="93"/>
    </row>
    <row r="36" spans="2:9" x14ac:dyDescent="0.25">
      <c r="B36" s="11" t="s">
        <v>15</v>
      </c>
      <c r="C36" s="11"/>
      <c r="D36" s="11"/>
      <c r="E36" s="11"/>
      <c r="F36" s="11"/>
      <c r="G36" s="11"/>
      <c r="H36" s="25"/>
      <c r="I36" s="94"/>
    </row>
    <row r="37" spans="2:9" x14ac:dyDescent="0.25">
      <c r="B37" s="13" t="s">
        <v>16</v>
      </c>
      <c r="C37" s="14">
        <v>46236</v>
      </c>
      <c r="D37" s="14">
        <v>42296</v>
      </c>
      <c r="E37" s="14">
        <v>54763</v>
      </c>
      <c r="F37" s="14">
        <v>64115</v>
      </c>
      <c r="G37" s="14">
        <v>62611</v>
      </c>
      <c r="H37" s="23">
        <v>68960</v>
      </c>
      <c r="I37" s="14">
        <f t="shared" ref="I37:I48" si="15">AVERAGE(C37:H37)</f>
        <v>56496.833333333336</v>
      </c>
    </row>
    <row r="38" spans="2:9" x14ac:dyDescent="0.25">
      <c r="B38" s="5" t="s">
        <v>16</v>
      </c>
      <c r="C38" s="8" t="s">
        <v>32</v>
      </c>
      <c r="D38" s="8">
        <f>D37/C37 -1</f>
        <v>-8.5214983995155258E-2</v>
      </c>
      <c r="E38" s="8">
        <f>E37/D37 -1</f>
        <v>0.29475600529600898</v>
      </c>
      <c r="F38" s="8">
        <f>F37/E37 -1</f>
        <v>0.17077223672917841</v>
      </c>
      <c r="G38" s="8">
        <f>G37/F37 -1</f>
        <v>-2.3457849177259571E-2</v>
      </c>
      <c r="H38" s="54">
        <f>H37/G37 -1</f>
        <v>0.10140390666176868</v>
      </c>
      <c r="I38" s="8">
        <f t="shared" si="15"/>
        <v>9.1651863102908251E-2</v>
      </c>
    </row>
    <row r="39" spans="2:9" x14ac:dyDescent="0.25">
      <c r="B39" s="59" t="s">
        <v>17</v>
      </c>
      <c r="C39" s="60">
        <v>37720</v>
      </c>
      <c r="D39" s="60">
        <v>42684</v>
      </c>
      <c r="E39" s="60">
        <v>47493</v>
      </c>
      <c r="F39" s="60">
        <v>60845</v>
      </c>
      <c r="G39" s="60">
        <v>58829</v>
      </c>
      <c r="H39" s="64">
        <v>78304</v>
      </c>
      <c r="I39" s="3">
        <f t="shared" si="15"/>
        <v>54312.5</v>
      </c>
    </row>
    <row r="40" spans="2:9" x14ac:dyDescent="0.25">
      <c r="B40" s="59" t="s">
        <v>17</v>
      </c>
      <c r="C40" s="8" t="s">
        <v>32</v>
      </c>
      <c r="D40" s="8">
        <f>D39/C39 -1</f>
        <v>0.13160127253446441</v>
      </c>
      <c r="E40" s="8">
        <f>E39/D39 -1</f>
        <v>0.11266516727579412</v>
      </c>
      <c r="F40" s="8">
        <f>F39/E39 -1</f>
        <v>0.28113616743520087</v>
      </c>
      <c r="G40" s="8">
        <f>G39/F39 -1</f>
        <v>-3.3133371682143142E-2</v>
      </c>
      <c r="H40" s="54">
        <f>H39/G39 -1</f>
        <v>0.33104421288820141</v>
      </c>
      <c r="I40" s="8">
        <f t="shared" si="15"/>
        <v>0.16466268969030354</v>
      </c>
    </row>
    <row r="41" spans="2:9" x14ac:dyDescent="0.25">
      <c r="B41" s="5" t="s">
        <v>18</v>
      </c>
      <c r="C41" s="3">
        <v>5522</v>
      </c>
      <c r="D41" s="3">
        <v>6643</v>
      </c>
      <c r="E41" s="3">
        <v>7612</v>
      </c>
      <c r="F41" s="3">
        <v>7912</v>
      </c>
      <c r="G41" s="3">
        <v>8061</v>
      </c>
      <c r="H41" s="63">
        <v>8249</v>
      </c>
      <c r="I41" s="3">
        <f t="shared" si="15"/>
        <v>7333.166666666667</v>
      </c>
    </row>
    <row r="42" spans="2:9" x14ac:dyDescent="0.25">
      <c r="B42" s="5" t="s">
        <v>18</v>
      </c>
      <c r="C42" s="8" t="s">
        <v>32</v>
      </c>
      <c r="D42" s="8">
        <f>D41/C41 -1</f>
        <v>0.20300615718942416</v>
      </c>
      <c r="E42" s="8">
        <f>E41/D41 -1</f>
        <v>0.14586783079933774</v>
      </c>
      <c r="F42" s="8">
        <f>F41/E41 -1</f>
        <v>3.941145559642667E-2</v>
      </c>
      <c r="G42" s="8">
        <f>G41/F41 -1</f>
        <v>1.8832153690596654E-2</v>
      </c>
      <c r="H42" s="54">
        <f>H41/G41 -1</f>
        <v>2.3322168465450988E-2</v>
      </c>
      <c r="I42" s="8">
        <f t="shared" si="15"/>
        <v>8.6087953148247243E-2</v>
      </c>
    </row>
    <row r="43" spans="2:9" x14ac:dyDescent="0.25">
      <c r="B43" s="59" t="s">
        <v>19</v>
      </c>
      <c r="C43" s="60">
        <v>5980</v>
      </c>
      <c r="D43" s="60">
        <v>4996</v>
      </c>
      <c r="E43" s="60">
        <v>6000</v>
      </c>
      <c r="F43" s="60">
        <v>9982</v>
      </c>
      <c r="G43" s="60">
        <v>5985</v>
      </c>
      <c r="H43" s="64">
        <v>9967</v>
      </c>
      <c r="I43" s="3">
        <f t="shared" si="15"/>
        <v>7151.666666666667</v>
      </c>
    </row>
    <row r="44" spans="2:9" x14ac:dyDescent="0.25">
      <c r="B44" s="59" t="s">
        <v>19</v>
      </c>
      <c r="C44" s="8" t="s">
        <v>32</v>
      </c>
      <c r="D44" s="8">
        <f>D43/C43 -1</f>
        <v>-0.16454849498327762</v>
      </c>
      <c r="E44" s="8">
        <f>E43/D43 -1</f>
        <v>0.20096076861489198</v>
      </c>
      <c r="F44" s="8">
        <f>F43/E43 -1</f>
        <v>0.66366666666666663</v>
      </c>
      <c r="G44" s="8">
        <f>G43/F43 -1</f>
        <v>-0.40042075736325389</v>
      </c>
      <c r="H44" s="54">
        <f>H43/G43 -1</f>
        <v>0.6653299916457811</v>
      </c>
      <c r="I44" s="8">
        <f t="shared" si="15"/>
        <v>0.19299763491616165</v>
      </c>
    </row>
    <row r="45" spans="2:9" x14ac:dyDescent="0.25">
      <c r="B45" s="5" t="s">
        <v>20</v>
      </c>
      <c r="C45" s="3">
        <v>10260</v>
      </c>
      <c r="D45" s="3">
        <v>8773</v>
      </c>
      <c r="E45" s="3">
        <v>9613</v>
      </c>
      <c r="F45" s="3">
        <v>11128</v>
      </c>
      <c r="G45" s="3">
        <v>9822</v>
      </c>
      <c r="H45" s="63">
        <v>10912</v>
      </c>
      <c r="I45" s="3">
        <f t="shared" si="15"/>
        <v>10084.666666666666</v>
      </c>
    </row>
    <row r="46" spans="2:9" x14ac:dyDescent="0.25">
      <c r="B46" s="5" t="s">
        <v>20</v>
      </c>
      <c r="C46" s="8" t="s">
        <v>32</v>
      </c>
      <c r="D46" s="8">
        <f>D45/C45 -1</f>
        <v>-0.14493177387914224</v>
      </c>
      <c r="E46" s="8">
        <f>E45/D45 -1</f>
        <v>9.5748318705118018E-2</v>
      </c>
      <c r="F46" s="8">
        <f>F45/E45 -1</f>
        <v>0.157599084572974</v>
      </c>
      <c r="G46" s="8">
        <f>G45/F45 -1</f>
        <v>-0.11736161035226456</v>
      </c>
      <c r="H46" s="54">
        <f>H45/G45 -1</f>
        <v>0.1109753614335165</v>
      </c>
      <c r="I46" s="8">
        <f t="shared" si="15"/>
        <v>2.0405876096040342E-2</v>
      </c>
    </row>
    <row r="47" spans="2:9" ht="15.75" thickBot="1" x14ac:dyDescent="0.3">
      <c r="B47" s="26" t="s">
        <v>21</v>
      </c>
      <c r="C47" s="48">
        <v>105718</v>
      </c>
      <c r="D47" s="48">
        <v>105392</v>
      </c>
      <c r="E47" s="48">
        <v>125481</v>
      </c>
      <c r="F47" s="48">
        <v>153982</v>
      </c>
      <c r="G47" s="48">
        <v>145308</v>
      </c>
      <c r="H47" s="49">
        <v>176392</v>
      </c>
      <c r="I47" s="27">
        <f t="shared" si="15"/>
        <v>135378.83333333334</v>
      </c>
    </row>
    <row r="48" spans="2:9" ht="15.75" thickBot="1" x14ac:dyDescent="0.3">
      <c r="B48" s="30" t="s">
        <v>21</v>
      </c>
      <c r="C48" s="31" t="s">
        <v>32</v>
      </c>
      <c r="D48" s="32">
        <f>D47/C47 -1</f>
        <v>-3.0836754384305776E-3</v>
      </c>
      <c r="E48" s="32">
        <f>E47/D47 -1</f>
        <v>0.19061219067860935</v>
      </c>
      <c r="F48" s="32">
        <f>F47/E47 -1</f>
        <v>0.22713398841258825</v>
      </c>
      <c r="G48" s="32">
        <f>G47/F47 -1</f>
        <v>-5.633125949786344E-2</v>
      </c>
      <c r="H48" s="33">
        <f>H47/G47 -1</f>
        <v>0.21391802240757563</v>
      </c>
      <c r="I48" s="38">
        <f t="shared" si="15"/>
        <v>0.11444985331249584</v>
      </c>
    </row>
    <row r="49" spans="2:9" x14ac:dyDescent="0.25">
      <c r="B49" s="50" t="s">
        <v>22</v>
      </c>
      <c r="C49" s="50" t="s">
        <v>32</v>
      </c>
      <c r="D49" s="50"/>
      <c r="E49" s="50"/>
      <c r="F49" s="50"/>
      <c r="G49" s="50"/>
      <c r="H49" s="51"/>
      <c r="I49" s="50"/>
    </row>
    <row r="50" spans="2:9" x14ac:dyDescent="0.25">
      <c r="B50" s="15" t="s">
        <v>20</v>
      </c>
      <c r="C50" s="14">
        <v>91807</v>
      </c>
      <c r="D50" s="14">
        <v>98667</v>
      </c>
      <c r="E50" s="14">
        <v>109106</v>
      </c>
      <c r="F50" s="14">
        <v>98959</v>
      </c>
      <c r="G50" s="14">
        <v>95281</v>
      </c>
      <c r="H50" s="23">
        <v>85750</v>
      </c>
      <c r="I50" s="14">
        <f t="shared" ref="I50:I57" si="16">AVERAGE(C50:H50)</f>
        <v>96595</v>
      </c>
    </row>
    <row r="51" spans="2:9" x14ac:dyDescent="0.25">
      <c r="B51" s="59" t="s">
        <v>20</v>
      </c>
      <c r="C51" s="3" t="s">
        <v>32</v>
      </c>
      <c r="D51" s="8">
        <f>D50/C50 -1</f>
        <v>7.4721971091529005E-2</v>
      </c>
      <c r="E51" s="8">
        <f>E50/D50 -1</f>
        <v>0.10580031824216807</v>
      </c>
      <c r="F51" s="8">
        <f>F50/E50 -1</f>
        <v>-9.3001301486627663E-2</v>
      </c>
      <c r="G51" s="8">
        <f>G50/F50 -1</f>
        <v>-3.716690750714946E-2</v>
      </c>
      <c r="H51" s="54">
        <f>H50/G50 -1</f>
        <v>-0.1000304362884521</v>
      </c>
      <c r="I51" s="8">
        <f t="shared" si="16"/>
        <v>-9.9352711897064301E-3</v>
      </c>
    </row>
    <row r="52" spans="2:9" x14ac:dyDescent="0.25">
      <c r="B52" s="59" t="s">
        <v>23</v>
      </c>
      <c r="C52" s="3">
        <v>50503</v>
      </c>
      <c r="D52" s="3">
        <v>54490</v>
      </c>
      <c r="E52" s="3">
        <v>53325</v>
      </c>
      <c r="F52" s="3">
        <v>49142</v>
      </c>
      <c r="G52" s="3">
        <v>49848</v>
      </c>
      <c r="H52" s="63">
        <v>45888</v>
      </c>
      <c r="I52" s="3">
        <f t="shared" si="16"/>
        <v>50532.666666666664</v>
      </c>
    </row>
    <row r="53" spans="2:9" x14ac:dyDescent="0.25">
      <c r="B53" s="59" t="s">
        <v>23</v>
      </c>
      <c r="C53" s="3" t="s">
        <v>32</v>
      </c>
      <c r="D53" s="8">
        <f>D52/C52 -1</f>
        <v>7.8945805199691188E-2</v>
      </c>
      <c r="E53" s="8">
        <f>E52/D52 -1</f>
        <v>-2.1380069737566565E-2</v>
      </c>
      <c r="F53" s="8">
        <f>F52/E52 -1</f>
        <v>-7.8443506797937212E-2</v>
      </c>
      <c r="G53" s="8">
        <f>G52/F52 -1</f>
        <v>1.4366529648772941E-2</v>
      </c>
      <c r="H53" s="54">
        <f>H52/G52 -1</f>
        <v>-7.9441502166586409E-2</v>
      </c>
      <c r="I53" s="8">
        <f t="shared" si="16"/>
        <v>-1.7190548770725213E-2</v>
      </c>
    </row>
    <row r="54" spans="2:9" ht="15.75" thickBot="1" x14ac:dyDescent="0.3">
      <c r="B54" s="13" t="s">
        <v>24</v>
      </c>
      <c r="C54" s="14">
        <v>142310</v>
      </c>
      <c r="D54" s="14">
        <v>153157</v>
      </c>
      <c r="E54" s="14">
        <v>162431</v>
      </c>
      <c r="F54" s="14">
        <v>148101</v>
      </c>
      <c r="G54" s="14">
        <v>145129</v>
      </c>
      <c r="H54" s="23">
        <v>131638</v>
      </c>
      <c r="I54" s="14">
        <f t="shared" si="16"/>
        <v>147127.66666666666</v>
      </c>
    </row>
    <row r="55" spans="2:9" ht="15.75" thickBot="1" x14ac:dyDescent="0.3">
      <c r="B55" s="30" t="s">
        <v>24</v>
      </c>
      <c r="C55" s="31" t="s">
        <v>32</v>
      </c>
      <c r="D55" s="32">
        <f>D54/C54 -1</f>
        <v>7.6220926147143597E-2</v>
      </c>
      <c r="E55" s="32">
        <f>E54/D54 -1</f>
        <v>6.0552243775994663E-2</v>
      </c>
      <c r="F55" s="32">
        <f>F54/E54 -1</f>
        <v>-8.8222075835277747E-2</v>
      </c>
      <c r="G55" s="32">
        <f>G54/F54 -1</f>
        <v>-2.0067386445736357E-2</v>
      </c>
      <c r="H55" s="32">
        <f>H54/G54 -1</f>
        <v>-9.2958678141515483E-2</v>
      </c>
      <c r="I55" s="32">
        <f t="shared" si="16"/>
        <v>-1.2894994099878265E-2</v>
      </c>
    </row>
    <row r="56" spans="2:9" ht="15.75" thickBot="1" x14ac:dyDescent="0.3">
      <c r="B56" s="13" t="s">
        <v>25</v>
      </c>
      <c r="C56" s="14">
        <v>248028</v>
      </c>
      <c r="D56" s="14">
        <v>258549</v>
      </c>
      <c r="E56" s="14">
        <v>287912</v>
      </c>
      <c r="F56" s="14">
        <v>302083</v>
      </c>
      <c r="G56" s="14">
        <v>290437</v>
      </c>
      <c r="H56" s="23">
        <v>308030</v>
      </c>
      <c r="I56" s="14">
        <f t="shared" si="16"/>
        <v>282506.5</v>
      </c>
    </row>
    <row r="57" spans="2:9" ht="15.75" thickBot="1" x14ac:dyDescent="0.3">
      <c r="B57" s="43" t="s">
        <v>25</v>
      </c>
      <c r="C57" s="45" t="s">
        <v>32</v>
      </c>
      <c r="D57" s="45">
        <f>D56/C56 -1</f>
        <v>4.2418597900237165E-2</v>
      </c>
      <c r="E57" s="45">
        <f>E56/D56 -1</f>
        <v>0.11356841449783217</v>
      </c>
      <c r="F57" s="45">
        <f>F56/E56 -1</f>
        <v>4.9219900525160565E-2</v>
      </c>
      <c r="G57" s="45">
        <f>G56/F56 -1</f>
        <v>-3.8552318402558239E-2</v>
      </c>
      <c r="H57" s="45">
        <f>H56/G56 -1</f>
        <v>6.0574238130816749E-2</v>
      </c>
      <c r="I57" s="45">
        <f t="shared" si="16"/>
        <v>4.5445766530297679E-2</v>
      </c>
    </row>
    <row r="59" spans="2:9" x14ac:dyDescent="0.25">
      <c r="B59" s="101" t="s">
        <v>31</v>
      </c>
      <c r="C59" s="102"/>
      <c r="D59" s="102"/>
      <c r="E59" s="102"/>
      <c r="F59" s="102"/>
      <c r="G59" s="102"/>
      <c r="H59" s="102"/>
      <c r="I59" s="103"/>
    </row>
    <row r="60" spans="2:9" x14ac:dyDescent="0.25">
      <c r="B60" s="104"/>
      <c r="C60" s="90"/>
      <c r="D60" s="90"/>
      <c r="E60" s="90"/>
      <c r="F60" s="90"/>
      <c r="G60" s="90"/>
      <c r="H60" s="90"/>
      <c r="I60" s="91"/>
    </row>
    <row r="61" spans="2:9" x14ac:dyDescent="0.25">
      <c r="B61" s="1"/>
      <c r="C61" s="6">
        <v>2019</v>
      </c>
      <c r="D61" s="6">
        <f>C61+1</f>
        <v>2020</v>
      </c>
      <c r="E61" s="6">
        <f>D61+1</f>
        <v>2021</v>
      </c>
      <c r="F61" s="6">
        <f>E61+1</f>
        <v>2022</v>
      </c>
      <c r="G61" s="6">
        <f>F61+1</f>
        <v>2023</v>
      </c>
      <c r="H61" s="6">
        <f>G61+1</f>
        <v>2024</v>
      </c>
      <c r="I61" s="92" t="s">
        <v>33</v>
      </c>
    </row>
    <row r="62" spans="2:9" x14ac:dyDescent="0.25">
      <c r="B62" s="17" t="s">
        <v>14</v>
      </c>
      <c r="C62" s="17"/>
      <c r="D62" s="17"/>
      <c r="E62" s="17"/>
      <c r="F62" s="17"/>
      <c r="G62" s="17"/>
      <c r="H62" s="24"/>
      <c r="I62" s="93"/>
    </row>
    <row r="63" spans="2:9" x14ac:dyDescent="0.25">
      <c r="B63" s="11" t="s">
        <v>26</v>
      </c>
      <c r="C63" s="11"/>
      <c r="D63" s="11"/>
      <c r="E63" s="11"/>
      <c r="F63" s="11"/>
      <c r="G63" s="11"/>
      <c r="H63" s="11"/>
      <c r="I63" s="94"/>
    </row>
    <row r="64" spans="2:9" ht="30" x14ac:dyDescent="0.25">
      <c r="B64" s="53" t="s">
        <v>36</v>
      </c>
      <c r="C64" s="16">
        <v>45174</v>
      </c>
      <c r="D64" s="16">
        <v>50779</v>
      </c>
      <c r="E64" s="16">
        <v>57365</v>
      </c>
      <c r="F64" s="16">
        <v>64849</v>
      </c>
      <c r="G64" s="16">
        <v>73812</v>
      </c>
      <c r="H64" s="16">
        <v>83276</v>
      </c>
      <c r="I64" s="16">
        <f t="shared" ref="I64:I73" si="17">AVERAGE(C64:H64)</f>
        <v>62542.5</v>
      </c>
    </row>
    <row r="65" spans="2:9" ht="30" x14ac:dyDescent="0.25">
      <c r="B65" s="65" t="s">
        <v>36</v>
      </c>
      <c r="C65" s="60" t="s">
        <v>32</v>
      </c>
      <c r="D65" s="8">
        <f>D64/C64 -1</f>
        <v>0.12407579581175021</v>
      </c>
      <c r="E65" s="8">
        <f>E64/D64 -1</f>
        <v>0.12969928513755691</v>
      </c>
      <c r="F65" s="8">
        <f>F64/E64 -1</f>
        <v>0.13046282576483925</v>
      </c>
      <c r="G65" s="8">
        <f>G64/F64 -1</f>
        <v>0.13821338802448757</v>
      </c>
      <c r="H65" s="8">
        <f>H64/G64 -1</f>
        <v>0.12821763398905328</v>
      </c>
      <c r="I65" s="8">
        <f t="shared" si="17"/>
        <v>0.13013378574553744</v>
      </c>
    </row>
    <row r="66" spans="2:9" x14ac:dyDescent="0.25">
      <c r="B66" s="5" t="s">
        <v>27</v>
      </c>
      <c r="C66" s="3">
        <v>45898</v>
      </c>
      <c r="D66" s="3">
        <v>14966</v>
      </c>
      <c r="E66" s="3">
        <v>5562</v>
      </c>
      <c r="F66" s="3">
        <v>-3068</v>
      </c>
      <c r="G66" s="3">
        <v>-214</v>
      </c>
      <c r="H66" s="3">
        <v>-19154</v>
      </c>
      <c r="I66" s="60">
        <f t="shared" si="17"/>
        <v>7331.666666666667</v>
      </c>
    </row>
    <row r="67" spans="2:9" x14ac:dyDescent="0.25">
      <c r="B67" s="5" t="s">
        <v>27</v>
      </c>
      <c r="C67" s="3" t="s">
        <v>32</v>
      </c>
      <c r="D67" s="8">
        <f>D66/C66 - 1</f>
        <v>-0.67392914723953112</v>
      </c>
      <c r="E67" s="8">
        <f>E66/D66 - 1</f>
        <v>-0.62835761058399031</v>
      </c>
      <c r="F67" s="8">
        <f>F66/E66 - 1</f>
        <v>-1.5516001438331535</v>
      </c>
      <c r="G67" s="8">
        <f>G66/F66 - 1</f>
        <v>-0.93024771838331155</v>
      </c>
      <c r="H67" s="8">
        <f>H66/G66 - 1</f>
        <v>88.504672897196258</v>
      </c>
      <c r="I67" s="8">
        <f t="shared" si="17"/>
        <v>16.944107655431253</v>
      </c>
    </row>
    <row r="68" spans="2:9" x14ac:dyDescent="0.25">
      <c r="B68" s="59" t="s">
        <v>28</v>
      </c>
      <c r="C68" s="60">
        <v>-584</v>
      </c>
      <c r="D68" s="60">
        <v>-406</v>
      </c>
      <c r="E68" s="66">
        <v>163</v>
      </c>
      <c r="F68" s="60">
        <v>-11109</v>
      </c>
      <c r="G68" s="60">
        <v>-11452</v>
      </c>
      <c r="H68" s="60">
        <v>-7172</v>
      </c>
      <c r="I68" s="60">
        <f t="shared" si="17"/>
        <v>-5093.333333333333</v>
      </c>
    </row>
    <row r="69" spans="2:9" x14ac:dyDescent="0.25">
      <c r="B69" s="59" t="s">
        <v>37</v>
      </c>
      <c r="C69" s="60" t="s">
        <v>32</v>
      </c>
      <c r="D69" s="8">
        <f>D68/C68 -1</f>
        <v>-0.3047945205479452</v>
      </c>
      <c r="E69" s="8">
        <f>E68/D68 -1</f>
        <v>-1.4014778325123154</v>
      </c>
      <c r="F69" s="8">
        <f>F68/E68 -1</f>
        <v>-69.153374233128829</v>
      </c>
      <c r="G69" s="8">
        <f>G68/F68 -1</f>
        <v>3.0875866414618702E-2</v>
      </c>
      <c r="H69" s="8">
        <f>H68/G68 -1</f>
        <v>-0.37373384561648615</v>
      </c>
      <c r="I69" s="8">
        <f t="shared" si="17"/>
        <v>-14.24050091307819</v>
      </c>
    </row>
    <row r="70" spans="2:9" ht="15.75" thickBot="1" x14ac:dyDescent="0.3">
      <c r="B70" s="13" t="s">
        <v>29</v>
      </c>
      <c r="C70" s="14">
        <v>90488</v>
      </c>
      <c r="D70" s="14">
        <v>65339</v>
      </c>
      <c r="E70" s="14">
        <v>63090</v>
      </c>
      <c r="F70" s="14">
        <v>50672</v>
      </c>
      <c r="G70" s="14">
        <v>62146</v>
      </c>
      <c r="H70" s="14">
        <v>56950</v>
      </c>
      <c r="I70" s="16">
        <f t="shared" si="17"/>
        <v>64780.833333333336</v>
      </c>
    </row>
    <row r="71" spans="2:9" ht="15.75" thickBot="1" x14ac:dyDescent="0.3">
      <c r="B71" s="30" t="s">
        <v>29</v>
      </c>
      <c r="C71" s="31" t="s">
        <v>32</v>
      </c>
      <c r="D71" s="32">
        <f>D70/C70 -1</f>
        <v>-0.27792635487578465</v>
      </c>
      <c r="E71" s="32">
        <f>E70/D70 -1</f>
        <v>-3.4420483937617652E-2</v>
      </c>
      <c r="F71" s="32">
        <f>F70/E70 -1</f>
        <v>-0.19682992550324929</v>
      </c>
      <c r="G71" s="32">
        <f>G70/F70 -1</f>
        <v>0.22643669087464469</v>
      </c>
      <c r="H71" s="32">
        <f>H70/G70 -1</f>
        <v>-8.3609564573745687E-2</v>
      </c>
      <c r="I71" s="32">
        <f t="shared" si="17"/>
        <v>-7.3269927603150514E-2</v>
      </c>
    </row>
    <row r="72" spans="2:9" ht="15.75" thickBot="1" x14ac:dyDescent="0.3">
      <c r="B72" s="15" t="s">
        <v>30</v>
      </c>
      <c r="C72" s="16">
        <v>338516</v>
      </c>
      <c r="D72" s="16">
        <v>323888</v>
      </c>
      <c r="E72" s="16">
        <v>351002</v>
      </c>
      <c r="F72" s="16">
        <v>352755</v>
      </c>
      <c r="G72" s="16">
        <v>352583</v>
      </c>
      <c r="H72" s="16">
        <v>364980</v>
      </c>
      <c r="I72" s="16">
        <f t="shared" si="17"/>
        <v>347287.33333333331</v>
      </c>
    </row>
    <row r="73" spans="2:9" ht="15.75" thickBot="1" x14ac:dyDescent="0.3">
      <c r="B73" s="43" t="s">
        <v>30</v>
      </c>
      <c r="C73" s="45" t="s">
        <v>32</v>
      </c>
      <c r="D73" s="45">
        <f>D72/C72 -1</f>
        <v>-4.3212137683300011E-2</v>
      </c>
      <c r="E73" s="45">
        <f>E72/D72 -1</f>
        <v>8.3714123400681739E-2</v>
      </c>
      <c r="F73" s="45">
        <f>F72/E72 -1</f>
        <v>4.994273536902849E-3</v>
      </c>
      <c r="G73" s="45">
        <f>G72/F72 -1</f>
        <v>-4.875905373418199E-4</v>
      </c>
      <c r="H73" s="45">
        <f>H72/G72 -1</f>
        <v>3.516051539637477E-2</v>
      </c>
      <c r="I73" s="45">
        <f t="shared" si="17"/>
        <v>1.6033836822663506E-2</v>
      </c>
    </row>
    <row r="75" spans="2:9" x14ac:dyDescent="0.25">
      <c r="B75" s="52" t="s">
        <v>34</v>
      </c>
    </row>
    <row r="76" spans="2:9" x14ac:dyDescent="0.25">
      <c r="B76" s="95" t="s">
        <v>35</v>
      </c>
    </row>
    <row r="77" spans="2:9" x14ac:dyDescent="0.25">
      <c r="B77" s="96"/>
    </row>
    <row r="78" spans="2:9" x14ac:dyDescent="0.25">
      <c r="B78" s="96"/>
    </row>
    <row r="79" spans="2:9" x14ac:dyDescent="0.25">
      <c r="B79" s="96"/>
    </row>
    <row r="80" spans="2:9" x14ac:dyDescent="0.25">
      <c r="B80" s="97"/>
    </row>
  </sheetData>
  <mergeCells count="7">
    <mergeCell ref="I61:I63"/>
    <mergeCell ref="B76:B80"/>
    <mergeCell ref="B1:I2"/>
    <mergeCell ref="I3:I5"/>
    <mergeCell ref="I34:I36"/>
    <mergeCell ref="B32:I33"/>
    <mergeCell ref="B59:I60"/>
  </mergeCells>
  <pageMargins left="0.7" right="0.7" top="0.75" bottom="0.75" header="0.3" footer="0.3"/>
  <pageSetup paperSize="9" orientation="portrait" r:id="rId1"/>
  <ignoredErrors>
    <ignoredError sqref="I7:I16" formula="1"/>
    <ignoredError sqref="I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498-3AC2-4B94-B921-A60675BDAC88}">
  <dimension ref="B1:F18"/>
  <sheetViews>
    <sheetView zoomScaleNormal="100" workbookViewId="0">
      <selection activeCell="D6" sqref="D6"/>
    </sheetView>
  </sheetViews>
  <sheetFormatPr defaultRowHeight="15" x14ac:dyDescent="0.25"/>
  <cols>
    <col min="1" max="1" width="3.85546875" customWidth="1"/>
    <col min="2" max="2" width="31.85546875" bestFit="1" customWidth="1"/>
    <col min="3" max="3" width="9.28515625" customWidth="1"/>
    <col min="4" max="4" width="60.7109375" bestFit="1" customWidth="1"/>
    <col min="5" max="5" width="10.85546875" bestFit="1" customWidth="1"/>
    <col min="6" max="6" width="15.7109375" customWidth="1"/>
  </cols>
  <sheetData>
    <row r="1" spans="2:6" ht="15" customHeight="1" x14ac:dyDescent="0.25">
      <c r="B1" s="98" t="s">
        <v>31</v>
      </c>
      <c r="C1" s="98"/>
      <c r="D1" s="98"/>
      <c r="E1" s="98"/>
      <c r="F1" s="98"/>
    </row>
    <row r="2" spans="2:6" ht="15" customHeight="1" x14ac:dyDescent="0.25">
      <c r="B2" s="98"/>
      <c r="C2" s="98"/>
      <c r="D2" s="98"/>
      <c r="E2" s="98"/>
      <c r="F2" s="98"/>
    </row>
    <row r="3" spans="2:6" x14ac:dyDescent="0.25">
      <c r="B3" s="1"/>
      <c r="C3" s="100" t="s">
        <v>33</v>
      </c>
      <c r="D3" s="100" t="s">
        <v>53</v>
      </c>
      <c r="E3" s="105" t="s">
        <v>52</v>
      </c>
      <c r="F3" s="100" t="s">
        <v>38</v>
      </c>
    </row>
    <row r="4" spans="2:6" x14ac:dyDescent="0.25">
      <c r="B4" s="17" t="s">
        <v>0</v>
      </c>
      <c r="C4" s="100"/>
      <c r="D4" s="100"/>
      <c r="E4" s="100"/>
      <c r="F4" s="100"/>
    </row>
    <row r="5" spans="2:6" x14ac:dyDescent="0.25">
      <c r="B5" s="11" t="s">
        <v>1</v>
      </c>
      <c r="C5" s="100"/>
      <c r="D5" s="100"/>
      <c r="E5" s="100"/>
      <c r="F5" s="100"/>
    </row>
    <row r="6" spans="2:6" ht="25.5" x14ac:dyDescent="0.25">
      <c r="B6" s="5" t="s">
        <v>2</v>
      </c>
      <c r="C6" s="55">
        <v>-7.186786724461211E-2</v>
      </c>
      <c r="D6" s="69" t="s">
        <v>40</v>
      </c>
      <c r="E6" s="70" t="s">
        <v>51</v>
      </c>
      <c r="F6" s="70" t="s">
        <v>51</v>
      </c>
    </row>
    <row r="7" spans="2:6" ht="38.25" x14ac:dyDescent="0.25">
      <c r="B7" s="5" t="s">
        <v>3</v>
      </c>
      <c r="C7" s="55">
        <v>-3.333586697108093E-2</v>
      </c>
      <c r="D7" s="69" t="s">
        <v>39</v>
      </c>
      <c r="E7" s="70" t="s">
        <v>51</v>
      </c>
      <c r="F7" s="70" t="s">
        <v>51</v>
      </c>
    </row>
    <row r="8" spans="2:6" ht="25.5" x14ac:dyDescent="0.25">
      <c r="B8" s="59" t="s">
        <v>4</v>
      </c>
      <c r="C8" s="55">
        <v>0.11700503784039065</v>
      </c>
      <c r="D8" s="69" t="s">
        <v>41</v>
      </c>
      <c r="E8" s="70" t="s">
        <v>51</v>
      </c>
      <c r="F8" s="70" t="s">
        <v>51</v>
      </c>
    </row>
    <row r="9" spans="2:6" ht="25.5" x14ac:dyDescent="0.25">
      <c r="B9" s="5" t="s">
        <v>5</v>
      </c>
      <c r="C9" s="55">
        <v>0.15837440803895778</v>
      </c>
      <c r="D9" s="69" t="s">
        <v>42</v>
      </c>
      <c r="E9" s="70" t="s">
        <v>51</v>
      </c>
      <c r="F9" s="70" t="s">
        <v>51</v>
      </c>
    </row>
    <row r="10" spans="2:6" ht="25.5" x14ac:dyDescent="0.25">
      <c r="B10" s="59" t="s">
        <v>6</v>
      </c>
      <c r="C10" s="55">
        <v>8.349837020505177E-2</v>
      </c>
      <c r="D10" s="69" t="s">
        <v>43</v>
      </c>
      <c r="E10" s="70" t="s">
        <v>51</v>
      </c>
      <c r="F10" s="70" t="s">
        <v>51</v>
      </c>
    </row>
    <row r="11" spans="2:6" ht="25.5" x14ac:dyDescent="0.25">
      <c r="B11" s="5" t="s">
        <v>7</v>
      </c>
      <c r="C11" s="55">
        <v>6.6663566123986565E-2</v>
      </c>
      <c r="D11" s="69" t="s">
        <v>44</v>
      </c>
      <c r="E11" s="70" t="s">
        <v>51</v>
      </c>
      <c r="F11" s="70" t="s">
        <v>51</v>
      </c>
    </row>
    <row r="12" spans="2:6" ht="38.25" x14ac:dyDescent="0.25">
      <c r="B12" s="68" t="s">
        <v>8</v>
      </c>
      <c r="C12" s="55">
        <v>-9.8003205780426098E-3</v>
      </c>
      <c r="D12" s="69" t="s">
        <v>45</v>
      </c>
      <c r="E12" s="70" t="s">
        <v>51</v>
      </c>
      <c r="F12" s="70" t="s">
        <v>51</v>
      </c>
    </row>
    <row r="13" spans="2:6" x14ac:dyDescent="0.25">
      <c r="B13" s="11" t="s">
        <v>9</v>
      </c>
      <c r="C13" s="55"/>
      <c r="D13" s="69"/>
      <c r="E13" s="70"/>
      <c r="F13" s="70"/>
    </row>
    <row r="14" spans="2:6" ht="38.25" x14ac:dyDescent="0.25">
      <c r="B14" s="59" t="s">
        <v>3</v>
      </c>
      <c r="C14" s="55">
        <v>-1.7586788098545258E-2</v>
      </c>
      <c r="D14" s="69" t="s">
        <v>46</v>
      </c>
      <c r="E14" s="70" t="s">
        <v>51</v>
      </c>
      <c r="F14" s="70" t="s">
        <v>51</v>
      </c>
    </row>
    <row r="15" spans="2:6" ht="38.25" x14ac:dyDescent="0.25">
      <c r="B15" s="5" t="s">
        <v>10</v>
      </c>
      <c r="C15" s="55">
        <v>4.1424879069492306E-2</v>
      </c>
      <c r="D15" s="69" t="s">
        <v>47</v>
      </c>
      <c r="E15" s="70" t="s">
        <v>51</v>
      </c>
      <c r="F15" s="70" t="s">
        <v>51</v>
      </c>
    </row>
    <row r="16" spans="2:6" ht="38.25" x14ac:dyDescent="0.25">
      <c r="B16" s="59" t="s">
        <v>11</v>
      </c>
      <c r="C16" s="55">
        <v>0.17955888226092648</v>
      </c>
      <c r="D16" s="69" t="s">
        <v>48</v>
      </c>
      <c r="E16" s="70" t="s">
        <v>51</v>
      </c>
      <c r="F16" s="70" t="s">
        <v>51</v>
      </c>
    </row>
    <row r="17" spans="2:6" ht="51" x14ac:dyDescent="0.25">
      <c r="B17" s="68" t="s">
        <v>12</v>
      </c>
      <c r="C17" s="55">
        <v>4.132382341746732E-2</v>
      </c>
      <c r="D17" s="69" t="s">
        <v>49</v>
      </c>
      <c r="E17" s="70" t="s">
        <v>51</v>
      </c>
      <c r="F17" s="70" t="s">
        <v>51</v>
      </c>
    </row>
    <row r="18" spans="2:6" ht="51" x14ac:dyDescent="0.25">
      <c r="B18" s="17" t="s">
        <v>13</v>
      </c>
      <c r="C18" s="55">
        <v>1.6033836822663506E-2</v>
      </c>
      <c r="D18" s="69" t="s">
        <v>50</v>
      </c>
      <c r="E18" s="70" t="s">
        <v>51</v>
      </c>
      <c r="F18" s="70" t="s">
        <v>51</v>
      </c>
    </row>
  </sheetData>
  <mergeCells count="5">
    <mergeCell ref="C3:C5"/>
    <mergeCell ref="B1:F2"/>
    <mergeCell ref="D3:D5"/>
    <mergeCell ref="E3:E5"/>
    <mergeCell ref="F3:F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98E0-73F2-4E45-9201-EE710ADF6D3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a C i E 6 4 A A A D 4 A A A A E g A A A E N v b m Z p Z y 9 Q Y W N r Y W d l L n h t b I S P Q Q u C M B z F 7 0 H f Q X Z 3 m w s E Z c 5 D 1 4 R A i q 5 D h 4 7 0 v 9 D Z / G 4 d + k h 9 h Z S y u n V 8 7 / 3 g v f e 4 3 X k 6 t o 1 3 V V 2 v D S Q o w B R 5 v Z V Q y s a A S h A Y l I r 1 i u 9 l c Z a V 8 i Y a + n j s y w T V 1 l 5 i Q p x z 2 G 2 w 6 S r C K A 3 I K d v l R a 1 a i T 6 w / g / 7 G u b a Q i H B j 6 8 1 g u E o x E E U h g x T T h a X Z x q + B J s W z + m P y b d D Y 4 d O C Q X + I e d k k Z y 8 T 4 g n A A A A / / 8 D A F B L A w Q U A A I A C A A A A C E A z 3 T 8 7 o U B A A A 3 C w A A E w A A A E Z v c m 1 1 b G F z L 1 N l Y 3 R p b 2 4 x L m 3 s 1 V t r g z A U B / B 3 w e 8 Q 7 I s F Z 2 5 q z c Y e R v c B B i v s Y Y w R N V 7 A a t G 0 3 S j 9 7 o t 1 6 y 4 0 T x u y g n n x 5 H 8 g 5 M g P b U U s i 7 o C 9 / 0 T X 5 m G a b Q 5 b 0 Q C J t a C R 6 U A m F n g G p R C m g Z Q 6 7 5 e N 7 F Q y Y O I 3 D u e C b s r 5 n U l R S V b 2 8 q l X L W X E G 6 3 W 7 c V s Z v V G 3 j T x H m x E S 0 U S c Y b m H D J I S U I M w q R W n 1 J u h K x A H K + K i 8 I U n t G A j e X y 0 k h 0 l m I e e S H w k u 9 N O Y 8 n J E k i R K K E u 4 h g Z 8 Z t q Z T p 7 / h r T o e M 3 X D / q o 7 z P a P X f b 0 3 p 9 Y 8 5 x X m R p x 8 b o S 3 X C H Q d 1 F w 6 s 2 r Z v l v C 7 X y 6 p r t n Z / m L P b W X 2 K L Q d I 1 Q F S v M i 9 A z 5 y o s m p J v c 0 u a / J A 0 0 + 0 + S h J m e a H C N d Q z c x / j 7 y f m o a R X X y D Z 9 U F Q y k C q s S I / + o C i t V f q f q B 5 j g C 5 j g t 2 C C E c z f g w E 2 m Q 6 E h h z Q h E c 0 R K H x R j R n i Y Y O h Y Y e 0 H z + v y h i F I 1 o z h K N N x Q a r 0 N D 6 B G N p 7 4 0 4 Y j m f 6 N 5 A w A A / / 8 D A F B L A Q I t A B Q A B g A I A A A A I Q A q 3 a p A 0 g A A A D c B A A A T A A A A A A A A A A A A A A A A A A A A A A B b Q 2 9 u d G V u d F 9 U e X B l c 1 0 u e G 1 s U E s B A i 0 A F A A C A A g A A A A h A M m g o h O u A A A A + A A A A B I A A A A A A A A A A A A A A A A A C w M A A E N v b m Z p Z y 9 Q Y W N r Y W d l L n h t b F B L A Q I t A B Q A A g A I A A A A I Q D P d P z u h Q E A A D c L A A A T A A A A A A A A A A A A A A A A A O k D A A B G b 3 J t d W x h c y 9 T Z W N 0 a W 9 u M S 5 t U E s F B g A A A A A D A A M A w g A A A J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Q Q A A A A A A A A Z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x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I x O j Q 1 O j A 1 L j c y M z c x M D l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k v Q 2 h h b m d l Z C B U e X B l L n t D b 2 x 1 b W 4 x L D B 9 J n F 1 b 3 Q 7 L C Z x d W 9 0 O 1 N l Y 3 R p b 2 4 x L 1 R h Y m x l I D E 5 L 0 N o Y W 5 n Z W Q g V H l w Z S 5 7 Q 2 9 s d W 1 u M i w x f S Z x d W 9 0 O y w m c X V v d D t T Z W N 0 a W 9 u M S 9 U Y W J s Z S A x O S 9 D a G F u Z 2 V k I F R 5 c G U u e 0 N v b H V t b j M s M n 0 m c X V v d D s s J n F 1 b 3 Q 7 U 2 V j d G l v b j E v V G F i b G U g M T k v Q 2 h h b m d l Z C B U e X B l L n t D b 2 x 1 b W 4 0 L D N 9 J n F 1 b 3 Q 7 L C Z x d W 9 0 O 1 N l Y 3 R p b 2 4 x L 1 R h Y m x l I D E 5 L 0 N o Y W 5 n Z W Q g V H l w Z S 5 7 Q 2 9 s d W 1 u N S w 0 f S Z x d W 9 0 O y w m c X V v d D t T Z W N 0 a W 9 u M S 9 U Y W J s Z S A x O S 9 D a G F u Z 2 V k I F R 5 c G U u e 0 N v b H V t b j Y s N X 0 m c X V v d D s s J n F 1 b 3 Q 7 U 2 V j d G l v b j E v V G F i b G U g M T k v Q 2 h h b m d l Z C B U e X B l L n t D b 2 x 1 b W 4 3 L D Z 9 J n F 1 b 3 Q 7 L C Z x d W 9 0 O 1 N l Y 3 R p b 2 4 x L 1 R h Y m x l I D E 5 L 0 N o Y W 5 n Z W Q g V H l w Z S 5 7 Q 2 9 s d W 1 u O C w 3 f S Z x d W 9 0 O y w m c X V v d D t T Z W N 0 a W 9 u M S 9 U Y W J s Z S A x O S 9 D a G F u Z 2 V k I F R 5 c G U u e 0 N v b H V t b j k s O H 0 m c X V v d D s s J n F 1 b 3 Q 7 U 2 V j d G l v b j E v V G F i b G U g M T k v Q 2 h h b m d l Z C B U e X B l L n t D b 2 x 1 b W 4 x M C w 5 f S Z x d W 9 0 O y w m c X V v d D t T Z W N 0 a W 9 u M S 9 U Y W J s Z S A x O S 9 D a G F u Z 2 V k I F R 5 c G U u e 0 N v b H V t b j E x L D E w f S Z x d W 9 0 O y w m c X V v d D t T Z W N 0 a W 9 u M S 9 U Y W J s Z S A x O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k v Q 2 h h b m d l Z C B U e X B l L n t D b 2 x 1 b W 4 x L D B 9 J n F 1 b 3 Q 7 L C Z x d W 9 0 O 1 N l Y 3 R p b 2 4 x L 1 R h Y m x l I D E 5 L 0 N o Y W 5 n Z W Q g V H l w Z S 5 7 Q 2 9 s d W 1 u M i w x f S Z x d W 9 0 O y w m c X V v d D t T Z W N 0 a W 9 u M S 9 U Y W J s Z S A x O S 9 D a G F u Z 2 V k I F R 5 c G U u e 0 N v b H V t b j M s M n 0 m c X V v d D s s J n F 1 b 3 Q 7 U 2 V j d G l v b j E v V G F i b G U g M T k v Q 2 h h b m d l Z C B U e X B l L n t D b 2 x 1 b W 4 0 L D N 9 J n F 1 b 3 Q 7 L C Z x d W 9 0 O 1 N l Y 3 R p b 2 4 x L 1 R h Y m x l I D E 5 L 0 N o Y W 5 n Z W Q g V H l w Z S 5 7 Q 2 9 s d W 1 u N S w 0 f S Z x d W 9 0 O y w m c X V v d D t T Z W N 0 a W 9 u M S 9 U Y W J s Z S A x O S 9 D a G F u Z 2 V k I F R 5 c G U u e 0 N v b H V t b j Y s N X 0 m c X V v d D s s J n F 1 b 3 Q 7 U 2 V j d G l v b j E v V G F i b G U g M T k v Q 2 h h b m d l Z C B U e X B l L n t D b 2 x 1 b W 4 3 L D Z 9 J n F 1 b 3 Q 7 L C Z x d W 9 0 O 1 N l Y 3 R p b 2 4 x L 1 R h Y m x l I D E 5 L 0 N o Y W 5 n Z W Q g V H l w Z S 5 7 Q 2 9 s d W 1 u O C w 3 f S Z x d W 9 0 O y w m c X V v d D t T Z W N 0 a W 9 u M S 9 U Y W J s Z S A x O S 9 D a G F u Z 2 V k I F R 5 c G U u e 0 N v b H V t b j k s O H 0 m c X V v d D s s J n F 1 b 3 Q 7 U 2 V j d G l v b j E v V G F i b G U g M T k v Q 2 h h b m d l Z C B U e X B l L n t D b 2 x 1 b W 4 x M C w 5 f S Z x d W 9 0 O y w m c X V v d D t T Z W N 0 a W 9 u M S 9 U Y W J s Z S A x O S 9 D a G F u Z 2 V k I F R 5 c G U u e 0 N v b H V t b j E x L D E w f S Z x d W 9 0 O y w m c X V v d D t T Z W N 0 a W 9 u M S 9 U Y W J s Z S A x O S 9 D a G F u Z 2 V k I F R 5 c G U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I y O j E 0 O j Q 5 L j M 5 N D A w N z Z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v Q 2 h h b m d l Z C B U e X B l L n t D b 2 x 1 b W 4 x L D B 9 J n F 1 b 3 Q 7 L C Z x d W 9 0 O 1 N l Y 3 R p b 2 4 x L 1 R h Y m x l I D E 2 L 0 N o Y W 5 n Z W Q g V H l w Z S 5 7 Q 2 9 s d W 1 u M i w x f S Z x d W 9 0 O y w m c X V v d D t T Z W N 0 a W 9 u M S 9 U Y W J s Z S A x N i 9 D a G F u Z 2 V k I F R 5 c G U u e 0 N v b H V t b j M s M n 0 m c X V v d D s s J n F 1 b 3 Q 7 U 2 V j d G l v b j E v V G F i b G U g M T Y v Q 2 h h b m d l Z C B U e X B l L n t D b 2 x 1 b W 4 0 L D N 9 J n F 1 b 3 Q 7 L C Z x d W 9 0 O 1 N l Y 3 R p b 2 4 x L 1 R h Y m x l I D E 2 L 0 N o Y W 5 n Z W Q g V H l w Z S 5 7 Q 2 9 s d W 1 u N S w 0 f S Z x d W 9 0 O y w m c X V v d D t T Z W N 0 a W 9 u M S 9 U Y W J s Z S A x N i 9 D a G F u Z 2 V k I F R 5 c G U u e 0 N v b H V t b j Y s N X 0 m c X V v d D s s J n F 1 b 3 Q 7 U 2 V j d G l v b j E v V G F i b G U g M T Y v Q 2 h h b m d l Z C B U e X B l L n t D b 2 x 1 b W 4 3 L D Z 9 J n F 1 b 3 Q 7 L C Z x d W 9 0 O 1 N l Y 3 R p b 2 4 x L 1 R h Y m x l I D E 2 L 0 N o Y W 5 n Z W Q g V H l w Z S 5 7 Q 2 9 s d W 1 u O C w 3 f S Z x d W 9 0 O y w m c X V v d D t T Z W N 0 a W 9 u M S 9 U Y W J s Z S A x N i 9 D a G F u Z 2 V k I F R 5 c G U u e 0 N v b H V t b j k s O H 0 m c X V v d D s s J n F 1 b 3 Q 7 U 2 V j d G l v b j E v V G F i b G U g M T Y v Q 2 h h b m d l Z C B U e X B l L n t D b 2 x 1 b W 4 x M C w 5 f S Z x d W 9 0 O y w m c X V v d D t T Z W N 0 a W 9 u M S 9 U Y W J s Z S A x N i 9 D a G F u Z 2 V k I F R 5 c G U u e 0 N v b H V t b j E x L D E w f S Z x d W 9 0 O y w m c X V v d D t T Z W N 0 a W 9 u M S 9 U Y W J s Z S A x N i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v Q 2 h h b m d l Z C B U e X B l L n t D b 2 x 1 b W 4 x L D B 9 J n F 1 b 3 Q 7 L C Z x d W 9 0 O 1 N l Y 3 R p b 2 4 x L 1 R h Y m x l I D E 2 L 0 N o Y W 5 n Z W Q g V H l w Z S 5 7 Q 2 9 s d W 1 u M i w x f S Z x d W 9 0 O y w m c X V v d D t T Z W N 0 a W 9 u M S 9 U Y W J s Z S A x N i 9 D a G F u Z 2 V k I F R 5 c G U u e 0 N v b H V t b j M s M n 0 m c X V v d D s s J n F 1 b 3 Q 7 U 2 V j d G l v b j E v V G F i b G U g M T Y v Q 2 h h b m d l Z C B U e X B l L n t D b 2 x 1 b W 4 0 L D N 9 J n F 1 b 3 Q 7 L C Z x d W 9 0 O 1 N l Y 3 R p b 2 4 x L 1 R h Y m x l I D E 2 L 0 N o Y W 5 n Z W Q g V H l w Z S 5 7 Q 2 9 s d W 1 u N S w 0 f S Z x d W 9 0 O y w m c X V v d D t T Z W N 0 a W 9 u M S 9 U Y W J s Z S A x N i 9 D a G F u Z 2 V k I F R 5 c G U u e 0 N v b H V t b j Y s N X 0 m c X V v d D s s J n F 1 b 3 Q 7 U 2 V j d G l v b j E v V G F i b G U g M T Y v Q 2 h h b m d l Z C B U e X B l L n t D b 2 x 1 b W 4 3 L D Z 9 J n F 1 b 3 Q 7 L C Z x d W 9 0 O 1 N l Y 3 R p b 2 4 x L 1 R h Y m x l I D E 2 L 0 N o Y W 5 n Z W Q g V H l w Z S 5 7 Q 2 9 s d W 1 u O C w 3 f S Z x d W 9 0 O y w m c X V v d D t T Z W N 0 a W 9 u M S 9 U Y W J s Z S A x N i 9 D a G F u Z 2 V k I F R 5 c G U u e 0 N v b H V t b j k s O H 0 m c X V v d D s s J n F 1 b 3 Q 7 U 2 V j d G l v b j E v V G F i b G U g M T Y v Q 2 h h b m d l Z C B U e X B l L n t D b 2 x 1 b W 4 x M C w 5 f S Z x d W 9 0 O y w m c X V v d D t T Z W N 0 a W 9 u M S 9 U Y W J s Z S A x N i 9 D a G F u Z 2 V k I F R 5 c G U u e 0 N v b H V t b j E x L D E w f S Z x d W 9 0 O y w m c X V v d D t T Z W N 0 a W 9 u M S 9 U Y W J s Z S A x N i 9 D a G F u Z 2 V k I F R 5 c G U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I y O j I 3 O j M 0 L j M x N j A z N z l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g K D I p L 0 N o Y W 5 n Z W Q g V H l w Z S 5 7 Q 2 9 s d W 1 u M S w w f S Z x d W 9 0 O y w m c X V v d D t T Z W N 0 a W 9 u M S 9 U Y W J s Z S A x N i A o M i k v Q 2 h h b m d l Z C B U e X B l L n t D b 2 x 1 b W 4 y L D F 9 J n F 1 b 3 Q 7 L C Z x d W 9 0 O 1 N l Y 3 R p b 2 4 x L 1 R h Y m x l I D E 2 I C g y K S 9 D a G F u Z 2 V k I F R 5 c G U u e 0 N v b H V t b j M s M n 0 m c X V v d D s s J n F 1 b 3 Q 7 U 2 V j d G l v b j E v V G F i b G U g M T Y g K D I p L 0 N o Y W 5 n Z W Q g V H l w Z S 5 7 Q 2 9 s d W 1 u N C w z f S Z x d W 9 0 O y w m c X V v d D t T Z W N 0 a W 9 u M S 9 U Y W J s Z S A x N i A o M i k v Q 2 h h b m d l Z C B U e X B l L n t D b 2 x 1 b W 4 1 L D R 9 J n F 1 b 3 Q 7 L C Z x d W 9 0 O 1 N l Y 3 R p b 2 4 x L 1 R h Y m x l I D E 2 I C g y K S 9 D a G F u Z 2 V k I F R 5 c G U u e 0 N v b H V t b j Y s N X 0 m c X V v d D s s J n F 1 b 3 Q 7 U 2 V j d G l v b j E v V G F i b G U g M T Y g K D I p L 0 N o Y W 5 n Z W Q g V H l w Z S 5 7 Q 2 9 s d W 1 u N y w 2 f S Z x d W 9 0 O y w m c X V v d D t T Z W N 0 a W 9 u M S 9 U Y W J s Z S A x N i A o M i k v Q 2 h h b m d l Z C B U e X B l L n t D b 2 x 1 b W 4 4 L D d 9 J n F 1 b 3 Q 7 L C Z x d W 9 0 O 1 N l Y 3 R p b 2 4 x L 1 R h Y m x l I D E 2 I C g y K S 9 D a G F u Z 2 V k I F R 5 c G U u e 0 N v b H V t b j k s O H 0 m c X V v d D s s J n F 1 b 3 Q 7 U 2 V j d G l v b j E v V G F i b G U g M T Y g K D I p L 0 N o Y W 5 n Z W Q g V H l w Z S 5 7 Q 2 9 s d W 1 u M T A s O X 0 m c X V v d D s s J n F 1 b 3 Q 7 U 2 V j d G l v b j E v V G F i b G U g M T Y g K D I p L 0 N o Y W 5 n Z W Q g V H l w Z S 5 7 Q 2 9 s d W 1 u M T E s M T B 9 J n F 1 b 3 Q 7 L C Z x d W 9 0 O 1 N l Y 3 R p b 2 4 x L 1 R h Y m x l I D E 2 I C g y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g K D I p L 0 N o Y W 5 n Z W Q g V H l w Z S 5 7 Q 2 9 s d W 1 u M S w w f S Z x d W 9 0 O y w m c X V v d D t T Z W N 0 a W 9 u M S 9 U Y W J s Z S A x N i A o M i k v Q 2 h h b m d l Z C B U e X B l L n t D b 2 x 1 b W 4 y L D F 9 J n F 1 b 3 Q 7 L C Z x d W 9 0 O 1 N l Y 3 R p b 2 4 x L 1 R h Y m x l I D E 2 I C g y K S 9 D a G F u Z 2 V k I F R 5 c G U u e 0 N v b H V t b j M s M n 0 m c X V v d D s s J n F 1 b 3 Q 7 U 2 V j d G l v b j E v V G F i b G U g M T Y g K D I p L 0 N o Y W 5 n Z W Q g V H l w Z S 5 7 Q 2 9 s d W 1 u N C w z f S Z x d W 9 0 O y w m c X V v d D t T Z W N 0 a W 9 u M S 9 U Y W J s Z S A x N i A o M i k v Q 2 h h b m d l Z C B U e X B l L n t D b 2 x 1 b W 4 1 L D R 9 J n F 1 b 3 Q 7 L C Z x d W 9 0 O 1 N l Y 3 R p b 2 4 x L 1 R h Y m x l I D E 2 I C g y K S 9 D a G F u Z 2 V k I F R 5 c G U u e 0 N v b H V t b j Y s N X 0 m c X V v d D s s J n F 1 b 3 Q 7 U 2 V j d G l v b j E v V G F i b G U g M T Y g K D I p L 0 N o Y W 5 n Z W Q g V H l w Z S 5 7 Q 2 9 s d W 1 u N y w 2 f S Z x d W 9 0 O y w m c X V v d D t T Z W N 0 a W 9 u M S 9 U Y W J s Z S A x N i A o M i k v Q 2 h h b m d l Z C B U e X B l L n t D b 2 x 1 b W 4 4 L D d 9 J n F 1 b 3 Q 7 L C Z x d W 9 0 O 1 N l Y 3 R p b 2 4 x L 1 R h Y m x l I D E 2 I C g y K S 9 D a G F u Z 2 V k I F R 5 c G U u e 0 N v b H V t b j k s O H 0 m c X V v d D s s J n F 1 b 3 Q 7 U 2 V j d G l v b j E v V G F i b G U g M T Y g K D I p L 0 N o Y W 5 n Z W Q g V H l w Z S 5 7 Q 2 9 s d W 1 u M T A s O X 0 m c X V v d D s s J n F 1 b 3 Q 7 U 2 V j d G l v b j E v V G F i b G U g M T Y g K D I p L 0 N o Y W 5 n Z W Q g V H l w Z S 5 7 Q 2 9 s d W 1 u M T E s M T B 9 J n F 1 b 3 Q 7 L C Z x d W 9 0 O 1 N l Y 3 R p b 2 4 x L 1 R h Y m x l I D E 2 I C g y K S 9 D a G F u Z 2 V k I F R 5 c G U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i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I y O j M 4 O j I 1 L j c 2 M j M z M z d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g K D M p L 0 N o Y W 5 n Z W Q g V H l w Z S 5 7 Q 2 9 s d W 1 u M S w w f S Z x d W 9 0 O y w m c X V v d D t T Z W N 0 a W 9 u M S 9 U Y W J s Z S A x N i A o M y k v Q 2 h h b m d l Z C B U e X B l L n t D b 2 x 1 b W 4 y L D F 9 J n F 1 b 3 Q 7 L C Z x d W 9 0 O 1 N l Y 3 R p b 2 4 x L 1 R h Y m x l I D E 2 I C g z K S 9 D a G F u Z 2 V k I F R 5 c G U u e 0 N v b H V t b j M s M n 0 m c X V v d D s s J n F 1 b 3 Q 7 U 2 V j d G l v b j E v V G F i b G U g M T Y g K D M p L 0 N o Y W 5 n Z W Q g V H l w Z S 5 7 Q 2 9 s d W 1 u N C w z f S Z x d W 9 0 O y w m c X V v d D t T Z W N 0 a W 9 u M S 9 U Y W J s Z S A x N i A o M y k v Q 2 h h b m d l Z C B U e X B l L n t D b 2 x 1 b W 4 1 L D R 9 J n F 1 b 3 Q 7 L C Z x d W 9 0 O 1 N l Y 3 R p b 2 4 x L 1 R h Y m x l I D E 2 I C g z K S 9 D a G F u Z 2 V k I F R 5 c G U u e 0 N v b H V t b j Y s N X 0 m c X V v d D s s J n F 1 b 3 Q 7 U 2 V j d G l v b j E v V G F i b G U g M T Y g K D M p L 0 N o Y W 5 n Z W Q g V H l w Z S 5 7 Q 2 9 s d W 1 u N y w 2 f S Z x d W 9 0 O y w m c X V v d D t T Z W N 0 a W 9 u M S 9 U Y W J s Z S A x N i A o M y k v Q 2 h h b m d l Z C B U e X B l L n t D b 2 x 1 b W 4 4 L D d 9 J n F 1 b 3 Q 7 L C Z x d W 9 0 O 1 N l Y 3 R p b 2 4 x L 1 R h Y m x l I D E 2 I C g z K S 9 D a G F u Z 2 V k I F R 5 c G U u e 0 N v b H V t b j k s O H 0 m c X V v d D s s J n F 1 b 3 Q 7 U 2 V j d G l v b j E v V G F i b G U g M T Y g K D M p L 0 N o Y W 5 n Z W Q g V H l w Z S 5 7 Q 2 9 s d W 1 u M T A s O X 0 m c X V v d D s s J n F 1 b 3 Q 7 U 2 V j d G l v b j E v V G F i b G U g M T Y g K D M p L 0 N o Y W 5 n Z W Q g V H l w Z S 5 7 Q 2 9 s d W 1 u M T E s M T B 9 J n F 1 b 3 Q 7 L C Z x d W 9 0 O 1 N l Y 3 R p b 2 4 x L 1 R h Y m x l I D E 2 I C g z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g K D M p L 0 N o Y W 5 n Z W Q g V H l w Z S 5 7 Q 2 9 s d W 1 u M S w w f S Z x d W 9 0 O y w m c X V v d D t T Z W N 0 a W 9 u M S 9 U Y W J s Z S A x N i A o M y k v Q 2 h h b m d l Z C B U e X B l L n t D b 2 x 1 b W 4 y L D F 9 J n F 1 b 3 Q 7 L C Z x d W 9 0 O 1 N l Y 3 R p b 2 4 x L 1 R h Y m x l I D E 2 I C g z K S 9 D a G F u Z 2 V k I F R 5 c G U u e 0 N v b H V t b j M s M n 0 m c X V v d D s s J n F 1 b 3 Q 7 U 2 V j d G l v b j E v V G F i b G U g M T Y g K D M p L 0 N o Y W 5 n Z W Q g V H l w Z S 5 7 Q 2 9 s d W 1 u N C w z f S Z x d W 9 0 O y w m c X V v d D t T Z W N 0 a W 9 u M S 9 U Y W J s Z S A x N i A o M y k v Q 2 h h b m d l Z C B U e X B l L n t D b 2 x 1 b W 4 1 L D R 9 J n F 1 b 3 Q 7 L C Z x d W 9 0 O 1 N l Y 3 R p b 2 4 x L 1 R h Y m x l I D E 2 I C g z K S 9 D a G F u Z 2 V k I F R 5 c G U u e 0 N v b H V t b j Y s N X 0 m c X V v d D s s J n F 1 b 3 Q 7 U 2 V j d G l v b j E v V G F i b G U g M T Y g K D M p L 0 N o Y W 5 n Z W Q g V H l w Z S 5 7 Q 2 9 s d W 1 u N y w 2 f S Z x d W 9 0 O y w m c X V v d D t T Z W N 0 a W 9 u M S 9 U Y W J s Z S A x N i A o M y k v Q 2 h h b m d l Z C B U e X B l L n t D b 2 x 1 b W 4 4 L D d 9 J n F 1 b 3 Q 7 L C Z x d W 9 0 O 1 N l Y 3 R p b 2 4 x L 1 R h Y m x l I D E 2 I C g z K S 9 D a G F u Z 2 V k I F R 5 c G U u e 0 N v b H V t b j k s O H 0 m c X V v d D s s J n F 1 b 3 Q 7 U 2 V j d G l v b j E v V G F i b G U g M T Y g K D M p L 0 N o Y W 5 n Z W Q g V H l w Z S 5 7 Q 2 9 s d W 1 u M T A s O X 0 m c X V v d D s s J n F 1 b 3 Q 7 U 2 V j d G l v b j E v V G F i b G U g M T Y g K D M p L 0 N o Y W 5 n Z W Q g V H l w Z S 5 7 Q 2 9 s d W 1 u M T E s M T B 9 J n F 1 b 3 Q 7 L C Z x d W 9 0 O 1 N l Y 3 R p b 2 4 x L 1 R h Y m x l I D E 2 I C g z K S 9 D a G F u Z 2 V k I F R 5 c G U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A 4 V D I y O j Q 3 O j I w L j I z N D c 4 N D h a I i 8 + P E V u d H J 5 I F R 5 c G U 9 I k Z p b G x D b 2 x 1 b W 5 U e X B l c y I g V m F s d W U 9 I n N C Z 1 l H Q m d Z R 0 J n W U d C Z 1 l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T Y g K D Q p L 0 N o Y W 5 n Z W Q g V H l w Z S 5 7 Q 2 9 s d W 1 u M S w w f S Z x d W 9 0 O y w m c X V v d D t T Z W N 0 a W 9 u M S 9 U Y W J s Z S A x N i A o N C k v Q 2 h h b m d l Z C B U e X B l L n t D b 2 x 1 b W 4 y L D F 9 J n F 1 b 3 Q 7 L C Z x d W 9 0 O 1 N l Y 3 R p b 2 4 x L 1 R h Y m x l I D E 2 I C g 0 K S 9 D a G F u Z 2 V k I F R 5 c G U u e 0 N v b H V t b j M s M n 0 m c X V v d D s s J n F 1 b 3 Q 7 U 2 V j d G l v b j E v V G F i b G U g M T Y g K D Q p L 0 N o Y W 5 n Z W Q g V H l w Z S 5 7 Q 2 9 s d W 1 u N C w z f S Z x d W 9 0 O y w m c X V v d D t T Z W N 0 a W 9 u M S 9 U Y W J s Z S A x N i A o N C k v Q 2 h h b m d l Z C B U e X B l L n t D b 2 x 1 b W 4 1 L D R 9 J n F 1 b 3 Q 7 L C Z x d W 9 0 O 1 N l Y 3 R p b 2 4 x L 1 R h Y m x l I D E 2 I C g 0 K S 9 D a G F u Z 2 V k I F R 5 c G U u e 0 N v b H V t b j Y s N X 0 m c X V v d D s s J n F 1 b 3 Q 7 U 2 V j d G l v b j E v V G F i b G U g M T Y g K D Q p L 0 N o Y W 5 n Z W Q g V H l w Z S 5 7 Q 2 9 s d W 1 u N y w 2 f S Z x d W 9 0 O y w m c X V v d D t T Z W N 0 a W 9 u M S 9 U Y W J s Z S A x N i A o N C k v Q 2 h h b m d l Z C B U e X B l L n t D b 2 x 1 b W 4 4 L D d 9 J n F 1 b 3 Q 7 L C Z x d W 9 0 O 1 N l Y 3 R p b 2 4 x L 1 R h Y m x l I D E 2 I C g 0 K S 9 D a G F u Z 2 V k I F R 5 c G U u e 0 N v b H V t b j k s O H 0 m c X V v d D s s J n F 1 b 3 Q 7 U 2 V j d G l v b j E v V G F i b G U g M T Y g K D Q p L 0 N o Y W 5 n Z W Q g V H l w Z S 5 7 Q 2 9 s d W 1 u M T A s O X 0 m c X V v d D s s J n F 1 b 3 Q 7 U 2 V j d G l v b j E v V G F i b G U g M T Y g K D Q p L 0 N o Y W 5 n Z W Q g V H l w Z S 5 7 Q 2 9 s d W 1 u M T E s M T B 9 J n F 1 b 3 Q 7 L C Z x d W 9 0 O 1 N l Y 3 R p b 2 4 x L 1 R h Y m x l I D E 2 I C g 0 K S 9 D a G F u Z 2 V k I F R 5 c G U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g M T Y g K D Q p L 0 N o Y W 5 n Z W Q g V H l w Z S 5 7 Q 2 9 s d W 1 u M S w w f S Z x d W 9 0 O y w m c X V v d D t T Z W N 0 a W 9 u M S 9 U Y W J s Z S A x N i A o N C k v Q 2 h h b m d l Z C B U e X B l L n t D b 2 x 1 b W 4 y L D F 9 J n F 1 b 3 Q 7 L C Z x d W 9 0 O 1 N l Y 3 R p b 2 4 x L 1 R h Y m x l I D E 2 I C g 0 K S 9 D a G F u Z 2 V k I F R 5 c G U u e 0 N v b H V t b j M s M n 0 m c X V v d D s s J n F 1 b 3 Q 7 U 2 V j d G l v b j E v V G F i b G U g M T Y g K D Q p L 0 N o Y W 5 n Z W Q g V H l w Z S 5 7 Q 2 9 s d W 1 u N C w z f S Z x d W 9 0 O y w m c X V v d D t T Z W N 0 a W 9 u M S 9 U Y W J s Z S A x N i A o N C k v Q 2 h h b m d l Z C B U e X B l L n t D b 2 x 1 b W 4 1 L D R 9 J n F 1 b 3 Q 7 L C Z x d W 9 0 O 1 N l Y 3 R p b 2 4 x L 1 R h Y m x l I D E 2 I C g 0 K S 9 D a G F u Z 2 V k I F R 5 c G U u e 0 N v b H V t b j Y s N X 0 m c X V v d D s s J n F 1 b 3 Q 7 U 2 V j d G l v b j E v V G F i b G U g M T Y g K D Q p L 0 N o Y W 5 n Z W Q g V H l w Z S 5 7 Q 2 9 s d W 1 u N y w 2 f S Z x d W 9 0 O y w m c X V v d D t T Z W N 0 a W 9 u M S 9 U Y W J s Z S A x N i A o N C k v Q 2 h h b m d l Z C B U e X B l L n t D b 2 x 1 b W 4 4 L D d 9 J n F 1 b 3 Q 7 L C Z x d W 9 0 O 1 N l Y 3 R p b 2 4 x L 1 R h Y m x l I D E 2 I C g 0 K S 9 D a G F u Z 2 V k I F R 5 c G U u e 0 N v b H V t b j k s O H 0 m c X V v d D s s J n F 1 b 3 Q 7 U 2 V j d G l v b j E v V G F i b G U g M T Y g K D Q p L 0 N o Y W 5 n Z W Q g V H l w Z S 5 7 Q 2 9 s d W 1 u M T A s O X 0 m c X V v d D s s J n F 1 b 3 Q 7 U 2 V j d G l v b j E v V G F i b G U g M T Y g K D Q p L 0 N o Y W 5 n Z W Q g V H l w Z S 5 7 Q 2 9 s d W 1 u M T E s M T B 9 J n F 1 b 3 Q 7 L C Z x d W 9 0 O 1 N l Y 3 R p b 2 4 x L 1 R h Y m x l I D E 2 I C g 0 K S 9 D a G F u Z 2 V k I F R 5 c G U u e 0 N v b H V t b j E y L D E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x O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k v R G F 0 Y T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5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9 E Y X R h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J T I w K D I p L 0 R h d G E x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l M j A o M y k v R G F 0 Y T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2 J T I w K D Q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N i U y M C g 0 K S 9 E Y X R h M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T Y l M j A o N C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9 O q 6 t d E I p F n X x f v s k I Y G k A A A A A A g A A A A A A E G Y A A A A B A A A g A A A A m t O O 8 B l v 4 w M b E C m v F y r q T j 1 a A X C i 0 k j / g 2 r 4 5 1 P 3 B P o A A A A A D o A A A A A C A A A g A A A A t p y w G M P 8 s Y m U M q i w o C I + 0 Q z N M j A k o u d L f 0 U D 4 G w j M Q d Q A A A A A b 2 V W f 6 t + M 8 f 2 O u N l 9 q v W M U E 9 H J x 0 Q P 1 A + x 0 c q f l 9 G K I t K p F V i P p 8 c b 3 o 6 h I Q r l + 3 T h U M 0 n Y f S A g L o b X B q W h C J Y L n x e c h + F / e q N 0 U S r z J u d A A A A A 8 0 y 8 n 1 T b a S Q X M V v G H g q C B e L 2 T o I l m U r t x a 2 3 z l s z j 1 J r C l A T 1 i h Q c N 9 K j 7 j 5 M v f z 2 3 T E p O I 1 D t e X x J B r 8 2 E 2 2 A = = < / D a t a M a s h u p > 
</file>

<file path=customXml/itemProps1.xml><?xml version="1.0" encoding="utf-8"?>
<ds:datastoreItem xmlns:ds="http://schemas.openxmlformats.org/officeDocument/2006/customXml" ds:itemID="{641E0970-D7A7-466E-B54D-090D4E3872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YoY Growth</vt:lpstr>
      <vt:lpstr>Assumptions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Ayoub Bel</cp:lastModifiedBy>
  <cp:lastPrinted>2025-01-08T22:41:38Z</cp:lastPrinted>
  <dcterms:created xsi:type="dcterms:W3CDTF">2015-06-05T18:17:20Z</dcterms:created>
  <dcterms:modified xsi:type="dcterms:W3CDTF">2025-01-14T15:14:02Z</dcterms:modified>
</cp:coreProperties>
</file>