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nna/Desktop/"/>
    </mc:Choice>
  </mc:AlternateContent>
  <xr:revisionPtr revIDLastSave="0" documentId="8_{C7BBEAC2-8B5F-3A41-9A73-54E91E151131}" xr6:coauthVersionLast="36" xr6:coauthVersionMax="36" xr10:uidLastSave="{00000000-0000-0000-0000-000000000000}"/>
  <bookViews>
    <workbookView xWindow="3240" yWindow="1540" windowWidth="24840" windowHeight="14740" activeTab="3" xr2:uid="{00000000-000D-0000-FFFF-FFFF00000000}"/>
  </bookViews>
  <sheets>
    <sheet name="orginal data" sheetId="1" r:id="rId1"/>
    <sheet name="utcome Category" sheetId="2" r:id="rId2"/>
    <sheet name="Outcome Sub-category" sheetId="3" r:id="rId3"/>
    <sheet name="outcome Month" sheetId="4" r:id="rId4"/>
    <sheet name="Outcome Goal" sheetId="5" r:id="rId5"/>
  </sheets>
  <definedNames>
    <definedName name="data">'orginal data'!$1:$1048576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B2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B6" i="5"/>
  <c r="D6" i="5"/>
  <c r="C6" i="5"/>
  <c r="D5" i="5"/>
  <c r="C5" i="5"/>
  <c r="B5" i="5"/>
  <c r="D4" i="5"/>
  <c r="C4" i="5"/>
  <c r="B4" i="5"/>
  <c r="D3" i="5"/>
  <c r="C3" i="5"/>
  <c r="B3" i="5"/>
  <c r="D2" i="5"/>
  <c r="C2" i="5"/>
  <c r="F6" i="5" l="1"/>
  <c r="F12" i="5"/>
  <c r="H5" i="5"/>
  <c r="F11" i="5"/>
  <c r="F10" i="5"/>
  <c r="E2" i="5"/>
  <c r="G2" i="5" s="1"/>
  <c r="E10" i="5"/>
  <c r="G10" i="5" s="1"/>
  <c r="E6" i="5"/>
  <c r="G6" i="5" s="1"/>
  <c r="E13" i="5"/>
  <c r="F13" i="5" s="1"/>
  <c r="E9" i="5"/>
  <c r="F9" i="5" s="1"/>
  <c r="E5" i="5"/>
  <c r="F5" i="5" s="1"/>
  <c r="E12" i="5"/>
  <c r="G12" i="5" s="1"/>
  <c r="E8" i="5"/>
  <c r="F8" i="5" s="1"/>
  <c r="E4" i="5"/>
  <c r="H4" i="5" s="1"/>
  <c r="E11" i="5"/>
  <c r="G11" i="5" s="1"/>
  <c r="E7" i="5"/>
  <c r="H7" i="5" s="1"/>
  <c r="E3" i="5"/>
  <c r="H3" i="5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H13" i="5" l="1"/>
  <c r="H8" i="5"/>
  <c r="G3" i="5"/>
  <c r="H9" i="5"/>
  <c r="G4" i="5"/>
  <c r="H10" i="5"/>
  <c r="G5" i="5"/>
  <c r="H11" i="5"/>
  <c r="H6" i="5"/>
  <c r="H12" i="5"/>
  <c r="G7" i="5"/>
  <c r="G13" i="5"/>
  <c r="G8" i="5"/>
  <c r="F3" i="5"/>
  <c r="G9" i="5"/>
  <c r="F4" i="5"/>
  <c r="F7" i="5"/>
  <c r="H2" i="5"/>
  <c r="F2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<sst xmlns="http://schemas.openxmlformats.org/spreadsheetml/2006/main" count="33048" uniqueCount="8400">
  <si>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</si>
  <si>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</si>
  <si>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</si>
  <si>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</si>
  <si>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</si>
  <si>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</si>
  <si>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</si>
  <si>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</si>
  <si>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</si>
  <si>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</si>
  <si>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</si>
  <si>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</si>
  <si>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</si>
  <si>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</si>
  <si>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</si>
  <si>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</si>
  <si>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</si>
  <si>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</si>
  <si>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</si>
  <si>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</si>
  <si>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</si>
  <si>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</si>
  <si>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</si>
  <si>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</si>
  <si>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</si>
  <si>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</si>
  <si>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</si>
  <si>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</si>
  <si>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</si>
  <si>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</si>
  <si>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</si>
  <si>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</si>
  <si>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</si>
  <si>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</si>
  <si>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</si>
  <si>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</si>
  <si>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</si>
  <si>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</si>
  <si>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</si>
  <si>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</si>
  <si>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</si>
  <si>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</si>
  <si>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</si>
  <si>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</si>
  <si>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</si>
  <si>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</si>
  <si>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</si>
  <si>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</si>
  <si>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</si>
  <si>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</si>
  <si>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</si>
  <si>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</si>
  <si>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</si>
  <si>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</si>
  <si>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</si>
  <si>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</si>
  <si>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</si>
  <si>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</si>
  <si>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</si>
  <si>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</si>
  <si>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</si>
  <si>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</si>
  <si>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</si>
  <si>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</si>
  <si>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</si>
  <si>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</si>
  <si>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</si>
  <si>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</si>
  <si>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</si>
  <si>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</si>
  <si>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</si>
  <si>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</si>
  <si>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</si>
  <si>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</si>
  <si>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</si>
  <si>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</si>
  <si>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</si>
  <si>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</si>
  <si>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</si>
  <si>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</si>
  <si>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</si>
  <si>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</si>
  <si>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</si>
  <si>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</si>
  <si>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</si>
  <si>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</si>
  <si>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</si>
  <si>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</si>
  <si>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</si>
  <si>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</si>
  <si>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</si>
  <si>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</si>
  <si>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</si>
  <si>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</si>
  <si>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</si>
  <si>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</si>
  <si>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</si>
  <si>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</si>
  <si>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</si>
  <si>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</si>
  <si>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</si>
  <si>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</si>
  <si>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</si>
  <si>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</si>
  <si>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</si>
  <si>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</si>
  <si>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</si>
  <si>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</si>
  <si>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</si>
  <si>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</si>
  <si>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</si>
  <si>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</si>
  <si>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</si>
  <si>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</si>
  <si>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</si>
  <si>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</si>
  <si>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</si>
  <si>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</si>
  <si>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</si>
  <si>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</si>
  <si>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</si>
  <si>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</si>
  <si>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</si>
  <si>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</si>
  <si>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</si>
  <si>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</si>
  <si>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</si>
  <si>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</si>
  <si>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</si>
  <si>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</si>
  <si>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</si>
  <si>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</si>
  <si>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</si>
  <si>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</si>
  <si>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</si>
  <si>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</si>
  <si>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</si>
  <si>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</si>
  <si>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</si>
  <si>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</si>
  <si>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</si>
  <si>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</si>
  <si>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</si>
  <si>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</si>
  <si>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</si>
  <si>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</si>
  <si>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</si>
  <si>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</si>
  <si>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</si>
  <si>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</si>
  <si>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</si>
  <si>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</si>
  <si>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</si>
  <si>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</si>
  <si>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</si>
  <si>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</si>
  <si>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</si>
  <si>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</si>
  <si>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</si>
  <si>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</si>
  <si>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</si>
  <si>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</si>
  <si>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</si>
  <si>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</si>
  <si>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</si>
  <si>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</si>
  <si>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</si>
  <si>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</si>
  <si>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</si>
  <si>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</si>
  <si>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</si>
  <si>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</si>
  <si>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</si>
  <si>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</si>
  <si>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</si>
  <si>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</si>
  <si>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</si>
  <si>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</si>
  <si>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</si>
  <si>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</si>
  <si>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</si>
  <si>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</si>
  <si>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</si>
  <si>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</si>
  <si>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</si>
  <si>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</si>
  <si>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</si>
  <si>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</si>
  <si>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</si>
  <si>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</si>
  <si>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</si>
  <si>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</si>
  <si>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</si>
  <si>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</si>
  <si>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</si>
  <si>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</si>
  <si>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</si>
  <si>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</si>
  <si>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</si>
  <si>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</si>
  <si>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</si>
  <si>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</si>
  <si>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</si>
  <si>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</si>
  <si>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</si>
  <si>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</si>
  <si>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</si>
  <si>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</si>
  <si>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</si>
  <si>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</si>
  <si>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</si>
  <si>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</si>
  <si>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</si>
  <si>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</si>
  <si>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</si>
  <si>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</si>
  <si>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</si>
  <si>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</si>
  <si>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</si>
  <si>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</si>
  <si>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</si>
  <si>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</si>
  <si>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</si>
  <si>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</si>
  <si>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</si>
  <si>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</si>
  <si>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</si>
  <si>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</si>
  <si>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</si>
  <si>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</si>
  <si>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</si>
  <si>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</si>
  <si>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</si>
  <si>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</si>
  <si>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</si>
  <si>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</si>
  <si>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</si>
  <si>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</si>
  <si>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</si>
  <si>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</si>
  <si>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</si>
  <si>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</si>
  <si>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</si>
  <si>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</si>
  <si>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</si>
  <si>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</si>
  <si>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</si>
  <si>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</si>
  <si>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</si>
  <si>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</si>
  <si>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</si>
  <si>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</si>
  <si>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</si>
  <si>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</si>
  <si>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</si>
  <si>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</si>
  <si>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</si>
  <si>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</si>
  <si>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</si>
  <si>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</si>
  <si>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</si>
  <si>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</si>
  <si>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</si>
  <si>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</si>
  <si>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</si>
  <si>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</si>
  <si>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</si>
  <si>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</si>
  <si>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</si>
  <si>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</si>
  <si>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</si>
  <si>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</si>
  <si>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</si>
  <si>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</si>
  <si>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</si>
  <si>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</si>
  <si>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</si>
  <si>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</si>
  <si>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</si>
  <si>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</si>
  <si>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</si>
  <si>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</si>
  <si>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</si>
  <si>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</si>
  <si>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</si>
  <si>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</si>
  <si>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</si>
  <si>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</si>
  <si>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</si>
  <si>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</si>
  <si>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</si>
  <si>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</si>
  <si>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</si>
  <si>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</si>
  <si>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</si>
  <si>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</si>
  <si>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</si>
  <si>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</si>
  <si>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</si>
  <si>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</si>
  <si>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</si>
  <si>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</si>
  <si>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</si>
  <si>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</si>
  <si>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</si>
  <si>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</si>
  <si>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</si>
  <si>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</si>
  <si>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</si>
  <si>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</si>
  <si>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</si>
  <si>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</si>
  <si>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</si>
  <si>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</si>
  <si>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</si>
  <si>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</si>
  <si>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</si>
  <si>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</si>
  <si>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</si>
  <si>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</si>
  <si>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</si>
  <si>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</si>
  <si>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</si>
  <si>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</si>
  <si>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</si>
  <si>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</si>
  <si>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</si>
  <si>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</si>
  <si>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</si>
  <si>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</si>
  <si>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</si>
  <si>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</si>
  <si>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</si>
  <si>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</si>
  <si>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</si>
  <si>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</si>
  <si>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</si>
  <si>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</si>
  <si>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</si>
  <si>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</si>
  <si>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</si>
  <si>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</si>
  <si>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</si>
  <si>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</si>
  <si>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</si>
  <si>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</si>
  <si>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</si>
  <si>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</si>
  <si>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</si>
  <si>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</si>
  <si>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</si>
  <si>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</si>
  <si>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</si>
  <si>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</si>
  <si>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</si>
  <si>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</si>
  <si>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</si>
  <si>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</si>
  <si>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</si>
  <si>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</si>
  <si>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</si>
  <si>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</si>
  <si>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</si>
  <si>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</si>
  <si>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</si>
  <si>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</si>
  <si>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</si>
  <si>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</si>
  <si>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</si>
  <si>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</si>
  <si>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</si>
  <si>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</si>
  <si>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</si>
  <si>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</si>
  <si>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</si>
  <si>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</si>
  <si>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</si>
  <si>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</si>
  <si>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</si>
  <si>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</si>
  <si>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</si>
  <si>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</si>
  <si>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</si>
  <si>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</si>
  <si>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</si>
  <si>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</si>
  <si>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</si>
  <si>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</si>
  <si>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</si>
  <si>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</si>
  <si>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</si>
  <si>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</si>
  <si>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</si>
  <si>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</si>
  <si>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</si>
  <si>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</si>
  <si>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</si>
  <si>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</si>
  <si>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</si>
  <si>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</si>
  <si>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</si>
  <si>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</si>
  <si>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</si>
  <si>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</si>
  <si>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</si>
  <si>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</si>
  <si>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</si>
  <si>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</si>
  <si>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</si>
  <si>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</si>
  <si>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</si>
  <si>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</si>
  <si>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</si>
  <si>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</si>
  <si>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</si>
  <si>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</si>
  <si>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</si>
  <si>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</si>
  <si>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</si>
  <si>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</si>
  <si>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</si>
  <si>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</si>
  <si>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</si>
  <si>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</si>
  <si>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</si>
  <si>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</si>
  <si>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</si>
  <si>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</si>
  <si>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</si>
  <si>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</si>
  <si>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</si>
  <si>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</si>
  <si>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</si>
  <si>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</si>
  <si>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</si>
  <si>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</si>
  <si>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</si>
  <si>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</si>
  <si>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</si>
  <si>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</si>
  <si>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</si>
  <si>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</si>
  <si>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</si>
  <si>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</si>
  <si>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</si>
  <si>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</si>
  <si>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</si>
  <si>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</si>
  <si>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</si>
  <si>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</si>
  <si>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</si>
  <si>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</si>
  <si>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</si>
  <si>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</si>
  <si>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</si>
  <si>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</si>
  <si>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</si>
  <si>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</si>
  <si>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</si>
  <si>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</si>
  <si>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</si>
  <si>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</si>
  <si>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</si>
  <si>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</si>
  <si>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</si>
  <si>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</si>
  <si>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</si>
  <si>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</si>
  <si>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</si>
  <si>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</si>
  <si>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</si>
  <si>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</si>
  <si>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</si>
  <si>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</si>
  <si>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</si>
  <si>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</si>
  <si>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</si>
  <si>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</si>
  <si>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</si>
  <si>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</si>
  <si>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</si>
  <si>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</si>
  <si>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</si>
  <si>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</si>
  <si>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</si>
  <si>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</si>
  <si>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</si>
  <si>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</si>
  <si>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</si>
  <si>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</si>
  <si>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</si>
  <si>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</si>
  <si>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</si>
  <si>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</si>
  <si>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</si>
  <si>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</si>
  <si>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</si>
  <si>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</si>
  <si>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</si>
  <si>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</si>
  <si>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</si>
  <si>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</si>
  <si>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</si>
  <si>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</si>
  <si>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</si>
  <si>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</si>
  <si>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</si>
  <si>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</si>
  <si>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</si>
  <si>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</si>
  <si>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</si>
  <si>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</si>
  <si>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</si>
  <si>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</si>
  <si>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</si>
  <si>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</si>
  <si>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</si>
  <si>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</si>
  <si>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</si>
  <si>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</si>
  <si>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</si>
  <si>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</si>
  <si>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</si>
  <si>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</si>
  <si>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</si>
  <si>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</si>
  <si>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</si>
  <si>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</si>
  <si>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</si>
  <si>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</si>
  <si>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</si>
  <si>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</si>
  <si>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</si>
  <si>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</si>
  <si>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</si>
  <si>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</si>
  <si>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</si>
  <si>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</si>
  <si>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</si>
  <si>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</si>
  <si>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</si>
  <si>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</si>
  <si>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</si>
  <si>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</si>
  <si>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</si>
  <si>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</si>
  <si>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</si>
  <si>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</si>
  <si>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</si>
  <si>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</si>
  <si>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</si>
  <si>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</si>
  <si>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</si>
  <si>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</si>
  <si>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</si>
  <si>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</si>
  <si>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</si>
  <si>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</si>
  <si>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</si>
  <si>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</si>
  <si>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</si>
  <si>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</si>
  <si>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</si>
  <si>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</si>
  <si>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</si>
  <si>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</si>
  <si>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</si>
  <si>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</si>
  <si>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</si>
  <si>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</si>
  <si>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</si>
  <si>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</si>
  <si>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</si>
  <si>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</si>
  <si>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</si>
  <si>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</si>
  <si>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</si>
  <si>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</si>
  <si>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</si>
  <si>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</si>
  <si>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</si>
  <si>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</si>
  <si>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</si>
  <si>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</si>
  <si>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</si>
  <si>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</si>
  <si>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</si>
  <si>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</si>
  <si>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</si>
  <si>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</si>
  <si>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</si>
  <si>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</si>
  <si>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</si>
  <si>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</si>
  <si>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</si>
  <si>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</si>
  <si>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</si>
  <si>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</si>
  <si>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</si>
  <si>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</si>
  <si>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</si>
  <si>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</si>
  <si>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</si>
  <si>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</si>
  <si>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</si>
  <si>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</si>
  <si>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</si>
  <si>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</si>
  <si>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</si>
  <si>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</si>
  <si>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</si>
  <si>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</si>
  <si>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</si>
  <si>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</si>
  <si>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</si>
  <si>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</si>
  <si>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</si>
  <si>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</si>
  <si>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</si>
  <si>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</si>
  <si>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</si>
  <si>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</si>
  <si>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</si>
  <si>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</si>
  <si>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</si>
  <si>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</si>
  <si>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</si>
  <si>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</si>
  <si>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</si>
  <si>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</si>
  <si>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</si>
  <si>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</si>
  <si>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</si>
  <si>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</si>
  <si>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</si>
  <si>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</si>
  <si>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</si>
  <si>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</si>
  <si>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</si>
  <si>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</si>
  <si>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</si>
  <si>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</si>
  <si>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</si>
  <si>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</si>
  <si>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</si>
  <si>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</si>
  <si>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</si>
  <si>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</si>
  <si>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</si>
  <si>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</si>
  <si>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</si>
  <si>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</si>
  <si>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</si>
  <si>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</si>
  <si>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</si>
  <si>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</si>
  <si>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</si>
  <si>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</si>
  <si>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</si>
  <si>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</si>
  <si>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</si>
  <si>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</si>
  <si>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</si>
  <si>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</si>
  <si>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</si>
  <si>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</si>
  <si>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</si>
  <si>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</si>
  <si>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</si>
  <si>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</si>
  <si>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</si>
  <si>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</si>
  <si>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</si>
  <si>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</si>
  <si>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</si>
  <si>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</si>
  <si>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</si>
  <si>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</si>
  <si>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</si>
  <si>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</si>
  <si>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</si>
  <si>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</si>
  <si>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</si>
  <si>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</si>
  <si>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</si>
  <si>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</si>
  <si>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</si>
  <si>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</si>
  <si>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</si>
  <si>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</si>
  <si>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</si>
  <si>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</si>
  <si>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</si>
  <si>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</si>
  <si>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</si>
  <si>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</si>
  <si>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</si>
  <si>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</si>
  <si>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</si>
  <si>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</si>
  <si>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</si>
  <si>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</si>
  <si>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</si>
  <si>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</si>
  <si>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</si>
  <si>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</si>
  <si>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</si>
  <si>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</si>
  <si>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</si>
  <si>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</si>
  <si>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</si>
  <si>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</si>
  <si>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</si>
  <si>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</si>
  <si>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</si>
  <si>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</si>
  <si>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</si>
  <si>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</si>
  <si>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</si>
  <si>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</si>
  <si>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</si>
  <si>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</si>
  <si>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</si>
  <si>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</si>
  <si>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</si>
  <si>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</si>
  <si>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</si>
  <si>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</si>
  <si>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</si>
  <si>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</si>
  <si>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</si>
  <si>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</si>
  <si>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</si>
  <si>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</si>
  <si>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</si>
  <si>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</si>
  <si>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</si>
  <si>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</si>
  <si>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</si>
  <si>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</si>
  <si>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</si>
  <si>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</si>
  <si>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</si>
  <si>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</si>
  <si>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</si>
  <si>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</si>
  <si>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</si>
  <si>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</si>
  <si>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</si>
  <si>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</si>
  <si>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</si>
  <si>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</si>
  <si>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</si>
  <si>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</si>
  <si>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</si>
  <si>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</si>
  <si>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</si>
  <si>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</si>
  <si>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</si>
  <si>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</si>
  <si>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</si>
  <si>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</si>
  <si>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</si>
  <si>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</si>
  <si>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</si>
  <si>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</si>
  <si>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</si>
  <si>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</si>
  <si>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</si>
  <si>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</si>
  <si>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</si>
  <si>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</si>
  <si>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</si>
  <si>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</si>
  <si>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</si>
  <si>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</si>
  <si>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</si>
  <si>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</si>
  <si>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</si>
  <si>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</si>
  <si>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</si>
  <si>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</si>
  <si>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</si>
  <si>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</si>
  <si>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</si>
  <si>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</si>
  <si>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</si>
  <si>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</si>
  <si>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</si>
  <si>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</si>
  <si>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</si>
  <si>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</si>
  <si>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</si>
  <si>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</si>
  <si>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</si>
  <si>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</si>
  <si>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</si>
  <si>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</si>
  <si>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</si>
  <si>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</si>
  <si>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</si>
  <si>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</si>
  <si>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</si>
  <si>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</si>
  <si>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</si>
  <si>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</si>
  <si>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</si>
  <si>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</si>
  <si>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</si>
  <si>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</si>
  <si>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</si>
  <si>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</si>
  <si>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</si>
  <si>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</si>
  <si>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</si>
  <si>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</si>
  <si>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</si>
  <si>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</si>
  <si>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</si>
  <si>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</si>
  <si>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</si>
  <si>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</si>
  <si>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</si>
  <si>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</si>
  <si>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</si>
  <si>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</si>
  <si>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</si>
  <si>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</si>
  <si>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</si>
  <si>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</si>
  <si>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</si>
  <si>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</si>
  <si>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</si>
  <si>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</si>
  <si>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</si>
  <si>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</si>
  <si>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</si>
  <si>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</si>
  <si>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</si>
  <si>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</si>
  <si>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</si>
  <si>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</si>
  <si>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</si>
  <si>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</si>
  <si>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</si>
  <si>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</si>
  <si>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</si>
  <si>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</si>
  <si>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</si>
  <si>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</si>
  <si>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</si>
  <si>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</si>
  <si>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</si>
  <si>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</si>
  <si>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</si>
  <si>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</si>
  <si>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</si>
  <si>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</si>
  <si>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</si>
  <si>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</si>
  <si>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</si>
  <si>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</si>
  <si>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</si>
  <si>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</si>
  <si>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</si>
  <si>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</si>
  <si>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</si>
  <si>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</si>
  <si>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</si>
  <si>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</si>
  <si>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</si>
  <si>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</si>
  <si>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</si>
  <si>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</si>
  <si>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</si>
  <si>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</si>
  <si>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</si>
  <si>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</si>
  <si>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</si>
  <si>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</si>
  <si>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</si>
  <si>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</si>
  <si>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</si>
  <si>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</si>
  <si>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</si>
  <si>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</si>
  <si>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</si>
  <si>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</si>
  <si>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</si>
  <si>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</si>
  <si>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</si>
  <si>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</si>
  <si>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</si>
  <si>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</si>
  <si>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</si>
  <si>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</si>
  <si>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</si>
  <si>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</si>
  <si>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</si>
  <si>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</si>
  <si>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</si>
  <si>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</si>
  <si>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</si>
  <si>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</si>
  <si>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</si>
  <si>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</si>
  <si>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</si>
  <si>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</si>
  <si>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</si>
  <si>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</si>
  <si>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</si>
  <si>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</si>
  <si>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</si>
  <si>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</si>
  <si>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</si>
  <si>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</si>
  <si>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</si>
  <si>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</si>
  <si>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</si>
  <si>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</si>
  <si>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</si>
  <si>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</si>
  <si>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</si>
  <si>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</si>
  <si>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</si>
  <si>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</si>
  <si>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</si>
  <si>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</si>
  <si>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</si>
  <si>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</si>
  <si>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</si>
  <si>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</si>
  <si>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</si>
  <si>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</si>
  <si>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</si>
  <si>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</si>
  <si>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</si>
  <si>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</si>
  <si>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</si>
  <si>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</si>
  <si>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</si>
  <si>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</si>
  <si>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</si>
  <si>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</si>
  <si>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</si>
  <si>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</si>
  <si>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</si>
  <si>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</si>
  <si>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</si>
  <si>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</si>
  <si>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</si>
  <si>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</si>
  <si>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</si>
  <si>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</si>
  <si>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</si>
  <si>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</si>
  <si>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</si>
  <si>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</si>
  <si>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</si>
  <si>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</si>
  <si>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</si>
  <si>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</si>
  <si>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</si>
  <si>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</si>
  <si>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</si>
  <si>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</si>
  <si>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</si>
  <si>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</si>
  <si>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</si>
  <si>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</si>
  <si>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</si>
  <si>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</si>
  <si>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</si>
  <si>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</si>
  <si>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</si>
  <si>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</si>
  <si>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</si>
  <si>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</si>
  <si>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</si>
  <si>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</si>
  <si>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</si>
  <si>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</si>
  <si>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</si>
  <si>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</si>
  <si>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</si>
  <si>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</si>
  <si>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</si>
  <si>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</si>
  <si>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</si>
  <si>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</si>
  <si>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</si>
  <si>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</si>
  <si>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</si>
  <si>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</si>
  <si>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</si>
  <si>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</si>
  <si>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</si>
  <si>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</si>
  <si>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</si>
  <si>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</si>
  <si>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</si>
  <si>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</si>
  <si>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</si>
  <si>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</si>
  <si>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</si>
  <si>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</si>
  <si>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</si>
  <si>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</si>
  <si>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</si>
  <si>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</si>
  <si>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</si>
  <si>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</si>
  <si>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</si>
  <si>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</si>
  <si>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</si>
  <si>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</si>
  <si>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</si>
  <si>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</si>
  <si>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</si>
  <si>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</si>
  <si>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</si>
  <si>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</si>
  <si>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</si>
  <si>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</si>
  <si>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</si>
  <si>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</si>
  <si>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</si>
  <si>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</si>
  <si>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</si>
  <si>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</si>
  <si>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</si>
  <si>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</si>
  <si>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</si>
  <si>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</si>
  <si>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</si>
  <si>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</si>
  <si>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</si>
  <si>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</si>
  <si>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</si>
  <si>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</si>
  <si>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</si>
  <si>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</si>
  <si>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</si>
  <si>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</si>
  <si>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</si>
  <si>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</si>
  <si>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</si>
  <si>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</si>
  <si>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</si>
  <si>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</si>
  <si>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</si>
  <si>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</si>
  <si>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</si>
  <si>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</si>
  <si>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</si>
  <si>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</si>
  <si>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</si>
  <si>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</si>
  <si>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</si>
  <si>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</si>
  <si>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</si>
  <si>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</si>
  <si>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</si>
  <si>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</si>
  <si>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</si>
  <si>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</si>
  <si>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</si>
  <si>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</si>
  <si>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</si>
  <si>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</si>
  <si>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</si>
  <si>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</si>
  <si>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</si>
  <si>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</si>
  <si>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</si>
  <si>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</si>
  <si>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</si>
  <si>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</si>
  <si>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</si>
  <si>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</si>
  <si>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</si>
  <si>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</si>
  <si>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</si>
  <si>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</si>
  <si>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</si>
  <si>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</si>
  <si>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</si>
  <si>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</si>
  <si>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</si>
  <si>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</si>
  <si>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</si>
  <si>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</si>
  <si>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</si>
  <si>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</si>
  <si>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</si>
  <si>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</si>
  <si>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</si>
  <si>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</si>
  <si>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</si>
  <si>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</si>
  <si>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</si>
  <si>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</si>
  <si>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</si>
  <si>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</si>
  <si>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</si>
  <si>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</si>
  <si>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</si>
  <si>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</si>
  <si>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</si>
  <si>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</si>
  <si>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</si>
  <si>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</si>
  <si>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</si>
  <si>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</si>
  <si>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</si>
  <si>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</si>
  <si>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</si>
  <si>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</si>
  <si>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</si>
  <si>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</si>
  <si>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</si>
  <si>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</si>
  <si>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</si>
  <si>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</si>
  <si>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</si>
  <si>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</si>
  <si>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</si>
  <si>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</si>
  <si>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</si>
  <si>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</si>
  <si>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</si>
  <si>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</si>
  <si>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</si>
  <si>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</si>
  <si>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</si>
  <si>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</si>
  <si>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</si>
  <si>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</si>
  <si>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</si>
  <si>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</si>
  <si>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</si>
  <si>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</si>
  <si>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</si>
  <si>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</si>
  <si>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</si>
  <si>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</si>
  <si>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</si>
  <si>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</si>
  <si>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</si>
  <si>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</si>
  <si>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</si>
  <si>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</si>
  <si>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</si>
  <si>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</si>
  <si>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</si>
  <si>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</si>
  <si>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</si>
  <si>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</si>
  <si>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</si>
  <si>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</si>
  <si>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</si>
  <si>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</si>
  <si>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</si>
  <si>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</si>
  <si>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</si>
  <si>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</si>
  <si>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</si>
  <si>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</si>
  <si>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</si>
  <si>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</si>
  <si>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</si>
  <si>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</si>
  <si>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</si>
  <si>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</si>
  <si>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</si>
  <si>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</si>
  <si>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</si>
  <si>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</si>
  <si>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</si>
  <si>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</si>
  <si>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</si>
  <si>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</si>
  <si>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</si>
  <si>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</si>
  <si>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</si>
  <si>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</si>
  <si>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</si>
  <si>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</si>
  <si>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</si>
  <si>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</si>
  <si>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</si>
  <si>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</si>
  <si>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</si>
  <si>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</si>
  <si>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</si>
  <si>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</si>
  <si>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</si>
  <si>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</si>
  <si>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</si>
  <si>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</si>
  <si>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</si>
  <si>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</si>
  <si>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</si>
  <si>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</si>
  <si>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</si>
  <si>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</si>
  <si>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</si>
  <si>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</si>
  <si>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</si>
  <si>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</si>
  <si>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</si>
  <si>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</si>
  <si>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</si>
  <si>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</si>
  <si>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</si>
  <si>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</si>
  <si>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</si>
  <si>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</si>
  <si>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</si>
  <si>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</si>
  <si>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</si>
  <si>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</si>
  <si>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</si>
  <si>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</si>
  <si>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</si>
  <si>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</si>
  <si>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</si>
  <si>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</si>
  <si>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</si>
  <si>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</si>
  <si>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</si>
  <si>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</si>
  <si>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</si>
  <si>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</si>
  <si>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</si>
  <si>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</si>
  <si>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</si>
  <si>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</si>
  <si>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</si>
  <si>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</si>
  <si>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</si>
  <si>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</si>
  <si>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</si>
  <si>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</si>
  <si>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</si>
  <si>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</si>
  <si>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</si>
  <si>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</si>
  <si>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</si>
  <si>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</si>
  <si>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</si>
  <si>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</si>
  <si>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</si>
  <si>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</si>
  <si>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</si>
  <si>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</si>
  <si>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</si>
  <si>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</si>
  <si>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</si>
  <si>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</si>
  <si>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</si>
  <si>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</si>
  <si>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</si>
  <si>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</si>
  <si>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</si>
  <si>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</si>
  <si>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</si>
  <si>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</si>
  <si>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</si>
  <si>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</si>
  <si>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</si>
  <si>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</si>
  <si>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</si>
  <si>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</si>
  <si>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</si>
  <si>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</si>
  <si>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</si>
  <si>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</si>
  <si>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</si>
  <si>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</si>
  <si>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</si>
  <si>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</si>
  <si>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</si>
  <si>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</si>
  <si>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</si>
  <si>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</si>
  <si>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</si>
  <si>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</si>
  <si>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</si>
  <si>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</si>
  <si>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</si>
  <si>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</si>
  <si>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</si>
  <si>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</si>
  <si>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</si>
  <si>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</si>
  <si>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</si>
  <si>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</si>
  <si>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</si>
  <si>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</si>
  <si>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</si>
  <si>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</si>
  <si>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</si>
  <si>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</si>
  <si>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</si>
  <si>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</si>
  <si>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</si>
  <si>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</si>
  <si>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</si>
  <si>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</si>
  <si>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</si>
  <si>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</si>
  <si>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</si>
  <si>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</si>
  <si>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</si>
  <si>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</si>
  <si>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</si>
  <si>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</si>
  <si>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</si>
  <si>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</si>
  <si>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</si>
  <si>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</si>
  <si>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</si>
  <si>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</si>
  <si>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</si>
  <si>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</si>
  <si>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</si>
  <si>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</si>
  <si>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</si>
  <si>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</si>
  <si>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</si>
  <si>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</si>
  <si>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</si>
  <si>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</si>
  <si>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</si>
  <si>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</si>
  <si>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</si>
  <si>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</si>
  <si>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</si>
  <si>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</si>
  <si>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</si>
  <si>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</si>
  <si>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</si>
  <si>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</si>
  <si>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</si>
  <si>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</si>
  <si>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</si>
  <si>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</si>
  <si>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</si>
  <si>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</si>
  <si>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</si>
  <si>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</si>
  <si>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</si>
  <si>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</si>
  <si>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</si>
  <si>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</si>
  <si>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</si>
  <si>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</si>
  <si>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</si>
  <si>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</si>
  <si>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</si>
  <si>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</si>
  <si>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</si>
  <si>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</si>
  <si>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</si>
  <si>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</si>
  <si>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</si>
  <si>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</si>
  <si>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</si>
  <si>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</si>
  <si>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</si>
  <si>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</si>
  <si>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</si>
  <si>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</si>
  <si>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</si>
  <si>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</si>
  <si>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</si>
  <si>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</si>
  <si>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</si>
  <si>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</si>
  <si>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</si>
  <si>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</si>
  <si>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</si>
  <si>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</si>
  <si>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</si>
  <si>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</si>
  <si>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</si>
  <si>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</si>
  <si>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</si>
  <si>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</si>
  <si>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</si>
  <si>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</si>
  <si>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</si>
  <si>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</si>
  <si>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</si>
  <si>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</si>
  <si>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</si>
  <si>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</si>
  <si>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</si>
  <si>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</si>
  <si>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</si>
  <si>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</si>
  <si>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</si>
  <si>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</si>
  <si>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</si>
  <si>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</si>
  <si>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</si>
  <si>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</si>
  <si>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</si>
  <si>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</si>
  <si>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</si>
  <si>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</si>
  <si>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</si>
  <si>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</si>
  <si>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</si>
  <si>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</si>
  <si>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</si>
  <si>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</si>
  <si>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</si>
  <si>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</si>
  <si>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</si>
  <si>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</si>
  <si>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</si>
  <si>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</si>
  <si>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</si>
  <si>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</si>
  <si>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</si>
  <si>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</si>
  <si>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</si>
  <si>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</si>
  <si>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</si>
  <si>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</si>
  <si>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</si>
  <si>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</si>
  <si>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</si>
  <si>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</si>
  <si>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</si>
  <si>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</si>
  <si>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</si>
  <si>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</si>
  <si>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</si>
  <si>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</si>
  <si>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</si>
  <si>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</si>
  <si>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</si>
  <si>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</si>
  <si>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</si>
  <si>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</si>
  <si>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</si>
  <si>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</si>
  <si>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</si>
  <si>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</si>
  <si>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</si>
  <si>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</si>
  <si>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</si>
  <si>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</si>
  <si>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</si>
  <si>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</si>
  <si>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</si>
  <si>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</si>
  <si>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</si>
  <si>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</si>
  <si>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</si>
  <si>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</si>
  <si>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</si>
  <si>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</si>
  <si>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</si>
  <si>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</si>
  <si>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</si>
  <si>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</si>
  <si>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</si>
  <si>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</si>
  <si>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</si>
  <si>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</si>
  <si>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</si>
  <si>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</si>
  <si>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</si>
  <si>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</si>
  <si>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</si>
  <si>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</si>
  <si>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</si>
  <si>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</si>
  <si>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</si>
  <si>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</si>
  <si>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</si>
  <si>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</si>
  <si>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</si>
  <si>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</si>
  <si>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</si>
  <si>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</si>
  <si>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</si>
  <si>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</si>
  <si>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</si>
  <si>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</si>
  <si>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</si>
  <si>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</si>
  <si>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</si>
  <si>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</si>
  <si>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</si>
  <si>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</si>
  <si>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</si>
  <si>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</si>
  <si>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</si>
  <si>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</si>
  <si>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</si>
  <si>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</si>
  <si>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</si>
  <si>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</si>
  <si>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</si>
  <si>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</si>
  <si>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</si>
  <si>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</si>
  <si>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</si>
  <si>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</si>
  <si>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</si>
  <si>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</si>
  <si>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</si>
  <si>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</si>
  <si>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</si>
  <si>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</si>
  <si>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</si>
  <si>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</si>
  <si>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</si>
  <si>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</si>
  <si>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</si>
  <si>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</si>
  <si>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</si>
  <si>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</si>
  <si>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</si>
  <si>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</si>
  <si>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</si>
  <si>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</si>
  <si>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</si>
  <si>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</si>
  <si>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</si>
  <si>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</si>
  <si>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</si>
  <si>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</si>
  <si>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</si>
  <si>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</si>
  <si>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</si>
  <si>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</si>
  <si>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</si>
  <si>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</si>
  <si>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</si>
  <si>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</si>
  <si>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</si>
  <si>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</si>
  <si>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</si>
  <si>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</si>
  <si>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</si>
  <si>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</si>
  <si>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</si>
  <si>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</si>
  <si>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</si>
  <si>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</si>
  <si>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</si>
  <si>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</si>
  <si>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</si>
  <si>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</si>
  <si>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</si>
  <si>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</si>
  <si>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</si>
  <si>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</si>
  <si>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</si>
  <si>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</si>
  <si>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</si>
  <si>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</si>
  <si>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</si>
  <si>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</si>
  <si>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</si>
  <si>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</si>
  <si>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</si>
  <si>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</si>
  <si>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</si>
  <si>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</si>
  <si>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</si>
  <si>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</si>
  <si>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</si>
  <si>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</si>
  <si>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</si>
  <si>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</si>
  <si>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</si>
  <si>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</si>
  <si>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</si>
  <si>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</si>
  <si>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</si>
  <si>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</si>
  <si>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</si>
  <si>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</si>
  <si>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</si>
  <si>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</si>
  <si>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</si>
  <si>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</si>
  <si>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</si>
  <si>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</si>
  <si>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</si>
  <si>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</si>
  <si>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</si>
  <si>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</si>
  <si>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</si>
  <si>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</si>
  <si>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</si>
  <si>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</si>
  <si>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</si>
  <si>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</si>
  <si>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</si>
  <si>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</si>
  <si>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</si>
  <si>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</si>
  <si>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</si>
  <si>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</si>
  <si>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</si>
  <si>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</si>
  <si>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</si>
  <si>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</si>
  <si>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</si>
  <si>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</si>
  <si>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</si>
  <si>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</si>
  <si>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</si>
  <si>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</si>
  <si>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</si>
  <si>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</si>
  <si>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</si>
  <si>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</si>
  <si>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</si>
  <si>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</si>
  <si>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</si>
  <si>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</si>
  <si>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</si>
  <si>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</si>
  <si>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</si>
  <si>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</si>
  <si>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</si>
  <si>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</si>
  <si>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</si>
  <si>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</si>
  <si>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</si>
  <si>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</si>
  <si>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</si>
  <si>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</si>
  <si>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</si>
  <si>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</si>
  <si>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</si>
  <si>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</si>
  <si>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</si>
  <si>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</si>
  <si>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</si>
  <si>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</si>
  <si>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</si>
  <si>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</si>
  <si>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</si>
  <si>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</si>
  <si>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</si>
  <si>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</si>
  <si>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</si>
  <si>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</si>
  <si>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</si>
  <si>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</si>
  <si>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</si>
  <si>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</si>
  <si>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</si>
  <si>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</si>
  <si>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</si>
  <si>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</si>
  <si>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</si>
  <si>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</si>
  <si>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</si>
  <si>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</si>
  <si>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</si>
  <si>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</si>
  <si>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</si>
  <si>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</si>
  <si>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</si>
  <si>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</si>
  <si>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</si>
  <si>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</si>
  <si>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</si>
  <si>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</si>
  <si>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</si>
  <si>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</si>
  <si>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</si>
  <si>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</si>
  <si>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</si>
  <si>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</si>
  <si>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</si>
  <si>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</si>
  <si>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</si>
  <si>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</si>
  <si>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</si>
  <si>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</si>
  <si>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</si>
  <si>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</si>
  <si>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</si>
  <si>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</si>
  <si>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</si>
  <si>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</si>
  <si>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</si>
  <si>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</si>
  <si>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</si>
  <si>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</si>
  <si>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</si>
  <si>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</si>
  <si>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</si>
  <si>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</si>
  <si>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</si>
  <si>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</si>
  <si>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</si>
  <si>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</si>
  <si>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</si>
  <si>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</si>
  <si>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</si>
  <si>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</si>
  <si>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</si>
  <si>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</si>
  <si>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</si>
  <si>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</si>
  <si>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</si>
  <si>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</si>
  <si>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</si>
  <si>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</si>
  <si>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</si>
  <si>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</si>
  <si>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</si>
  <si>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</si>
  <si>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</si>
  <si>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</si>
  <si>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</si>
  <si>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</si>
  <si>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</si>
  <si>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</si>
  <si>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</si>
  <si>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</si>
  <si>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</si>
  <si>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</si>
  <si>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</si>
  <si>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</si>
  <si>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</si>
  <si>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</si>
  <si>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</si>
  <si>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</si>
  <si>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</si>
  <si>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</si>
  <si>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</si>
  <si>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</si>
  <si>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</si>
  <si>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</si>
  <si>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</si>
  <si>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</si>
  <si>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</si>
  <si>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</si>
  <si>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</si>
  <si>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</si>
  <si>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</si>
  <si>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</si>
  <si>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</si>
  <si>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</si>
  <si>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</si>
  <si>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</si>
  <si>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</si>
  <si>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</si>
  <si>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</si>
  <si>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</si>
  <si>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</si>
  <si>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</si>
  <si>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</si>
  <si>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</si>
  <si>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</si>
  <si>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</si>
  <si>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</si>
  <si>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</si>
  <si>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</si>
  <si>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</si>
  <si>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</si>
  <si>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</si>
  <si>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</si>
  <si>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</si>
  <si>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</si>
  <si>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</si>
  <si>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</si>
  <si>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</si>
  <si>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</si>
  <si>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</si>
  <si>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</si>
  <si>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</si>
  <si>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</si>
  <si>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</si>
  <si>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</si>
  <si>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</si>
  <si>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</si>
  <si>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</si>
  <si>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</si>
  <si>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</si>
  <si>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</si>
  <si>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</si>
  <si>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</si>
  <si>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</si>
  <si>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</si>
  <si>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</si>
  <si>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</si>
  <si>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</si>
  <si>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</si>
  <si>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</si>
  <si>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</si>
  <si>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</si>
  <si>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</si>
  <si>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</si>
  <si>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</si>
  <si>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</si>
  <si>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</si>
  <si>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</si>
  <si>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</si>
  <si>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</si>
  <si>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</si>
  <si>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</si>
  <si>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</si>
  <si>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</si>
  <si>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</si>
  <si>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</si>
  <si>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</si>
  <si>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</si>
  <si>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</si>
  <si>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</si>
  <si>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</si>
  <si>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</si>
  <si>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</si>
  <si>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</si>
  <si>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</si>
  <si>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</si>
  <si>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</si>
  <si>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</si>
  <si>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</si>
  <si>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</si>
  <si>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</si>
  <si>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</si>
  <si>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</si>
  <si>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</si>
  <si>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</si>
  <si>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</si>
  <si>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</si>
  <si>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</si>
  <si>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</si>
  <si>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</si>
  <si>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</si>
  <si>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</si>
  <si>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</si>
  <si>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</si>
  <si>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</si>
  <si>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</si>
  <si>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</si>
  <si>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</si>
  <si>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</si>
  <si>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</si>
  <si>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</si>
  <si>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</si>
  <si>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</si>
  <si>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</si>
  <si>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</si>
  <si>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</si>
  <si>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</si>
  <si>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</si>
  <si>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</si>
  <si>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</si>
  <si>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</si>
  <si>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</si>
  <si>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</si>
  <si>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</si>
  <si>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</si>
  <si>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</si>
  <si>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</si>
  <si>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</si>
  <si>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</si>
  <si>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</si>
  <si>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</si>
  <si>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</si>
  <si>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</si>
  <si>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</si>
  <si>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</si>
  <si>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</si>
  <si>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</si>
  <si>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</si>
  <si>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</si>
  <si>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</si>
  <si>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</si>
  <si>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</si>
  <si>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</si>
  <si>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</si>
  <si>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</si>
  <si>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</si>
  <si>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</si>
  <si>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</si>
  <si>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</si>
  <si>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</si>
  <si>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</si>
  <si>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</si>
  <si>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</si>
  <si>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</si>
  <si>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</si>
  <si>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</si>
  <si>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</si>
  <si>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</si>
  <si>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</si>
  <si>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</si>
  <si>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</si>
  <si>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</si>
  <si>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</si>
  <si>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</si>
  <si>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</si>
  <si>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</si>
  <si>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</si>
  <si>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</si>
  <si>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</si>
  <si>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</si>
  <si>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</si>
  <si>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</si>
  <si>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</si>
  <si>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</si>
  <si>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</si>
  <si>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</si>
  <si>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</si>
  <si>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</si>
  <si>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</si>
  <si>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</si>
  <si>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</si>
  <si>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</si>
  <si>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</si>
  <si>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</si>
  <si>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</si>
  <si>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</si>
  <si>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</si>
  <si>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</si>
  <si>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</si>
  <si>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</si>
  <si>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</si>
  <si>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</si>
  <si>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</si>
  <si>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</si>
  <si>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</si>
  <si>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</si>
  <si>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</si>
  <si>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</si>
  <si>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</si>
  <si>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</si>
  <si>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</si>
  <si>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</si>
  <si>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</si>
  <si>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</si>
  <si>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</si>
  <si>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</si>
  <si>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</si>
  <si>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</si>
  <si>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</si>
  <si>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</si>
  <si>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</si>
  <si>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</si>
  <si>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</si>
  <si>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</si>
  <si>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</si>
  <si>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</si>
  <si>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</si>
  <si>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</si>
  <si>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</si>
  <si>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</si>
  <si>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</si>
  <si>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</si>
  <si>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</si>
  <si>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</si>
  <si>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</si>
  <si>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</si>
  <si>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</si>
  <si>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</si>
  <si>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</si>
  <si>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</si>
  <si>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</si>
  <si>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</si>
  <si>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</si>
  <si>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</si>
  <si>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</si>
  <si>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</si>
  <si>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</si>
  <si>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</si>
  <si>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</si>
  <si>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</si>
  <si>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</si>
  <si>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</si>
  <si>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</si>
  <si>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</si>
  <si>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</si>
  <si>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</si>
  <si>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</si>
  <si>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</si>
  <si>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</si>
  <si>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</si>
  <si>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</si>
  <si>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</si>
  <si>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</si>
  <si>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</si>
  <si>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</si>
  <si>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</si>
  <si>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</si>
  <si>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</si>
  <si>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</si>
  <si>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</si>
  <si>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</si>
  <si>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</si>
  <si>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</si>
  <si>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</si>
  <si>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</si>
  <si>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</si>
  <si>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</si>
  <si>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</si>
  <si>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</si>
  <si>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</si>
  <si>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</si>
  <si>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</si>
  <si>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</si>
  <si>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</si>
  <si>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</si>
  <si>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</si>
  <si>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</si>
  <si>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</si>
  <si>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</si>
  <si>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</si>
  <si>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</si>
  <si>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</si>
  <si>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</si>
  <si>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</si>
  <si>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</si>
  <si>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</si>
  <si>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</si>
  <si>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</si>
  <si>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</si>
  <si>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</si>
  <si>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</si>
  <si>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</si>
  <si>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</si>
  <si>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</si>
  <si>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</si>
  <si>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</si>
  <si>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</si>
  <si>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</si>
  <si>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</si>
  <si>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</si>
  <si>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</si>
  <si>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</si>
  <si>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</si>
  <si>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</si>
  <si>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</si>
  <si>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</si>
  <si>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</si>
  <si>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</si>
  <si>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</si>
  <si>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</si>
  <si>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</si>
  <si>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</si>
  <si>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</si>
  <si>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</si>
  <si>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</si>
  <si>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</si>
  <si>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</si>
  <si>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</si>
  <si>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</si>
  <si>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</si>
  <si>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</si>
  <si>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</si>
  <si>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</si>
  <si>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</si>
  <si>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</si>
  <si>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</si>
  <si>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</si>
  <si>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</si>
  <si>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</si>
  <si>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</si>
  <si>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</si>
  <si>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</si>
  <si>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</si>
  <si>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</si>
  <si>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</si>
  <si>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</si>
  <si>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</si>
  <si>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</si>
  <si>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</si>
  <si>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</si>
  <si>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</si>
  <si>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</si>
  <si>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</si>
  <si>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</si>
  <si>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</si>
  <si>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</si>
  <si>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</si>
  <si>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</si>
  <si>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</si>
  <si>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</si>
  <si>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</si>
  <si>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</si>
  <si>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</si>
  <si>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</si>
  <si>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</si>
  <si>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</si>
  <si>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</si>
  <si>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</si>
  <si>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</si>
  <si>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</si>
  <si>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</si>
  <si>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</si>
  <si>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</si>
  <si>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</si>
  <si>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</si>
  <si>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</si>
  <si>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</si>
  <si>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</si>
  <si>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</si>
  <si>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</si>
  <si>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</si>
  <si>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</si>
  <si>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</si>
  <si>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</si>
  <si>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</si>
  <si>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</si>
  <si>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</si>
  <si>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</si>
  <si>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</si>
  <si>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</si>
  <si>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</si>
  <si>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</si>
  <si>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</si>
  <si>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</si>
  <si>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</si>
  <si>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</si>
  <si>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</si>
  <si>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</si>
  <si>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</si>
  <si>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</si>
  <si>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</si>
  <si>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</si>
  <si>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</si>
  <si>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</si>
  <si>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</si>
  <si>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</si>
  <si>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</si>
  <si>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</si>
  <si>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</si>
  <si>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</si>
  <si>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</si>
  <si>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</si>
  <si>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</si>
  <si>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</si>
  <si>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</si>
  <si>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</si>
  <si>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</si>
  <si>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</si>
  <si>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</si>
  <si>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</si>
  <si>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</si>
  <si>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</si>
  <si>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</si>
  <si>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</si>
  <si>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</si>
  <si>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</si>
  <si>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</si>
  <si>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</si>
  <si>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</si>
  <si>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</si>
  <si>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</si>
  <si>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</si>
  <si>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</si>
  <si>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</si>
  <si>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</si>
  <si>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</si>
  <si>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</si>
  <si>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</si>
  <si>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</si>
  <si>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</si>
  <si>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</si>
  <si>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</si>
  <si>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</si>
  <si>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</si>
  <si>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</si>
  <si>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</si>
  <si>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</si>
  <si>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</si>
  <si>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</si>
  <si>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</si>
  <si>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</si>
  <si>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</si>
  <si>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</si>
  <si>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</si>
  <si>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</si>
  <si>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</si>
  <si>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</si>
  <si>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</si>
  <si>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</si>
  <si>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</si>
  <si>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</si>
  <si>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</si>
  <si>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</si>
  <si>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</si>
  <si>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</si>
  <si>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</si>
  <si>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</si>
  <si>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</si>
  <si>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</si>
  <si>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</si>
  <si>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</si>
  <si>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</si>
  <si>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</si>
  <si>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</si>
  <si>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</si>
  <si>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</si>
  <si>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</si>
  <si>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</si>
  <si>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</si>
  <si>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</si>
  <si>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</si>
  <si>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</si>
  <si>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</si>
  <si>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</si>
  <si>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</si>
  <si>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</si>
  <si>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</si>
  <si>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</si>
  <si>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</si>
  <si>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</si>
  <si>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</si>
  <si>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</si>
  <si>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</si>
  <si>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</si>
  <si>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</si>
  <si>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</si>
  <si>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</si>
  <si>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</si>
  <si>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</si>
  <si>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</si>
  <si>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</si>
  <si>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</si>
  <si>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</si>
  <si>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</si>
  <si>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</si>
  <si>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</si>
  <si>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</si>
  <si>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</si>
  <si>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</si>
  <si>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</si>
  <si>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</si>
  <si>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</si>
  <si>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</si>
  <si>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</si>
  <si>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</si>
  <si>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</si>
  <si>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</si>
  <si>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</si>
  <si>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</si>
  <si>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</si>
  <si>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</si>
  <si>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</si>
  <si>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</si>
  <si>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</si>
  <si>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</si>
  <si>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</si>
  <si>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</si>
  <si>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</si>
  <si>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</si>
  <si>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</si>
  <si>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</si>
  <si>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</si>
  <si>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</si>
  <si>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</si>
  <si>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</si>
  <si>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</si>
  <si>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</si>
  <si>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</si>
  <si>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</si>
  <si>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</si>
  <si>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</si>
  <si>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</si>
  <si>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</si>
  <si>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</si>
  <si>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</si>
  <si>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</si>
  <si>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</si>
  <si>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</si>
  <si>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</si>
  <si>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</si>
  <si>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</si>
  <si>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</si>
  <si>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</si>
  <si>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</si>
  <si>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</si>
  <si>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</si>
  <si>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</si>
  <si>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</si>
  <si>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</si>
  <si>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</si>
  <si>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</si>
  <si>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</si>
  <si>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</si>
  <si>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</si>
  <si>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</si>
  <si>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</si>
  <si>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</si>
  <si>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</si>
  <si>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</si>
  <si>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</si>
  <si>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</si>
  <si>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</si>
  <si>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</si>
  <si>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</si>
  <si>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</si>
  <si>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</si>
  <si>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</si>
  <si>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</si>
  <si>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</si>
  <si>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</si>
  <si>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</si>
  <si>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</si>
  <si>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</si>
  <si>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</si>
  <si>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</si>
  <si>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</si>
  <si>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</si>
  <si>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</si>
  <si>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</si>
  <si>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</si>
  <si>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</si>
  <si>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</si>
  <si>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</si>
  <si>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</si>
  <si>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</si>
  <si>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</si>
  <si>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</si>
  <si>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</si>
  <si>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</si>
  <si>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</si>
  <si>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</si>
  <si>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</si>
  <si>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</si>
  <si>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</si>
  <si>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</si>
  <si>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</si>
  <si>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</si>
  <si>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</si>
  <si>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</si>
  <si>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</si>
  <si>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</si>
  <si>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</si>
  <si>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</si>
  <si>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</si>
  <si>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</si>
  <si>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</si>
  <si>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</si>
  <si>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</si>
  <si>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</si>
  <si>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</si>
  <si>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</si>
  <si>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</si>
  <si>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</si>
  <si>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</si>
  <si>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</si>
  <si>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</si>
  <si>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</si>
  <si>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</si>
  <si>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</si>
  <si>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</si>
  <si>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</si>
  <si>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</si>
  <si>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</si>
  <si>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</si>
  <si>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</si>
  <si>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</si>
  <si>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</si>
  <si>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</si>
  <si>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</si>
  <si>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</si>
  <si>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</si>
  <si>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</si>
  <si>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</si>
  <si>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</si>
  <si>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</si>
  <si>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</si>
  <si>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</si>
  <si>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</si>
  <si>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</si>
  <si>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</si>
  <si>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</si>
  <si>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</si>
  <si>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</si>
  <si>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</si>
  <si>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</si>
  <si>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</si>
  <si>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</si>
  <si>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</si>
  <si>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</si>
  <si>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</si>
  <si>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</si>
  <si>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</si>
  <si>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</si>
  <si>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</si>
  <si>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</si>
  <si>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</si>
  <si>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</si>
  <si>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</si>
  <si>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</si>
  <si>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</si>
  <si>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</si>
  <si>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</si>
  <si>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</si>
  <si>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</si>
  <si>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</si>
  <si>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</si>
  <si>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</si>
  <si>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</si>
  <si>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</si>
  <si>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</si>
  <si>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</si>
  <si>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</si>
  <si>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</si>
  <si>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</si>
  <si>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</si>
  <si>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</si>
  <si>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</si>
  <si>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</si>
  <si>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</si>
  <si>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</si>
  <si>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</si>
  <si>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</si>
  <si>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</si>
  <si>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</si>
  <si>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</si>
  <si>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</si>
  <si>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</si>
  <si>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</si>
  <si>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</si>
  <si>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</si>
  <si>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</si>
  <si>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</si>
  <si>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</si>
  <si>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</si>
  <si>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</si>
  <si>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</si>
  <si>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</si>
  <si>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</si>
  <si>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</si>
  <si>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</si>
  <si>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</si>
  <si>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</si>
  <si>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</si>
  <si>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</si>
  <si>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</si>
  <si>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</si>
  <si>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</si>
  <si>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</si>
  <si>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</si>
  <si>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</si>
  <si>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</si>
  <si>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</si>
  <si>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</si>
  <si>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</si>
  <si>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</si>
  <si>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</si>
  <si>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</si>
  <si>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</si>
  <si>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</si>
  <si>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</si>
  <si>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</si>
  <si>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</si>
  <si>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</si>
  <si>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</si>
  <si>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</si>
  <si>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</si>
  <si>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</si>
  <si>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</si>
  <si>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</si>
  <si>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</si>
  <si>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</si>
  <si>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</si>
  <si>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</si>
  <si>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</si>
  <si>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</si>
  <si>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</si>
  <si>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</si>
  <si>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</si>
  <si>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</si>
  <si>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</si>
  <si>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</si>
  <si>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</si>
  <si>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</si>
  <si>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</si>
  <si>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</si>
  <si>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</si>
  <si>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</si>
  <si>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</si>
  <si>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</si>
  <si>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</si>
  <si>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</si>
  <si>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</si>
  <si>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</si>
  <si>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</si>
  <si>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</si>
  <si>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</si>
  <si>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</si>
  <si>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</si>
  <si>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</si>
  <si>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</si>
  <si>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</si>
  <si>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</si>
  <si>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</si>
  <si>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</si>
  <si>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</si>
  <si>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</si>
  <si>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</si>
  <si>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</si>
  <si>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</si>
  <si>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</si>
  <si>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</si>
  <si>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</si>
  <si>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</si>
  <si>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</si>
  <si>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</si>
  <si>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</si>
  <si>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</si>
  <si>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</si>
  <si>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</si>
  <si>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</si>
  <si>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</si>
  <si>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</si>
  <si>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</si>
  <si>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</si>
  <si>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</si>
  <si>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</si>
  <si>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</si>
  <si>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</si>
  <si>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</si>
  <si>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</si>
  <si>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</si>
  <si>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</si>
  <si>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</si>
  <si>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</si>
  <si>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</si>
  <si>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</si>
  <si>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</si>
  <si>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</si>
  <si>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</si>
  <si>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</si>
  <si>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</si>
  <si>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</si>
  <si>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</si>
  <si>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</si>
  <si>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</si>
  <si>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</si>
  <si>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</si>
  <si>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</si>
  <si>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</si>
  <si>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</si>
  <si>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</si>
  <si>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</si>
  <si>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</si>
  <si>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</si>
  <si>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</si>
  <si>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</si>
  <si>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</si>
  <si>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</si>
  <si>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</si>
  <si>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</si>
  <si>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</si>
  <si>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</si>
  <si>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</si>
  <si>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</si>
  <si>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</si>
  <si>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</si>
  <si>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</si>
  <si>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</si>
  <si>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</si>
  <si>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</si>
  <si>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</si>
  <si>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</si>
  <si>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</si>
  <si>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</si>
  <si>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</si>
  <si>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</si>
  <si>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</si>
  <si>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</si>
  <si>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</si>
  <si>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</si>
  <si>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</si>
  <si>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</si>
  <si>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</si>
  <si>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</si>
  <si>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</si>
  <si>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</si>
  <si>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</si>
  <si>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</si>
  <si>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</si>
  <si>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</si>
  <si>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</si>
  <si>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</si>
  <si>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</si>
  <si>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</si>
  <si>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</si>
  <si>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</si>
  <si>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</si>
  <si>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</si>
  <si>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</si>
  <si>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</si>
  <si>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</si>
  <si>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</si>
  <si>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</si>
  <si>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</si>
  <si>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</si>
  <si>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</si>
  <si>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</si>
  <si>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</si>
  <si>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</si>
  <si>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</si>
  <si>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</si>
  <si>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</si>
  <si>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</si>
  <si>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</si>
  <si>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</si>
  <si>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</si>
  <si>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</si>
  <si>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</si>
  <si>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</si>
  <si>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</si>
  <si>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</si>
  <si>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</si>
  <si>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</si>
  <si>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</si>
  <si>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</si>
  <si>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</si>
  <si>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</si>
  <si>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</si>
  <si>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</si>
  <si>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</si>
  <si>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</si>
  <si>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</si>
  <si>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</si>
  <si>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</si>
  <si>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</si>
  <si>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</si>
  <si>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</si>
  <si>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</si>
  <si>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</si>
  <si>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</si>
  <si>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</si>
  <si>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</si>
  <si>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</si>
  <si>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</si>
  <si>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</si>
  <si>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</si>
  <si>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</si>
  <si>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</si>
  <si>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</si>
  <si>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</si>
  <si>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</si>
  <si>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</si>
  <si>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</si>
  <si>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</si>
  <si>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</si>
  <si>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</si>
  <si>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</si>
  <si>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</si>
  <si>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</si>
  <si>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</si>
  <si>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</si>
  <si>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</si>
  <si>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</si>
  <si>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</si>
  <si>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</si>
  <si>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</si>
  <si>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</si>
  <si>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</si>
  <si>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</si>
  <si>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</si>
  <si>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</si>
  <si>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</si>
  <si>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</si>
  <si>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</si>
  <si>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</si>
  <si>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</si>
  <si>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</si>
  <si>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</si>
  <si>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</si>
  <si>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</si>
  <si>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</si>
  <si>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</si>
  <si>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</si>
  <si>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</si>
  <si>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</si>
  <si>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</si>
  <si>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</si>
  <si>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</si>
  <si>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</si>
  <si>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</si>
  <si>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</si>
  <si>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</si>
  <si>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</si>
  <si>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</si>
  <si>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</si>
  <si>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</si>
  <si>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</si>
  <si>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</si>
  <si>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</si>
  <si>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</si>
  <si>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</si>
  <si>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</si>
  <si>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</si>
  <si>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</si>
  <si>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</si>
  <si>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</si>
  <si>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</si>
  <si>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</si>
  <si>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</si>
  <si>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</si>
  <si>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</si>
  <si>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</si>
  <si>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</si>
  <si>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</si>
  <si>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</si>
  <si>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</si>
  <si>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</si>
  <si>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</si>
  <si>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</si>
  <si>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</si>
  <si>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</si>
  <si>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</si>
  <si>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</si>
  <si>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</si>
  <si>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</si>
  <si>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</si>
  <si>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</si>
  <si>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</si>
  <si>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</si>
  <si>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</si>
  <si>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</si>
  <si>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</si>
  <si>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</si>
  <si>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</si>
  <si>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</si>
  <si>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</si>
  <si>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</si>
  <si>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</si>
  <si>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</si>
  <si>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</si>
  <si>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</si>
  <si>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</si>
  <si>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</si>
  <si>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</si>
  <si>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</si>
  <si>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</si>
  <si>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</si>
  <si>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</si>
  <si>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</si>
  <si>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</si>
  <si>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</si>
  <si>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</si>
  <si>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</si>
  <si>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</si>
  <si>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</si>
  <si>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</si>
  <si>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</si>
  <si>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</si>
  <si>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</si>
  <si>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</si>
  <si>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</si>
  <si>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</si>
  <si>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</si>
  <si>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</si>
  <si>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</si>
  <si>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</si>
  <si>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</si>
  <si>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</si>
  <si>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</si>
  <si>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</si>
  <si>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</si>
  <si>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</si>
  <si>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</si>
  <si>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</si>
  <si>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</si>
  <si>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</si>
  <si>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</si>
  <si>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</si>
  <si>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</si>
  <si>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</si>
  <si>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</si>
  <si>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</si>
  <si>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</si>
  <si>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</si>
  <si>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</si>
  <si>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</si>
  <si>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</si>
  <si>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</si>
  <si>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</si>
  <si>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</si>
  <si>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</si>
  <si>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</si>
  <si>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</si>
  <si>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</si>
  <si>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</si>
  <si>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</si>
  <si>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</si>
  <si>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</si>
  <si>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</si>
  <si>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</si>
  <si>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</si>
  <si>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</si>
  <si>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</si>
  <si>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</si>
  <si>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</si>
  <si>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</si>
  <si>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</si>
  <si>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</si>
  <si>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</si>
  <si>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</si>
  <si>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</si>
  <si>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</si>
  <si>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</si>
  <si>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</si>
  <si>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</si>
  <si>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</si>
  <si>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</si>
  <si>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</si>
  <si>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</si>
  <si>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</si>
  <si>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</si>
  <si>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</si>
  <si>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</si>
  <si>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</si>
  <si>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</si>
  <si>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</si>
  <si>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</si>
  <si>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</si>
  <si>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</si>
  <si>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</si>
  <si>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</si>
  <si>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</si>
  <si>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</si>
  <si>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</si>
  <si>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</si>
  <si>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</si>
  <si>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</si>
  <si>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</si>
  <si>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</si>
  <si>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</si>
  <si>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</si>
  <si>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</si>
  <si>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</si>
  <si>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</si>
  <si>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</si>
  <si>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</si>
  <si>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</si>
  <si>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</si>
  <si>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</si>
  <si>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</si>
  <si>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</si>
  <si>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</si>
  <si>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</si>
  <si>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</si>
  <si>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</si>
  <si>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</si>
  <si>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</si>
  <si>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</si>
  <si>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</si>
  <si>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</si>
  <si>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</si>
  <si>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</si>
  <si>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</si>
  <si>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</si>
  <si>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</si>
  <si>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</si>
  <si>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</si>
  <si>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</si>
  <si>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</si>
  <si>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</si>
  <si>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</si>
  <si>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</si>
  <si>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</si>
  <si>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</si>
  <si>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</si>
  <si>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</si>
  <si>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</si>
  <si>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</si>
  <si>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</si>
  <si>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</si>
  <si>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</si>
  <si>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</si>
  <si>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</si>
  <si>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</si>
  <si>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</si>
  <si>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</si>
  <si>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</si>
  <si>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</si>
  <si>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</si>
  <si>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</si>
  <si>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</si>
  <si>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</si>
  <si>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</si>
  <si>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</si>
  <si>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</si>
  <si>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</si>
  <si>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</si>
  <si>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</si>
  <si>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</si>
  <si>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</si>
  <si>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</si>
  <si>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</si>
  <si>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</si>
  <si>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</si>
  <si>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</si>
  <si>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</si>
  <si>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</si>
  <si>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</si>
  <si>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</si>
  <si>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</si>
  <si>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</si>
  <si>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</si>
  <si>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</si>
  <si>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</si>
  <si>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</si>
  <si>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</si>
  <si>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</si>
  <si>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</si>
  <si>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</si>
  <si>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</si>
  <si>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</si>
  <si>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</si>
  <si>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</si>
  <si>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</si>
  <si>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</si>
  <si>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</si>
  <si>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</si>
  <si>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</si>
  <si>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</si>
  <si>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</si>
  <si>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</si>
  <si>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</si>
  <si>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</si>
  <si>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</si>
  <si>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</si>
  <si>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</si>
  <si>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</si>
  <si>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</si>
  <si>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</si>
  <si>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</si>
  <si>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</si>
  <si>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</si>
  <si>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</si>
  <si>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</si>
  <si>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</si>
  <si>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</si>
  <si>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</si>
  <si>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</si>
  <si>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</si>
  <si>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</si>
  <si>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</si>
  <si>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</si>
  <si>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</si>
  <si>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</si>
  <si>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</si>
  <si>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</si>
  <si>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</si>
  <si>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</si>
  <si>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</si>
  <si>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</si>
  <si>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</si>
  <si>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</si>
  <si>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</si>
  <si>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</si>
  <si>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</si>
  <si>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</si>
  <si>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</si>
  <si>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</si>
  <si>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</si>
  <si>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</si>
  <si>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</si>
  <si>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</si>
  <si>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</si>
  <si>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</si>
  <si>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</si>
  <si>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</si>
  <si>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</si>
  <si>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</si>
  <si>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</si>
  <si>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</si>
  <si>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</si>
  <si>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</si>
  <si>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</si>
  <si>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</si>
  <si>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</si>
  <si>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</si>
  <si>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</si>
  <si>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</si>
  <si>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</si>
  <si>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</si>
  <si>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</si>
  <si>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</si>
  <si>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</si>
  <si>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</si>
  <si>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</si>
  <si>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</si>
  <si>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</si>
  <si>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</si>
  <si>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</si>
  <si>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</si>
  <si>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</si>
  <si>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</si>
  <si>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</si>
  <si>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</si>
  <si>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</si>
  <si>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</si>
  <si>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</si>
  <si>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</si>
  <si>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</si>
  <si>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</si>
  <si>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</si>
  <si>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</si>
  <si>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</si>
  <si>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</si>
  <si>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</si>
  <si>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</si>
  <si>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</si>
  <si>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</si>
  <si>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</si>
  <si>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</si>
  <si>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</si>
  <si>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</si>
  <si>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</si>
  <si>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</si>
  <si>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</si>
  <si>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</si>
  <si>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</si>
  <si>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</si>
  <si>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</si>
  <si>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</si>
  <si>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</si>
  <si>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</si>
  <si>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</si>
  <si>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</si>
  <si>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</si>
  <si>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</si>
  <si>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</si>
  <si>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</si>
  <si>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</si>
  <si>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</si>
  <si>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</si>
  <si>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</si>
  <si>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</si>
  <si>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</si>
  <si>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</si>
  <si>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</si>
  <si>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</si>
  <si>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</si>
  <si>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</si>
  <si>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</si>
  <si>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</si>
  <si>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</si>
  <si>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</si>
  <si>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</si>
  <si>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</si>
  <si>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</si>
  <si>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</si>
  <si>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</si>
  <si>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</si>
  <si>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</si>
  <si>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</si>
  <si>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</si>
  <si>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</si>
  <si>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</si>
  <si>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</si>
  <si>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</si>
  <si>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</si>
  <si>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</si>
  <si>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</si>
  <si>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</si>
  <si>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</si>
  <si>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</si>
  <si>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</si>
  <si>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</si>
  <si>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</si>
  <si>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</si>
  <si>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</si>
  <si>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</si>
  <si>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</si>
  <si>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</si>
  <si>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</si>
  <si>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</si>
  <si>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</si>
  <si>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</si>
  <si>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</si>
  <si>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</si>
  <si>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</si>
  <si>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</si>
  <si>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</si>
  <si>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</si>
  <si>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</si>
  <si>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</si>
  <si>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</si>
  <si>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</si>
  <si>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</si>
  <si>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</si>
  <si>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</si>
  <si>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</si>
  <si>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</si>
  <si>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</si>
  <si>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</si>
  <si>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</si>
  <si>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</si>
  <si>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</si>
  <si>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</si>
  <si>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</si>
  <si>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</si>
  <si>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</si>
  <si>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</si>
  <si>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</si>
  <si>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</si>
  <si>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</si>
  <si>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</si>
  <si>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</si>
  <si>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</si>
  <si>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</si>
  <si>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</si>
  <si>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</si>
  <si>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</si>
  <si>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</si>
  <si>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</si>
  <si>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</si>
  <si>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</si>
  <si>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</si>
  <si>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</si>
  <si>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</si>
  <si>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</si>
  <si>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</si>
  <si>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</si>
  <si>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</si>
  <si>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</si>
  <si>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</si>
  <si>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</si>
  <si>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</si>
  <si>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</si>
  <si>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</si>
  <si>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</si>
  <si>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</si>
  <si>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</si>
  <si>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</si>
  <si>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</si>
  <si>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</si>
  <si>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</si>
  <si>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</si>
  <si>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</si>
  <si>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</si>
  <si>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</si>
  <si>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</si>
  <si>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</si>
  <si>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</si>
  <si>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</si>
  <si>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</si>
  <si>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</si>
  <si>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</si>
  <si>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</si>
  <si>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</si>
  <si>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</si>
  <si>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</si>
  <si>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</si>
  <si>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</si>
  <si>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</si>
  <si>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</si>
  <si>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</si>
  <si>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</si>
  <si>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</si>
  <si>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</si>
  <si>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</si>
  <si>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</si>
  <si>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</si>
  <si>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</si>
  <si>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</si>
  <si>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</si>
  <si>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</si>
  <si>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</si>
  <si>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</si>
  <si>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</si>
  <si>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</si>
  <si>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</si>
  <si>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</si>
  <si>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</si>
  <si>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</si>
  <si>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</si>
  <si>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</si>
  <si>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</si>
  <si>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</si>
  <si>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</si>
  <si>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</si>
  <si>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</si>
  <si>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</si>
  <si>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</si>
  <si>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</si>
  <si>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</si>
  <si>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</si>
  <si>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</si>
  <si>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</si>
  <si>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</si>
  <si>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</si>
  <si>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</si>
  <si>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</si>
  <si>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</si>
  <si>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</si>
  <si>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</si>
  <si>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</si>
  <si>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</si>
  <si>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</si>
  <si>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</si>
  <si>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</si>
  <si>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</si>
  <si>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</si>
  <si>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</si>
  <si>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</si>
  <si>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</si>
  <si>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</si>
  <si>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</si>
  <si>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</si>
  <si>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</si>
  <si>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</si>
  <si>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</si>
  <si>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</si>
  <si>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</si>
  <si>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</si>
  <si>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</si>
  <si>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</si>
  <si>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</si>
  <si>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</si>
  <si>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</si>
  <si>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</si>
  <si>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</si>
  <si>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</si>
  <si>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</si>
  <si>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</si>
  <si>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</si>
  <si>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</si>
  <si>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</si>
  <si>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</si>
  <si>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</si>
  <si>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</si>
  <si>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</si>
  <si>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</si>
  <si>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</si>
  <si>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</si>
  <si>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</si>
  <si>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</si>
  <si>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</si>
  <si>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</si>
  <si>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</si>
  <si>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</si>
  <si>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</si>
  <si>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</si>
  <si>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</si>
  <si>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</si>
  <si>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</si>
  <si>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</si>
  <si>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</si>
  <si>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</si>
  <si>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</si>
  <si>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</si>
  <si>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</si>
  <si>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</si>
  <si>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</si>
  <si>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</si>
  <si>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</si>
  <si>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</si>
  <si>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</si>
  <si>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</si>
  <si>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</si>
  <si>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</si>
  <si>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</si>
  <si>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</si>
  <si>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</si>
  <si>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</si>
  <si>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</si>
  <si>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</si>
  <si>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</si>
  <si>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</si>
  <si>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</si>
  <si>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</si>
  <si>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</si>
  <si>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</si>
  <si>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</si>
  <si>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</si>
  <si>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</si>
  <si>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</si>
  <si>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</si>
  <si>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</si>
  <si>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</si>
  <si>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</si>
  <si>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</si>
  <si>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</si>
  <si>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</si>
  <si>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</si>
  <si>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</si>
  <si>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</si>
  <si>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</si>
  <si>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</si>
  <si>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</si>
  <si>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</si>
  <si>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</si>
  <si>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</si>
  <si>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</si>
  <si>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</si>
  <si>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</si>
  <si>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</si>
  <si>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</si>
  <si>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</si>
  <si>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</si>
  <si>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</si>
  <si>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</si>
  <si>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</si>
  <si>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</si>
  <si>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</si>
  <si>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</si>
  <si>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</si>
  <si>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</si>
  <si>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</si>
  <si>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</si>
  <si>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</si>
  <si>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</si>
  <si>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</si>
  <si>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</si>
  <si>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</si>
  <si>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</si>
  <si>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</si>
  <si>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</si>
  <si>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</si>
  <si>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</si>
  <si>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</si>
  <si>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</si>
  <si>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</si>
  <si>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</si>
  <si>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</si>
  <si>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</si>
  <si>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</si>
  <si>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</si>
  <si>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</si>
  <si>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</si>
  <si>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</si>
  <si>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</si>
  <si>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</si>
  <si>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</si>
  <si>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</si>
  <si>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</si>
  <si>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</si>
  <si>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</si>
  <si>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</si>
  <si>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</si>
  <si>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</si>
  <si>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</si>
  <si>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</si>
  <si>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</si>
  <si>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</si>
  <si>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</si>
  <si>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</si>
  <si>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</si>
  <si>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</si>
  <si>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</si>
  <si>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</si>
  <si>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</si>
  <si>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</si>
  <si>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</si>
  <si>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</si>
  <si>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</si>
  <si>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</si>
  <si>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</si>
  <si>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</si>
  <si>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</si>
  <si>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</si>
  <si>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</si>
  <si>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</si>
  <si>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</si>
  <si>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</si>
  <si>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</si>
  <si>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</si>
  <si>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</si>
  <si>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</si>
  <si>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</si>
  <si>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</si>
  <si>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</si>
  <si>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</si>
  <si>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</si>
  <si>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</si>
  <si>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</si>
  <si>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</si>
  <si>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</si>
  <si>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</si>
  <si>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</si>
  <si>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</si>
  <si>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</si>
  <si>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</si>
  <si>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</si>
  <si>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</si>
  <si>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</si>
  <si>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</si>
  <si>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</si>
  <si>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</si>
  <si>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</si>
  <si>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</si>
  <si>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</si>
  <si>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</si>
  <si>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</si>
  <si>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</si>
  <si>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</si>
  <si>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</si>
  <si>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</si>
  <si>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</si>
  <si>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</si>
  <si>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</si>
  <si>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</si>
  <si>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</si>
  <si>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</si>
  <si>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</si>
  <si>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</si>
  <si>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</si>
  <si>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</si>
  <si>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</si>
  <si>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</si>
  <si>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</si>
  <si>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</si>
  <si>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</si>
  <si>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</si>
  <si>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</si>
  <si>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</si>
  <si>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</si>
  <si>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</si>
  <si>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</si>
  <si>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</si>
  <si>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</si>
  <si>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</si>
  <si>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</si>
  <si>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</si>
  <si>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</si>
  <si>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</si>
  <si>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</si>
  <si>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</si>
  <si>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</si>
  <si>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</si>
  <si>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</si>
  <si>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</si>
  <si>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</si>
  <si>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</si>
  <si>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</si>
  <si>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</si>
  <si>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</si>
  <si>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</si>
  <si>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</si>
  <si>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</si>
  <si>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</si>
  <si>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</si>
  <si>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</si>
  <si>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</si>
  <si>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</si>
  <si>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</si>
  <si>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</si>
  <si>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</si>
  <si>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</si>
  <si>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</si>
  <si>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</si>
  <si>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</si>
  <si>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</si>
  <si>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</si>
  <si>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</si>
  <si>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</si>
  <si>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</si>
  <si>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</si>
  <si>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</si>
  <si>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</si>
  <si>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</si>
  <si>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</si>
  <si>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</si>
  <si>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</si>
  <si>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</si>
  <si>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</si>
  <si>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</si>
  <si>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</si>
  <si>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</si>
  <si>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</si>
  <si>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</si>
  <si>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</si>
  <si>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</si>
  <si>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</si>
  <si>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</si>
  <si>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</si>
  <si>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</si>
  <si>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</si>
  <si>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</si>
  <si>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</si>
  <si>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</si>
  <si>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</si>
  <si>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</si>
  <si>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</si>
  <si>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</si>
  <si>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</si>
  <si>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</si>
  <si>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</si>
  <si>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</si>
  <si>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</si>
  <si>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</si>
  <si>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</si>
  <si>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</si>
  <si>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</si>
  <si>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</si>
  <si>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</si>
  <si>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</si>
  <si>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</si>
  <si>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</si>
  <si>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</si>
  <si>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</si>
  <si>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</si>
  <si>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</si>
  <si>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</si>
  <si>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</si>
  <si>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</si>
  <si>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</si>
  <si>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</si>
  <si>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</si>
  <si>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</si>
  <si>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</si>
  <si>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</si>
  <si>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</si>
  <si>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</si>
  <si>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</si>
  <si>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</si>
  <si>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</si>
  <si>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</si>
  <si>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</si>
  <si>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</si>
  <si>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</si>
  <si>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</si>
  <si>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</si>
  <si>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</si>
  <si>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</si>
  <si>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</si>
  <si>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</si>
  <si>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</si>
  <si>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</si>
  <si>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</si>
  <si>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</si>
  <si>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</si>
  <si>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</si>
  <si>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</si>
  <si>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</si>
  <si>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</si>
  <si>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</si>
  <si>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</si>
  <si>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</si>
  <si>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</si>
  <si>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</si>
  <si>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</si>
  <si>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</si>
  <si>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</si>
  <si>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</si>
  <si>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</si>
  <si>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</si>
  <si>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</si>
  <si>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</si>
  <si>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</si>
  <si>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</si>
  <si>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</si>
  <si>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</si>
  <si>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</si>
  <si>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</si>
  <si>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</si>
  <si>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</si>
  <si>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</si>
  <si>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</si>
  <si>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</si>
  <si>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</si>
  <si>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</si>
  <si>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</si>
  <si>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</si>
  <si>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</si>
  <si>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</si>
  <si>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</si>
  <si>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</si>
  <si>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</si>
  <si>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</si>
  <si>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</si>
  <si>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</si>
  <si>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</si>
  <si>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</si>
  <si>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</si>
  <si>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</si>
  <si>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</si>
  <si>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</si>
  <si>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</si>
  <si>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</si>
  <si>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</si>
  <si>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</si>
  <si>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</si>
  <si>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</si>
  <si>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</si>
  <si>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</si>
  <si>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</si>
  <si>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</si>
  <si>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</si>
  <si>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</si>
  <si>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</si>
  <si>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</si>
  <si>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</si>
  <si>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</si>
  <si>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</si>
  <si>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</si>
  <si>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</si>
  <si>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</si>
  <si>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</si>
  <si>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</si>
  <si>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</si>
  <si>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</si>
  <si>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</si>
  <si>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</si>
  <si>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</si>
  <si>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</si>
  <si>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</si>
  <si>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</si>
  <si>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</si>
  <si>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</si>
  <si>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</si>
  <si>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</si>
  <si>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</si>
  <si>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</si>
  <si>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</si>
  <si>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</si>
  <si>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</si>
  <si>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</si>
  <si>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</si>
  <si>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</si>
  <si>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</si>
  <si>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</si>
  <si>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</si>
  <si>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</si>
  <si>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</si>
  <si>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</si>
  <si>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</si>
  <si>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</si>
  <si>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</si>
  <si>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</si>
  <si>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</si>
  <si>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</si>
  <si>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</si>
  <si>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</si>
  <si>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</si>
  <si>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</si>
  <si>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</si>
  <si>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</si>
  <si>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</si>
  <si>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</si>
  <si>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</si>
  <si>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</si>
  <si>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</si>
  <si>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</si>
  <si>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</si>
  <si>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</si>
  <si>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</si>
  <si>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</si>
  <si>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</si>
  <si>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</si>
  <si>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</si>
  <si>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</si>
  <si>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</si>
  <si>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</si>
  <si>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</si>
  <si>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</si>
  <si>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</si>
  <si>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</si>
  <si>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</si>
  <si>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</si>
  <si>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</si>
  <si>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</si>
  <si>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</si>
  <si>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</si>
  <si>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</si>
  <si>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</si>
  <si>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</si>
  <si>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</si>
  <si>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</si>
  <si>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</si>
  <si>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</si>
  <si>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</si>
  <si>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</si>
  <si>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</si>
  <si>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</si>
  <si>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</si>
  <si>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</si>
  <si>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</si>
  <si>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</si>
  <si>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</si>
  <si>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</si>
  <si>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</si>
  <si>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</si>
  <si>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</si>
  <si>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</si>
  <si>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</si>
  <si>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</si>
  <si>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</si>
  <si>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</si>
  <si>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</si>
  <si>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</si>
  <si>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</si>
  <si>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</si>
  <si>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</si>
  <si>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</si>
  <si>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</si>
  <si>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</si>
  <si>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</si>
  <si>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</si>
  <si>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</si>
  <si>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</si>
  <si>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</si>
  <si>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</si>
  <si>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</si>
  <si>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</si>
  <si>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</si>
  <si>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</si>
  <si>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</si>
  <si>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</si>
  <si>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</si>
  <si>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</si>
  <si>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</si>
  <si>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</si>
  <si>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</si>
  <si>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</si>
  <si>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</si>
  <si>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</si>
  <si>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</si>
  <si>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</si>
  <si>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</si>
  <si>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</si>
  <si>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</si>
  <si>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</si>
  <si>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</si>
  <si>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</si>
  <si>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</si>
  <si>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</si>
  <si>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</si>
  <si>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</si>
  <si>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</si>
  <si>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</si>
  <si>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</si>
  <si>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</si>
  <si>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</si>
  <si>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</si>
  <si>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</si>
  <si>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</si>
  <si>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</si>
  <si>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</si>
  <si>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</si>
  <si>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</si>
  <si>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</si>
  <si>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</si>
  <si>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</si>
  <si>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</si>
  <si>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</si>
  <si>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</si>
  <si>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</si>
  <si>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</si>
  <si>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</si>
  <si>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</si>
  <si>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</si>
  <si>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</si>
  <si>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</si>
  <si>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</si>
  <si>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</si>
  <si>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</si>
  <si>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</si>
  <si>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</si>
  <si>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</si>
  <si>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</si>
  <si>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</si>
  <si>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</si>
  <si>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</si>
  <si>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</si>
  <si>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</si>
  <si>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</si>
  <si>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</si>
  <si>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</si>
  <si>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</si>
  <si>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</si>
  <si>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</si>
  <si>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</si>
  <si>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</si>
  <si>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</si>
  <si>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</si>
  <si>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</si>
  <si>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</si>
  <si>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</si>
  <si>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</si>
  <si>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</si>
  <si>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</si>
  <si>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</si>
  <si>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</si>
  <si>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</si>
  <si>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</si>
  <si>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</si>
  <si>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</si>
  <si>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</si>
  <si>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</si>
  <si>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</si>
  <si>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</si>
  <si>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</si>
  <si>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</si>
  <si>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</si>
  <si>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</si>
  <si>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</si>
  <si>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</si>
  <si>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</si>
  <si>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</si>
  <si>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</si>
  <si>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</si>
  <si>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</si>
  <si>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</si>
  <si>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</si>
  <si>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</si>
  <si>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</si>
  <si>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</si>
  <si>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</si>
  <si>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</si>
  <si>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</si>
  <si>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</si>
  <si>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</si>
  <si>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</si>
  <si>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</si>
  <si>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</si>
  <si>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</si>
  <si>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</si>
  <si>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</si>
  <si>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</si>
  <si>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</si>
  <si>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</si>
  <si>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</si>
  <si>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</si>
  <si>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</si>
  <si>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</si>
  <si>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</si>
  <si>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</si>
  <si>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</si>
  <si>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</si>
  <si>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</si>
  <si>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</si>
  <si>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</si>
  <si>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</si>
  <si>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</si>
  <si>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</si>
  <si>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</si>
  <si>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</si>
  <si>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</si>
  <si>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</si>
  <si>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</si>
  <si>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</si>
  <si>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</si>
  <si>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</si>
  <si>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</si>
  <si>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</si>
  <si>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</si>
  <si>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</si>
  <si>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</si>
  <si>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</si>
  <si>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</si>
  <si>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</si>
  <si>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</si>
  <si>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</si>
  <si>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</si>
  <si>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</si>
  <si>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</si>
  <si>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</si>
  <si>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</si>
  <si>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</si>
  <si>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</si>
  <si>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</si>
  <si>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</si>
  <si>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</si>
  <si>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</si>
  <si>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</si>
  <si>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</si>
  <si>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</si>
  <si>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</si>
  <si>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</si>
  <si>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</si>
  <si>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</si>
  <si>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</si>
  <si>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</si>
  <si>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</si>
  <si>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</si>
  <si>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</si>
  <si>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</si>
  <si>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</si>
  <si>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</si>
  <si>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</si>
  <si>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</si>
  <si>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</si>
  <si>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</si>
  <si>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</si>
  <si>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</si>
  <si>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</si>
  <si>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</si>
  <si>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</si>
  <si>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</si>
  <si>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</si>
  <si>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</si>
  <si>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</si>
  <si>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</si>
  <si>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</si>
  <si>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</si>
  <si>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</si>
  <si>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</si>
  <si>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</si>
  <si>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</si>
  <si>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</si>
  <si>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</si>
  <si>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</si>
  <si>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</si>
  <si>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</si>
  <si>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</si>
  <si>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</si>
  <si>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</si>
  <si>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</si>
  <si>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</si>
  <si>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</si>
  <si>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</si>
  <si>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</si>
  <si>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</si>
  <si>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</si>
  <si>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</si>
  <si>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</si>
  <si>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</si>
  <si>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</si>
  <si>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</si>
  <si>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</si>
  <si>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</si>
  <si>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</si>
  <si>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</si>
  <si>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</si>
  <si>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</si>
  <si>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</si>
  <si>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</si>
  <si>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</si>
  <si>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</si>
  <si>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</si>
  <si>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</si>
  <si>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</si>
  <si>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</si>
  <si>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</si>
  <si>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</si>
  <si>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</si>
  <si>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</si>
  <si>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</si>
  <si>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</si>
  <si>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</si>
  <si>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</si>
  <si>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</si>
  <si>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</si>
  <si>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</si>
  <si>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</si>
  <si>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</si>
  <si>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</si>
  <si>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</si>
  <si>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</si>
  <si>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</si>
  <si>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</si>
  <si>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</si>
  <si>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</si>
  <si>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</si>
  <si>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</si>
  <si>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</si>
  <si>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</si>
  <si>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</si>
  <si>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</si>
  <si>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</si>
  <si>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</si>
  <si>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</si>
  <si>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</si>
  <si>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</si>
  <si>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</si>
  <si>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</si>
  <si>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</si>
  <si>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</si>
  <si>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</si>
  <si>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</si>
  <si>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</si>
  <si>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</si>
  <si>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</si>
  <si>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</si>
  <si>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</si>
  <si>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</si>
  <si>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</si>
  <si>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</si>
  <si>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</si>
  <si>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</si>
  <si>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</si>
  <si>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</si>
  <si>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</si>
  <si>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</si>
  <si>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</si>
  <si>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</si>
  <si>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</si>
  <si>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</si>
  <si>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</si>
  <si>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</si>
  <si>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</si>
  <si>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</si>
  <si>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</si>
  <si>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</si>
  <si>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</si>
  <si>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</si>
  <si>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</si>
  <si>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</si>
  <si>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</si>
  <si>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</si>
  <si>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</si>
  <si>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</si>
  <si>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</si>
  <si>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</si>
  <si>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</si>
  <si>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</si>
  <si>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</si>
  <si>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</si>
  <si>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</si>
  <si>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</si>
  <si>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</si>
  <si>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</si>
  <si>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</si>
  <si>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</si>
  <si>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</si>
  <si>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</si>
  <si>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</si>
  <si>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</si>
  <si>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</si>
  <si>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</si>
  <si>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</si>
  <si>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</si>
  <si>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</si>
  <si>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</si>
  <si>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</si>
  <si>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</si>
  <si>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</si>
  <si>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</si>
  <si>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</si>
  <si>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</si>
  <si>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</si>
  <si>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</si>
  <si>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</si>
  <si>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</si>
  <si>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</si>
  <si>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</si>
  <si>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</si>
  <si>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</si>
  <si>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</si>
  <si>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</si>
  <si>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</si>
  <si>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</si>
  <si>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</si>
  <si>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</si>
  <si>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</si>
  <si>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</si>
  <si>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</si>
  <si>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</si>
  <si>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</si>
  <si>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</si>
  <si>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</si>
  <si>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</si>
  <si>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</si>
  <si>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</si>
  <si>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</si>
  <si>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</si>
  <si>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</si>
  <si>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</si>
  <si>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</si>
  <si>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</si>
  <si>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</si>
  <si>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</si>
  <si>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</si>
  <si>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</si>
  <si>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</si>
  <si>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</si>
  <si>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</si>
  <si>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</si>
  <si>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</si>
  <si>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</si>
  <si>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</si>
  <si>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</si>
  <si>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</si>
  <si>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</si>
  <si>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</si>
  <si>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</si>
  <si>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</si>
  <si>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</si>
  <si>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</si>
  <si>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</si>
  <si>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</si>
  <si>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</si>
  <si>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</si>
  <si>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</si>
  <si>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</si>
  <si>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</si>
  <si>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</si>
  <si>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</si>
  <si>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</si>
  <si>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</si>
  <si>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</si>
  <si>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</si>
  <si>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</si>
  <si>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</si>
  <si>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</si>
  <si>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</si>
  <si>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</si>
  <si>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</si>
  <si>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</si>
  <si>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</si>
  <si>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</si>
  <si>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</si>
  <si>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</si>
  <si>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</si>
  <si>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</si>
  <si>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</si>
  <si>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</si>
  <si>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</si>
  <si>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</si>
  <si>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</si>
  <si>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</si>
  <si>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</si>
  <si>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</si>
  <si>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</si>
  <si>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</si>
  <si>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</si>
  <si>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</si>
  <si>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</si>
  <si>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</si>
  <si>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</si>
  <si>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</si>
  <si>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</si>
  <si>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</si>
  <si>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</si>
  <si>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</si>
  <si>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</si>
  <si>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</si>
  <si>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</si>
  <si>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</si>
  <si>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</si>
  <si>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</si>
  <si>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</si>
  <si>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</si>
  <si>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</si>
  <si>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</si>
  <si>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</si>
  <si>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</si>
  <si>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</si>
  <si>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</si>
  <si>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</si>
  <si>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</si>
  <si>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</si>
  <si>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</si>
  <si>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</si>
  <si>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</si>
  <si>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</si>
  <si>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</si>
  <si>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</si>
  <si>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</si>
  <si>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</si>
  <si>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</si>
  <si>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</si>
  <si>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</si>
  <si>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</si>
  <si>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</si>
  <si>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</si>
  <si>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</si>
  <si>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</si>
  <si>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</si>
  <si>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</si>
  <si>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</si>
  <si>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</si>
  <si>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</si>
  <si>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</si>
  <si>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</si>
  <si>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</si>
  <si>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</si>
  <si>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</si>
  <si>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</si>
  <si>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</si>
  <si>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</si>
  <si>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</si>
  <si>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</si>
  <si>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</si>
  <si>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</si>
  <si>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</si>
  <si>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</si>
  <si>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</si>
  <si>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</si>
  <si>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</si>
  <si>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</si>
  <si>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</si>
  <si>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</si>
  <si>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</si>
  <si>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</si>
  <si>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</si>
  <si>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</si>
  <si>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</si>
  <si>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</si>
  <si>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</si>
  <si>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</si>
  <si>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</si>
  <si>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</si>
  <si>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</si>
  <si>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</si>
  <si>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</si>
  <si>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</si>
  <si>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</si>
  <si>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</si>
  <si>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</si>
  <si>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</si>
  <si>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</si>
  <si>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</si>
  <si>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</si>
  <si>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</si>
  <si>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</si>
  <si>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</si>
  <si>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</si>
  <si>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</si>
  <si>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</si>
  <si>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</si>
  <si>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</si>
  <si>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</si>
  <si>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</si>
  <si>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</si>
  <si>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</si>
  <si>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</si>
  <si>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</si>
  <si>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</si>
  <si>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</si>
  <si>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</si>
  <si>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</si>
  <si>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</si>
  <si>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</si>
  <si>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</si>
  <si>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</si>
  <si>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</si>
  <si>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</si>
  <si>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</si>
  <si>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</si>
  <si>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</si>
  <si>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</si>
  <si>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</si>
  <si>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</si>
  <si>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</si>
  <si>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</si>
  <si>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</si>
  <si>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</si>
  <si>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</si>
  <si>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</si>
  <si>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</si>
  <si>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</si>
  <si>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</si>
  <si>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</si>
  <si>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</si>
  <si>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</si>
  <si>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</si>
  <si>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</si>
  <si>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</si>
  <si>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</si>
  <si>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</si>
  <si>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</si>
  <si>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</si>
  <si>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</si>
  <si>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</si>
  <si>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</si>
  <si>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</si>
  <si>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</si>
  <si>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</si>
  <si>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</si>
  <si>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</si>
  <si>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</si>
  <si>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</si>
  <si>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</si>
  <si>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</si>
  <si>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</si>
  <si>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</si>
  <si>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</si>
  <si>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</si>
  <si>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</si>
  <si>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</si>
  <si>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</si>
  <si>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</si>
  <si>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</si>
  <si>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</si>
  <si>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</si>
  <si>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</si>
  <si>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</si>
  <si>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</si>
  <si>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</si>
  <si>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</si>
  <si>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</si>
  <si>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</si>
  <si>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</si>
  <si>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</si>
  <si>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</si>
  <si>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</si>
  <si>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</si>
  <si>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</si>
  <si>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</si>
  <si>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</si>
  <si>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</si>
  <si>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</si>
  <si>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</si>
  <si>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</si>
  <si>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</si>
  <si>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</si>
  <si>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</si>
  <si>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</si>
  <si>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</si>
  <si>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</si>
  <si>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</si>
  <si>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</si>
  <si>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</si>
  <si>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</si>
  <si>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</si>
  <si>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</si>
  <si>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</si>
  <si>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</si>
  <si>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</si>
  <si>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</si>
  <si>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</si>
  <si>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</si>
  <si>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</si>
  <si>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</si>
  <si>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</si>
  <si>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</si>
  <si>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</si>
  <si>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</si>
  <si>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</si>
  <si>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</si>
  <si>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</si>
  <si>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</si>
  <si>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</si>
  <si>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</si>
  <si>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</si>
  <si>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</si>
  <si>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</si>
  <si>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</si>
  <si>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</si>
  <si>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</si>
  <si>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</si>
  <si>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</si>
  <si>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</si>
  <si>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</si>
  <si>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</si>
  <si>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</si>
  <si>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</si>
  <si>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</si>
  <si>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</si>
  <si>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</si>
  <si>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</si>
  <si>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</si>
  <si>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</si>
  <si>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</si>
  <si>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</si>
  <si>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</si>
  <si>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</si>
  <si>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</si>
  <si>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</si>
  <si>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</si>
  <si>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</si>
  <si>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</si>
  <si>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</si>
  <si>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</si>
  <si>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</si>
  <si>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</si>
  <si>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</si>
  <si>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</si>
  <si>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</si>
  <si>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</si>
  <si>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</si>
  <si>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</si>
  <si>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</si>
  <si>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</si>
  <si>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</si>
  <si>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</si>
  <si>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</si>
  <si>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</si>
  <si>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</si>
  <si>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</si>
  <si>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</si>
  <si>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</si>
  <si>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</si>
  <si>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</si>
  <si>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</si>
  <si>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</si>
  <si>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</si>
  <si>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</si>
  <si>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</si>
  <si>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</si>
  <si>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</si>
  <si>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</si>
  <si>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</si>
  <si>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</si>
  <si>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</si>
  <si>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</si>
  <si>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</si>
  <si>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</si>
  <si>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</si>
  <si>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</si>
  <si>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</si>
  <si>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</si>
  <si>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</si>
  <si>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</si>
  <si>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</si>
  <si>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</si>
  <si>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</si>
  <si>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</si>
  <si>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</si>
  <si>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</si>
  <si>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</si>
  <si>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</si>
  <si>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</si>
  <si>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</si>
  <si>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</si>
  <si>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</si>
  <si>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</si>
  <si>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</si>
  <si>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</si>
  <si>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</si>
  <si>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</si>
  <si>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</si>
  <si>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</si>
  <si>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</si>
  <si>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</si>
  <si>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</si>
  <si>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</si>
  <si>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</si>
  <si>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</si>
  <si>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</si>
  <si>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</si>
  <si>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</si>
  <si>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</si>
  <si>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</si>
  <si>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</si>
  <si>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</si>
  <si>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</si>
  <si>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</si>
  <si>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</si>
  <si>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</si>
  <si>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</si>
  <si>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</si>
  <si>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</si>
  <si>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</si>
  <si>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</si>
  <si>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</si>
  <si>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</si>
  <si>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</si>
  <si>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</si>
  <si>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</si>
  <si>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</si>
  <si>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</si>
  <si>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</si>
  <si>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</si>
  <si>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</si>
  <si>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</si>
  <si>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</si>
  <si>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</si>
  <si>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</si>
  <si>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</si>
  <si>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</si>
  <si>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</si>
  <si>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</si>
  <si>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</si>
  <si>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</si>
  <si>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</si>
  <si>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</si>
  <si>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</si>
  <si>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</si>
  <si>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</si>
  <si>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</si>
  <si>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</si>
  <si>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</si>
  <si>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</si>
  <si>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</si>
  <si>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</si>
  <si>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</si>
  <si>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</si>
  <si>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</si>
  <si>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</si>
  <si>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</si>
  <si>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</si>
  <si>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</si>
  <si>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</si>
  <si>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</si>
  <si>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</si>
  <si>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</si>
  <si>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</si>
  <si>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</si>
  <si>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</si>
  <si>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</si>
  <si>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</si>
  <si>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</si>
  <si>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</si>
  <si>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</si>
  <si>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</si>
  <si>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</si>
  <si>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</si>
  <si>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</si>
  <si>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</si>
  <si>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</si>
  <si>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</si>
  <si>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</si>
  <si>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</si>
  <si>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</si>
  <si>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</si>
  <si>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</si>
  <si>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</si>
  <si>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</si>
  <si>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</si>
  <si>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</si>
  <si>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</si>
  <si>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</si>
  <si>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</si>
  <si>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</si>
  <si>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</si>
  <si>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</si>
  <si>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</si>
  <si>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</si>
  <si>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</si>
  <si>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</si>
  <si>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</si>
  <si>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</si>
  <si>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</si>
  <si>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</si>
  <si>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</si>
  <si>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</si>
  <si>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</si>
  <si>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</si>
  <si>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</si>
  <si>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</si>
  <si>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</si>
  <si>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</si>
  <si>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</si>
  <si>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</si>
  <si>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</si>
  <si>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</si>
  <si>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</si>
  <si>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</si>
  <si>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</si>
  <si>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</si>
  <si>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</si>
  <si>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</si>
  <si>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</si>
  <si>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</si>
  <si>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</si>
  <si>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</si>
  <si>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</si>
  <si>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</si>
  <si>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</si>
  <si>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</si>
  <si>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</si>
  <si>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</si>
  <si>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</si>
  <si>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</si>
  <si>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</si>
  <si>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</si>
  <si>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</si>
  <si>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</si>
  <si>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</si>
  <si>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</si>
  <si>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</si>
  <si>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</si>
  <si>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</si>
  <si>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</si>
  <si>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</si>
  <si>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</si>
  <si>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</si>
  <si>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</si>
  <si>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</si>
  <si>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</si>
  <si>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</si>
  <si>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</si>
  <si>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</si>
  <si>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</si>
  <si>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</si>
  <si>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</si>
  <si>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</si>
  <si>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</si>
  <si>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</si>
  <si>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</si>
  <si>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</si>
  <si>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</si>
  <si>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</si>
  <si>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</si>
  <si>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</si>
  <si>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</si>
  <si>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</si>
  <si>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</si>
  <si>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</si>
  <si>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</si>
  <si>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</si>
  <si>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</si>
  <si>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</si>
  <si>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</si>
  <si>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</si>
  <si>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</si>
  <si>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</si>
  <si>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</si>
  <si>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</si>
  <si>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</si>
  <si>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</si>
  <si>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</si>
  <si>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</si>
  <si>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</si>
  <si>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</si>
  <si>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</si>
  <si>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</si>
  <si>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</si>
  <si>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</si>
  <si>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</si>
  <si>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</si>
  <si>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</si>
  <si>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</si>
  <si>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</si>
  <si>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</si>
  <si>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</si>
  <si>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</si>
  <si>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</si>
  <si>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</si>
  <si>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</si>
  <si>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</si>
  <si>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</si>
  <si>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</si>
  <si>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</si>
  <si>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</si>
  <si>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</si>
  <si>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</si>
  <si>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</si>
  <si>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</si>
  <si>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</si>
  <si>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</si>
  <si>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</si>
  <si>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</si>
  <si>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</si>
  <si>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</si>
  <si>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</si>
  <si>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</si>
  <si>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</si>
  <si>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</si>
  <si>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</si>
  <si>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</si>
  <si>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</si>
  <si>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</si>
  <si>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</si>
  <si>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</si>
  <si>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</si>
  <si>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</si>
  <si>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</si>
  <si>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</si>
  <si>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</si>
  <si>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</si>
  <si>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</si>
  <si>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</si>
  <si>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</si>
  <si>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</si>
  <si>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</si>
  <si>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</si>
  <si>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</si>
  <si>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</si>
  <si>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</si>
  <si>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</si>
  <si>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</si>
  <si>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</si>
  <si>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</si>
  <si>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</si>
  <si>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</si>
  <si>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</si>
  <si>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</si>
  <si>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</si>
  <si>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</si>
  <si>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</si>
  <si>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</si>
  <si>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</si>
  <si>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</si>
  <si>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</si>
  <si>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</si>
  <si>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</si>
  <si>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</si>
  <si>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</si>
  <si>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</si>
  <si>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</si>
  <si>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</si>
  <si>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</si>
  <si>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</si>
  <si>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</si>
  <si>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</si>
  <si>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</si>
  <si>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</si>
  <si>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</si>
  <si>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</si>
  <si>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</si>
  <si>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</si>
  <si>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</si>
  <si>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</si>
  <si>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</si>
  <si>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</si>
  <si>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</si>
  <si>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</si>
  <si>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</si>
  <si>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</si>
  <si>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</si>
  <si>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</si>
  <si>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</si>
  <si>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</si>
  <si>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</si>
  <si>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</si>
  <si>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</si>
  <si>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</si>
  <si>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</si>
  <si>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</si>
  <si>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</si>
  <si>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</si>
  <si>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</si>
  <si>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</si>
  <si>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</si>
  <si>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</si>
  <si>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</si>
  <si>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</si>
  <si>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</si>
  <si>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</si>
  <si>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</si>
  <si>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</si>
  <si>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</si>
  <si>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</si>
  <si>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</si>
  <si>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</si>
  <si>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</si>
  <si>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</si>
  <si>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</si>
  <si>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</si>
  <si>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</si>
  <si>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</si>
  <si>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</si>
  <si>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</si>
  <si>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</si>
  <si>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</si>
  <si>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</si>
  <si>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</si>
  <si>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</si>
  <si>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</si>
  <si>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</si>
  <si>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</si>
  <si>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</si>
  <si>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</si>
  <si>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</si>
  <si>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</si>
  <si>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</si>
  <si>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</si>
  <si>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</si>
  <si>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</si>
  <si>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</si>
  <si>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</si>
  <si>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</si>
  <si>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</si>
  <si>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</si>
  <si>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</si>
  <si>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</si>
  <si>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</si>
  <si>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</si>
  <si>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</si>
  <si>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</si>
  <si>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</si>
  <si>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</si>
  <si>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</si>
  <si>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</si>
  <si>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</si>
  <si>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</si>
  <si>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</si>
  <si>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</si>
  <si>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</si>
  <si>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</si>
  <si>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</si>
  <si>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</si>
  <si>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</si>
  <si>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</si>
  <si>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</si>
  <si>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</si>
  <si>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</si>
  <si>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</si>
  <si>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</si>
  <si>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</si>
  <si>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</si>
  <si>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</si>
  <si>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</si>
  <si>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</si>
  <si>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</si>
  <si>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</si>
  <si>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</si>
  <si>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</si>
  <si>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</si>
  <si>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</si>
  <si>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</si>
  <si>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</si>
  <si>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</si>
  <si>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</si>
  <si>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</si>
  <si>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</si>
  <si>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</si>
  <si>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</si>
  <si>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</si>
  <si>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</si>
  <si>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</si>
  <si>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</si>
  <si>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</si>
  <si>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</si>
  <si>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</si>
  <si>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</si>
  <si>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</si>
  <si>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</si>
  <si>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</si>
  <si>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</si>
  <si>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</si>
  <si>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</si>
  <si>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</si>
  <si>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</si>
  <si>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</si>
  <si>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</si>
  <si>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</si>
  <si>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</si>
  <si>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</si>
  <si>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</si>
  <si>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</si>
  <si>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</si>
  <si>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</si>
  <si>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</si>
  <si>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</si>
  <si>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</si>
  <si>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</si>
  <si>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</si>
  <si>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</si>
  <si>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</si>
  <si>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</si>
  <si>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</si>
  <si>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</si>
  <si>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</si>
  <si>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</si>
  <si>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</si>
  <si>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</si>
  <si>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</si>
  <si>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</si>
  <si>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</si>
  <si>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</si>
  <si>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</si>
  <si>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</si>
  <si>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</si>
  <si>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</si>
  <si>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</si>
  <si>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</si>
  <si>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</si>
  <si>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</si>
  <si>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</si>
  <si>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</si>
  <si>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</si>
  <si>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</si>
  <si>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</si>
  <si>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</si>
  <si>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</si>
  <si>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</si>
  <si>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</si>
  <si>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</si>
  <si>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</si>
  <si>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</si>
  <si>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</si>
  <si>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</si>
  <si>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</si>
  <si>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</si>
  <si>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</si>
  <si>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</si>
  <si>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</si>
  <si>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</si>
  <si>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</si>
  <si>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</si>
  <si>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</si>
  <si>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</si>
  <si>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</si>
  <si>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</si>
  <si>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</si>
  <si>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</si>
  <si>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</si>
  <si>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</si>
  <si>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</si>
  <si>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</si>
  <si>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</si>
  <si>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</si>
  <si>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</si>
  <si>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</si>
  <si>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</si>
  <si>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</si>
  <si>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</si>
  <si>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</si>
  <si>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</si>
  <si>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</si>
  <si>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</si>
  <si>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</si>
  <si>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</si>
  <si>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</si>
  <si>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</si>
  <si>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</si>
  <si>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</si>
  <si>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</si>
  <si>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</si>
  <si>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</si>
  <si>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</si>
  <si>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</si>
  <si>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</si>
  <si>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</si>
  <si>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</si>
  <si>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</si>
  <si>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</si>
  <si>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</si>
  <si>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</si>
  <si>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</si>
  <si>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</si>
  <si>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</si>
  <si>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</si>
  <si>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</si>
  <si>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</si>
  <si>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</si>
  <si>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</si>
  <si>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</si>
  <si>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</si>
  <si>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</si>
  <si>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</si>
  <si>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</si>
  <si>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</si>
  <si>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</si>
  <si>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</si>
  <si>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</si>
  <si>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</si>
  <si>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</si>
  <si>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</si>
  <si>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</si>
  <si>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</si>
  <si>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</si>
  <si>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</si>
  <si>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</si>
  <si>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</si>
  <si>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</si>
  <si>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</si>
  <si>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</si>
  <si>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</si>
  <si>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</si>
  <si>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</si>
  <si>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</si>
  <si>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</si>
  <si>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</si>
  <si>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</si>
  <si>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</si>
  <si>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</si>
  <si>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</si>
  <si>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</si>
  <si>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</si>
  <si>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</si>
  <si>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</si>
  <si>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</si>
  <si>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</si>
  <si>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</si>
  <si>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</si>
  <si>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</si>
  <si>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</si>
  <si>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</si>
  <si>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</si>
  <si>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</si>
  <si>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</si>
  <si>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</si>
  <si>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</si>
  <si>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</si>
  <si>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</si>
  <si>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</si>
  <si>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</si>
  <si>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</si>
  <si>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</si>
  <si>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</si>
  <si>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</si>
  <si>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</si>
  <si>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</si>
  <si>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</si>
  <si>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</si>
  <si>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</si>
  <si>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</si>
  <si>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</si>
  <si>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</si>
  <si>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</si>
  <si>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</si>
  <si>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</si>
  <si>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</si>
  <si>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</si>
  <si>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</si>
  <si>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</si>
  <si>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</si>
  <si>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</si>
  <si>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</si>
  <si>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</si>
  <si>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</si>
  <si>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</si>
  <si>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</si>
  <si>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</si>
  <si>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</si>
  <si>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</si>
  <si>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</si>
  <si>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</si>
  <si>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</si>
  <si>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</si>
  <si>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</si>
  <si>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</si>
  <si>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</si>
  <si>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</si>
  <si>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</si>
  <si>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</si>
  <si>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</si>
  <si>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</si>
  <si>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</si>
  <si>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</si>
  <si>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</si>
  <si>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</si>
  <si>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</si>
  <si>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</si>
  <si>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</si>
  <si>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</si>
  <si>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</si>
  <si>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</si>
  <si>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</si>
  <si>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</si>
  <si>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</si>
  <si>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</si>
  <si>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</si>
  <si>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</si>
  <si>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</si>
  <si>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</si>
  <si>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</si>
  <si>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</si>
  <si>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</si>
  <si>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</si>
  <si>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</si>
  <si>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</si>
  <si>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</si>
  <si>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</si>
  <si>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</si>
  <si>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</si>
  <si>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</si>
  <si>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</si>
  <si>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</si>
  <si>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</si>
  <si>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</si>
  <si>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</si>
  <si>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</si>
  <si>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</si>
  <si>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</si>
  <si>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</si>
  <si>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</si>
  <si>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</si>
  <si>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</si>
  <si>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</si>
  <si>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</si>
  <si>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</si>
  <si>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</si>
  <si>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</si>
  <si>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</si>
  <si>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</si>
  <si>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</si>
  <si>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</si>
  <si>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</si>
  <si>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</si>
  <si>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</si>
  <si>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</si>
  <si>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</si>
  <si>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</si>
  <si>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</si>
  <si>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</si>
  <si>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</si>
  <si>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</si>
  <si>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</si>
  <si>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</si>
  <si>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</si>
  <si>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</si>
  <si>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</si>
  <si>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</si>
  <si>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</si>
  <si>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</si>
  <si>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</si>
  <si>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</si>
  <si>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</si>
  <si>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</si>
  <si>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</si>
  <si>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</si>
  <si>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</si>
  <si>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</si>
  <si>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</si>
  <si>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</si>
  <si>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</si>
  <si>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</si>
  <si>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</si>
  <si>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</si>
  <si>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</si>
  <si>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</si>
  <si>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</si>
  <si>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</si>
  <si>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</si>
  <si>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</si>
  <si>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</si>
  <si>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</si>
  <si>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</si>
  <si>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</si>
  <si>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</si>
  <si>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</si>
  <si>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</si>
  <si>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</si>
  <si>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</si>
  <si>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</si>
  <si>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</si>
  <si>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</si>
  <si>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</si>
  <si>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</si>
  <si>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</si>
  <si>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</si>
  <si>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</si>
  <si>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</si>
  <si>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</si>
  <si>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</si>
  <si>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</si>
  <si>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</si>
  <si>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</si>
  <si>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</si>
  <si>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</si>
  <si>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</si>
  <si>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</si>
  <si>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</si>
  <si>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</si>
  <si>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</si>
  <si>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</si>
  <si>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</si>
  <si>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</si>
  <si>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</si>
  <si>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</si>
  <si>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</si>
  <si>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</si>
  <si>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</si>
  <si>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</si>
  <si>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</si>
  <si>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</si>
  <si>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</si>
  <si>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</si>
  <si>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</si>
  <si>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</si>
  <si>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</si>
  <si>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</si>
  <si>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</si>
  <si>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</si>
  <si>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</si>
  <si>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</si>
  <si>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</si>
  <si>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</si>
  <si>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</si>
  <si>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</si>
  <si>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</si>
  <si>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</si>
  <si>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</si>
  <si>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</si>
  <si>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</si>
  <si>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</si>
  <si>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</si>
  <si>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</si>
  <si>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</si>
  <si>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</si>
  <si>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</si>
  <si>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</si>
  <si>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</si>
  <si>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</si>
  <si>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</si>
  <si>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</si>
  <si>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</si>
  <si>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</si>
  <si>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</si>
  <si>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</si>
  <si>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</si>
  <si>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</si>
  <si>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</si>
  <si>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</si>
  <si>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</si>
  <si>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</si>
  <si>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</si>
  <si>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</si>
  <si>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</si>
  <si>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</si>
  <si>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</si>
  <si>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</si>
  <si>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</si>
  <si>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</si>
  <si>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</si>
  <si>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</si>
  <si>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</si>
  <si>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</si>
  <si>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</si>
  <si>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</si>
  <si>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</si>
  <si>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</si>
  <si>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</si>
  <si>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</si>
  <si>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</si>
  <si>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</si>
  <si>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</si>
  <si>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</si>
  <si>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</si>
  <si>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</si>
  <si>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</si>
  <si>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</si>
  <si>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</si>
  <si>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</si>
  <si>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</si>
  <si>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</si>
  <si>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</si>
  <si>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</si>
  <si>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</si>
  <si>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</si>
  <si>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</si>
  <si>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</si>
  <si>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</si>
  <si>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</si>
  <si>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</si>
  <si>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</si>
  <si>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</si>
  <si>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</si>
  <si>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</si>
  <si>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</si>
  <si>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</si>
  <si>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</si>
  <si>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</si>
  <si>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</si>
  <si>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</si>
  <si>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</si>
  <si>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</si>
  <si>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</si>
  <si>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</si>
  <si>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</si>
  <si>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</si>
  <si>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</si>
  <si>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</si>
  <si>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</si>
  <si>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</si>
  <si>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</si>
  <si>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</si>
  <si>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</si>
  <si>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</si>
  <si>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</si>
  <si>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</si>
  <si>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</si>
  <si>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</si>
  <si>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</si>
  <si>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</si>
  <si>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</si>
  <si>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</si>
  <si>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</si>
  <si>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</si>
  <si>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</si>
  <si>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</si>
  <si>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</si>
  <si>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</si>
  <si>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</si>
  <si>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</si>
  <si>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</si>
  <si>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</si>
  <si>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</si>
  <si>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</si>
  <si>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</si>
  <si>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</si>
  <si>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</si>
  <si>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</si>
  <si>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</si>
  <si>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</si>
  <si>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</si>
  <si>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</si>
  <si>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</si>
  <si>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</si>
  <si>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</si>
  <si>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</si>
  <si>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</si>
  <si>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</si>
  <si>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</si>
  <si>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</si>
  <si>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</si>
  <si>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</si>
  <si>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</si>
  <si>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</si>
  <si>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</si>
  <si>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</si>
  <si>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</si>
  <si>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</si>
  <si>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</si>
  <si>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</si>
  <si>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</si>
  <si>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</si>
  <si>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</si>
  <si>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</si>
  <si>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</si>
  <si>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</si>
  <si>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</si>
  <si>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</si>
  <si>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</si>
  <si>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</si>
  <si>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</si>
  <si>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</si>
  <si>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</si>
  <si>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</si>
  <si>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</si>
  <si>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</si>
  <si>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</si>
  <si>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</si>
  <si>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</si>
  <si>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</si>
  <si>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</si>
  <si>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</si>
  <si>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</si>
  <si>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</si>
  <si>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</si>
  <si>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</si>
  <si>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</si>
  <si>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</si>
  <si>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</si>
  <si>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</si>
  <si>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</si>
  <si>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</si>
  <si>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</si>
  <si>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</si>
  <si>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</si>
  <si>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</si>
  <si>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</si>
  <si>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</si>
  <si>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</si>
  <si>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</si>
  <si>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</si>
  <si>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</si>
  <si>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</si>
  <si>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</si>
  <si>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</si>
  <si>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</si>
  <si>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</si>
  <si>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</si>
  <si>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</si>
  <si>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</si>
  <si>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</si>
  <si>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</si>
  <si>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</si>
  <si>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</si>
  <si>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</si>
  <si>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</si>
  <si>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</si>
  <si>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</si>
  <si>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</si>
  <si>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</si>
  <si>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</si>
  <si>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</si>
  <si>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</si>
  <si>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</si>
  <si>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</si>
  <si>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</si>
  <si>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</si>
  <si>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</si>
  <si>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</si>
  <si>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</si>
  <si>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</si>
  <si>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</si>
  <si>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</si>
  <si>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</si>
  <si>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</si>
  <si>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</si>
  <si>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</si>
  <si>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</si>
  <si>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</si>
  <si>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</si>
  <si>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</si>
  <si>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</si>
  <si>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</si>
  <si>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</si>
  <si>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</si>
  <si>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</si>
  <si>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</si>
  <si>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</si>
  <si>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</si>
  <si>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</si>
  <si>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</si>
  <si>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</si>
  <si>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</si>
  <si>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</si>
  <si>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</si>
  <si>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</si>
  <si>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</si>
  <si>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</si>
  <si>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</si>
  <si>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</si>
  <si>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</si>
  <si>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</si>
  <si>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</si>
  <si>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</si>
  <si>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</si>
  <si>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</si>
  <si>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</si>
  <si>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</si>
  <si>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</si>
  <si>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</si>
  <si>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</si>
  <si>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</si>
  <si>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</si>
  <si>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</si>
  <si>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</si>
  <si>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</si>
  <si>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</si>
  <si>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</si>
  <si>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</si>
  <si>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</si>
  <si>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</si>
  <si>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</si>
  <si>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</si>
  <si>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</si>
  <si>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</si>
  <si>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</si>
  <si>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</si>
  <si>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</si>
  <si>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</si>
  <si>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</si>
  <si>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</si>
  <si>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</si>
  <si>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</si>
  <si>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</si>
  <si>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</si>
  <si>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</si>
  <si>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</si>
  <si>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</si>
  <si>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</si>
  <si>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</si>
  <si>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</si>
  <si>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</si>
  <si>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</si>
  <si>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</si>
  <si>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</si>
  <si>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</si>
  <si>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</si>
  <si>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</si>
  <si>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</si>
  <si>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</si>
  <si>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</si>
  <si>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</si>
  <si>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</si>
  <si>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</si>
  <si>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</si>
  <si>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</si>
  <si>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</si>
  <si>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</si>
  <si>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</si>
  <si>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</si>
  <si>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</si>
  <si>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</si>
  <si>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</si>
  <si>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</si>
  <si>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</si>
  <si>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</si>
  <si>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</si>
  <si>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</si>
  <si>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</si>
  <si>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</si>
  <si>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</si>
  <si>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</si>
  <si>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</si>
  <si>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</si>
  <si>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</si>
  <si>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</si>
  <si>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</si>
  <si>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</si>
  <si>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</si>
  <si>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</si>
  <si>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</si>
  <si>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</si>
  <si>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</si>
  <si>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</si>
  <si>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</si>
  <si>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</si>
  <si>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</si>
  <si>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</si>
  <si>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</si>
  <si>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</si>
  <si>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</si>
  <si>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</si>
  <si>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</si>
  <si>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</si>
  <si>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</si>
  <si>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</si>
  <si>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</si>
  <si>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</si>
  <si>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</si>
  <si>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</si>
  <si>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</si>
  <si>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</si>
  <si>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</si>
  <si>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</si>
  <si>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</si>
  <si>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</si>
  <si>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</si>
  <si>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</si>
  <si>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</si>
  <si>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</si>
  <si>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</si>
  <si>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</si>
  <si>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</si>
  <si>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</si>
  <si>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</si>
  <si>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</si>
  <si>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</si>
  <si>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</si>
  <si>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</si>
  <si>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</si>
  <si>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</si>
  <si>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</si>
  <si>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</si>
  <si>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</si>
  <si>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</si>
  <si>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</si>
  <si>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</si>
  <si>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</si>
  <si>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</si>
  <si>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</si>
  <si>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</si>
  <si>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</si>
  <si>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</si>
  <si>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</si>
  <si>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</si>
  <si>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</si>
  <si>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</si>
  <si>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</si>
  <si>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</si>
  <si>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</si>
  <si>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</si>
  <si>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</si>
  <si>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</si>
  <si>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</si>
  <si>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</si>
  <si>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</si>
  <si>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</si>
  <si>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</si>
  <si>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</si>
  <si>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</si>
  <si>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</si>
  <si>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</si>
  <si>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</si>
  <si>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</si>
  <si>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</si>
  <si>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</si>
  <si>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</si>
  <si>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</si>
  <si>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</si>
  <si>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</si>
  <si>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</si>
  <si>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</si>
  <si>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</si>
  <si>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</si>
  <si>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</si>
  <si>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</si>
  <si>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</si>
  <si>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</si>
  <si>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</si>
  <si>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</si>
  <si>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</si>
  <si>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</si>
  <si>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</si>
  <si>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</si>
  <si>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</si>
  <si>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</si>
  <si>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</si>
  <si>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</si>
  <si>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</si>
  <si>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</si>
  <si>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</si>
  <si>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</si>
  <si>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</si>
  <si>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</si>
  <si>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</si>
  <si>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</si>
  <si>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</si>
  <si>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</si>
  <si>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</si>
  <si>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</si>
  <si>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</si>
  <si>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</si>
  <si>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</si>
  <si>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</si>
  <si>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</si>
  <si>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</si>
  <si>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</si>
  <si>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</si>
  <si>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</si>
  <si>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</si>
  <si>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</si>
  <si>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</si>
  <si>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</si>
  <si>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</si>
  <si>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</si>
  <si>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</si>
  <si>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</si>
  <si>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</si>
  <si>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</si>
  <si>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</si>
  <si>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</si>
  <si>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</si>
  <si>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</si>
  <si>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</si>
  <si>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</si>
  <si>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</si>
  <si>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</si>
  <si>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</si>
  <si>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</si>
  <si>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</si>
  <si>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</si>
  <si>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</si>
  <si>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</si>
  <si>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</si>
  <si>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</si>
  <si>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</si>
  <si>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</si>
  <si>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</si>
  <si>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</si>
  <si>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</si>
  <si>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</si>
  <si>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</si>
  <si>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</si>
  <si>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</si>
  <si>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</si>
  <si>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</si>
  <si>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</si>
  <si>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</si>
  <si>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</si>
  <si>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</si>
  <si>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</si>
  <si>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</si>
  <si>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</si>
  <si>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</si>
  <si>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</si>
  <si>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</si>
  <si>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</si>
  <si>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</si>
  <si>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</si>
  <si>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</si>
  <si>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</si>
  <si>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</si>
  <si>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</si>
  <si>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</si>
  <si>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</si>
  <si>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</si>
  <si>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</si>
  <si>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</si>
  <si>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</si>
  <si>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</si>
  <si>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</si>
  <si>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</si>
  <si>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</si>
  <si>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</si>
  <si>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</si>
  <si>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</si>
  <si>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</si>
  <si>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</si>
  <si>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</si>
  <si>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</si>
  <si>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</si>
  <si>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</si>
  <si>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</si>
  <si>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</si>
  <si>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</si>
  <si>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</si>
  <si>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</si>
  <si>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</si>
  <si>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</si>
  <si>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</si>
  <si>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</si>
  <si>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</si>
  <si>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</si>
  <si>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</si>
  <si>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</si>
  <si>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</si>
  <si>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</si>
  <si>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</si>
  <si>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</si>
  <si>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</si>
  <si>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</si>
  <si>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</si>
  <si>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</si>
  <si>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</si>
  <si>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</si>
  <si>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</si>
  <si>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</si>
  <si>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</si>
  <si>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</si>
  <si>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</si>
  <si>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</si>
  <si>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</si>
  <si>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</si>
  <si>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</si>
  <si>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</si>
  <si>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</si>
  <si>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</si>
  <si>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</si>
  <si>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</si>
  <si>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</si>
  <si>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</si>
  <si>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</si>
  <si>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</si>
  <si>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</si>
  <si>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</si>
  <si>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</si>
  <si>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</si>
  <si>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</si>
  <si>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</si>
  <si>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</si>
  <si>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</si>
  <si>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</si>
  <si>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</si>
  <si>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</si>
  <si>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</si>
  <si>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</si>
  <si>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</si>
  <si>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</si>
  <si>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</si>
  <si>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</si>
  <si>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</si>
  <si>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</si>
  <si>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</si>
  <si>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</si>
  <si>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</si>
  <si>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</si>
  <si>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</si>
  <si>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</si>
  <si>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</si>
  <si>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</si>
  <si>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</si>
  <si>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</si>
  <si>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</si>
  <si>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</si>
  <si>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</si>
  <si>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</si>
  <si>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</si>
  <si>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</si>
  <si>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</si>
  <si>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</si>
  <si>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</si>
  <si>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</si>
  <si>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</si>
  <si>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</si>
  <si>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</si>
  <si>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</si>
  <si>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</si>
  <si>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</si>
  <si>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</si>
  <si>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</si>
  <si>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</si>
  <si>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</si>
  <si>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</si>
  <si>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</si>
  <si>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</si>
  <si>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</si>
  <si>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</si>
  <si>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</si>
  <si>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</si>
  <si>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</si>
  <si>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</si>
  <si>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</si>
  <si>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</si>
  <si>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</si>
  <si>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</si>
  <si>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</si>
  <si>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</si>
  <si>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</si>
  <si>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</si>
  <si>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</si>
  <si>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</si>
  <si>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</si>
  <si>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</si>
  <si>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</si>
  <si>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</si>
  <si>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</si>
  <si>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</si>
  <si>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</si>
  <si>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</si>
  <si>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</si>
  <si>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</si>
  <si>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</si>
  <si>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</si>
  <si>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</si>
  <si>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</si>
  <si>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</si>
  <si>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</si>
  <si>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</si>
  <si>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</si>
  <si>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</si>
  <si>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</si>
  <si>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</si>
  <si>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</si>
  <si>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</si>
  <si>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</si>
  <si>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</si>
  <si>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</si>
  <si>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</si>
  <si>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</si>
  <si>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</si>
  <si>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</si>
  <si>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</si>
  <si>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</si>
  <si>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</si>
  <si>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</si>
  <si>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</si>
  <si>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</si>
  <si>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</si>
  <si>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</si>
  <si>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</si>
  <si>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</si>
  <si>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</si>
  <si>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</si>
  <si>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</si>
  <si>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</si>
  <si>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</si>
  <si>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</si>
  <si>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</si>
  <si>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</si>
  <si>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</si>
  <si>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</si>
  <si>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</si>
  <si>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</si>
  <si>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</si>
  <si>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</si>
  <si>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</si>
  <si>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</si>
  <si>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</si>
  <si>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</si>
  <si>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</si>
  <si>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</si>
  <si>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</si>
  <si>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</si>
  <si>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</si>
  <si>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</si>
  <si>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</si>
  <si>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</si>
  <si>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</si>
  <si>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</si>
  <si>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</si>
  <si>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</si>
  <si>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</si>
  <si>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</si>
  <si>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</si>
  <si>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</si>
  <si>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</si>
  <si>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</si>
  <si>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</si>
  <si>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</si>
  <si>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</si>
  <si>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</si>
  <si>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</si>
  <si>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</si>
  <si>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</si>
  <si>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</si>
  <si>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</si>
  <si>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</si>
  <si>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</si>
  <si>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</si>
  <si>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</si>
  <si>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</si>
  <si>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</si>
  <si>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</si>
  <si>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</si>
  <si>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</si>
  <si>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</si>
  <si>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</si>
  <si>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</si>
  <si>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</si>
  <si>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</si>
  <si>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</si>
  <si>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</si>
  <si>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</si>
  <si>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</si>
  <si>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</si>
  <si>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</si>
  <si>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</si>
  <si>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</si>
  <si>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</si>
  <si>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</si>
  <si>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</si>
  <si>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</si>
  <si>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</si>
  <si>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</si>
  <si>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</si>
  <si>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</si>
  <si>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</si>
  <si>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</si>
  <si>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</si>
  <si>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</si>
  <si>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</si>
  <si>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</si>
  <si>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</si>
  <si>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</si>
  <si>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</si>
  <si>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</si>
  <si>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</si>
  <si>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</si>
  <si>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</si>
  <si>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</si>
  <si>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</si>
  <si>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</si>
  <si>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</si>
  <si>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</si>
  <si>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</si>
  <si>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</si>
  <si>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</si>
  <si>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</si>
  <si>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</si>
  <si>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</si>
  <si>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</si>
  <si>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</si>
  <si>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</si>
  <si>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</si>
  <si>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</si>
  <si>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</si>
  <si>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</si>
  <si>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</si>
  <si>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</si>
  <si>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</si>
  <si>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</si>
  <si>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</si>
  <si>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</si>
  <si>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</si>
  <si>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</si>
  <si>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</si>
  <si>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</si>
  <si>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</si>
  <si>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</si>
  <si>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</si>
  <si>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</si>
  <si>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</si>
  <si>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</si>
  <si>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</si>
  <si>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</si>
  <si>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</si>
  <si>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</si>
  <si>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</si>
  <si>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</si>
  <si>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</si>
  <si>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</si>
  <si>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</si>
  <si>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</si>
  <si>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</si>
  <si>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</si>
  <si>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</si>
  <si>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</si>
  <si>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</si>
  <si>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</si>
  <si>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</si>
  <si>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</si>
  <si>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</si>
  <si>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</si>
  <si>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</si>
  <si>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</si>
  <si>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</si>
  <si>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</si>
  <si>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</si>
  <si>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</si>
  <si>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</si>
  <si>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</si>
  <si>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</si>
  <si>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</si>
  <si>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</si>
  <si>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</si>
  <si>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</si>
  <si>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</si>
  <si>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</si>
  <si>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</si>
  <si>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</si>
  <si>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</si>
  <si>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</si>
  <si>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</si>
  <si>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</si>
  <si>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</si>
  <si>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</si>
  <si>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</si>
  <si>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</si>
  <si>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</si>
  <si>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</si>
  <si>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</si>
  <si>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</si>
  <si>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</si>
  <si>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</si>
  <si>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</si>
  <si>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</si>
  <si>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</si>
  <si>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</si>
  <si>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</si>
  <si>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</si>
  <si>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</si>
  <si>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</si>
  <si>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</si>
  <si>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</si>
  <si>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</si>
  <si>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</si>
  <si>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</si>
  <si>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</si>
  <si>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</si>
  <si>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</si>
  <si>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</si>
  <si>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</si>
  <si>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</si>
  <si>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</si>
  <si>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</si>
  <si>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</si>
  <si>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</si>
  <si>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</si>
  <si>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</si>
  <si>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</si>
  <si>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</si>
  <si>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</si>
  <si>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</si>
  <si>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</si>
  <si>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</si>
  <si>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</si>
  <si>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</si>
  <si>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</si>
  <si>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</si>
  <si>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</si>
  <si>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</si>
  <si>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</si>
  <si>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</si>
  <si>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</si>
  <si>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</si>
  <si>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</si>
  <si>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</si>
  <si>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</si>
  <si>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</si>
  <si>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</si>
  <si>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</si>
  <si>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</si>
  <si>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</si>
  <si>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</si>
  <si>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</si>
  <si>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</si>
  <si>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</si>
  <si>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</si>
  <si>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</si>
  <si>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</si>
  <si>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</si>
  <si>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</si>
  <si>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</si>
  <si>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</si>
  <si>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</si>
  <si>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</si>
  <si>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</si>
  <si>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</si>
  <si>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</si>
  <si>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</si>
  <si>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</si>
  <si>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</si>
  <si>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</si>
  <si>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</si>
  <si>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</si>
  <si>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</si>
  <si>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</si>
  <si>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</si>
  <si>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</si>
  <si>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</si>
  <si>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</si>
  <si>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</si>
  <si>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</si>
  <si>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</si>
  <si>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</si>
  <si>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</si>
  <si>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</si>
  <si>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</si>
  <si>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</si>
  <si>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</si>
  <si>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</si>
  <si>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</si>
  <si>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</si>
  <si>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</si>
  <si>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</si>
  <si>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</si>
  <si>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</si>
  <si>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</si>
  <si>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</si>
  <si>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</si>
  <si>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</si>
  <si>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</si>
  <si>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</si>
  <si>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</si>
  <si>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</si>
  <si>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</si>
  <si>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</si>
  <si>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</si>
  <si>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</si>
  <si>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</si>
  <si>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</si>
  <si>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</si>
  <si>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</si>
  <si>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</si>
  <si>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</si>
  <si>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</si>
  <si>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</si>
  <si>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</si>
  <si>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</si>
  <si>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</si>
  <si>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</si>
  <si>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</si>
  <si>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</si>
  <si>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</si>
  <si>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</si>
  <si>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</si>
  <si>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</si>
  <si>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</si>
  <si>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</si>
  <si>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</si>
  <si>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</si>
  <si>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</si>
  <si>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</si>
  <si>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</si>
  <si>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</si>
  <si>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</si>
  <si>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</si>
  <si>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</si>
  <si>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</si>
  <si>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</si>
  <si>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</si>
  <si>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</si>
  <si>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</si>
  <si>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</si>
  <si>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</si>
  <si>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</si>
  <si>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</si>
  <si>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</si>
  <si>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</si>
  <si>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</si>
  <si>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</si>
  <si>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</si>
  <si>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</si>
  <si>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</si>
  <si>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</si>
  <si>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</si>
  <si>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</si>
  <si>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</si>
  <si>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</si>
  <si>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</si>
  <si>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</si>
  <si>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</si>
  <si>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</si>
  <si>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</si>
  <si>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</si>
  <si>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</si>
  <si>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</si>
  <si>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</si>
  <si>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</si>
  <si>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</si>
  <si>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</si>
  <si>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</si>
  <si>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</si>
  <si>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</si>
  <si>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</si>
  <si>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</si>
  <si>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</si>
  <si>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</si>
  <si>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</si>
  <si>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</si>
  <si>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</si>
  <si>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</si>
  <si>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</si>
  <si>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</si>
  <si>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</si>
  <si>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</si>
  <si>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</si>
  <si>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</si>
  <si>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</si>
  <si>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</si>
  <si>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</si>
  <si>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</si>
  <si>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</si>
  <si>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</si>
  <si>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</si>
  <si>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</si>
  <si>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</si>
  <si>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</si>
  <si>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</si>
  <si>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</si>
  <si>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</si>
  <si>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</si>
  <si>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</si>
  <si>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</si>
  <si>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</si>
  <si>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</si>
  <si>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</si>
  <si>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</si>
  <si>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</si>
  <si>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</si>
  <si>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</si>
  <si>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</si>
  <si>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</si>
  <si>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</si>
  <si>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</si>
  <si>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</si>
  <si>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</si>
  <si>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</si>
  <si>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</si>
  <si>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</si>
  <si>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</si>
  <si>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</si>
  <si>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</si>
  <si>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</si>
  <si>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</si>
  <si>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</si>
  <si>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</si>
  <si>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</si>
  <si>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</si>
  <si>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</si>
  <si>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</si>
  <si>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</si>
  <si>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</si>
  <si>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</si>
  <si>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</si>
  <si>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</si>
  <si>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</si>
  <si>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</si>
  <si>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</si>
  <si>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</si>
  <si>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</si>
  <si>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</si>
  <si>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</si>
  <si>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</si>
  <si>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</si>
  <si>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</si>
  <si>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</si>
  <si>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</si>
  <si>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</si>
  <si>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</si>
  <si>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</si>
  <si>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</si>
  <si>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</si>
  <si>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</si>
  <si>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</si>
  <si>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</si>
  <si>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</si>
  <si>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</si>
  <si>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</si>
  <si>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</si>
  <si>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</si>
  <si>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</si>
  <si>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</si>
  <si>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</si>
  <si>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</si>
  <si>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</si>
  <si>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</si>
  <si>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</si>
  <si>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</si>
  <si>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</si>
  <si>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</si>
  <si>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</si>
  <si>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</si>
  <si>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</si>
  <si>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</si>
  <si>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</si>
  <si>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</si>
  <si>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</si>
  <si>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</si>
  <si>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</si>
  <si>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</si>
  <si>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</si>
  <si>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</si>
  <si>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</si>
  <si>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</si>
  <si>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</si>
  <si>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</si>
  <si>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</si>
  <si>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</si>
  <si>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</si>
  <si>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</si>
  <si>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</si>
  <si>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</si>
  <si>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</si>
  <si>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</si>
  <si>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</si>
  <si>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</si>
  <si>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</si>
  <si>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</si>
  <si>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</si>
  <si>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</si>
  <si>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</si>
  <si>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</si>
  <si>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</si>
  <si>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</si>
  <si>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</si>
  <si>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</si>
  <si>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</si>
  <si>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</si>
  <si>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</si>
  <si>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</si>
  <si>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</si>
  <si>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</si>
  <si>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</si>
  <si>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</si>
  <si>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</si>
  <si>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</si>
  <si>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</si>
  <si>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</si>
  <si>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</si>
  <si>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</si>
  <si>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</si>
  <si>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</si>
  <si>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</si>
  <si>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</si>
  <si>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</si>
  <si>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</si>
  <si>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</si>
  <si>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</si>
  <si>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</si>
  <si>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</si>
  <si>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</si>
  <si>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</si>
  <si>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</si>
  <si>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</si>
  <si>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</si>
  <si>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</si>
  <si>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</si>
  <si>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</si>
  <si>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</si>
  <si>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</si>
  <si>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</si>
  <si>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</si>
  <si>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</si>
  <si>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</si>
  <si>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</si>
  <si>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</si>
  <si>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</si>
  <si>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</si>
  <si>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</si>
  <si>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</si>
  <si>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</si>
  <si>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</si>
  <si>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</si>
  <si>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</si>
  <si>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</si>
  <si>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</si>
  <si>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</si>
  <si>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</si>
  <si>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</si>
  <si>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</si>
  <si>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</si>
  <si>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</si>
  <si>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</si>
  <si>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</si>
  <si>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</si>
  <si>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</si>
  <si>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</si>
  <si>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</si>
  <si>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</si>
  <si>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</si>
  <si>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</si>
  <si>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</si>
  <si>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</si>
  <si>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</si>
  <si>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</si>
  <si>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</si>
  <si>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</si>
  <si>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</si>
  <si>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</si>
  <si>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</si>
  <si>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</si>
  <si>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</si>
  <si>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</si>
  <si>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</si>
  <si>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</si>
  <si>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</si>
  <si>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</si>
  <si>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</si>
  <si>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</si>
  <si>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</si>
  <si>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</si>
  <si>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</si>
  <si>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</si>
  <si>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</si>
  <si>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</si>
  <si>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</si>
  <si>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</si>
  <si>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</si>
  <si>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</si>
  <si>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</si>
  <si>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</si>
  <si>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</si>
  <si>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</si>
  <si>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</si>
  <si>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</si>
  <si>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</si>
  <si>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</si>
  <si>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</si>
  <si>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</si>
  <si>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</si>
  <si>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</si>
  <si>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</si>
  <si>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</si>
  <si>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</si>
  <si>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</si>
  <si>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</si>
  <si>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</si>
  <si>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</si>
  <si>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</si>
  <si>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</si>
  <si>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</si>
  <si>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</si>
  <si>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</si>
  <si>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</si>
  <si>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</si>
  <si>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</si>
  <si>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</si>
  <si>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</si>
  <si>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</si>
  <si>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</si>
  <si>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</si>
  <si>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</si>
  <si>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</si>
  <si>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</si>
  <si>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</si>
  <si>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</si>
  <si>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</si>
  <si>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</si>
  <si>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</si>
  <si>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</si>
  <si>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</si>
  <si>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</si>
  <si>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</si>
  <si>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</si>
  <si>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</si>
  <si>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</si>
  <si>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</si>
  <si>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</si>
  <si>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</si>
  <si>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</si>
  <si>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</si>
  <si>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</si>
  <si>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</si>
  <si>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</si>
  <si>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</si>
  <si>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</si>
  <si>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</si>
  <si>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</si>
  <si>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</si>
  <si>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</si>
  <si>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</si>
  <si>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</si>
  <si>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</si>
  <si>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</si>
  <si>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</si>
  <si>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</si>
  <si>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</si>
  <si>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</si>
  <si>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</si>
  <si>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</si>
  <si>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</si>
  <si>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</si>
  <si>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</si>
  <si>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</si>
  <si>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</si>
  <si>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</si>
  <si>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</si>
  <si>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</si>
  <si>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</si>
  <si>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</si>
  <si>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</si>
  <si>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</si>
  <si>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</si>
  <si>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</si>
  <si>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</si>
  <si>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</si>
  <si>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</si>
  <si>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</si>
  <si>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</si>
  <si>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</si>
  <si>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</si>
  <si>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</si>
  <si>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</si>
  <si>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</si>
  <si>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</si>
  <si>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</si>
  <si>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</si>
  <si>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</si>
  <si>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</si>
  <si>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</si>
  <si>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</si>
  <si>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</si>
  <si>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</si>
  <si>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</si>
  <si>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</si>
  <si>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</si>
  <si>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</si>
  <si>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</si>
  <si>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</si>
  <si>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</si>
  <si>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</si>
  <si>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</si>
  <si>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</si>
  <si>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</si>
  <si>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</si>
  <si>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</si>
  <si>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</si>
  <si>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</si>
  <si>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</si>
  <si>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</si>
  <si>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</si>
  <si>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</si>
  <si>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</si>
  <si>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</si>
  <si>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</si>
  <si>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</si>
  <si>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</si>
  <si>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</si>
  <si>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</si>
  <si>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</si>
  <si>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</si>
  <si>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</si>
  <si>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</si>
  <si>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</si>
  <si>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</si>
  <si>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</si>
  <si>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</si>
  <si>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</si>
  <si>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</si>
  <si>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</si>
  <si>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</si>
  <si>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</si>
  <si>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</si>
  <si>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</si>
  <si>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</si>
  <si>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</si>
  <si>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</si>
  <si>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</si>
  <si>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</si>
  <si>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</si>
  <si>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</si>
  <si>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</si>
  <si>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</si>
  <si>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</si>
  <si>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</si>
  <si>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</si>
  <si>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</si>
  <si>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</si>
  <si>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</si>
  <si>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</si>
  <si>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</si>
  <si>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</si>
  <si>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</si>
  <si>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</si>
  <si>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</si>
  <si>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</si>
  <si>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</si>
  <si>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</si>
  <si>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</si>
  <si>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</si>
  <si>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</si>
  <si>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</si>
  <si>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</si>
  <si>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</si>
  <si>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</si>
  <si>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</si>
  <si>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</si>
  <si>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</si>
  <si>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</si>
  <si>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</si>
  <si>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</si>
  <si>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</si>
  <si>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</si>
  <si>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</si>
  <si>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</si>
  <si>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</si>
  <si>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</si>
  <si>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</si>
  <si>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</si>
  <si>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</si>
  <si>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</si>
  <si>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</si>
  <si>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</si>
  <si>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</si>
  <si>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</si>
  <si>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</si>
  <si>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</si>
  <si>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</si>
  <si>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</si>
  <si>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</si>
  <si>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</si>
  <si>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</si>
  <si>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</si>
  <si>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</si>
  <si>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</si>
  <si>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</si>
  <si>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</si>
  <si>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</si>
  <si>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</si>
  <si>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</si>
  <si>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</si>
  <si>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</si>
  <si>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</si>
  <si>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</si>
  <si>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</si>
  <si>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</si>
  <si>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</si>
  <si>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</si>
  <si>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</si>
  <si>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</si>
  <si>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</si>
  <si>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</si>
  <si>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</si>
  <si>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</si>
  <si>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</si>
  <si>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</si>
  <si>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</si>
  <si>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</si>
  <si>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</si>
  <si>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</si>
  <si>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</si>
  <si>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</si>
  <si>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</si>
  <si>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</si>
  <si>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</si>
  <si>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</si>
  <si>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</si>
  <si>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</si>
  <si>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</si>
  <si>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</si>
  <si>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</si>
  <si>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</si>
  <si>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</si>
  <si>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</si>
  <si>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</si>
  <si>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</si>
  <si>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</si>
  <si>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</si>
  <si>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</si>
  <si>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</si>
  <si>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</si>
  <si>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</si>
  <si>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</si>
  <si>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</si>
  <si>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</si>
  <si>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</si>
  <si>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</si>
  <si>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</si>
  <si>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</si>
  <si>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</si>
  <si>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</si>
  <si>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</si>
  <si>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</si>
  <si>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</si>
  <si>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</si>
  <si>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</si>
  <si>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</si>
  <si>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</si>
  <si>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</si>
  <si>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</si>
  <si>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</si>
  <si>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</si>
  <si>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</si>
  <si>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</si>
  <si>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</si>
  <si>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</si>
  <si>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</si>
  <si>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</si>
  <si>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</si>
  <si>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</si>
  <si>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</si>
  <si>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</si>
  <si>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</si>
  <si>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</si>
  <si>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</si>
  <si>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</si>
  <si>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</si>
  <si>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</si>
  <si>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</si>
  <si>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</si>
  <si>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</si>
  <si>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</si>
  <si>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</si>
  <si>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</si>
  <si>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</si>
  <si>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</si>
  <si>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</si>
  <si>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</si>
  <si>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</si>
  <si>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</si>
  <si>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</si>
  <si>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</si>
  <si>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</si>
  <si>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</si>
  <si>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</si>
  <si>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</si>
  <si>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</si>
  <si>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</si>
  <si>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</si>
  <si>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</si>
  <si>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</si>
  <si>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</si>
  <si>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</si>
  <si>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</si>
  <si>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</si>
  <si>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</si>
  <si>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</si>
  <si>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</si>
  <si>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</si>
  <si>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</si>
  <si>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</si>
  <si>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</si>
  <si>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</si>
  <si>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</si>
  <si>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</si>
  <si>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</si>
  <si>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</si>
  <si>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</si>
  <si>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</si>
  <si>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</si>
  <si>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</si>
  <si>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</si>
  <si>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</si>
  <si>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</si>
  <si>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</si>
  <si>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</si>
  <si>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</si>
  <si>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</si>
  <si>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</si>
  <si>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</si>
  <si>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</si>
  <si>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</si>
  <si>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</si>
  <si>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</si>
  <si>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</si>
  <si>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</si>
  <si>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</si>
  <si>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</si>
  <si>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</si>
  <si>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</si>
  <si>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</si>
  <si>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</si>
  <si>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</si>
  <si>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</si>
  <si>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</si>
  <si>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</si>
  <si>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</si>
  <si>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</si>
  <si>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</si>
  <si>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</si>
  <si>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</si>
  <si>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</si>
  <si>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</si>
  <si>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</si>
  <si>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</si>
  <si>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</si>
  <si>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</si>
  <si>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</si>
  <si>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</si>
  <si>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</si>
  <si>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</si>
  <si>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</si>
  <si>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</si>
  <si>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</si>
  <si>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</si>
  <si>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</si>
  <si>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</si>
  <si>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</si>
  <si>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</si>
  <si>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</si>
  <si>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</si>
  <si>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</si>
  <si>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</si>
  <si>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</si>
  <si>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</si>
  <si>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</si>
  <si>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</si>
  <si>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</si>
  <si>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</si>
  <si>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</si>
  <si>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</si>
  <si>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</si>
  <si>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</si>
  <si>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</si>
  <si>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</si>
  <si>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</si>
  <si>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</si>
  <si>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</si>
  <si>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</si>
  <si>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</si>
  <si>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</si>
  <si>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</si>
  <si>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</si>
  <si>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</si>
  <si>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</si>
  <si>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</si>
  <si>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</si>
  <si>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</si>
  <si>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</si>
  <si>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</si>
  <si>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</si>
  <si>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</si>
  <si>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</si>
  <si>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</si>
  <si>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</si>
  <si>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</si>
  <si>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</si>
  <si>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</si>
  <si>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</si>
  <si>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</si>
  <si>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</si>
  <si>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</si>
  <si>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</si>
  <si>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</si>
  <si>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</si>
  <si>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</si>
  <si>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</si>
  <si>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</si>
  <si>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</si>
  <si>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</si>
  <si>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</si>
  <si>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</si>
  <si>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</si>
  <si>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</si>
  <si>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</si>
  <si>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</si>
  <si>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</si>
  <si>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</si>
  <si>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</si>
  <si>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</si>
  <si>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</si>
  <si>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</si>
  <si>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</si>
  <si>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</si>
  <si>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</si>
  <si>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</si>
  <si>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</si>
  <si>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</si>
  <si>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</si>
  <si>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</si>
  <si>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</si>
  <si>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</si>
  <si>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</si>
  <si>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</si>
  <si>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</si>
  <si>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</si>
  <si>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</si>
  <si>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</si>
  <si>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</si>
  <si>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</si>
  <si>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</si>
  <si>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</si>
  <si>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</si>
  <si>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</si>
  <si>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</si>
  <si>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</si>
  <si>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</si>
  <si>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</si>
  <si>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</si>
  <si>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</si>
  <si>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</si>
  <si>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</si>
  <si>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</si>
  <si>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</si>
  <si>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</si>
  <si>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</si>
  <si>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</si>
  <si>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</si>
  <si>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</si>
  <si>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</si>
  <si>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</si>
  <si>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</si>
  <si>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</si>
  <si>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</si>
  <si>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</si>
  <si>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</si>
  <si>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</si>
  <si>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</si>
  <si>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</si>
  <si>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</si>
  <si>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</si>
  <si>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</si>
  <si>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</si>
  <si>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</si>
  <si>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</si>
  <si>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</si>
  <si>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</si>
  <si>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</si>
  <si>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</si>
  <si>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</si>
  <si>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</si>
  <si>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</si>
  <si>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</si>
  <si>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</si>
  <si>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</si>
  <si>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</si>
  <si>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</si>
  <si>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</si>
  <si>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</si>
  <si>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</si>
  <si>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</si>
  <si>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</si>
  <si>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</si>
  <si>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</si>
  <si>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</si>
  <si>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</si>
  <si>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</si>
  <si>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</si>
  <si>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</si>
  <si>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</si>
  <si>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</si>
  <si>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</si>
  <si>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</si>
  <si>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</si>
  <si>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</si>
  <si>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</si>
  <si>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</si>
  <si>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</si>
  <si>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</si>
  <si>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</si>
  <si>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</si>
  <si>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</si>
  <si>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</si>
  <si>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</si>
  <si>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</si>
  <si>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</si>
  <si>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</si>
  <si>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</si>
  <si>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</si>
  <si>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</si>
  <si>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</si>
  <si>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</si>
  <si>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</si>
  <si>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</si>
  <si>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</si>
  <si>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</si>
  <si>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</si>
  <si>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</si>
  <si>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</si>
  <si>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</si>
  <si>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</si>
  <si>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</si>
  <si>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</si>
  <si>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</si>
  <si>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</si>
  <si>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</si>
  <si>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</si>
  <si>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</si>
  <si>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</si>
  <si>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</si>
  <si>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</si>
  <si>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</si>
  <si>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</si>
  <si>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</si>
  <si>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</si>
  <si>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</si>
  <si>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</si>
  <si>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</si>
  <si>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</si>
  <si>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</si>
  <si>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</si>
  <si>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</si>
  <si>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</si>
  <si>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</si>
  <si>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</si>
  <si>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</si>
  <si>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</si>
  <si>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</si>
  <si>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</si>
  <si>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</si>
  <si>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</si>
  <si>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</si>
  <si>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</si>
  <si>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</si>
  <si>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</si>
  <si>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</si>
  <si>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</si>
  <si>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</si>
  <si>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</si>
  <si>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</si>
  <si>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</si>
  <si>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</si>
  <si>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</si>
  <si>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</si>
  <si>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</si>
  <si>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</si>
  <si>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</si>
  <si>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</si>
  <si>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</si>
  <si>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</si>
  <si>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</si>
  <si>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</si>
  <si>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</si>
  <si>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</si>
  <si>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</si>
  <si>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</si>
  <si>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</si>
  <si>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</si>
  <si>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</si>
  <si>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</si>
  <si>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</si>
  <si>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</si>
  <si>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</si>
  <si>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</si>
  <si>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</si>
  <si>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</si>
  <si>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</si>
  <si>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</si>
  <si>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</si>
  <si>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</si>
  <si>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</si>
  <si>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</si>
  <si>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</si>
  <si>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</si>
  <si>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</si>
  <si>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</si>
  <si>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</si>
  <si>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</si>
  <si>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</si>
  <si>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</si>
  <si>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</si>
  <si>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</si>
  <si>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</si>
  <si>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</si>
  <si>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</si>
  <si>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</si>
  <si>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</si>
  <si>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</si>
  <si>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</si>
  <si>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</si>
  <si>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</si>
  <si>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</si>
  <si>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</si>
  <si>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</si>
  <si>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</si>
  <si>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</si>
  <si>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</si>
  <si>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</si>
  <si>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</si>
  <si>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</si>
  <si>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</si>
  <si>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</si>
  <si>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</si>
  <si>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</si>
  <si>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</si>
  <si>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</si>
  <si>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</si>
  <si>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</si>
  <si>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</si>
  <si>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</si>
  <si>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</si>
  <si>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</si>
  <si>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</si>
  <si>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</si>
  <si>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</si>
  <si>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</si>
  <si>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</si>
  <si>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</si>
  <si>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</si>
  <si>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</si>
  <si>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</si>
  <si>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</si>
  <si>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</si>
  <si>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</si>
  <si>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</si>
  <si>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</si>
  <si>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</si>
  <si>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</si>
  <si>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</si>
  <si>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</si>
  <si>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</si>
  <si>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</si>
  <si>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</si>
  <si>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</si>
  <si>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</si>
  <si>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</si>
  <si>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</si>
  <si>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</si>
  <si>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</si>
  <si>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</si>
  <si>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</si>
  <si>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</si>
  <si>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</si>
  <si>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</si>
  <si>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</si>
  <si>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</si>
  <si>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</si>
  <si>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</si>
  <si>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</si>
  <si>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</si>
  <si>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</si>
  <si>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</si>
  <si>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</si>
  <si>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</si>
  <si>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</si>
  <si>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</si>
  <si>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</si>
  <si>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</si>
  <si>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</si>
  <si>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</si>
  <si>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</si>
  <si>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</si>
  <si>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</si>
  <si>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</si>
  <si>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</si>
  <si>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</si>
  <si>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</si>
  <si>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</si>
  <si>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</si>
  <si>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</si>
  <si>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</si>
  <si>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</si>
  <si>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</si>
  <si>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</si>
  <si>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</si>
  <si>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</si>
  <si>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</si>
  <si>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</si>
  <si>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</si>
  <si>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</si>
  <si>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</si>
  <si>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</si>
  <si>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</si>
  <si>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</si>
  <si>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</si>
  <si>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</si>
  <si>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</si>
  <si>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</si>
  <si>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</si>
  <si>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</si>
  <si>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</si>
  <si>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</si>
  <si>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</si>
  <si>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</si>
  <si>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</si>
  <si>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</si>
  <si>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</si>
  <si>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</si>
  <si>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</si>
  <si>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</si>
  <si>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</si>
  <si>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</si>
  <si>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</si>
  <si>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</si>
  <si>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</si>
  <si>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</si>
  <si>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</si>
  <si>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</si>
  <si>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</si>
  <si>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</si>
  <si>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</si>
  <si>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</si>
  <si>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</si>
  <si>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</si>
  <si>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</si>
  <si>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</si>
  <si>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</si>
  <si>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</si>
  <si>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</si>
  <si>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</si>
  <si>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</si>
  <si>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</si>
  <si>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</si>
  <si>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</si>
  <si>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</si>
  <si>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</si>
  <si>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</si>
  <si>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</si>
  <si>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</si>
  <si>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</si>
  <si>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</si>
  <si>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</si>
  <si>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</si>
  <si>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</si>
  <si>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</si>
  <si>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</si>
  <si>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</si>
  <si>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</si>
  <si>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</si>
  <si>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</si>
  <si>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</si>
  <si>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</si>
  <si>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</si>
  <si>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</si>
  <si>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</si>
  <si>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</si>
  <si>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</si>
  <si>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</si>
  <si>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</si>
  <si>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</si>
  <si>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</si>
  <si>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</si>
  <si>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</si>
  <si>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</si>
  <si>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</si>
  <si>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</si>
  <si>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</si>
  <si>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</si>
  <si>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</si>
  <si>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</si>
  <si>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</si>
  <si>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</si>
  <si>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</si>
  <si>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</si>
  <si>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</si>
  <si>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</si>
  <si>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</si>
  <si>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</si>
  <si>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</si>
  <si>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</si>
  <si>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</si>
  <si>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</si>
  <si>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</si>
  <si>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</si>
  <si>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</si>
  <si>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</si>
  <si>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</si>
  <si>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</si>
  <si>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</si>
  <si>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</si>
  <si>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</si>
  <si>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</si>
  <si>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</si>
  <si>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</si>
  <si>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</si>
  <si>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</si>
  <si>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</si>
  <si>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</si>
  <si>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</si>
  <si>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</si>
  <si>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</si>
  <si>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</si>
  <si>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</si>
  <si>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</si>
  <si>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</si>
  <si>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</si>
  <si>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</si>
  <si>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</si>
  <si>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</si>
  <si>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</si>
  <si>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</si>
  <si>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</si>
  <si>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</si>
  <si>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</si>
  <si>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</si>
  <si>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</si>
  <si>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</si>
  <si>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</si>
  <si>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</si>
  <si>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</si>
  <si>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</si>
  <si>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</si>
  <si>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</si>
  <si>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</si>
  <si>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</si>
  <si>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</si>
  <si>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</si>
  <si>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</si>
  <si>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</si>
  <si>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</si>
  <si>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</si>
  <si>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</si>
  <si>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</si>
  <si>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</si>
  <si>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</si>
  <si>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</si>
  <si>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</si>
  <si>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</si>
  <si>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</si>
  <si>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</si>
  <si>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</si>
  <si>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</si>
  <si>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</si>
  <si>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</si>
  <si>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</si>
  <si>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</si>
  <si>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</si>
  <si>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</si>
  <si>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</si>
  <si>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</si>
  <si>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</si>
  <si>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</si>
  <si>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</si>
  <si>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</si>
  <si>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</si>
  <si>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</si>
  <si>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</si>
  <si>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</si>
  <si>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</si>
  <si>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</si>
  <si>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</si>
  <si>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</si>
  <si>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</si>
  <si>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</si>
  <si>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</si>
  <si>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</si>
  <si>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</si>
  <si>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</si>
  <si>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</si>
  <si>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</si>
  <si>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</si>
  <si>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</si>
  <si>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</si>
  <si>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</si>
  <si>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</si>
  <si>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</si>
  <si>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</si>
  <si>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</si>
  <si>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</si>
  <si>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</si>
  <si>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</si>
  <si>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</si>
  <si>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</si>
  <si>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</si>
  <si>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</si>
  <si>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</si>
  <si>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</si>
  <si>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</si>
  <si>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</si>
  <si>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</si>
  <si>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</si>
  <si>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</si>
  <si>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</si>
  <si>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</si>
  <si>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</si>
  <si>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</si>
  <si>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</si>
  <si>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</si>
  <si>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</si>
  <si>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</si>
  <si>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</si>
  <si>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</si>
  <si>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</si>
  <si>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</si>
  <si>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</si>
  <si>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</si>
  <si>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</si>
  <si>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</si>
  <si>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</si>
  <si>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</si>
  <si>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</si>
  <si>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</si>
  <si>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</si>
  <si>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</si>
  <si>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</si>
  <si>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</si>
  <si>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</si>
  <si>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</si>
  <si>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</si>
  <si>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</si>
  <si>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</si>
  <si>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</si>
  <si>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</si>
  <si>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</si>
  <si>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</si>
  <si>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</si>
  <si>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</si>
  <si>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</si>
  <si>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</si>
  <si>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</si>
  <si>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</si>
  <si>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</si>
  <si>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</si>
  <si>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</si>
  <si>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</si>
  <si>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</si>
  <si>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</si>
  <si>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</si>
  <si>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</si>
  <si>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</si>
  <si>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</si>
  <si>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</si>
  <si>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</si>
  <si>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</si>
  <si>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</si>
  <si>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</si>
  <si>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</si>
  <si>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</si>
  <si>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</si>
  <si>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</si>
  <si>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</si>
  <si>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</si>
  <si>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</si>
  <si>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</si>
  <si>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</si>
  <si>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</si>
  <si>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</si>
  <si>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</si>
  <si>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</si>
  <si>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</si>
  <si>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</si>
  <si>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</si>
  <si>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</si>
  <si>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</si>
  <si>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</si>
  <si>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</si>
  <si>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</si>
  <si>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</si>
  <si>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</si>
  <si>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</si>
  <si>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</si>
  <si>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</si>
  <si>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</si>
  <si>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</si>
  <si>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</si>
  <si>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</si>
  <si>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</si>
  <si>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</si>
  <si>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</si>
  <si>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</si>
  <si>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</si>
  <si>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</si>
  <si>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</si>
  <si>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</si>
  <si>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</si>
  <si>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</si>
  <si>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</si>
  <si>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</si>
  <si>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</si>
  <si>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</si>
  <si>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</si>
  <si>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</si>
  <si>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</si>
  <si>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</si>
  <si>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</si>
  <si>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</si>
  <si>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</si>
  <si>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</si>
  <si>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</si>
  <si>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</si>
  <si>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</si>
  <si>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</si>
  <si>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</si>
  <si>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</si>
  <si>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</si>
  <si>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</si>
  <si>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</si>
  <si>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</si>
  <si>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</si>
  <si>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</si>
  <si>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</si>
  <si>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</si>
  <si>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</si>
  <si>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</si>
  <si>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</si>
  <si>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</si>
  <si>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</si>
  <si>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</si>
  <si>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</si>
  <si>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</si>
  <si>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</si>
  <si>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</si>
  <si>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</si>
  <si>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</si>
  <si>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</si>
  <si>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</si>
  <si>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</si>
  <si>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</si>
  <si>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</si>
  <si>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</si>
  <si>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</si>
  <si>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</si>
  <si>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</si>
  <si>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</si>
  <si>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</si>
  <si>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</si>
  <si>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</si>
  <si>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</si>
  <si>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</si>
  <si>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</si>
  <si>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</si>
  <si>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</si>
  <si>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</si>
  <si>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</si>
  <si>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</si>
  <si>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</si>
  <si>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</si>
  <si>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</si>
  <si>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</si>
  <si>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</si>
  <si>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</si>
  <si>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</si>
  <si>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</si>
  <si>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</si>
  <si>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</si>
  <si>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</si>
  <si>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</si>
  <si>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</si>
  <si>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</si>
  <si>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</si>
  <si>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</si>
  <si>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</si>
  <si>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</si>
  <si>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</si>
  <si>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</si>
  <si>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</si>
  <si>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</si>
  <si>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</si>
  <si>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</si>
  <si>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</si>
  <si>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</si>
  <si>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</si>
  <si>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</si>
  <si>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</si>
  <si>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</si>
  <si>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</si>
  <si>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</si>
  <si>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</si>
  <si>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</si>
  <si>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</si>
  <si>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</si>
  <si>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</si>
  <si>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</si>
  <si>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</si>
  <si>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</si>
  <si>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</si>
  <si>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</si>
  <si>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</si>
  <si>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</si>
  <si>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</si>
  <si>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</si>
  <si>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</si>
  <si>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</si>
  <si>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</si>
  <si>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</si>
  <si>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</si>
  <si>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</si>
  <si>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</si>
  <si>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</si>
  <si>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</si>
  <si>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</si>
  <si>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</si>
  <si>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</si>
  <si>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</si>
  <si>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</si>
  <si>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</si>
  <si>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</si>
  <si>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</si>
  <si>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</si>
  <si>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</si>
  <si>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</si>
  <si>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</si>
  <si>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</si>
  <si>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</si>
  <si>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</si>
  <si>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</si>
  <si>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</si>
  <si>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</si>
  <si>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</si>
  <si>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</si>
  <si>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</si>
  <si>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</si>
  <si>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</si>
  <si>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</si>
  <si>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</si>
  <si>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</si>
  <si>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</si>
  <si>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</si>
  <si>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</si>
  <si>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</si>
  <si>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</si>
  <si>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</si>
  <si>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</si>
  <si>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</si>
  <si>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</si>
  <si>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</si>
  <si>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</si>
  <si>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</si>
  <si>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</si>
  <si>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</si>
  <si>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</si>
  <si>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</si>
  <si>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</si>
  <si>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</si>
  <si>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</si>
  <si>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</si>
  <si>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</si>
  <si>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</si>
  <si>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</si>
  <si>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</si>
  <si>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</si>
  <si>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</si>
  <si>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</si>
  <si>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</si>
  <si>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</si>
  <si>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</si>
  <si>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</si>
  <si>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</si>
  <si>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</si>
  <si>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</si>
  <si>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</si>
  <si>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</si>
  <si>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</si>
  <si>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</si>
  <si>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</si>
  <si>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</si>
  <si>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</si>
  <si>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</si>
  <si>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</si>
  <si>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</si>
  <si>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</si>
  <si>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</si>
  <si>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</si>
  <si>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</si>
  <si>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</si>
  <si>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</si>
  <si>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</si>
  <si>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</si>
  <si>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</si>
  <si>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</si>
  <si>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</si>
  <si>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</si>
  <si>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</si>
  <si>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</si>
  <si>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</si>
  <si>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</si>
  <si>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</si>
  <si>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</si>
  <si>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</si>
  <si>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</si>
  <si>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</si>
  <si>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</si>
  <si>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</si>
  <si>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</si>
  <si>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</si>
  <si>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</si>
  <si>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</si>
  <si>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</si>
  <si>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</si>
  <si>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</si>
  <si>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</si>
  <si>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</si>
  <si>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</si>
  <si>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</si>
  <si>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</si>
  <si>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</si>
  <si>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</si>
  <si>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</si>
  <si>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</si>
  <si>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</si>
  <si>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</si>
  <si>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</si>
  <si>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</si>
  <si>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</si>
  <si>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</si>
  <si>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</si>
  <si>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</si>
  <si>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</si>
  <si>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</si>
  <si>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</si>
  <si>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</si>
  <si>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</si>
  <si>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</si>
  <si>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</si>
  <si>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</si>
  <si>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</si>
  <si>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</si>
  <si>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</si>
  <si>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</si>
  <si>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</si>
  <si>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</si>
  <si>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</si>
  <si>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</si>
  <si>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</si>
  <si>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</si>
  <si>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</si>
  <si>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</si>
  <si>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</si>
  <si>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</si>
  <si>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</si>
  <si>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</si>
  <si>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</si>
  <si>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</si>
  <si>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</si>
  <si>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</si>
  <si>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</si>
  <si>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</si>
  <si>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</si>
  <si>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</si>
  <si>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</si>
  <si>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</si>
  <si>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</si>
  <si>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</si>
  <si>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</si>
  <si>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</si>
  <si>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</si>
  <si>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</si>
  <si>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</si>
  <si>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</si>
  <si>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</si>
  <si>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</si>
  <si>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</si>
  <si>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</si>
  <si>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</si>
  <si>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</si>
  <si>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</si>
  <si>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</si>
  <si>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</si>
  <si>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</si>
  <si>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</si>
  <si>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</si>
  <si>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</si>
  <si>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</si>
  <si>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</si>
  <si>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</si>
  <si>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</si>
  <si>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</si>
  <si>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</si>
  <si>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</si>
  <si>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</si>
  <si>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</si>
  <si>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</si>
  <si>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</si>
  <si>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</si>
  <si>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</si>
  <si>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</si>
  <si>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</si>
  <si>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</si>
  <si>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</si>
  <si>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</si>
  <si>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</si>
  <si>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</si>
  <si>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</si>
  <si>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</si>
  <si>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</si>
  <si>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</si>
  <si>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</si>
  <si>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</si>
  <si>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</si>
  <si>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</si>
  <si>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</si>
  <si>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</si>
  <si>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</si>
  <si>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</si>
  <si>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</si>
  <si>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</si>
  <si>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</si>
  <si>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</si>
  <si>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</si>
  <si>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</si>
  <si>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</si>
  <si>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</si>
  <si>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</si>
  <si>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</si>
  <si>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</si>
  <si>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</si>
  <si>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</si>
  <si>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</si>
  <si>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</si>
  <si>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</si>
  <si>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</si>
  <si>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</si>
  <si>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</si>
  <si>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</si>
  <si>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</si>
  <si>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</si>
  <si>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</si>
  <si>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</si>
  <si>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</si>
  <si>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</si>
  <si>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</si>
  <si>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</si>
  <si>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</si>
  <si>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</si>
  <si>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</si>
  <si>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</si>
  <si>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</si>
  <si>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</si>
  <si>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</si>
  <si>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</si>
  <si>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</si>
  <si>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</si>
  <si>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</si>
  <si>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</si>
  <si>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</si>
  <si>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</si>
  <si>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</si>
  <si>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</si>
  <si>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</si>
  <si>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</si>
  <si>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</si>
  <si>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</si>
  <si>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</si>
  <si>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</si>
  <si>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</si>
  <si>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</si>
  <si>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</si>
  <si>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</si>
  <si>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</si>
  <si>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</si>
  <si>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</si>
  <si>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</si>
  <si>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</si>
  <si>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</si>
  <si>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</si>
  <si>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</si>
  <si>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</si>
  <si>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</si>
  <si>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</si>
  <si>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</si>
  <si>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</si>
  <si>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</si>
  <si>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</si>
  <si>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</si>
  <si>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</si>
  <si>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</si>
  <si>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</si>
  <si>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</si>
  <si>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</si>
  <si>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</si>
  <si>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</si>
  <si>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</si>
  <si>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</si>
  <si>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</si>
  <si>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</si>
  <si>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</si>
  <si>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</si>
  <si>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</si>
  <si>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</si>
  <si>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</si>
  <si>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</si>
  <si>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</si>
  <si>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</si>
  <si>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</si>
  <si>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</si>
  <si>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</si>
  <si>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</si>
  <si>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</si>
  <si>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</si>
  <si>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</si>
  <si>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</si>
  <si>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</si>
  <si>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</si>
  <si>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</si>
  <si>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</si>
  <si>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</si>
  <si>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</si>
  <si>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</si>
  <si>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</si>
  <si>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</si>
  <si>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</si>
  <si>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</si>
  <si>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</si>
  <si>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</si>
  <si>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</si>
  <si>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</si>
  <si>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</si>
  <si>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</si>
  <si>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</si>
  <si>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</si>
  <si>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</si>
  <si>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</si>
  <si>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</si>
  <si>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</si>
  <si>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</si>
  <si>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</si>
  <si>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</si>
  <si>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</si>
  <si>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</si>
  <si>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</si>
  <si>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</si>
  <si>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</si>
  <si>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</si>
  <si>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</si>
  <si>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</si>
  <si>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</si>
  <si>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</si>
  <si>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</si>
  <si>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</si>
  <si>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</si>
  <si>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</si>
  <si>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</si>
  <si>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</si>
  <si>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</si>
  <si>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</si>
  <si>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</si>
  <si>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</si>
  <si>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</si>
  <si>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</si>
  <si>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</si>
  <si>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</si>
  <si>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</si>
  <si>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</si>
  <si>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</si>
  <si>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</si>
  <si>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</si>
  <si>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</si>
  <si>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</si>
  <si>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</si>
  <si>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</si>
  <si>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</si>
  <si>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</si>
  <si>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</si>
  <si>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</si>
  <si>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</si>
  <si>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</si>
  <si>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</si>
  <si>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</si>
  <si>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</si>
  <si>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</si>
  <si>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</si>
  <si>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</si>
  <si>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</si>
  <si>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</si>
  <si>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</si>
  <si>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</si>
  <si>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</si>
  <si>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</si>
  <si>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</si>
  <si>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</si>
  <si>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</si>
  <si>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</si>
  <si>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</si>
  <si>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</si>
  <si>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</si>
  <si>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</si>
  <si>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</si>
  <si>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</si>
  <si>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</si>
  <si>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</si>
  <si>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</si>
  <si>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</si>
  <si>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</si>
  <si>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</si>
  <si>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</si>
  <si>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</si>
  <si>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</si>
  <si>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</si>
  <si>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</si>
  <si>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</si>
  <si>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</si>
  <si>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</si>
  <si>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</si>
  <si>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</si>
  <si>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</si>
  <si>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</si>
  <si>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</si>
  <si>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</si>
  <si>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</si>
  <si>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</si>
  <si>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</si>
  <si>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</si>
  <si>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</si>
  <si>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</si>
  <si>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</si>
  <si>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</si>
  <si>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</si>
  <si>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</si>
  <si>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</si>
  <si>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</si>
  <si>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</si>
  <si>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</si>
  <si>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</si>
  <si>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</si>
  <si>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</si>
  <si>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</si>
  <si>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</si>
  <si>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</si>
  <si>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</si>
  <si>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</si>
  <si>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</si>
  <si>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</si>
  <si>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</si>
  <si>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</si>
  <si>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</si>
  <si>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</si>
  <si>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</si>
  <si>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</si>
  <si>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</si>
  <si>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</si>
  <si>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</si>
  <si>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</si>
  <si>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</si>
  <si>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</si>
  <si>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</si>
  <si>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</si>
  <si>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</si>
  <si>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</si>
  <si>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</si>
  <si>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</si>
  <si>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</si>
  <si>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</si>
  <si>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</si>
  <si>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</si>
  <si>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</si>
  <si>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</si>
  <si>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</si>
  <si>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</si>
  <si>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</si>
  <si>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</si>
  <si>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</si>
  <si>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</si>
  <si>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</si>
  <si>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</si>
  <si>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</si>
  <si>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</si>
  <si>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</si>
  <si>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</si>
  <si>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</si>
  <si>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</si>
  <si>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</si>
  <si>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</si>
  <si>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</si>
  <si>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</si>
  <si>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</si>
  <si>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</si>
  <si>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</si>
  <si>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</si>
  <si>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</si>
  <si>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</si>
  <si>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</si>
  <si>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</si>
  <si>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</si>
  <si>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</si>
  <si>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</si>
  <si>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</si>
  <si>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</si>
  <si>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</si>
  <si>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</si>
  <si>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</si>
  <si>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</si>
  <si>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</si>
  <si>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</si>
  <si>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</si>
  <si>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</si>
  <si>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</si>
  <si>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</si>
  <si>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</si>
  <si>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</si>
  <si>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</si>
  <si>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</si>
  <si>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</si>
  <si>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</si>
  <si>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</si>
  <si>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</si>
  <si>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</si>
  <si>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</si>
  <si>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</si>
  <si>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</si>
  <si>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</si>
  <si>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</si>
  <si>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</si>
  <si>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</si>
  <si>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</si>
  <si>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</si>
  <si>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</si>
  <si>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</si>
  <si>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</si>
  <si>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</si>
  <si>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</si>
  <si>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</si>
  <si>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</si>
  <si>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</si>
  <si>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</si>
  <si>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</si>
  <si>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</si>
  <si>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</si>
  <si>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</si>
  <si>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</si>
  <si>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</si>
  <si>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</si>
  <si>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</si>
  <si>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</si>
  <si>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</si>
  <si>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</si>
  <si>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</si>
  <si>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</si>
  <si>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</si>
  <si>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</si>
  <si>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</si>
  <si>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</si>
  <si>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</si>
  <si>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</si>
  <si>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</si>
  <si>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</si>
  <si>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</si>
  <si>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</si>
  <si>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</si>
  <si>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</si>
  <si>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</si>
  <si>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</si>
  <si>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</si>
  <si>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</si>
  <si>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</si>
  <si>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</si>
  <si>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</si>
  <si>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</si>
  <si>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</si>
  <si>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</si>
  <si>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</si>
  <si>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</si>
  <si>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</si>
  <si>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</si>
  <si>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</si>
  <si>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</si>
  <si>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</si>
  <si>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</si>
  <si>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</si>
  <si>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</si>
  <si>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</si>
  <si>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</si>
  <si>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</si>
  <si>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</si>
  <si>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</si>
  <si>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</si>
  <si>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</si>
  <si>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</si>
  <si>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</si>
  <si>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</si>
  <si>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</si>
  <si>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</si>
  <si>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</si>
  <si>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</si>
  <si>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</si>
  <si>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</si>
  <si>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</si>
  <si>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</si>
  <si>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</si>
  <si>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</si>
  <si>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</si>
  <si>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</si>
  <si>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</si>
  <si>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</si>
  <si>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</si>
  <si>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</si>
  <si>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</si>
  <si>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</si>
  <si>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</si>
  <si>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</si>
  <si>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</si>
  <si>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</si>
  <si>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</si>
  <si>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</si>
  <si>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</si>
  <si>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</si>
  <si>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</si>
  <si>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</si>
  <si>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</si>
  <si>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</si>
  <si>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</si>
  <si>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</si>
  <si>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</si>
  <si>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</si>
  <si>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</si>
  <si>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</si>
  <si>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</si>
  <si>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</si>
  <si>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</si>
  <si>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</si>
  <si>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</si>
  <si>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</si>
  <si>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</si>
  <si>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</si>
  <si>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</si>
  <si>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</si>
  <si>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</si>
  <si>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</si>
  <si>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</si>
  <si>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</si>
  <si>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</si>
  <si>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</si>
  <si>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</si>
  <si>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</si>
  <si>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</si>
  <si>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</si>
  <si>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</si>
  <si>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</si>
  <si>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</si>
  <si>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</si>
  <si>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</si>
  <si>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</si>
  <si>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</si>
  <si>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</si>
  <si>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</si>
  <si>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</si>
  <si>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</si>
  <si>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</si>
  <si>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</si>
  <si>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</si>
  <si>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</si>
  <si>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</si>
  <si>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</si>
  <si>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</si>
  <si>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</si>
  <si>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</si>
  <si>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</si>
  <si>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</si>
  <si>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</si>
  <si>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</si>
  <si>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</si>
  <si>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</si>
  <si>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</si>
  <si>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</si>
  <si>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</si>
  <si>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</si>
  <si>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</si>
  <si>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</si>
  <si>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</si>
  <si>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</si>
  <si>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</si>
  <si>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</si>
  <si>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</si>
  <si>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</si>
  <si>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</si>
  <si>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</si>
  <si>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</si>
  <si>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</si>
  <si>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</si>
  <si>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</si>
  <si>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</si>
  <si>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</si>
  <si>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</si>
  <si>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</si>
  <si>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</si>
  <si>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</si>
  <si>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</si>
  <si>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</si>
  <si>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</si>
  <si>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</si>
  <si>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</si>
  <si>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</si>
  <si>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</si>
  <si>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</si>
  <si>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</si>
  <si>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</si>
  <si>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</si>
  <si>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</si>
  <si>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</si>
  <si>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</si>
  <si>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</si>
  <si>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</si>
  <si>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</si>
  <si>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</si>
  <si>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</si>
  <si>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</si>
  <si>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</si>
  <si>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</si>
  <si>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</si>
  <si>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</si>
  <si>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</si>
  <si>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</si>
  <si>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</si>
  <si>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</si>
  <si>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</si>
  <si>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</si>
  <si>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</si>
  <si>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</si>
  <si>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</si>
  <si>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</si>
  <si>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</si>
  <si>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</si>
  <si>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</si>
  <si>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</si>
  <si>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</si>
  <si>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</si>
  <si>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</si>
  <si>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</si>
  <si>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</si>
  <si>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</si>
  <si>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</si>
  <si>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</si>
  <si>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</si>
  <si>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</si>
  <si>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</si>
  <si>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</si>
  <si>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</si>
  <si>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</si>
  <si>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</si>
  <si>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</si>
  <si>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</si>
  <si>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</si>
  <si>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</si>
  <si>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</si>
  <si>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</si>
  <si>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</si>
  <si>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</si>
  <si>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</si>
  <si>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</si>
  <si>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</si>
  <si>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</si>
  <si>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</si>
  <si>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</si>
  <si>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</si>
  <si>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</si>
  <si>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</si>
  <si>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</si>
  <si>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</si>
  <si>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</si>
  <si>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</si>
  <si>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</si>
  <si>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</si>
  <si>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</si>
  <si>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</si>
  <si>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</si>
  <si>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</si>
  <si>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</si>
  <si>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</si>
  <si>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</si>
  <si>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</si>
  <si>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</si>
  <si>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</si>
  <si>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</si>
  <si>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</si>
  <si>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</si>
  <si>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</si>
  <si>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</si>
  <si>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</si>
  <si>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</si>
  <si>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</si>
  <si>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</si>
  <si>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</si>
  <si>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</si>
  <si>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</si>
  <si>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</si>
  <si>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</si>
  <si>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</si>
  <si>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</si>
  <si>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</si>
  <si>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</si>
  <si>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</si>
  <si>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</si>
  <si>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</si>
  <si>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</si>
  <si>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</si>
  <si>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</si>
  <si>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</si>
  <si>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</si>
  <si>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</si>
  <si>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</si>
  <si>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</si>
  <si>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</si>
  <si>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</si>
  <si>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</si>
  <si>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</si>
  <si>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</si>
  <si>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</si>
  <si>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</si>
  <si>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</si>
  <si>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</si>
  <si>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</si>
  <si>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</si>
  <si>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</si>
  <si>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</si>
  <si>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</si>
  <si>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</si>
  <si>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</si>
  <si>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</si>
  <si>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</si>
  <si>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</si>
  <si>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</si>
  <si>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</si>
  <si>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</si>
  <si>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</si>
  <si>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</si>
  <si>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</si>
  <si>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</si>
  <si>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</si>
  <si>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</si>
  <si>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</si>
  <si>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</si>
  <si>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</si>
  <si>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</si>
  <si>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</si>
  <si>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</si>
  <si>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</si>
  <si>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</si>
  <si>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</si>
  <si>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</si>
  <si>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</si>
  <si>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</si>
  <si>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</si>
  <si>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</si>
  <si>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</si>
  <si>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</si>
  <si>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</si>
  <si>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</si>
  <si>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</si>
  <si>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</si>
  <si>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</si>
  <si>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</si>
  <si>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</si>
  <si>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</si>
  <si>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</si>
  <si>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</si>
  <si>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</si>
  <si>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</si>
  <si>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</si>
  <si>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</si>
  <si>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</si>
  <si>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</si>
  <si>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</si>
  <si>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</si>
  <si>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</si>
  <si>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</si>
  <si>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</si>
  <si>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</si>
  <si>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</si>
  <si>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</si>
  <si>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</si>
  <si>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</si>
  <si>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</si>
  <si>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</si>
  <si>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</si>
  <si>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</si>
  <si>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</si>
  <si>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Greater than or equal to 50000
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</si>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</sst>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00000"/>
      <name val="Calibri"/>
      <family val="2"/>
      <scheme val="minor"/>
    </font>
    <font>
      <sz val="11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/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 applyFont="1"/>
    <xf numFmtId="0" fontId="3" fillId="0" borderId="0" xfId="0" applyFont="1"/>
    <xf numFmtId="0" fontId="0" fillId="0" borderId="0" xfId="0" applyFont="1"/>
    <xf numFmtId="0" fontId="4" fillId="0" borderId="0" xfId="0" applyFont="1"/>
    <xf numFmtId="0" fontId="0" fillId="0" borderId="0" xfId="0" applyFont="1" applyAlignment="1">
      <alignment wrapText="1"/>
    </xf>
    <xf numFmtId="9" fontId="0" fillId="0" borderId="0" xfId="0" applyNumberFormat="1" applyFont="1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[KickstaterCampaignExcelSheets.xlsx]utcome Category!PivotTable3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Outcome:Category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'utcome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'utcome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'utcome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5-9C4B-9083-606D3F8227F7}"/>
            </c:ext>
          </c:extLst>
        </c:ser>
        <c:ser>
          <c:idx val="1"/>
          <c:order val="1"/>
          <c:tx>
            <c:strRef>
              <c:f>'utcome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'utcome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'utcome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A5-9C4B-9083-606D3F8227F7}"/>
            </c:ext>
          </c:extLst>
        </c:ser>
        <c:ser>
          <c:idx val="2"/>
          <c:order val="2"/>
          <c:tx>
            <c:strRef>
              <c:f>'utcome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'utcome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'utcome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A5-9C4B-9083-606D3F8227F7}"/>
            </c:ext>
          </c:extLst>
        </c:ser>
        <c:ser>
          <c:idx val="3"/>
          <c:order val="3"/>
          <c:tx>
            <c:strRef>
              <c:f>'utcome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'utcome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'utcome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4A5-9C4B-9083-606D3F822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6162160"/>
        <c:axId val="1576046800"/>
      </c:barChart>
      <c:catAx>
        <c:axId val="157616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046800"/>
        <c:crosses val="autoZero"/>
        <c:auto val="1"/>
        <c:lblAlgn val="ctr"/>
        <c:lblOffset val="100"/>
        <c:noMultiLvlLbl val="0"/>
      </c:catAx>
      <c:valAx>
        <c:axId val="15760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1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[KickstaterCampaignExcelSheets.xlsx]Outcome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Outcome:Sub-Category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845885440790489E-2"/>
          <c:y val="2.7777777777777776E-2"/>
          <c:w val="0.79290566620348923"/>
          <c:h val="0.644452828813064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D-FC45-8F7D-AD252C950A18}"/>
            </c:ext>
          </c:extLst>
        </c:ser>
        <c:ser>
          <c:idx val="1"/>
          <c:order val="1"/>
          <c:tx>
            <c:strRef>
              <c:f>'Outcome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D-FC45-8F7D-AD252C950A18}"/>
            </c:ext>
          </c:extLst>
        </c:ser>
        <c:ser>
          <c:idx val="2"/>
          <c:order val="2"/>
          <c:tx>
            <c:strRef>
              <c:f>'Outcome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D-FC45-8F7D-AD252C950A18}"/>
            </c:ext>
          </c:extLst>
        </c:ser>
        <c:ser>
          <c:idx val="3"/>
          <c:order val="3"/>
          <c:tx>
            <c:strRef>
              <c:f>'Outcome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D-FC45-8F7D-AD252C950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775824"/>
        <c:axId val="200062239"/>
      </c:barChart>
      <c:catAx>
        <c:axId val="154077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62239"/>
        <c:crosses val="autoZero"/>
        <c:auto val="1"/>
        <c:lblAlgn val="ctr"/>
        <c:lblOffset val="100"/>
        <c:noMultiLvlLbl val="0"/>
      </c:catAx>
      <c:valAx>
        <c:axId val="2000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7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[KickstaterCampaignExcelSheets.xlsx]outcome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Outcome:Month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7-FD45-8B3E-519C70E1DDF6}"/>
            </c:ext>
          </c:extLst>
        </c:ser>
        <c:ser>
          <c:idx val="1"/>
          <c:order val="1"/>
          <c:tx>
            <c:strRef>
              <c:f>'outcome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7-FD45-8B3E-519C70E1DDF6}"/>
            </c:ext>
          </c:extLst>
        </c:ser>
        <c:ser>
          <c:idx val="2"/>
          <c:order val="2"/>
          <c:tx>
            <c:strRef>
              <c:f>'outcome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7-FD45-8B3E-519C70E1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039440"/>
        <c:axId val="1216040256"/>
      </c:lineChart>
      <c:catAx>
        <c:axId val="121603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1171923684977974"/>
              <c:y val="0.937207885510661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40256"/>
        <c:crosses val="autoZero"/>
        <c:auto val="1"/>
        <c:lblAlgn val="ctr"/>
        <c:lblOffset val="100"/>
        <c:noMultiLvlLbl val="0"/>
      </c:catAx>
      <c:valAx>
        <c:axId val="12160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0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intial goal</a:t>
            </a:r>
          </a:p>
        </c:rich>
      </c:tx>
      <c:layout>
        <c:manualLayout>
          <c:xMode val="edge"/>
          <c:yMode val="edge"/>
          <c:x val="0.28727077865266837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'Outcome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8-0542-859A-276BA34D3522}"/>
            </c:ext>
          </c:extLst>
        </c:ser>
        <c:ser>
          <c:idx val="1"/>
          <c:order val="1"/>
          <c:tx>
            <c:strRef>
              <c:f>'Outcome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'Outcome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48-0542-859A-276BA34D3522}"/>
            </c:ext>
          </c:extLst>
        </c:ser>
        <c:ser>
          <c:idx val="2"/>
          <c:order val="2"/>
          <c:tx>
            <c:strRef>
              <c:f>'Outcome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
</c:v>
                </c:pt>
              </c:strCache>
            </c:strRef>
          </c:cat>
          <c:val>
            <c:numRef>
              <c:f>'Outcome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48-0542-859A-276BA34D3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858623"/>
        <c:axId val="862159711"/>
      </c:lineChart>
      <c:catAx>
        <c:axId val="78285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159711"/>
        <c:crosses val="autoZero"/>
        <c:auto val="1"/>
        <c:lblAlgn val="ctr"/>
        <c:lblOffset val="100"/>
        <c:noMultiLvlLbl val="0"/>
      </c:catAx>
      <c:valAx>
        <c:axId val="86215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5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4</xdr:row>
      <xdr:rowOff>50800</xdr:rowOff>
    </xdr:from>
    <xdr:to>
      <xdr:col>15</xdr:col>
      <xdr:colOff>254000</xdr:colOff>
      <xdr:row>27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E232C8-8764-8C42-B75D-6D256BA58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4</xdr:row>
      <xdr:rowOff>177800</xdr:rowOff>
    </xdr:from>
    <xdr:to>
      <xdr:col>35</xdr:col>
      <xdr:colOff>12700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0B3C5-63CD-E542-A0E3-FC34F527A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4</xdr:row>
      <xdr:rowOff>101600</xdr:rowOff>
    </xdr:from>
    <xdr:to>
      <xdr:col>14</xdr:col>
      <xdr:colOff>101600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154D1-716F-4C4B-8720-A1B29BE49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13</xdr:row>
      <xdr:rowOff>139700</xdr:rowOff>
    </xdr:from>
    <xdr:to>
      <xdr:col>8</xdr:col>
      <xdr:colOff>228600</xdr:colOff>
      <xdr:row>32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B6391-A8A2-584A-9088-3C16AFEDD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 Youkhanna" refreshedDate="44078.798213773145" createdVersion="6" refreshedVersion="6" minRefreshableVersion="3" recordCount="4115" xr:uid="{DAC70AE6-1277-CF49-AC98-1FE2573D85FE}">
  <cacheSource type="worksheet">
    <worksheetSource ref="A1:R1048576" sheet="orgina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nna Youkhanna" refreshedDate="44078.848590856483" createdVersion="6" refreshedVersion="6" minRefreshableVersion="3" recordCount="4115" xr:uid="{891C8199-78F4-2C4B-9E16-977FE0E5B539}">
  <cacheSource type="worksheet">
    <worksheetSource ref="A1:T1048576" sheet="orginal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5D6D3-B669-B04A-867B-4E83C72C863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countSubtotal="1">
      <items count="6">
        <item h="1" x="4"/>
        <item x="0"/>
        <item x="2"/>
        <item x="1"/>
        <item x="3"/>
        <item t="coun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0D448-B2E1-6A4F-BD18-C572AD932F6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418EA-C6F8-004E-B842-526BBF0458C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4" zoomScaleNormal="84" workbookViewId="0">
      <selection activeCell="L1" sqref="L1:L1048576"/>
    </sheetView>
  </sheetViews>
  <sheetFormatPr baseColWidth="10" defaultColWidth="8.83203125" defaultRowHeight="15"/>
  <cols>
    <col min="2" max="2" width="38.5" style="3" customWidth="1"/>
    <col min="3" max="3" width="38.1640625" style="3" customWidth="1"/>
    <col min="4" max="4" width="10.3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style="5" bestFit="1" customWidth="1"/>
    <col min="16" max="16" width="15" bestFit="1" customWidth="1"/>
    <col min="17" max="17" width="22" bestFit="1" customWidth="1"/>
    <col min="18" max="18" width="11.33203125" bestFit="1" customWidth="1"/>
    <col min="19" max="19" width="20.5" bestFit="1" customWidth="1"/>
    <col min="20" max="20" width="19.1640625" style="1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8">
        <f>AVERAGE(E2/L2)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4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8">
        <f t="shared" ref="P3:P66" si="1">AVERAGE(E3/L3)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4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4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4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4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4">
        <f t="shared" si="3"/>
        <v>41804.072337962964</v>
      </c>
    </row>
    <row r="9" spans="1:20" ht="6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4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4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4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4">
        <f t="shared" si="3"/>
        <v>41815.068043981482</v>
      </c>
    </row>
    <row r="13" spans="1:20" ht="6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4">
        <f t="shared" si="3"/>
        <v>42604.125</v>
      </c>
    </row>
    <row r="14" spans="1:20" ht="6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4">
        <f t="shared" si="3"/>
        <v>41836.125</v>
      </c>
    </row>
    <row r="15" spans="1:20" ht="4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4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4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4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4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4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4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4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4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4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4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4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4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4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4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4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4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4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4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4">
        <f t="shared" si="3"/>
        <v>42394.79206018518</v>
      </c>
    </row>
    <row r="34" spans="1:20" ht="6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4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4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4">
        <f t="shared" si="3"/>
        <v>41856.321770833332</v>
      </c>
    </row>
    <row r="37" spans="1:20" ht="4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4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4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4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4">
        <f t="shared" si="3"/>
        <v>41405.057222222218</v>
      </c>
    </row>
    <row r="41" spans="1:20" ht="6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4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4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4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4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4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4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4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4">
        <f t="shared" si="3"/>
        <v>42353.964976851858</v>
      </c>
    </row>
    <row r="49" spans="1:20" ht="6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4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4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4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4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4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4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4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4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4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4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4">
        <f t="shared" si="3"/>
        <v>42119.83289351852</v>
      </c>
    </row>
    <row r="60" spans="1:20" ht="4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4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4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4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4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4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4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4">
        <f t="shared" si="3"/>
        <v>41463.01829861111</v>
      </c>
    </row>
    <row r="67" spans="1:20" ht="4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</f>
        <v>1.0752857142857142</v>
      </c>
      <c r="P67" s="8">
        <f t="shared" ref="P67:P130" si="5">AVERAGE(E67/L67)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4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4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4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4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4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4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4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4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4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4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4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4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4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4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4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4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4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4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4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4">
        <f t="shared" si="7"/>
        <v>40809.125428240739</v>
      </c>
    </row>
    <row r="88" spans="1:20" ht="6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4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4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4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4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4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4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4">
        <f t="shared" si="7"/>
        <v>42767.333333333328</v>
      </c>
    </row>
    <row r="95" spans="1:20" ht="6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4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4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4">
        <f t="shared" si="7"/>
        <v>40965.005104166667</v>
      </c>
    </row>
    <row r="98" spans="1:20" ht="6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4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4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4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4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4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4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4">
        <f t="shared" si="7"/>
        <v>40535.131168981483</v>
      </c>
    </row>
    <row r="105" spans="1:20" ht="4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4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4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4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4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4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4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4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4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4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4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4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4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4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4">
        <f t="shared" si="7"/>
        <v>40641.455497685187</v>
      </c>
    </row>
    <row r="119" spans="1:20" ht="6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4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4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4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4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4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4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4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4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4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4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4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4">
        <f t="shared" si="7"/>
        <v>42663.22792824074</v>
      </c>
    </row>
    <row r="131" spans="1:20" ht="6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</f>
        <v>0</v>
      </c>
      <c r="P131" s="8" t="e">
        <f t="shared" ref="P131:P194" si="9">AVERAGE(E131/L131)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4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4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4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4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4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4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4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4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4">
        <f t="shared" si="11"/>
        <v>42217.207638888889</v>
      </c>
    </row>
    <row r="141" spans="1:20" ht="4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4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4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4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4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4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4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4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4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4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4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4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4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4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4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4">
        <f t="shared" si="11"/>
        <v>41975.627824074079</v>
      </c>
    </row>
    <row r="156" spans="1:20" ht="4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4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4">
        <f t="shared" si="11"/>
        <v>42208.559432870374</v>
      </c>
    </row>
    <row r="158" spans="1:20" ht="6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4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4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4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4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4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4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4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4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4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4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4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4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4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4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4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4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4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4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4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4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4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4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4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4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4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4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4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4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4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4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4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4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4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4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4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4">
        <f t="shared" si="11"/>
        <v>42279.441412037035</v>
      </c>
    </row>
    <row r="194" spans="1:20" ht="6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4">
        <f t="shared" si="11"/>
        <v>41929.792037037041</v>
      </c>
    </row>
    <row r="195" spans="1:20" ht="6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</f>
        <v>0</v>
      </c>
      <c r="P195" s="8" t="e">
        <f t="shared" ref="P195:P258" si="13">AVERAGE(E195/L195)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4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4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4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4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4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4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4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4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4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4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4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4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4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4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4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4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4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4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4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4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4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4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4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4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4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4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4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4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4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4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4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4">
        <f t="shared" si="15"/>
        <v>42468.919606481482</v>
      </c>
    </row>
    <row r="228" spans="1:20" ht="48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4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4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4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4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4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4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4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4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4">
        <f t="shared" si="15"/>
        <v>42176.035405092596</v>
      </c>
    </row>
    <row r="237" spans="1:20" ht="4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4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4">
        <f t="shared" si="15"/>
        <v>42374</v>
      </c>
    </row>
    <row r="239" spans="1:20" ht="3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4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4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4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4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4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4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4">
        <f t="shared" si="15"/>
        <v>41692.047500000001</v>
      </c>
    </row>
    <row r="246" spans="1:20" ht="6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4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4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4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4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4">
        <f t="shared" si="15"/>
        <v>40915.774409722224</v>
      </c>
    </row>
    <row r="251" spans="1:20" ht="6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4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4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4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4">
        <f t="shared" si="15"/>
        <v>40330.165972222225</v>
      </c>
    </row>
    <row r="255" spans="1:20" ht="6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4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4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4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4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</f>
        <v>1.0672648571428571</v>
      </c>
      <c r="P259" s="8">
        <f t="shared" ref="P259:P322" si="17">AVERAGE(E259/L259)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4">
        <f t="shared" si="19"/>
        <v>40712.051689814813</v>
      </c>
    </row>
    <row r="261" spans="1:20" ht="6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4">
        <f t="shared" si="19"/>
        <v>42102.738067129627</v>
      </c>
    </row>
    <row r="262" spans="1:20" ht="4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4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4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4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4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4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4">
        <f t="shared" si="19"/>
        <v>40308.844444444447</v>
      </c>
    </row>
    <row r="268" spans="1:20" ht="6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4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4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4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4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4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4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4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4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4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4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4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4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4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4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4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4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4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4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4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4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4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4">
        <f t="shared" si="19"/>
        <v>41215.166666666664</v>
      </c>
    </row>
    <row r="290" spans="1:20" ht="6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4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4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4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4">
        <f t="shared" si="19"/>
        <v>41395.000694444447</v>
      </c>
    </row>
    <row r="294" spans="1:20" ht="6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4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4">
        <f t="shared" si="19"/>
        <v>41749.667986111112</v>
      </c>
    </row>
    <row r="296" spans="1:20" ht="6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4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4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4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4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4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4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4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4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4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4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4">
        <f t="shared" si="19"/>
        <v>41153.083333333336</v>
      </c>
    </row>
    <row r="307" spans="1:20" ht="4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4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4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4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4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4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4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4">
        <f t="shared" si="19"/>
        <v>40909.332638888889</v>
      </c>
    </row>
    <row r="314" spans="1:20" ht="6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4">
        <f t="shared" si="19"/>
        <v>41378.877685185187</v>
      </c>
    </row>
    <row r="315" spans="1:20" ht="6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4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4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4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4">
        <f t="shared" si="19"/>
        <v>41984.207638888889</v>
      </c>
    </row>
    <row r="319" spans="1:20" ht="4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4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4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4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4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</f>
        <v>1.0266285714285714</v>
      </c>
      <c r="P323" s="8">
        <f t="shared" ref="P323:P386" si="21">AVERAGE(E323/L323)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4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4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4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4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4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4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4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4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4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4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4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4">
        <f t="shared" si="23"/>
        <v>42467.59480324074</v>
      </c>
    </row>
    <row r="336" spans="1:20" ht="6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4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4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4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4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4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4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4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4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4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4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4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4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4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4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4">
        <f t="shared" si="23"/>
        <v>42237.58699074074</v>
      </c>
    </row>
    <row r="351" spans="1:20" ht="4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4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4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4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4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4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4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4">
        <f t="shared" si="23"/>
        <v>41974.3355787037</v>
      </c>
    </row>
    <row r="358" spans="1:20" ht="4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4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4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4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4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4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4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4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4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4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4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4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4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4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4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4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4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4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4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4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4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4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4">
        <f t="shared" si="23"/>
        <v>42322.292361111111</v>
      </c>
    </row>
    <row r="380" spans="1:20" ht="6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4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4">
        <f t="shared" si="23"/>
        <v>41032.688333333332</v>
      </c>
    </row>
    <row r="382" spans="1:20" ht="6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4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4">
        <f t="shared" si="23"/>
        <v>41120.208333333336</v>
      </c>
    </row>
    <row r="384" spans="1:20" ht="6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4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4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4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</f>
        <v>1.05982</v>
      </c>
      <c r="P387" s="8">
        <f t="shared" ref="P387:P450" si="25">AVERAGE(E387/L387)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4">
        <f t="shared" si="27"/>
        <v>42226.951284722221</v>
      </c>
    </row>
    <row r="389" spans="1:20" ht="6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4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4">
        <f t="shared" si="27"/>
        <v>42579.076157407413</v>
      </c>
    </row>
    <row r="391" spans="1:20" ht="6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4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4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4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4">
        <f t="shared" si="27"/>
        <v>40794.125</v>
      </c>
    </row>
    <row r="395" spans="1:20" ht="4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4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4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4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4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4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4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4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4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4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4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4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4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4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4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4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4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4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4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4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4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4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4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4">
        <f t="shared" si="27"/>
        <v>41929.5</v>
      </c>
    </row>
    <row r="418" spans="1:20" ht="4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4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4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4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4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4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4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4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4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4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4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4">
        <f t="shared" si="27"/>
        <v>42430.711967592593</v>
      </c>
    </row>
    <row r="429" spans="1:20" ht="6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4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4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4">
        <f t="shared" si="27"/>
        <v>40144.207638888889</v>
      </c>
    </row>
    <row r="432" spans="1:20" ht="4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4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4">
        <f t="shared" si="27"/>
        <v>42556.871331018512</v>
      </c>
    </row>
    <row r="434" spans="1:20" ht="6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4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4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4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4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4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4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4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4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4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4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4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4">
        <f t="shared" si="27"/>
        <v>41680.015057870369</v>
      </c>
    </row>
    <row r="446" spans="1:20" ht="4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4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4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4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4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4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</f>
        <v>2.2499999999999999E-2</v>
      </c>
      <c r="P451" s="8">
        <f t="shared" ref="P451:P514" si="29">AVERAGE(E451/L451)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4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4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4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4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4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4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4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4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4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4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4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4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4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4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4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4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4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4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4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4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4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4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4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4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4">
        <f t="shared" si="31"/>
        <v>42783.329039351855</v>
      </c>
    </row>
    <row r="477" spans="1:20" ht="6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4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4">
        <f t="shared" si="31"/>
        <v>41793.165972222225</v>
      </c>
    </row>
    <row r="479" spans="1:20" ht="6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4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4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4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4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4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4">
        <f t="shared" si="31"/>
        <v>42474.606944444444</v>
      </c>
    </row>
    <row r="485" spans="1:20" ht="6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4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4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4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4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4">
        <f t="shared" si="31"/>
        <v>42729.636504629627</v>
      </c>
    </row>
    <row r="490" spans="1:20" ht="4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4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4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4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4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4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4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4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4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4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4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4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4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4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4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4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4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4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4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4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4">
        <f t="shared" si="31"/>
        <v>41201.958993055552</v>
      </c>
    </row>
    <row r="510" spans="1:20" ht="6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4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4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4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4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4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</f>
        <v>0.13924</v>
      </c>
      <c r="P515" s="8">
        <f t="shared" ref="P515:P578" si="33">AVERAGE(E515/L515)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4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4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4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4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4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4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4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4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4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4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4">
        <f t="shared" si="35"/>
        <v>42522.717233796298</v>
      </c>
    </row>
    <row r="527" spans="1:20" ht="6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4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4">
        <f t="shared" si="35"/>
        <v>42223.708333333328</v>
      </c>
    </row>
    <row r="529" spans="1:20" ht="6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4">
        <f t="shared" si="35"/>
        <v>42783.670138888891</v>
      </c>
    </row>
    <row r="530" spans="1:20" ht="3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4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4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4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4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4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4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4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4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4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4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4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4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4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4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4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4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4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4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4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4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4">
        <f t="shared" si="35"/>
        <v>42306.903333333335</v>
      </c>
    </row>
    <row r="551" spans="1:20" ht="6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4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4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4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4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4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4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4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4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4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4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4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4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4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4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4">
        <f t="shared" si="35"/>
        <v>42052.069988425923</v>
      </c>
    </row>
    <row r="566" spans="1:20" ht="6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4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4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4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4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4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4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4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4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4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4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4">
        <f t="shared" si="35"/>
        <v>42662.443368055552</v>
      </c>
    </row>
    <row r="577" spans="1:20" ht="6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4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4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</f>
        <v>2E-3</v>
      </c>
      <c r="P579" s="8">
        <f t="shared" ref="P579:P642" si="37">AVERAGE(E579/L579)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4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4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4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4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4">
        <f t="shared" si="39"/>
        <v>42078.75</v>
      </c>
    </row>
    <row r="585" spans="1:20" ht="4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4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4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4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4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4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4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4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4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4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4">
        <f t="shared" si="39"/>
        <v>41976.232175925921</v>
      </c>
    </row>
    <row r="595" spans="1:20" ht="6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4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4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4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4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4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4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4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4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4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4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4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4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4">
        <f t="shared" si="39"/>
        <v>42239.357731481476</v>
      </c>
    </row>
    <row r="608" spans="1:20" ht="6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4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4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4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4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4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4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4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4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4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4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4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4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4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4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4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4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4">
        <f t="shared" si="39"/>
        <v>42552.774745370371</v>
      </c>
    </row>
    <row r="625" spans="1:20" ht="6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4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4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4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4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4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4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4">
        <f t="shared" si="39"/>
        <v>42504.637824074074</v>
      </c>
    </row>
    <row r="632" spans="1:20" ht="6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4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4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4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4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4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4">
        <f t="shared" si="39"/>
        <v>42106.092152777783</v>
      </c>
    </row>
    <row r="638" spans="1:20" ht="4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4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4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4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4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4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</f>
        <v>1.1916249999999999</v>
      </c>
      <c r="P643" s="8">
        <f t="shared" ref="P643:P706" si="41">AVERAGE(E643/L643)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4">
        <f t="shared" si="43"/>
        <v>42235.651319444441</v>
      </c>
    </row>
    <row r="645" spans="1:20" ht="4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4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4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4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4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4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4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4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4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4">
        <f t="shared" si="43"/>
        <v>41986.017488425925</v>
      </c>
    </row>
    <row r="654" spans="1:20" ht="6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4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4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4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4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4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4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4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4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4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4">
        <f t="shared" si="43"/>
        <v>42666.645358796297</v>
      </c>
    </row>
    <row r="664" spans="1:20" ht="4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4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4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4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4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4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4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4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4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4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4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4">
        <f t="shared" si="43"/>
        <v>42005.207638888889</v>
      </c>
    </row>
    <row r="675" spans="1:20" ht="6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4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4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4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4">
        <f t="shared" si="43"/>
        <v>42042.768298611118</v>
      </c>
    </row>
    <row r="679" spans="1:20" ht="6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4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4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4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4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4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4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4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4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4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4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4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4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4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4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4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4">
        <f t="shared" si="43"/>
        <v>42726.37572916667</v>
      </c>
    </row>
    <row r="695" spans="1:20" ht="4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4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4">
        <f t="shared" si="43"/>
        <v>42767.663877314815</v>
      </c>
    </row>
    <row r="697" spans="1:20" ht="6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4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4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4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4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4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4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4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4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4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4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</f>
        <v>9.7699999999999992E-3</v>
      </c>
      <c r="P707" s="8">
        <f t="shared" ref="P707:P770" si="45">AVERAGE(E707/L707)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4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4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4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4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4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4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4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4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4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4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4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4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4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4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4">
        <f t="shared" si="47"/>
        <v>40937.649201388893</v>
      </c>
    </row>
    <row r="723" spans="1:20" ht="6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4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4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4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4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4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4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4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4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4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4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4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4">
        <f t="shared" si="47"/>
        <v>41546.424317129626</v>
      </c>
    </row>
    <row r="735" spans="1:20" ht="6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4">
        <f t="shared" si="47"/>
        <v>41628.420046296298</v>
      </c>
    </row>
    <row r="736" spans="1:20" ht="4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4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4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4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4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4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4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4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4">
        <f t="shared" si="47"/>
        <v>41436.648217592592</v>
      </c>
    </row>
    <row r="744" spans="1:20" ht="6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4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4">
        <f t="shared" si="47"/>
        <v>41015.875</v>
      </c>
    </row>
    <row r="746" spans="1:20" ht="4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4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4">
        <f t="shared" si="47"/>
        <v>41397.572280092594</v>
      </c>
    </row>
    <row r="748" spans="1:20" ht="3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4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4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4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4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4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4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4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4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4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4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4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4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4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4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4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4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4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4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4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4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4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4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4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</f>
        <v>0.41399999999999998</v>
      </c>
      <c r="P771" s="8">
        <f t="shared" ref="P771:P834" si="49">AVERAGE(E771/L771)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4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4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4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4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4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4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4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4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4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4">
        <f t="shared" si="51"/>
        <v>40466.166666666664</v>
      </c>
    </row>
    <row r="782" spans="1:20" ht="4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4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4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4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4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4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4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4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4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4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4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4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4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4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4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4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4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4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4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4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4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4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4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4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4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4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4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4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4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4">
        <f t="shared" si="51"/>
        <v>41995.207638888889</v>
      </c>
    </row>
    <row r="811" spans="1:20" ht="4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4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4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4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4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4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4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4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4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4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4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4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4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4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4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4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4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4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4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4">
        <f t="shared" si="51"/>
        <v>40953.825694444444</v>
      </c>
    </row>
    <row r="830" spans="1:20" ht="6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4">
        <f t="shared" si="51"/>
        <v>41085.683333333334</v>
      </c>
    </row>
    <row r="831" spans="1:20" ht="6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4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4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4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4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</f>
        <v>1.0166666666666666</v>
      </c>
      <c r="P835" s="8">
        <f t="shared" ref="P835:P898" si="53">AVERAGE(E835/L835)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4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4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4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4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4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4">
        <f t="shared" si="55"/>
        <v>41174.763379629629</v>
      </c>
    </row>
    <row r="842" spans="1:20" ht="4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4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4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4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4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4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4">
        <f t="shared" si="55"/>
        <v>42618.165972222225</v>
      </c>
    </row>
    <row r="848" spans="1:20" ht="4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4">
        <f t="shared" si="55"/>
        <v>41708.583333333336</v>
      </c>
    </row>
    <row r="849" spans="1:20" ht="3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4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4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4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4">
        <f t="shared" si="55"/>
        <v>42485.207638888889</v>
      </c>
    </row>
    <row r="853" spans="1:20" ht="4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4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4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4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4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4">
        <f t="shared" si="55"/>
        <v>42575.125196759262</v>
      </c>
    </row>
    <row r="858" spans="1:20" ht="6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4">
        <f t="shared" si="55"/>
        <v>42668.791666666672</v>
      </c>
    </row>
    <row r="859" spans="1:20" ht="4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4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4">
        <f t="shared" si="55"/>
        <v>42109.957638888889</v>
      </c>
    </row>
    <row r="861" spans="1:20" ht="4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4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4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4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4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4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4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4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4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4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4">
        <f t="shared" si="55"/>
        <v>41646.027754629627</v>
      </c>
    </row>
    <row r="871" spans="1:20" ht="6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4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4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4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4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4">
        <f t="shared" si="55"/>
        <v>41224.208796296298</v>
      </c>
    </row>
    <row r="876" spans="1:20" ht="6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4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4">
        <f t="shared" si="55"/>
        <v>42268.723738425921</v>
      </c>
    </row>
    <row r="878" spans="1:20" ht="3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4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4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4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4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4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4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4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4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4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4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4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4">
        <f t="shared" si="55"/>
        <v>41056.958969907406</v>
      </c>
    </row>
    <row r="890" spans="1:20" ht="6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4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4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4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4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4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4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4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4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4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</f>
        <v>0</v>
      </c>
      <c r="P899" s="8" t="e">
        <f t="shared" ref="P899:P962" si="57">AVERAGE(E899/L899)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4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4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4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4">
        <f t="shared" si="59"/>
        <v>40337.799305555556</v>
      </c>
    </row>
    <row r="904" spans="1:20" ht="6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4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4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4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4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4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4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4">
        <f t="shared" si="59"/>
        <v>40386.207638888889</v>
      </c>
    </row>
    <row r="911" spans="1:20" ht="6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4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4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4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4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4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4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4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4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4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4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4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4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4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4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4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4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4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4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4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4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4">
        <f t="shared" si="59"/>
        <v>41008.196400462963</v>
      </c>
    </row>
    <row r="932" spans="1:20" ht="6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4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4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4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4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4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4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4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4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4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4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4">
        <f t="shared" si="59"/>
        <v>42227.008402777778</v>
      </c>
    </row>
    <row r="943" spans="1:20" ht="6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4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4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4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4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4">
        <f t="shared" si="59"/>
        <v>42784.999305555553</v>
      </c>
    </row>
    <row r="948" spans="1:20" ht="4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4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4">
        <f t="shared" si="59"/>
        <v>42551.781319444446</v>
      </c>
    </row>
    <row r="950" spans="1:20" ht="6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4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4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4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4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4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4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4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4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4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4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4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4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4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</f>
        <v>0.42188421052631581</v>
      </c>
      <c r="P963" s="8">
        <f t="shared" ref="P963:P1026" si="61">AVERAGE(E963/L963)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4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4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4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4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4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4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4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4">
        <f t="shared" si="63"/>
        <v>42775.30332175926</v>
      </c>
    </row>
    <row r="972" spans="1:20" ht="6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4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4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4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4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4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4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4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4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4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4">
        <f t="shared" si="63"/>
        <v>42541.790972222225</v>
      </c>
    </row>
    <row r="982" spans="1:20" ht="6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4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4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4">
        <f t="shared" si="63"/>
        <v>42645.753310185188</v>
      </c>
    </row>
    <row r="985" spans="1:20" ht="6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4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4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4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4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4">
        <f t="shared" si="63"/>
        <v>41813.294560185182</v>
      </c>
    </row>
    <row r="990" spans="1:20" ht="6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4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4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4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4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4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4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4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4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4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4">
        <f t="shared" si="63"/>
        <v>41971.144641203704</v>
      </c>
    </row>
    <row r="1000" spans="1:20" ht="4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4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4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4">
        <f t="shared" si="63"/>
        <v>42809.018055555556</v>
      </c>
    </row>
    <row r="1003" spans="1:20" ht="6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4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4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4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4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4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4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4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4">
        <f t="shared" si="63"/>
        <v>42732.809201388889</v>
      </c>
    </row>
    <row r="1011" spans="1:20" ht="6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4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4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4">
        <f t="shared" si="63"/>
        <v>41991.898090277777</v>
      </c>
    </row>
    <row r="1014" spans="1:20" ht="6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4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4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4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4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4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4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4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4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4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4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4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4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4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</f>
        <v>1.099283142857143</v>
      </c>
      <c r="P1027" s="8">
        <f t="shared" ref="P1027:P1090" si="65">AVERAGE(E1027/L1027)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4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4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4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4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4">
        <f t="shared" si="67"/>
        <v>42625.483206018514</v>
      </c>
    </row>
    <row r="1033" spans="1:20" ht="6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4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4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4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4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4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4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4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4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4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4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4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4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4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4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4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4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4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4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4">
        <f t="shared" si="67"/>
        <v>42412.431076388893</v>
      </c>
    </row>
    <row r="1052" spans="1:20" ht="3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4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4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4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4">
        <f t="shared" si="67"/>
        <v>42800.172824074078</v>
      </c>
    </row>
    <row r="1056" spans="1:20" ht="6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4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4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4">
        <f t="shared" si="67"/>
        <v>42118.677974537044</v>
      </c>
    </row>
    <row r="1059" spans="1:20" ht="4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4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4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4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4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4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4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4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4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4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4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4">
        <f t="shared" si="67"/>
        <v>41629.855682870373</v>
      </c>
    </row>
    <row r="1070" spans="1:20" ht="6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4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4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4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4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4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4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4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4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4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4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4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4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4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4">
        <f t="shared" si="67"/>
        <v>42032.926990740743</v>
      </c>
    </row>
    <row r="1084" spans="1:20" ht="4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4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4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4">
        <f t="shared" si="67"/>
        <v>41859.912083333329</v>
      </c>
    </row>
    <row r="1087" spans="1:20" ht="4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4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4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4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4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</f>
        <v>7.8266666666666665E-2</v>
      </c>
      <c r="P1091" s="8">
        <f t="shared" ref="P1091:P1154" si="69">AVERAGE(E1091/L1091)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4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4">
        <f t="shared" si="71"/>
        <v>42470.778611111105</v>
      </c>
    </row>
    <row r="1094" spans="1:20" ht="6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4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4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4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4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4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4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4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4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4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4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4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4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4">
        <f t="shared" si="71"/>
        <v>41801.40996527778</v>
      </c>
    </row>
    <row r="1107" spans="1:20" ht="6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4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4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4">
        <f t="shared" si="71"/>
        <v>41843.861388888887</v>
      </c>
    </row>
    <row r="1110" spans="1:20" ht="6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4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4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4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4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4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4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4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4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4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4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4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4">
        <f t="shared" si="71"/>
        <v>41735.792407407411</v>
      </c>
    </row>
    <row r="1122" spans="1:20" ht="4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4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4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4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4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4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4">
        <f t="shared" si="71"/>
        <v>42272.624189814815</v>
      </c>
    </row>
    <row r="1128" spans="1:20" ht="4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4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4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4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4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4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4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4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4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4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4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4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4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4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4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4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4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4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4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4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4">
        <f t="shared" si="71"/>
        <v>41914.747592592597</v>
      </c>
    </row>
    <row r="1148" spans="1:20" ht="4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4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4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4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4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4">
        <f t="shared" si="71"/>
        <v>42377.954571759255</v>
      </c>
    </row>
    <row r="1153" spans="1:20" ht="6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4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4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</f>
        <v>6.2500000000000003E-3</v>
      </c>
      <c r="P1155" s="8">
        <f t="shared" ref="P1155:P1218" si="73">AVERAGE(E1155/L1155)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4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4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4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4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4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4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4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4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4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4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4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4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4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4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4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4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4">
        <f t="shared" si="75"/>
        <v>42154.893182870372</v>
      </c>
    </row>
    <row r="1173" spans="1:20" ht="4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4">
        <f t="shared" si="75"/>
        <v>41956.846377314811</v>
      </c>
    </row>
    <row r="1174" spans="1:20" ht="3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4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4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4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4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4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4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4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4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4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4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4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4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4">
        <f t="shared" si="75"/>
        <v>42772.599664351852</v>
      </c>
    </row>
    <row r="1187" spans="1:20" ht="6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4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4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4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4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4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4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4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4">
        <f t="shared" si="75"/>
        <v>42777.506689814814</v>
      </c>
    </row>
    <row r="1195" spans="1:20" ht="6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4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4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4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4">
        <f t="shared" si="75"/>
        <v>42356.818738425922</v>
      </c>
    </row>
    <row r="1199" spans="1:20" ht="6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4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4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4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4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4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4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4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4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4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4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4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4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4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4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4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4">
        <f t="shared" si="75"/>
        <v>42335.041666666672</v>
      </c>
    </row>
    <row r="1215" spans="1:20" ht="6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4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4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4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4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</f>
        <v>1.026</v>
      </c>
      <c r="P1219" s="8">
        <f t="shared" ref="P1219:P1282" si="77">AVERAGE(E1219/L1219)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4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4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4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4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4">
        <f t="shared" si="79"/>
        <v>42461.166666666672</v>
      </c>
    </row>
    <row r="1225" spans="1:20" ht="4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4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4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4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4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4">
        <f t="shared" si="79"/>
        <v>41858.291666666664</v>
      </c>
    </row>
    <row r="1230" spans="1:20" ht="4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4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4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4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4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4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4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4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4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4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4">
        <f t="shared" si="79"/>
        <v>41145.283159722225</v>
      </c>
    </row>
    <row r="1240" spans="1:20" ht="6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4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4">
        <f t="shared" si="79"/>
        <v>40913.962581018517</v>
      </c>
    </row>
    <row r="1242" spans="1:20" ht="4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4">
        <f t="shared" si="79"/>
        <v>41467.910416666666</v>
      </c>
    </row>
    <row r="1243" spans="1:20" ht="6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4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4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4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4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4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4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4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4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4">
        <f t="shared" si="79"/>
        <v>41097.74086805556</v>
      </c>
    </row>
    <row r="1252" spans="1:20" ht="6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4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4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4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4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4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4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4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4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4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4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4">
        <f t="shared" si="79"/>
        <v>41696.842824074076</v>
      </c>
    </row>
    <row r="1263" spans="1:20" ht="4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4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4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4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4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4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4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4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4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4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4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4">
        <f t="shared" si="79"/>
        <v>41591.725219907406</v>
      </c>
    </row>
    <row r="1274" spans="1:20" ht="6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4">
        <f t="shared" si="79"/>
        <v>40344.166666666664</v>
      </c>
    </row>
    <row r="1275" spans="1:20" ht="4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4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4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4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4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4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4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4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4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</f>
        <v>1.1071428571428572</v>
      </c>
      <c r="P1283" s="8">
        <f t="shared" ref="P1283:P1346" si="81">AVERAGE(E1283/L1283)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4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4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4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4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4">
        <f t="shared" si="83"/>
        <v>42052.583333333328</v>
      </c>
    </row>
    <row r="1289" spans="1:20" ht="8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4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4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4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4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4">
        <f t="shared" si="83"/>
        <v>42101.291666666672</v>
      </c>
    </row>
    <row r="1294" spans="1:20" ht="6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4">
        <f t="shared" si="83"/>
        <v>42283.957638888889</v>
      </c>
    </row>
    <row r="1295" spans="1:20" ht="6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4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4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4">
        <f t="shared" si="83"/>
        <v>42214.708333333328</v>
      </c>
    </row>
    <row r="1298" spans="1:20" ht="6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4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4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4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4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4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4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4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4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4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4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4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4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4">
        <f t="shared" si="83"/>
        <v>42651.613564814819</v>
      </c>
    </row>
    <row r="1311" spans="1:20" ht="4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4">
        <f t="shared" si="83"/>
        <v>42292.882731481484</v>
      </c>
    </row>
    <row r="1312" spans="1:20" ht="4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4">
        <f t="shared" si="83"/>
        <v>42601.667245370365</v>
      </c>
    </row>
    <row r="1313" spans="1:20" ht="6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4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4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4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4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4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4">
        <f t="shared" si="83"/>
        <v>42428.961909722217</v>
      </c>
    </row>
    <row r="1319" spans="1:20" ht="6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4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4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4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4">
        <f t="shared" si="83"/>
        <v>42734.958333333328</v>
      </c>
    </row>
    <row r="1323" spans="1:20" ht="6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4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4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4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4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4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4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4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4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4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4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4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4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4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4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4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4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4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4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4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4">
        <f t="shared" si="83"/>
        <v>41866.595520833333</v>
      </c>
    </row>
    <row r="1343" spans="1:20" ht="6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4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4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4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4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</f>
        <v>1.25</v>
      </c>
      <c r="P1347" s="8">
        <f t="shared" ref="P1347:P1410" si="85">AVERAGE(E1347/L1347)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4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4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4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4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4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4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4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4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4">
        <f t="shared" si="87"/>
        <v>42532.807627314818</v>
      </c>
    </row>
    <row r="1357" spans="1:20" ht="6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4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4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4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4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4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4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4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4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4">
        <f t="shared" si="87"/>
        <v>42415.332638888889</v>
      </c>
    </row>
    <row r="1366" spans="1:20" ht="6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4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4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4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4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4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4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4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4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4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4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4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4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4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4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4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4">
        <f t="shared" si="87"/>
        <v>42160.491620370376</v>
      </c>
    </row>
    <row r="1382" spans="1:20" ht="4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4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4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4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4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4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4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4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4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4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4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4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4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4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4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4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4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4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4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4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4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4">
        <f t="shared" si="87"/>
        <v>42533.229166666672</v>
      </c>
    </row>
    <row r="1403" spans="1:20" ht="6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4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4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4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4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4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4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4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4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</f>
        <v>0</v>
      </c>
      <c r="P1411" s="8" t="e">
        <f t="shared" ref="P1411:P1474" si="89">AVERAGE(E1411/L1411)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4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4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4">
        <f t="shared" si="91"/>
        <v>41977.063645833332</v>
      </c>
    </row>
    <row r="1415" spans="1:20" ht="6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4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4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4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4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4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4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4">
        <f t="shared" si="91"/>
        <v>42652.456238425926</v>
      </c>
    </row>
    <row r="1422" spans="1:20" ht="3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4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4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4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4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4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4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4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4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4">
        <f t="shared" si="91"/>
        <v>42462.338159722218</v>
      </c>
    </row>
    <row r="1431" spans="1:20" ht="4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4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4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4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4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4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4">
        <f t="shared" si="91"/>
        <v>42163.625</v>
      </c>
    </row>
    <row r="1437" spans="1:20" ht="4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4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4">
        <f t="shared" si="91"/>
        <v>42421.35019675926</v>
      </c>
    </row>
    <row r="1439" spans="1:20" ht="6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4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4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4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4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4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4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4">
        <f t="shared" si="91"/>
        <v>42737.926030092596</v>
      </c>
    </row>
    <row r="1446" spans="1:20" ht="4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4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4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4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4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4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4">
        <f t="shared" si="91"/>
        <v>42134.811400462961</v>
      </c>
    </row>
    <row r="1452" spans="1:20" ht="6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4">
        <f t="shared" si="91"/>
        <v>42420.171261574069</v>
      </c>
    </row>
    <row r="1453" spans="1:20" ht="4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4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4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4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4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4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4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4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4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4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4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4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4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4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4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4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4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4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4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4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4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4">
        <f t="shared" si="91"/>
        <v>42103.957569444443</v>
      </c>
    </row>
    <row r="1474" spans="1:20" ht="6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4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</f>
        <v>1.20516</v>
      </c>
      <c r="P1475" s="8">
        <f t="shared" ref="P1475:P1538" si="93">AVERAGE(E1475/L1475)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4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4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4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4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4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4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4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4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4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4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4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4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4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4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4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4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4">
        <f t="shared" si="95"/>
        <v>41549.561041666668</v>
      </c>
    </row>
    <row r="1493" spans="1:20" ht="4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4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4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4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4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4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4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4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4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4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4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4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4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4">
        <f t="shared" si="95"/>
        <v>42666.347233796296</v>
      </c>
    </row>
    <row r="1506" spans="1:20" ht="4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4">
        <f t="shared" si="95"/>
        <v>41800.356249999997</v>
      </c>
    </row>
    <row r="1507" spans="1:20" ht="6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4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4">
        <f t="shared" si="95"/>
        <v>41844.785925925928</v>
      </c>
    </row>
    <row r="1509" spans="1:20" ht="6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4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4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4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4">
        <f t="shared" si="95"/>
        <v>41839.385162037033</v>
      </c>
    </row>
    <row r="1513" spans="1:20" ht="6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4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4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4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4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4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4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4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4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4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4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4">
        <f t="shared" si="95"/>
        <v>42528.167719907404</v>
      </c>
    </row>
    <row r="1524" spans="1:20" ht="6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4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4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4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4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4">
        <f t="shared" si="95"/>
        <v>42388.276006944448</v>
      </c>
    </row>
    <row r="1529" spans="1:20" ht="4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4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4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4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4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4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4">
        <f t="shared" si="95"/>
        <v>42415.625</v>
      </c>
    </row>
    <row r="1535" spans="1:20" ht="4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4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4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4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4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</f>
        <v>1.7989999999999999</v>
      </c>
      <c r="P1539" s="8">
        <f t="shared" ref="P1539:P1602" si="97">AVERAGE(E1539/L1539)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4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4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4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4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4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4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4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4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4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4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4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4">
        <f t="shared" si="99"/>
        <v>42311.177766203706</v>
      </c>
    </row>
    <row r="1552" spans="1:20" ht="6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4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4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4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4">
        <f t="shared" si="99"/>
        <v>42249.282951388886</v>
      </c>
    </row>
    <row r="1556" spans="1:20" ht="6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4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4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4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4">
        <f t="shared" si="99"/>
        <v>41902.65315972222</v>
      </c>
    </row>
    <row r="1560" spans="1:20" ht="4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4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4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4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4">
        <f t="shared" si="99"/>
        <v>41585.083368055559</v>
      </c>
    </row>
    <row r="1564" spans="1:20" ht="6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4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4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4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4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4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4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4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4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4">
        <f t="shared" si="99"/>
        <v>42468.771782407406</v>
      </c>
    </row>
    <row r="1573" spans="1:20" ht="6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4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4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4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4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4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4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4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4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4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4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4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4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4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4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4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4">
        <f t="shared" si="99"/>
        <v>42099.062754629631</v>
      </c>
    </row>
    <row r="1589" spans="1:20" ht="6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4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4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4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4">
        <f t="shared" si="99"/>
        <v>42270.857222222221</v>
      </c>
    </row>
    <row r="1593" spans="1:20" ht="6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4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4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4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4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4">
        <f t="shared" si="99"/>
        <v>41808.842361111114</v>
      </c>
    </row>
    <row r="1598" spans="1:20" ht="4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4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4">
        <f t="shared" si="99"/>
        <v>42633.354131944448</v>
      </c>
    </row>
    <row r="1600" spans="1:20" ht="6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4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4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4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</f>
        <v>1.082492</v>
      </c>
      <c r="P1603" s="8">
        <f t="shared" ref="P1603:P1666" si="101">AVERAGE(E1603/L1603)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4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4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4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4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4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4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4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4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4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4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4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4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4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4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4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4">
        <f t="shared" si="103"/>
        <v>41579.791666666664</v>
      </c>
    </row>
    <row r="1620" spans="1:20" ht="4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4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4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4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4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4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4">
        <f t="shared" si="103"/>
        <v>41513.688530092593</v>
      </c>
    </row>
    <row r="1626" spans="1:20" ht="4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4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4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4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4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4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4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4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4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4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4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4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4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4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4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4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4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4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4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4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4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4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4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4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4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4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4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4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4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4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4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4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4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4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4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4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4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4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4">
        <f t="shared" si="103"/>
        <v>42386.875</v>
      </c>
    </row>
    <row r="1664" spans="1:20" ht="6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4">
        <f t="shared" si="103"/>
        <v>40908.239999999998</v>
      </c>
    </row>
    <row r="1665" spans="1:20" ht="4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4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4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</f>
        <v>1.1945714285714286</v>
      </c>
      <c r="P1667" s="8">
        <f t="shared" ref="P1667:P1730" si="105">AVERAGE(E1667/L1667)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4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4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4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4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4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4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4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4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4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4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4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4">
        <f t="shared" si="107"/>
        <v>42476.249305555553</v>
      </c>
    </row>
    <row r="1680" spans="1:20" ht="4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4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4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4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4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4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4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4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4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4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4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4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4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4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4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4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4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4">
        <f t="shared" si="107"/>
        <v>42821.191666666666</v>
      </c>
    </row>
    <row r="1697" spans="1:20" ht="6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4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4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4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4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4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4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4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4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4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4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4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4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4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4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4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4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4">
        <f t="shared" si="107"/>
        <v>41883.646226851852</v>
      </c>
    </row>
    <row r="1714" spans="1:20" ht="6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4">
        <f t="shared" si="107"/>
        <v>42185.913807870369</v>
      </c>
    </row>
    <row r="1715" spans="1:20" ht="6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4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4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4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4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4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4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4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4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4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4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4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4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4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4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4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4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</f>
        <v>0</v>
      </c>
      <c r="P1731" s="8" t="e">
        <f t="shared" ref="P1731:P1794" si="109">AVERAGE(E1731/L1731)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4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4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4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4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4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4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4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4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4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4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4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4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4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4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4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4">
        <f t="shared" si="111"/>
        <v>42726.083333333328</v>
      </c>
    </row>
    <row r="1748" spans="1:20" ht="6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4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4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4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4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4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4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4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4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4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4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4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4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4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4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4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4">
        <f t="shared" si="111"/>
        <v>42259.567824074074</v>
      </c>
    </row>
    <row r="1764" spans="1:20" ht="3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4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4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4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4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4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4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4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4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4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4">
        <f t="shared" si="111"/>
        <v>41935.979629629634</v>
      </c>
    </row>
    <row r="1774" spans="1:20" ht="4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4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4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4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4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4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4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4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4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4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4">
        <f t="shared" si="111"/>
        <v>42628.617418981477</v>
      </c>
    </row>
    <row r="1784" spans="1:20" ht="6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4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4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4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4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4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4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4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4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4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4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4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</f>
        <v>1.3333333333333334E-2</v>
      </c>
      <c r="P1795" s="8">
        <f t="shared" ref="P1795:P1858" si="113">AVERAGE(E1795/L1795)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4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4">
        <f t="shared" si="115"/>
        <v>42657.666666666672</v>
      </c>
    </row>
    <row r="1798" spans="1:20" ht="6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4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4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4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4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4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4">
        <f t="shared" si="115"/>
        <v>42353.506944444445</v>
      </c>
    </row>
    <row r="1804" spans="1:20" ht="4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4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4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4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4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4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4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4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4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4">
        <f t="shared" si="115"/>
        <v>41872.91002314815</v>
      </c>
    </row>
    <row r="1813" spans="1:20" ht="4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4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4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4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4">
        <f t="shared" si="115"/>
        <v>42063.314074074078</v>
      </c>
    </row>
    <row r="1817" spans="1:20" ht="6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4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4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4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4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4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4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4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4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4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4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4">
        <f t="shared" si="115"/>
        <v>41466.83452546296</v>
      </c>
    </row>
    <row r="1828" spans="1:20" ht="3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4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4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4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4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4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4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4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4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4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4">
        <f t="shared" si="115"/>
        <v>42460.660543981481</v>
      </c>
    </row>
    <row r="1838" spans="1:20" ht="3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4">
        <f t="shared" si="115"/>
        <v>41322.809363425928</v>
      </c>
    </row>
    <row r="1839" spans="1:20" ht="6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4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4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4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4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4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4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4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4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4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4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4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4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4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4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4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4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4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4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4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4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</f>
        <v>1</v>
      </c>
      <c r="P1859" s="8">
        <f t="shared" ref="P1859:P1922" si="117">AVERAGE(E1859/L1859)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4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4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4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4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4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4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4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4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4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4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4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4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4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4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4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4">
        <f t="shared" si="119"/>
        <v>42193.697916666672</v>
      </c>
    </row>
    <row r="1876" spans="1:20" ht="6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4">
        <f t="shared" si="119"/>
        <v>42549.969131944439</v>
      </c>
    </row>
    <row r="1877" spans="1:20" ht="4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4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4">
        <f t="shared" si="119"/>
        <v>41806.284780092588</v>
      </c>
    </row>
    <row r="1879" spans="1:20" ht="4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4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4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4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4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4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4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4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4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4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4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4">
        <f t="shared" si="119"/>
        <v>42341.895833333328</v>
      </c>
    </row>
    <row r="1890" spans="1:20" ht="6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4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4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4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4">
        <f t="shared" si="119"/>
        <v>40381.25</v>
      </c>
    </row>
    <row r="1894" spans="1:20" ht="4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4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4">
        <f t="shared" si="119"/>
        <v>40649.165972222225</v>
      </c>
    </row>
    <row r="1896" spans="1:20" ht="3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4">
        <f t="shared" si="119"/>
        <v>40951.904895833337</v>
      </c>
    </row>
    <row r="1897" spans="1:20" ht="6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4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4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4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4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4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4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4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4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4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4">
        <f t="shared" si="119"/>
        <v>42371.685428240744</v>
      </c>
    </row>
    <row r="1907" spans="1:20" ht="6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4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4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4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4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4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4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4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4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4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4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4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4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4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4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4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4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</f>
        <v>1.3680000000000001</v>
      </c>
      <c r="P1923" s="8">
        <f t="shared" ref="P1923:P1986" si="121">AVERAGE(E1923/L1923)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4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4">
        <f t="shared" si="123"/>
        <v>40813.207638888889</v>
      </c>
    </row>
    <row r="1926" spans="1:20" ht="6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4">
        <f t="shared" si="123"/>
        <v>41654.814583333333</v>
      </c>
    </row>
    <row r="1927" spans="1:20" ht="4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4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4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4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4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4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4">
        <f t="shared" si="123"/>
        <v>41462.558819444443</v>
      </c>
    </row>
    <row r="1933" spans="1:20" ht="4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4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4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4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4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4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4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4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4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4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4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4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4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4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4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4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4">
        <f t="shared" si="123"/>
        <v>41749.108344907407</v>
      </c>
    </row>
    <row r="1949" spans="1:20" ht="6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4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4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4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4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4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4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4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4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4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4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4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4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4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4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4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4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4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4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4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4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4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4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4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4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4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4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4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4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4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4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4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4">
        <f t="shared" si="123"/>
        <v>41072.291666666664</v>
      </c>
    </row>
    <row r="1981" spans="1:20" ht="4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4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4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4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4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4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4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</f>
        <v>3.1875000000000001E-2</v>
      </c>
      <c r="P1987" s="8">
        <f t="shared" ref="P1987:P2050" si="125">AVERAGE(E1987/L1987)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4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4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4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4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4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4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4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4">
        <f t="shared" si="127"/>
        <v>42359.58839120371</v>
      </c>
    </row>
    <row r="1996" spans="1:20" ht="6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4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4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4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4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4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4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4">
        <f t="shared" si="127"/>
        <v>42375.951539351852</v>
      </c>
    </row>
    <row r="2003" spans="1:20" ht="4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4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4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4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4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4">
        <f t="shared" si="127"/>
        <v>41563.165972222225</v>
      </c>
    </row>
    <row r="2008" spans="1:20" ht="6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4">
        <f t="shared" si="127"/>
        <v>41976.542187500003</v>
      </c>
    </row>
    <row r="2009" spans="1:20" ht="6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4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4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4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4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4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4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4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4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4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4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4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4">
        <f t="shared" si="127"/>
        <v>42229.365844907406</v>
      </c>
    </row>
    <row r="2021" spans="1:20" ht="6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4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4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4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4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4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4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4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4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4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4">
        <f t="shared" si="127"/>
        <v>40252.913194444445</v>
      </c>
    </row>
    <row r="2031" spans="1:20" ht="4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4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4">
        <f t="shared" si="127"/>
        <v>41242.996481481481</v>
      </c>
    </row>
    <row r="2033" spans="1:20" ht="4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4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4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4">
        <f t="shared" si="127"/>
        <v>41755.082384259258</v>
      </c>
    </row>
    <row r="2036" spans="1:20" ht="6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4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4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4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4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4">
        <f t="shared" si="127"/>
        <v>41456.75</v>
      </c>
    </row>
    <row r="2041" spans="1:20" ht="4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4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4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4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4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4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4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4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4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4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4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</f>
        <v>1.2019070000000001</v>
      </c>
      <c r="P2051" s="8">
        <f t="shared" ref="P2051:P2114" si="129">AVERAGE(E2051/L2051)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4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4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4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4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4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4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4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4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4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4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4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4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4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4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4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4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4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4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4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4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4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4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4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4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4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4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4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4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4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4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4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4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4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4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4">
        <f t="shared" si="131"/>
        <v>41763.290972222225</v>
      </c>
    </row>
    <row r="2087" spans="1:20" ht="6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4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4">
        <f t="shared" si="131"/>
        <v>40891.207638888889</v>
      </c>
    </row>
    <row r="2089" spans="1:20" ht="6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4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4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4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4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4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4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4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4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4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4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4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4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4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4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4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4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4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4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4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4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4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4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4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4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4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4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</f>
        <v>1.0485714285714285</v>
      </c>
      <c r="P2115" s="8">
        <f t="shared" ref="P2115:P2178" si="133">AVERAGE(E2115/L2115)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4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4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4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4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4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4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4">
        <f t="shared" si="135"/>
        <v>41640.964537037034</v>
      </c>
    </row>
    <row r="2123" spans="1:20" ht="4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4">
        <f t="shared" si="135"/>
        <v>42746.7424537037</v>
      </c>
    </row>
    <row r="2124" spans="1:20" ht="4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4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4">
        <f t="shared" si="135"/>
        <v>40252.290972222225</v>
      </c>
    </row>
    <row r="2126" spans="1:20" ht="6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4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4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4">
        <f t="shared" si="135"/>
        <v>41981.973229166666</v>
      </c>
    </row>
    <row r="2129" spans="1:20" ht="3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4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4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4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4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4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4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4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4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4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4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4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4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4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4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4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4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4">
        <f t="shared" si="135"/>
        <v>40380.791666666664</v>
      </c>
    </row>
    <row r="2146" spans="1:20" ht="4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4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4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4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4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4">
        <f t="shared" si="135"/>
        <v>42096.691921296297</v>
      </c>
    </row>
    <row r="2151" spans="1:20" ht="6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4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4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4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4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4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4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4">
        <f t="shared" si="135"/>
        <v>42460.70584490741</v>
      </c>
    </row>
    <row r="2158" spans="1:20" ht="4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4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4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4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4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4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4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4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4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4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4">
        <f t="shared" si="135"/>
        <v>42468.625405092593</v>
      </c>
    </row>
    <row r="2168" spans="1:20" ht="6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4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4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4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4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4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4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4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4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4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4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4">
        <f t="shared" si="135"/>
        <v>42126.633206018523</v>
      </c>
    </row>
    <row r="2179" spans="1:20" ht="8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</f>
        <v>1.0012000000000001</v>
      </c>
      <c r="P2179" s="8">
        <f t="shared" ref="P2179:P2242" si="137">AVERAGE(E2179/L2179)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4">
        <f t="shared" si="139"/>
        <v>42753.63653935185</v>
      </c>
    </row>
    <row r="2181" spans="1:20" ht="4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4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4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4">
        <f t="shared" si="139"/>
        <v>42787.005243055552</v>
      </c>
    </row>
    <row r="2184" spans="1:20" ht="4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4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4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4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4">
        <f t="shared" si="139"/>
        <v>41359.349988425929</v>
      </c>
    </row>
    <row r="2188" spans="1:20" ht="4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4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4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4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4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4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4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4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4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4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4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4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4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4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4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4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4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4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4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4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4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4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4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4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4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4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4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4">
        <f t="shared" si="139"/>
        <v>41582.041666666664</v>
      </c>
    </row>
    <row r="2215" spans="1:20" ht="6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4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4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4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4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4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4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4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4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4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4">
        <f t="shared" si="139"/>
        <v>40936.787581018521</v>
      </c>
    </row>
    <row r="2225" spans="1:20" ht="6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4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4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4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4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4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4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4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4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4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4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4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4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4">
        <f t="shared" si="139"/>
        <v>42091.980451388896</v>
      </c>
    </row>
    <row r="2238" spans="1:20" ht="4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4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4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4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4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4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</f>
        <v>8.0640000000000001</v>
      </c>
      <c r="P2243" s="8">
        <f t="shared" ref="P2243:P2306" si="141">AVERAGE(E2243/L2243)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4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4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4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4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4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4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4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4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4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4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4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4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4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4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4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4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4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4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4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4">
        <f t="shared" si="143"/>
        <v>42780.724768518514</v>
      </c>
    </row>
    <row r="2264" spans="1:20" ht="4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4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4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4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4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4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4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4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4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4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4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4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4">
        <f t="shared" si="143"/>
        <v>42806.507430555561</v>
      </c>
    </row>
    <row r="2276" spans="1:20" ht="6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4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4">
        <f t="shared" si="143"/>
        <v>41995.616655092599</v>
      </c>
    </row>
    <row r="2278" spans="1:20" ht="6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4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4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4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4">
        <f t="shared" si="143"/>
        <v>42039.166666666672</v>
      </c>
    </row>
    <row r="2282" spans="1:20" ht="6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4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4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4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4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4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4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4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4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4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4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4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4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4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4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4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4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4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4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4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4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4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4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4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4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4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</f>
        <v>1.0122777777777778</v>
      </c>
      <c r="P2307" s="8">
        <f t="shared" ref="P2307:P2370" si="145">AVERAGE(E2307/L2307)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4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4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4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4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4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4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4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4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4">
        <f t="shared" si="147"/>
        <v>41067.551585648151</v>
      </c>
    </row>
    <row r="2317" spans="1:20" ht="4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4">
        <f t="shared" si="147"/>
        <v>41034.72619212963</v>
      </c>
    </row>
    <row r="2318" spans="1:20" ht="6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4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4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4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4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4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4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4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4">
        <f t="shared" si="147"/>
        <v>42814.755173611105</v>
      </c>
    </row>
    <row r="2326" spans="1:20" ht="4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4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4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4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4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4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4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4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4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4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4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4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4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4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4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4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4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4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4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4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4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4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4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4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4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4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4">
        <f t="shared" si="147"/>
        <v>42227.775787037041</v>
      </c>
    </row>
    <row r="2352" spans="1:20" ht="4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4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4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4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4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4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4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4">
        <f t="shared" si="147"/>
        <v>42160.78361111111</v>
      </c>
    </row>
    <row r="2359" spans="1:20" ht="4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4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4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4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4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4">
        <f t="shared" si="147"/>
        <v>42490.916666666672</v>
      </c>
    </row>
    <row r="2364" spans="1:20" ht="4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4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4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4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4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4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4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4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</f>
        <v>0</v>
      </c>
      <c r="P2371" s="8" t="e">
        <f t="shared" ref="P2371:P2434" si="149">AVERAGE(E2371/L2371)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4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4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4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4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4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4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4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4">
        <f t="shared" si="151"/>
        <v>42699.911840277782</v>
      </c>
    </row>
    <row r="2380" spans="1:20" ht="4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4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4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4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4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4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4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4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4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4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4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4">
        <f t="shared" si="151"/>
        <v>42019.811805555553</v>
      </c>
    </row>
    <row r="2391" spans="1:20" ht="6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4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4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4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4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4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4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4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4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4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4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4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4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4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4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4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4">
        <f t="shared" si="151"/>
        <v>42372.03943287037</v>
      </c>
    </row>
    <row r="2407" spans="1:20" ht="4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4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4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4">
        <f t="shared" si="151"/>
        <v>42105.25</v>
      </c>
    </row>
    <row r="2410" spans="1:20" ht="4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4">
        <f t="shared" si="151"/>
        <v>41949.182372685187</v>
      </c>
    </row>
    <row r="2411" spans="1:20" ht="4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4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4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4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4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4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4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4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4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4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4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4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4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4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4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4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4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4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4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4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4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4">
        <f t="shared" si="151"/>
        <v>42771.697222222225</v>
      </c>
    </row>
    <row r="2432" spans="1:20" ht="6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4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4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4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</f>
        <v>0</v>
      </c>
      <c r="P2435" s="8" t="e">
        <f t="shared" ref="P2435:P2498" si="153">AVERAGE(E2435/L2435)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4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4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4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4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4">
        <f t="shared" si="155"/>
        <v>42345.956736111111</v>
      </c>
    </row>
    <row r="2441" spans="1:20" ht="6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4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4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4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4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4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4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4">
        <f t="shared" si="155"/>
        <v>42273.190057870372</v>
      </c>
    </row>
    <row r="2448" spans="1:20" ht="6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4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4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4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4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4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4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4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4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4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4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4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4">
        <f t="shared" si="155"/>
        <v>42453.560833333337</v>
      </c>
    </row>
    <row r="2460" spans="1:20" ht="6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4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4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4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4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4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4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4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4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4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4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4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4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4">
        <f t="shared" si="155"/>
        <v>41053.07471064815</v>
      </c>
    </row>
    <row r="2473" spans="1:20" ht="6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4">
        <f t="shared" si="155"/>
        <v>40933.992962962962</v>
      </c>
    </row>
    <row r="2474" spans="1:20" ht="6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4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4">
        <f t="shared" si="155"/>
        <v>41223.790150462963</v>
      </c>
    </row>
    <row r="2476" spans="1:20" ht="6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4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4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4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4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4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4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4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4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4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4">
        <f t="shared" si="155"/>
        <v>41030.708368055559</v>
      </c>
    </row>
    <row r="2486" spans="1:20" ht="6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4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4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4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4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4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4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4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4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4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4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4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4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4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</f>
        <v>1.127715</v>
      </c>
      <c r="P2499" s="8">
        <f t="shared" ref="P2499:P2562" si="157">AVERAGE(E2499/L2499)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4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4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4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4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4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4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4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4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4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4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4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4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4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4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4">
        <f t="shared" si="159"/>
        <v>41986.876863425925</v>
      </c>
    </row>
    <row r="2515" spans="1:20" ht="6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4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4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4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4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4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4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4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4">
        <f t="shared" si="159"/>
        <v>42658.806249999994</v>
      </c>
    </row>
    <row r="2523" spans="1:20" ht="6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4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4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4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4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4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4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4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4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4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4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4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4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4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4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4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4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4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4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4">
        <f t="shared" si="159"/>
        <v>42037.902222222227</v>
      </c>
    </row>
    <row r="2542" spans="1:20" ht="6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4">
        <f t="shared" si="159"/>
        <v>40845.675011574072</v>
      </c>
    </row>
    <row r="2543" spans="1:20" ht="6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4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4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4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4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4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4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4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4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4">
        <f t="shared" si="159"/>
        <v>41425.708333333336</v>
      </c>
    </row>
    <row r="2552" spans="1:20" ht="6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4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4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4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4">
        <f t="shared" si="159"/>
        <v>41173.199155092596</v>
      </c>
    </row>
    <row r="2556" spans="1:20" ht="6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4">
        <f t="shared" si="159"/>
        <v>42156.165972222225</v>
      </c>
    </row>
    <row r="2557" spans="1:20" ht="6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4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4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4">
        <f t="shared" si="159"/>
        <v>41774.745208333334</v>
      </c>
    </row>
    <row r="2560" spans="1:20" ht="4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4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4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4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</f>
        <v>0</v>
      </c>
      <c r="P2563" s="8" t="e">
        <f t="shared" ref="P2563:P2626" si="161">AVERAGE(E2563/L2563)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4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4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4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4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4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4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4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4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4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4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4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4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4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4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4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4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4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4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4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4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4">
        <f t="shared" si="163"/>
        <v>42672.988819444443</v>
      </c>
    </row>
    <row r="2585" spans="1:20" ht="4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4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4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4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4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4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4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4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4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4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4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4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4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4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4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4">
        <f t="shared" si="163"/>
        <v>42540.341631944444</v>
      </c>
    </row>
    <row r="2600" spans="1:20" ht="4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4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4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4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4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4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4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4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4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4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4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4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4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4">
        <f t="shared" si="163"/>
        <v>42604.290972222225</v>
      </c>
    </row>
    <row r="2613" spans="1:20" ht="6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4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4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4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4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4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4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4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4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4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4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4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4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4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4">
        <f t="shared" si="163"/>
        <v>41165.42155092593</v>
      </c>
    </row>
    <row r="2627" spans="1:20" ht="6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</f>
        <v>9.56</v>
      </c>
      <c r="P2627" s="8">
        <f t="shared" ref="P2627:P2690" si="165">AVERAGE(E2627/L2627)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4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4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4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4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4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4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4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4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4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4">
        <f t="shared" si="167"/>
        <v>42072.909270833334</v>
      </c>
    </row>
    <row r="2638" spans="1:20" ht="6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4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4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4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4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4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4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4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4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4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4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4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4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4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4">
        <f t="shared" si="167"/>
        <v>42401.99700231482</v>
      </c>
    </row>
    <row r="2652" spans="1:20" ht="6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4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4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4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4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4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4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4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4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4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4">
        <f t="shared" si="167"/>
        <v>42112.069560185191</v>
      </c>
    </row>
    <row r="2662" spans="1:20" ht="6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4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4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4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4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4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4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4">
        <f t="shared" si="167"/>
        <v>42272.875</v>
      </c>
    </row>
    <row r="2669" spans="1:20" ht="6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4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4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4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4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4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4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4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4">
        <f t="shared" si="167"/>
        <v>42556.207638888889</v>
      </c>
    </row>
    <row r="2677" spans="1:20" ht="6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4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4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4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4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4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4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4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4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4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4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4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4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4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4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</f>
        <v>2.8571428571428571E-5</v>
      </c>
      <c r="P2691" s="8">
        <f t="shared" ref="P2691:P2754" si="169">AVERAGE(E2691/L2691)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4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4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4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4">
        <f t="shared" si="171"/>
        <v>41864.138495370367</v>
      </c>
    </row>
    <row r="2696" spans="1:20" ht="6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4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4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4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4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4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4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4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4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4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4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4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4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4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4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4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4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4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4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4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4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4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4">
        <f t="shared" si="171"/>
        <v>42421.398472222223</v>
      </c>
    </row>
    <row r="2718" spans="1:20" ht="8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4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4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4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4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4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4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4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4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4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4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4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4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4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4">
        <f t="shared" si="171"/>
        <v>42125.240706018521</v>
      </c>
    </row>
    <row r="2732" spans="1:20" ht="4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4">
        <f t="shared" si="171"/>
        <v>41386.541377314818</v>
      </c>
    </row>
    <row r="2733" spans="1:20" ht="6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4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4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4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4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4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4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4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4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4">
        <f t="shared" si="171"/>
        <v>41764.887928240743</v>
      </c>
    </row>
    <row r="2742" spans="1:20" ht="4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4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4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4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4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4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4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4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4">
        <f t="shared" si="171"/>
        <v>41076.131944444445</v>
      </c>
    </row>
    <row r="2750" spans="1:20" ht="4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4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4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4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4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4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</f>
        <v>0.19</v>
      </c>
      <c r="P2755" s="8">
        <f t="shared" ref="P2755:P2818" si="173">AVERAGE(E2755/L2755)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4">
        <f t="shared" si="175"/>
        <v>41893.636006944449</v>
      </c>
    </row>
    <row r="2757" spans="1:20" ht="4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4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4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4">
        <f t="shared" si="175"/>
        <v>42588.65662037037</v>
      </c>
    </row>
    <row r="2760" spans="1:20" ht="6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4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4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4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4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4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4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4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4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4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4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4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4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4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4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4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4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4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4">
        <f t="shared" si="175"/>
        <v>40893.013356481482</v>
      </c>
    </row>
    <row r="2778" spans="1:20" ht="6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4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4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4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4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4">
        <f t="shared" si="175"/>
        <v>42804.447777777779</v>
      </c>
    </row>
    <row r="2783" spans="1:20" ht="4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4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4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4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4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4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4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4">
        <f t="shared" si="175"/>
        <v>41838.198518518519</v>
      </c>
    </row>
    <row r="2790" spans="1:20" ht="4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4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4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4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4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4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4">
        <f t="shared" si="175"/>
        <v>42206.419039351851</v>
      </c>
    </row>
    <row r="2796" spans="1:20" ht="6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4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4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4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4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4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4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4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4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4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4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4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4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4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4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4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4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4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4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4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4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4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4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4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</f>
        <v>1.3</v>
      </c>
      <c r="P2819" s="8">
        <f t="shared" ref="P2819:P2882" si="177">AVERAGE(E2819/L2819)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4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4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4">
        <f t="shared" si="179"/>
        <v>42426</v>
      </c>
    </row>
    <row r="2823" spans="1:20" ht="6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4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4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4">
        <f t="shared" si="179"/>
        <v>42094.957638888889</v>
      </c>
    </row>
    <row r="2826" spans="1:20" ht="4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4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4">
        <f t="shared" si="179"/>
        <v>42342.792662037042</v>
      </c>
    </row>
    <row r="2828" spans="1:20" ht="6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4">
        <f t="shared" si="179"/>
        <v>42195.291666666672</v>
      </c>
    </row>
    <row r="2829" spans="1:20" ht="6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4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4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4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4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4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4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4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4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4">
        <f t="shared" si="179"/>
        <v>42343</v>
      </c>
    </row>
    <row r="2838" spans="1:20" ht="6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4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4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4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4">
        <f t="shared" si="179"/>
        <v>41876.207638888889</v>
      </c>
    </row>
    <row r="2842" spans="1:20" ht="6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4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4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4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4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4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4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4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4">
        <f t="shared" si="179"/>
        <v>42513.806307870371</v>
      </c>
    </row>
    <row r="2850" spans="1:20" ht="6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4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4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4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4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4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4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4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4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4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4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4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4">
        <f t="shared" si="179"/>
        <v>42293.362314814818</v>
      </c>
    </row>
    <row r="2862" spans="1:20" ht="6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4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4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4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4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4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4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4">
        <f t="shared" si="179"/>
        <v>42657.916666666672</v>
      </c>
    </row>
    <row r="2869" spans="1:20" ht="6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4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4">
        <f t="shared" si="179"/>
        <v>42648.827013888891</v>
      </c>
    </row>
    <row r="2871" spans="1:20" ht="6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4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4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4">
        <f t="shared" si="179"/>
        <v>41994.738576388889</v>
      </c>
    </row>
    <row r="2874" spans="1:20" ht="4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4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4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4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4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4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4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4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4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4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</f>
        <v>0</v>
      </c>
      <c r="P2883" s="8" t="e">
        <f t="shared" ref="P2883:P2946" si="181">AVERAGE(E2883/L2883)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4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4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4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4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4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4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4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4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4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4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4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4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4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4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4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4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4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4">
        <f t="shared" si="183"/>
        <v>42575.078217592592</v>
      </c>
    </row>
    <row r="2902" spans="1:20" ht="6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4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4">
        <f t="shared" si="183"/>
        <v>42042.904386574075</v>
      </c>
    </row>
    <row r="2904" spans="1:20" ht="4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4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4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4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4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4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4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4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4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4">
        <f t="shared" si="183"/>
        <v>42167.841284722221</v>
      </c>
    </row>
    <row r="2913" spans="1:20" ht="6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4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4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4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4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4">
        <f t="shared" si="183"/>
        <v>42445.356365740736</v>
      </c>
    </row>
    <row r="2918" spans="1:20" ht="4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4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4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4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4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4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4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4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4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4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4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4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4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4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4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4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4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4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4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4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4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4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4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4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4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4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4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4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4">
        <f t="shared" si="183"/>
        <v>42107.129398148143</v>
      </c>
    </row>
    <row r="2946" spans="1:20" ht="4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4">
        <f t="shared" si="183"/>
        <v>42162.9143287037</v>
      </c>
    </row>
    <row r="2947" spans="1:20" ht="6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</f>
        <v>0</v>
      </c>
      <c r="P2947" s="8" t="e">
        <f t="shared" ref="P2947:P3010" si="185">AVERAGE(E2947/L2947)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4">
        <f t="shared" si="187"/>
        <v>42597.531157407408</v>
      </c>
    </row>
    <row r="2949" spans="1:20" ht="6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4">
        <f t="shared" si="187"/>
        <v>42698.715972222228</v>
      </c>
    </row>
    <row r="2950" spans="1:20" ht="6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4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4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4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4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4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4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4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4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4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4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4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4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4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4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4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4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4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4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4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4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4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4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4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4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4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4">
        <f t="shared" si="187"/>
        <v>42370.166666666672</v>
      </c>
    </row>
    <row r="2976" spans="1:20" ht="6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4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4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4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4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4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4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4">
        <f t="shared" si="187"/>
        <v>42240.083333333328</v>
      </c>
    </row>
    <row r="2983" spans="1:20" ht="6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4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4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4">
        <f t="shared" si="187"/>
        <v>41954.674027777779</v>
      </c>
    </row>
    <row r="2986" spans="1:20" ht="6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4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4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4">
        <f t="shared" si="187"/>
        <v>42491.458402777775</v>
      </c>
    </row>
    <row r="2989" spans="1:20" ht="6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4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4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4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4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4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4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4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4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4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4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4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4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4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4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4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4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4">
        <f t="shared" si="187"/>
        <v>42430.249305555553</v>
      </c>
    </row>
    <row r="3006" spans="1:20" ht="6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4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4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4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4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4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</f>
        <v>1.19756</v>
      </c>
      <c r="P3011" s="8">
        <f t="shared" ref="P3011:P3074" si="189">AVERAGE(E3011/L3011)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4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4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4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4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4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4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4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4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4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4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4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4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4">
        <f t="shared" si="191"/>
        <v>42609.95380787037</v>
      </c>
    </row>
    <row r="3025" spans="1:20" ht="6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4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4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4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4">
        <f t="shared" si="191"/>
        <v>42797.459398148145</v>
      </c>
    </row>
    <row r="3029" spans="1:20" ht="4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4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4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4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4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4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4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4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4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4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4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4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4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4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4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4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4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4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4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4">
        <f t="shared" si="191"/>
        <v>41873.155729166669</v>
      </c>
    </row>
    <row r="3048" spans="1:20" ht="6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4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4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4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4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4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4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4">
        <f t="shared" si="191"/>
        <v>42152.665972222225</v>
      </c>
    </row>
    <row r="3055" spans="1:20" ht="6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4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4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4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4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4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4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4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4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4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4">
        <f t="shared" si="191"/>
        <v>42277.75</v>
      </c>
    </row>
    <row r="3065" spans="1:20" ht="4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4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4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4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4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4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4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4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4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4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4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</f>
        <v>2.3035714285714285E-4</v>
      </c>
      <c r="P3075" s="8">
        <f t="shared" ref="P3075:P3138" si="193">AVERAGE(E3075/L3075)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4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4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4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4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4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4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4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4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4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4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4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4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4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4">
        <f t="shared" si="195"/>
        <v>42725.192013888889</v>
      </c>
    </row>
    <row r="3090" spans="1:20" ht="4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4">
        <f t="shared" si="195"/>
        <v>42012.570138888885</v>
      </c>
    </row>
    <row r="3091" spans="1:20" ht="4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4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4">
        <f t="shared" si="195"/>
        <v>42125.777141203704</v>
      </c>
    </row>
    <row r="3093" spans="1:20" ht="6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4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4">
        <f t="shared" si="195"/>
        <v>42292.916666666672</v>
      </c>
    </row>
    <row r="3095" spans="1:20" ht="6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4">
        <f t="shared" si="195"/>
        <v>41791.165972222225</v>
      </c>
    </row>
    <row r="3096" spans="1:20" ht="4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4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4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4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4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4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4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4">
        <f t="shared" si="195"/>
        <v>41932.622395833336</v>
      </c>
    </row>
    <row r="3103" spans="1:20" ht="6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4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4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4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4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4">
        <f t="shared" si="195"/>
        <v>41931.208333333336</v>
      </c>
    </row>
    <row r="3108" spans="1:20" ht="6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4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4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4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4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4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4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4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4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4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4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4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4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4">
        <f t="shared" si="195"/>
        <v>42553.649571759262</v>
      </c>
    </row>
    <row r="3121" spans="1:20" ht="6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4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4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4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4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4">
        <f t="shared" si="195"/>
        <v>42560.993032407408</v>
      </c>
    </row>
    <row r="3126" spans="1:20" ht="4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4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4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4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4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4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4">
        <f t="shared" si="195"/>
        <v>42843.801145833335</v>
      </c>
    </row>
    <row r="3132" spans="1:20" ht="4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4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4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4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4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4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4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4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</f>
        <v>3.3333333333333333E-2</v>
      </c>
      <c r="P3139" s="8">
        <f t="shared" ref="P3139:P3202" si="197">AVERAGE(E3139/L3139)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4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4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4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4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4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4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4">
        <f t="shared" si="199"/>
        <v>42813.25</v>
      </c>
    </row>
    <row r="3147" spans="1:20" ht="4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4">
        <f t="shared" si="199"/>
        <v>42821.999236111107</v>
      </c>
    </row>
    <row r="3148" spans="1:20" ht="4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4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4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4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4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4">
        <f t="shared" si="199"/>
        <v>40568.166666666664</v>
      </c>
    </row>
    <row r="3153" spans="1:20" ht="4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4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4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4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4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4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4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4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4">
        <f t="shared" si="199"/>
        <v>41477.839722222219</v>
      </c>
    </row>
    <row r="3161" spans="1:20" ht="4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4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4">
        <f t="shared" si="199"/>
        <v>41864.207638888889</v>
      </c>
    </row>
    <row r="3163" spans="1:20" ht="6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4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4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4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4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4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4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4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4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4">
        <f t="shared" si="199"/>
        <v>41621.207638888889</v>
      </c>
    </row>
    <row r="3172" spans="1:20" ht="4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4">
        <f t="shared" si="199"/>
        <v>41822.166666666664</v>
      </c>
    </row>
    <row r="3173" spans="1:20" ht="6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4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4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4">
        <f t="shared" si="199"/>
        <v>41908.878379629627</v>
      </c>
    </row>
    <row r="3176" spans="1:20" ht="6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4">
        <f t="shared" si="199"/>
        <v>41876.864675925928</v>
      </c>
    </row>
    <row r="3177" spans="1:20" ht="6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4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4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4">
        <f t="shared" si="199"/>
        <v>41811.666770833333</v>
      </c>
    </row>
    <row r="3180" spans="1:20" ht="6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4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4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4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4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4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4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4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4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4">
        <f t="shared" si="199"/>
        <v>41898.875</v>
      </c>
    </row>
    <row r="3189" spans="1:20" ht="6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4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4">
        <f t="shared" si="199"/>
        <v>42165.415532407409</v>
      </c>
    </row>
    <row r="3191" spans="1:20" ht="6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4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4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4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4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4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4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4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4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4">
        <f t="shared" si="199"/>
        <v>42039.493263888886</v>
      </c>
    </row>
    <row r="3200" spans="1:20" ht="6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4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4">
        <f t="shared" si="199"/>
        <v>41888.875</v>
      </c>
    </row>
    <row r="3202" spans="1:20" ht="6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4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</f>
        <v>1.2500000000000001E-2</v>
      </c>
      <c r="P3203" s="8">
        <f t="shared" ref="P3203:P3266" si="201">AVERAGE(E3203/L3203)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4">
        <f t="shared" si="203"/>
        <v>42352.249305555553</v>
      </c>
    </row>
    <row r="3205" spans="1:20" ht="4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4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4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4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4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4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4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4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4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4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4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4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4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4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4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4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4">
        <f t="shared" si="203"/>
        <v>42004</v>
      </c>
    </row>
    <row r="3221" spans="1:20" ht="4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4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4">
        <f t="shared" si="203"/>
        <v>42806.875</v>
      </c>
    </row>
    <row r="3223" spans="1:20" ht="6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4">
        <f t="shared" si="203"/>
        <v>42190.696793981479</v>
      </c>
    </row>
    <row r="3224" spans="1:20" ht="4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4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4">
        <f t="shared" si="203"/>
        <v>42236.835370370376</v>
      </c>
    </row>
    <row r="3226" spans="1:20" ht="6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4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4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4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4">
        <f t="shared" si="203"/>
        <v>42752.882361111115</v>
      </c>
    </row>
    <row r="3230" spans="1:20" ht="3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4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4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4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4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4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4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4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4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4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4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4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4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4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4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4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4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4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4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4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4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4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4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4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4">
        <f t="shared" si="203"/>
        <v>42176.731087962966</v>
      </c>
    </row>
    <row r="3254" spans="1:20" ht="4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4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4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4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4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4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4">
        <f t="shared" si="203"/>
        <v>42788.559629629628</v>
      </c>
    </row>
    <row r="3260" spans="1:20" ht="4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4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4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4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4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4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4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4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</f>
        <v>1.64</v>
      </c>
      <c r="P3267" s="8">
        <f t="shared" ref="P3267:P3330" si="205">AVERAGE(E3267/L3267)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4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4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4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4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4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4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4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4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4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4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4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4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4">
        <f t="shared" si="207"/>
        <v>42154.848414351851</v>
      </c>
    </row>
    <row r="3281" spans="1:20" ht="6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4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4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4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4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4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4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4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4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4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4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4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4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4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4">
        <f t="shared" si="207"/>
        <v>42342.811898148153</v>
      </c>
    </row>
    <row r="3295" spans="1:20" ht="6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4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4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4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4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4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4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4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4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4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4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4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4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4">
        <f t="shared" si="207"/>
        <v>42216.855879629627</v>
      </c>
    </row>
    <row r="3308" spans="1:20" ht="6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4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4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4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4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4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4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4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4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4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4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4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4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4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4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4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4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4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4">
        <f t="shared" si="207"/>
        <v>42638.36583333333</v>
      </c>
    </row>
    <row r="3326" spans="1:20" ht="4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4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4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4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4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4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</f>
        <v>1.1679999999999999</v>
      </c>
      <c r="P3331" s="8">
        <f t="shared" ref="P3331:P3394" si="209">AVERAGE(E3331/L3331)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4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4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4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4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4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4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4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4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4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4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4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4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4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4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4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4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4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4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4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4">
        <f t="shared" si="211"/>
        <v>42534.708333333328</v>
      </c>
    </row>
    <row r="3352" spans="1:20" ht="6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4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4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4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4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4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4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4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4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4">
        <f t="shared" si="211"/>
        <v>41962.352766203709</v>
      </c>
    </row>
    <row r="3361" spans="1:20" ht="4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4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4">
        <f t="shared" si="211"/>
        <v>42718.665972222225</v>
      </c>
    </row>
    <row r="3363" spans="1:20" ht="6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4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4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4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4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4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4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4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4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4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4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4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4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4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4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4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4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4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4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4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4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4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4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4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4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4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4">
        <f t="shared" si="211"/>
        <v>41976.644745370373</v>
      </c>
    </row>
    <row r="3389" spans="1:20" ht="6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4">
        <f t="shared" si="211"/>
        <v>41987.762592592597</v>
      </c>
    </row>
    <row r="3390" spans="1:20" ht="6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4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4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4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4">
        <f t="shared" si="211"/>
        <v>41859.936111111114</v>
      </c>
    </row>
    <row r="3394" spans="1:20" ht="6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4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</f>
        <v>1.0580000000000001</v>
      </c>
      <c r="P3395" s="8">
        <f t="shared" ref="P3395:P3458" si="213">AVERAGE(E3395/L3395)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4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4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4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4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4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4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4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4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4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4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4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4">
        <f t="shared" si="215"/>
        <v>42430.999305555553</v>
      </c>
    </row>
    <row r="3408" spans="1:20" ht="4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4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4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4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4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4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4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4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4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4">
        <f t="shared" si="215"/>
        <v>42705.332638888889</v>
      </c>
    </row>
    <row r="3417" spans="1:20" ht="4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4">
        <f t="shared" si="215"/>
        <v>42477.979166666672</v>
      </c>
    </row>
    <row r="3418" spans="1:20" ht="6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4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4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4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4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4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4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4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4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4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4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4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4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4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4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4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4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4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4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4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4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4">
        <f t="shared" si="215"/>
        <v>41872.686111111114</v>
      </c>
    </row>
    <row r="3439" spans="1:20" ht="6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4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4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4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4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4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4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4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4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4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4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4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4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4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4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4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4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4">
        <f t="shared" si="215"/>
        <v>42595.97865740741</v>
      </c>
    </row>
    <row r="3456" spans="1:20" ht="6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4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4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4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</f>
        <v>1.4019999999999999</v>
      </c>
      <c r="P3459" s="8">
        <f t="shared" ref="P3459:P3522" si="217">AVERAGE(E3459/L3459)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4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4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4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4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4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4">
        <f t="shared" si="219"/>
        <v>42654.165972222225</v>
      </c>
    </row>
    <row r="3466" spans="1:20" ht="6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4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4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4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4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4">
        <f t="shared" si="219"/>
        <v>42634.125</v>
      </c>
    </row>
    <row r="3471" spans="1:20" ht="6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4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4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4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4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4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4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4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4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4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4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4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4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4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4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4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4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4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4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4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4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4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4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4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4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4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4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4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4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4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4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4">
        <f t="shared" si="219"/>
        <v>42186.290972222225</v>
      </c>
    </row>
    <row r="3502" spans="1:20" ht="6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4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4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4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4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4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4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4">
        <f t="shared" si="219"/>
        <v>41874.734259259261</v>
      </c>
    </row>
    <row r="3509" spans="1:20" ht="4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4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4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4">
        <f t="shared" si="219"/>
        <v>41964.204861111109</v>
      </c>
    </row>
    <row r="3512" spans="1:20" ht="6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4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4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4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4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4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4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4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4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4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4">
        <f t="shared" si="219"/>
        <v>42067.598958333328</v>
      </c>
    </row>
    <row r="3522" spans="1:20" ht="4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4">
        <f t="shared" si="219"/>
        <v>42253.57430555555</v>
      </c>
    </row>
    <row r="3523" spans="1:20" ht="6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</f>
        <v>1.6942857142857144</v>
      </c>
      <c r="P3523" s="8">
        <f t="shared" ref="P3523:P3586" si="221">AVERAGE(E3523/L3523)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4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4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4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4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4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4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4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4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4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4">
        <f t="shared" si="223"/>
        <v>42551.654328703706</v>
      </c>
    </row>
    <row r="3534" spans="1:20" ht="6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4">
        <f t="shared" si="223"/>
        <v>41900.165972222225</v>
      </c>
    </row>
    <row r="3535" spans="1:20" ht="6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4">
        <f t="shared" si="223"/>
        <v>42319.802858796291</v>
      </c>
    </row>
    <row r="3536" spans="1:20" ht="4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4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4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4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4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4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4">
        <f t="shared" si="223"/>
        <v>42621.756041666667</v>
      </c>
    </row>
    <row r="3542" spans="1:20" ht="6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4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4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4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4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4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4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4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4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4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4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4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4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4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4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4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4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4">
        <f t="shared" si="223"/>
        <v>41868.649583333332</v>
      </c>
    </row>
    <row r="3559" spans="1:20" ht="6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4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4">
        <f t="shared" si="223"/>
        <v>42181.875</v>
      </c>
    </row>
    <row r="3561" spans="1:20" ht="6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4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4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4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4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4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4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4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4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4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4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4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4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4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4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4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4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4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4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4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4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4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4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4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4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4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4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</f>
        <v>1.1911764705882353</v>
      </c>
      <c r="P3587" s="8">
        <f t="shared" ref="P3587:P3650" si="225">AVERAGE(E3587/L3587)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4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4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4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4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4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4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4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4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4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4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4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4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4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4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4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4">
        <f t="shared" si="227"/>
        <v>42020.99863425926</v>
      </c>
    </row>
    <row r="3604" spans="1:20" ht="6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4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4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4">
        <f t="shared" si="227"/>
        <v>42489.290972222225</v>
      </c>
    </row>
    <row r="3607" spans="1:20" ht="6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4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4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4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4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4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4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4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4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4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4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4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4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4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4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4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4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4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4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4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4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4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4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4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4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4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4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4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4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4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4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4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4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4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4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4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4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4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4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4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4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4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4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4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4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</f>
        <v>1.04</v>
      </c>
      <c r="P3651" s="8">
        <f t="shared" ref="P3651:P3714" si="229">AVERAGE(E3651/L3651)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4">
        <f t="shared" si="231"/>
        <v>42402.478981481487</v>
      </c>
    </row>
    <row r="3653" spans="1:20" ht="4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4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4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4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4">
        <f t="shared" si="231"/>
        <v>42463.708333333328</v>
      </c>
    </row>
    <row r="3657" spans="1:20" ht="6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4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4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4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4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4">
        <f t="shared" si="231"/>
        <v>42082.610416666663</v>
      </c>
    </row>
    <row r="3662" spans="1:20" ht="6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4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4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4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4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4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4">
        <f t="shared" si="231"/>
        <v>42305.829166666663</v>
      </c>
    </row>
    <row r="3668" spans="1:20" ht="3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4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4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4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4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4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4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4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4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4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4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4">
        <f t="shared" si="231"/>
        <v>41894.815787037034</v>
      </c>
    </row>
    <row r="3679" spans="1:20" ht="4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4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4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4">
        <f t="shared" si="231"/>
        <v>41821.207638888889</v>
      </c>
    </row>
    <row r="3682" spans="1:20" ht="4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4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4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4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4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4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4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4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4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4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4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4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4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4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4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4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4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4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4">
        <f t="shared" si="231"/>
        <v>42500.465833333335</v>
      </c>
    </row>
    <row r="3700" spans="1:20" ht="4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4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4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4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4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4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4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4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4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4">
        <f t="shared" si="231"/>
        <v>41894.913761574076</v>
      </c>
    </row>
    <row r="3709" spans="1:20" ht="4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4">
        <f t="shared" si="231"/>
        <v>42573.226388888885</v>
      </c>
    </row>
    <row r="3710" spans="1:20" ht="6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4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4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4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4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4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</f>
        <v>1.0149999999999999</v>
      </c>
      <c r="P3715" s="8">
        <f t="shared" ref="P3715:P3778" si="233">AVERAGE(E3715/L3715)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4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4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4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4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4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4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4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4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4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4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4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4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4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4">
        <f t="shared" si="235"/>
        <v>42663.204861111109</v>
      </c>
    </row>
    <row r="3730" spans="1:20" ht="4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4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4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4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4">
        <f t="shared" si="235"/>
        <v>42014.140972222223</v>
      </c>
    </row>
    <row r="3734" spans="1:20" ht="4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4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4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4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4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4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4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4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4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4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4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4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4">
        <f t="shared" si="235"/>
        <v>41823.710231481484</v>
      </c>
    </row>
    <row r="3746" spans="1:20" ht="6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4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4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4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4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4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4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4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4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4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4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4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4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4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4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4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4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4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4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4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4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4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4">
        <f t="shared" si="235"/>
        <v>41850.776412037041</v>
      </c>
    </row>
    <row r="3768" spans="1:20" ht="4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4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4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4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4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4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4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4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4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4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4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4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</f>
        <v>1.4319999999999999</v>
      </c>
      <c r="P3779" s="8">
        <f t="shared" ref="P3779:P3842" si="237">AVERAGE(E3779/L3779)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4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4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4">
        <f t="shared" si="239"/>
        <v>42198.837499999994</v>
      </c>
    </row>
    <row r="3783" spans="1:20" ht="6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4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4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4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4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4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4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4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4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4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4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4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4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4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4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4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4">
        <f t="shared" si="239"/>
        <v>42749.029583333337</v>
      </c>
    </row>
    <row r="3799" spans="1:20" ht="6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4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4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4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4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4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4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4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4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4">
        <f t="shared" si="239"/>
        <v>41909.887037037035</v>
      </c>
    </row>
    <row r="3808" spans="1:20" ht="6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4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4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4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4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4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4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4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4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4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4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4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4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4">
        <f t="shared" si="239"/>
        <v>42075.800717592589</v>
      </c>
    </row>
    <row r="3821" spans="1:20" ht="4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4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4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4">
        <f t="shared" si="239"/>
        <v>42373.180636574078</v>
      </c>
    </row>
    <row r="3824" spans="1:20" ht="6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4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4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4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4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4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4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4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4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4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4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4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4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4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4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4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4">
        <f t="shared" si="239"/>
        <v>42188.765717592592</v>
      </c>
    </row>
    <row r="3840" spans="1:20" ht="6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4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4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4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</f>
        <v>8.72E-2</v>
      </c>
      <c r="P3843" s="8">
        <f t="shared" ref="P3843:P3906" si="241">AVERAGE(E3843/L3843)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4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4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4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4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4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4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4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4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4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4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4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4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4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4">
        <f t="shared" si="243"/>
        <v>42089.929062499999</v>
      </c>
    </row>
    <row r="3858" spans="1:20" ht="6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4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4">
        <f t="shared" si="243"/>
        <v>41852.716666666667</v>
      </c>
    </row>
    <row r="3860" spans="1:20" ht="6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4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4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4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4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4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4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4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4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4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4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4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4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4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4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4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4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4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4">
        <f t="shared" si="243"/>
        <v>42616.416666666672</v>
      </c>
    </row>
    <row r="3878" spans="1:20" ht="6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4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4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4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4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4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4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4">
        <f t="shared" si="243"/>
        <v>42400.960416666669</v>
      </c>
    </row>
    <row r="3885" spans="1:20" ht="6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4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4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4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4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4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4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4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4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4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4">
        <f t="shared" si="243"/>
        <v>41875.291666666664</v>
      </c>
    </row>
    <row r="3895" spans="1:20" ht="6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4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4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4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4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4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4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4">
        <f t="shared" si="243"/>
        <v>41863.775011574071</v>
      </c>
    </row>
    <row r="3902" spans="1:20" ht="4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4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4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4">
        <f t="shared" si="243"/>
        <v>42688.509745370371</v>
      </c>
    </row>
    <row r="3905" spans="1:20" ht="6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4">
        <f t="shared" si="243"/>
        <v>42230.818055555559</v>
      </c>
    </row>
    <row r="3906" spans="1:20" ht="3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4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</f>
        <v>0.11533333333333333</v>
      </c>
      <c r="P3907" s="8">
        <f t="shared" ref="P3907:P3970" si="245">AVERAGE(E3907/L3907)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4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4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4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4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4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4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4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4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4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4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4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4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4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4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4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4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4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4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4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4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4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4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4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4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4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4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4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4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4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4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4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4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4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4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4">
        <f t="shared" si="247"/>
        <v>42006.492488425924</v>
      </c>
    </row>
    <row r="3943" spans="1:20" ht="6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4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4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4">
        <f t="shared" si="247"/>
        <v>42310.701388888891</v>
      </c>
    </row>
    <row r="3946" spans="1:20" ht="6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4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4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4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4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4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4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4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4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4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4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4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4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4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4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4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4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4">
        <f t="shared" si="247"/>
        <v>42372.845555555556</v>
      </c>
    </row>
    <row r="3963" spans="1:20" ht="6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4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4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4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4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4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4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4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4">
        <f t="shared" si="247"/>
        <v>42512.815659722226</v>
      </c>
    </row>
    <row r="3971" spans="1:20" ht="6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</f>
        <v>7.4690265486725665E-2</v>
      </c>
      <c r="P3971" s="8">
        <f t="shared" ref="P3971:P4034" si="249">AVERAGE(E3971/L3971)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4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4">
        <f t="shared" si="251"/>
        <v>41841.536180555559</v>
      </c>
    </row>
    <row r="3974" spans="1:20" ht="4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4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4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4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4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4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4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4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4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4">
        <f t="shared" si="251"/>
        <v>41825.598923611113</v>
      </c>
    </row>
    <row r="3983" spans="1:20" ht="4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4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4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4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4">
        <f t="shared" si="251"/>
        <v>41951</v>
      </c>
    </row>
    <row r="3987" spans="1:20" ht="6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4">
        <f t="shared" si="251"/>
        <v>42420.878472222219</v>
      </c>
    </row>
    <row r="3988" spans="1:20" ht="6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4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4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4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4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4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4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4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4">
        <f t="shared" si="251"/>
        <v>42137.864722222221</v>
      </c>
    </row>
    <row r="3996" spans="1:20" ht="4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4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4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4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4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4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4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4">
        <f t="shared" si="251"/>
        <v>42497.603680555556</v>
      </c>
    </row>
    <row r="4003" spans="1:20" ht="6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4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4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4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4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4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4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4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4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4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4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4">
        <f t="shared" si="251"/>
        <v>42032.54488425926</v>
      </c>
    </row>
    <row r="4014" spans="1:20" ht="6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4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4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4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4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4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4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4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4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4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4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4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4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4">
        <f t="shared" si="251"/>
        <v>42247.670104166667</v>
      </c>
    </row>
    <row r="4027" spans="1:20" ht="6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4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4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4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4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4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4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4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4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</f>
        <v>0.25698702928870293</v>
      </c>
      <c r="P4035" s="8">
        <f t="shared" ref="P4035:P4098" si="253">AVERAGE(E4035/L4035)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4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4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4">
        <f t="shared" si="255"/>
        <v>41821.9375</v>
      </c>
    </row>
    <row r="4039" spans="1:20" ht="6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4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4">
        <f t="shared" si="255"/>
        <v>41929.798726851855</v>
      </c>
    </row>
    <row r="4041" spans="1:20" ht="4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4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4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4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4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4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4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4">
        <f t="shared" si="255"/>
        <v>41872.201261574075</v>
      </c>
    </row>
    <row r="4048" spans="1:20" ht="6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4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4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4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4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4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4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4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4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4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4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4">
        <f t="shared" si="255"/>
        <v>42554.832638888889</v>
      </c>
    </row>
    <row r="4059" spans="1:20" ht="6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4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4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4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4">
        <f t="shared" si="255"/>
        <v>41813.666666666664</v>
      </c>
    </row>
    <row r="4063" spans="1:20" ht="4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4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4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4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4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4">
        <f t="shared" si="255"/>
        <v>41863.951516203706</v>
      </c>
    </row>
    <row r="4068" spans="1:20" ht="6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4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4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4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4">
        <f t="shared" si="255"/>
        <v>42063.5</v>
      </c>
    </row>
    <row r="4072" spans="1:20" ht="4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4">
        <f t="shared" si="255"/>
        <v>42064.125</v>
      </c>
    </row>
    <row r="4073" spans="1:20" ht="6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4">
        <f t="shared" si="255"/>
        <v>42730.804756944446</v>
      </c>
    </row>
    <row r="4074" spans="1:20" ht="6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4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4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4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4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4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4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4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4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4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4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4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4">
        <f t="shared" si="255"/>
        <v>42383.761759259258</v>
      </c>
    </row>
    <row r="4086" spans="1:20" ht="6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4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4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4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4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4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4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4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4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4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4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4">
        <f t="shared" si="255"/>
        <v>41934.207638888889</v>
      </c>
    </row>
    <row r="4097" spans="1:20" ht="4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4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4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</f>
        <v>0</v>
      </c>
      <c r="P4099" s="8" t="e">
        <f t="shared" ref="P4099:P4115" si="257">AVERAGE(E4099/L4099)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4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4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4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4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4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4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4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4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4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4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4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4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4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4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4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4">
        <f t="shared" si="259"/>
        <v>42377.273611111115</v>
      </c>
    </row>
  </sheetData>
  <conditionalFormatting sqref="G6">
    <cfRule type="cellIs" dxfId="6" priority="19" operator="equal">
      <formula>"""failed"""</formula>
    </cfRule>
  </conditionalFormatting>
  <conditionalFormatting sqref="F1:F1048576">
    <cfRule type="containsText" dxfId="5" priority="7" operator="containsText" text="canceled">
      <formula>NOT(ISERROR(SEARCH("canceled",F1)))</formula>
    </cfRule>
    <cfRule type="containsText" dxfId="4" priority="8" operator="containsText" text="failed">
      <formula>NOT(ISERROR(SEARCH("failed",F1)))</formula>
    </cfRule>
    <cfRule type="containsText" dxfId="3" priority="9" operator="containsText" text="&quot;failed&quot;">
      <formula>NOT(ISERROR(SEARCH("""failed""",F1)))</formula>
    </cfRule>
    <cfRule type="containsText" dxfId="2" priority="10" operator="containsText" text="&quot;failed&quot;">
      <formula>NOT(ISERROR(SEARCH("""failed""",F1)))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&quot;succesful&quot;">
      <formula>NOT(ISERROR(SEARCH("""succesful""",F1)))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EFC01-3DF1-BC4F-B1CA-D8CF84728001}">
  <dimension ref="A1:F14"/>
  <sheetViews>
    <sheetView workbookViewId="0">
      <selection activeCell="P28" sqref="P2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>
      <c r="A1" s="9" t="s">
        <v>8223</v>
      </c>
      <c r="B1" t="s">
        <v>8363</v>
      </c>
    </row>
    <row r="3" spans="1:6">
      <c r="A3" s="9" t="s">
        <v>8364</v>
      </c>
      <c r="B3" s="9" t="s">
        <v>8360</v>
      </c>
    </row>
    <row r="4" spans="1:6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D0757-D0FA-F846-8246-0028ACF6063B}">
  <dimension ref="A1:F47"/>
  <sheetViews>
    <sheetView workbookViewId="0">
      <selection activeCell="R27" sqref="R2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7.1640625" bestFit="1" customWidth="1"/>
    <col min="23" max="23" width="3.5" bestFit="1" customWidth="1"/>
    <col min="24" max="24" width="3" bestFit="1" customWidth="1"/>
    <col min="25" max="26" width="3.33203125" bestFit="1" customWidth="1"/>
    <col min="27" max="27" width="3.1640625" bestFit="1" customWidth="1"/>
    <col min="28" max="28" width="3.33203125" bestFit="1" customWidth="1"/>
    <col min="29" max="29" width="2.83203125" bestFit="1" customWidth="1"/>
    <col min="30" max="30" width="3.1640625" bestFit="1" customWidth="1"/>
    <col min="31" max="31" width="4.1640625" bestFit="1" customWidth="1"/>
    <col min="32" max="32" width="3.33203125" bestFit="1" customWidth="1"/>
    <col min="33" max="33" width="2.5" bestFit="1" customWidth="1"/>
    <col min="34" max="34" width="3.1640625" bestFit="1" customWidth="1"/>
    <col min="35" max="35" width="3.83203125" bestFit="1" customWidth="1"/>
    <col min="36" max="36" width="3.1640625" bestFit="1" customWidth="1"/>
    <col min="37" max="37" width="3.5" bestFit="1" customWidth="1"/>
    <col min="38" max="38" width="3.1640625" bestFit="1" customWidth="1"/>
    <col min="39" max="39" width="2.83203125" bestFit="1" customWidth="1"/>
    <col min="40" max="40" width="5.1640625" bestFit="1" customWidth="1"/>
    <col min="41" max="41" width="9.6640625" bestFit="1" customWidth="1"/>
    <col min="42" max="42" width="9.83203125" bestFit="1" customWidth="1"/>
    <col min="43" max="44" width="3.33203125" bestFit="1" customWidth="1"/>
    <col min="45" max="45" width="3.1640625" bestFit="1" customWidth="1"/>
    <col min="46" max="46" width="3.33203125" bestFit="1" customWidth="1"/>
    <col min="47" max="47" width="2.83203125" bestFit="1" customWidth="1"/>
    <col min="48" max="48" width="3" bestFit="1" customWidth="1"/>
    <col min="49" max="50" width="3.33203125" bestFit="1" customWidth="1"/>
    <col min="51" max="52" width="2.5" bestFit="1" customWidth="1"/>
    <col min="53" max="53" width="3.83203125" bestFit="1" customWidth="1"/>
    <col min="54" max="55" width="3.1640625" bestFit="1" customWidth="1"/>
    <col min="56" max="56" width="2.83203125" bestFit="1" customWidth="1"/>
    <col min="57" max="57" width="4.1640625" bestFit="1" customWidth="1"/>
    <col min="58" max="58" width="12.332031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0" bestFit="1" customWidth="1"/>
  </cols>
  <sheetData>
    <row r="1" spans="1:6">
      <c r="A1" s="9" t="s">
        <v>8308</v>
      </c>
      <c r="B1" t="s">
        <v>8363</v>
      </c>
    </row>
    <row r="2" spans="1:6">
      <c r="A2" s="9" t="s">
        <v>8223</v>
      </c>
      <c r="B2" t="s">
        <v>8363</v>
      </c>
    </row>
    <row r="4" spans="1:6">
      <c r="A4" s="9" t="s">
        <v>8364</v>
      </c>
      <c r="B4" s="9" t="s">
        <v>8360</v>
      </c>
    </row>
    <row r="5" spans="1:6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3800F-BFC7-5B4A-A357-832D3647A3A5}">
  <dimension ref="A1:E18"/>
  <sheetViews>
    <sheetView tabSelected="1" topLeftCell="A3" workbookViewId="0">
      <selection activeCell="N29" sqref="N2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9" t="s">
        <v>8308</v>
      </c>
      <c r="B1" t="s">
        <v>8363</v>
      </c>
    </row>
    <row r="2" spans="1:5">
      <c r="A2" s="9" t="s">
        <v>8379</v>
      </c>
      <c r="B2" t="s">
        <v>8363</v>
      </c>
    </row>
    <row r="4" spans="1:5">
      <c r="A4" s="9" t="s">
        <v>8364</v>
      </c>
      <c r="B4" s="9" t="s">
        <v>8360</v>
      </c>
    </row>
    <row r="5" spans="1:5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F191-2F57-AE4A-AD5F-3B8A1D2A9098}">
  <dimension ref="A1:H13"/>
  <sheetViews>
    <sheetView workbookViewId="0">
      <selection activeCell="B5" sqref="B5"/>
    </sheetView>
  </sheetViews>
  <sheetFormatPr baseColWidth="10" defaultRowHeight="15"/>
  <cols>
    <col min="1" max="1" width="16" style="17" bestFit="1" customWidth="1"/>
    <col min="2" max="2" width="17" style="17" bestFit="1" customWidth="1"/>
    <col min="3" max="3" width="13.33203125" style="17" bestFit="1" customWidth="1"/>
    <col min="4" max="4" width="15.6640625" style="17" bestFit="1" customWidth="1"/>
    <col min="5" max="5" width="12.33203125" style="17" bestFit="1" customWidth="1"/>
    <col min="6" max="6" width="19.33203125" style="17" bestFit="1" customWidth="1"/>
    <col min="7" max="7" width="15.83203125" style="20" bestFit="1" customWidth="1"/>
    <col min="8" max="8" width="16.83203125" style="20" bestFit="1" customWidth="1"/>
    <col min="9" max="16384" width="10.83203125" style="17"/>
  </cols>
  <sheetData>
    <row r="1" spans="1:8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8399</v>
      </c>
      <c r="G1" s="20" t="s">
        <v>8385</v>
      </c>
      <c r="H1" s="20" t="s">
        <v>8386</v>
      </c>
    </row>
    <row r="2" spans="1:8">
      <c r="A2" s="18" t="s">
        <v>8387</v>
      </c>
      <c r="B2" s="17">
        <f>COUNTIFS('orginal data'!F:F,"successful",'orginal data'!D:D,"&lt;1000")</f>
        <v>322</v>
      </c>
      <c r="C2" s="17">
        <f>COUNTIFS('orginal data'!F:F,"failed",'orginal data'!D:D,"&lt;1000")</f>
        <v>113</v>
      </c>
      <c r="D2" s="17">
        <f>COUNTIFS('orginal data'!F:F,"canceled",'orginal data'!D:D,"&lt;1000")</f>
        <v>18</v>
      </c>
      <c r="E2" s="17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>
      <c r="A3" s="17" t="s">
        <v>8388</v>
      </c>
      <c r="B3" s="17">
        <f>COUNTIFS('orginal data'!F:F,"successful",'orginal data'!D:D,"&gt;=1000",'orginal data'!D:D,"&lt;=4999")</f>
        <v>932</v>
      </c>
      <c r="C3" s="17">
        <f>COUNTIFS('orginal data'!F:F,"failed",'orginal data'!D:D,"&gt;=1000",'orginal data'!D:D,"&lt;=4999")</f>
        <v>420</v>
      </c>
      <c r="D3" s="17">
        <f>COUNTIFS('orginal data'!F:F,"canceled",'orginal data'!D:D,"&gt;=1000",'orginal data'!D:D,"&lt;=4999")</f>
        <v>60</v>
      </c>
      <c r="E3" s="17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>
      <c r="A4" s="18" t="s">
        <v>8389</v>
      </c>
      <c r="B4" s="17">
        <f>COUNTIFS('orginal data'!F:F,"successful",'orginal data'!D:D,"&gt;=5000",'orginal data'!D:D,"&lt;=9999")</f>
        <v>381</v>
      </c>
      <c r="C4" s="17">
        <f>COUNTIFS('orginal data'!F:F,"failed",'orginal data'!D:D,"&gt;=5000",'orginal data'!D:D,"&lt;=9999")</f>
        <v>283</v>
      </c>
      <c r="D4" s="17">
        <f>COUNTIFS('orginal data'!F:F,"canceled",'orginal data'!D:D,"&gt;=5000",'orginal data'!D:D,"&lt;=9999")</f>
        <v>52</v>
      </c>
      <c r="E4" s="17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>
      <c r="A5" s="18" t="s">
        <v>8390</v>
      </c>
      <c r="B5" s="17">
        <f>COUNTIFS('orginal data'!F:F,"successful",'orginal data'!D:D,"&gt;=10000",'orginal data'!D:D,"&lt;=14999")</f>
        <v>168</v>
      </c>
      <c r="C5" s="17">
        <f>COUNTIFS('orginal data'!F:F,"failed",'orginal data'!D:D,"&gt;=10000",'orginal data'!D:D,"&lt;=14999")</f>
        <v>144</v>
      </c>
      <c r="D5" s="17">
        <f>COUNTIFS('orginal data'!F:F,"canceled",'orginal data'!D:D,"&gt;=10000",'orginal data'!D:D,"&lt;=14999")</f>
        <v>40</v>
      </c>
      <c r="E5" s="17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>
      <c r="A6" s="16" t="s">
        <v>8391</v>
      </c>
      <c r="B6" s="17">
        <f>COUNTIFS('orginal data'!F:F,"successful",'orginal data'!D:D,"&gt;=15000",'orginal data'!D:D,"&lt;=19999")</f>
        <v>94</v>
      </c>
      <c r="C6" s="17">
        <f>COUNTIFS('orginal data'!F:F,"failed",'orginal data'!D:D,"&gt;=15000",'orginal data'!D:D,"&lt;=19999")</f>
        <v>90</v>
      </c>
      <c r="D6" s="17">
        <f>COUNTIFS('orginal data'!F:F,"canceled",'orginal data'!D:D,"&gt;=15000",'orginal data'!D:D,"&lt;=19999")</f>
        <v>17</v>
      </c>
      <c r="E6" s="17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>
      <c r="A7" s="18" t="s">
        <v>8392</v>
      </c>
      <c r="B7" s="17">
        <f>COUNTIFS('orginal data'!F:F,"successful",'orginal data'!D:D,"&gt;=20000",'orginal data'!D:D,"&lt;=24999")</f>
        <v>62</v>
      </c>
      <c r="C7" s="17">
        <f>COUNTIFS('orginal data'!F:F,"failed",'orginal data'!D:D,"&gt;=20000",'orginal data'!D:D,"&lt;=24999")</f>
        <v>72</v>
      </c>
      <c r="D7" s="17">
        <f>COUNTIFS('orginal data'!F:F,"canceled",'orginal data'!D:D,"&gt;=20000",'orginal data'!D:D,"&lt;=24999")</f>
        <v>14</v>
      </c>
      <c r="E7" s="1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>
      <c r="A8" s="18" t="s">
        <v>8393</v>
      </c>
      <c r="B8" s="17">
        <f>COUNTIFS('orginal data'!F:F,"successful",'orginal data'!D:D,"&gt;=25000",'orginal data'!D:D,"&lt;=29999")</f>
        <v>55</v>
      </c>
      <c r="C8" s="17">
        <f>COUNTIFS('orginal data'!F:F,"failed",'orginal data'!D:D,"&gt;=25000",'orginal data'!D:D,"&lt;=29999")</f>
        <v>64</v>
      </c>
      <c r="D8" s="17">
        <f>COUNTIFS('orginal data'!F:F,"canceled",'orginal data'!D:D,"&gt;=25000",'orginal data'!D:D,"&lt;=29999")</f>
        <v>18</v>
      </c>
      <c r="E8" s="17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>
      <c r="A9" s="18" t="s">
        <v>8394</v>
      </c>
      <c r="B9" s="17">
        <f>COUNTIFS('orginal data'!F:F,"successful",'orginal data'!D:D,"&gt;=30000",'orginal data'!D:D,"&lt;=34999")</f>
        <v>32</v>
      </c>
      <c r="C9" s="17">
        <f>COUNTIFS('orginal data'!F:F,"failed",'orginal data'!D:D,"&gt;=30000",'orginal data'!D:D,"&lt;=34999")</f>
        <v>37</v>
      </c>
      <c r="D9" s="17">
        <f>COUNTIFS('orginal data'!F:F,"canceled",'orginal data'!D:D,"&gt;=30000",'orginal data'!D:D,"&lt;=34999")</f>
        <v>13</v>
      </c>
      <c r="E9" s="17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>
      <c r="A10" s="16" t="s">
        <v>8395</v>
      </c>
      <c r="B10" s="17">
        <f>COUNTIFS('orginal data'!F:F,"successful",'orginal data'!D:D,"&gt;=35000",'orginal data'!D:D,"&lt;=39999")</f>
        <v>26</v>
      </c>
      <c r="C10" s="17">
        <f>COUNTIFS('orginal data'!F:F,"failed",'orginal data'!D:D,"&gt;=35000",'orginal data'!D:D,"&lt;=39999")</f>
        <v>22</v>
      </c>
      <c r="D10" s="17">
        <f>COUNTIFS('orginal data'!F:F,"canceled",'orginal data'!D:D,"&gt;=35000",'orginal data'!D:D,"&lt;=39999")</f>
        <v>7</v>
      </c>
      <c r="E10" s="17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>
      <c r="A11" s="18" t="s">
        <v>8396</v>
      </c>
      <c r="B11" s="17">
        <f>COUNTIFS('orginal data'!F:F,"successful",'orginal data'!D:D,"&gt;=40000",'orginal data'!D:D,"&lt;=44999")</f>
        <v>21</v>
      </c>
      <c r="C11" s="17">
        <f>COUNTIFS('orginal data'!F:F,"failed",'orginal data'!D:D,"&gt;=40000",'orginal data'!D:D,"&lt;=44999")</f>
        <v>16</v>
      </c>
      <c r="D11" s="17">
        <f>COUNTIFS('orginal data'!F:F,"canceled",'orginal data'!D:D,"&gt;=40000",'orginal data'!D:D,"&lt;=44999")</f>
        <v>6</v>
      </c>
      <c r="E11" s="17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>
      <c r="A12" s="16" t="s">
        <v>8397</v>
      </c>
      <c r="B12" s="17">
        <f>COUNTIFS('orginal data'!F:F,"successful",'orginal data'!D:D,"&gt;=45000",'orginal data'!D:D,"&lt;=49999")</f>
        <v>6</v>
      </c>
      <c r="C12" s="17">
        <f>COUNTIFS('orginal data'!F:F,"failed",'orginal data'!D:D,"&gt;=45000",'orginal data'!D:D,"&lt;=49999")</f>
        <v>11</v>
      </c>
      <c r="D12" s="17">
        <f>COUNTIFS('orginal data'!F:F,"canceled",'orginal data'!D:D,"&gt;=45000",'orginal data'!D:D,"&lt;=49999")</f>
        <v>4</v>
      </c>
      <c r="E12" s="17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48">
      <c r="A13" s="19" t="s">
        <v>8398</v>
      </c>
      <c r="B13" s="17">
        <f>COUNTIFS('orginal data'!F:F,"successful",'orginal data'!D:D,"&gt;=50000")</f>
        <v>86</v>
      </c>
      <c r="C13" s="17">
        <f>COUNTIFS('orginal data'!F:F,"failed",'orginal data'!D:D,"&gt;=50000")</f>
        <v>258</v>
      </c>
      <c r="D13" s="17">
        <f>COUNTIFS('orginal data'!F:F,"canceled",'orginal data'!D:D,"&gt;=50000")</f>
        <v>100</v>
      </c>
      <c r="E13" s="17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orginal data</vt:lpstr>
      <vt:lpstr>utcome Category</vt:lpstr>
      <vt:lpstr>Outcome Sub-category</vt:lpstr>
      <vt:lpstr>outcome Month</vt:lpstr>
      <vt:lpstr>Outcome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Abe Youkhanna</cp:lastModifiedBy>
  <dcterms:created xsi:type="dcterms:W3CDTF">2017-04-20T15:17:24Z</dcterms:created>
  <dcterms:modified xsi:type="dcterms:W3CDTF">2020-09-11T17:22:54Z</dcterms:modified>
</cp:coreProperties>
</file>