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handikakmeans\Data\"/>
    </mc:Choice>
  </mc:AlternateContent>
  <xr:revisionPtr revIDLastSave="0" documentId="13_ncr:1_{44FDA5FD-9DF0-411A-80D6-664CF74B1769}" xr6:coauthVersionLast="43" xr6:coauthVersionMax="43" xr10:uidLastSave="{00000000-0000-0000-0000-000000000000}"/>
  <bookViews>
    <workbookView minimized="1" xWindow="2640" yWindow="2640" windowWidth="15375" windowHeight="7875" xr2:uid="{00000000-000D-0000-FFFF-FFFF00000000}"/>
  </bookViews>
  <sheets>
    <sheet name="DATA AWAL" sheetId="1" r:id="rId1"/>
    <sheet name="Master Data" sheetId="5" r:id="rId2"/>
    <sheet name="ITERASI 1" sheetId="2" r:id="rId3"/>
    <sheet name="ITERASI 2" sheetId="3" r:id="rId4"/>
    <sheet name="ITERASI 3" sheetId="4" r:id="rId5"/>
  </sheets>
  <externalReferences>
    <externalReference r:id="rId6"/>
  </externalReferences>
  <definedNames>
    <definedName name="_xlnm._FilterDatabase" localSheetId="2" hidden="1">'ITERASI 1'!$F$6:$K$56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6" i="2" l="1"/>
  <c r="H2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54" i="1" s="1"/>
  <c r="O36" i="1"/>
  <c r="O37" i="1"/>
  <c r="R37" i="1" s="1"/>
  <c r="O38" i="1"/>
  <c r="O39" i="1"/>
  <c r="O40" i="1"/>
  <c r="O41" i="1"/>
  <c r="R41" i="1" s="1"/>
  <c r="O42" i="1"/>
  <c r="O43" i="1"/>
  <c r="O44" i="1"/>
  <c r="O45" i="1"/>
  <c r="R45" i="1" s="1"/>
  <c r="O46" i="1"/>
  <c r="O47" i="1"/>
  <c r="O48" i="1"/>
  <c r="O49" i="1"/>
  <c r="R49" i="1" s="1"/>
  <c r="O50" i="1"/>
  <c r="O51" i="1"/>
  <c r="O52" i="1"/>
  <c r="O53" i="1"/>
  <c r="R53" i="1" s="1"/>
  <c r="O4" i="1"/>
  <c r="L5" i="1"/>
  <c r="L6" i="1"/>
  <c r="R6" i="1" s="1"/>
  <c r="L7" i="1"/>
  <c r="L8" i="1"/>
  <c r="R8" i="1" s="1"/>
  <c r="L9" i="1"/>
  <c r="L10" i="1"/>
  <c r="R10" i="1" s="1"/>
  <c r="L11" i="1"/>
  <c r="L12" i="1"/>
  <c r="R12" i="1" s="1"/>
  <c r="L13" i="1"/>
  <c r="L14" i="1"/>
  <c r="R14" i="1" s="1"/>
  <c r="L15" i="1"/>
  <c r="L16" i="1"/>
  <c r="R16" i="1" s="1"/>
  <c r="L17" i="1"/>
  <c r="L18" i="1"/>
  <c r="R18" i="1" s="1"/>
  <c r="L19" i="1"/>
  <c r="L20" i="1"/>
  <c r="R20" i="1" s="1"/>
  <c r="L21" i="1"/>
  <c r="L22" i="1"/>
  <c r="R22" i="1" s="1"/>
  <c r="L23" i="1"/>
  <c r="L24" i="1"/>
  <c r="R24" i="1" s="1"/>
  <c r="L25" i="1"/>
  <c r="L26" i="1"/>
  <c r="R26" i="1" s="1"/>
  <c r="L27" i="1"/>
  <c r="L28" i="1"/>
  <c r="R28" i="1" s="1"/>
  <c r="L29" i="1"/>
  <c r="L30" i="1"/>
  <c r="R30" i="1" s="1"/>
  <c r="L31" i="1"/>
  <c r="L32" i="1"/>
  <c r="R32" i="1" s="1"/>
  <c r="L33" i="1"/>
  <c r="L34" i="1"/>
  <c r="R34" i="1" s="1"/>
  <c r="L35" i="1"/>
  <c r="L36" i="1"/>
  <c r="R36" i="1" s="1"/>
  <c r="L37" i="1"/>
  <c r="L38" i="1"/>
  <c r="R38" i="1" s="1"/>
  <c r="L39" i="1"/>
  <c r="L40" i="1"/>
  <c r="R40" i="1" s="1"/>
  <c r="L41" i="1"/>
  <c r="L42" i="1"/>
  <c r="R42" i="1" s="1"/>
  <c r="L43" i="1"/>
  <c r="L44" i="1"/>
  <c r="R44" i="1" s="1"/>
  <c r="L45" i="1"/>
  <c r="L46" i="1"/>
  <c r="R46" i="1" s="1"/>
  <c r="L47" i="1"/>
  <c r="L48" i="1"/>
  <c r="R48" i="1" s="1"/>
  <c r="L49" i="1"/>
  <c r="L50" i="1"/>
  <c r="R50" i="1" s="1"/>
  <c r="L51" i="1"/>
  <c r="L52" i="1"/>
  <c r="R52" i="1" s="1"/>
  <c r="L53" i="1"/>
  <c r="L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R5" i="1"/>
  <c r="R7" i="1"/>
  <c r="R9" i="1"/>
  <c r="R11" i="1"/>
  <c r="R13" i="1"/>
  <c r="R15" i="1"/>
  <c r="R17" i="1"/>
  <c r="R19" i="1"/>
  <c r="R21" i="1"/>
  <c r="R23" i="1"/>
  <c r="R25" i="1"/>
  <c r="R27" i="1"/>
  <c r="R29" i="1"/>
  <c r="R31" i="1"/>
  <c r="R33" i="1"/>
  <c r="R39" i="1"/>
  <c r="R43" i="1"/>
  <c r="R47" i="1"/>
  <c r="R51" i="1"/>
  <c r="S4" i="1"/>
  <c r="R4" i="1"/>
  <c r="V8" i="1" s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4" i="1"/>
  <c r="M54" i="1"/>
  <c r="K5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R35" i="1" l="1"/>
  <c r="L54" i="1"/>
  <c r="P54" i="1"/>
  <c r="AA8" i="4"/>
  <c r="Z8" i="4"/>
  <c r="Y8" i="4"/>
  <c r="AA7" i="4"/>
  <c r="Z7" i="4"/>
  <c r="Y7" i="4"/>
  <c r="AA6" i="4"/>
  <c r="Z6" i="4"/>
  <c r="Y6" i="4"/>
  <c r="AD8" i="4" l="1"/>
  <c r="AD10" i="4"/>
  <c r="AD12" i="4"/>
  <c r="AD14" i="4"/>
  <c r="AD16" i="4"/>
  <c r="AD18" i="4"/>
  <c r="AD20" i="4"/>
  <c r="AD22" i="4"/>
  <c r="AD24" i="4"/>
  <c r="AD26" i="4"/>
  <c r="AD9" i="4"/>
  <c r="AD13" i="4"/>
  <c r="AD17" i="4"/>
  <c r="AD21" i="4"/>
  <c r="AD25" i="4"/>
  <c r="AD28" i="4"/>
  <c r="AG28" i="4" s="1"/>
  <c r="AD30" i="4"/>
  <c r="AD32" i="4"/>
  <c r="AG32" i="4" s="1"/>
  <c r="AD34" i="4"/>
  <c r="AD36" i="4"/>
  <c r="AG36" i="4" s="1"/>
  <c r="AD38" i="4"/>
  <c r="AD40" i="4"/>
  <c r="AG40" i="4" s="1"/>
  <c r="AD42" i="4"/>
  <c r="AD44" i="4"/>
  <c r="AG44" i="4" s="1"/>
  <c r="AD46" i="4"/>
  <c r="AD48" i="4"/>
  <c r="AG48" i="4" s="1"/>
  <c r="AD50" i="4"/>
  <c r="AD52" i="4"/>
  <c r="AG52" i="4" s="1"/>
  <c r="AD54" i="4"/>
  <c r="AD6" i="4"/>
  <c r="AG6" i="4" s="1"/>
  <c r="AE9" i="4"/>
  <c r="AE13" i="4"/>
  <c r="AF8" i="4"/>
  <c r="AF10" i="4"/>
  <c r="AF12" i="4"/>
  <c r="AF14" i="4"/>
  <c r="AF16" i="4"/>
  <c r="AF18" i="4"/>
  <c r="AF20" i="4"/>
  <c r="AF22" i="4"/>
  <c r="AF24" i="4"/>
  <c r="AF26" i="4"/>
  <c r="AF28" i="4"/>
  <c r="AF30" i="4"/>
  <c r="AF32" i="4"/>
  <c r="AF34" i="4"/>
  <c r="AF36" i="4"/>
  <c r="AF38" i="4"/>
  <c r="AF40" i="4"/>
  <c r="AF42" i="4"/>
  <c r="AF44" i="4"/>
  <c r="AF46" i="4"/>
  <c r="AF48" i="4"/>
  <c r="AF50" i="4"/>
  <c r="AF52" i="4"/>
  <c r="AF54" i="4"/>
  <c r="AF6" i="4"/>
  <c r="AF9" i="4"/>
  <c r="AF13" i="4"/>
  <c r="AF17" i="4"/>
  <c r="AF21" i="4"/>
  <c r="AF25" i="4"/>
  <c r="AF29" i="4"/>
  <c r="AF33" i="4"/>
  <c r="AF37" i="4"/>
  <c r="AF41" i="4"/>
  <c r="AF45" i="4"/>
  <c r="AF49" i="4"/>
  <c r="AF53" i="4"/>
  <c r="AF7" i="4"/>
  <c r="AF11" i="4"/>
  <c r="AF15" i="4"/>
  <c r="AF19" i="4"/>
  <c r="AF23" i="4"/>
  <c r="AF27" i="4"/>
  <c r="AF31" i="4"/>
  <c r="AF35" i="4"/>
  <c r="AF39" i="4"/>
  <c r="AF43" i="4"/>
  <c r="AF47" i="4"/>
  <c r="AF51" i="4"/>
  <c r="AF55" i="4"/>
  <c r="AD53" i="4"/>
  <c r="AD49" i="4"/>
  <c r="AG49" i="4" s="1"/>
  <c r="AD45" i="4"/>
  <c r="AD41" i="4"/>
  <c r="AD37" i="4"/>
  <c r="AD33" i="4"/>
  <c r="AG33" i="4" s="1"/>
  <c r="AD29" i="4"/>
  <c r="AD23" i="4"/>
  <c r="AD15" i="4"/>
  <c r="AD7" i="4"/>
  <c r="AE49" i="4"/>
  <c r="AE41" i="4"/>
  <c r="AE33" i="4"/>
  <c r="AE25" i="4"/>
  <c r="AE17" i="4"/>
  <c r="AD55" i="4"/>
  <c r="AD51" i="4"/>
  <c r="AD47" i="4"/>
  <c r="AD43" i="4"/>
  <c r="AD39" i="4"/>
  <c r="AD35" i="4"/>
  <c r="AD31" i="4"/>
  <c r="AD27" i="4"/>
  <c r="AD19" i="4"/>
  <c r="AG19" i="4" s="1"/>
  <c r="AD11" i="4"/>
  <c r="AE53" i="4"/>
  <c r="AE45" i="4"/>
  <c r="AE37" i="4"/>
  <c r="AE29" i="4"/>
  <c r="AE21" i="4"/>
  <c r="AE8" i="4"/>
  <c r="AE10" i="4"/>
  <c r="AE12" i="4"/>
  <c r="AE14" i="4"/>
  <c r="AE16" i="4"/>
  <c r="AE18" i="4"/>
  <c r="AE20" i="4"/>
  <c r="AE22" i="4"/>
  <c r="AE24" i="4"/>
  <c r="AE26" i="4"/>
  <c r="AE28" i="4"/>
  <c r="AE30" i="4"/>
  <c r="AE32" i="4"/>
  <c r="AE34" i="4"/>
  <c r="AE36" i="4"/>
  <c r="AE38" i="4"/>
  <c r="AE40" i="4"/>
  <c r="AE42" i="4"/>
  <c r="AE44" i="4"/>
  <c r="AE46" i="4"/>
  <c r="AE48" i="4"/>
  <c r="AE50" i="4"/>
  <c r="AE52" i="4"/>
  <c r="AE54" i="4"/>
  <c r="AE6" i="4"/>
  <c r="AE55" i="4"/>
  <c r="AE51" i="4"/>
  <c r="AE47" i="4"/>
  <c r="AE43" i="4"/>
  <c r="AE39" i="4"/>
  <c r="AE35" i="4"/>
  <c r="AE31" i="4"/>
  <c r="AE27" i="4"/>
  <c r="AE23" i="4"/>
  <c r="AE19" i="4"/>
  <c r="AE15" i="4"/>
  <c r="AE11" i="4"/>
  <c r="AE7" i="4"/>
  <c r="N9" i="3"/>
  <c r="N8" i="3"/>
  <c r="N7" i="3"/>
  <c r="M9" i="3"/>
  <c r="S9" i="3" s="1"/>
  <c r="M8" i="3"/>
  <c r="M7" i="3"/>
  <c r="Q17" i="3" s="1"/>
  <c r="L9" i="3"/>
  <c r="L8" i="3"/>
  <c r="R8" i="3" s="1"/>
  <c r="L7" i="3"/>
  <c r="O20" i="2"/>
  <c r="N20" i="2"/>
  <c r="M20" i="2"/>
  <c r="O19" i="2"/>
  <c r="N19" i="2"/>
  <c r="M19" i="2"/>
  <c r="O18" i="2"/>
  <c r="N18" i="2"/>
  <c r="M18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7" i="2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J56" i="2" l="1"/>
  <c r="J54" i="2"/>
  <c r="J52" i="2"/>
  <c r="J50" i="2"/>
  <c r="J48" i="2"/>
  <c r="J46" i="2"/>
  <c r="J44" i="2"/>
  <c r="J42" i="2"/>
  <c r="J40" i="2"/>
  <c r="J38" i="2"/>
  <c r="J36" i="2"/>
  <c r="J34" i="2"/>
  <c r="J32" i="2"/>
  <c r="J30" i="2"/>
  <c r="J28" i="2"/>
  <c r="J26" i="2"/>
  <c r="J24" i="2"/>
  <c r="J22" i="2"/>
  <c r="J20" i="2"/>
  <c r="J18" i="2"/>
  <c r="J16" i="2"/>
  <c r="J14" i="2"/>
  <c r="J12" i="2"/>
  <c r="J10" i="2"/>
  <c r="J8" i="2"/>
  <c r="J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9" i="2"/>
  <c r="AG31" i="4"/>
  <c r="AG39" i="4"/>
  <c r="AG47" i="4"/>
  <c r="AG55" i="4"/>
  <c r="AG7" i="4"/>
  <c r="AG23" i="4"/>
  <c r="AG41" i="4"/>
  <c r="AG21" i="4"/>
  <c r="AG13" i="4"/>
  <c r="AG26" i="4"/>
  <c r="AG22" i="4"/>
  <c r="AG18" i="4"/>
  <c r="AG14" i="4"/>
  <c r="AG10" i="4"/>
  <c r="Q21" i="3"/>
  <c r="AG11" i="4"/>
  <c r="AG27" i="4"/>
  <c r="AG35" i="4"/>
  <c r="AG43" i="4"/>
  <c r="AG51" i="4"/>
  <c r="AG15" i="4"/>
  <c r="AG29" i="4"/>
  <c r="AG37" i="4"/>
  <c r="AG45" i="4"/>
  <c r="AG53" i="4"/>
  <c r="AG54" i="4"/>
  <c r="AG50" i="4"/>
  <c r="AG46" i="4"/>
  <c r="AG42" i="4"/>
  <c r="AG38" i="4"/>
  <c r="AG34" i="4"/>
  <c r="AG30" i="4"/>
  <c r="AG25" i="4"/>
  <c r="AG17" i="4"/>
  <c r="AG9" i="4"/>
  <c r="AG24" i="4"/>
  <c r="AG20" i="4"/>
  <c r="AG16" i="4"/>
  <c r="AG12" i="4"/>
  <c r="AG8" i="4"/>
  <c r="Q7" i="3"/>
  <c r="Q41" i="3"/>
  <c r="Q25" i="3"/>
  <c r="Q9" i="3"/>
  <c r="S10" i="3"/>
  <c r="Q53" i="3"/>
  <c r="Q37" i="3"/>
  <c r="Q49" i="3"/>
  <c r="Q33" i="3"/>
  <c r="Q10" i="3"/>
  <c r="Q45" i="3"/>
  <c r="Q29" i="3"/>
  <c r="Q13" i="3"/>
  <c r="R55" i="3"/>
  <c r="R43" i="3"/>
  <c r="R35" i="3"/>
  <c r="R23" i="3"/>
  <c r="R11" i="3"/>
  <c r="S49" i="3"/>
  <c r="S37" i="3"/>
  <c r="S25" i="3"/>
  <c r="S13" i="3"/>
  <c r="Q56" i="3"/>
  <c r="Q52" i="3"/>
  <c r="Q48" i="3"/>
  <c r="Q44" i="3"/>
  <c r="Q40" i="3"/>
  <c r="Q36" i="3"/>
  <c r="Q32" i="3"/>
  <c r="Q28" i="3"/>
  <c r="Q24" i="3"/>
  <c r="Q20" i="3"/>
  <c r="Q16" i="3"/>
  <c r="Q12" i="3"/>
  <c r="Q8" i="3"/>
  <c r="R54" i="3"/>
  <c r="R50" i="3"/>
  <c r="R46" i="3"/>
  <c r="R42" i="3"/>
  <c r="R38" i="3"/>
  <c r="R34" i="3"/>
  <c r="R30" i="3"/>
  <c r="R26" i="3"/>
  <c r="R22" i="3"/>
  <c r="R18" i="3"/>
  <c r="R14" i="3"/>
  <c r="R10" i="3"/>
  <c r="S56" i="3"/>
  <c r="S52" i="3"/>
  <c r="S48" i="3"/>
  <c r="S44" i="3"/>
  <c r="S40" i="3"/>
  <c r="S36" i="3"/>
  <c r="S32" i="3"/>
  <c r="S28" i="3"/>
  <c r="S24" i="3"/>
  <c r="S20" i="3"/>
  <c r="S16" i="3"/>
  <c r="S12" i="3"/>
  <c r="S8" i="3"/>
  <c r="R47" i="3"/>
  <c r="R27" i="3"/>
  <c r="R15" i="3"/>
  <c r="S53" i="3"/>
  <c r="S41" i="3"/>
  <c r="S29" i="3"/>
  <c r="S17" i="3"/>
  <c r="Q55" i="3"/>
  <c r="Q51" i="3"/>
  <c r="Q47" i="3"/>
  <c r="Q43" i="3"/>
  <c r="Q39" i="3"/>
  <c r="Q35" i="3"/>
  <c r="Q31" i="3"/>
  <c r="Q27" i="3"/>
  <c r="Q23" i="3"/>
  <c r="Q19" i="3"/>
  <c r="Q15" i="3"/>
  <c r="Q11" i="3"/>
  <c r="R7" i="3"/>
  <c r="R53" i="3"/>
  <c r="R49" i="3"/>
  <c r="R45" i="3"/>
  <c r="R41" i="3"/>
  <c r="R37" i="3"/>
  <c r="R33" i="3"/>
  <c r="R29" i="3"/>
  <c r="R25" i="3"/>
  <c r="R21" i="3"/>
  <c r="R17" i="3"/>
  <c r="R13" i="3"/>
  <c r="R9" i="3"/>
  <c r="T9" i="3" s="1"/>
  <c r="S55" i="3"/>
  <c r="S51" i="3"/>
  <c r="S47" i="3"/>
  <c r="S43" i="3"/>
  <c r="S39" i="3"/>
  <c r="S35" i="3"/>
  <c r="S31" i="3"/>
  <c r="S27" i="3"/>
  <c r="S23" i="3"/>
  <c r="S19" i="3"/>
  <c r="S15" i="3"/>
  <c r="S11" i="3"/>
  <c r="R51" i="3"/>
  <c r="R39" i="3"/>
  <c r="R31" i="3"/>
  <c r="R19" i="3"/>
  <c r="S7" i="3"/>
  <c r="S45" i="3"/>
  <c r="S33" i="3"/>
  <c r="S21" i="3"/>
  <c r="Q54" i="3"/>
  <c r="Q50" i="3"/>
  <c r="Q46" i="3"/>
  <c r="Q42" i="3"/>
  <c r="Q38" i="3"/>
  <c r="Q34" i="3"/>
  <c r="Q30" i="3"/>
  <c r="Q26" i="3"/>
  <c r="Q22" i="3"/>
  <c r="Q18" i="3"/>
  <c r="Q14" i="3"/>
  <c r="R56" i="3"/>
  <c r="R52" i="3"/>
  <c r="R48" i="3"/>
  <c r="R44" i="3"/>
  <c r="R40" i="3"/>
  <c r="R36" i="3"/>
  <c r="R32" i="3"/>
  <c r="R28" i="3"/>
  <c r="R24" i="3"/>
  <c r="R20" i="3"/>
  <c r="R16" i="3"/>
  <c r="R12" i="3"/>
  <c r="S54" i="3"/>
  <c r="S50" i="3"/>
  <c r="S46" i="3"/>
  <c r="S42" i="3"/>
  <c r="S38" i="3"/>
  <c r="S34" i="3"/>
  <c r="S30" i="3"/>
  <c r="S26" i="3"/>
  <c r="S22" i="3"/>
  <c r="S18" i="3"/>
  <c r="S14" i="3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4" i="1"/>
  <c r="T17" i="3" l="1"/>
  <c r="T33" i="3"/>
  <c r="T49" i="3"/>
  <c r="T21" i="3"/>
  <c r="T37" i="3"/>
  <c r="T25" i="3"/>
  <c r="T41" i="3"/>
  <c r="T7" i="3"/>
  <c r="T53" i="3"/>
  <c r="T13" i="3"/>
  <c r="T29" i="3"/>
  <c r="W29" i="3" s="1"/>
  <c r="T45" i="3"/>
  <c r="T10" i="3"/>
  <c r="T14" i="3"/>
  <c r="T30" i="3"/>
  <c r="T46" i="3"/>
  <c r="T11" i="3"/>
  <c r="T27" i="3"/>
  <c r="T43" i="3"/>
  <c r="T8" i="3"/>
  <c r="T24" i="3"/>
  <c r="T40" i="3"/>
  <c r="T56" i="3"/>
  <c r="T18" i="3"/>
  <c r="T34" i="3"/>
  <c r="W34" i="3" s="1"/>
  <c r="T50" i="3"/>
  <c r="T15" i="3"/>
  <c r="T31" i="3"/>
  <c r="W31" i="3" s="1"/>
  <c r="T47" i="3"/>
  <c r="T12" i="3"/>
  <c r="T28" i="3"/>
  <c r="W28" i="3" s="1"/>
  <c r="T44" i="3"/>
  <c r="T22" i="3"/>
  <c r="T38" i="3"/>
  <c r="T54" i="3"/>
  <c r="T19" i="3"/>
  <c r="T35" i="3"/>
  <c r="T51" i="3"/>
  <c r="T16" i="3"/>
  <c r="T32" i="3"/>
  <c r="T48" i="3"/>
  <c r="T26" i="3"/>
  <c r="T42" i="3"/>
  <c r="T23" i="3"/>
  <c r="T39" i="3"/>
  <c r="T55" i="3"/>
  <c r="T20" i="3"/>
  <c r="T36" i="3"/>
  <c r="T52" i="3"/>
  <c r="N54" i="1"/>
</calcChain>
</file>

<file path=xl/sharedStrings.xml><?xml version="1.0" encoding="utf-8"?>
<sst xmlns="http://schemas.openxmlformats.org/spreadsheetml/2006/main" count="911" uniqueCount="172">
  <si>
    <t>NO</t>
  </si>
  <si>
    <t>Nama Pemilik</t>
  </si>
  <si>
    <t>Jumlah Produksi</t>
  </si>
  <si>
    <t>Jumlah Pekerja</t>
  </si>
  <si>
    <t>Omset</t>
  </si>
  <si>
    <t>Sibo</t>
  </si>
  <si>
    <t>Purwanto</t>
  </si>
  <si>
    <t>Entong</t>
  </si>
  <si>
    <t>Kateno</t>
  </si>
  <si>
    <t>Katijem</t>
  </si>
  <si>
    <t>Situm</t>
  </si>
  <si>
    <t>Yati</t>
  </si>
  <si>
    <t>Nur</t>
  </si>
  <si>
    <t>Aris</t>
  </si>
  <si>
    <t>Karmi</t>
  </si>
  <si>
    <t>Marti</t>
  </si>
  <si>
    <t>Rofiah</t>
  </si>
  <si>
    <t>Karni</t>
  </si>
  <si>
    <t>Suminem</t>
  </si>
  <si>
    <t>Parti</t>
  </si>
  <si>
    <t>Sumini</t>
  </si>
  <si>
    <t>Waginem</t>
  </si>
  <si>
    <t>Sunarni</t>
  </si>
  <si>
    <t>Wagiyem</t>
  </si>
  <si>
    <t>Alvin Sarifudin</t>
  </si>
  <si>
    <t>Kasinem</t>
  </si>
  <si>
    <t>Suyatmi</t>
  </si>
  <si>
    <t>Mulyani</t>
  </si>
  <si>
    <t>Sutini</t>
  </si>
  <si>
    <t>Sehati</t>
  </si>
  <si>
    <t>Puspita</t>
  </si>
  <si>
    <t>Yani</t>
  </si>
  <si>
    <t>Tumini</t>
  </si>
  <si>
    <t>Dwi Wartono</t>
  </si>
  <si>
    <t>Fauzi Azmi</t>
  </si>
  <si>
    <t>Asikin</t>
  </si>
  <si>
    <t>Sihino</t>
  </si>
  <si>
    <t>Hadi Prayitno</t>
  </si>
  <si>
    <t>Suwarni</t>
  </si>
  <si>
    <t>Sriyanti</t>
  </si>
  <si>
    <t>Edi Iswanto</t>
  </si>
  <si>
    <t>Sugiarto</t>
  </si>
  <si>
    <t>Suni</t>
  </si>
  <si>
    <t>Ngadinah</t>
  </si>
  <si>
    <t>Sunarti</t>
  </si>
  <si>
    <t>Jahit</t>
  </si>
  <si>
    <t>Sutiyah</t>
  </si>
  <si>
    <t>Amini</t>
  </si>
  <si>
    <t>Partini</t>
  </si>
  <si>
    <t>Yatino</t>
  </si>
  <si>
    <t>Witi</t>
  </si>
  <si>
    <t>Narti</t>
  </si>
  <si>
    <t>Endang</t>
  </si>
  <si>
    <t>DATA MENTAH UMKM INDUSTRI MAKANAN</t>
  </si>
  <si>
    <t>Omset(000)</t>
  </si>
  <si>
    <t>DATA NORMALISASI</t>
  </si>
  <si>
    <t xml:space="preserve">NEW DATA = (Data Awal - Data Terendah) </t>
  </si>
  <si>
    <t xml:space="preserve">                               (Data Tertinggi - Data Terendah)</t>
  </si>
  <si>
    <t>ITERAS 1</t>
  </si>
  <si>
    <t>Jmlh Produksi</t>
  </si>
  <si>
    <t>Jmlh Pkrja</t>
  </si>
  <si>
    <t>Jmlh Pekerja</t>
  </si>
  <si>
    <t>Cluster 1</t>
  </si>
  <si>
    <t>Cluster 2</t>
  </si>
  <si>
    <t>Cluster 3</t>
  </si>
  <si>
    <t>Cluster Awal</t>
  </si>
  <si>
    <t>Posisi Cluster</t>
  </si>
  <si>
    <t>c1</t>
  </si>
  <si>
    <t>c2</t>
  </si>
  <si>
    <t>c3</t>
  </si>
  <si>
    <t>Jumlah Cluster</t>
  </si>
  <si>
    <t>centeroid baru</t>
  </si>
  <si>
    <t>jmlh produksi</t>
  </si>
  <si>
    <t>jmlh pekerja</t>
  </si>
  <si>
    <t>C1</t>
  </si>
  <si>
    <t>C2</t>
  </si>
  <si>
    <t>C3</t>
  </si>
  <si>
    <t>Pengelompokan data iterasi 1</t>
  </si>
  <si>
    <t>No</t>
  </si>
  <si>
    <t>Iterasi 2</t>
  </si>
  <si>
    <t>Posisi Cluster iterasi 1</t>
  </si>
  <si>
    <t>Pemilik</t>
  </si>
  <si>
    <t>pemilik</t>
  </si>
  <si>
    <t>Nama</t>
  </si>
  <si>
    <t>Jmlh produksi</t>
  </si>
  <si>
    <t>Data awal</t>
  </si>
  <si>
    <t>Jmlh Prdksi</t>
  </si>
  <si>
    <t>PENGELOMPOKAN CLUSTER ITERASI 2</t>
  </si>
  <si>
    <t>Centeroid Baru</t>
  </si>
  <si>
    <t>Jmlh.Prdksi</t>
  </si>
  <si>
    <t>Jmlh.Pkrja</t>
  </si>
  <si>
    <t>Iterasi 3</t>
  </si>
  <si>
    <t>Posisi</t>
  </si>
  <si>
    <t>Posisi Cluster iterasi 2</t>
  </si>
  <si>
    <t>Data Normalisasi Dibulatkan</t>
  </si>
  <si>
    <t>Iterasi 1</t>
  </si>
  <si>
    <t>Harti</t>
  </si>
  <si>
    <t>POSISI DI MAPS</t>
  </si>
  <si>
    <t>-8.001467877016337, 110.94236324186754</t>
  </si>
  <si>
    <t>-8.000869646143155, 110.94405324394953</t>
  </si>
  <si>
    <t>-7.996078013095501, 110.94451458390513</t>
  </si>
  <si>
    <t>-7.996011609804214, 110.94433755810272</t>
  </si>
  <si>
    <t>-7.995267892178499, 110.94435096916085</t>
  </si>
  <si>
    <t>-7.9902189789208995, 110.93834394550865</t>
  </si>
  <si>
    <t>-7.989533686590662, 110.93750441409186</t>
  </si>
  <si>
    <t>-8.001558099284578, 110.93927384516027</t>
  </si>
  <si>
    <t>-8.001048128587708, 110.94041378403283</t>
  </si>
  <si>
    <t>-8.000870169905374, 110.93699664969756</t>
  </si>
  <si>
    <t>-7.985997869092734, 110.91997887225902</t>
  </si>
  <si>
    <t>-7.986115387187872, 110.91906827247006</t>
  </si>
  <si>
    <t>-7.986436048067815, 110.92024585680441</t>
  </si>
  <si>
    <t>-7.987159860352496, 110.91823151782899</t>
  </si>
  <si>
    <t>-7.986574170146446, 110.91843000131381</t>
  </si>
  <si>
    <t>-7.985659956625658, 110.91724347711232</t>
  </si>
  <si>
    <t>-7.9850019386242845, 110.91738393307814</t>
  </si>
  <si>
    <t>-7.984168982894617, 110.918084085619</t>
  </si>
  <si>
    <t>-7.985273856541108, 110.91912503546054</t>
  </si>
  <si>
    <t>-7.986135957831354, 110.9205759407543</t>
  </si>
  <si>
    <t>-7.981322901924252, 110.93837187918061</t>
  </si>
  <si>
    <t>-7.980867519859098, 110.93280275321722</t>
  </si>
  <si>
    <t>-7.980880169367571, 110.93175109105162</t>
  </si>
  <si>
    <t>-7.980488034422757, 110.93198100909592</t>
  </si>
  <si>
    <t>-7.981394582381791, 110.93238975233434</t>
  </si>
  <si>
    <t>-7.988724249773187, 110.9335247681388</t>
  </si>
  <si>
    <t>-7.976372875715726, 110.93576486987754</t>
  </si>
  <si>
    <t>-7.978867731427629, 110.93374605481733</t>
  </si>
  <si>
    <t>-7.981219044726637, 110.93515480792105</t>
  </si>
  <si>
    <t>-7.996296598415712, 110.90570326531265</t>
  </si>
  <si>
    <t>-7.977138650872597, 110.90870863661651</t>
  </si>
  <si>
    <t>-7.9778221426150555, 110.9084199378385</t>
  </si>
  <si>
    <t>-7.976920094630455, 110.90635337306679</t>
  </si>
  <si>
    <t>-7.9758546190199135, 110.90712923756232</t>
  </si>
  <si>
    <t>-7.990392425677968, 110.90529165418154</t>
  </si>
  <si>
    <t>-7.970931503267594, 110.93771012524785</t>
  </si>
  <si>
    <t>-7.973586895493739, 110.93807753152988</t>
  </si>
  <si>
    <t>-7.974762692087949, 110.94050139683873</t>
  </si>
  <si>
    <t>-7.973481456728313, 110.94958716948618</t>
  </si>
  <si>
    <t>-7.974147976741192, 110.94837508271961</t>
  </si>
  <si>
    <t>-7.966700925375672, 110.9378128374468</t>
  </si>
  <si>
    <t>-7.967757460316665, 110.93709109023392</t>
  </si>
  <si>
    <t>-7.968490108761456, 110.93648211603828</t>
  </si>
  <si>
    <t>-7.959708666550694, 110.93086637949864</t>
  </si>
  <si>
    <t>-7.960596082118873, 110.93084299823929</t>
  </si>
  <si>
    <t>-7.948940852498355, 110.92998213551198</t>
  </si>
  <si>
    <t>-7.948984765429331, 110.92865476493688</t>
  </si>
  <si>
    <t>-7.9451401972151485, 110.97079134460492</t>
  </si>
  <si>
    <t>-7.945110142791096, 110.96956234242903</t>
  </si>
  <si>
    <t>-7.942213369983825, 110.95695576531044</t>
  </si>
  <si>
    <t>Marwanto</t>
  </si>
  <si>
    <t>PRODUK</t>
  </si>
  <si>
    <t>Peyek</t>
  </si>
  <si>
    <t>Tahu</t>
  </si>
  <si>
    <t>Tempe Kripik</t>
  </si>
  <si>
    <t>Rambak</t>
  </si>
  <si>
    <t>Karak</t>
  </si>
  <si>
    <t>Rengginang</t>
  </si>
  <si>
    <t>Krupuk</t>
  </si>
  <si>
    <t>Roti</t>
  </si>
  <si>
    <t>Jenang</t>
  </si>
  <si>
    <t>Gethuk</t>
  </si>
  <si>
    <t>TempeKripik</t>
  </si>
  <si>
    <t>Kripik pisang</t>
  </si>
  <si>
    <t>Onde-onde</t>
  </si>
  <si>
    <t>Opak</t>
  </si>
  <si>
    <t>Donat</t>
  </si>
  <si>
    <t>id</t>
  </si>
  <si>
    <t>Alamat</t>
  </si>
  <si>
    <t>JmlProduksi</t>
  </si>
  <si>
    <t>JmlPekerja</t>
  </si>
  <si>
    <t>Koordinat</t>
  </si>
  <si>
    <t>JenisUsaha</t>
  </si>
  <si>
    <t>SQRT(((B8-$M$7)^2)+((C8-$N$7)^2)+((D8-$O$7)^2))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</si>
</sst>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9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12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1" xfId="0" applyBorder="1"/>
    <xf numFmtId="0" fontId="0" fillId="0" borderId="12" xfId="0" applyBorder="1"/>
    <xf numFmtId="0" fontId="0" fillId="0" borderId="7" xfId="0" applyFill="1" applyBorder="1"/>
    <xf numFmtId="0" fontId="0" fillId="8" borderId="8" xfId="0" applyFill="1" applyBorder="1"/>
    <xf numFmtId="0" fontId="0" fillId="8" borderId="7" xfId="0" applyFill="1" applyBorder="1"/>
    <xf numFmtId="0" fontId="0" fillId="8" borderId="9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5" xfId="0" applyFill="1" applyBorder="1" applyAlignment="1">
      <alignment horizontal="center" vertical="center"/>
    </xf>
    <xf numFmtId="0" fontId="0" fillId="0" borderId="7" xfId="0" applyBorder="1"/>
    <xf numFmtId="0" fontId="0" fillId="4" borderId="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8" borderId="0" xfId="0" applyFill="1" applyBorder="1"/>
    <xf numFmtId="0" fontId="3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5" borderId="15" xfId="0" applyFont="1" applyFill="1" applyBorder="1" applyAlignment="1">
      <alignment horizontal="left"/>
    </xf>
    <xf numFmtId="0" fontId="0" fillId="6" borderId="1" xfId="0" applyFill="1" applyBorder="1"/>
    <xf numFmtId="0" fontId="0" fillId="6" borderId="1" xfId="0" applyNumberForma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0" xfId="0" applyFill="1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1" xfId="0" applyBorder="1"/>
    <xf numFmtId="0" fontId="0" fillId="9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/>
    </xf>
    <xf numFmtId="2" fontId="0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0" fillId="0" borderId="1" xfId="0" applyBorder="1" applyAlignment="1"/>
    <xf numFmtId="0" fontId="2" fillId="11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/>
    <xf numFmtId="0" fontId="0" fillId="0" borderId="0" xfId="0" applyAlignment="1"/>
    <xf numFmtId="2" fontId="0" fillId="0" borderId="0" xfId="0" applyNumberFormat="1"/>
    <xf numFmtId="2" fontId="0" fillId="0" borderId="0" xfId="1" applyNumberFormat="1" applyFont="1"/>
    <xf numFmtId="164" fontId="4" fillId="2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4" borderId="0" xfId="0" applyFill="1"/>
    <xf numFmtId="2" fontId="0" fillId="4" borderId="1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104775</xdr:colOff>
      <xdr:row>4</xdr:row>
      <xdr:rowOff>133350</xdr:rowOff>
    </xdr:from>
    <xdr:to>
      <xdr:col>25</xdr:col>
      <xdr:colOff>184547</xdr:colOff>
      <xdr:row>4</xdr:row>
      <xdr:rowOff>136921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2153900" y="919163"/>
          <a:ext cx="1901428" cy="35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issystem\Downloads\Daftar%20Data%20Aw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1"/>
    </sheetNames>
    <sheetDataSet>
      <sheetData sheetId="0">
        <row r="1">
          <cell r="B1" t="str">
            <v>Nama</v>
          </cell>
          <cell r="C1" t="str">
            <v>Jumlah Produksi</v>
          </cell>
          <cell r="D1" t="str">
            <v>Jml Pekerja</v>
          </cell>
          <cell r="E1" t="str">
            <v>Omset</v>
          </cell>
        </row>
        <row r="2">
          <cell r="B2" t="str">
            <v>Sibo</v>
          </cell>
          <cell r="C2" t="str">
            <v>0.01424242</v>
          </cell>
          <cell r="D2" t="str">
            <v>0.00000000</v>
          </cell>
          <cell r="E2" t="str">
            <v>0.01694915</v>
          </cell>
        </row>
        <row r="3">
          <cell r="B3" t="str">
            <v>Purwanto</v>
          </cell>
          <cell r="C3" t="str">
            <v>0.02528096</v>
          </cell>
          <cell r="D3" t="str">
            <v>0.87500000</v>
          </cell>
          <cell r="E3" t="str">
            <v>0.07093534</v>
          </cell>
        </row>
        <row r="4">
          <cell r="B4" t="str">
            <v>Entong</v>
          </cell>
          <cell r="C4" t="str">
            <v>0.01443473</v>
          </cell>
          <cell r="D4" t="str">
            <v>0.12500000</v>
          </cell>
          <cell r="E4" t="str">
            <v>0.01632141</v>
          </cell>
        </row>
        <row r="5">
          <cell r="B5" t="str">
            <v>Harti</v>
          </cell>
          <cell r="C5" t="str">
            <v>0.01424242</v>
          </cell>
          <cell r="D5" t="str">
            <v>0.12500000</v>
          </cell>
          <cell r="E5" t="str">
            <v>0.01694915</v>
          </cell>
        </row>
        <row r="6">
          <cell r="B6" t="str">
            <v>Kateno</v>
          </cell>
          <cell r="C6" t="str">
            <v>0.01706167</v>
          </cell>
          <cell r="D6" t="str">
            <v>0.12500000</v>
          </cell>
          <cell r="E6" t="str">
            <v>0.04896422</v>
          </cell>
        </row>
        <row r="7">
          <cell r="B7" t="str">
            <v>Katijem</v>
          </cell>
          <cell r="C7" t="str">
            <v>0.01182317</v>
          </cell>
          <cell r="D7" t="str">
            <v>0.12500000</v>
          </cell>
          <cell r="E7" t="str">
            <v>0.03013183</v>
          </cell>
        </row>
        <row r="8">
          <cell r="B8" t="str">
            <v>Situm</v>
          </cell>
          <cell r="C8" t="str">
            <v>0.01706167</v>
          </cell>
          <cell r="D8" t="str">
            <v>0.12500000</v>
          </cell>
          <cell r="E8" t="str">
            <v>0.06936598</v>
          </cell>
        </row>
        <row r="9">
          <cell r="B9" t="str">
            <v>Yati</v>
          </cell>
          <cell r="C9" t="str">
            <v>0.01706167</v>
          </cell>
          <cell r="D9" t="str">
            <v>0.12500000</v>
          </cell>
          <cell r="E9" t="str">
            <v>0.05335844</v>
          </cell>
        </row>
        <row r="10">
          <cell r="B10" t="str">
            <v>Nur</v>
          </cell>
          <cell r="C10" t="str">
            <v>0.00000000</v>
          </cell>
          <cell r="D10" t="str">
            <v>0.00000000</v>
          </cell>
          <cell r="E10" t="str">
            <v>0.00000000</v>
          </cell>
        </row>
        <row r="11">
          <cell r="B11" t="str">
            <v>Aris</v>
          </cell>
          <cell r="C11" t="str">
            <v>0.01424242</v>
          </cell>
          <cell r="D11" t="str">
            <v>0.12500000</v>
          </cell>
          <cell r="E11" t="str">
            <v>0.01694915</v>
          </cell>
        </row>
        <row r="12">
          <cell r="B12" t="str">
            <v>Karmi</v>
          </cell>
          <cell r="C12" t="str">
            <v>0.19345533</v>
          </cell>
          <cell r="D12" t="str">
            <v>0.12500000</v>
          </cell>
          <cell r="E12" t="str">
            <v>0.18644068</v>
          </cell>
        </row>
        <row r="13">
          <cell r="B13" t="str">
            <v>Marti</v>
          </cell>
          <cell r="C13" t="str">
            <v>0.29730229</v>
          </cell>
          <cell r="D13" t="str">
            <v>0.25000000</v>
          </cell>
          <cell r="E13" t="str">
            <v>0.28813559</v>
          </cell>
        </row>
        <row r="14">
          <cell r="B14" t="str">
            <v>Rofiah</v>
          </cell>
          <cell r="C14" t="str">
            <v>0.29730229</v>
          </cell>
          <cell r="D14" t="str">
            <v>0.25000000</v>
          </cell>
          <cell r="E14" t="str">
            <v>0.28813559</v>
          </cell>
        </row>
        <row r="15">
          <cell r="B15" t="str">
            <v>Karni</v>
          </cell>
          <cell r="C15" t="str">
            <v>0.19345533</v>
          </cell>
          <cell r="D15" t="str">
            <v>0.12500000</v>
          </cell>
          <cell r="E15" t="str">
            <v>0.18644068</v>
          </cell>
        </row>
        <row r="16">
          <cell r="B16" t="str">
            <v>Suminem</v>
          </cell>
          <cell r="C16" t="str">
            <v>0.19345533</v>
          </cell>
          <cell r="D16" t="str">
            <v>0.12500000</v>
          </cell>
          <cell r="E16" t="str">
            <v>0.18644068</v>
          </cell>
        </row>
        <row r="17">
          <cell r="B17" t="str">
            <v>Parti</v>
          </cell>
          <cell r="C17" t="str">
            <v>0.29730229</v>
          </cell>
          <cell r="D17" t="str">
            <v>0.25000000</v>
          </cell>
          <cell r="E17" t="str">
            <v>0.28813559</v>
          </cell>
        </row>
        <row r="18">
          <cell r="B18" t="str">
            <v>Sumini</v>
          </cell>
          <cell r="C18" t="str">
            <v>0.19345533</v>
          </cell>
          <cell r="D18" t="str">
            <v>0.12500000</v>
          </cell>
          <cell r="E18" t="str">
            <v>0.18644068</v>
          </cell>
        </row>
        <row r="19">
          <cell r="B19" t="str">
            <v>Waginem</v>
          </cell>
          <cell r="C19" t="str">
            <v>0.07806983</v>
          </cell>
          <cell r="D19" t="str">
            <v>0.12500000</v>
          </cell>
          <cell r="E19" t="str">
            <v>0.06967985</v>
          </cell>
        </row>
        <row r="20">
          <cell r="B20" t="str">
            <v>Sunarni</v>
          </cell>
          <cell r="C20" t="str">
            <v>0.07806983</v>
          </cell>
          <cell r="D20" t="str">
            <v>0.12500000</v>
          </cell>
          <cell r="E20" t="str">
            <v>0.06967985</v>
          </cell>
        </row>
        <row r="21">
          <cell r="B21" t="str">
            <v>Wagiyem</v>
          </cell>
          <cell r="C21" t="str">
            <v>0.03191563</v>
          </cell>
          <cell r="D21" t="str">
            <v>0.00000000</v>
          </cell>
          <cell r="E21" t="str">
            <v>0.02636535</v>
          </cell>
        </row>
        <row r="22">
          <cell r="B22" t="str">
            <v>Alvin Sarifudin</v>
          </cell>
          <cell r="C22" t="str">
            <v>0.20614774</v>
          </cell>
          <cell r="D22" t="str">
            <v>0.25000000</v>
          </cell>
          <cell r="E22" t="str">
            <v>0.17137476</v>
          </cell>
        </row>
        <row r="23">
          <cell r="B23" t="str">
            <v>Kasinem</v>
          </cell>
          <cell r="C23" t="str">
            <v>1.00000000</v>
          </cell>
          <cell r="D23" t="str">
            <v>1.00000000</v>
          </cell>
          <cell r="E23" t="str">
            <v>1.00000000</v>
          </cell>
        </row>
        <row r="24">
          <cell r="B24" t="str">
            <v>Suyatmi</v>
          </cell>
          <cell r="C24" t="str">
            <v>1.00000000</v>
          </cell>
          <cell r="D24" t="str">
            <v>1.00000000</v>
          </cell>
          <cell r="E24" t="str">
            <v>1.00000000</v>
          </cell>
        </row>
        <row r="25">
          <cell r="B25" t="str">
            <v>Mulyani</v>
          </cell>
          <cell r="C25" t="str">
            <v>0.32384095</v>
          </cell>
          <cell r="D25" t="str">
            <v>0.25000000</v>
          </cell>
          <cell r="E25" t="str">
            <v>0.40677966</v>
          </cell>
        </row>
        <row r="26">
          <cell r="B26" t="str">
            <v>Sutini</v>
          </cell>
          <cell r="C26" t="str">
            <v>1.00000000</v>
          </cell>
          <cell r="D26" t="str">
            <v>1.00000000</v>
          </cell>
          <cell r="E26" t="str">
            <v>1.00000000</v>
          </cell>
        </row>
        <row r="27">
          <cell r="B27" t="str">
            <v>Marwanto</v>
          </cell>
          <cell r="C27" t="str">
            <v>0.02528481</v>
          </cell>
          <cell r="D27" t="str">
            <v>0.75000000</v>
          </cell>
          <cell r="E27" t="str">
            <v>0.06151915</v>
          </cell>
        </row>
        <row r="28">
          <cell r="B28" t="str">
            <v>Sehati</v>
          </cell>
          <cell r="C28" t="str">
            <v>0.12422403</v>
          </cell>
          <cell r="D28" t="str">
            <v>0.50000000</v>
          </cell>
          <cell r="E28" t="str">
            <v>0.32203390</v>
          </cell>
        </row>
        <row r="29">
          <cell r="B29" t="str">
            <v>Puspita</v>
          </cell>
          <cell r="C29" t="str">
            <v>1.00000000</v>
          </cell>
          <cell r="D29" t="str">
            <v>0.37500000</v>
          </cell>
          <cell r="E29" t="str">
            <v>1.00000000</v>
          </cell>
        </row>
        <row r="30">
          <cell r="B30" t="str">
            <v>Yani</v>
          </cell>
          <cell r="C30" t="str">
            <v>0.22134016</v>
          </cell>
          <cell r="D30" t="str">
            <v>0.25000000</v>
          </cell>
          <cell r="E30" t="str">
            <v>0.39500942</v>
          </cell>
        </row>
        <row r="31">
          <cell r="B31" t="str">
            <v>Tumini</v>
          </cell>
          <cell r="C31" t="str">
            <v>0.01424242</v>
          </cell>
          <cell r="D31" t="str">
            <v>0.00000000</v>
          </cell>
          <cell r="E31" t="str">
            <v>0.01694915</v>
          </cell>
        </row>
        <row r="32">
          <cell r="B32" t="str">
            <v>Dwi Wartono</v>
          </cell>
          <cell r="C32" t="str">
            <v>0.01424242</v>
          </cell>
          <cell r="D32" t="str">
            <v>0.25000000</v>
          </cell>
          <cell r="E32" t="str">
            <v>0.01694915</v>
          </cell>
        </row>
        <row r="33">
          <cell r="B33" t="str">
            <v>Fauzi Azmi</v>
          </cell>
          <cell r="C33" t="str">
            <v>0.01424242</v>
          </cell>
          <cell r="D33" t="str">
            <v>0.00000000</v>
          </cell>
          <cell r="E33" t="str">
            <v>0.01694915</v>
          </cell>
        </row>
        <row r="34">
          <cell r="B34" t="str">
            <v>Asikin</v>
          </cell>
          <cell r="C34" t="str">
            <v>0.01424242</v>
          </cell>
          <cell r="D34" t="str">
            <v>0.12500000</v>
          </cell>
          <cell r="E34" t="str">
            <v>0.01694915</v>
          </cell>
        </row>
        <row r="35">
          <cell r="B35" t="str">
            <v>Sihino</v>
          </cell>
          <cell r="C35" t="str">
            <v>0.01424242</v>
          </cell>
          <cell r="D35" t="str">
            <v>0.12500000</v>
          </cell>
          <cell r="E35" t="str">
            <v>0.01694915</v>
          </cell>
        </row>
        <row r="36">
          <cell r="B36" t="str">
            <v>Hadi Prayitno</v>
          </cell>
          <cell r="C36" t="str">
            <v>0.01424242</v>
          </cell>
          <cell r="D36" t="str">
            <v>0.12500000</v>
          </cell>
          <cell r="E36" t="str">
            <v>0.01694915</v>
          </cell>
        </row>
        <row r="37">
          <cell r="B37" t="str">
            <v>Suwarni</v>
          </cell>
          <cell r="C37" t="str">
            <v>0.02037708</v>
          </cell>
          <cell r="D37" t="str">
            <v>0.12500000</v>
          </cell>
          <cell r="E37" t="str">
            <v>0.32203390</v>
          </cell>
        </row>
        <row r="38">
          <cell r="B38" t="str">
            <v>Sriyanti</v>
          </cell>
          <cell r="C38" t="str">
            <v>0.00653082</v>
          </cell>
          <cell r="D38" t="str">
            <v>0.00000000</v>
          </cell>
          <cell r="E38" t="str">
            <v>0.20903955</v>
          </cell>
        </row>
        <row r="39">
          <cell r="B39" t="str">
            <v>Edi Iswanto</v>
          </cell>
          <cell r="C39" t="str">
            <v>0.00653082</v>
          </cell>
          <cell r="D39" t="str">
            <v>0.25000000</v>
          </cell>
          <cell r="E39" t="str">
            <v>0.20903955</v>
          </cell>
        </row>
        <row r="40">
          <cell r="B40" t="str">
            <v>Sugiarto</v>
          </cell>
          <cell r="C40" t="str">
            <v>0.00345387</v>
          </cell>
          <cell r="D40" t="str">
            <v>0.12500000</v>
          </cell>
          <cell r="E40" t="str">
            <v>0.09604520</v>
          </cell>
        </row>
        <row r="41">
          <cell r="B41" t="str">
            <v>Suni</v>
          </cell>
          <cell r="C41" t="str">
            <v>0.00345387</v>
          </cell>
          <cell r="D41" t="str">
            <v>0.25000000</v>
          </cell>
          <cell r="E41" t="str">
            <v>0.09604520</v>
          </cell>
        </row>
        <row r="42">
          <cell r="B42" t="str">
            <v>Ngadinah</v>
          </cell>
          <cell r="C42" t="str">
            <v>0.06714667</v>
          </cell>
          <cell r="D42" t="str">
            <v>0.25000000</v>
          </cell>
          <cell r="E42" t="str">
            <v>0.05021971</v>
          </cell>
        </row>
        <row r="43">
          <cell r="B43" t="str">
            <v>Sunarti</v>
          </cell>
          <cell r="C43" t="str">
            <v>0.04251187</v>
          </cell>
          <cell r="D43" t="str">
            <v>0.12500000</v>
          </cell>
          <cell r="E43" t="str">
            <v>0.05084746</v>
          </cell>
        </row>
        <row r="44">
          <cell r="B44" t="str">
            <v>Jahit</v>
          </cell>
          <cell r="C44" t="str">
            <v>0.01424242</v>
          </cell>
          <cell r="D44" t="str">
            <v>0.00000000</v>
          </cell>
          <cell r="E44" t="str">
            <v>0.01694915</v>
          </cell>
        </row>
        <row r="45">
          <cell r="B45" t="str">
            <v>Sutiyah</v>
          </cell>
          <cell r="C45" t="str">
            <v>0.06714667</v>
          </cell>
          <cell r="D45" t="str">
            <v>0.25000000</v>
          </cell>
          <cell r="E45" t="str">
            <v>0.05335844</v>
          </cell>
        </row>
        <row r="46">
          <cell r="B46" t="str">
            <v>Amini</v>
          </cell>
          <cell r="C46" t="str">
            <v>0.04251187</v>
          </cell>
          <cell r="D46" t="str">
            <v>0.12500000</v>
          </cell>
          <cell r="E46" t="str">
            <v>0.05084746</v>
          </cell>
        </row>
        <row r="47">
          <cell r="B47" t="str">
            <v>Partini</v>
          </cell>
          <cell r="C47" t="str">
            <v>0.04251187</v>
          </cell>
          <cell r="D47" t="str">
            <v>0.00000000</v>
          </cell>
          <cell r="E47" t="str">
            <v>0.01051475</v>
          </cell>
        </row>
        <row r="48">
          <cell r="B48" t="str">
            <v>Yatino</v>
          </cell>
          <cell r="C48" t="str">
            <v>0.04251187</v>
          </cell>
          <cell r="D48" t="str">
            <v>0.00000000</v>
          </cell>
          <cell r="E48" t="str">
            <v>0.05210295</v>
          </cell>
        </row>
        <row r="49">
          <cell r="B49" t="str">
            <v>Witi</v>
          </cell>
          <cell r="C49" t="str">
            <v>0.27039823</v>
          </cell>
          <cell r="D49" t="str">
            <v>0.00000000</v>
          </cell>
          <cell r="E49" t="str">
            <v>0.05084746</v>
          </cell>
        </row>
        <row r="50">
          <cell r="B50" t="str">
            <v>Narti</v>
          </cell>
          <cell r="C50" t="str">
            <v>0.04251187</v>
          </cell>
          <cell r="D50" t="str">
            <v>0.12500000</v>
          </cell>
          <cell r="E50" t="str">
            <v>0.02071563</v>
          </cell>
        </row>
        <row r="51">
          <cell r="B51" t="str">
            <v>Endang</v>
          </cell>
          <cell r="C51" t="str">
            <v>0.07099285</v>
          </cell>
          <cell r="D51" t="str">
            <v>0.12500000</v>
          </cell>
          <cell r="E51" t="str">
            <v>0.05084746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4"/>
  <sheetViews>
    <sheetView tabSelected="1" topLeftCell="A30" zoomScaleNormal="100" workbookViewId="0">
      <pane xSplit="2" topLeftCell="J1" activePane="topRight" state="frozen"/>
      <selection activeCell="A30" sqref="A30"/>
      <selection pane="topRight" activeCell="Y38" sqref="Y38"/>
    </sheetView>
  </sheetViews>
  <sheetFormatPr defaultRowHeight="15" x14ac:dyDescent="0.25"/>
  <cols>
    <col min="1" max="1" width="4" customWidth="1"/>
    <col min="2" max="2" width="18.28515625" customWidth="1"/>
    <col min="3" max="3" width="17" customWidth="1"/>
    <col min="4" max="4" width="16.85546875" customWidth="1"/>
    <col min="5" max="5" width="12.42578125" customWidth="1"/>
    <col min="6" max="6" width="37.5703125" customWidth="1"/>
    <col min="7" max="7" width="16" customWidth="1"/>
    <col min="10" max="10" width="5.28515625" customWidth="1"/>
    <col min="11" max="11" width="16.28515625" customWidth="1"/>
    <col min="12" max="12" width="15.28515625" customWidth="1"/>
    <col min="13" max="13" width="11.5703125" style="106" customWidth="1"/>
    <col min="14" max="16" width="9.140625" style="102"/>
    <col min="18" max="20" width="9.140625" style="101"/>
    <col min="21" max="21" width="5" customWidth="1"/>
    <col min="22" max="22" width="15.28515625" customWidth="1"/>
    <col min="23" max="23" width="12" customWidth="1"/>
  </cols>
  <sheetData>
    <row r="1" spans="1:26" x14ac:dyDescent="0.25">
      <c r="A1" s="99" t="s">
        <v>53</v>
      </c>
      <c r="B1" s="100"/>
      <c r="C1" s="100"/>
      <c r="D1" s="100"/>
      <c r="E1" s="100"/>
      <c r="J1" s="79" t="s">
        <v>55</v>
      </c>
      <c r="K1" s="80"/>
      <c r="L1" s="80"/>
      <c r="M1" s="80"/>
    </row>
    <row r="3" spans="1:26" ht="15.75" x14ac:dyDescent="0.25">
      <c r="A3" s="3" t="s">
        <v>0</v>
      </c>
      <c r="B3" s="3" t="s">
        <v>1</v>
      </c>
      <c r="C3" s="3" t="s">
        <v>2</v>
      </c>
      <c r="D3" s="3" t="s">
        <v>3</v>
      </c>
      <c r="E3" s="73" t="s">
        <v>54</v>
      </c>
      <c r="F3" s="77" t="s">
        <v>97</v>
      </c>
      <c r="G3" s="3" t="s">
        <v>149</v>
      </c>
      <c r="J3" s="4" t="s">
        <v>0</v>
      </c>
      <c r="K3" s="4" t="s">
        <v>2</v>
      </c>
      <c r="L3" s="4" t="s">
        <v>3</v>
      </c>
      <c r="M3" s="103" t="s">
        <v>4</v>
      </c>
      <c r="U3" s="81" t="s">
        <v>56</v>
      </c>
      <c r="V3" s="81"/>
      <c r="W3" s="81"/>
      <c r="X3" s="81"/>
      <c r="Y3" s="81"/>
      <c r="Z3" s="81"/>
    </row>
    <row r="4" spans="1:26" ht="15.75" x14ac:dyDescent="0.25">
      <c r="A4" s="1">
        <v>1</v>
      </c>
      <c r="B4" s="2" t="s">
        <v>5</v>
      </c>
      <c r="C4" s="1">
        <v>7405</v>
      </c>
      <c r="D4" s="1">
        <v>1</v>
      </c>
      <c r="E4" s="74">
        <v>10800</v>
      </c>
      <c r="F4" s="76" t="s">
        <v>98</v>
      </c>
      <c r="G4" s="76" t="s">
        <v>150</v>
      </c>
      <c r="J4" s="5">
        <v>1</v>
      </c>
      <c r="K4" s="71">
        <f>(C4-C12)/(C25-C12)</f>
        <v>1.4242417249363457E-2</v>
      </c>
      <c r="L4" s="72">
        <f>(D4-$D$12)/($D$25-$D$12)</f>
        <v>0</v>
      </c>
      <c r="M4" s="104">
        <f>(E4-E12)/(E28-E12)</f>
        <v>1.6949152542372881E-2</v>
      </c>
      <c r="N4" s="102" t="str">
        <f>INDEX([1]Sheet!$C:$C,MATCH($B:$B,[1]Sheet!$B:$B,0))</f>
        <v>0.01424242</v>
      </c>
      <c r="O4" s="102" t="str">
        <f>INDEX([1]Sheet!$D:$D,MATCH($B:$B,[1]Sheet!$B:$B,0))</f>
        <v>0.00000000</v>
      </c>
      <c r="P4" s="102" t="str">
        <f>INDEX([1]Sheet!$E:$E,MATCH($B:$B,[1]Sheet!$B:$B,0))</f>
        <v>0.01694915</v>
      </c>
      <c r="Q4" s="101">
        <f>K4-N4</f>
        <v>-2.7506365431889668E-9</v>
      </c>
      <c r="R4" s="101">
        <f>L4-O4</f>
        <v>0</v>
      </c>
      <c r="S4" s="101">
        <f>M4-P4</f>
        <v>2.5423728816642566E-9</v>
      </c>
      <c r="U4" s="81"/>
      <c r="V4" s="81"/>
      <c r="W4" s="81"/>
      <c r="X4" s="81"/>
      <c r="Y4" s="81"/>
      <c r="Z4" s="81"/>
    </row>
    <row r="5" spans="1:26" ht="15.75" x14ac:dyDescent="0.25">
      <c r="A5" s="1">
        <v>2</v>
      </c>
      <c r="B5" s="2" t="s">
        <v>6</v>
      </c>
      <c r="C5" s="1">
        <v>10276</v>
      </c>
      <c r="D5" s="1">
        <v>8</v>
      </c>
      <c r="E5" s="74">
        <v>25000</v>
      </c>
      <c r="F5" s="9" t="s">
        <v>99</v>
      </c>
      <c r="G5" s="9" t="s">
        <v>151</v>
      </c>
      <c r="J5" s="6">
        <v>2</v>
      </c>
      <c r="K5" s="12">
        <f>(C5-C12)/(C25-C12)</f>
        <v>2.5284809883152948E-2</v>
      </c>
      <c r="L5" s="72">
        <f t="shared" ref="L5:L53" si="0">(D5-$D$12)/($D$25-$D$12)</f>
        <v>0.875</v>
      </c>
      <c r="M5" s="105">
        <f>(E5-E12)/(E25-E12)</f>
        <v>6.1519146264908973E-2</v>
      </c>
      <c r="N5" s="102" t="str">
        <f>INDEX([1]Sheet!$C:$C,MATCH(B:B,[1]Sheet!$B:$B,0))</f>
        <v>0.02528096</v>
      </c>
      <c r="O5" s="102" t="str">
        <f>INDEX([1]Sheet!$D:$D,MATCH($B:$B,[1]Sheet!$B:$B,0))</f>
        <v>0.87500000</v>
      </c>
      <c r="P5" s="102" t="str">
        <f>INDEX([1]Sheet!$E:$E,MATCH($B:$B,[1]Sheet!$B:$B,0))</f>
        <v>0.07093534</v>
      </c>
      <c r="Q5" s="101">
        <f t="shared" ref="Q5:Q53" si="1">K5-N5</f>
        <v>3.8498831529468203E-6</v>
      </c>
      <c r="R5" s="101">
        <f t="shared" ref="R5:R53" si="2">L5-O5</f>
        <v>0</v>
      </c>
      <c r="S5" s="101">
        <f t="shared" ref="S5:S53" si="3">M5-P5</f>
        <v>-9.416193735091026E-3</v>
      </c>
      <c r="U5" s="81"/>
      <c r="V5" s="81"/>
      <c r="W5" s="81"/>
      <c r="X5" s="81"/>
      <c r="Y5" s="81"/>
      <c r="Z5" s="81"/>
    </row>
    <row r="6" spans="1:26" ht="15.75" x14ac:dyDescent="0.25">
      <c r="A6" s="1">
        <v>3</v>
      </c>
      <c r="B6" s="2" t="s">
        <v>7</v>
      </c>
      <c r="C6" s="1">
        <v>7455</v>
      </c>
      <c r="D6" s="1">
        <v>2</v>
      </c>
      <c r="E6" s="74">
        <v>10600</v>
      </c>
      <c r="F6" s="9" t="s">
        <v>100</v>
      </c>
      <c r="G6" s="9" t="s">
        <v>152</v>
      </c>
      <c r="J6" s="5">
        <v>3</v>
      </c>
      <c r="K6" s="12">
        <f>(C6-C12)/(C25-C12)</f>
        <v>1.4434726420972469E-2</v>
      </c>
      <c r="L6" s="72">
        <f t="shared" si="0"/>
        <v>0.125</v>
      </c>
      <c r="M6" s="105">
        <f>(E6-E12)/(E25-E12)</f>
        <v>1.6321406151914627E-2</v>
      </c>
      <c r="N6" s="102" t="str">
        <f>INDEX([1]Sheet!$C:$C,MATCH(B:B,[1]Sheet!$B:$B,0))</f>
        <v>0.01443473</v>
      </c>
      <c r="O6" s="102" t="str">
        <f>INDEX([1]Sheet!$D:$D,MATCH($B:$B,[1]Sheet!$B:$B,0))</f>
        <v>0.12500000</v>
      </c>
      <c r="P6" s="102" t="str">
        <f>INDEX([1]Sheet!$E:$E,MATCH($B:$B,[1]Sheet!$B:$B,0))</f>
        <v>0.01632141</v>
      </c>
      <c r="Q6" s="101">
        <f t="shared" si="1"/>
        <v>-3.5790275309394159E-9</v>
      </c>
      <c r="R6" s="101">
        <f t="shared" si="2"/>
        <v>0</v>
      </c>
      <c r="S6" s="101">
        <f t="shared" si="3"/>
        <v>-3.8480853746525323E-9</v>
      </c>
      <c r="U6" s="78" t="s">
        <v>57</v>
      </c>
      <c r="V6" s="78"/>
      <c r="W6" s="78"/>
      <c r="X6" s="78"/>
      <c r="Y6" s="78"/>
      <c r="Z6" s="78"/>
    </row>
    <row r="7" spans="1:26" ht="15.75" x14ac:dyDescent="0.25">
      <c r="A7" s="1">
        <v>4</v>
      </c>
      <c r="B7" s="2" t="s">
        <v>96</v>
      </c>
      <c r="C7" s="1">
        <v>7405</v>
      </c>
      <c r="D7" s="1">
        <v>2</v>
      </c>
      <c r="E7" s="74">
        <v>10800</v>
      </c>
      <c r="F7" s="9" t="s">
        <v>101</v>
      </c>
      <c r="G7" s="9" t="s">
        <v>152</v>
      </c>
      <c r="J7" s="6">
        <v>4</v>
      </c>
      <c r="K7" s="12">
        <f>(C7-C12)/(C25-C12)</f>
        <v>1.4242417249363457E-2</v>
      </c>
      <c r="L7" s="72">
        <f t="shared" si="0"/>
        <v>0.125</v>
      </c>
      <c r="M7" s="105">
        <f>(E7-E12)/(E25-E12)</f>
        <v>1.6949152542372881E-2</v>
      </c>
      <c r="N7" s="102" t="str">
        <f>INDEX([1]Sheet!$C:$C,MATCH(B:B,[1]Sheet!$B:$B,0))</f>
        <v>0.01424242</v>
      </c>
      <c r="O7" s="102" t="str">
        <f>INDEX([1]Sheet!$D:$D,MATCH($B:$B,[1]Sheet!$B:$B,0))</f>
        <v>0.12500000</v>
      </c>
      <c r="P7" s="102" t="str">
        <f>INDEX([1]Sheet!$E:$E,MATCH($B:$B,[1]Sheet!$B:$B,0))</f>
        <v>0.01694915</v>
      </c>
      <c r="Q7" s="101">
        <f t="shared" si="1"/>
        <v>-2.7506365431889668E-9</v>
      </c>
      <c r="R7" s="101">
        <f t="shared" si="2"/>
        <v>0</v>
      </c>
      <c r="S7" s="101">
        <f t="shared" si="3"/>
        <v>2.5423728816642566E-9</v>
      </c>
    </row>
    <row r="8" spans="1:26" ht="15.75" x14ac:dyDescent="0.25">
      <c r="A8" s="1">
        <v>5</v>
      </c>
      <c r="B8" s="2" t="s">
        <v>8</v>
      </c>
      <c r="C8" s="1">
        <v>8138</v>
      </c>
      <c r="D8" s="1">
        <v>2</v>
      </c>
      <c r="E8" s="74">
        <v>21000</v>
      </c>
      <c r="F8" s="9" t="s">
        <v>102</v>
      </c>
      <c r="G8" s="9" t="s">
        <v>152</v>
      </c>
      <c r="J8" s="5">
        <v>5</v>
      </c>
      <c r="K8" s="12">
        <f>(C8-C12)/(C25-C12)</f>
        <v>1.7061669705151578E-2</v>
      </c>
      <c r="L8" s="72">
        <f t="shared" si="0"/>
        <v>0.125</v>
      </c>
      <c r="M8" s="105">
        <f>(E8-E12)/(E25-E12)</f>
        <v>4.8964218455743877E-2</v>
      </c>
      <c r="N8" s="102" t="str">
        <f>INDEX([1]Sheet!$C:$C,MATCH(B:B,[1]Sheet!$B:$B,0))</f>
        <v>0.01706167</v>
      </c>
      <c r="O8" s="102" t="str">
        <f>INDEX([1]Sheet!$D:$D,MATCH($B:$B,[1]Sheet!$B:$B,0))</f>
        <v>0.12500000</v>
      </c>
      <c r="P8" s="102" t="str">
        <f>INDEX([1]Sheet!$E:$E,MATCH($B:$B,[1]Sheet!$B:$B,0))</f>
        <v>0.04896422</v>
      </c>
      <c r="Q8" s="101">
        <f t="shared" si="1"/>
        <v>-2.9484842345439688E-10</v>
      </c>
      <c r="R8" s="101">
        <f t="shared" si="2"/>
        <v>0</v>
      </c>
      <c r="S8" s="101">
        <f t="shared" si="3"/>
        <v>-1.5442561257517085E-9</v>
      </c>
      <c r="V8">
        <f>R4+R5</f>
        <v>0</v>
      </c>
    </row>
    <row r="9" spans="1:26" ht="15.75" x14ac:dyDescent="0.25">
      <c r="A9" s="1">
        <v>6</v>
      </c>
      <c r="B9" s="2" t="s">
        <v>9</v>
      </c>
      <c r="C9" s="1">
        <v>6776</v>
      </c>
      <c r="D9" s="1">
        <v>2</v>
      </c>
      <c r="E9" s="74">
        <v>15000</v>
      </c>
      <c r="F9" s="9" t="s">
        <v>103</v>
      </c>
      <c r="G9" s="9" t="s">
        <v>152</v>
      </c>
      <c r="J9" s="6">
        <v>6</v>
      </c>
      <c r="K9" s="12">
        <f>(C9-C12)/(C25-C12)</f>
        <v>1.1823167870522081E-2</v>
      </c>
      <c r="L9" s="72">
        <f t="shared" si="0"/>
        <v>0.125</v>
      </c>
      <c r="M9" s="105">
        <f>(E9-E12)/(E25-E12)</f>
        <v>3.0131826741996232E-2</v>
      </c>
      <c r="N9" s="102" t="str">
        <f>INDEX([1]Sheet!$C:$C,MATCH(B:B,[1]Sheet!$B:$B,0))</f>
        <v>0.01182317</v>
      </c>
      <c r="O9" s="102" t="str">
        <f>INDEX([1]Sheet!$D:$D,MATCH($B:$B,[1]Sheet!$B:$B,0))</f>
        <v>0.12500000</v>
      </c>
      <c r="P9" s="102" t="str">
        <f>INDEX([1]Sheet!$E:$E,MATCH($B:$B,[1]Sheet!$B:$B,0))</f>
        <v>0.03013183</v>
      </c>
      <c r="Q9" s="101">
        <f t="shared" si="1"/>
        <v>-2.1294779186525892E-9</v>
      </c>
      <c r="R9" s="101">
        <f t="shared" si="2"/>
        <v>0</v>
      </c>
      <c r="S9" s="101">
        <f t="shared" si="3"/>
        <v>-3.2580037660767669E-9</v>
      </c>
    </row>
    <row r="10" spans="1:26" ht="15.75" x14ac:dyDescent="0.25">
      <c r="A10" s="1">
        <v>7</v>
      </c>
      <c r="B10" s="2" t="s">
        <v>10</v>
      </c>
      <c r="C10" s="1">
        <v>8138</v>
      </c>
      <c r="D10" s="1">
        <v>2</v>
      </c>
      <c r="E10" s="74">
        <v>27500</v>
      </c>
      <c r="F10" s="9" t="s">
        <v>104</v>
      </c>
      <c r="G10" s="9" t="s">
        <v>152</v>
      </c>
      <c r="J10" s="5">
        <v>7</v>
      </c>
      <c r="K10" s="12">
        <f>(C10-C12)/(C25-C12)</f>
        <v>1.7061669705151578E-2</v>
      </c>
      <c r="L10" s="72">
        <f t="shared" si="0"/>
        <v>0.125</v>
      </c>
      <c r="M10" s="105">
        <f>(E10-E12)/(E25-E12)</f>
        <v>6.9365976145637165E-2</v>
      </c>
      <c r="N10" s="102" t="str">
        <f>INDEX([1]Sheet!$C:$C,MATCH(B:B,[1]Sheet!$B:$B,0))</f>
        <v>0.01706167</v>
      </c>
      <c r="O10" s="102" t="str">
        <f>INDEX([1]Sheet!$D:$D,MATCH($B:$B,[1]Sheet!$B:$B,0))</f>
        <v>0.12500000</v>
      </c>
      <c r="P10" s="102" t="str">
        <f>INDEX([1]Sheet!$E:$E,MATCH($B:$B,[1]Sheet!$B:$B,0))</f>
        <v>0.06936598</v>
      </c>
      <c r="Q10" s="101">
        <f t="shared" si="1"/>
        <v>-2.9484842345439688E-10</v>
      </c>
      <c r="R10" s="101">
        <f t="shared" si="2"/>
        <v>0</v>
      </c>
      <c r="S10" s="101">
        <f t="shared" si="3"/>
        <v>-3.8543628289033904E-9</v>
      </c>
    </row>
    <row r="11" spans="1:26" ht="15.75" x14ac:dyDescent="0.25">
      <c r="A11" s="1">
        <v>8</v>
      </c>
      <c r="B11" s="2" t="s">
        <v>11</v>
      </c>
      <c r="C11" s="1">
        <v>8138</v>
      </c>
      <c r="D11" s="1">
        <v>2</v>
      </c>
      <c r="E11" s="74">
        <v>22400</v>
      </c>
      <c r="F11" s="9" t="s">
        <v>106</v>
      </c>
      <c r="G11" s="9" t="s">
        <v>152</v>
      </c>
      <c r="J11" s="6">
        <v>8</v>
      </c>
      <c r="K11" s="12">
        <f>(C11-C12)/(C25-C12)</f>
        <v>1.7061669705151578E-2</v>
      </c>
      <c r="L11" s="72">
        <f t="shared" si="0"/>
        <v>0.125</v>
      </c>
      <c r="M11" s="105">
        <f>(E11-E12)/(E25-E12)</f>
        <v>5.3358443188951665E-2</v>
      </c>
      <c r="N11" s="102" t="str">
        <f>INDEX([1]Sheet!$C:$C,MATCH(B:B,[1]Sheet!$B:$B,0))</f>
        <v>0.01706167</v>
      </c>
      <c r="O11" s="102" t="str">
        <f>INDEX([1]Sheet!$D:$D,MATCH($B:$B,[1]Sheet!$B:$B,0))</f>
        <v>0.12500000</v>
      </c>
      <c r="P11" s="102" t="str">
        <f>INDEX([1]Sheet!$E:$E,MATCH($B:$B,[1]Sheet!$B:$B,0))</f>
        <v>0.05335844</v>
      </c>
      <c r="Q11" s="101">
        <f t="shared" si="1"/>
        <v>-2.9484842345439688E-10</v>
      </c>
      <c r="R11" s="101">
        <f t="shared" si="2"/>
        <v>0</v>
      </c>
      <c r="S11" s="101">
        <f t="shared" si="3"/>
        <v>3.1889516652339189E-9</v>
      </c>
    </row>
    <row r="12" spans="1:26" ht="15.75" x14ac:dyDescent="0.25">
      <c r="A12" s="1">
        <v>9</v>
      </c>
      <c r="B12" s="7" t="s">
        <v>12</v>
      </c>
      <c r="C12" s="8">
        <v>3702</v>
      </c>
      <c r="D12" s="8">
        <v>1</v>
      </c>
      <c r="E12" s="75">
        <v>5400</v>
      </c>
      <c r="F12" s="9" t="s">
        <v>105</v>
      </c>
      <c r="G12" s="9" t="s">
        <v>150</v>
      </c>
      <c r="J12" s="5">
        <v>9</v>
      </c>
      <c r="K12" s="12">
        <f>(C12-C12)/(C25-C12)</f>
        <v>0</v>
      </c>
      <c r="L12" s="72">
        <f t="shared" si="0"/>
        <v>0</v>
      </c>
      <c r="M12" s="105">
        <f>(E12-E12)/(E25-E12)</f>
        <v>0</v>
      </c>
      <c r="N12" s="102" t="str">
        <f>INDEX([1]Sheet!$C:$C,MATCH(B:B,[1]Sheet!$B:$B,0))</f>
        <v>0.00000000</v>
      </c>
      <c r="O12" s="102" t="str">
        <f>INDEX([1]Sheet!$D:$D,MATCH($B:$B,[1]Sheet!$B:$B,0))</f>
        <v>0.00000000</v>
      </c>
      <c r="P12" s="102" t="str">
        <f>INDEX([1]Sheet!$E:$E,MATCH($B:$B,[1]Sheet!$B:$B,0))</f>
        <v>0.00000000</v>
      </c>
      <c r="Q12" s="101">
        <f t="shared" si="1"/>
        <v>0</v>
      </c>
      <c r="R12" s="101">
        <f t="shared" si="2"/>
        <v>0</v>
      </c>
      <c r="S12" s="101">
        <f t="shared" si="3"/>
        <v>0</v>
      </c>
    </row>
    <row r="13" spans="1:26" ht="15.75" x14ac:dyDescent="0.25">
      <c r="A13" s="1">
        <v>10</v>
      </c>
      <c r="B13" s="2" t="s">
        <v>13</v>
      </c>
      <c r="C13" s="1">
        <v>7405</v>
      </c>
      <c r="D13" s="1">
        <v>2</v>
      </c>
      <c r="E13" s="74">
        <v>10800</v>
      </c>
      <c r="F13" s="9" t="s">
        <v>107</v>
      </c>
      <c r="G13" s="9" t="s">
        <v>153</v>
      </c>
      <c r="J13" s="6">
        <v>10</v>
      </c>
      <c r="K13" s="12">
        <f>(C13-C12)/(C25-C12)</f>
        <v>1.4242417249363457E-2</v>
      </c>
      <c r="L13" s="72">
        <f t="shared" si="0"/>
        <v>0.125</v>
      </c>
      <c r="M13" s="105">
        <f>(E13-E12)/(E25-E12)</f>
        <v>1.6949152542372881E-2</v>
      </c>
      <c r="N13" s="102" t="str">
        <f>INDEX([1]Sheet!$C:$C,MATCH(B:B,[1]Sheet!$B:$B,0))</f>
        <v>0.01424242</v>
      </c>
      <c r="O13" s="102" t="str">
        <f>INDEX([1]Sheet!$D:$D,MATCH($B:$B,[1]Sheet!$B:$B,0))</f>
        <v>0.12500000</v>
      </c>
      <c r="P13" s="102" t="str">
        <f>INDEX([1]Sheet!$E:$E,MATCH($B:$B,[1]Sheet!$B:$B,0))</f>
        <v>0.01694915</v>
      </c>
      <c r="Q13" s="101">
        <f t="shared" si="1"/>
        <v>-2.7506365431889668E-9</v>
      </c>
      <c r="R13" s="101">
        <f t="shared" si="2"/>
        <v>0</v>
      </c>
      <c r="S13" s="101">
        <f t="shared" si="3"/>
        <v>2.5423728816642566E-9</v>
      </c>
    </row>
    <row r="14" spans="1:26" ht="15.75" x14ac:dyDescent="0.25">
      <c r="A14" s="1">
        <v>11</v>
      </c>
      <c r="B14" s="2" t="s">
        <v>14</v>
      </c>
      <c r="C14" s="1">
        <v>54000</v>
      </c>
      <c r="D14" s="1">
        <v>2</v>
      </c>
      <c r="E14" s="74">
        <v>64800</v>
      </c>
      <c r="F14" s="9" t="s">
        <v>108</v>
      </c>
      <c r="G14" s="9" t="s">
        <v>154</v>
      </c>
      <c r="J14" s="5">
        <v>11</v>
      </c>
      <c r="K14" s="12">
        <f>(C14-C12)/(C25-C12)</f>
        <v>0.19345533427180209</v>
      </c>
      <c r="L14" s="72">
        <f t="shared" si="0"/>
        <v>0.125</v>
      </c>
      <c r="M14" s="105">
        <f>(E14-E12)/(E25-E12)</f>
        <v>0.1864406779661017</v>
      </c>
      <c r="N14" s="102" t="str">
        <f>INDEX([1]Sheet!$C:$C,MATCH(B:B,[1]Sheet!$B:$B,0))</f>
        <v>0.19345533</v>
      </c>
      <c r="O14" s="102" t="str">
        <f>INDEX([1]Sheet!$D:$D,MATCH($B:$B,[1]Sheet!$B:$B,0))</f>
        <v>0.12500000</v>
      </c>
      <c r="P14" s="102" t="str">
        <f>INDEX([1]Sheet!$E:$E,MATCH($B:$B,[1]Sheet!$B:$B,0))</f>
        <v>0.18644068</v>
      </c>
      <c r="Q14" s="101">
        <f t="shared" si="1"/>
        <v>4.2718020787368971E-9</v>
      </c>
      <c r="R14" s="101">
        <f t="shared" si="2"/>
        <v>0</v>
      </c>
      <c r="S14" s="101">
        <f t="shared" si="3"/>
        <v>-2.0338982997802901E-9</v>
      </c>
    </row>
    <row r="15" spans="1:26" ht="15.75" x14ac:dyDescent="0.25">
      <c r="A15" s="1">
        <v>12</v>
      </c>
      <c r="B15" s="2" t="s">
        <v>15</v>
      </c>
      <c r="C15" s="1">
        <v>81000</v>
      </c>
      <c r="D15" s="1">
        <v>3</v>
      </c>
      <c r="E15" s="74">
        <v>97200</v>
      </c>
      <c r="F15" s="9" t="s">
        <v>109</v>
      </c>
      <c r="G15" s="9" t="s">
        <v>154</v>
      </c>
      <c r="J15" s="6">
        <v>12</v>
      </c>
      <c r="K15" s="12">
        <f>(C15-C12)/(C25-C12)</f>
        <v>0.29730228694066879</v>
      </c>
      <c r="L15" s="72">
        <f t="shared" si="0"/>
        <v>0.25</v>
      </c>
      <c r="M15" s="105">
        <f>(E15-E12)/(E25-E12)</f>
        <v>0.28813559322033899</v>
      </c>
      <c r="N15" s="102" t="str">
        <f>INDEX([1]Sheet!$C:$C,MATCH(B:B,[1]Sheet!$B:$B,0))</f>
        <v>0.29730229</v>
      </c>
      <c r="O15" s="102" t="str">
        <f>INDEX([1]Sheet!$D:$D,MATCH($B:$B,[1]Sheet!$B:$B,0))</f>
        <v>0.25000000</v>
      </c>
      <c r="P15" s="102" t="str">
        <f>INDEX([1]Sheet!$E:$E,MATCH($B:$B,[1]Sheet!$B:$B,0))</f>
        <v>0.28813559</v>
      </c>
      <c r="Q15" s="101">
        <f t="shared" si="1"/>
        <v>-3.0593312327908961E-9</v>
      </c>
      <c r="R15" s="101">
        <f t="shared" si="2"/>
        <v>0</v>
      </c>
      <c r="S15" s="101">
        <f t="shared" si="3"/>
        <v>3.2203389954688078E-9</v>
      </c>
    </row>
    <row r="16" spans="1:26" ht="15.75" x14ac:dyDescent="0.25">
      <c r="A16" s="1">
        <v>13</v>
      </c>
      <c r="B16" s="2" t="s">
        <v>16</v>
      </c>
      <c r="C16" s="1">
        <v>81000</v>
      </c>
      <c r="D16" s="1">
        <v>3</v>
      </c>
      <c r="E16" s="74">
        <v>97200</v>
      </c>
      <c r="F16" s="9" t="s">
        <v>110</v>
      </c>
      <c r="G16" s="9" t="s">
        <v>154</v>
      </c>
      <c r="J16" s="5">
        <v>13</v>
      </c>
      <c r="K16" s="12">
        <f>(C16-C12)/(C25-C12)</f>
        <v>0.29730228694066879</v>
      </c>
      <c r="L16" s="72">
        <f t="shared" si="0"/>
        <v>0.25</v>
      </c>
      <c r="M16" s="105">
        <f>(E16-E12)/(E25-E12)</f>
        <v>0.28813559322033899</v>
      </c>
      <c r="N16" s="102" t="str">
        <f>INDEX([1]Sheet!$C:$C,MATCH(B:B,[1]Sheet!$B:$B,0))</f>
        <v>0.29730229</v>
      </c>
      <c r="O16" s="102" t="str">
        <f>INDEX([1]Sheet!$D:$D,MATCH($B:$B,[1]Sheet!$B:$B,0))</f>
        <v>0.25000000</v>
      </c>
      <c r="P16" s="102" t="str">
        <f>INDEX([1]Sheet!$E:$E,MATCH($B:$B,[1]Sheet!$B:$B,0))</f>
        <v>0.28813559</v>
      </c>
      <c r="Q16" s="101">
        <f t="shared" si="1"/>
        <v>-3.0593312327908961E-9</v>
      </c>
      <c r="R16" s="101">
        <f t="shared" si="2"/>
        <v>0</v>
      </c>
      <c r="S16" s="101">
        <f t="shared" si="3"/>
        <v>3.2203389954688078E-9</v>
      </c>
    </row>
    <row r="17" spans="1:19" ht="15.75" x14ac:dyDescent="0.25">
      <c r="A17" s="1">
        <v>14</v>
      </c>
      <c r="B17" s="2" t="s">
        <v>17</v>
      </c>
      <c r="C17" s="1">
        <v>54000</v>
      </c>
      <c r="D17" s="1">
        <v>2</v>
      </c>
      <c r="E17" s="74">
        <v>64800</v>
      </c>
      <c r="F17" s="9" t="s">
        <v>111</v>
      </c>
      <c r="G17" s="9" t="s">
        <v>154</v>
      </c>
      <c r="J17" s="6">
        <v>14</v>
      </c>
      <c r="K17" s="12">
        <f>(C17-C12)/(C25-C12)</f>
        <v>0.19345533427180209</v>
      </c>
      <c r="L17" s="72">
        <f t="shared" si="0"/>
        <v>0.125</v>
      </c>
      <c r="M17" s="105">
        <f>(E17-E12)/(E25-E12)</f>
        <v>0.1864406779661017</v>
      </c>
      <c r="N17" s="102" t="str">
        <f>INDEX([1]Sheet!$C:$C,MATCH(B:B,[1]Sheet!$B:$B,0))</f>
        <v>0.19345533</v>
      </c>
      <c r="O17" s="102" t="str">
        <f>INDEX([1]Sheet!$D:$D,MATCH($B:$B,[1]Sheet!$B:$B,0))</f>
        <v>0.12500000</v>
      </c>
      <c r="P17" s="102" t="str">
        <f>INDEX([1]Sheet!$E:$E,MATCH($B:$B,[1]Sheet!$B:$B,0))</f>
        <v>0.18644068</v>
      </c>
      <c r="Q17" s="101">
        <f t="shared" si="1"/>
        <v>4.2718020787368971E-9</v>
      </c>
      <c r="R17" s="101">
        <f t="shared" si="2"/>
        <v>0</v>
      </c>
      <c r="S17" s="101">
        <f t="shared" si="3"/>
        <v>-2.0338982997802901E-9</v>
      </c>
    </row>
    <row r="18" spans="1:19" ht="15.75" x14ac:dyDescent="0.25">
      <c r="A18" s="1">
        <v>15</v>
      </c>
      <c r="B18" s="2" t="s">
        <v>18</v>
      </c>
      <c r="C18" s="1">
        <v>54000</v>
      </c>
      <c r="D18" s="1">
        <v>2</v>
      </c>
      <c r="E18" s="74">
        <v>64800</v>
      </c>
      <c r="F18" s="9" t="s">
        <v>112</v>
      </c>
      <c r="G18" s="9" t="s">
        <v>154</v>
      </c>
      <c r="J18" s="5">
        <v>15</v>
      </c>
      <c r="K18" s="12">
        <f>(C18-C12)/(C25-C12)</f>
        <v>0.19345533427180209</v>
      </c>
      <c r="L18" s="72">
        <f t="shared" si="0"/>
        <v>0.125</v>
      </c>
      <c r="M18" s="105">
        <f>(E18-E12)/(E25-E12)</f>
        <v>0.1864406779661017</v>
      </c>
      <c r="N18" s="102" t="str">
        <f>INDEX([1]Sheet!$C:$C,MATCH(B:B,[1]Sheet!$B:$B,0))</f>
        <v>0.19345533</v>
      </c>
      <c r="O18" s="102" t="str">
        <f>INDEX([1]Sheet!$D:$D,MATCH($B:$B,[1]Sheet!$B:$B,0))</f>
        <v>0.12500000</v>
      </c>
      <c r="P18" s="102" t="str">
        <f>INDEX([1]Sheet!$E:$E,MATCH($B:$B,[1]Sheet!$B:$B,0))</f>
        <v>0.18644068</v>
      </c>
      <c r="Q18" s="101">
        <f t="shared" si="1"/>
        <v>4.2718020787368971E-9</v>
      </c>
      <c r="R18" s="101">
        <f t="shared" si="2"/>
        <v>0</v>
      </c>
      <c r="S18" s="101">
        <f t="shared" si="3"/>
        <v>-2.0338982997802901E-9</v>
      </c>
    </row>
    <row r="19" spans="1:19" ht="15.75" x14ac:dyDescent="0.25">
      <c r="A19" s="1">
        <v>16</v>
      </c>
      <c r="B19" s="2" t="s">
        <v>19</v>
      </c>
      <c r="C19" s="1">
        <v>81000</v>
      </c>
      <c r="D19" s="1">
        <v>3</v>
      </c>
      <c r="E19" s="74">
        <v>97200</v>
      </c>
      <c r="F19" s="9" t="s">
        <v>113</v>
      </c>
      <c r="G19" s="9" t="s">
        <v>154</v>
      </c>
      <c r="J19" s="6">
        <v>16</v>
      </c>
      <c r="K19" s="12">
        <f>(C19-C12)/(C25-C12)</f>
        <v>0.29730228694066879</v>
      </c>
      <c r="L19" s="72">
        <f t="shared" si="0"/>
        <v>0.25</v>
      </c>
      <c r="M19" s="105">
        <f>(E19-E12)/(E25-E12)</f>
        <v>0.28813559322033899</v>
      </c>
      <c r="N19" s="102" t="str">
        <f>INDEX([1]Sheet!$C:$C,MATCH(B:B,[1]Sheet!$B:$B,0))</f>
        <v>0.29730229</v>
      </c>
      <c r="O19" s="102" t="str">
        <f>INDEX([1]Sheet!$D:$D,MATCH($B:$B,[1]Sheet!$B:$B,0))</f>
        <v>0.25000000</v>
      </c>
      <c r="P19" s="102" t="str">
        <f>INDEX([1]Sheet!$E:$E,MATCH($B:$B,[1]Sheet!$B:$B,0))</f>
        <v>0.28813559</v>
      </c>
      <c r="Q19" s="101">
        <f t="shared" si="1"/>
        <v>-3.0593312327908961E-9</v>
      </c>
      <c r="R19" s="101">
        <f t="shared" si="2"/>
        <v>0</v>
      </c>
      <c r="S19" s="101">
        <f t="shared" si="3"/>
        <v>3.2203389954688078E-9</v>
      </c>
    </row>
    <row r="20" spans="1:19" ht="15.75" x14ac:dyDescent="0.25">
      <c r="A20" s="1">
        <v>17</v>
      </c>
      <c r="B20" s="2" t="s">
        <v>20</v>
      </c>
      <c r="C20" s="1">
        <v>54000</v>
      </c>
      <c r="D20" s="1">
        <v>2</v>
      </c>
      <c r="E20" s="74">
        <v>64800</v>
      </c>
      <c r="F20" s="9" t="s">
        <v>114</v>
      </c>
      <c r="G20" s="9" t="s">
        <v>155</v>
      </c>
      <c r="J20" s="5">
        <v>17</v>
      </c>
      <c r="K20" s="12">
        <f>(C20-C12)/(C25-C12)</f>
        <v>0.19345533427180209</v>
      </c>
      <c r="L20" s="72">
        <f t="shared" si="0"/>
        <v>0.125</v>
      </c>
      <c r="M20" s="105">
        <f>(E20-E12)/(E25-E12)</f>
        <v>0.1864406779661017</v>
      </c>
      <c r="N20" s="102" t="str">
        <f>INDEX([1]Sheet!$C:$C,MATCH(B:B,[1]Sheet!$B:$B,0))</f>
        <v>0.19345533</v>
      </c>
      <c r="O20" s="102" t="str">
        <f>INDEX([1]Sheet!$D:$D,MATCH($B:$B,[1]Sheet!$B:$B,0))</f>
        <v>0.12500000</v>
      </c>
      <c r="P20" s="102" t="str">
        <f>INDEX([1]Sheet!$E:$E,MATCH($B:$B,[1]Sheet!$B:$B,0))</f>
        <v>0.18644068</v>
      </c>
      <c r="Q20" s="101">
        <f t="shared" si="1"/>
        <v>4.2718020787368971E-9</v>
      </c>
      <c r="R20" s="101">
        <f t="shared" si="2"/>
        <v>0</v>
      </c>
      <c r="S20" s="101">
        <f t="shared" si="3"/>
        <v>-2.0338982997802901E-9</v>
      </c>
    </row>
    <row r="21" spans="1:19" ht="15.75" x14ac:dyDescent="0.25">
      <c r="A21" s="1">
        <v>18</v>
      </c>
      <c r="B21" s="2" t="s">
        <v>21</v>
      </c>
      <c r="C21" s="1">
        <v>24000</v>
      </c>
      <c r="D21" s="1">
        <v>2</v>
      </c>
      <c r="E21" s="74">
        <v>27600</v>
      </c>
      <c r="F21" s="9" t="s">
        <v>115</v>
      </c>
      <c r="G21" s="9" t="s">
        <v>155</v>
      </c>
      <c r="J21" s="6">
        <v>18</v>
      </c>
      <c r="K21" s="12">
        <f>(C21-C12)/(C25-C12)</f>
        <v>7.8069831306394666E-2</v>
      </c>
      <c r="L21" s="72">
        <f t="shared" si="0"/>
        <v>0.125</v>
      </c>
      <c r="M21" s="105">
        <f>(E21-E12)/(E25-E12)</f>
        <v>6.9679849340866296E-2</v>
      </c>
      <c r="N21" s="102" t="str">
        <f>INDEX([1]Sheet!$C:$C,MATCH(B:B,[1]Sheet!$B:$B,0))</f>
        <v>0.07806983</v>
      </c>
      <c r="O21" s="102" t="str">
        <f>INDEX([1]Sheet!$D:$D,MATCH($B:$B,[1]Sheet!$B:$B,0))</f>
        <v>0.12500000</v>
      </c>
      <c r="P21" s="102" t="str">
        <f>INDEX([1]Sheet!$E:$E,MATCH($B:$B,[1]Sheet!$B:$B,0))</f>
        <v>0.06967985</v>
      </c>
      <c r="Q21" s="101">
        <f t="shared" si="1"/>
        <v>1.3063946591174158E-9</v>
      </c>
      <c r="R21" s="101">
        <f t="shared" si="2"/>
        <v>0</v>
      </c>
      <c r="S21" s="101">
        <f t="shared" si="3"/>
        <v>-6.5913370594916643E-10</v>
      </c>
    </row>
    <row r="22" spans="1:19" ht="15.75" x14ac:dyDescent="0.25">
      <c r="A22" s="1">
        <v>19</v>
      </c>
      <c r="B22" s="2" t="s">
        <v>22</v>
      </c>
      <c r="C22" s="1">
        <v>24000</v>
      </c>
      <c r="D22" s="1">
        <v>2</v>
      </c>
      <c r="E22" s="74">
        <v>27600</v>
      </c>
      <c r="F22" s="9" t="s">
        <v>116</v>
      </c>
      <c r="G22" s="9" t="s">
        <v>155</v>
      </c>
      <c r="J22" s="5">
        <v>19</v>
      </c>
      <c r="K22" s="12">
        <f>(C22-C12)/(C25-C12)</f>
        <v>7.8069831306394666E-2</v>
      </c>
      <c r="L22" s="72">
        <f t="shared" si="0"/>
        <v>0.125</v>
      </c>
      <c r="M22" s="105">
        <f>(E22-E12)/(E25-E12)</f>
        <v>6.9679849340866296E-2</v>
      </c>
      <c r="N22" s="102" t="str">
        <f>INDEX([1]Sheet!$C:$C,MATCH(B:B,[1]Sheet!$B:$B,0))</f>
        <v>0.07806983</v>
      </c>
      <c r="O22" s="102" t="str">
        <f>INDEX([1]Sheet!$D:$D,MATCH($B:$B,[1]Sheet!$B:$B,0))</f>
        <v>0.12500000</v>
      </c>
      <c r="P22" s="102" t="str">
        <f>INDEX([1]Sheet!$E:$E,MATCH($B:$B,[1]Sheet!$B:$B,0))</f>
        <v>0.06967985</v>
      </c>
      <c r="Q22" s="101">
        <f t="shared" si="1"/>
        <v>1.3063946591174158E-9</v>
      </c>
      <c r="R22" s="101">
        <f t="shared" si="2"/>
        <v>0</v>
      </c>
      <c r="S22" s="101">
        <f t="shared" si="3"/>
        <v>-6.5913370594916643E-10</v>
      </c>
    </row>
    <row r="23" spans="1:19" ht="15.75" x14ac:dyDescent="0.25">
      <c r="A23" s="1">
        <v>20</v>
      </c>
      <c r="B23" s="2" t="s">
        <v>23</v>
      </c>
      <c r="C23" s="1">
        <v>12000</v>
      </c>
      <c r="D23" s="1">
        <v>1</v>
      </c>
      <c r="E23" s="74">
        <v>13800</v>
      </c>
      <c r="F23" s="9" t="s">
        <v>117</v>
      </c>
      <c r="G23" s="9" t="s">
        <v>155</v>
      </c>
      <c r="J23" s="6">
        <v>20</v>
      </c>
      <c r="K23" s="12">
        <f>(C23-C12)/(C25-C12)</f>
        <v>3.1915630120231693E-2</v>
      </c>
      <c r="L23" s="72">
        <f t="shared" si="0"/>
        <v>0</v>
      </c>
      <c r="M23" s="105">
        <f>(E23-E12)/(E25-E12)</f>
        <v>2.6365348399246705E-2</v>
      </c>
      <c r="N23" s="102" t="str">
        <f>INDEX([1]Sheet!$C:$C,MATCH(B:B,[1]Sheet!$B:$B,0))</f>
        <v>0.03191563</v>
      </c>
      <c r="O23" s="102" t="str">
        <f>INDEX([1]Sheet!$D:$D,MATCH($B:$B,[1]Sheet!$B:$B,0))</f>
        <v>0.00000000</v>
      </c>
      <c r="P23" s="102" t="str">
        <f>INDEX([1]Sheet!$E:$E,MATCH($B:$B,[1]Sheet!$B:$B,0))</f>
        <v>0.02636535</v>
      </c>
      <c r="Q23" s="101">
        <f t="shared" si="1"/>
        <v>1.2023169265740208E-10</v>
      </c>
      <c r="R23" s="101">
        <f t="shared" si="2"/>
        <v>0</v>
      </c>
      <c r="S23" s="101">
        <f t="shared" si="3"/>
        <v>-1.6007532938067115E-9</v>
      </c>
    </row>
    <row r="24" spans="1:19" ht="15.75" x14ac:dyDescent="0.25">
      <c r="A24" s="1">
        <v>21</v>
      </c>
      <c r="B24" s="2" t="s">
        <v>24</v>
      </c>
      <c r="C24" s="1">
        <v>57300</v>
      </c>
      <c r="D24" s="1">
        <v>3</v>
      </c>
      <c r="E24" s="74">
        <v>60000</v>
      </c>
      <c r="F24" s="9" t="s">
        <v>118</v>
      </c>
      <c r="G24" s="9" t="s">
        <v>156</v>
      </c>
      <c r="J24" s="5">
        <v>21</v>
      </c>
      <c r="K24" s="12">
        <f>(C24-C12)/(C25-C12)</f>
        <v>0.2061477395979969</v>
      </c>
      <c r="L24" s="72">
        <f t="shared" si="0"/>
        <v>0.25</v>
      </c>
      <c r="M24" s="105">
        <f>(E24-E12)/(E25-E12)</f>
        <v>0.17137476459510359</v>
      </c>
      <c r="N24" s="102" t="str">
        <f>INDEX([1]Sheet!$C:$C,MATCH(B:B,[1]Sheet!$B:$B,0))</f>
        <v>0.20614774</v>
      </c>
      <c r="O24" s="102" t="str">
        <f>INDEX([1]Sheet!$D:$D,MATCH($B:$B,[1]Sheet!$B:$B,0))</f>
        <v>0.25000000</v>
      </c>
      <c r="P24" s="102" t="str">
        <f>INDEX([1]Sheet!$E:$E,MATCH($B:$B,[1]Sheet!$B:$B,0))</f>
        <v>0.17137476</v>
      </c>
      <c r="Q24" s="101">
        <f t="shared" si="1"/>
        <v>-4.0200309747717711E-10</v>
      </c>
      <c r="R24" s="101">
        <f t="shared" si="2"/>
        <v>0</v>
      </c>
      <c r="S24" s="101">
        <f t="shared" si="3"/>
        <v>4.5951036031777193E-9</v>
      </c>
    </row>
    <row r="25" spans="1:19" ht="15.75" x14ac:dyDescent="0.25">
      <c r="A25" s="1">
        <v>22</v>
      </c>
      <c r="B25" s="7" t="s">
        <v>25</v>
      </c>
      <c r="C25" s="8">
        <v>263700</v>
      </c>
      <c r="D25" s="8">
        <v>9</v>
      </c>
      <c r="E25" s="75">
        <v>324000</v>
      </c>
      <c r="F25" s="9" t="s">
        <v>119</v>
      </c>
      <c r="G25" s="9" t="s">
        <v>152</v>
      </c>
      <c r="J25" s="6">
        <v>22</v>
      </c>
      <c r="K25" s="12">
        <f>(C25-C12)/(C25-C12)</f>
        <v>1</v>
      </c>
      <c r="L25" s="72">
        <f t="shared" si="0"/>
        <v>1</v>
      </c>
      <c r="M25" s="105">
        <f>(E25-E12)/(E25-E12)</f>
        <v>1</v>
      </c>
      <c r="N25" s="102" t="str">
        <f>INDEX([1]Sheet!$C:$C,MATCH(B:B,[1]Sheet!$B:$B,0))</f>
        <v>1.00000000</v>
      </c>
      <c r="O25" s="102" t="str">
        <f>INDEX([1]Sheet!$D:$D,MATCH($B:$B,[1]Sheet!$B:$B,0))</f>
        <v>1.00000000</v>
      </c>
      <c r="P25" s="102" t="str">
        <f>INDEX([1]Sheet!$E:$E,MATCH($B:$B,[1]Sheet!$B:$B,0))</f>
        <v>1.00000000</v>
      </c>
      <c r="Q25" s="101">
        <f t="shared" si="1"/>
        <v>0</v>
      </c>
      <c r="R25" s="101">
        <f t="shared" si="2"/>
        <v>0</v>
      </c>
      <c r="S25" s="101">
        <f t="shared" si="3"/>
        <v>0</v>
      </c>
    </row>
    <row r="26" spans="1:19" ht="15.75" x14ac:dyDescent="0.25">
      <c r="A26" s="1">
        <v>23</v>
      </c>
      <c r="B26" s="2" t="s">
        <v>26</v>
      </c>
      <c r="C26" s="1">
        <v>263700</v>
      </c>
      <c r="D26" s="1">
        <v>9</v>
      </c>
      <c r="E26" s="74">
        <v>324000</v>
      </c>
      <c r="F26" s="9" t="s">
        <v>120</v>
      </c>
      <c r="G26" s="9" t="s">
        <v>152</v>
      </c>
      <c r="J26" s="5">
        <v>23</v>
      </c>
      <c r="K26" s="12">
        <f>(C26-C12)/(C26-C12)</f>
        <v>1</v>
      </c>
      <c r="L26" s="72">
        <f t="shared" si="0"/>
        <v>1</v>
      </c>
      <c r="M26" s="105">
        <f>(E25-E12)/(E25-E12)</f>
        <v>1</v>
      </c>
      <c r="N26" s="102" t="str">
        <f>INDEX([1]Sheet!$C:$C,MATCH(B:B,[1]Sheet!$B:$B,0))</f>
        <v>1.00000000</v>
      </c>
      <c r="O26" s="102" t="str">
        <f>INDEX([1]Sheet!$D:$D,MATCH($B:$B,[1]Sheet!$B:$B,0))</f>
        <v>1.00000000</v>
      </c>
      <c r="P26" s="102" t="str">
        <f>INDEX([1]Sheet!$E:$E,MATCH($B:$B,[1]Sheet!$B:$B,0))</f>
        <v>1.00000000</v>
      </c>
      <c r="Q26" s="101">
        <f t="shared" si="1"/>
        <v>0</v>
      </c>
      <c r="R26" s="101">
        <f t="shared" si="2"/>
        <v>0</v>
      </c>
      <c r="S26" s="101">
        <f t="shared" si="3"/>
        <v>0</v>
      </c>
    </row>
    <row r="27" spans="1:19" ht="15.75" x14ac:dyDescent="0.25">
      <c r="A27" s="1">
        <v>24</v>
      </c>
      <c r="B27" s="2" t="s">
        <v>27</v>
      </c>
      <c r="C27" s="1">
        <v>87900</v>
      </c>
      <c r="D27" s="1">
        <v>3</v>
      </c>
      <c r="E27" s="74">
        <v>135000</v>
      </c>
      <c r="F27" s="9" t="s">
        <v>121</v>
      </c>
      <c r="G27" s="9" t="s">
        <v>152</v>
      </c>
      <c r="J27" s="6">
        <v>24</v>
      </c>
      <c r="K27" s="12">
        <f>(C27-C12)/(C25-C12)</f>
        <v>0.32384095262271251</v>
      </c>
      <c r="L27" s="72">
        <f t="shared" si="0"/>
        <v>0.25</v>
      </c>
      <c r="M27" s="105">
        <f>(E27-E12)/(E25-E12)</f>
        <v>0.40677966101694918</v>
      </c>
      <c r="N27" s="102" t="str">
        <f>INDEX([1]Sheet!$C:$C,MATCH(B:B,[1]Sheet!$B:$B,0))</f>
        <v>0.32384095</v>
      </c>
      <c r="O27" s="102" t="str">
        <f>INDEX([1]Sheet!$D:$D,MATCH($B:$B,[1]Sheet!$B:$B,0))</f>
        <v>0.25000000</v>
      </c>
      <c r="P27" s="102" t="str">
        <f>INDEX([1]Sheet!$E:$E,MATCH($B:$B,[1]Sheet!$B:$B,0))</f>
        <v>0.40677966</v>
      </c>
      <c r="Q27" s="101">
        <f t="shared" si="1"/>
        <v>2.6227124916289313E-9</v>
      </c>
      <c r="R27" s="101">
        <f t="shared" si="2"/>
        <v>0</v>
      </c>
      <c r="S27" s="101">
        <f t="shared" si="3"/>
        <v>1.0169491915235085E-9</v>
      </c>
    </row>
    <row r="28" spans="1:19" ht="15.75" x14ac:dyDescent="0.25">
      <c r="A28" s="1">
        <v>25</v>
      </c>
      <c r="B28" s="2" t="s">
        <v>28</v>
      </c>
      <c r="C28" s="1">
        <v>263700</v>
      </c>
      <c r="D28" s="8">
        <v>9</v>
      </c>
      <c r="E28" s="75">
        <v>324000</v>
      </c>
      <c r="F28" s="9" t="s">
        <v>122</v>
      </c>
      <c r="G28" s="9" t="s">
        <v>152</v>
      </c>
      <c r="H28">
        <f>E28-E26</f>
        <v>0</v>
      </c>
      <c r="J28" s="5">
        <v>25</v>
      </c>
      <c r="K28" s="12">
        <f>(C28-C12)/(C25-C12)</f>
        <v>1</v>
      </c>
      <c r="L28" s="72">
        <f t="shared" si="0"/>
        <v>1</v>
      </c>
      <c r="M28" s="105">
        <f>(E28-E12)/(E25-E12)</f>
        <v>1</v>
      </c>
      <c r="N28" s="102" t="str">
        <f>INDEX([1]Sheet!$C:$C,MATCH(B:B,[1]Sheet!$B:$B,0))</f>
        <v>1.00000000</v>
      </c>
      <c r="O28" s="102" t="str">
        <f>INDEX([1]Sheet!$D:$D,MATCH($B:$B,[1]Sheet!$B:$B,0))</f>
        <v>1.00000000</v>
      </c>
      <c r="P28" s="102" t="str">
        <f>INDEX([1]Sheet!$E:$E,MATCH($B:$B,[1]Sheet!$B:$B,0))</f>
        <v>1.00000000</v>
      </c>
      <c r="Q28" s="101">
        <f t="shared" si="1"/>
        <v>0</v>
      </c>
      <c r="R28" s="101">
        <f t="shared" si="2"/>
        <v>0</v>
      </c>
      <c r="S28" s="101">
        <f t="shared" si="3"/>
        <v>0</v>
      </c>
    </row>
    <row r="29" spans="1:19" ht="15.75" x14ac:dyDescent="0.25">
      <c r="A29" s="1">
        <v>26</v>
      </c>
      <c r="B29" s="2" t="s">
        <v>148</v>
      </c>
      <c r="C29" s="1">
        <v>10276</v>
      </c>
      <c r="D29" s="1">
        <v>7</v>
      </c>
      <c r="E29" s="74">
        <v>25000</v>
      </c>
      <c r="F29" s="9" t="s">
        <v>123</v>
      </c>
      <c r="G29" s="9" t="s">
        <v>151</v>
      </c>
      <c r="J29" s="6">
        <v>26</v>
      </c>
      <c r="K29" s="12">
        <f>(C29-C12)/(C25-C12)</f>
        <v>2.5284809883152948E-2</v>
      </c>
      <c r="L29" s="72">
        <f t="shared" si="0"/>
        <v>0.75</v>
      </c>
      <c r="M29" s="105">
        <f>(E29-E12)/(E25-E12)</f>
        <v>6.1519146264908973E-2</v>
      </c>
      <c r="N29" s="102" t="str">
        <f>INDEX([1]Sheet!$C:$C,MATCH(B:B,[1]Sheet!$B:$B,0))</f>
        <v>0.02528481</v>
      </c>
      <c r="O29" s="102" t="str">
        <f>INDEX([1]Sheet!$D:$D,MATCH($B:$B,[1]Sheet!$B:$B,0))</f>
        <v>0.75000000</v>
      </c>
      <c r="P29" s="102" t="str">
        <f>INDEX([1]Sheet!$E:$E,MATCH($B:$B,[1]Sheet!$B:$B,0))</f>
        <v>0.06151915</v>
      </c>
      <c r="Q29" s="101">
        <f t="shared" si="1"/>
        <v>-1.1684705286674202E-10</v>
      </c>
      <c r="R29" s="101">
        <f t="shared" si="2"/>
        <v>0</v>
      </c>
      <c r="S29" s="101">
        <f t="shared" si="3"/>
        <v>-3.7350910281341854E-9</v>
      </c>
    </row>
    <row r="30" spans="1:19" ht="15.75" x14ac:dyDescent="0.25">
      <c r="A30" s="1">
        <v>27</v>
      </c>
      <c r="B30" s="2" t="s">
        <v>29</v>
      </c>
      <c r="C30" s="1">
        <v>36000</v>
      </c>
      <c r="D30" s="1">
        <v>5</v>
      </c>
      <c r="E30" s="74">
        <v>108000</v>
      </c>
      <c r="F30" s="9" t="s">
        <v>124</v>
      </c>
      <c r="G30" s="9" t="s">
        <v>156</v>
      </c>
      <c r="J30" s="5">
        <v>27</v>
      </c>
      <c r="K30" s="12">
        <f>(C30-C12)/(C25-C12)</f>
        <v>0.12422403249255763</v>
      </c>
      <c r="L30" s="72">
        <f t="shared" si="0"/>
        <v>0.5</v>
      </c>
      <c r="M30" s="105">
        <f>(E30-E12)/(E25-E12)</f>
        <v>0.32203389830508472</v>
      </c>
      <c r="N30" s="102" t="str">
        <f>INDEX([1]Sheet!$C:$C,MATCH(B:B,[1]Sheet!$B:$B,0))</f>
        <v>0.12422403</v>
      </c>
      <c r="O30" s="102" t="str">
        <f>INDEX([1]Sheet!$D:$D,MATCH($B:$B,[1]Sheet!$B:$B,0))</f>
        <v>0.50000000</v>
      </c>
      <c r="P30" s="102" t="str">
        <f>INDEX([1]Sheet!$E:$E,MATCH($B:$B,[1]Sheet!$B:$B,0))</f>
        <v>0.32203390</v>
      </c>
      <c r="Q30" s="101">
        <f t="shared" si="1"/>
        <v>2.4925576325163235E-9</v>
      </c>
      <c r="R30" s="101">
        <f t="shared" si="2"/>
        <v>0</v>
      </c>
      <c r="S30" s="101">
        <f t="shared" si="3"/>
        <v>-1.6949152636946963E-9</v>
      </c>
    </row>
    <row r="31" spans="1:19" ht="15.75" x14ac:dyDescent="0.25">
      <c r="A31" s="1">
        <v>28</v>
      </c>
      <c r="B31" s="2" t="s">
        <v>30</v>
      </c>
      <c r="C31" s="8">
        <v>263700</v>
      </c>
      <c r="D31" s="1">
        <v>4</v>
      </c>
      <c r="E31" s="74">
        <v>324000</v>
      </c>
      <c r="F31" s="9" t="s">
        <v>125</v>
      </c>
      <c r="G31" s="9" t="s">
        <v>157</v>
      </c>
      <c r="J31" s="6">
        <v>28</v>
      </c>
      <c r="K31" s="12">
        <f>(C31-C12)/(C25-C12)</f>
        <v>1</v>
      </c>
      <c r="L31" s="72">
        <f t="shared" si="0"/>
        <v>0.375</v>
      </c>
      <c r="M31" s="105">
        <f>(E31-E12)/(E25-E12)</f>
        <v>1</v>
      </c>
      <c r="N31" s="102" t="str">
        <f>INDEX([1]Sheet!$C:$C,MATCH(B:B,[1]Sheet!$B:$B,0))</f>
        <v>1.00000000</v>
      </c>
      <c r="O31" s="102" t="str">
        <f>INDEX([1]Sheet!$D:$D,MATCH($B:$B,[1]Sheet!$B:$B,0))</f>
        <v>0.37500000</v>
      </c>
      <c r="P31" s="102" t="str">
        <f>INDEX([1]Sheet!$E:$E,MATCH($B:$B,[1]Sheet!$B:$B,0))</f>
        <v>1.00000000</v>
      </c>
      <c r="Q31" s="101">
        <f t="shared" si="1"/>
        <v>0</v>
      </c>
      <c r="R31" s="101">
        <f t="shared" si="2"/>
        <v>0</v>
      </c>
      <c r="S31" s="101">
        <f t="shared" si="3"/>
        <v>0</v>
      </c>
    </row>
    <row r="32" spans="1:19" ht="15.75" x14ac:dyDescent="0.25">
      <c r="A32" s="1">
        <v>29</v>
      </c>
      <c r="B32" s="2" t="s">
        <v>31</v>
      </c>
      <c r="C32" s="1">
        <v>61250</v>
      </c>
      <c r="D32" s="1">
        <v>3</v>
      </c>
      <c r="E32" s="74">
        <v>131250</v>
      </c>
      <c r="F32" s="9" t="s">
        <v>126</v>
      </c>
      <c r="G32" s="9" t="s">
        <v>157</v>
      </c>
      <c r="J32" s="5">
        <v>29</v>
      </c>
      <c r="K32" s="12">
        <f>(C32-C12)/(C25-C12)</f>
        <v>0.22134016415510888</v>
      </c>
      <c r="L32" s="72">
        <f t="shared" si="0"/>
        <v>0.25</v>
      </c>
      <c r="M32" s="105">
        <f>(E32-E12)/(E25-E12)</f>
        <v>0.39500941619585689</v>
      </c>
      <c r="N32" s="102" t="str">
        <f>INDEX([1]Sheet!$C:$C,MATCH(B:B,[1]Sheet!$B:$B,0))</f>
        <v>0.22134016</v>
      </c>
      <c r="O32" s="102" t="str">
        <f>INDEX([1]Sheet!$D:$D,MATCH($B:$B,[1]Sheet!$B:$B,0))</f>
        <v>0.25000000</v>
      </c>
      <c r="P32" s="102" t="str">
        <f>INDEX([1]Sheet!$E:$E,MATCH($B:$B,[1]Sheet!$B:$B,0))</f>
        <v>0.39500942</v>
      </c>
      <c r="Q32" s="101">
        <f t="shared" si="1"/>
        <v>4.1551088680868986E-9</v>
      </c>
      <c r="R32" s="101">
        <f t="shared" si="2"/>
        <v>0</v>
      </c>
      <c r="S32" s="101">
        <f t="shared" si="3"/>
        <v>-3.8041431116297986E-9</v>
      </c>
    </row>
    <row r="33" spans="1:19" ht="15.75" x14ac:dyDescent="0.25">
      <c r="A33" s="1">
        <v>30</v>
      </c>
      <c r="B33" s="2" t="s">
        <v>32</v>
      </c>
      <c r="C33" s="1">
        <v>7405</v>
      </c>
      <c r="D33" s="1">
        <v>1</v>
      </c>
      <c r="E33" s="74">
        <v>10800</v>
      </c>
      <c r="F33" s="9" t="s">
        <v>127</v>
      </c>
      <c r="G33" s="9" t="s">
        <v>152</v>
      </c>
      <c r="J33" s="6">
        <v>30</v>
      </c>
      <c r="K33" s="12">
        <f>(C33-C12)/(C25-C12)</f>
        <v>1.4242417249363457E-2</v>
      </c>
      <c r="L33" s="72">
        <f t="shared" si="0"/>
        <v>0</v>
      </c>
      <c r="M33" s="105">
        <f>(E33-E12)/(E25-E12)</f>
        <v>1.6949152542372881E-2</v>
      </c>
      <c r="N33" s="102" t="str">
        <f>INDEX([1]Sheet!$C:$C,MATCH(B:B,[1]Sheet!$B:$B,0))</f>
        <v>0.01424242</v>
      </c>
      <c r="O33" s="102" t="str">
        <f>INDEX([1]Sheet!$D:$D,MATCH($B:$B,[1]Sheet!$B:$B,0))</f>
        <v>0.00000000</v>
      </c>
      <c r="P33" s="102" t="str">
        <f>INDEX([1]Sheet!$E:$E,MATCH($B:$B,[1]Sheet!$B:$B,0))</f>
        <v>0.01694915</v>
      </c>
      <c r="Q33" s="101">
        <f t="shared" si="1"/>
        <v>-2.7506365431889668E-9</v>
      </c>
      <c r="R33" s="101">
        <f t="shared" si="2"/>
        <v>0</v>
      </c>
      <c r="S33" s="101">
        <f t="shared" si="3"/>
        <v>2.5423728816642566E-9</v>
      </c>
    </row>
    <row r="34" spans="1:19" ht="15.75" x14ac:dyDescent="0.25">
      <c r="A34" s="1">
        <v>31</v>
      </c>
      <c r="B34" s="2" t="s">
        <v>33</v>
      </c>
      <c r="C34" s="1">
        <v>7405</v>
      </c>
      <c r="D34" s="1">
        <v>3</v>
      </c>
      <c r="E34" s="74">
        <v>10800</v>
      </c>
      <c r="F34" s="9" t="s">
        <v>128</v>
      </c>
      <c r="G34" s="9" t="s">
        <v>158</v>
      </c>
      <c r="J34" s="5">
        <v>31</v>
      </c>
      <c r="K34" s="12">
        <f>(C34-C12)/(C25-C12)</f>
        <v>1.4242417249363457E-2</v>
      </c>
      <c r="L34" s="72">
        <f t="shared" si="0"/>
        <v>0.25</v>
      </c>
      <c r="M34" s="105">
        <f>(E34-E12)/(E25-E12)</f>
        <v>1.6949152542372881E-2</v>
      </c>
      <c r="N34" s="102" t="str">
        <f>INDEX([1]Sheet!$C:$C,MATCH(B:B,[1]Sheet!$B:$B,0))</f>
        <v>0.01424242</v>
      </c>
      <c r="O34" s="102" t="str">
        <f>INDEX([1]Sheet!$D:$D,MATCH($B:$B,[1]Sheet!$B:$B,0))</f>
        <v>0.25000000</v>
      </c>
      <c r="P34" s="102" t="str">
        <f>INDEX([1]Sheet!$E:$E,MATCH($B:$B,[1]Sheet!$B:$B,0))</f>
        <v>0.01694915</v>
      </c>
      <c r="Q34" s="101">
        <f t="shared" si="1"/>
        <v>-2.7506365431889668E-9</v>
      </c>
      <c r="R34" s="101">
        <f t="shared" si="2"/>
        <v>0</v>
      </c>
      <c r="S34" s="101">
        <f t="shared" si="3"/>
        <v>2.5423728816642566E-9</v>
      </c>
    </row>
    <row r="35" spans="1:19" ht="15.75" x14ac:dyDescent="0.25">
      <c r="A35" s="1">
        <v>32</v>
      </c>
      <c r="B35" s="2" t="s">
        <v>34</v>
      </c>
      <c r="C35" s="1">
        <v>7405</v>
      </c>
      <c r="D35" s="8">
        <v>1</v>
      </c>
      <c r="E35" s="74">
        <v>10800</v>
      </c>
      <c r="F35" s="9" t="s">
        <v>129</v>
      </c>
      <c r="G35" s="9" t="s">
        <v>157</v>
      </c>
      <c r="J35" s="6">
        <v>32</v>
      </c>
      <c r="K35" s="12">
        <f>(C35-C12)/(C25-C12)</f>
        <v>1.4242417249363457E-2</v>
      </c>
      <c r="L35" s="72">
        <f t="shared" si="0"/>
        <v>0</v>
      </c>
      <c r="M35" s="105">
        <f>(E35-E12)/(E25-E12)</f>
        <v>1.6949152542372881E-2</v>
      </c>
      <c r="N35" s="102" t="str">
        <f>INDEX([1]Sheet!$C:$C,MATCH(B:B,[1]Sheet!$B:$B,0))</f>
        <v>0.01424242</v>
      </c>
      <c r="O35" s="102" t="str">
        <f>INDEX([1]Sheet!$D:$D,MATCH($B:$B,[1]Sheet!$B:$B,0))</f>
        <v>0.00000000</v>
      </c>
      <c r="P35" s="102" t="str">
        <f>INDEX([1]Sheet!$E:$E,MATCH($B:$B,[1]Sheet!$B:$B,0))</f>
        <v>0.01694915</v>
      </c>
      <c r="Q35" s="101">
        <f t="shared" si="1"/>
        <v>-2.7506365431889668E-9</v>
      </c>
      <c r="R35" s="101">
        <f t="shared" si="2"/>
        <v>0</v>
      </c>
      <c r="S35" s="101">
        <f t="shared" si="3"/>
        <v>2.5423728816642566E-9</v>
      </c>
    </row>
    <row r="36" spans="1:19" ht="15.75" x14ac:dyDescent="0.25">
      <c r="A36" s="1">
        <v>33</v>
      </c>
      <c r="B36" s="2" t="s">
        <v>35</v>
      </c>
      <c r="C36" s="1">
        <v>7405</v>
      </c>
      <c r="D36" s="1">
        <v>2</v>
      </c>
      <c r="E36" s="74">
        <v>10800</v>
      </c>
      <c r="F36" s="9" t="s">
        <v>130</v>
      </c>
      <c r="G36" s="9" t="s">
        <v>151</v>
      </c>
      <c r="J36" s="5">
        <v>33</v>
      </c>
      <c r="K36" s="12">
        <f>(C36-C12)/(C25-C12)</f>
        <v>1.4242417249363457E-2</v>
      </c>
      <c r="L36" s="72">
        <f t="shared" si="0"/>
        <v>0.125</v>
      </c>
      <c r="M36" s="105">
        <f>(E36-E12)/(E25-E12)</f>
        <v>1.6949152542372881E-2</v>
      </c>
      <c r="N36" s="102" t="str">
        <f>INDEX([1]Sheet!$C:$C,MATCH(B:B,[1]Sheet!$B:$B,0))</f>
        <v>0.01424242</v>
      </c>
      <c r="O36" s="102" t="str">
        <f>INDEX([1]Sheet!$D:$D,MATCH($B:$B,[1]Sheet!$B:$B,0))</f>
        <v>0.12500000</v>
      </c>
      <c r="P36" s="102" t="str">
        <f>INDEX([1]Sheet!$E:$E,MATCH($B:$B,[1]Sheet!$B:$B,0))</f>
        <v>0.01694915</v>
      </c>
      <c r="Q36" s="101">
        <f t="shared" si="1"/>
        <v>-2.7506365431889668E-9</v>
      </c>
      <c r="R36" s="101">
        <f t="shared" si="2"/>
        <v>0</v>
      </c>
      <c r="S36" s="101">
        <f t="shared" si="3"/>
        <v>2.5423728816642566E-9</v>
      </c>
    </row>
    <row r="37" spans="1:19" ht="15.75" x14ac:dyDescent="0.25">
      <c r="A37" s="1">
        <v>34</v>
      </c>
      <c r="B37" s="2" t="s">
        <v>36</v>
      </c>
      <c r="C37" s="1">
        <v>7405</v>
      </c>
      <c r="D37" s="1">
        <v>2</v>
      </c>
      <c r="E37" s="74">
        <v>10800</v>
      </c>
      <c r="F37" s="9" t="s">
        <v>131</v>
      </c>
      <c r="G37" s="9" t="s">
        <v>156</v>
      </c>
      <c r="J37" s="6">
        <v>34</v>
      </c>
      <c r="K37" s="12">
        <f>(C37-C12)/(C25-C12)</f>
        <v>1.4242417249363457E-2</v>
      </c>
      <c r="L37" s="72">
        <f t="shared" si="0"/>
        <v>0.125</v>
      </c>
      <c r="M37" s="105">
        <f>(E37-E12)/(E25-E12)</f>
        <v>1.6949152542372881E-2</v>
      </c>
      <c r="N37" s="102" t="str">
        <f>INDEX([1]Sheet!$C:$C,MATCH(B:B,[1]Sheet!$B:$B,0))</f>
        <v>0.01424242</v>
      </c>
      <c r="O37" s="102" t="str">
        <f>INDEX([1]Sheet!$D:$D,MATCH($B:$B,[1]Sheet!$B:$B,0))</f>
        <v>0.12500000</v>
      </c>
      <c r="P37" s="102" t="str">
        <f>INDEX([1]Sheet!$E:$E,MATCH($B:$B,[1]Sheet!$B:$B,0))</f>
        <v>0.01694915</v>
      </c>
      <c r="Q37" s="101">
        <f t="shared" si="1"/>
        <v>-2.7506365431889668E-9</v>
      </c>
      <c r="R37" s="101">
        <f t="shared" si="2"/>
        <v>0</v>
      </c>
      <c r="S37" s="101">
        <f t="shared" si="3"/>
        <v>2.5423728816642566E-9</v>
      </c>
    </row>
    <row r="38" spans="1:19" ht="15.75" x14ac:dyDescent="0.25">
      <c r="A38" s="1">
        <v>35</v>
      </c>
      <c r="B38" s="2" t="s">
        <v>37</v>
      </c>
      <c r="C38" s="1">
        <v>7405</v>
      </c>
      <c r="D38" s="1">
        <v>2</v>
      </c>
      <c r="E38" s="74">
        <v>10800</v>
      </c>
      <c r="F38" s="9" t="s">
        <v>132</v>
      </c>
      <c r="G38" s="9" t="s">
        <v>159</v>
      </c>
      <c r="J38" s="5">
        <v>35</v>
      </c>
      <c r="K38" s="12">
        <f>(C38-C12)/(C25-C12)</f>
        <v>1.4242417249363457E-2</v>
      </c>
      <c r="L38" s="72">
        <f t="shared" si="0"/>
        <v>0.125</v>
      </c>
      <c r="M38" s="105">
        <f>(E38-E12)/(E25-E12)</f>
        <v>1.6949152542372881E-2</v>
      </c>
      <c r="N38" s="102" t="str">
        <f>INDEX([1]Sheet!$C:$C,MATCH(B:B,[1]Sheet!$B:$B,0))</f>
        <v>0.01424242</v>
      </c>
      <c r="O38" s="102" t="str">
        <f>INDEX([1]Sheet!$D:$D,MATCH($B:$B,[1]Sheet!$B:$B,0))</f>
        <v>0.12500000</v>
      </c>
      <c r="P38" s="102" t="str">
        <f>INDEX([1]Sheet!$E:$E,MATCH($B:$B,[1]Sheet!$B:$B,0))</f>
        <v>0.01694915</v>
      </c>
      <c r="Q38" s="101">
        <f t="shared" si="1"/>
        <v>-2.7506365431889668E-9</v>
      </c>
      <c r="R38" s="101">
        <f t="shared" si="2"/>
        <v>0</v>
      </c>
      <c r="S38" s="101">
        <f t="shared" si="3"/>
        <v>2.5423728816642566E-9</v>
      </c>
    </row>
    <row r="39" spans="1:19" ht="15.75" x14ac:dyDescent="0.25">
      <c r="A39" s="1">
        <v>36</v>
      </c>
      <c r="B39" s="2" t="s">
        <v>38</v>
      </c>
      <c r="C39" s="1">
        <v>9000</v>
      </c>
      <c r="D39" s="1">
        <v>2</v>
      </c>
      <c r="E39" s="74">
        <v>108000</v>
      </c>
      <c r="F39" s="9" t="s">
        <v>133</v>
      </c>
      <c r="G39" s="9" t="s">
        <v>160</v>
      </c>
      <c r="J39" s="6">
        <v>36</v>
      </c>
      <c r="K39" s="12">
        <f>(C39-C12)/(C25-C12)</f>
        <v>2.0377079823690952E-2</v>
      </c>
      <c r="L39" s="72">
        <f t="shared" si="0"/>
        <v>0.125</v>
      </c>
      <c r="M39" s="105">
        <f>(E39-E12)/(E25-E12)</f>
        <v>0.32203389830508472</v>
      </c>
      <c r="N39" s="102" t="str">
        <f>INDEX([1]Sheet!$C:$C,MATCH(B:B,[1]Sheet!$B:$B,0))</f>
        <v>0.02037708</v>
      </c>
      <c r="O39" s="102" t="str">
        <f>INDEX([1]Sheet!$D:$D,MATCH($B:$B,[1]Sheet!$B:$B,0))</f>
        <v>0.12500000</v>
      </c>
      <c r="P39" s="102" t="str">
        <f>INDEX([1]Sheet!$E:$E,MATCH($B:$B,[1]Sheet!$B:$B,0))</f>
        <v>0.32203390</v>
      </c>
      <c r="Q39" s="101">
        <f t="shared" si="1"/>
        <v>-1.7630904722287788E-10</v>
      </c>
      <c r="R39" s="101">
        <f t="shared" si="2"/>
        <v>0</v>
      </c>
      <c r="S39" s="101">
        <f t="shared" si="3"/>
        <v>-1.6949152636946963E-9</v>
      </c>
    </row>
    <row r="40" spans="1:19" ht="15.75" x14ac:dyDescent="0.25">
      <c r="A40" s="1">
        <v>37</v>
      </c>
      <c r="B40" s="2" t="s">
        <v>39</v>
      </c>
      <c r="C40" s="1">
        <v>5400</v>
      </c>
      <c r="D40" s="1">
        <v>1</v>
      </c>
      <c r="E40" s="74">
        <v>72000</v>
      </c>
      <c r="F40" s="9" t="s">
        <v>134</v>
      </c>
      <c r="G40" s="9" t="s">
        <v>152</v>
      </c>
      <c r="J40" s="5">
        <v>37</v>
      </c>
      <c r="K40" s="12">
        <f>(C40-C12)/(C31-C12)</f>
        <v>6.5308194678420604E-3</v>
      </c>
      <c r="L40" s="72">
        <f t="shared" si="0"/>
        <v>0</v>
      </c>
      <c r="M40" s="105">
        <f>(E40-E12)/(E25-E12)</f>
        <v>0.20903954802259886</v>
      </c>
      <c r="N40" s="102" t="str">
        <f>INDEX([1]Sheet!$C:$C,MATCH(B:B,[1]Sheet!$B:$B,0))</f>
        <v>0.00653082</v>
      </c>
      <c r="O40" s="102" t="str">
        <f>INDEX([1]Sheet!$D:$D,MATCH($B:$B,[1]Sheet!$B:$B,0))</f>
        <v>0.00000000</v>
      </c>
      <c r="P40" s="102" t="str">
        <f>INDEX([1]Sheet!$E:$E,MATCH($B:$B,[1]Sheet!$B:$B,0))</f>
        <v>0.20903955</v>
      </c>
      <c r="Q40" s="101">
        <f t="shared" si="1"/>
        <v>-5.3215793924255017E-10</v>
      </c>
      <c r="R40" s="101">
        <f t="shared" si="2"/>
        <v>0</v>
      </c>
      <c r="S40" s="101">
        <f t="shared" si="3"/>
        <v>-1.9774011317252871E-9</v>
      </c>
    </row>
    <row r="41" spans="1:19" ht="15.75" x14ac:dyDescent="0.25">
      <c r="A41" s="1">
        <v>38</v>
      </c>
      <c r="B41" s="2" t="s">
        <v>40</v>
      </c>
      <c r="C41" s="1">
        <v>5400</v>
      </c>
      <c r="D41" s="1">
        <v>3</v>
      </c>
      <c r="E41" s="74">
        <v>72000</v>
      </c>
      <c r="F41" s="9" t="s">
        <v>135</v>
      </c>
      <c r="G41" s="9" t="s">
        <v>152</v>
      </c>
      <c r="J41" s="6">
        <v>38</v>
      </c>
      <c r="K41" s="12">
        <f>(C41-C12)/(C31-C12)</f>
        <v>6.5308194678420604E-3</v>
      </c>
      <c r="L41" s="72">
        <f t="shared" si="0"/>
        <v>0.25</v>
      </c>
      <c r="M41" s="105">
        <f>(E41-E12)/(E25-E12)</f>
        <v>0.20903954802259886</v>
      </c>
      <c r="N41" s="102" t="str">
        <f>INDEX([1]Sheet!$C:$C,MATCH(B:B,[1]Sheet!$B:$B,0))</f>
        <v>0.00653082</v>
      </c>
      <c r="O41" s="102" t="str">
        <f>INDEX([1]Sheet!$D:$D,MATCH($B:$B,[1]Sheet!$B:$B,0))</f>
        <v>0.25000000</v>
      </c>
      <c r="P41" s="102" t="str">
        <f>INDEX([1]Sheet!$E:$E,MATCH($B:$B,[1]Sheet!$B:$B,0))</f>
        <v>0.20903955</v>
      </c>
      <c r="Q41" s="101">
        <f t="shared" si="1"/>
        <v>-5.3215793924255017E-10</v>
      </c>
      <c r="R41" s="101">
        <f t="shared" si="2"/>
        <v>0</v>
      </c>
      <c r="S41" s="101">
        <f t="shared" si="3"/>
        <v>-1.9774011317252871E-9</v>
      </c>
    </row>
    <row r="42" spans="1:19" ht="15.75" x14ac:dyDescent="0.25">
      <c r="A42" s="1">
        <v>39</v>
      </c>
      <c r="B42" s="2" t="s">
        <v>41</v>
      </c>
      <c r="C42" s="1">
        <v>4600</v>
      </c>
      <c r="D42" s="1">
        <v>2</v>
      </c>
      <c r="E42" s="74">
        <v>36000</v>
      </c>
      <c r="F42" s="9" t="s">
        <v>136</v>
      </c>
      <c r="G42" s="9" t="s">
        <v>161</v>
      </c>
      <c r="J42" s="5">
        <v>39</v>
      </c>
      <c r="K42" s="12">
        <f>(C42-C12)/(C25-C12)</f>
        <v>3.4538727220978622E-3</v>
      </c>
      <c r="L42" s="72">
        <f t="shared" si="0"/>
        <v>0.125</v>
      </c>
      <c r="M42" s="105">
        <f>(E42-E12)/(E25-E12)</f>
        <v>9.6045197740112997E-2</v>
      </c>
      <c r="N42" s="102" t="str">
        <f>INDEX([1]Sheet!$C:$C,MATCH(B:B,[1]Sheet!$B:$B,0))</f>
        <v>0.00345387</v>
      </c>
      <c r="O42" s="102" t="str">
        <f>INDEX([1]Sheet!$D:$D,MATCH($B:$B,[1]Sheet!$B:$B,0))</f>
        <v>0.12500000</v>
      </c>
      <c r="P42" s="102" t="str">
        <f>INDEX([1]Sheet!$E:$E,MATCH($B:$B,[1]Sheet!$B:$B,0))</f>
        <v>0.09604520</v>
      </c>
      <c r="Q42" s="101">
        <f t="shared" si="1"/>
        <v>2.7220978622219394E-9</v>
      </c>
      <c r="R42" s="101">
        <f t="shared" si="2"/>
        <v>0</v>
      </c>
      <c r="S42" s="101">
        <f t="shared" si="3"/>
        <v>-2.2598869997558779E-9</v>
      </c>
    </row>
    <row r="43" spans="1:19" ht="15.75" x14ac:dyDescent="0.25">
      <c r="A43" s="1">
        <v>40</v>
      </c>
      <c r="B43" s="2" t="s">
        <v>42</v>
      </c>
      <c r="C43" s="1">
        <v>4600</v>
      </c>
      <c r="D43" s="1">
        <v>3</v>
      </c>
      <c r="E43" s="74">
        <v>36000</v>
      </c>
      <c r="F43" s="9" t="s">
        <v>137</v>
      </c>
      <c r="G43" s="9" t="s">
        <v>152</v>
      </c>
      <c r="J43" s="6">
        <v>40</v>
      </c>
      <c r="K43" s="12">
        <f>(C43-C12)/(C31-C12)</f>
        <v>3.4538727220978622E-3</v>
      </c>
      <c r="L43" s="72">
        <f t="shared" si="0"/>
        <v>0.25</v>
      </c>
      <c r="M43" s="105">
        <f>(E43-E12)/(E25-E12)</f>
        <v>9.6045197740112997E-2</v>
      </c>
      <c r="N43" s="102" t="str">
        <f>INDEX([1]Sheet!$C:$C,MATCH(B:B,[1]Sheet!$B:$B,0))</f>
        <v>0.00345387</v>
      </c>
      <c r="O43" s="102" t="str">
        <f>INDEX([1]Sheet!$D:$D,MATCH($B:$B,[1]Sheet!$B:$B,0))</f>
        <v>0.25000000</v>
      </c>
      <c r="P43" s="102" t="str">
        <f>INDEX([1]Sheet!$E:$E,MATCH($B:$B,[1]Sheet!$B:$B,0))</f>
        <v>0.09604520</v>
      </c>
      <c r="Q43" s="101">
        <f t="shared" si="1"/>
        <v>2.7220978622219394E-9</v>
      </c>
      <c r="R43" s="101">
        <f t="shared" si="2"/>
        <v>0</v>
      </c>
      <c r="S43" s="101">
        <f t="shared" si="3"/>
        <v>-2.2598869997558779E-9</v>
      </c>
    </row>
    <row r="44" spans="1:19" ht="15.75" x14ac:dyDescent="0.25">
      <c r="A44" s="1">
        <v>41</v>
      </c>
      <c r="B44" s="2" t="s">
        <v>43</v>
      </c>
      <c r="C44" s="1">
        <v>21160</v>
      </c>
      <c r="D44" s="1">
        <v>3</v>
      </c>
      <c r="E44" s="74">
        <v>21400</v>
      </c>
      <c r="F44" s="9" t="s">
        <v>138</v>
      </c>
      <c r="G44" s="9" t="s">
        <v>152</v>
      </c>
      <c r="J44" s="5">
        <v>41</v>
      </c>
      <c r="K44" s="12">
        <f>(C44-C12)/(C31-C12)</f>
        <v>6.7146670359002764E-2</v>
      </c>
      <c r="L44" s="72">
        <f t="shared" si="0"/>
        <v>0.25</v>
      </c>
      <c r="M44" s="105">
        <f>(E44-E12)/(E25-E12)</f>
        <v>5.0219711236660386E-2</v>
      </c>
      <c r="N44" s="102" t="str">
        <f>INDEX([1]Sheet!$C:$C,MATCH(B:B,[1]Sheet!$B:$B,0))</f>
        <v>0.06714667</v>
      </c>
      <c r="O44" s="102" t="str">
        <f>INDEX([1]Sheet!$D:$D,MATCH($B:$B,[1]Sheet!$B:$B,0))</f>
        <v>0.25000000</v>
      </c>
      <c r="P44" s="102" t="str">
        <f>INDEX([1]Sheet!$E:$E,MATCH($B:$B,[1]Sheet!$B:$B,0))</f>
        <v>0.05021971</v>
      </c>
      <c r="Q44" s="101">
        <f t="shared" si="1"/>
        <v>3.590027580768762E-10</v>
      </c>
      <c r="R44" s="101">
        <f t="shared" si="2"/>
        <v>0</v>
      </c>
      <c r="S44" s="101">
        <f t="shared" si="3"/>
        <v>1.2366603852065339E-9</v>
      </c>
    </row>
    <row r="45" spans="1:19" ht="15.75" x14ac:dyDescent="0.25">
      <c r="A45" s="1">
        <v>42</v>
      </c>
      <c r="B45" s="2" t="s">
        <v>44</v>
      </c>
      <c r="C45" s="1">
        <v>14755</v>
      </c>
      <c r="D45" s="1">
        <v>2</v>
      </c>
      <c r="E45" s="74">
        <v>21600</v>
      </c>
      <c r="F45" s="9" t="s">
        <v>139</v>
      </c>
      <c r="G45" s="9" t="s">
        <v>152</v>
      </c>
      <c r="J45" s="6">
        <v>42</v>
      </c>
      <c r="K45" s="12">
        <f>(C45-C12)/(C31-C12)</f>
        <v>4.2511865475888276E-2</v>
      </c>
      <c r="L45" s="72">
        <f t="shared" si="0"/>
        <v>0.125</v>
      </c>
      <c r="M45" s="105">
        <f>(E45-E12)/(E25-E12)</f>
        <v>5.0847457627118647E-2</v>
      </c>
      <c r="N45" s="102" t="str">
        <f>INDEX([1]Sheet!$C:$C,MATCH(B:B,[1]Sheet!$B:$B,0))</f>
        <v>0.04251187</v>
      </c>
      <c r="O45" s="102" t="str">
        <f>INDEX([1]Sheet!$D:$D,MATCH($B:$B,[1]Sheet!$B:$B,0))</f>
        <v>0.12500000</v>
      </c>
      <c r="P45" s="102" t="str">
        <f>INDEX([1]Sheet!$E:$E,MATCH($B:$B,[1]Sheet!$B:$B,0))</f>
        <v>0.05084746</v>
      </c>
      <c r="Q45" s="101">
        <f t="shared" si="1"/>
        <v>-4.5241117241356932E-9</v>
      </c>
      <c r="R45" s="101">
        <f t="shared" si="2"/>
        <v>0</v>
      </c>
      <c r="S45" s="101">
        <f t="shared" si="3"/>
        <v>-2.3728813497436718E-9</v>
      </c>
    </row>
    <row r="46" spans="1:19" ht="15.75" x14ac:dyDescent="0.25">
      <c r="A46" s="1">
        <v>43</v>
      </c>
      <c r="B46" s="2" t="s">
        <v>45</v>
      </c>
      <c r="C46" s="1">
        <v>7405</v>
      </c>
      <c r="D46" s="1">
        <v>1</v>
      </c>
      <c r="E46" s="74">
        <v>10800</v>
      </c>
      <c r="F46" s="9" t="s">
        <v>140</v>
      </c>
      <c r="G46" s="9" t="s">
        <v>152</v>
      </c>
      <c r="J46" s="5">
        <v>43</v>
      </c>
      <c r="K46" s="12">
        <f>(C46-C12)/(C31-C12)</f>
        <v>1.4242417249363457E-2</v>
      </c>
      <c r="L46" s="72">
        <f t="shared" si="0"/>
        <v>0</v>
      </c>
      <c r="M46" s="105">
        <f>(E46-E12)/(E25-E12)</f>
        <v>1.6949152542372881E-2</v>
      </c>
      <c r="N46" s="102" t="str">
        <f>INDEX([1]Sheet!$C:$C,MATCH(B:B,[1]Sheet!$B:$B,0))</f>
        <v>0.01424242</v>
      </c>
      <c r="O46" s="102" t="str">
        <f>INDEX([1]Sheet!$D:$D,MATCH($B:$B,[1]Sheet!$B:$B,0))</f>
        <v>0.00000000</v>
      </c>
      <c r="P46" s="102" t="str">
        <f>INDEX([1]Sheet!$E:$E,MATCH($B:$B,[1]Sheet!$B:$B,0))</f>
        <v>0.01694915</v>
      </c>
      <c r="Q46" s="101">
        <f t="shared" si="1"/>
        <v>-2.7506365431889668E-9</v>
      </c>
      <c r="R46" s="101">
        <f t="shared" si="2"/>
        <v>0</v>
      </c>
      <c r="S46" s="101">
        <f t="shared" si="3"/>
        <v>2.5423728816642566E-9</v>
      </c>
    </row>
    <row r="47" spans="1:19" ht="15.75" x14ac:dyDescent="0.25">
      <c r="A47" s="1">
        <v>44</v>
      </c>
      <c r="B47" s="2" t="s">
        <v>46</v>
      </c>
      <c r="C47" s="1">
        <v>21160</v>
      </c>
      <c r="D47" s="1">
        <v>3</v>
      </c>
      <c r="E47" s="74">
        <v>22400</v>
      </c>
      <c r="F47" s="9" t="s">
        <v>141</v>
      </c>
      <c r="G47" s="9" t="s">
        <v>152</v>
      </c>
      <c r="J47" s="6">
        <v>44</v>
      </c>
      <c r="K47" s="12">
        <f>(C47-C12)/(C31-C12)</f>
        <v>6.7146670359002764E-2</v>
      </c>
      <c r="L47" s="72">
        <f t="shared" si="0"/>
        <v>0.25</v>
      </c>
      <c r="M47" s="105">
        <f>(E47-E12)/(E25-E12)</f>
        <v>5.3358443188951665E-2</v>
      </c>
      <c r="N47" s="102" t="str">
        <f>INDEX([1]Sheet!$C:$C,MATCH(B:B,[1]Sheet!$B:$B,0))</f>
        <v>0.06714667</v>
      </c>
      <c r="O47" s="102" t="str">
        <f>INDEX([1]Sheet!$D:$D,MATCH($B:$B,[1]Sheet!$B:$B,0))</f>
        <v>0.25000000</v>
      </c>
      <c r="P47" s="102" t="str">
        <f>INDEX([1]Sheet!$E:$E,MATCH($B:$B,[1]Sheet!$B:$B,0))</f>
        <v>0.05335844</v>
      </c>
      <c r="Q47" s="101">
        <f t="shared" si="1"/>
        <v>3.590027580768762E-10</v>
      </c>
      <c r="R47" s="101">
        <f t="shared" si="2"/>
        <v>0</v>
      </c>
      <c r="S47" s="101">
        <f t="shared" si="3"/>
        <v>3.1889516652339189E-9</v>
      </c>
    </row>
    <row r="48" spans="1:19" ht="15.75" x14ac:dyDescent="0.25">
      <c r="A48" s="1">
        <v>45</v>
      </c>
      <c r="B48" s="2" t="s">
        <v>47</v>
      </c>
      <c r="C48" s="1">
        <v>14755</v>
      </c>
      <c r="D48" s="1">
        <v>2</v>
      </c>
      <c r="E48" s="74">
        <v>21600</v>
      </c>
      <c r="F48" s="9" t="s">
        <v>142</v>
      </c>
      <c r="G48" s="9" t="s">
        <v>152</v>
      </c>
      <c r="J48" s="5">
        <v>45</v>
      </c>
      <c r="K48" s="12">
        <f>(C48-C12)/(C31-C12)</f>
        <v>4.2511865475888276E-2</v>
      </c>
      <c r="L48" s="72">
        <f t="shared" si="0"/>
        <v>0.125</v>
      </c>
      <c r="M48" s="105">
        <f>(E48-E12)/(E28-E12)</f>
        <v>5.0847457627118647E-2</v>
      </c>
      <c r="N48" s="102" t="str">
        <f>INDEX([1]Sheet!$C:$C,MATCH(B:B,[1]Sheet!$B:$B,0))</f>
        <v>0.04251187</v>
      </c>
      <c r="O48" s="102" t="str">
        <f>INDEX([1]Sheet!$D:$D,MATCH($B:$B,[1]Sheet!$B:$B,0))</f>
        <v>0.12500000</v>
      </c>
      <c r="P48" s="102" t="str">
        <f>INDEX([1]Sheet!$E:$E,MATCH($B:$B,[1]Sheet!$B:$B,0))</f>
        <v>0.05084746</v>
      </c>
      <c r="Q48" s="101">
        <f t="shared" si="1"/>
        <v>-4.5241117241356932E-9</v>
      </c>
      <c r="R48" s="101">
        <f t="shared" si="2"/>
        <v>0</v>
      </c>
      <c r="S48" s="101">
        <f t="shared" si="3"/>
        <v>-2.3728813497436718E-9</v>
      </c>
    </row>
    <row r="49" spans="1:19" ht="15.75" x14ac:dyDescent="0.25">
      <c r="A49" s="1">
        <v>46</v>
      </c>
      <c r="B49" s="2" t="s">
        <v>48</v>
      </c>
      <c r="C49" s="1">
        <v>14755</v>
      </c>
      <c r="D49" s="1">
        <v>1</v>
      </c>
      <c r="E49" s="74">
        <v>8750</v>
      </c>
      <c r="F49" s="9" t="s">
        <v>143</v>
      </c>
      <c r="G49" s="9" t="s">
        <v>162</v>
      </c>
      <c r="J49" s="6">
        <v>46</v>
      </c>
      <c r="K49" s="12">
        <f>(C49-C12)/(C31-C12)</f>
        <v>4.2511865475888276E-2</v>
      </c>
      <c r="L49" s="72">
        <f t="shared" si="0"/>
        <v>0</v>
      </c>
      <c r="M49" s="105">
        <f>(E49-E12)/(E28-E12)</f>
        <v>1.0514752040175769E-2</v>
      </c>
      <c r="N49" s="102" t="str">
        <f>INDEX([1]Sheet!$C:$C,MATCH(B:B,[1]Sheet!$B:$B,0))</f>
        <v>0.04251187</v>
      </c>
      <c r="O49" s="102" t="str">
        <f>INDEX([1]Sheet!$D:$D,MATCH($B:$B,[1]Sheet!$B:$B,0))</f>
        <v>0.00000000</v>
      </c>
      <c r="P49" s="102" t="str">
        <f>INDEX([1]Sheet!$E:$E,MATCH($B:$B,[1]Sheet!$B:$B,0))</f>
        <v>0.01051475</v>
      </c>
      <c r="Q49" s="101">
        <f t="shared" si="1"/>
        <v>-4.5241117241356932E-9</v>
      </c>
      <c r="R49" s="101">
        <f t="shared" si="2"/>
        <v>0</v>
      </c>
      <c r="S49" s="101">
        <f t="shared" si="3"/>
        <v>2.0401757696436595E-9</v>
      </c>
    </row>
    <row r="50" spans="1:19" ht="15.75" x14ac:dyDescent="0.25">
      <c r="A50" s="1">
        <v>47</v>
      </c>
      <c r="B50" s="2" t="s">
        <v>49</v>
      </c>
      <c r="C50" s="1">
        <v>14755</v>
      </c>
      <c r="D50" s="1">
        <v>1</v>
      </c>
      <c r="E50" s="74">
        <v>22000</v>
      </c>
      <c r="F50" s="9" t="s">
        <v>144</v>
      </c>
      <c r="G50" s="9" t="s">
        <v>163</v>
      </c>
      <c r="J50" s="5">
        <v>47</v>
      </c>
      <c r="K50" s="12">
        <f>(C50-C12)/(C31-C12)</f>
        <v>4.2511865475888276E-2</v>
      </c>
      <c r="L50" s="72">
        <f t="shared" si="0"/>
        <v>0</v>
      </c>
      <c r="M50" s="105">
        <f>(E50-E12)/(E28-E12)</f>
        <v>5.2102950408035156E-2</v>
      </c>
      <c r="N50" s="102" t="str">
        <f>INDEX([1]Sheet!$C:$C,MATCH(B:B,[1]Sheet!$B:$B,0))</f>
        <v>0.04251187</v>
      </c>
      <c r="O50" s="102" t="str">
        <f>INDEX([1]Sheet!$D:$D,MATCH($B:$B,[1]Sheet!$B:$B,0))</f>
        <v>0.00000000</v>
      </c>
      <c r="P50" s="102" t="str">
        <f>INDEX([1]Sheet!$E:$E,MATCH($B:$B,[1]Sheet!$B:$B,0))</f>
        <v>0.05210295</v>
      </c>
      <c r="Q50" s="101">
        <f t="shared" si="1"/>
        <v>-4.5241117241356932E-9</v>
      </c>
      <c r="R50" s="101">
        <f t="shared" si="2"/>
        <v>0</v>
      </c>
      <c r="S50" s="101">
        <f t="shared" si="3"/>
        <v>4.080351542756766E-10</v>
      </c>
    </row>
    <row r="51" spans="1:19" ht="15.75" x14ac:dyDescent="0.25">
      <c r="A51" s="1">
        <v>48</v>
      </c>
      <c r="B51" s="2" t="s">
        <v>50</v>
      </c>
      <c r="C51" s="1">
        <v>74005</v>
      </c>
      <c r="D51" s="1">
        <v>1</v>
      </c>
      <c r="E51" s="74">
        <v>21600</v>
      </c>
      <c r="F51" s="9" t="s">
        <v>145</v>
      </c>
      <c r="G51" s="9" t="s">
        <v>156</v>
      </c>
      <c r="J51" s="6">
        <v>48</v>
      </c>
      <c r="K51" s="12">
        <f>(C51-C12)/(C31-C12)</f>
        <v>0.27039823383256795</v>
      </c>
      <c r="L51" s="72">
        <f t="shared" si="0"/>
        <v>0</v>
      </c>
      <c r="M51" s="105">
        <f>(E51-E12)/(E28-E12)</f>
        <v>5.0847457627118647E-2</v>
      </c>
      <c r="N51" s="102" t="str">
        <f>INDEX([1]Sheet!$C:$C,MATCH(B:B,[1]Sheet!$B:$B,0))</f>
        <v>0.27039823</v>
      </c>
      <c r="O51" s="102" t="str">
        <f>INDEX([1]Sheet!$D:$D,MATCH($B:$B,[1]Sheet!$B:$B,0))</f>
        <v>0.00000000</v>
      </c>
      <c r="P51" s="102" t="str">
        <f>INDEX([1]Sheet!$E:$E,MATCH($B:$B,[1]Sheet!$B:$B,0))</f>
        <v>0.05084746</v>
      </c>
      <c r="Q51" s="101">
        <f t="shared" si="1"/>
        <v>3.8325679296846715E-9</v>
      </c>
      <c r="R51" s="101">
        <f t="shared" si="2"/>
        <v>0</v>
      </c>
      <c r="S51" s="101">
        <f t="shared" si="3"/>
        <v>-2.3728813497436718E-9</v>
      </c>
    </row>
    <row r="52" spans="1:19" ht="15.75" x14ac:dyDescent="0.25">
      <c r="A52" s="1">
        <v>49</v>
      </c>
      <c r="B52" s="2" t="s">
        <v>51</v>
      </c>
      <c r="C52" s="1">
        <v>14755</v>
      </c>
      <c r="D52" s="1">
        <v>2</v>
      </c>
      <c r="E52" s="74">
        <v>12000</v>
      </c>
      <c r="F52" s="9" t="s">
        <v>146</v>
      </c>
      <c r="G52" s="9" t="s">
        <v>152</v>
      </c>
      <c r="J52" s="5">
        <v>49</v>
      </c>
      <c r="K52" s="12">
        <f>(C52-C12)/(C31-C12)</f>
        <v>4.2511865475888276E-2</v>
      </c>
      <c r="L52" s="72">
        <f t="shared" si="0"/>
        <v>0.125</v>
      </c>
      <c r="M52" s="105">
        <f>(E52-E12)/(E28-E12)</f>
        <v>2.0715630885122412E-2</v>
      </c>
      <c r="N52" s="102" t="str">
        <f>INDEX([1]Sheet!$C:$C,MATCH(B:B,[1]Sheet!$B:$B,0))</f>
        <v>0.04251187</v>
      </c>
      <c r="O52" s="102" t="str">
        <f>INDEX([1]Sheet!$D:$D,MATCH($B:$B,[1]Sheet!$B:$B,0))</f>
        <v>0.12500000</v>
      </c>
      <c r="P52" s="102" t="str">
        <f>INDEX([1]Sheet!$E:$E,MATCH($B:$B,[1]Sheet!$B:$B,0))</f>
        <v>0.02071563</v>
      </c>
      <c r="Q52" s="101">
        <f t="shared" si="1"/>
        <v>-4.5241117241356932E-9</v>
      </c>
      <c r="R52" s="101">
        <f t="shared" si="2"/>
        <v>0</v>
      </c>
      <c r="S52" s="101">
        <f t="shared" si="3"/>
        <v>8.8512241286364812E-10</v>
      </c>
    </row>
    <row r="53" spans="1:19" ht="15.75" x14ac:dyDescent="0.25">
      <c r="A53" s="1">
        <v>50</v>
      </c>
      <c r="B53" s="2" t="s">
        <v>52</v>
      </c>
      <c r="C53" s="1">
        <v>22160</v>
      </c>
      <c r="D53" s="1">
        <v>2</v>
      </c>
      <c r="E53" s="74">
        <v>21600</v>
      </c>
      <c r="F53" s="9" t="s">
        <v>147</v>
      </c>
      <c r="G53" s="9" t="s">
        <v>164</v>
      </c>
      <c r="J53" s="6">
        <v>50</v>
      </c>
      <c r="K53" s="12">
        <f>(C53-C12)/(C31-C12)</f>
        <v>7.0992853791183003E-2</v>
      </c>
      <c r="L53" s="72">
        <f t="shared" si="0"/>
        <v>0.125</v>
      </c>
      <c r="M53" s="105">
        <f>(E53-E12)/(E28-E12)</f>
        <v>5.0847457627118647E-2</v>
      </c>
      <c r="N53" s="102" t="str">
        <f>INDEX([1]Sheet!$C:$C,MATCH(B:B,[1]Sheet!$B:$B,0))</f>
        <v>0.07099285</v>
      </c>
      <c r="O53" s="102" t="str">
        <f>INDEX([1]Sheet!$D:$D,MATCH($B:$B,[1]Sheet!$B:$B,0))</f>
        <v>0.12500000</v>
      </c>
      <c r="P53" s="102" t="str">
        <f>INDEX([1]Sheet!$E:$E,MATCH($B:$B,[1]Sheet!$B:$B,0))</f>
        <v>0.05084746</v>
      </c>
      <c r="Q53" s="101">
        <f t="shared" si="1"/>
        <v>3.7911830064185637E-9</v>
      </c>
      <c r="R53" s="101">
        <f t="shared" si="2"/>
        <v>0</v>
      </c>
      <c r="S53" s="101">
        <f t="shared" si="3"/>
        <v>-2.3728813497436718E-9</v>
      </c>
    </row>
    <row r="54" spans="1:19" x14ac:dyDescent="0.25">
      <c r="K54" s="101">
        <f>SUM(K4:K53)</f>
        <v>7.7283632951022696</v>
      </c>
      <c r="L54" s="101">
        <f t="shared" ref="L54:P54" si="4">SUM(L4:L53)</f>
        <v>11</v>
      </c>
      <c r="M54" s="106">
        <f t="shared" si="4"/>
        <v>8.9042686754551195</v>
      </c>
      <c r="N54" s="102">
        <f ca="1">SUM(N4:N54)</f>
        <v>0</v>
      </c>
      <c r="O54" s="102">
        <f t="shared" si="4"/>
        <v>0</v>
      </c>
      <c r="P54" s="102">
        <f t="shared" si="4"/>
        <v>0</v>
      </c>
      <c r="Q54" s="101"/>
    </row>
  </sheetData>
  <mergeCells count="3">
    <mergeCell ref="U6:Z6"/>
    <mergeCell ref="J1:M1"/>
    <mergeCell ref="U3:Z5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CD32-AF0B-4EE8-9023-AFEE9679561B}">
  <dimension ref="A1:H51"/>
  <sheetViews>
    <sheetView workbookViewId="0">
      <selection activeCell="H2" sqref="H2"/>
    </sheetView>
  </sheetViews>
  <sheetFormatPr defaultRowHeight="15" x14ac:dyDescent="0.25"/>
  <cols>
    <col min="1" max="1" width="2.7109375" bestFit="1" customWidth="1"/>
    <col min="2" max="2" width="6.140625" bestFit="1" customWidth="1"/>
    <col min="3" max="3" width="7.28515625" bestFit="1" customWidth="1"/>
    <col min="4" max="4" width="11.7109375" bestFit="1" customWidth="1"/>
    <col min="5" max="5" width="10.7109375" bestFit="1" customWidth="1"/>
    <col min="6" max="6" width="6.85546875" bestFit="1" customWidth="1"/>
    <col min="7" max="7" width="9.7109375" bestFit="1" customWidth="1"/>
    <col min="8" max="8" width="12" bestFit="1" customWidth="1"/>
  </cols>
  <sheetData>
    <row r="1" spans="1:8" x14ac:dyDescent="0.25">
      <c r="A1" t="s">
        <v>165</v>
      </c>
      <c r="B1" t="s">
        <v>83</v>
      </c>
      <c r="C1" t="s">
        <v>166</v>
      </c>
      <c r="D1" t="s">
        <v>167</v>
      </c>
      <c r="E1" t="s">
        <v>168</v>
      </c>
      <c r="F1" t="s">
        <v>4</v>
      </c>
      <c r="G1" t="s">
        <v>169</v>
      </c>
      <c r="H1" t="s">
        <v>170</v>
      </c>
    </row>
    <row r="2" spans="1:8" x14ac:dyDescent="0.25">
      <c r="B2" t="s">
        <v>5</v>
      </c>
      <c r="C2" t="s">
        <v>98</v>
      </c>
      <c r="D2">
        <v>7405</v>
      </c>
      <c r="E2">
        <v>1</v>
      </c>
      <c r="F2">
        <v>10800</v>
      </c>
      <c r="G2" t="s">
        <v>98</v>
      </c>
      <c r="H2" t="s">
        <v>150</v>
      </c>
    </row>
    <row r="3" spans="1:8" x14ac:dyDescent="0.25">
      <c r="B3" t="s">
        <v>6</v>
      </c>
      <c r="C3" t="s">
        <v>99</v>
      </c>
      <c r="D3">
        <v>10276</v>
      </c>
      <c r="E3">
        <v>8</v>
      </c>
      <c r="F3">
        <v>25000</v>
      </c>
      <c r="G3" t="s">
        <v>99</v>
      </c>
      <c r="H3" t="s">
        <v>151</v>
      </c>
    </row>
    <row r="4" spans="1:8" x14ac:dyDescent="0.25">
      <c r="B4" t="s">
        <v>7</v>
      </c>
      <c r="C4" t="s">
        <v>100</v>
      </c>
      <c r="D4">
        <v>7455</v>
      </c>
      <c r="E4">
        <v>2</v>
      </c>
      <c r="F4">
        <v>10600</v>
      </c>
      <c r="G4" t="s">
        <v>100</v>
      </c>
      <c r="H4" t="s">
        <v>152</v>
      </c>
    </row>
    <row r="5" spans="1:8" x14ac:dyDescent="0.25">
      <c r="B5" t="s">
        <v>96</v>
      </c>
      <c r="C5" t="s">
        <v>101</v>
      </c>
      <c r="D5">
        <v>7405</v>
      </c>
      <c r="E5">
        <v>2</v>
      </c>
      <c r="F5">
        <v>10800</v>
      </c>
      <c r="G5" t="s">
        <v>101</v>
      </c>
      <c r="H5" t="s">
        <v>152</v>
      </c>
    </row>
    <row r="6" spans="1:8" x14ac:dyDescent="0.25">
      <c r="B6" t="s">
        <v>8</v>
      </c>
      <c r="C6" t="s">
        <v>102</v>
      </c>
      <c r="D6">
        <v>8138</v>
      </c>
      <c r="E6">
        <v>2</v>
      </c>
      <c r="F6">
        <v>21000</v>
      </c>
      <c r="G6" t="s">
        <v>102</v>
      </c>
      <c r="H6" t="s">
        <v>152</v>
      </c>
    </row>
    <row r="7" spans="1:8" x14ac:dyDescent="0.25">
      <c r="B7" t="s">
        <v>9</v>
      </c>
      <c r="C7" t="s">
        <v>103</v>
      </c>
      <c r="D7">
        <v>6776</v>
      </c>
      <c r="E7">
        <v>2</v>
      </c>
      <c r="F7">
        <v>15000</v>
      </c>
      <c r="G7" t="s">
        <v>103</v>
      </c>
      <c r="H7" t="s">
        <v>152</v>
      </c>
    </row>
    <row r="8" spans="1:8" x14ac:dyDescent="0.25">
      <c r="B8" t="s">
        <v>10</v>
      </c>
      <c r="C8" t="s">
        <v>104</v>
      </c>
      <c r="D8">
        <v>8138</v>
      </c>
      <c r="E8">
        <v>2</v>
      </c>
      <c r="F8">
        <v>27500</v>
      </c>
      <c r="G8" t="s">
        <v>104</v>
      </c>
      <c r="H8" t="s">
        <v>152</v>
      </c>
    </row>
    <row r="9" spans="1:8" x14ac:dyDescent="0.25">
      <c r="B9" t="s">
        <v>11</v>
      </c>
      <c r="C9" t="s">
        <v>106</v>
      </c>
      <c r="D9">
        <v>8138</v>
      </c>
      <c r="E9">
        <v>2</v>
      </c>
      <c r="F9">
        <v>22400</v>
      </c>
      <c r="G9" t="s">
        <v>106</v>
      </c>
      <c r="H9" t="s">
        <v>152</v>
      </c>
    </row>
    <row r="10" spans="1:8" x14ac:dyDescent="0.25">
      <c r="B10" t="s">
        <v>12</v>
      </c>
      <c r="C10" t="s">
        <v>105</v>
      </c>
      <c r="D10">
        <v>3702</v>
      </c>
      <c r="E10">
        <v>1</v>
      </c>
      <c r="F10">
        <v>5400</v>
      </c>
      <c r="G10" t="s">
        <v>105</v>
      </c>
      <c r="H10" t="s">
        <v>150</v>
      </c>
    </row>
    <row r="11" spans="1:8" x14ac:dyDescent="0.25">
      <c r="B11" t="s">
        <v>13</v>
      </c>
      <c r="C11" t="s">
        <v>107</v>
      </c>
      <c r="D11">
        <v>7405</v>
      </c>
      <c r="E11">
        <v>2</v>
      </c>
      <c r="F11">
        <v>10800</v>
      </c>
      <c r="G11" t="s">
        <v>107</v>
      </c>
      <c r="H11" t="s">
        <v>153</v>
      </c>
    </row>
    <row r="12" spans="1:8" x14ac:dyDescent="0.25">
      <c r="B12" t="s">
        <v>14</v>
      </c>
      <c r="C12" t="s">
        <v>108</v>
      </c>
      <c r="D12">
        <v>54000</v>
      </c>
      <c r="E12">
        <v>2</v>
      </c>
      <c r="F12">
        <v>64800</v>
      </c>
      <c r="G12" t="s">
        <v>108</v>
      </c>
      <c r="H12" t="s">
        <v>154</v>
      </c>
    </row>
    <row r="13" spans="1:8" x14ac:dyDescent="0.25">
      <c r="B13" t="s">
        <v>15</v>
      </c>
      <c r="C13" t="s">
        <v>109</v>
      </c>
      <c r="D13">
        <v>81000</v>
      </c>
      <c r="E13">
        <v>3</v>
      </c>
      <c r="F13">
        <v>97200</v>
      </c>
      <c r="G13" t="s">
        <v>109</v>
      </c>
      <c r="H13" t="s">
        <v>154</v>
      </c>
    </row>
    <row r="14" spans="1:8" x14ac:dyDescent="0.25">
      <c r="B14" t="s">
        <v>16</v>
      </c>
      <c r="C14" t="s">
        <v>110</v>
      </c>
      <c r="D14">
        <v>81000</v>
      </c>
      <c r="E14">
        <v>3</v>
      </c>
      <c r="F14">
        <v>97200</v>
      </c>
      <c r="G14" t="s">
        <v>110</v>
      </c>
      <c r="H14" t="s">
        <v>154</v>
      </c>
    </row>
    <row r="15" spans="1:8" x14ac:dyDescent="0.25">
      <c r="B15" t="s">
        <v>17</v>
      </c>
      <c r="C15" t="s">
        <v>111</v>
      </c>
      <c r="D15">
        <v>54000</v>
      </c>
      <c r="E15">
        <v>2</v>
      </c>
      <c r="F15">
        <v>64800</v>
      </c>
      <c r="G15" t="s">
        <v>111</v>
      </c>
      <c r="H15" t="s">
        <v>154</v>
      </c>
    </row>
    <row r="16" spans="1:8" x14ac:dyDescent="0.25">
      <c r="B16" t="s">
        <v>18</v>
      </c>
      <c r="C16" t="s">
        <v>112</v>
      </c>
      <c r="D16">
        <v>54000</v>
      </c>
      <c r="E16">
        <v>2</v>
      </c>
      <c r="F16">
        <v>64800</v>
      </c>
      <c r="G16" t="s">
        <v>112</v>
      </c>
      <c r="H16" t="s">
        <v>154</v>
      </c>
    </row>
    <row r="17" spans="2:8" x14ac:dyDescent="0.25">
      <c r="B17" t="s">
        <v>19</v>
      </c>
      <c r="C17" t="s">
        <v>113</v>
      </c>
      <c r="D17">
        <v>81000</v>
      </c>
      <c r="E17">
        <v>3</v>
      </c>
      <c r="F17">
        <v>97200</v>
      </c>
      <c r="G17" t="s">
        <v>113</v>
      </c>
      <c r="H17" t="s">
        <v>154</v>
      </c>
    </row>
    <row r="18" spans="2:8" x14ac:dyDescent="0.25">
      <c r="B18" t="s">
        <v>20</v>
      </c>
      <c r="C18" t="s">
        <v>114</v>
      </c>
      <c r="D18">
        <v>54000</v>
      </c>
      <c r="E18">
        <v>2</v>
      </c>
      <c r="F18">
        <v>64800</v>
      </c>
      <c r="G18" t="s">
        <v>114</v>
      </c>
      <c r="H18" t="s">
        <v>155</v>
      </c>
    </row>
    <row r="19" spans="2:8" x14ac:dyDescent="0.25">
      <c r="B19" t="s">
        <v>21</v>
      </c>
      <c r="C19" t="s">
        <v>115</v>
      </c>
      <c r="D19">
        <v>24000</v>
      </c>
      <c r="E19">
        <v>2</v>
      </c>
      <c r="F19">
        <v>27600</v>
      </c>
      <c r="G19" t="s">
        <v>115</v>
      </c>
      <c r="H19" t="s">
        <v>155</v>
      </c>
    </row>
    <row r="20" spans="2:8" x14ac:dyDescent="0.25">
      <c r="B20" t="s">
        <v>22</v>
      </c>
      <c r="C20" t="s">
        <v>116</v>
      </c>
      <c r="D20">
        <v>24000</v>
      </c>
      <c r="E20">
        <v>2</v>
      </c>
      <c r="F20">
        <v>27600</v>
      </c>
      <c r="G20" t="s">
        <v>116</v>
      </c>
      <c r="H20" t="s">
        <v>155</v>
      </c>
    </row>
    <row r="21" spans="2:8" x14ac:dyDescent="0.25">
      <c r="B21" t="s">
        <v>23</v>
      </c>
      <c r="C21" t="s">
        <v>117</v>
      </c>
      <c r="D21">
        <v>12000</v>
      </c>
      <c r="E21">
        <v>1</v>
      </c>
      <c r="F21">
        <v>13800</v>
      </c>
      <c r="G21" t="s">
        <v>117</v>
      </c>
      <c r="H21" t="s">
        <v>155</v>
      </c>
    </row>
    <row r="22" spans="2:8" x14ac:dyDescent="0.25">
      <c r="B22" t="s">
        <v>24</v>
      </c>
      <c r="C22" t="s">
        <v>118</v>
      </c>
      <c r="D22">
        <v>57300</v>
      </c>
      <c r="E22">
        <v>3</v>
      </c>
      <c r="F22">
        <v>60000</v>
      </c>
      <c r="G22" t="s">
        <v>118</v>
      </c>
      <c r="H22" t="s">
        <v>156</v>
      </c>
    </row>
    <row r="23" spans="2:8" x14ac:dyDescent="0.25">
      <c r="B23" t="s">
        <v>25</v>
      </c>
      <c r="C23" t="s">
        <v>119</v>
      </c>
      <c r="D23">
        <v>263700</v>
      </c>
      <c r="E23">
        <v>9</v>
      </c>
      <c r="F23">
        <v>324000</v>
      </c>
      <c r="G23" t="s">
        <v>119</v>
      </c>
      <c r="H23" t="s">
        <v>152</v>
      </c>
    </row>
    <row r="24" spans="2:8" x14ac:dyDescent="0.25">
      <c r="B24" t="s">
        <v>26</v>
      </c>
      <c r="C24" t="s">
        <v>120</v>
      </c>
      <c r="D24">
        <v>263700</v>
      </c>
      <c r="E24">
        <v>9</v>
      </c>
      <c r="F24">
        <v>324000</v>
      </c>
      <c r="G24" t="s">
        <v>120</v>
      </c>
      <c r="H24" t="s">
        <v>152</v>
      </c>
    </row>
    <row r="25" spans="2:8" x14ac:dyDescent="0.25">
      <c r="B25" t="s">
        <v>27</v>
      </c>
      <c r="C25" t="s">
        <v>121</v>
      </c>
      <c r="D25">
        <v>87900</v>
      </c>
      <c r="E25">
        <v>3</v>
      </c>
      <c r="F25">
        <v>135000</v>
      </c>
      <c r="G25" t="s">
        <v>121</v>
      </c>
      <c r="H25" t="s">
        <v>152</v>
      </c>
    </row>
    <row r="26" spans="2:8" x14ac:dyDescent="0.25">
      <c r="B26" t="s">
        <v>28</v>
      </c>
      <c r="C26" t="s">
        <v>122</v>
      </c>
      <c r="D26">
        <v>263700</v>
      </c>
      <c r="E26">
        <v>9</v>
      </c>
      <c r="F26">
        <v>324000</v>
      </c>
      <c r="G26" t="s">
        <v>122</v>
      </c>
      <c r="H26" t="s">
        <v>152</v>
      </c>
    </row>
    <row r="27" spans="2:8" x14ac:dyDescent="0.25">
      <c r="B27" t="s">
        <v>148</v>
      </c>
      <c r="C27" t="s">
        <v>123</v>
      </c>
      <c r="D27">
        <v>10276</v>
      </c>
      <c r="E27">
        <v>7</v>
      </c>
      <c r="F27">
        <v>25000</v>
      </c>
      <c r="G27" t="s">
        <v>123</v>
      </c>
      <c r="H27" t="s">
        <v>151</v>
      </c>
    </row>
    <row r="28" spans="2:8" x14ac:dyDescent="0.25">
      <c r="B28" t="s">
        <v>29</v>
      </c>
      <c r="C28" t="s">
        <v>124</v>
      </c>
      <c r="D28">
        <v>36000</v>
      </c>
      <c r="E28">
        <v>5</v>
      </c>
      <c r="F28">
        <v>108000</v>
      </c>
      <c r="G28" t="s">
        <v>124</v>
      </c>
      <c r="H28" t="s">
        <v>156</v>
      </c>
    </row>
    <row r="29" spans="2:8" x14ac:dyDescent="0.25">
      <c r="B29" t="s">
        <v>30</v>
      </c>
      <c r="C29" t="s">
        <v>125</v>
      </c>
      <c r="D29">
        <v>263700</v>
      </c>
      <c r="E29">
        <v>4</v>
      </c>
      <c r="F29">
        <v>324000</v>
      </c>
      <c r="G29" t="s">
        <v>125</v>
      </c>
      <c r="H29" t="s">
        <v>157</v>
      </c>
    </row>
    <row r="30" spans="2:8" x14ac:dyDescent="0.25">
      <c r="B30" t="s">
        <v>31</v>
      </c>
      <c r="C30" t="s">
        <v>126</v>
      </c>
      <c r="D30">
        <v>61250</v>
      </c>
      <c r="E30">
        <v>3</v>
      </c>
      <c r="F30">
        <v>131250</v>
      </c>
      <c r="G30" t="s">
        <v>126</v>
      </c>
      <c r="H30" t="s">
        <v>157</v>
      </c>
    </row>
    <row r="31" spans="2:8" x14ac:dyDescent="0.25">
      <c r="B31" t="s">
        <v>32</v>
      </c>
      <c r="C31" t="s">
        <v>127</v>
      </c>
      <c r="D31">
        <v>7405</v>
      </c>
      <c r="E31">
        <v>1</v>
      </c>
      <c r="F31">
        <v>10800</v>
      </c>
      <c r="G31" t="s">
        <v>127</v>
      </c>
      <c r="H31" t="s">
        <v>152</v>
      </c>
    </row>
    <row r="32" spans="2:8" x14ac:dyDescent="0.25">
      <c r="B32" t="s">
        <v>33</v>
      </c>
      <c r="C32" t="s">
        <v>128</v>
      </c>
      <c r="D32">
        <v>7405</v>
      </c>
      <c r="E32">
        <v>3</v>
      </c>
      <c r="F32">
        <v>10800</v>
      </c>
      <c r="G32" t="s">
        <v>128</v>
      </c>
      <c r="H32" t="s">
        <v>158</v>
      </c>
    </row>
    <row r="33" spans="2:8" x14ac:dyDescent="0.25">
      <c r="B33" t="s">
        <v>34</v>
      </c>
      <c r="C33" t="s">
        <v>129</v>
      </c>
      <c r="D33">
        <v>7405</v>
      </c>
      <c r="E33">
        <v>1</v>
      </c>
      <c r="F33">
        <v>10800</v>
      </c>
      <c r="G33" t="s">
        <v>129</v>
      </c>
      <c r="H33" t="s">
        <v>157</v>
      </c>
    </row>
    <row r="34" spans="2:8" x14ac:dyDescent="0.25">
      <c r="B34" t="s">
        <v>35</v>
      </c>
      <c r="C34" t="s">
        <v>130</v>
      </c>
      <c r="D34">
        <v>7405</v>
      </c>
      <c r="E34">
        <v>2</v>
      </c>
      <c r="F34">
        <v>10800</v>
      </c>
      <c r="G34" t="s">
        <v>130</v>
      </c>
      <c r="H34" t="s">
        <v>151</v>
      </c>
    </row>
    <row r="35" spans="2:8" x14ac:dyDescent="0.25">
      <c r="B35" t="s">
        <v>36</v>
      </c>
      <c r="C35" t="s">
        <v>131</v>
      </c>
      <c r="D35">
        <v>7405</v>
      </c>
      <c r="E35">
        <v>2</v>
      </c>
      <c r="F35">
        <v>10800</v>
      </c>
      <c r="G35" t="s">
        <v>131</v>
      </c>
      <c r="H35" t="s">
        <v>156</v>
      </c>
    </row>
    <row r="36" spans="2:8" x14ac:dyDescent="0.25">
      <c r="B36" t="s">
        <v>37</v>
      </c>
      <c r="C36" t="s">
        <v>132</v>
      </c>
      <c r="D36">
        <v>7405</v>
      </c>
      <c r="E36">
        <v>2</v>
      </c>
      <c r="F36">
        <v>10800</v>
      </c>
      <c r="G36" t="s">
        <v>132</v>
      </c>
      <c r="H36" t="s">
        <v>159</v>
      </c>
    </row>
    <row r="37" spans="2:8" x14ac:dyDescent="0.25">
      <c r="B37" t="s">
        <v>38</v>
      </c>
      <c r="C37" t="s">
        <v>133</v>
      </c>
      <c r="D37">
        <v>9000</v>
      </c>
      <c r="E37">
        <v>2</v>
      </c>
      <c r="F37">
        <v>108000</v>
      </c>
      <c r="G37" t="s">
        <v>133</v>
      </c>
      <c r="H37" t="s">
        <v>160</v>
      </c>
    </row>
    <row r="38" spans="2:8" x14ac:dyDescent="0.25">
      <c r="B38" t="s">
        <v>39</v>
      </c>
      <c r="C38" t="s">
        <v>134</v>
      </c>
      <c r="D38">
        <v>5400</v>
      </c>
      <c r="E38">
        <v>1</v>
      </c>
      <c r="F38">
        <v>72000</v>
      </c>
      <c r="G38" t="s">
        <v>134</v>
      </c>
      <c r="H38" t="s">
        <v>152</v>
      </c>
    </row>
    <row r="39" spans="2:8" x14ac:dyDescent="0.25">
      <c r="B39" t="s">
        <v>40</v>
      </c>
      <c r="C39" t="s">
        <v>135</v>
      </c>
      <c r="D39">
        <v>5400</v>
      </c>
      <c r="E39">
        <v>3</v>
      </c>
      <c r="F39">
        <v>72000</v>
      </c>
      <c r="G39" t="s">
        <v>135</v>
      </c>
      <c r="H39" t="s">
        <v>152</v>
      </c>
    </row>
    <row r="40" spans="2:8" x14ac:dyDescent="0.25">
      <c r="B40" t="s">
        <v>41</v>
      </c>
      <c r="C40" t="s">
        <v>136</v>
      </c>
      <c r="D40">
        <v>4600</v>
      </c>
      <c r="E40">
        <v>2</v>
      </c>
      <c r="F40">
        <v>36000</v>
      </c>
      <c r="G40" t="s">
        <v>136</v>
      </c>
      <c r="H40" t="s">
        <v>161</v>
      </c>
    </row>
    <row r="41" spans="2:8" x14ac:dyDescent="0.25">
      <c r="B41" t="s">
        <v>42</v>
      </c>
      <c r="C41" t="s">
        <v>137</v>
      </c>
      <c r="D41">
        <v>4600</v>
      </c>
      <c r="E41">
        <v>3</v>
      </c>
      <c r="F41">
        <v>36000</v>
      </c>
      <c r="G41" t="s">
        <v>137</v>
      </c>
      <c r="H41" t="s">
        <v>152</v>
      </c>
    </row>
    <row r="42" spans="2:8" x14ac:dyDescent="0.25">
      <c r="B42" t="s">
        <v>43</v>
      </c>
      <c r="C42" t="s">
        <v>138</v>
      </c>
      <c r="D42">
        <v>21160</v>
      </c>
      <c r="E42">
        <v>3</v>
      </c>
      <c r="F42">
        <v>21400</v>
      </c>
      <c r="G42" t="s">
        <v>138</v>
      </c>
      <c r="H42" t="s">
        <v>152</v>
      </c>
    </row>
    <row r="43" spans="2:8" x14ac:dyDescent="0.25">
      <c r="B43" t="s">
        <v>44</v>
      </c>
      <c r="C43" t="s">
        <v>139</v>
      </c>
      <c r="D43">
        <v>14755</v>
      </c>
      <c r="E43">
        <v>2</v>
      </c>
      <c r="F43">
        <v>21600</v>
      </c>
      <c r="G43" t="s">
        <v>139</v>
      </c>
      <c r="H43" t="s">
        <v>152</v>
      </c>
    </row>
    <row r="44" spans="2:8" x14ac:dyDescent="0.25">
      <c r="B44" t="s">
        <v>45</v>
      </c>
      <c r="C44" t="s">
        <v>140</v>
      </c>
      <c r="D44">
        <v>7405</v>
      </c>
      <c r="E44">
        <v>1</v>
      </c>
      <c r="F44">
        <v>10800</v>
      </c>
      <c r="G44" t="s">
        <v>140</v>
      </c>
      <c r="H44" t="s">
        <v>152</v>
      </c>
    </row>
    <row r="45" spans="2:8" x14ac:dyDescent="0.25">
      <c r="B45" t="s">
        <v>46</v>
      </c>
      <c r="C45" t="s">
        <v>141</v>
      </c>
      <c r="D45">
        <v>21160</v>
      </c>
      <c r="E45">
        <v>3</v>
      </c>
      <c r="F45">
        <v>22400</v>
      </c>
      <c r="G45" t="s">
        <v>141</v>
      </c>
      <c r="H45" t="s">
        <v>152</v>
      </c>
    </row>
    <row r="46" spans="2:8" x14ac:dyDescent="0.25">
      <c r="B46" t="s">
        <v>47</v>
      </c>
      <c r="C46" t="s">
        <v>142</v>
      </c>
      <c r="D46">
        <v>14755</v>
      </c>
      <c r="E46">
        <v>2</v>
      </c>
      <c r="F46">
        <v>21600</v>
      </c>
      <c r="G46" t="s">
        <v>142</v>
      </c>
      <c r="H46" t="s">
        <v>152</v>
      </c>
    </row>
    <row r="47" spans="2:8" x14ac:dyDescent="0.25">
      <c r="B47" t="s">
        <v>48</v>
      </c>
      <c r="C47" t="s">
        <v>143</v>
      </c>
      <c r="D47">
        <v>14755</v>
      </c>
      <c r="E47">
        <v>1</v>
      </c>
      <c r="F47">
        <v>8750</v>
      </c>
      <c r="G47" t="s">
        <v>143</v>
      </c>
      <c r="H47" t="s">
        <v>162</v>
      </c>
    </row>
    <row r="48" spans="2:8" x14ac:dyDescent="0.25">
      <c r="B48" t="s">
        <v>49</v>
      </c>
      <c r="C48" t="s">
        <v>144</v>
      </c>
      <c r="D48">
        <v>14755</v>
      </c>
      <c r="E48">
        <v>1</v>
      </c>
      <c r="F48">
        <v>22000</v>
      </c>
      <c r="G48" t="s">
        <v>144</v>
      </c>
      <c r="H48" t="s">
        <v>163</v>
      </c>
    </row>
    <row r="49" spans="2:8" x14ac:dyDescent="0.25">
      <c r="B49" t="s">
        <v>50</v>
      </c>
      <c r="C49" t="s">
        <v>145</v>
      </c>
      <c r="D49">
        <v>74005</v>
      </c>
      <c r="E49">
        <v>1</v>
      </c>
      <c r="F49">
        <v>21600</v>
      </c>
      <c r="G49" t="s">
        <v>145</v>
      </c>
      <c r="H49" t="s">
        <v>156</v>
      </c>
    </row>
    <row r="50" spans="2:8" x14ac:dyDescent="0.25">
      <c r="B50" t="s">
        <v>51</v>
      </c>
      <c r="C50" t="s">
        <v>146</v>
      </c>
      <c r="D50">
        <v>14755</v>
      </c>
      <c r="E50">
        <v>2</v>
      </c>
      <c r="F50">
        <v>12000</v>
      </c>
      <c r="G50" t="s">
        <v>146</v>
      </c>
      <c r="H50" t="s">
        <v>152</v>
      </c>
    </row>
    <row r="51" spans="2:8" x14ac:dyDescent="0.25">
      <c r="B51" t="s">
        <v>52</v>
      </c>
      <c r="C51" t="s">
        <v>147</v>
      </c>
      <c r="D51">
        <v>22160</v>
      </c>
      <c r="E51">
        <v>2</v>
      </c>
      <c r="F51">
        <v>21600</v>
      </c>
      <c r="G51" t="s">
        <v>147</v>
      </c>
      <c r="H51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6"/>
  <sheetViews>
    <sheetView topLeftCell="A34" zoomScaleNormal="100" workbookViewId="0">
      <selection activeCell="C47" sqref="C47"/>
    </sheetView>
  </sheetViews>
  <sheetFormatPr defaultRowHeight="15" x14ac:dyDescent="0.25"/>
  <cols>
    <col min="1" max="1" width="6.7109375" customWidth="1"/>
    <col min="2" max="2" width="16.140625" customWidth="1"/>
    <col min="3" max="3" width="15.28515625" customWidth="1"/>
    <col min="4" max="4" width="13.5703125" customWidth="1"/>
    <col min="7" max="7" width="14.28515625" customWidth="1"/>
    <col min="8" max="8" width="15.85546875" customWidth="1"/>
    <col min="9" max="9" width="11" customWidth="1"/>
    <col min="10" max="10" width="13.28515625" customWidth="1"/>
    <col min="11" max="11" width="24.140625" customWidth="1"/>
    <col min="13" max="13" width="12.7109375" customWidth="1"/>
    <col min="14" max="14" width="12.5703125" customWidth="1"/>
    <col min="17" max="17" width="7.28515625" customWidth="1"/>
    <col min="23" max="23" width="15.7109375" customWidth="1"/>
    <col min="29" max="29" width="15.7109375" customWidth="1"/>
  </cols>
  <sheetData>
    <row r="1" spans="1:30" ht="15.75" x14ac:dyDescent="0.25">
      <c r="A1" s="88" t="s">
        <v>58</v>
      </c>
      <c r="B1" s="80"/>
      <c r="C1" s="80"/>
      <c r="D1" s="80"/>
    </row>
    <row r="3" spans="1:30" ht="15.75" thickBot="1" x14ac:dyDescent="0.3"/>
    <row r="4" spans="1:30" x14ac:dyDescent="0.25">
      <c r="A4" s="80" t="s">
        <v>94</v>
      </c>
      <c r="B4" s="80"/>
      <c r="C4" s="80"/>
      <c r="D4" s="80"/>
      <c r="F4" t="s">
        <v>95</v>
      </c>
      <c r="L4" s="89" t="s">
        <v>65</v>
      </c>
      <c r="M4" s="90"/>
      <c r="N4" s="90"/>
      <c r="O4" s="91"/>
      <c r="R4" s="30"/>
      <c r="S4" s="107" t="s">
        <v>74</v>
      </c>
      <c r="T4" s="107"/>
      <c r="U4" s="107"/>
      <c r="V4" s="107"/>
      <c r="W4" s="107"/>
      <c r="X4" s="31"/>
      <c r="Y4" s="82" t="s">
        <v>75</v>
      </c>
      <c r="Z4" s="82"/>
      <c r="AA4" s="82"/>
      <c r="AB4" s="82"/>
      <c r="AC4" s="82"/>
      <c r="AD4" s="32"/>
    </row>
    <row r="5" spans="1:30" x14ac:dyDescent="0.25">
      <c r="L5" s="21"/>
      <c r="M5" s="22"/>
      <c r="N5" s="22"/>
      <c r="O5" s="23"/>
      <c r="R5" s="21"/>
      <c r="S5" s="108"/>
      <c r="T5" s="108"/>
      <c r="U5" s="108"/>
      <c r="V5" s="108"/>
      <c r="W5" s="108"/>
      <c r="X5" s="22"/>
      <c r="Y5" s="83"/>
      <c r="Z5" s="83"/>
      <c r="AA5" s="83"/>
      <c r="AB5" s="83"/>
      <c r="AC5" s="83"/>
      <c r="AD5" s="23"/>
    </row>
    <row r="6" spans="1:30" x14ac:dyDescent="0.25">
      <c r="A6" s="10" t="s">
        <v>0</v>
      </c>
      <c r="B6" s="10" t="s">
        <v>59</v>
      </c>
      <c r="C6" s="10" t="s">
        <v>60</v>
      </c>
      <c r="D6" s="10" t="s">
        <v>4</v>
      </c>
      <c r="F6" s="10" t="s">
        <v>0</v>
      </c>
      <c r="G6" s="10" t="s">
        <v>62</v>
      </c>
      <c r="H6" s="10" t="s">
        <v>63</v>
      </c>
      <c r="I6" s="10" t="s">
        <v>64</v>
      </c>
      <c r="J6" s="10" t="s">
        <v>66</v>
      </c>
      <c r="K6" s="42" t="s">
        <v>81</v>
      </c>
      <c r="L6" s="43"/>
      <c r="M6" s="10" t="s">
        <v>59</v>
      </c>
      <c r="N6" s="10" t="s">
        <v>61</v>
      </c>
      <c r="O6" s="44" t="s">
        <v>4</v>
      </c>
      <c r="R6" s="21"/>
      <c r="S6" s="20" t="s">
        <v>0</v>
      </c>
      <c r="T6" s="20" t="s">
        <v>59</v>
      </c>
      <c r="U6" s="20" t="s">
        <v>61</v>
      </c>
      <c r="V6" s="20" t="s">
        <v>4</v>
      </c>
      <c r="W6" s="20" t="s">
        <v>81</v>
      </c>
      <c r="X6" s="22"/>
      <c r="Y6" s="20" t="s">
        <v>0</v>
      </c>
      <c r="Z6" s="20" t="s">
        <v>59</v>
      </c>
      <c r="AA6" s="20" t="s">
        <v>61</v>
      </c>
      <c r="AB6" s="20" t="s">
        <v>4</v>
      </c>
      <c r="AC6" s="20" t="s">
        <v>82</v>
      </c>
      <c r="AD6" s="23"/>
    </row>
    <row r="7" spans="1:30" ht="15.75" x14ac:dyDescent="0.25">
      <c r="A7" s="6">
        <v>1</v>
      </c>
      <c r="B7" s="6">
        <v>0.01</v>
      </c>
      <c r="C7" s="6">
        <v>0</v>
      </c>
      <c r="D7" s="6">
        <v>0.02</v>
      </c>
      <c r="F7" s="6">
        <v>1</v>
      </c>
      <c r="G7" s="12">
        <f>SQRT(((B7-$M$7)^2)+((C7-$N$7)^2)+((D7-$O$7)^2))</f>
        <v>0.01</v>
      </c>
      <c r="H7" s="12">
        <f>SQRT(((B7-$M$8)^2)+((C7-$N$8)^2)+((D7-$O$8)^2))</f>
        <v>0.39560080889704963</v>
      </c>
      <c r="I7" s="12">
        <f>SQRT(((B7-$M$9)^2)+((C7-$N$9)^2)+((D7-$O$9)^2))</f>
        <v>1.7147886167105262</v>
      </c>
      <c r="J7" s="14">
        <f>IF(AND(G7&lt;H7,G7&lt;I7),1,IF(AND(H7&lt;G7,H7&lt;I7),2,IF(AND(I7&lt;G7,I7&lt;H7),3)))</f>
        <v>1</v>
      </c>
      <c r="K7" s="54" t="s">
        <v>5</v>
      </c>
      <c r="L7" s="40" t="s">
        <v>62</v>
      </c>
      <c r="M7" s="6">
        <v>0.01</v>
      </c>
      <c r="N7" s="6">
        <v>0</v>
      </c>
      <c r="O7" s="25">
        <v>0.01</v>
      </c>
      <c r="R7" s="21"/>
      <c r="S7" s="6">
        <v>1</v>
      </c>
      <c r="T7" s="6">
        <v>0.01</v>
      </c>
      <c r="U7" s="6">
        <v>0</v>
      </c>
      <c r="V7" s="6">
        <v>0.02</v>
      </c>
      <c r="W7" s="29" t="s">
        <v>5</v>
      </c>
      <c r="X7" s="22"/>
      <c r="Y7" s="6">
        <v>1</v>
      </c>
      <c r="Z7" s="6">
        <v>0.03</v>
      </c>
      <c r="AA7" s="6">
        <v>0.86</v>
      </c>
      <c r="AB7" s="6">
        <v>0.06</v>
      </c>
      <c r="AC7" s="9" t="s">
        <v>6</v>
      </c>
      <c r="AD7" s="23"/>
    </row>
    <row r="8" spans="1:30" ht="15.75" x14ac:dyDescent="0.25">
      <c r="A8" s="6">
        <v>2</v>
      </c>
      <c r="B8" s="6">
        <v>0.03</v>
      </c>
      <c r="C8" s="6">
        <v>0.86</v>
      </c>
      <c r="D8" s="6">
        <v>0.06</v>
      </c>
      <c r="F8" s="6">
        <v>2</v>
      </c>
      <c r="G8" s="12">
        <f t="shared" ref="G8:G56" si="0">SQRT(((B8-$M$7)^2)+((C8-$N$7)^2)+((D8-$O$7)^2))</f>
        <v>0.8616843969807042</v>
      </c>
      <c r="H8" s="12">
        <f t="shared" ref="H8:H56" si="1">SQRT(((B8-$M$8)^2)+((C8-$N$8)^2)+((D8-$O$8)^2))</f>
        <v>0.72670489196096633</v>
      </c>
      <c r="I8" s="12">
        <f t="shared" ref="I8:I56" si="2">SQRT(((B8-$M$9)^2)+((C8-$N$9)^2)+((D8-$O$9)^2))</f>
        <v>1.3579764357307529</v>
      </c>
      <c r="J8" s="15">
        <f t="shared" ref="J8:J56" si="3">IF(AND(G8&lt;H8,G8&lt;I8),1,IF(AND(H8&lt;G8,H8&lt;I8),2,IF(AND(I8&lt;G8,I8&lt;H8),3)))</f>
        <v>2</v>
      </c>
      <c r="K8" s="70" t="s">
        <v>6</v>
      </c>
      <c r="L8" s="40" t="s">
        <v>63</v>
      </c>
      <c r="M8" s="6">
        <v>0.3</v>
      </c>
      <c r="N8" s="6">
        <v>0.2</v>
      </c>
      <c r="O8" s="25">
        <v>0.2</v>
      </c>
      <c r="R8" s="21"/>
      <c r="S8" s="6">
        <v>2</v>
      </c>
      <c r="T8" s="6">
        <v>0.01</v>
      </c>
      <c r="U8" s="6">
        <v>0.13</v>
      </c>
      <c r="V8" s="6">
        <v>0.02</v>
      </c>
      <c r="W8" s="29" t="s">
        <v>7</v>
      </c>
      <c r="X8" s="22"/>
      <c r="Y8" s="6">
        <v>2</v>
      </c>
      <c r="Z8" s="6">
        <v>0.19</v>
      </c>
      <c r="AA8" s="11">
        <v>0.13</v>
      </c>
      <c r="AB8" s="6">
        <v>0.19</v>
      </c>
      <c r="AC8" s="2" t="s">
        <v>14</v>
      </c>
      <c r="AD8" s="23"/>
    </row>
    <row r="9" spans="1:30" ht="16.5" thickBot="1" x14ac:dyDescent="0.3">
      <c r="A9" s="6">
        <v>3</v>
      </c>
      <c r="B9" s="6">
        <v>0.01</v>
      </c>
      <c r="C9" s="6">
        <v>0.13</v>
      </c>
      <c r="D9" s="6">
        <v>0.02</v>
      </c>
      <c r="F9" s="6">
        <v>3</v>
      </c>
      <c r="G9" s="12">
        <f t="shared" si="0"/>
        <v>0.13038404810405299</v>
      </c>
      <c r="H9" s="12">
        <f t="shared" si="1"/>
        <v>0.34842502780368695</v>
      </c>
      <c r="I9" s="12">
        <f t="shared" si="2"/>
        <v>1.6423763271552596</v>
      </c>
      <c r="J9" s="14">
        <f t="shared" si="3"/>
        <v>1</v>
      </c>
      <c r="K9" s="54" t="s">
        <v>7</v>
      </c>
      <c r="L9" s="41" t="s">
        <v>64</v>
      </c>
      <c r="M9" s="26">
        <v>1</v>
      </c>
      <c r="N9" s="26">
        <v>1</v>
      </c>
      <c r="O9" s="45">
        <v>1</v>
      </c>
      <c r="R9" s="21"/>
      <c r="S9" s="6">
        <v>3</v>
      </c>
      <c r="T9" s="6">
        <v>0.01</v>
      </c>
      <c r="U9" s="6">
        <v>0.13</v>
      </c>
      <c r="V9" s="6">
        <v>0.02</v>
      </c>
      <c r="W9" s="29" t="s">
        <v>96</v>
      </c>
      <c r="X9" s="22"/>
      <c r="Y9" s="6">
        <v>3</v>
      </c>
      <c r="Z9" s="6">
        <v>0.3</v>
      </c>
      <c r="AA9" s="6">
        <v>0.25</v>
      </c>
      <c r="AB9" s="6">
        <v>0.28999999999999998</v>
      </c>
      <c r="AC9" s="2" t="s">
        <v>15</v>
      </c>
      <c r="AD9" s="23"/>
    </row>
    <row r="10" spans="1:30" ht="16.5" thickBot="1" x14ac:dyDescent="0.3">
      <c r="A10" s="6">
        <v>4</v>
      </c>
      <c r="B10" s="6">
        <v>0.01</v>
      </c>
      <c r="C10" s="6">
        <v>0.13</v>
      </c>
      <c r="D10" s="6">
        <v>0.02</v>
      </c>
      <c r="F10" s="6">
        <v>4</v>
      </c>
      <c r="G10" s="12">
        <f t="shared" si="0"/>
        <v>0.13038404810405299</v>
      </c>
      <c r="H10" s="12">
        <f t="shared" si="1"/>
        <v>0.34842502780368695</v>
      </c>
      <c r="I10" s="12">
        <f t="shared" si="2"/>
        <v>1.6423763271552596</v>
      </c>
      <c r="J10" s="14">
        <f t="shared" si="3"/>
        <v>1</v>
      </c>
      <c r="K10" s="51" t="s">
        <v>96</v>
      </c>
      <c r="R10" s="21"/>
      <c r="S10" s="6">
        <v>4</v>
      </c>
      <c r="T10" s="6">
        <v>0.02</v>
      </c>
      <c r="U10" s="6">
        <v>0.13</v>
      </c>
      <c r="V10" s="6">
        <v>0.05</v>
      </c>
      <c r="W10" s="29" t="s">
        <v>8</v>
      </c>
      <c r="X10" s="22"/>
      <c r="Y10" s="6">
        <v>4</v>
      </c>
      <c r="Z10" s="6">
        <v>0.3</v>
      </c>
      <c r="AA10" s="6">
        <v>0.25</v>
      </c>
      <c r="AB10" s="6">
        <v>0.28999999999999998</v>
      </c>
      <c r="AC10" s="2" t="s">
        <v>16</v>
      </c>
      <c r="AD10" s="23"/>
    </row>
    <row r="11" spans="1:30" ht="15.75" x14ac:dyDescent="0.25">
      <c r="A11" s="6">
        <v>5</v>
      </c>
      <c r="B11" s="6">
        <v>0.02</v>
      </c>
      <c r="C11" s="6">
        <v>0.13</v>
      </c>
      <c r="D11" s="6">
        <v>0.05</v>
      </c>
      <c r="F11" s="6">
        <v>5</v>
      </c>
      <c r="G11" s="12">
        <f t="shared" si="0"/>
        <v>0.13638181696985857</v>
      </c>
      <c r="H11" s="12">
        <f t="shared" si="1"/>
        <v>0.32526911934581187</v>
      </c>
      <c r="I11" s="12">
        <f t="shared" si="2"/>
        <v>1.6185796242384864</v>
      </c>
      <c r="J11" s="14">
        <f t="shared" si="3"/>
        <v>1</v>
      </c>
      <c r="K11" s="54" t="s">
        <v>8</v>
      </c>
      <c r="L11" s="85" t="s">
        <v>70</v>
      </c>
      <c r="M11" s="87"/>
      <c r="R11" s="21"/>
      <c r="S11" s="6">
        <v>5</v>
      </c>
      <c r="T11" s="6">
        <v>0.01</v>
      </c>
      <c r="U11" s="6">
        <v>0.13</v>
      </c>
      <c r="V11" s="6">
        <v>0.03</v>
      </c>
      <c r="W11" s="2" t="s">
        <v>9</v>
      </c>
      <c r="X11" s="22"/>
      <c r="Y11" s="6">
        <v>5</v>
      </c>
      <c r="Z11" s="6">
        <v>0.19</v>
      </c>
      <c r="AA11" s="6">
        <v>0.13</v>
      </c>
      <c r="AB11" s="6">
        <v>0.19</v>
      </c>
      <c r="AC11" s="2" t="s">
        <v>17</v>
      </c>
      <c r="AD11" s="23"/>
    </row>
    <row r="12" spans="1:30" ht="15.75" x14ac:dyDescent="0.25">
      <c r="A12" s="6">
        <v>6</v>
      </c>
      <c r="B12" s="6">
        <v>0.01</v>
      </c>
      <c r="C12" s="6">
        <v>0.13</v>
      </c>
      <c r="D12" s="6">
        <v>0.03</v>
      </c>
      <c r="F12" s="6">
        <v>6</v>
      </c>
      <c r="G12" s="12">
        <f t="shared" si="0"/>
        <v>0.13152946437965907</v>
      </c>
      <c r="H12" s="12">
        <f t="shared" si="1"/>
        <v>0.3433656942677879</v>
      </c>
      <c r="I12" s="12">
        <f t="shared" si="2"/>
        <v>1.6364290390970213</v>
      </c>
      <c r="J12" s="14">
        <f t="shared" si="3"/>
        <v>1</v>
      </c>
      <c r="K12" s="54" t="s">
        <v>9</v>
      </c>
      <c r="L12" s="40" t="s">
        <v>67</v>
      </c>
      <c r="M12" s="46">
        <v>28</v>
      </c>
      <c r="R12" s="21"/>
      <c r="S12" s="6">
        <v>6</v>
      </c>
      <c r="T12" s="6">
        <v>0.02</v>
      </c>
      <c r="U12" s="6">
        <v>0.13</v>
      </c>
      <c r="V12" s="6">
        <v>7.0000000000000007E-2</v>
      </c>
      <c r="W12" s="2" t="s">
        <v>10</v>
      </c>
      <c r="X12" s="22"/>
      <c r="Y12" s="6">
        <v>6</v>
      </c>
      <c r="Z12" s="6">
        <v>0.19</v>
      </c>
      <c r="AA12" s="6">
        <v>0.13</v>
      </c>
      <c r="AB12" s="6">
        <v>0.19</v>
      </c>
      <c r="AC12" s="2" t="s">
        <v>18</v>
      </c>
      <c r="AD12" s="23"/>
    </row>
    <row r="13" spans="1:30" ht="15.75" x14ac:dyDescent="0.25">
      <c r="A13" s="6">
        <v>7</v>
      </c>
      <c r="B13" s="6">
        <v>0.02</v>
      </c>
      <c r="C13" s="6">
        <v>0.13</v>
      </c>
      <c r="D13" s="6">
        <v>7.0000000000000007E-2</v>
      </c>
      <c r="F13" s="6">
        <v>7</v>
      </c>
      <c r="G13" s="12">
        <f t="shared" si="0"/>
        <v>0.14352700094407325</v>
      </c>
      <c r="H13" s="12">
        <f t="shared" si="1"/>
        <v>0.31654383582688828</v>
      </c>
      <c r="I13" s="12">
        <f t="shared" si="2"/>
        <v>1.6069225245792031</v>
      </c>
      <c r="J13" s="14">
        <f t="shared" si="3"/>
        <v>1</v>
      </c>
      <c r="K13" s="54" t="s">
        <v>10</v>
      </c>
      <c r="L13" s="40" t="s">
        <v>68</v>
      </c>
      <c r="M13" s="25">
        <v>18</v>
      </c>
      <c r="R13" s="21"/>
      <c r="S13" s="6">
        <v>7</v>
      </c>
      <c r="T13" s="6">
        <v>0.02</v>
      </c>
      <c r="U13" s="6">
        <v>0.13</v>
      </c>
      <c r="V13" s="6">
        <v>0.05</v>
      </c>
      <c r="W13" s="2" t="s">
        <v>11</v>
      </c>
      <c r="X13" s="22"/>
      <c r="Y13" s="6">
        <v>7</v>
      </c>
      <c r="Z13" s="6">
        <v>0.3</v>
      </c>
      <c r="AA13" s="6">
        <v>0.3</v>
      </c>
      <c r="AB13" s="6">
        <v>0.28999999999999998</v>
      </c>
      <c r="AC13" s="2" t="s">
        <v>19</v>
      </c>
      <c r="AD13" s="23"/>
    </row>
    <row r="14" spans="1:30" ht="16.5" thickBot="1" x14ac:dyDescent="0.3">
      <c r="A14" s="6">
        <v>8</v>
      </c>
      <c r="B14" s="6">
        <v>0.02</v>
      </c>
      <c r="C14" s="6">
        <v>0.13</v>
      </c>
      <c r="D14" s="6">
        <v>0.05</v>
      </c>
      <c r="F14" s="6">
        <v>8</v>
      </c>
      <c r="G14" s="12">
        <f t="shared" si="0"/>
        <v>0.13638181696985857</v>
      </c>
      <c r="H14" s="12">
        <f t="shared" si="1"/>
        <v>0.32526911934581187</v>
      </c>
      <c r="I14" s="12">
        <f t="shared" si="2"/>
        <v>1.6185796242384864</v>
      </c>
      <c r="J14" s="14">
        <f t="shared" si="3"/>
        <v>1</v>
      </c>
      <c r="K14" s="54" t="s">
        <v>11</v>
      </c>
      <c r="L14" s="41" t="s">
        <v>69</v>
      </c>
      <c r="M14" s="45">
        <v>4</v>
      </c>
      <c r="R14" s="21"/>
      <c r="S14" s="6">
        <v>8</v>
      </c>
      <c r="T14" s="6">
        <v>0</v>
      </c>
      <c r="U14" s="6">
        <v>0</v>
      </c>
      <c r="V14" s="6">
        <v>0</v>
      </c>
      <c r="W14" s="7" t="s">
        <v>12</v>
      </c>
      <c r="X14" s="22"/>
      <c r="Y14" s="6">
        <v>8</v>
      </c>
      <c r="Z14" s="6">
        <v>0.19</v>
      </c>
      <c r="AA14" s="6">
        <v>0.13</v>
      </c>
      <c r="AB14" s="6">
        <v>0.19</v>
      </c>
      <c r="AC14" s="2" t="s">
        <v>20</v>
      </c>
      <c r="AD14" s="23"/>
    </row>
    <row r="15" spans="1:30" ht="16.5" thickBot="1" x14ac:dyDescent="0.3">
      <c r="A15" s="6">
        <v>9</v>
      </c>
      <c r="B15" s="6">
        <v>0</v>
      </c>
      <c r="C15" s="6">
        <v>0</v>
      </c>
      <c r="D15" s="6">
        <v>0</v>
      </c>
      <c r="F15" s="6">
        <v>9</v>
      </c>
      <c r="G15" s="12">
        <f t="shared" si="0"/>
        <v>1.4142135623730951E-2</v>
      </c>
      <c r="H15" s="12">
        <f t="shared" si="1"/>
        <v>0.41231056256176607</v>
      </c>
      <c r="I15" s="12">
        <f t="shared" si="2"/>
        <v>1.7320508075688772</v>
      </c>
      <c r="J15" s="14">
        <f t="shared" si="3"/>
        <v>1</v>
      </c>
      <c r="K15" s="51" t="s">
        <v>12</v>
      </c>
      <c r="R15" s="21"/>
      <c r="S15" s="6">
        <v>9</v>
      </c>
      <c r="T15" s="6">
        <v>0.01</v>
      </c>
      <c r="U15" s="6">
        <v>0.13</v>
      </c>
      <c r="V15" s="6">
        <v>0.02</v>
      </c>
      <c r="W15" s="2" t="s">
        <v>13</v>
      </c>
      <c r="X15" s="22"/>
      <c r="Y15" s="6">
        <v>9</v>
      </c>
      <c r="Z15" s="6">
        <v>0.21</v>
      </c>
      <c r="AA15" s="6">
        <v>0.25</v>
      </c>
      <c r="AB15" s="6">
        <v>0.17</v>
      </c>
      <c r="AC15" s="2" t="s">
        <v>24</v>
      </c>
      <c r="AD15" s="23"/>
    </row>
    <row r="16" spans="1:30" ht="15.75" x14ac:dyDescent="0.25">
      <c r="A16" s="6">
        <v>10</v>
      </c>
      <c r="B16" s="6">
        <v>0.01</v>
      </c>
      <c r="C16" s="6">
        <v>0.13</v>
      </c>
      <c r="D16" s="6">
        <v>0.02</v>
      </c>
      <c r="F16" s="6">
        <v>10</v>
      </c>
      <c r="G16" s="12">
        <f t="shared" si="0"/>
        <v>0.13038404810405299</v>
      </c>
      <c r="H16" s="12">
        <f t="shared" si="1"/>
        <v>0.34842502780368695</v>
      </c>
      <c r="I16" s="12">
        <f t="shared" si="2"/>
        <v>1.6423763271552596</v>
      </c>
      <c r="J16" s="14">
        <f t="shared" si="3"/>
        <v>1</v>
      </c>
      <c r="K16" s="54" t="s">
        <v>13</v>
      </c>
      <c r="L16" s="85" t="s">
        <v>71</v>
      </c>
      <c r="M16" s="86"/>
      <c r="N16" s="86"/>
      <c r="O16" s="87"/>
      <c r="R16" s="21"/>
      <c r="S16" s="6">
        <v>10</v>
      </c>
      <c r="T16" s="6">
        <v>0.08</v>
      </c>
      <c r="U16" s="6">
        <v>0.13</v>
      </c>
      <c r="V16" s="6">
        <v>7.0000000000000007E-2</v>
      </c>
      <c r="W16" s="2" t="s">
        <v>21</v>
      </c>
      <c r="X16" s="22"/>
      <c r="Y16" s="6">
        <v>10</v>
      </c>
      <c r="Z16" s="6">
        <v>0.32</v>
      </c>
      <c r="AA16" s="6">
        <v>0.25</v>
      </c>
      <c r="AB16" s="6">
        <v>0.41</v>
      </c>
      <c r="AC16" s="2" t="s">
        <v>27</v>
      </c>
      <c r="AD16" s="23"/>
    </row>
    <row r="17" spans="1:30" ht="15.75" x14ac:dyDescent="0.25">
      <c r="A17" s="6">
        <v>11</v>
      </c>
      <c r="B17" s="6">
        <v>0.19</v>
      </c>
      <c r="C17" s="11">
        <v>0.13</v>
      </c>
      <c r="D17" s="6">
        <v>0.19</v>
      </c>
      <c r="F17" s="6">
        <v>11</v>
      </c>
      <c r="G17" s="12">
        <f t="shared" si="0"/>
        <v>0.28583211855912904</v>
      </c>
      <c r="H17" s="12">
        <f t="shared" si="1"/>
        <v>0.1307669683062202</v>
      </c>
      <c r="I17" s="12">
        <f t="shared" si="2"/>
        <v>1.4384366513684226</v>
      </c>
      <c r="J17" s="15">
        <f t="shared" si="3"/>
        <v>2</v>
      </c>
      <c r="K17" s="70" t="s">
        <v>14</v>
      </c>
      <c r="L17" s="36"/>
      <c r="M17" s="19" t="s">
        <v>72</v>
      </c>
      <c r="N17" s="19" t="s">
        <v>73</v>
      </c>
      <c r="O17" s="37" t="s">
        <v>4</v>
      </c>
      <c r="R17" s="21"/>
      <c r="S17" s="6">
        <v>11</v>
      </c>
      <c r="T17" s="6">
        <v>0.08</v>
      </c>
      <c r="U17" s="6">
        <v>0.13</v>
      </c>
      <c r="V17" s="6">
        <v>7.0000000000000007E-2</v>
      </c>
      <c r="W17" s="2" t="s">
        <v>22</v>
      </c>
      <c r="X17" s="22"/>
      <c r="Y17" s="6">
        <v>11</v>
      </c>
      <c r="Z17" s="6">
        <v>0.03</v>
      </c>
      <c r="AA17" s="6">
        <v>0.75</v>
      </c>
      <c r="AB17" s="6">
        <v>0.06</v>
      </c>
      <c r="AC17" s="2" t="s">
        <v>148</v>
      </c>
      <c r="AD17" s="23"/>
    </row>
    <row r="18" spans="1:30" ht="15.75" x14ac:dyDescent="0.25">
      <c r="A18" s="6">
        <v>12</v>
      </c>
      <c r="B18" s="6">
        <v>0.3</v>
      </c>
      <c r="C18" s="6">
        <v>0.25</v>
      </c>
      <c r="D18" s="6">
        <v>0.28999999999999998</v>
      </c>
      <c r="F18" s="6">
        <v>12</v>
      </c>
      <c r="G18" s="12">
        <f t="shared" si="0"/>
        <v>0.47434164902525688</v>
      </c>
      <c r="H18" s="12">
        <f t="shared" si="1"/>
        <v>0.10295630140986997</v>
      </c>
      <c r="I18" s="12">
        <f t="shared" si="2"/>
        <v>1.2476377679438853</v>
      </c>
      <c r="J18" s="15">
        <f t="shared" si="3"/>
        <v>2</v>
      </c>
      <c r="K18" s="70" t="s">
        <v>15</v>
      </c>
      <c r="L18" s="38" t="s">
        <v>67</v>
      </c>
      <c r="M18" s="12">
        <f>SUM(T7:T34)/28</f>
        <v>2.3214285714285719E-2</v>
      </c>
      <c r="N18" s="12">
        <f>SUM(U7:U34)/28</f>
        <v>0.10035714285714283</v>
      </c>
      <c r="O18" s="47">
        <f>SUM(V7:V34)/28</f>
        <v>4.3928571428571435E-2</v>
      </c>
      <c r="R18" s="21"/>
      <c r="S18" s="6">
        <v>12</v>
      </c>
      <c r="T18" s="6">
        <v>0.03</v>
      </c>
      <c r="U18" s="6">
        <v>0</v>
      </c>
      <c r="V18" s="6">
        <v>0.03</v>
      </c>
      <c r="W18" s="2" t="s">
        <v>23</v>
      </c>
      <c r="X18" s="22"/>
      <c r="Y18" s="6">
        <v>12</v>
      </c>
      <c r="Z18" s="6">
        <v>0.12</v>
      </c>
      <c r="AA18" s="6">
        <v>0.5</v>
      </c>
      <c r="AB18" s="6">
        <v>0.32</v>
      </c>
      <c r="AC18" s="2" t="s">
        <v>29</v>
      </c>
      <c r="AD18" s="23"/>
    </row>
    <row r="19" spans="1:30" ht="15.75" x14ac:dyDescent="0.25">
      <c r="A19" s="6">
        <v>13</v>
      </c>
      <c r="B19" s="6">
        <v>0.3</v>
      </c>
      <c r="C19" s="6">
        <v>0.25</v>
      </c>
      <c r="D19" s="6">
        <v>0.28999999999999998</v>
      </c>
      <c r="F19" s="6">
        <v>13</v>
      </c>
      <c r="G19" s="12">
        <f t="shared" si="0"/>
        <v>0.47434164902525688</v>
      </c>
      <c r="H19" s="12">
        <f t="shared" si="1"/>
        <v>0.10295630140986997</v>
      </c>
      <c r="I19" s="12">
        <f t="shared" si="2"/>
        <v>1.2476377679438853</v>
      </c>
      <c r="J19" s="15">
        <f t="shared" si="3"/>
        <v>2</v>
      </c>
      <c r="K19" s="70" t="s">
        <v>16</v>
      </c>
      <c r="L19" s="38" t="s">
        <v>68</v>
      </c>
      <c r="M19" s="12">
        <f>SUM(Z7:Z24)/18</f>
        <v>0.16833333333333331</v>
      </c>
      <c r="N19" s="12">
        <f>SUM(AA7:AA24)/18</f>
        <v>0.29222222222222216</v>
      </c>
      <c r="O19" s="47">
        <f>SUM(AB7:AB24)/18</f>
        <v>0.20722222222222217</v>
      </c>
      <c r="R19" s="21"/>
      <c r="S19" s="6">
        <v>13</v>
      </c>
      <c r="T19" s="6">
        <v>0.01</v>
      </c>
      <c r="U19" s="6">
        <v>0</v>
      </c>
      <c r="V19" s="6">
        <v>0.02</v>
      </c>
      <c r="W19" s="2" t="s">
        <v>32</v>
      </c>
      <c r="X19" s="22"/>
      <c r="Y19" s="6">
        <v>13</v>
      </c>
      <c r="Z19" s="6">
        <v>0.22</v>
      </c>
      <c r="AA19" s="6">
        <v>0.3</v>
      </c>
      <c r="AB19" s="6">
        <v>0.4</v>
      </c>
      <c r="AC19" s="2" t="s">
        <v>31</v>
      </c>
      <c r="AD19" s="23"/>
    </row>
    <row r="20" spans="1:30" ht="16.5" thickBot="1" x14ac:dyDescent="0.3">
      <c r="A20" s="6">
        <v>14</v>
      </c>
      <c r="B20" s="6">
        <v>0.19</v>
      </c>
      <c r="C20" s="6">
        <v>0.13</v>
      </c>
      <c r="D20" s="6">
        <v>0.19</v>
      </c>
      <c r="F20" s="6">
        <v>14</v>
      </c>
      <c r="G20" s="12">
        <f t="shared" si="0"/>
        <v>0.28583211855912904</v>
      </c>
      <c r="H20" s="12">
        <f t="shared" si="1"/>
        <v>0.1307669683062202</v>
      </c>
      <c r="I20" s="12">
        <f t="shared" si="2"/>
        <v>1.4384366513684226</v>
      </c>
      <c r="J20" s="15">
        <f t="shared" si="3"/>
        <v>2</v>
      </c>
      <c r="K20" s="70" t="s">
        <v>17</v>
      </c>
      <c r="L20" s="39" t="s">
        <v>69</v>
      </c>
      <c r="M20" s="48">
        <f>SUM(Z29:Z32)/4</f>
        <v>1</v>
      </c>
      <c r="N20" s="48">
        <f>SUM(AA29:AA32)/4</f>
        <v>0.84499999999999997</v>
      </c>
      <c r="O20" s="49">
        <f>SUM(AB29:AB32)/4</f>
        <v>1</v>
      </c>
      <c r="R20" s="21"/>
      <c r="S20" s="6">
        <v>14</v>
      </c>
      <c r="T20" s="6">
        <v>0.01</v>
      </c>
      <c r="U20" s="6">
        <v>0.3</v>
      </c>
      <c r="V20" s="6">
        <v>0.02</v>
      </c>
      <c r="W20" s="2" t="s">
        <v>33</v>
      </c>
      <c r="X20" s="22"/>
      <c r="Y20" s="6">
        <v>14</v>
      </c>
      <c r="Z20" s="6">
        <v>0.02</v>
      </c>
      <c r="AA20" s="6">
        <v>0.13</v>
      </c>
      <c r="AB20" s="6">
        <v>0.32</v>
      </c>
      <c r="AC20" s="2" t="s">
        <v>38</v>
      </c>
      <c r="AD20" s="23"/>
    </row>
    <row r="21" spans="1:30" ht="15.75" x14ac:dyDescent="0.25">
      <c r="A21" s="6">
        <v>15</v>
      </c>
      <c r="B21" s="6">
        <v>0.19</v>
      </c>
      <c r="C21" s="6">
        <v>0.13</v>
      </c>
      <c r="D21" s="6">
        <v>0.19</v>
      </c>
      <c r="F21" s="6">
        <v>15</v>
      </c>
      <c r="G21" s="12">
        <f t="shared" si="0"/>
        <v>0.28583211855912904</v>
      </c>
      <c r="H21" s="12">
        <f t="shared" si="1"/>
        <v>0.1307669683062202</v>
      </c>
      <c r="I21" s="12">
        <f t="shared" si="2"/>
        <v>1.4384366513684226</v>
      </c>
      <c r="J21" s="15">
        <f t="shared" si="3"/>
        <v>2</v>
      </c>
      <c r="K21" s="52" t="s">
        <v>18</v>
      </c>
      <c r="R21" s="21"/>
      <c r="S21" s="6">
        <v>15</v>
      </c>
      <c r="T21" s="6">
        <v>0.01</v>
      </c>
      <c r="U21" s="6">
        <v>0</v>
      </c>
      <c r="V21" s="6">
        <v>0.02</v>
      </c>
      <c r="W21" s="2" t="s">
        <v>34</v>
      </c>
      <c r="X21" s="22"/>
      <c r="Y21" s="6">
        <v>15</v>
      </c>
      <c r="Z21" s="6">
        <v>0.01</v>
      </c>
      <c r="AA21" s="6">
        <v>0.3</v>
      </c>
      <c r="AB21" s="6">
        <v>0.21</v>
      </c>
      <c r="AC21" s="2" t="s">
        <v>40</v>
      </c>
      <c r="AD21" s="23"/>
    </row>
    <row r="22" spans="1:30" ht="15.75" x14ac:dyDescent="0.25">
      <c r="A22" s="6">
        <v>16</v>
      </c>
      <c r="B22" s="6">
        <v>0.3</v>
      </c>
      <c r="C22" s="6">
        <v>0.3</v>
      </c>
      <c r="D22" s="6">
        <v>0.28999999999999998</v>
      </c>
      <c r="F22" s="6">
        <v>16</v>
      </c>
      <c r="G22" s="12">
        <f t="shared" si="0"/>
        <v>0.50249378105604448</v>
      </c>
      <c r="H22" s="12">
        <f t="shared" si="1"/>
        <v>0.13453624047073706</v>
      </c>
      <c r="I22" s="12">
        <f t="shared" si="2"/>
        <v>1.218236430254817</v>
      </c>
      <c r="J22" s="15">
        <f t="shared" si="3"/>
        <v>2</v>
      </c>
      <c r="K22" s="52" t="s">
        <v>19</v>
      </c>
      <c r="R22" s="21"/>
      <c r="S22" s="6">
        <v>16</v>
      </c>
      <c r="T22" s="6">
        <v>0.01</v>
      </c>
      <c r="U22" s="6">
        <v>0.13</v>
      </c>
      <c r="V22" s="6">
        <v>0.02</v>
      </c>
      <c r="W22" s="2" t="s">
        <v>35</v>
      </c>
      <c r="X22" s="22"/>
      <c r="Y22" s="6">
        <v>16</v>
      </c>
      <c r="Z22" s="6">
        <v>7.0000000000000007E-2</v>
      </c>
      <c r="AA22" s="6">
        <v>0.3</v>
      </c>
      <c r="AB22" s="6">
        <v>0.05</v>
      </c>
      <c r="AC22" s="2" t="s">
        <v>43</v>
      </c>
      <c r="AD22" s="23"/>
    </row>
    <row r="23" spans="1:30" ht="15.75" x14ac:dyDescent="0.25">
      <c r="A23" s="6">
        <v>17</v>
      </c>
      <c r="B23" s="6">
        <v>0.19</v>
      </c>
      <c r="C23" s="6">
        <v>0.13</v>
      </c>
      <c r="D23" s="6">
        <v>0.19</v>
      </c>
      <c r="F23" s="6">
        <v>17</v>
      </c>
      <c r="G23" s="12">
        <f t="shared" si="0"/>
        <v>0.28583211855912904</v>
      </c>
      <c r="H23" s="12">
        <f t="shared" si="1"/>
        <v>0.1307669683062202</v>
      </c>
      <c r="I23" s="12">
        <f t="shared" si="2"/>
        <v>1.4384366513684226</v>
      </c>
      <c r="J23" s="15">
        <f t="shared" si="3"/>
        <v>2</v>
      </c>
      <c r="K23" s="52" t="s">
        <v>20</v>
      </c>
      <c r="M23" t="s">
        <v>171</v>
      </c>
      <c r="R23" s="21"/>
      <c r="S23" s="6">
        <v>17</v>
      </c>
      <c r="T23" s="6">
        <v>0.01</v>
      </c>
      <c r="U23" s="6">
        <v>0.13</v>
      </c>
      <c r="V23" s="6">
        <v>0.02</v>
      </c>
      <c r="W23" s="2" t="s">
        <v>36</v>
      </c>
      <c r="X23" s="22"/>
      <c r="Y23" s="6">
        <v>17</v>
      </c>
      <c r="Z23" s="6">
        <v>7.0000000000000007E-2</v>
      </c>
      <c r="AA23" s="6">
        <v>0.3</v>
      </c>
      <c r="AB23" s="6">
        <v>0.05</v>
      </c>
      <c r="AC23" s="2" t="s">
        <v>46</v>
      </c>
      <c r="AD23" s="23"/>
    </row>
    <row r="24" spans="1:30" ht="15.75" x14ac:dyDescent="0.25">
      <c r="A24" s="6">
        <v>18</v>
      </c>
      <c r="B24" s="6">
        <v>0.08</v>
      </c>
      <c r="C24" s="6">
        <v>0.13</v>
      </c>
      <c r="D24" s="6">
        <v>7.0000000000000007E-2</v>
      </c>
      <c r="F24" s="6">
        <v>18</v>
      </c>
      <c r="G24" s="12">
        <f t="shared" si="0"/>
        <v>0.1593737745050923</v>
      </c>
      <c r="H24" s="12">
        <f t="shared" si="1"/>
        <v>0.26495282598983538</v>
      </c>
      <c r="I24" s="12">
        <f t="shared" si="2"/>
        <v>1.5710506038953678</v>
      </c>
      <c r="J24" s="14">
        <f t="shared" si="3"/>
        <v>1</v>
      </c>
      <c r="K24" s="51" t="s">
        <v>21</v>
      </c>
      <c r="R24" s="21"/>
      <c r="S24" s="6">
        <v>18</v>
      </c>
      <c r="T24" s="6">
        <v>0.01</v>
      </c>
      <c r="U24" s="6">
        <v>0.13</v>
      </c>
      <c r="V24" s="6">
        <v>0.02</v>
      </c>
      <c r="W24" s="2" t="s">
        <v>37</v>
      </c>
      <c r="X24" s="22"/>
      <c r="Y24" s="6">
        <v>18</v>
      </c>
      <c r="Z24" s="6">
        <v>0.27</v>
      </c>
      <c r="AA24" s="6">
        <v>0</v>
      </c>
      <c r="AB24" s="6">
        <v>0.05</v>
      </c>
      <c r="AC24" s="2" t="s">
        <v>50</v>
      </c>
      <c r="AD24" s="23"/>
    </row>
    <row r="25" spans="1:30" ht="15.75" x14ac:dyDescent="0.25">
      <c r="A25" s="6">
        <v>19</v>
      </c>
      <c r="B25" s="6">
        <v>0.08</v>
      </c>
      <c r="C25" s="6">
        <v>0.13</v>
      </c>
      <c r="D25" s="6">
        <v>7.0000000000000007E-2</v>
      </c>
      <c r="F25" s="6">
        <v>19</v>
      </c>
      <c r="G25" s="12">
        <f t="shared" si="0"/>
        <v>0.1593737745050923</v>
      </c>
      <c r="H25" s="12">
        <f t="shared" si="1"/>
        <v>0.26495282598983538</v>
      </c>
      <c r="I25" s="12">
        <f t="shared" si="2"/>
        <v>1.5710506038953678</v>
      </c>
      <c r="J25" s="14">
        <f t="shared" si="3"/>
        <v>1</v>
      </c>
      <c r="K25" s="51" t="s">
        <v>22</v>
      </c>
      <c r="R25" s="21"/>
      <c r="S25" s="6">
        <v>19</v>
      </c>
      <c r="T25" s="6">
        <v>0.01</v>
      </c>
      <c r="U25" s="6">
        <v>0</v>
      </c>
      <c r="V25" s="6">
        <v>0.21</v>
      </c>
      <c r="W25" s="2" t="s">
        <v>39</v>
      </c>
      <c r="X25" s="22"/>
      <c r="Y25" s="24"/>
      <c r="Z25" s="24"/>
      <c r="AA25" s="24"/>
      <c r="AB25" s="24"/>
      <c r="AC25" s="22"/>
      <c r="AD25" s="23"/>
    </row>
    <row r="26" spans="1:30" ht="15.75" x14ac:dyDescent="0.25">
      <c r="A26" s="6">
        <v>20</v>
      </c>
      <c r="B26" s="6">
        <v>0.03</v>
      </c>
      <c r="C26" s="6">
        <v>0</v>
      </c>
      <c r="D26" s="6">
        <v>0.03</v>
      </c>
      <c r="F26" s="6">
        <v>20</v>
      </c>
      <c r="G26" s="12">
        <f t="shared" si="0"/>
        <v>2.8284271247461894E-2</v>
      </c>
      <c r="H26" s="12">
        <f t="shared" si="1"/>
        <v>0.37656340767525465</v>
      </c>
      <c r="I26" s="12">
        <f t="shared" si="2"/>
        <v>1.6975865220954129</v>
      </c>
      <c r="J26" s="14">
        <f t="shared" si="3"/>
        <v>1</v>
      </c>
      <c r="K26" s="51" t="s">
        <v>23</v>
      </c>
      <c r="M26">
        <f>SQRT(((0.01424242-0.01)^2) + ((0-0)^2) + ((0.01694915-0.01)^2))</f>
        <v>8.1417942235664491E-3</v>
      </c>
      <c r="R26" s="21"/>
      <c r="S26" s="6">
        <v>20</v>
      </c>
      <c r="T26" s="6">
        <v>0</v>
      </c>
      <c r="U26" s="6">
        <v>0.13</v>
      </c>
      <c r="V26" s="6">
        <v>0.1</v>
      </c>
      <c r="W26" s="2" t="s">
        <v>41</v>
      </c>
      <c r="X26" s="22"/>
      <c r="Y26" s="84" t="s">
        <v>76</v>
      </c>
      <c r="Z26" s="84"/>
      <c r="AA26" s="84"/>
      <c r="AB26" s="84"/>
      <c r="AC26" s="84"/>
      <c r="AD26" s="23"/>
    </row>
    <row r="27" spans="1:30" ht="15.75" x14ac:dyDescent="0.25">
      <c r="A27" s="6">
        <v>21</v>
      </c>
      <c r="B27" s="6">
        <v>0.21</v>
      </c>
      <c r="C27" s="6">
        <v>0.25</v>
      </c>
      <c r="D27" s="6">
        <v>0.17</v>
      </c>
      <c r="F27" s="6">
        <v>21</v>
      </c>
      <c r="G27" s="12">
        <f t="shared" si="0"/>
        <v>0.35791060336346558</v>
      </c>
      <c r="H27" s="12">
        <f t="shared" si="1"/>
        <v>0.10723805294763607</v>
      </c>
      <c r="I27" s="12">
        <f t="shared" si="2"/>
        <v>1.3694889557787606</v>
      </c>
      <c r="J27" s="15">
        <f t="shared" si="3"/>
        <v>2</v>
      </c>
      <c r="K27" s="52" t="s">
        <v>24</v>
      </c>
      <c r="R27" s="21"/>
      <c r="S27" s="6">
        <v>21</v>
      </c>
      <c r="T27" s="6">
        <v>0</v>
      </c>
      <c r="U27" s="6">
        <v>0.3</v>
      </c>
      <c r="V27" s="6">
        <v>0.1</v>
      </c>
      <c r="W27" s="2" t="s">
        <v>42</v>
      </c>
      <c r="X27" s="22"/>
      <c r="Y27" s="83"/>
      <c r="Z27" s="83"/>
      <c r="AA27" s="83"/>
      <c r="AB27" s="83"/>
      <c r="AC27" s="83"/>
      <c r="AD27" s="23"/>
    </row>
    <row r="28" spans="1:30" ht="15.75" x14ac:dyDescent="0.25">
      <c r="A28" s="6">
        <v>22</v>
      </c>
      <c r="B28" s="6">
        <v>1</v>
      </c>
      <c r="C28" s="6">
        <v>1</v>
      </c>
      <c r="D28" s="6">
        <v>1</v>
      </c>
      <c r="F28" s="6">
        <v>22</v>
      </c>
      <c r="G28" s="12">
        <f t="shared" si="0"/>
        <v>1.7205231762461091</v>
      </c>
      <c r="H28" s="12">
        <f t="shared" si="1"/>
        <v>1.3304134695650072</v>
      </c>
      <c r="I28" s="12">
        <f t="shared" si="2"/>
        <v>0</v>
      </c>
      <c r="J28" s="16">
        <f t="shared" si="3"/>
        <v>3</v>
      </c>
      <c r="K28" s="53" t="s">
        <v>25</v>
      </c>
      <c r="R28" s="21"/>
      <c r="S28" s="6">
        <v>22</v>
      </c>
      <c r="T28" s="6">
        <v>0.04</v>
      </c>
      <c r="U28" s="6">
        <v>0.13</v>
      </c>
      <c r="V28" s="6">
        <v>0.05</v>
      </c>
      <c r="W28" s="2" t="s">
        <v>44</v>
      </c>
      <c r="X28" s="22"/>
      <c r="Y28" s="20" t="s">
        <v>0</v>
      </c>
      <c r="Z28" s="20" t="s">
        <v>59</v>
      </c>
      <c r="AA28" s="20" t="s">
        <v>61</v>
      </c>
      <c r="AB28" s="20" t="s">
        <v>4</v>
      </c>
      <c r="AC28" s="20" t="s">
        <v>82</v>
      </c>
      <c r="AD28" s="23"/>
    </row>
    <row r="29" spans="1:30" ht="15.75" x14ac:dyDescent="0.25">
      <c r="A29" s="6">
        <v>23</v>
      </c>
      <c r="B29" s="6">
        <v>1</v>
      </c>
      <c r="C29" s="6">
        <v>1</v>
      </c>
      <c r="D29" s="6">
        <v>1</v>
      </c>
      <c r="F29" s="6">
        <v>23</v>
      </c>
      <c r="G29" s="12">
        <f t="shared" si="0"/>
        <v>1.7205231762461091</v>
      </c>
      <c r="H29" s="12">
        <f t="shared" si="1"/>
        <v>1.3304134695650072</v>
      </c>
      <c r="I29" s="12">
        <f t="shared" si="2"/>
        <v>0</v>
      </c>
      <c r="J29" s="16">
        <f t="shared" si="3"/>
        <v>3</v>
      </c>
      <c r="K29" s="53" t="s">
        <v>26</v>
      </c>
      <c r="R29" s="21"/>
      <c r="S29" s="6">
        <v>23</v>
      </c>
      <c r="T29" s="6">
        <v>0.01</v>
      </c>
      <c r="U29" s="6">
        <v>0</v>
      </c>
      <c r="V29" s="6">
        <v>0.02</v>
      </c>
      <c r="W29" s="2" t="s">
        <v>45</v>
      </c>
      <c r="X29" s="22"/>
      <c r="Y29" s="6">
        <v>1</v>
      </c>
      <c r="Z29" s="6">
        <v>1</v>
      </c>
      <c r="AA29" s="6">
        <v>1</v>
      </c>
      <c r="AB29" s="6">
        <v>1</v>
      </c>
      <c r="AC29" s="7" t="s">
        <v>25</v>
      </c>
      <c r="AD29" s="23"/>
    </row>
    <row r="30" spans="1:30" ht="15.75" x14ac:dyDescent="0.25">
      <c r="A30" s="6">
        <v>24</v>
      </c>
      <c r="B30" s="6">
        <v>0.32</v>
      </c>
      <c r="C30" s="6">
        <v>0.25</v>
      </c>
      <c r="D30" s="6">
        <v>0.41</v>
      </c>
      <c r="F30" s="6">
        <v>24</v>
      </c>
      <c r="G30" s="12">
        <f t="shared" si="0"/>
        <v>0.56444663166680342</v>
      </c>
      <c r="H30" s="12">
        <f t="shared" si="1"/>
        <v>0.21679483388678797</v>
      </c>
      <c r="I30" s="12">
        <f t="shared" si="2"/>
        <v>1.1717508267545622</v>
      </c>
      <c r="J30" s="15">
        <f t="shared" si="3"/>
        <v>2</v>
      </c>
      <c r="K30" s="52" t="s">
        <v>27</v>
      </c>
      <c r="R30" s="21"/>
      <c r="S30" s="6">
        <v>24</v>
      </c>
      <c r="T30" s="6">
        <v>0.04</v>
      </c>
      <c r="U30" s="6">
        <v>0.13</v>
      </c>
      <c r="V30" s="6">
        <v>0.05</v>
      </c>
      <c r="W30" s="2" t="s">
        <v>47</v>
      </c>
      <c r="X30" s="22"/>
      <c r="Y30" s="6">
        <v>2</v>
      </c>
      <c r="Z30" s="6">
        <v>1</v>
      </c>
      <c r="AA30" s="6">
        <v>1</v>
      </c>
      <c r="AB30" s="6">
        <v>1</v>
      </c>
      <c r="AC30" s="2" t="s">
        <v>26</v>
      </c>
      <c r="AD30" s="23"/>
    </row>
    <row r="31" spans="1:30" ht="15.75" x14ac:dyDescent="0.25">
      <c r="A31" s="6">
        <v>25</v>
      </c>
      <c r="B31" s="6">
        <v>1</v>
      </c>
      <c r="C31" s="6">
        <v>1</v>
      </c>
      <c r="D31" s="6">
        <v>1</v>
      </c>
      <c r="F31" s="6">
        <v>25</v>
      </c>
      <c r="G31" s="12">
        <f t="shared" si="0"/>
        <v>1.7205231762461091</v>
      </c>
      <c r="H31" s="12">
        <f t="shared" si="1"/>
        <v>1.3304134695650072</v>
      </c>
      <c r="I31" s="12">
        <f t="shared" si="2"/>
        <v>0</v>
      </c>
      <c r="J31" s="16">
        <f t="shared" si="3"/>
        <v>3</v>
      </c>
      <c r="K31" s="53" t="s">
        <v>28</v>
      </c>
      <c r="R31" s="21"/>
      <c r="S31" s="6">
        <v>25</v>
      </c>
      <c r="T31" s="6">
        <v>0.04</v>
      </c>
      <c r="U31" s="6">
        <v>0</v>
      </c>
      <c r="V31" s="6">
        <v>0.01</v>
      </c>
      <c r="W31" s="2" t="s">
        <v>48</v>
      </c>
      <c r="X31" s="22"/>
      <c r="Y31" s="6">
        <v>3</v>
      </c>
      <c r="Z31" s="6">
        <v>1</v>
      </c>
      <c r="AA31" s="6">
        <v>1</v>
      </c>
      <c r="AB31" s="6">
        <v>1</v>
      </c>
      <c r="AC31" s="2" t="s">
        <v>28</v>
      </c>
      <c r="AD31" s="23"/>
    </row>
    <row r="32" spans="1:30" ht="15.75" x14ac:dyDescent="0.25">
      <c r="A32" s="6">
        <v>26</v>
      </c>
      <c r="B32" s="6">
        <v>0.03</v>
      </c>
      <c r="C32" s="6">
        <v>0.75</v>
      </c>
      <c r="D32" s="6">
        <v>0.06</v>
      </c>
      <c r="F32" s="6">
        <v>26</v>
      </c>
      <c r="G32" s="12">
        <f t="shared" si="0"/>
        <v>0.75193084788429843</v>
      </c>
      <c r="H32" s="12">
        <f t="shared" si="1"/>
        <v>0.62849025449882678</v>
      </c>
      <c r="I32" s="12">
        <f t="shared" si="2"/>
        <v>1.3736811857195979</v>
      </c>
      <c r="J32" s="15">
        <f t="shared" si="3"/>
        <v>2</v>
      </c>
      <c r="K32" s="52" t="s">
        <v>148</v>
      </c>
      <c r="R32" s="21"/>
      <c r="S32" s="6">
        <v>26</v>
      </c>
      <c r="T32" s="6">
        <v>0.04</v>
      </c>
      <c r="U32" s="6">
        <v>0</v>
      </c>
      <c r="V32" s="6">
        <v>0.05</v>
      </c>
      <c r="W32" s="2" t="s">
        <v>49</v>
      </c>
      <c r="X32" s="22"/>
      <c r="Y32" s="6">
        <v>4</v>
      </c>
      <c r="Z32" s="6">
        <v>1</v>
      </c>
      <c r="AA32" s="6">
        <v>0.38</v>
      </c>
      <c r="AB32" s="6">
        <v>1</v>
      </c>
      <c r="AC32" s="2" t="s">
        <v>30</v>
      </c>
      <c r="AD32" s="23"/>
    </row>
    <row r="33" spans="1:30" ht="15.75" x14ac:dyDescent="0.25">
      <c r="A33" s="6">
        <v>27</v>
      </c>
      <c r="B33" s="6">
        <v>0.12</v>
      </c>
      <c r="C33" s="6">
        <v>0.5</v>
      </c>
      <c r="D33" s="6">
        <v>0.32</v>
      </c>
      <c r="F33" s="6">
        <v>27</v>
      </c>
      <c r="G33" s="12">
        <f t="shared" si="0"/>
        <v>0.59849812029780014</v>
      </c>
      <c r="H33" s="12">
        <f t="shared" si="1"/>
        <v>0.36986484017813859</v>
      </c>
      <c r="I33" s="12">
        <f t="shared" si="2"/>
        <v>1.2193440859740945</v>
      </c>
      <c r="J33" s="15">
        <f t="shared" si="3"/>
        <v>2</v>
      </c>
      <c r="K33" s="52" t="s">
        <v>29</v>
      </c>
      <c r="R33" s="21"/>
      <c r="S33" s="6">
        <v>27</v>
      </c>
      <c r="T33" s="6">
        <v>0.04</v>
      </c>
      <c r="U33" s="6">
        <v>0.13</v>
      </c>
      <c r="V33" s="6">
        <v>0.02</v>
      </c>
      <c r="W33" s="2" t="s">
        <v>51</v>
      </c>
      <c r="X33" s="24"/>
      <c r="Y33" s="24"/>
      <c r="Z33" s="24"/>
      <c r="AA33" s="24"/>
      <c r="AB33" s="22"/>
      <c r="AC33" s="22"/>
      <c r="AD33" s="23"/>
    </row>
    <row r="34" spans="1:30" ht="15.75" x14ac:dyDescent="0.25">
      <c r="A34" s="6">
        <v>28</v>
      </c>
      <c r="B34" s="6">
        <v>1</v>
      </c>
      <c r="C34" s="6">
        <v>0.38</v>
      </c>
      <c r="D34" s="6">
        <v>1</v>
      </c>
      <c r="F34" s="6">
        <v>28</v>
      </c>
      <c r="G34" s="12">
        <f t="shared" si="0"/>
        <v>1.4507239572020585</v>
      </c>
      <c r="H34" s="12">
        <f t="shared" si="1"/>
        <v>1.0781465577554845</v>
      </c>
      <c r="I34" s="12">
        <f t="shared" si="2"/>
        <v>0.62</v>
      </c>
      <c r="J34" s="16">
        <f t="shared" si="3"/>
        <v>3</v>
      </c>
      <c r="K34" s="53" t="s">
        <v>30</v>
      </c>
      <c r="R34" s="21"/>
      <c r="S34" s="6">
        <v>28</v>
      </c>
      <c r="T34" s="6">
        <v>7.0000000000000007E-2</v>
      </c>
      <c r="U34" s="6">
        <v>0.13</v>
      </c>
      <c r="V34" s="6">
        <v>0.05</v>
      </c>
      <c r="W34" s="2" t="s">
        <v>52</v>
      </c>
      <c r="X34" s="24"/>
      <c r="Y34" s="24"/>
      <c r="Z34" s="24"/>
      <c r="AA34" s="24"/>
      <c r="AB34" s="22"/>
      <c r="AC34" s="22"/>
      <c r="AD34" s="23"/>
    </row>
    <row r="35" spans="1:30" ht="16.5" thickBot="1" x14ac:dyDescent="0.3">
      <c r="A35" s="6">
        <v>29</v>
      </c>
      <c r="B35" s="6">
        <v>0.22</v>
      </c>
      <c r="C35" s="6">
        <v>0.3</v>
      </c>
      <c r="D35" s="6">
        <v>0.4</v>
      </c>
      <c r="F35" s="6">
        <v>29</v>
      </c>
      <c r="G35" s="12">
        <f t="shared" si="0"/>
        <v>0.53497663500381021</v>
      </c>
      <c r="H35" s="12">
        <f t="shared" si="1"/>
        <v>0.23748684174075835</v>
      </c>
      <c r="I35" s="12">
        <f t="shared" si="2"/>
        <v>1.2076423311560422</v>
      </c>
      <c r="J35" s="15">
        <f t="shared" si="3"/>
        <v>2</v>
      </c>
      <c r="K35" s="52" t="s">
        <v>31</v>
      </c>
      <c r="R35" s="33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5"/>
    </row>
    <row r="36" spans="1:30" ht="15.75" x14ac:dyDescent="0.25">
      <c r="A36" s="6">
        <v>30</v>
      </c>
      <c r="B36" s="6">
        <v>0.01</v>
      </c>
      <c r="C36" s="6">
        <v>0</v>
      </c>
      <c r="D36" s="6">
        <v>0.02</v>
      </c>
      <c r="F36" s="6">
        <v>30</v>
      </c>
      <c r="G36" s="12">
        <f t="shared" si="0"/>
        <v>0.01</v>
      </c>
      <c r="H36" s="12">
        <f t="shared" si="1"/>
        <v>0.39560080889704963</v>
      </c>
      <c r="I36" s="12">
        <f t="shared" si="2"/>
        <v>1.7147886167105262</v>
      </c>
      <c r="J36" s="14">
        <f t="shared" si="3"/>
        <v>1</v>
      </c>
      <c r="K36" s="51" t="s">
        <v>32</v>
      </c>
    </row>
    <row r="37" spans="1:30" ht="15.75" x14ac:dyDescent="0.25">
      <c r="A37" s="6">
        <v>31</v>
      </c>
      <c r="B37" s="6">
        <v>0.01</v>
      </c>
      <c r="C37" s="6">
        <v>0.3</v>
      </c>
      <c r="D37" s="6">
        <v>0.02</v>
      </c>
      <c r="F37" s="6">
        <v>31</v>
      </c>
      <c r="G37" s="12">
        <f t="shared" si="0"/>
        <v>0.30016662039607267</v>
      </c>
      <c r="H37" s="12">
        <f t="shared" si="1"/>
        <v>0.35566838487557478</v>
      </c>
      <c r="I37" s="12">
        <f t="shared" si="2"/>
        <v>1.5590060936378665</v>
      </c>
      <c r="J37" s="14">
        <f t="shared" si="3"/>
        <v>1</v>
      </c>
      <c r="K37" s="51" t="s">
        <v>33</v>
      </c>
    </row>
    <row r="38" spans="1:30" ht="15.75" x14ac:dyDescent="0.25">
      <c r="A38" s="6">
        <v>32</v>
      </c>
      <c r="B38" s="6">
        <v>0.01</v>
      </c>
      <c r="C38" s="6">
        <v>0</v>
      </c>
      <c r="D38" s="6">
        <v>0.02</v>
      </c>
      <c r="F38" s="6">
        <v>32</v>
      </c>
      <c r="G38" s="12">
        <f t="shared" si="0"/>
        <v>0.01</v>
      </c>
      <c r="H38" s="12">
        <f t="shared" si="1"/>
        <v>0.39560080889704963</v>
      </c>
      <c r="I38" s="12">
        <f t="shared" si="2"/>
        <v>1.7147886167105262</v>
      </c>
      <c r="J38" s="14">
        <f t="shared" si="3"/>
        <v>1</v>
      </c>
      <c r="K38" s="51" t="s">
        <v>34</v>
      </c>
    </row>
    <row r="39" spans="1:30" ht="15.75" x14ac:dyDescent="0.25">
      <c r="A39" s="6">
        <v>33</v>
      </c>
      <c r="B39" s="6">
        <v>0.01</v>
      </c>
      <c r="C39" s="6">
        <v>0.13</v>
      </c>
      <c r="D39" s="6">
        <v>0.02</v>
      </c>
      <c r="F39" s="6">
        <v>33</v>
      </c>
      <c r="G39" s="12">
        <f t="shared" si="0"/>
        <v>0.13038404810405299</v>
      </c>
      <c r="H39" s="12">
        <f t="shared" si="1"/>
        <v>0.34842502780368695</v>
      </c>
      <c r="I39" s="12">
        <f t="shared" si="2"/>
        <v>1.6423763271552596</v>
      </c>
      <c r="J39" s="14">
        <f t="shared" si="3"/>
        <v>1</v>
      </c>
      <c r="K39" s="51" t="s">
        <v>35</v>
      </c>
    </row>
    <row r="40" spans="1:30" ht="15.75" x14ac:dyDescent="0.25">
      <c r="A40" s="6">
        <v>34</v>
      </c>
      <c r="B40" s="6">
        <v>0.01</v>
      </c>
      <c r="C40" s="6">
        <v>0.13</v>
      </c>
      <c r="D40" s="6">
        <v>0.02</v>
      </c>
      <c r="F40" s="6">
        <v>34</v>
      </c>
      <c r="G40" s="12">
        <f t="shared" si="0"/>
        <v>0.13038404810405299</v>
      </c>
      <c r="H40" s="12">
        <f t="shared" si="1"/>
        <v>0.34842502780368695</v>
      </c>
      <c r="I40" s="12">
        <f t="shared" si="2"/>
        <v>1.6423763271552596</v>
      </c>
      <c r="J40" s="14">
        <f t="shared" si="3"/>
        <v>1</v>
      </c>
      <c r="K40" s="51" t="s">
        <v>36</v>
      </c>
    </row>
    <row r="41" spans="1:30" ht="15.75" x14ac:dyDescent="0.25">
      <c r="A41" s="6">
        <v>35</v>
      </c>
      <c r="B41" s="6">
        <v>0.01</v>
      </c>
      <c r="C41" s="6">
        <v>0.13</v>
      </c>
      <c r="D41" s="6">
        <v>0.02</v>
      </c>
      <c r="F41" s="6">
        <v>35</v>
      </c>
      <c r="G41" s="12">
        <f t="shared" si="0"/>
        <v>0.13038404810405299</v>
      </c>
      <c r="H41" s="12">
        <f t="shared" si="1"/>
        <v>0.34842502780368695</v>
      </c>
      <c r="I41" s="12">
        <f t="shared" si="2"/>
        <v>1.6423763271552596</v>
      </c>
      <c r="J41" s="14">
        <f t="shared" si="3"/>
        <v>1</v>
      </c>
      <c r="K41" s="51" t="s">
        <v>37</v>
      </c>
    </row>
    <row r="42" spans="1:30" ht="15.75" x14ac:dyDescent="0.25">
      <c r="A42" s="6">
        <v>36</v>
      </c>
      <c r="B42" s="6">
        <v>0.02</v>
      </c>
      <c r="C42" s="6">
        <v>0.13</v>
      </c>
      <c r="D42" s="6">
        <v>0.32</v>
      </c>
      <c r="F42" s="6">
        <v>36</v>
      </c>
      <c r="G42" s="12">
        <f t="shared" si="0"/>
        <v>0.33630343441600474</v>
      </c>
      <c r="H42" s="12">
        <f t="shared" si="1"/>
        <v>0.31256999216175563</v>
      </c>
      <c r="I42" s="12">
        <f t="shared" si="2"/>
        <v>1.4763807097087118</v>
      </c>
      <c r="J42" s="15">
        <f t="shared" si="3"/>
        <v>2</v>
      </c>
      <c r="K42" s="52" t="s">
        <v>38</v>
      </c>
    </row>
    <row r="43" spans="1:30" ht="15.75" x14ac:dyDescent="0.25">
      <c r="A43" s="6">
        <v>37</v>
      </c>
      <c r="B43" s="6">
        <v>0.01</v>
      </c>
      <c r="C43" s="6">
        <v>0</v>
      </c>
      <c r="D43" s="6">
        <v>0.21</v>
      </c>
      <c r="F43" s="6">
        <v>37</v>
      </c>
      <c r="G43" s="12">
        <f t="shared" si="0"/>
        <v>0.19999999999999998</v>
      </c>
      <c r="H43" s="12">
        <f t="shared" si="1"/>
        <v>0.35242020373412192</v>
      </c>
      <c r="I43" s="12">
        <f t="shared" si="2"/>
        <v>1.6137533888422977</v>
      </c>
      <c r="J43" s="14">
        <f t="shared" si="3"/>
        <v>1</v>
      </c>
      <c r="K43" s="51" t="s">
        <v>39</v>
      </c>
    </row>
    <row r="44" spans="1:30" ht="15.75" x14ac:dyDescent="0.25">
      <c r="A44" s="6">
        <v>38</v>
      </c>
      <c r="B44" s="6">
        <v>0.01</v>
      </c>
      <c r="C44" s="6">
        <v>0.3</v>
      </c>
      <c r="D44" s="6">
        <v>0.21</v>
      </c>
      <c r="F44" s="6">
        <v>38</v>
      </c>
      <c r="G44" s="12">
        <f t="shared" si="0"/>
        <v>0.36055512754639896</v>
      </c>
      <c r="H44" s="12">
        <f t="shared" si="1"/>
        <v>0.30692018506445612</v>
      </c>
      <c r="I44" s="12">
        <f t="shared" si="2"/>
        <v>1.4471351008112545</v>
      </c>
      <c r="J44" s="15">
        <f t="shared" si="3"/>
        <v>2</v>
      </c>
      <c r="K44" s="52" t="s">
        <v>40</v>
      </c>
    </row>
    <row r="45" spans="1:30" ht="15.75" x14ac:dyDescent="0.25">
      <c r="A45" s="6">
        <v>39</v>
      </c>
      <c r="B45" s="6">
        <v>0</v>
      </c>
      <c r="C45" s="6">
        <v>0.13</v>
      </c>
      <c r="D45" s="6">
        <v>0.1</v>
      </c>
      <c r="F45" s="6">
        <v>39</v>
      </c>
      <c r="G45" s="12">
        <f t="shared" si="0"/>
        <v>0.1584297951775486</v>
      </c>
      <c r="H45" s="12">
        <f t="shared" si="1"/>
        <v>0.32388269481403292</v>
      </c>
      <c r="I45" s="12">
        <f t="shared" si="2"/>
        <v>1.6021547990128795</v>
      </c>
      <c r="J45" s="14">
        <f t="shared" si="3"/>
        <v>1</v>
      </c>
      <c r="K45" s="51" t="s">
        <v>41</v>
      </c>
    </row>
    <row r="46" spans="1:30" ht="15.75" x14ac:dyDescent="0.25">
      <c r="A46" s="6">
        <v>40</v>
      </c>
      <c r="B46" s="6">
        <v>0</v>
      </c>
      <c r="C46" s="6">
        <v>0.3</v>
      </c>
      <c r="D46" s="6">
        <v>0.1</v>
      </c>
      <c r="F46" s="6">
        <v>40</v>
      </c>
      <c r="G46" s="12">
        <f t="shared" si="0"/>
        <v>0.31336879231984793</v>
      </c>
      <c r="H46" s="12">
        <f t="shared" si="1"/>
        <v>0.33166247903553997</v>
      </c>
      <c r="I46" s="12">
        <f t="shared" si="2"/>
        <v>1.51657508881031</v>
      </c>
      <c r="J46" s="14">
        <f t="shared" si="3"/>
        <v>1</v>
      </c>
      <c r="K46" s="51" t="s">
        <v>42</v>
      </c>
    </row>
    <row r="47" spans="1:30" s="109" customFormat="1" ht="15.75" x14ac:dyDescent="0.25">
      <c r="A47" s="10">
        <v>41</v>
      </c>
      <c r="B47" s="10">
        <v>7.0000000000000007E-2</v>
      </c>
      <c r="C47" s="10">
        <v>0.3</v>
      </c>
      <c r="D47" s="10">
        <v>0.05</v>
      </c>
      <c r="F47" s="10">
        <v>41</v>
      </c>
      <c r="G47" s="110">
        <f t="shared" si="0"/>
        <v>0.30854497241083029</v>
      </c>
      <c r="H47" s="110">
        <f t="shared" si="1"/>
        <v>0.29223278392404911</v>
      </c>
      <c r="I47" s="110">
        <f t="shared" si="2"/>
        <v>1.5024646418468555</v>
      </c>
      <c r="J47" s="10">
        <f t="shared" si="3"/>
        <v>2</v>
      </c>
      <c r="K47" s="111" t="s">
        <v>43</v>
      </c>
    </row>
    <row r="48" spans="1:30" ht="15.75" x14ac:dyDescent="0.25">
      <c r="A48" s="6">
        <v>42</v>
      </c>
      <c r="B48" s="6">
        <v>0.04</v>
      </c>
      <c r="C48" s="6">
        <v>0.13</v>
      </c>
      <c r="D48" s="6">
        <v>0.05</v>
      </c>
      <c r="F48" s="6">
        <v>42</v>
      </c>
      <c r="G48" s="12">
        <f t="shared" si="0"/>
        <v>0.1392838827718412</v>
      </c>
      <c r="H48" s="12">
        <f t="shared" si="1"/>
        <v>0.30822070014844882</v>
      </c>
      <c r="I48" s="12">
        <f t="shared" si="2"/>
        <v>1.6065490966665164</v>
      </c>
      <c r="J48" s="14">
        <f t="shared" si="3"/>
        <v>1</v>
      </c>
      <c r="K48" s="51" t="s">
        <v>44</v>
      </c>
    </row>
    <row r="49" spans="1:11" ht="15.75" x14ac:dyDescent="0.25">
      <c r="A49" s="6">
        <v>43</v>
      </c>
      <c r="B49" s="6">
        <v>0.01</v>
      </c>
      <c r="C49" s="6">
        <v>0</v>
      </c>
      <c r="D49" s="6">
        <v>0.02</v>
      </c>
      <c r="F49" s="6">
        <v>43</v>
      </c>
      <c r="G49" s="12">
        <f t="shared" si="0"/>
        <v>0.01</v>
      </c>
      <c r="H49" s="12">
        <f t="shared" si="1"/>
        <v>0.39560080889704963</v>
      </c>
      <c r="I49" s="12">
        <f t="shared" si="2"/>
        <v>1.7147886167105262</v>
      </c>
      <c r="J49" s="14">
        <f t="shared" si="3"/>
        <v>1</v>
      </c>
      <c r="K49" s="51" t="s">
        <v>45</v>
      </c>
    </row>
    <row r="50" spans="1:11" ht="15.75" x14ac:dyDescent="0.25">
      <c r="A50" s="6">
        <v>44</v>
      </c>
      <c r="B50" s="6">
        <v>7.0000000000000007E-2</v>
      </c>
      <c r="C50" s="6">
        <v>0.3</v>
      </c>
      <c r="D50" s="6">
        <v>0.05</v>
      </c>
      <c r="F50" s="6">
        <v>44</v>
      </c>
      <c r="G50" s="12">
        <f t="shared" si="0"/>
        <v>0.30854497241083029</v>
      </c>
      <c r="H50" s="12">
        <f t="shared" si="1"/>
        <v>0.29223278392404911</v>
      </c>
      <c r="I50" s="12">
        <f t="shared" si="2"/>
        <v>1.5024646418468555</v>
      </c>
      <c r="J50" s="15">
        <f t="shared" si="3"/>
        <v>2</v>
      </c>
      <c r="K50" s="52" t="s">
        <v>46</v>
      </c>
    </row>
    <row r="51" spans="1:11" ht="15.75" x14ac:dyDescent="0.25">
      <c r="A51" s="6">
        <v>45</v>
      </c>
      <c r="B51" s="6">
        <v>0.04</v>
      </c>
      <c r="C51" s="6">
        <v>0.13</v>
      </c>
      <c r="D51" s="6">
        <v>0.05</v>
      </c>
      <c r="F51" s="6">
        <v>45</v>
      </c>
      <c r="G51" s="12">
        <f t="shared" si="0"/>
        <v>0.1392838827718412</v>
      </c>
      <c r="H51" s="12">
        <f t="shared" si="1"/>
        <v>0.30822070014844882</v>
      </c>
      <c r="I51" s="12">
        <f t="shared" si="2"/>
        <v>1.6065490966665164</v>
      </c>
      <c r="J51" s="14">
        <f t="shared" si="3"/>
        <v>1</v>
      </c>
      <c r="K51" s="51" t="s">
        <v>47</v>
      </c>
    </row>
    <row r="52" spans="1:11" ht="15.75" x14ac:dyDescent="0.25">
      <c r="A52" s="6">
        <v>46</v>
      </c>
      <c r="B52" s="6">
        <v>0.04</v>
      </c>
      <c r="C52" s="6">
        <v>0</v>
      </c>
      <c r="D52" s="6">
        <v>0.01</v>
      </c>
      <c r="F52" s="6">
        <v>46</v>
      </c>
      <c r="G52" s="12">
        <f t="shared" si="0"/>
        <v>0.03</v>
      </c>
      <c r="H52" s="12">
        <f t="shared" si="1"/>
        <v>0.37907782842049736</v>
      </c>
      <c r="I52" s="12">
        <f t="shared" si="2"/>
        <v>1.7034377006512449</v>
      </c>
      <c r="J52" s="14">
        <f t="shared" si="3"/>
        <v>1</v>
      </c>
      <c r="K52" s="51" t="s">
        <v>48</v>
      </c>
    </row>
    <row r="53" spans="1:11" ht="15.75" x14ac:dyDescent="0.25">
      <c r="A53" s="6">
        <v>47</v>
      </c>
      <c r="B53" s="6">
        <v>0.04</v>
      </c>
      <c r="C53" s="6">
        <v>0</v>
      </c>
      <c r="D53" s="6">
        <v>0.05</v>
      </c>
      <c r="F53" s="6">
        <v>47</v>
      </c>
      <c r="G53" s="12">
        <f t="shared" si="0"/>
        <v>0.05</v>
      </c>
      <c r="H53" s="12">
        <f t="shared" si="1"/>
        <v>0.36069377593742868</v>
      </c>
      <c r="I53" s="12">
        <f t="shared" si="2"/>
        <v>1.6805058762170395</v>
      </c>
      <c r="J53" s="14">
        <f t="shared" si="3"/>
        <v>1</v>
      </c>
      <c r="K53" s="51" t="s">
        <v>49</v>
      </c>
    </row>
    <row r="54" spans="1:11" ht="15.75" x14ac:dyDescent="0.25">
      <c r="A54" s="6">
        <v>48</v>
      </c>
      <c r="B54" s="6">
        <v>0.27</v>
      </c>
      <c r="C54" s="6">
        <v>0</v>
      </c>
      <c r="D54" s="6">
        <v>0.05</v>
      </c>
      <c r="F54" s="6">
        <v>48</v>
      </c>
      <c r="G54" s="12">
        <f t="shared" si="0"/>
        <v>0.26305892875931813</v>
      </c>
      <c r="H54" s="12">
        <f t="shared" si="1"/>
        <v>0.25179356624028343</v>
      </c>
      <c r="I54" s="12">
        <f t="shared" si="2"/>
        <v>1.5605768164367944</v>
      </c>
      <c r="J54" s="15">
        <f t="shared" si="3"/>
        <v>2</v>
      </c>
      <c r="K54" s="52" t="s">
        <v>50</v>
      </c>
    </row>
    <row r="55" spans="1:11" ht="15.75" x14ac:dyDescent="0.25">
      <c r="A55" s="6">
        <v>49</v>
      </c>
      <c r="B55" s="6">
        <v>0.04</v>
      </c>
      <c r="C55" s="6">
        <v>0.13</v>
      </c>
      <c r="D55" s="6">
        <v>0.02</v>
      </c>
      <c r="F55" s="6">
        <v>49</v>
      </c>
      <c r="G55" s="12">
        <f t="shared" si="0"/>
        <v>0.13379088160259653</v>
      </c>
      <c r="H55" s="12">
        <f t="shared" si="1"/>
        <v>0.32388269481403298</v>
      </c>
      <c r="I55" s="12">
        <f t="shared" si="2"/>
        <v>1.6244691440590677</v>
      </c>
      <c r="J55" s="14">
        <f t="shared" si="3"/>
        <v>1</v>
      </c>
      <c r="K55" s="51" t="s">
        <v>51</v>
      </c>
    </row>
    <row r="56" spans="1:11" ht="15.75" x14ac:dyDescent="0.25">
      <c r="A56" s="6">
        <v>50</v>
      </c>
      <c r="B56" s="6">
        <v>7.0000000000000007E-2</v>
      </c>
      <c r="C56" s="6">
        <v>0.13</v>
      </c>
      <c r="D56" s="6">
        <v>0.05</v>
      </c>
      <c r="F56" s="6">
        <v>50</v>
      </c>
      <c r="G56" s="12">
        <f t="shared" si="0"/>
        <v>0.14866068747318506</v>
      </c>
      <c r="H56" s="12">
        <f t="shared" si="1"/>
        <v>0.2833725463060951</v>
      </c>
      <c r="I56" s="12">
        <f t="shared" si="2"/>
        <v>1.5888045820679142</v>
      </c>
      <c r="J56" s="14">
        <f t="shared" si="3"/>
        <v>1</v>
      </c>
      <c r="K56" s="51" t="s">
        <v>52</v>
      </c>
    </row>
  </sheetData>
  <autoFilter ref="F6:K56" xr:uid="{C1AC7F53-AA22-462E-AFAB-65559B5FE756}"/>
  <mergeCells count="7">
    <mergeCell ref="Y4:AC5"/>
    <mergeCell ref="Y26:AC27"/>
    <mergeCell ref="L16:O16"/>
    <mergeCell ref="L11:M11"/>
    <mergeCell ref="A1:D1"/>
    <mergeCell ref="A4:D4"/>
    <mergeCell ref="L4:O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D56"/>
  <sheetViews>
    <sheetView zoomScale="62" zoomScaleNormal="62" workbookViewId="0">
      <selection activeCell="AD32" sqref="AD32"/>
    </sheetView>
  </sheetViews>
  <sheetFormatPr defaultRowHeight="15" x14ac:dyDescent="0.25"/>
  <cols>
    <col min="16" max="16" width="5.5703125" customWidth="1"/>
    <col min="20" max="20" width="12.85546875" customWidth="1"/>
    <col min="21" max="21" width="17.85546875" customWidth="1"/>
    <col min="22" max="22" width="11" customWidth="1"/>
    <col min="23" max="23" width="14.7109375" customWidth="1"/>
    <col min="24" max="24" width="5.5703125" customWidth="1"/>
    <col min="26" max="26" width="10.5703125" customWidth="1"/>
    <col min="30" max="30" width="18" customWidth="1"/>
    <col min="32" max="32" width="14.140625" customWidth="1"/>
  </cols>
  <sheetData>
    <row r="3" spans="1:30" ht="21" x14ac:dyDescent="0.35">
      <c r="A3" s="95" t="s">
        <v>77</v>
      </c>
      <c r="B3" s="96"/>
      <c r="C3" s="96"/>
      <c r="D3" s="96"/>
      <c r="E3" s="96"/>
      <c r="F3" s="96"/>
      <c r="G3" s="96"/>
      <c r="H3" s="96"/>
      <c r="I3" s="96"/>
      <c r="J3" s="61"/>
      <c r="K3" s="61"/>
      <c r="L3" s="61"/>
      <c r="M3" s="61"/>
      <c r="N3" s="62"/>
    </row>
    <row r="4" spans="1:30" ht="18.75" x14ac:dyDescent="0.3">
      <c r="A4" s="21" t="s">
        <v>74</v>
      </c>
      <c r="B4" s="22"/>
      <c r="C4" s="22"/>
      <c r="D4" s="22"/>
      <c r="E4" s="22"/>
      <c r="F4" s="22" t="s">
        <v>75</v>
      </c>
      <c r="G4" s="22"/>
      <c r="H4" s="22"/>
      <c r="I4" s="22"/>
      <c r="J4" s="22"/>
      <c r="K4" s="92" t="s">
        <v>71</v>
      </c>
      <c r="L4" s="93"/>
      <c r="M4" s="93"/>
      <c r="N4" s="94"/>
      <c r="P4" t="s">
        <v>79</v>
      </c>
      <c r="W4" t="s">
        <v>80</v>
      </c>
    </row>
    <row r="5" spans="1:30" x14ac:dyDescent="0.25">
      <c r="A5" s="21"/>
      <c r="B5" s="22"/>
      <c r="C5" s="22"/>
      <c r="D5" s="22"/>
      <c r="E5" s="22"/>
      <c r="F5" s="22"/>
      <c r="G5" s="22"/>
      <c r="H5" s="22"/>
      <c r="I5" s="22"/>
      <c r="J5" s="22"/>
      <c r="K5" s="17"/>
      <c r="L5" s="22"/>
      <c r="M5" s="22"/>
      <c r="N5" s="59"/>
      <c r="Z5" s="50" t="s">
        <v>85</v>
      </c>
    </row>
    <row r="6" spans="1:30" x14ac:dyDescent="0.25">
      <c r="A6" s="65" t="s">
        <v>0</v>
      </c>
      <c r="B6" s="14" t="s">
        <v>59</v>
      </c>
      <c r="C6" s="14" t="s">
        <v>61</v>
      </c>
      <c r="D6" s="14" t="s">
        <v>4</v>
      </c>
      <c r="E6" s="24"/>
      <c r="F6" s="15" t="s">
        <v>0</v>
      </c>
      <c r="G6" s="15" t="s">
        <v>59</v>
      </c>
      <c r="H6" s="15" t="s">
        <v>61</v>
      </c>
      <c r="I6" s="15" t="s">
        <v>4</v>
      </c>
      <c r="J6" s="60"/>
      <c r="K6" s="19"/>
      <c r="L6" s="19" t="s">
        <v>72</v>
      </c>
      <c r="M6" s="19" t="s">
        <v>73</v>
      </c>
      <c r="N6" s="19" t="s">
        <v>4</v>
      </c>
      <c r="P6" s="69" t="s">
        <v>78</v>
      </c>
      <c r="Q6" s="69" t="s">
        <v>62</v>
      </c>
      <c r="R6" s="69" t="s">
        <v>63</v>
      </c>
      <c r="S6" s="69" t="s">
        <v>64</v>
      </c>
      <c r="T6" s="69" t="s">
        <v>66</v>
      </c>
      <c r="U6" s="69" t="s">
        <v>81</v>
      </c>
      <c r="W6" s="10" t="s">
        <v>66</v>
      </c>
      <c r="Z6" s="10" t="s">
        <v>0</v>
      </c>
      <c r="AA6" s="10" t="s">
        <v>59</v>
      </c>
      <c r="AB6" s="10" t="s">
        <v>60</v>
      </c>
      <c r="AC6" s="10" t="s">
        <v>4</v>
      </c>
      <c r="AD6" s="10" t="s">
        <v>83</v>
      </c>
    </row>
    <row r="7" spans="1:30" ht="15.75" x14ac:dyDescent="0.25">
      <c r="A7" s="65">
        <v>1</v>
      </c>
      <c r="B7" s="14">
        <v>0.01</v>
      </c>
      <c r="C7" s="14">
        <v>0</v>
      </c>
      <c r="D7" s="14">
        <v>0.02</v>
      </c>
      <c r="E7" s="24"/>
      <c r="F7" s="15">
        <v>1</v>
      </c>
      <c r="G7" s="15">
        <v>0.03</v>
      </c>
      <c r="H7" s="15">
        <v>0.86</v>
      </c>
      <c r="I7" s="15">
        <v>0.06</v>
      </c>
      <c r="J7" s="60"/>
      <c r="K7" s="19" t="s">
        <v>67</v>
      </c>
      <c r="L7" s="13">
        <f>SUM(B7:B34)/28</f>
        <v>2.3214285714285719E-2</v>
      </c>
      <c r="M7" s="13">
        <f>SUM(C7:C34)/28</f>
        <v>0.10035714285714283</v>
      </c>
      <c r="N7" s="13">
        <f>SUM(D7:D34)/28</f>
        <v>4.3928571428571435E-2</v>
      </c>
      <c r="P7" s="6">
        <v>1</v>
      </c>
      <c r="Q7" s="12">
        <f t="shared" ref="Q7:Q38" si="0">SQRT(((AA7-$L$7)^2)+((AB7-$M$7)^2)+((AC7-$N$7)^2))</f>
        <v>0.10401322031357357</v>
      </c>
      <c r="R7" s="12">
        <f t="shared" ref="R7:R38" si="1">SQRT(((AA7-$L$8)^2)+((AB7-$M$8)^2)+((AC7-$N$8)^2))</f>
        <v>0.38146485041057898</v>
      </c>
      <c r="S7" s="12">
        <f t="shared" ref="S7:S38" si="2">SQRT(((AA7-$L$9)^2)+((AB7-$M$9)^2)+((AC7-$N$9)^2))</f>
        <v>1.629271309512323</v>
      </c>
      <c r="T7" s="14">
        <f>IF(AND(Q7&lt;R7,Q7&lt;S7),1,IF(AND(R7&lt;Q7,R7&lt;S7),2,IF(AND(S7&lt;Q7,S7&lt;R7),3)))</f>
        <v>1</v>
      </c>
      <c r="U7" s="51" t="s">
        <v>5</v>
      </c>
      <c r="W7" s="14">
        <v>1</v>
      </c>
      <c r="Z7" s="6">
        <v>1</v>
      </c>
      <c r="AA7" s="6">
        <v>0.01</v>
      </c>
      <c r="AB7" s="6">
        <v>0</v>
      </c>
      <c r="AC7" s="6">
        <v>0.02</v>
      </c>
      <c r="AD7" s="7" t="s">
        <v>5</v>
      </c>
    </row>
    <row r="8" spans="1:30" ht="15.75" x14ac:dyDescent="0.25">
      <c r="A8" s="65">
        <v>2</v>
      </c>
      <c r="B8" s="14">
        <v>0.01</v>
      </c>
      <c r="C8" s="14">
        <v>0.13</v>
      </c>
      <c r="D8" s="14">
        <v>0.02</v>
      </c>
      <c r="E8" s="24"/>
      <c r="F8" s="15">
        <v>2</v>
      </c>
      <c r="G8" s="15">
        <v>0.19</v>
      </c>
      <c r="H8" s="56">
        <v>0.13</v>
      </c>
      <c r="I8" s="15">
        <v>0.19</v>
      </c>
      <c r="J8" s="60"/>
      <c r="K8" s="19" t="s">
        <v>68</v>
      </c>
      <c r="L8" s="13">
        <f>SUM(G7:G24)/18</f>
        <v>0.16833333333333331</v>
      </c>
      <c r="M8" s="13">
        <f>SUM(H7:H24)/18</f>
        <v>0.29222222222222216</v>
      </c>
      <c r="N8" s="13">
        <f>SUM(I7:I24)/18</f>
        <v>0.20722222222222217</v>
      </c>
      <c r="P8" s="6">
        <v>2</v>
      </c>
      <c r="Q8" s="12">
        <f t="shared" si="0"/>
        <v>0.75984314640776829</v>
      </c>
      <c r="R8" s="12">
        <f t="shared" si="1"/>
        <v>0.60264591491640607</v>
      </c>
      <c r="S8" s="12">
        <f t="shared" si="2"/>
        <v>1.3508238227096825</v>
      </c>
      <c r="T8" s="15">
        <f t="shared" ref="T8:T56" si="3">IF(AND(Q8&lt;R8,Q8&lt;S8),1,IF(AND(R8&lt;Q8,R8&lt;S8),2,IF(AND(S8&lt;Q8,S8&lt;R8),3)))</f>
        <v>2</v>
      </c>
      <c r="U8" s="52" t="s">
        <v>6</v>
      </c>
      <c r="W8" s="15">
        <v>2</v>
      </c>
      <c r="Z8" s="6">
        <v>2</v>
      </c>
      <c r="AA8" s="6">
        <v>0.03</v>
      </c>
      <c r="AB8" s="6">
        <v>0.86</v>
      </c>
      <c r="AC8" s="6">
        <v>0.06</v>
      </c>
      <c r="AD8" s="7" t="s">
        <v>6</v>
      </c>
    </row>
    <row r="9" spans="1:30" ht="15.75" x14ac:dyDescent="0.25">
      <c r="A9" s="65">
        <v>3</v>
      </c>
      <c r="B9" s="14">
        <v>0.01</v>
      </c>
      <c r="C9" s="14">
        <v>0.13</v>
      </c>
      <c r="D9" s="14">
        <v>0.02</v>
      </c>
      <c r="E9" s="24"/>
      <c r="F9" s="15">
        <v>3</v>
      </c>
      <c r="G9" s="15">
        <v>0.3</v>
      </c>
      <c r="H9" s="15">
        <v>0.25</v>
      </c>
      <c r="I9" s="15">
        <v>0.28999999999999998</v>
      </c>
      <c r="J9" s="60"/>
      <c r="K9" s="19" t="s">
        <v>69</v>
      </c>
      <c r="L9" s="13">
        <f>SUM(G29:G32)/4</f>
        <v>1</v>
      </c>
      <c r="M9" s="13">
        <f>SUM(H29:H32)/4</f>
        <v>0.84499999999999997</v>
      </c>
      <c r="N9" s="13">
        <f>SUM(I29:I32)/4</f>
        <v>1</v>
      </c>
      <c r="P9" s="6">
        <v>3</v>
      </c>
      <c r="Q9" s="12">
        <f t="shared" si="0"/>
        <v>4.0322361750557957E-2</v>
      </c>
      <c r="R9" s="12">
        <f t="shared" si="1"/>
        <v>0.29400281345760554</v>
      </c>
      <c r="S9" s="12">
        <f t="shared" si="2"/>
        <v>1.5657985183285874</v>
      </c>
      <c r="T9" s="14">
        <f t="shared" si="3"/>
        <v>1</v>
      </c>
      <c r="U9" s="51" t="s">
        <v>7</v>
      </c>
      <c r="W9" s="14">
        <v>1</v>
      </c>
      <c r="Z9" s="6">
        <v>3</v>
      </c>
      <c r="AA9" s="6">
        <v>0.01</v>
      </c>
      <c r="AB9" s="6">
        <v>0.13</v>
      </c>
      <c r="AC9" s="6">
        <v>0.02</v>
      </c>
      <c r="AD9" s="7" t="s">
        <v>7</v>
      </c>
    </row>
    <row r="10" spans="1:30" ht="15.75" x14ac:dyDescent="0.25">
      <c r="A10" s="65">
        <v>4</v>
      </c>
      <c r="B10" s="14">
        <v>0.02</v>
      </c>
      <c r="C10" s="14">
        <v>0.13</v>
      </c>
      <c r="D10" s="14">
        <v>0.05</v>
      </c>
      <c r="E10" s="24"/>
      <c r="F10" s="15">
        <v>4</v>
      </c>
      <c r="G10" s="15">
        <v>0.3</v>
      </c>
      <c r="H10" s="15">
        <v>0.25</v>
      </c>
      <c r="I10" s="15">
        <v>0.28999999999999998</v>
      </c>
      <c r="J10" s="60"/>
      <c r="K10" s="22"/>
      <c r="L10" s="22"/>
      <c r="M10" s="22"/>
      <c r="N10" s="59"/>
      <c r="P10" s="6">
        <v>4</v>
      </c>
      <c r="Q10" s="12">
        <f t="shared" si="0"/>
        <v>4.0322361750557957E-2</v>
      </c>
      <c r="R10" s="12">
        <f t="shared" si="1"/>
        <v>0.29400281345760554</v>
      </c>
      <c r="S10" s="12">
        <f t="shared" si="2"/>
        <v>1.5657985183285874</v>
      </c>
      <c r="T10" s="14">
        <f t="shared" si="3"/>
        <v>1</v>
      </c>
      <c r="U10" s="51" t="s">
        <v>96</v>
      </c>
      <c r="W10" s="14">
        <v>1</v>
      </c>
      <c r="Z10" s="6">
        <v>4</v>
      </c>
      <c r="AA10" s="6">
        <v>0.01</v>
      </c>
      <c r="AB10" s="6">
        <v>0.13</v>
      </c>
      <c r="AC10" s="6">
        <v>0.02</v>
      </c>
      <c r="AD10" s="7" t="s">
        <v>96</v>
      </c>
    </row>
    <row r="11" spans="1:30" ht="15.75" x14ac:dyDescent="0.25">
      <c r="A11" s="65">
        <v>5</v>
      </c>
      <c r="B11" s="14">
        <v>0.01</v>
      </c>
      <c r="C11" s="14">
        <v>0.13</v>
      </c>
      <c r="D11" s="14">
        <v>0.03</v>
      </c>
      <c r="E11" s="24"/>
      <c r="F11" s="15">
        <v>5</v>
      </c>
      <c r="G11" s="15">
        <v>0.19</v>
      </c>
      <c r="H11" s="15">
        <v>0.13</v>
      </c>
      <c r="I11" s="15">
        <v>0.19</v>
      </c>
      <c r="J11" s="60"/>
      <c r="K11" s="17" t="s">
        <v>70</v>
      </c>
      <c r="L11" s="22"/>
      <c r="M11" s="22"/>
      <c r="N11" s="59"/>
      <c r="P11" s="6">
        <v>5</v>
      </c>
      <c r="Q11" s="12">
        <f t="shared" si="0"/>
        <v>3.0428487592104529E-2</v>
      </c>
      <c r="R11" s="12">
        <f t="shared" si="1"/>
        <v>0.27025479518592749</v>
      </c>
      <c r="S11" s="12">
        <f t="shared" si="2"/>
        <v>1.5408195871029158</v>
      </c>
      <c r="T11" s="14">
        <f t="shared" si="3"/>
        <v>1</v>
      </c>
      <c r="U11" s="51" t="s">
        <v>8</v>
      </c>
      <c r="W11" s="14">
        <v>1</v>
      </c>
      <c r="Z11" s="6">
        <v>5</v>
      </c>
      <c r="AA11" s="6">
        <v>0.02</v>
      </c>
      <c r="AB11" s="6">
        <v>0.13</v>
      </c>
      <c r="AC11" s="6">
        <v>0.05</v>
      </c>
      <c r="AD11" s="7" t="s">
        <v>8</v>
      </c>
    </row>
    <row r="12" spans="1:30" ht="15.75" x14ac:dyDescent="0.25">
      <c r="A12" s="65">
        <v>6</v>
      </c>
      <c r="B12" s="14">
        <v>0.02</v>
      </c>
      <c r="C12" s="14">
        <v>0.13</v>
      </c>
      <c r="D12" s="14">
        <v>7.0000000000000007E-2</v>
      </c>
      <c r="E12" s="24"/>
      <c r="F12" s="15">
        <v>6</v>
      </c>
      <c r="G12" s="15">
        <v>0.19</v>
      </c>
      <c r="H12" s="15">
        <v>0.13</v>
      </c>
      <c r="I12" s="15">
        <v>0.19</v>
      </c>
      <c r="J12" s="60"/>
      <c r="K12" s="19" t="s">
        <v>67</v>
      </c>
      <c r="L12" s="18">
        <v>28</v>
      </c>
      <c r="M12" s="22"/>
      <c r="N12" s="59"/>
      <c r="P12" s="6">
        <v>6</v>
      </c>
      <c r="Q12" s="12">
        <f t="shared" si="0"/>
        <v>3.5317438023891694E-2</v>
      </c>
      <c r="R12" s="12">
        <f t="shared" si="1"/>
        <v>0.2877380925017457</v>
      </c>
      <c r="S12" s="12">
        <f t="shared" si="2"/>
        <v>1.559559232603879</v>
      </c>
      <c r="T12" s="14">
        <f t="shared" si="3"/>
        <v>1</v>
      </c>
      <c r="U12" s="51" t="s">
        <v>9</v>
      </c>
      <c r="W12" s="14">
        <v>1</v>
      </c>
      <c r="Z12" s="6">
        <v>6</v>
      </c>
      <c r="AA12" s="6">
        <v>0.01</v>
      </c>
      <c r="AB12" s="6">
        <v>0.13</v>
      </c>
      <c r="AC12" s="6">
        <v>0.03</v>
      </c>
      <c r="AD12" s="7" t="s">
        <v>9</v>
      </c>
    </row>
    <row r="13" spans="1:30" ht="15.75" x14ac:dyDescent="0.25">
      <c r="A13" s="65">
        <v>7</v>
      </c>
      <c r="B13" s="14">
        <v>0.02</v>
      </c>
      <c r="C13" s="14">
        <v>0.13</v>
      </c>
      <c r="D13" s="14">
        <v>0.05</v>
      </c>
      <c r="E13" s="24"/>
      <c r="F13" s="15">
        <v>7</v>
      </c>
      <c r="G13" s="15">
        <v>0.3</v>
      </c>
      <c r="H13" s="15">
        <v>0.3</v>
      </c>
      <c r="I13" s="15">
        <v>0.28999999999999998</v>
      </c>
      <c r="J13" s="60"/>
      <c r="K13" s="19" t="s">
        <v>68</v>
      </c>
      <c r="L13" s="9">
        <v>18</v>
      </c>
      <c r="M13" s="22"/>
      <c r="N13" s="59"/>
      <c r="P13" s="6">
        <v>7</v>
      </c>
      <c r="Q13" s="12">
        <f t="shared" si="0"/>
        <v>3.9607448794387178E-2</v>
      </c>
      <c r="R13" s="12">
        <f t="shared" si="1"/>
        <v>0.25913078827514635</v>
      </c>
      <c r="S13" s="12">
        <f t="shared" si="2"/>
        <v>1.5285695927892848</v>
      </c>
      <c r="T13" s="14">
        <f t="shared" si="3"/>
        <v>1</v>
      </c>
      <c r="U13" s="51" t="s">
        <v>10</v>
      </c>
      <c r="W13" s="14">
        <v>1</v>
      </c>
      <c r="Z13" s="6">
        <v>7</v>
      </c>
      <c r="AA13" s="6">
        <v>0.02</v>
      </c>
      <c r="AB13" s="6">
        <v>0.13</v>
      </c>
      <c r="AC13" s="6">
        <v>7.0000000000000007E-2</v>
      </c>
      <c r="AD13" s="7" t="s">
        <v>10</v>
      </c>
    </row>
    <row r="14" spans="1:30" ht="15.75" x14ac:dyDescent="0.25">
      <c r="A14" s="65">
        <v>8</v>
      </c>
      <c r="B14" s="14">
        <v>0</v>
      </c>
      <c r="C14" s="14">
        <v>0</v>
      </c>
      <c r="D14" s="14">
        <v>0</v>
      </c>
      <c r="E14" s="24"/>
      <c r="F14" s="15">
        <v>8</v>
      </c>
      <c r="G14" s="15">
        <v>0.19</v>
      </c>
      <c r="H14" s="15">
        <v>0.13</v>
      </c>
      <c r="I14" s="15">
        <v>0.19</v>
      </c>
      <c r="J14" s="60"/>
      <c r="K14" s="19" t="s">
        <v>69</v>
      </c>
      <c r="L14" s="9">
        <v>4</v>
      </c>
      <c r="M14" s="22"/>
      <c r="N14" s="59"/>
      <c r="P14" s="6">
        <v>8</v>
      </c>
      <c r="Q14" s="12">
        <f t="shared" si="0"/>
        <v>3.0428487592104529E-2</v>
      </c>
      <c r="R14" s="12">
        <f t="shared" si="1"/>
        <v>0.27025479518592749</v>
      </c>
      <c r="S14" s="12">
        <f t="shared" si="2"/>
        <v>1.5408195871029158</v>
      </c>
      <c r="T14" s="14">
        <f t="shared" si="3"/>
        <v>1</v>
      </c>
      <c r="U14" s="51" t="s">
        <v>11</v>
      </c>
      <c r="W14" s="14">
        <v>1</v>
      </c>
      <c r="Z14" s="6">
        <v>8</v>
      </c>
      <c r="AA14" s="6">
        <v>0.02</v>
      </c>
      <c r="AB14" s="6">
        <v>0.13</v>
      </c>
      <c r="AC14" s="6">
        <v>0.05</v>
      </c>
      <c r="AD14" s="7" t="s">
        <v>11</v>
      </c>
    </row>
    <row r="15" spans="1:30" ht="15.75" x14ac:dyDescent="0.25">
      <c r="A15" s="65">
        <v>9</v>
      </c>
      <c r="B15" s="14">
        <v>0.01</v>
      </c>
      <c r="C15" s="14">
        <v>0.13</v>
      </c>
      <c r="D15" s="14">
        <v>0.02</v>
      </c>
      <c r="E15" s="24"/>
      <c r="F15" s="15">
        <v>9</v>
      </c>
      <c r="G15" s="15">
        <v>0.21</v>
      </c>
      <c r="H15" s="15">
        <v>0.25</v>
      </c>
      <c r="I15" s="15">
        <v>0.17</v>
      </c>
      <c r="J15" s="60"/>
      <c r="K15" s="22"/>
      <c r="L15" s="22"/>
      <c r="M15" s="22"/>
      <c r="N15" s="59"/>
      <c r="P15" s="6">
        <v>9</v>
      </c>
      <c r="Q15" s="12">
        <f t="shared" si="0"/>
        <v>0.11198293875152841</v>
      </c>
      <c r="R15" s="12">
        <f t="shared" si="1"/>
        <v>0.39581686125570864</v>
      </c>
      <c r="S15" s="12">
        <f t="shared" si="2"/>
        <v>1.6474298164110057</v>
      </c>
      <c r="T15" s="14">
        <f t="shared" si="3"/>
        <v>1</v>
      </c>
      <c r="U15" s="51" t="s">
        <v>12</v>
      </c>
      <c r="W15" s="14">
        <v>1</v>
      </c>
      <c r="Z15" s="6">
        <v>9</v>
      </c>
      <c r="AA15" s="6">
        <v>0</v>
      </c>
      <c r="AB15" s="6">
        <v>0</v>
      </c>
      <c r="AC15" s="6">
        <v>0</v>
      </c>
      <c r="AD15" s="7" t="s">
        <v>12</v>
      </c>
    </row>
    <row r="16" spans="1:30" ht="15.75" x14ac:dyDescent="0.25">
      <c r="A16" s="65">
        <v>10</v>
      </c>
      <c r="B16" s="14">
        <v>0.08</v>
      </c>
      <c r="C16" s="14">
        <v>0.13</v>
      </c>
      <c r="D16" s="14">
        <v>7.0000000000000007E-2</v>
      </c>
      <c r="E16" s="24"/>
      <c r="F16" s="15">
        <v>10</v>
      </c>
      <c r="G16" s="15">
        <v>0.32</v>
      </c>
      <c r="H16" s="15">
        <v>0.25</v>
      </c>
      <c r="I16" s="15">
        <v>0.41</v>
      </c>
      <c r="J16" s="60"/>
      <c r="K16" s="22"/>
      <c r="L16" s="22"/>
      <c r="M16" s="22"/>
      <c r="N16" s="59"/>
      <c r="P16" s="6">
        <v>10</v>
      </c>
      <c r="Q16" s="12">
        <f t="shared" si="0"/>
        <v>4.0322361750557957E-2</v>
      </c>
      <c r="R16" s="12">
        <f t="shared" si="1"/>
        <v>0.29400281345760554</v>
      </c>
      <c r="S16" s="12">
        <f t="shared" si="2"/>
        <v>1.5657985183285874</v>
      </c>
      <c r="T16" s="14">
        <f t="shared" si="3"/>
        <v>1</v>
      </c>
      <c r="U16" s="51" t="s">
        <v>13</v>
      </c>
      <c r="W16" s="14">
        <v>1</v>
      </c>
      <c r="Z16" s="6">
        <v>10</v>
      </c>
      <c r="AA16" s="6">
        <v>0.01</v>
      </c>
      <c r="AB16" s="6">
        <v>0.13</v>
      </c>
      <c r="AC16" s="6">
        <v>0.02</v>
      </c>
      <c r="AD16" s="7" t="s">
        <v>13</v>
      </c>
    </row>
    <row r="17" spans="1:30" ht="15.75" x14ac:dyDescent="0.25">
      <c r="A17" s="65">
        <v>11</v>
      </c>
      <c r="B17" s="14">
        <v>0.08</v>
      </c>
      <c r="C17" s="14">
        <v>0.13</v>
      </c>
      <c r="D17" s="14">
        <v>7.0000000000000007E-2</v>
      </c>
      <c r="E17" s="24"/>
      <c r="F17" s="15">
        <v>11</v>
      </c>
      <c r="G17" s="15">
        <v>0.03</v>
      </c>
      <c r="H17" s="15">
        <v>0.75</v>
      </c>
      <c r="I17" s="15">
        <v>0.06</v>
      </c>
      <c r="J17" s="60"/>
      <c r="K17" s="22"/>
      <c r="L17" s="22"/>
      <c r="M17" s="22"/>
      <c r="N17" s="59"/>
      <c r="P17" s="6">
        <v>11</v>
      </c>
      <c r="Q17" s="12">
        <f t="shared" si="0"/>
        <v>0.2236806556550783</v>
      </c>
      <c r="R17" s="12">
        <f t="shared" si="1"/>
        <v>0.16456639622180488</v>
      </c>
      <c r="S17" s="12">
        <f t="shared" si="2"/>
        <v>1.3503425491333672</v>
      </c>
      <c r="T17" s="15">
        <f t="shared" si="3"/>
        <v>2</v>
      </c>
      <c r="U17" s="52" t="s">
        <v>14</v>
      </c>
      <c r="W17" s="15">
        <v>2</v>
      </c>
      <c r="Z17" s="6">
        <v>11</v>
      </c>
      <c r="AA17" s="6">
        <v>0.19</v>
      </c>
      <c r="AB17" s="11">
        <v>0.13</v>
      </c>
      <c r="AC17" s="6">
        <v>0.19</v>
      </c>
      <c r="AD17" s="7" t="s">
        <v>14</v>
      </c>
    </row>
    <row r="18" spans="1:30" ht="15.75" x14ac:dyDescent="0.25">
      <c r="A18" s="65">
        <v>12</v>
      </c>
      <c r="B18" s="14">
        <v>0.03</v>
      </c>
      <c r="C18" s="14">
        <v>0</v>
      </c>
      <c r="D18" s="14">
        <v>0.03</v>
      </c>
      <c r="E18" s="24"/>
      <c r="F18" s="15">
        <v>12</v>
      </c>
      <c r="G18" s="15">
        <v>0.12</v>
      </c>
      <c r="H18" s="15">
        <v>0.5</v>
      </c>
      <c r="I18" s="15">
        <v>0.32</v>
      </c>
      <c r="J18" s="60"/>
      <c r="K18" s="22"/>
      <c r="L18" s="22"/>
      <c r="M18" s="22"/>
      <c r="N18" s="59"/>
      <c r="P18" s="6">
        <v>12</v>
      </c>
      <c r="Q18" s="12">
        <f t="shared" si="0"/>
        <v>0.39944269211704736</v>
      </c>
      <c r="R18" s="12">
        <f t="shared" si="1"/>
        <v>0.1611551663904108</v>
      </c>
      <c r="S18" s="12">
        <f t="shared" si="2"/>
        <v>1.1610878519733121</v>
      </c>
      <c r="T18" s="15">
        <f t="shared" si="3"/>
        <v>2</v>
      </c>
      <c r="U18" s="52" t="s">
        <v>15</v>
      </c>
      <c r="W18" s="15">
        <v>2</v>
      </c>
      <c r="Z18" s="6">
        <v>12</v>
      </c>
      <c r="AA18" s="6">
        <v>0.3</v>
      </c>
      <c r="AB18" s="6">
        <v>0.25</v>
      </c>
      <c r="AC18" s="6">
        <v>0.28999999999999998</v>
      </c>
      <c r="AD18" s="7" t="s">
        <v>15</v>
      </c>
    </row>
    <row r="19" spans="1:30" ht="15.75" x14ac:dyDescent="0.25">
      <c r="A19" s="65">
        <v>13</v>
      </c>
      <c r="B19" s="14">
        <v>0.01</v>
      </c>
      <c r="C19" s="14">
        <v>0</v>
      </c>
      <c r="D19" s="14">
        <v>0.02</v>
      </c>
      <c r="E19" s="24"/>
      <c r="F19" s="15">
        <v>13</v>
      </c>
      <c r="G19" s="15">
        <v>0.22</v>
      </c>
      <c r="H19" s="15">
        <v>0.3</v>
      </c>
      <c r="I19" s="15">
        <v>0.4</v>
      </c>
      <c r="J19" s="60"/>
      <c r="K19" s="22"/>
      <c r="L19" s="22"/>
      <c r="M19" s="22"/>
      <c r="N19" s="59"/>
      <c r="P19" s="6">
        <v>13</v>
      </c>
      <c r="Q19" s="12">
        <f t="shared" si="0"/>
        <v>0.39944269211704736</v>
      </c>
      <c r="R19" s="12">
        <f t="shared" si="1"/>
        <v>0.1611551663904108</v>
      </c>
      <c r="S19" s="12">
        <f t="shared" si="2"/>
        <v>1.1610878519733121</v>
      </c>
      <c r="T19" s="15">
        <f t="shared" si="3"/>
        <v>2</v>
      </c>
      <c r="U19" s="52" t="s">
        <v>16</v>
      </c>
      <c r="W19" s="15">
        <v>2</v>
      </c>
      <c r="Z19" s="6">
        <v>13</v>
      </c>
      <c r="AA19" s="6">
        <v>0.3</v>
      </c>
      <c r="AB19" s="6">
        <v>0.25</v>
      </c>
      <c r="AC19" s="6">
        <v>0.28999999999999998</v>
      </c>
      <c r="AD19" s="7" t="s">
        <v>16</v>
      </c>
    </row>
    <row r="20" spans="1:30" ht="15.75" x14ac:dyDescent="0.25">
      <c r="A20" s="65">
        <v>14</v>
      </c>
      <c r="B20" s="14">
        <v>0.01</v>
      </c>
      <c r="C20" s="14">
        <v>0.3</v>
      </c>
      <c r="D20" s="14">
        <v>0.02</v>
      </c>
      <c r="E20" s="24"/>
      <c r="F20" s="15">
        <v>14</v>
      </c>
      <c r="G20" s="15">
        <v>0.02</v>
      </c>
      <c r="H20" s="15">
        <v>0.13</v>
      </c>
      <c r="I20" s="15">
        <v>0.32</v>
      </c>
      <c r="J20" s="60"/>
      <c r="K20" s="22"/>
      <c r="L20" s="22"/>
      <c r="M20" s="22"/>
      <c r="N20" s="59"/>
      <c r="P20" s="6">
        <v>14</v>
      </c>
      <c r="Q20" s="12">
        <f t="shared" si="0"/>
        <v>0.2236806556550783</v>
      </c>
      <c r="R20" s="12">
        <f t="shared" si="1"/>
        <v>0.16456639622180488</v>
      </c>
      <c r="S20" s="12">
        <f t="shared" si="2"/>
        <v>1.3503425491333672</v>
      </c>
      <c r="T20" s="15">
        <f t="shared" si="3"/>
        <v>2</v>
      </c>
      <c r="U20" s="52" t="s">
        <v>17</v>
      </c>
      <c r="W20" s="15">
        <v>2</v>
      </c>
      <c r="Z20" s="6">
        <v>14</v>
      </c>
      <c r="AA20" s="6">
        <v>0.19</v>
      </c>
      <c r="AB20" s="6">
        <v>0.13</v>
      </c>
      <c r="AC20" s="6">
        <v>0.19</v>
      </c>
      <c r="AD20" s="7" t="s">
        <v>17</v>
      </c>
    </row>
    <row r="21" spans="1:30" ht="15.75" x14ac:dyDescent="0.25">
      <c r="A21" s="65">
        <v>15</v>
      </c>
      <c r="B21" s="14">
        <v>0.01</v>
      </c>
      <c r="C21" s="14">
        <v>0</v>
      </c>
      <c r="D21" s="14">
        <v>0.02</v>
      </c>
      <c r="E21" s="24"/>
      <c r="F21" s="15">
        <v>15</v>
      </c>
      <c r="G21" s="15">
        <v>0.01</v>
      </c>
      <c r="H21" s="15">
        <v>0.3</v>
      </c>
      <c r="I21" s="15">
        <v>0.21</v>
      </c>
      <c r="J21" s="60"/>
      <c r="K21" s="22"/>
      <c r="L21" s="22"/>
      <c r="M21" s="22"/>
      <c r="N21" s="59"/>
      <c r="P21" s="6">
        <v>15</v>
      </c>
      <c r="Q21" s="12">
        <f t="shared" si="0"/>
        <v>0.2236806556550783</v>
      </c>
      <c r="R21" s="12">
        <f t="shared" si="1"/>
        <v>0.16456639622180488</v>
      </c>
      <c r="S21" s="12">
        <f t="shared" si="2"/>
        <v>1.3503425491333672</v>
      </c>
      <c r="T21" s="15">
        <f t="shared" si="3"/>
        <v>2</v>
      </c>
      <c r="U21" s="52" t="s">
        <v>18</v>
      </c>
      <c r="W21" s="15">
        <v>2</v>
      </c>
      <c r="Z21" s="6">
        <v>15</v>
      </c>
      <c r="AA21" s="6">
        <v>0.19</v>
      </c>
      <c r="AB21" s="6">
        <v>0.13</v>
      </c>
      <c r="AC21" s="6">
        <v>0.19</v>
      </c>
      <c r="AD21" s="7" t="s">
        <v>18</v>
      </c>
    </row>
    <row r="22" spans="1:30" ht="15.75" x14ac:dyDescent="0.25">
      <c r="A22" s="65">
        <v>16</v>
      </c>
      <c r="B22" s="14">
        <v>0.01</v>
      </c>
      <c r="C22" s="14">
        <v>0.13</v>
      </c>
      <c r="D22" s="14">
        <v>0.02</v>
      </c>
      <c r="E22" s="24"/>
      <c r="F22" s="15">
        <v>16</v>
      </c>
      <c r="G22" s="15">
        <v>7.0000000000000007E-2</v>
      </c>
      <c r="H22" s="15">
        <v>0.3</v>
      </c>
      <c r="I22" s="15">
        <v>0.05</v>
      </c>
      <c r="J22" s="60"/>
      <c r="K22" s="22"/>
      <c r="L22" s="22"/>
      <c r="M22" s="22"/>
      <c r="N22" s="59"/>
      <c r="P22" s="6">
        <v>16</v>
      </c>
      <c r="Q22" s="12">
        <f t="shared" si="0"/>
        <v>0.42073596233267246</v>
      </c>
      <c r="R22" s="12">
        <f t="shared" si="1"/>
        <v>0.15572015101488559</v>
      </c>
      <c r="S22" s="12">
        <f t="shared" si="2"/>
        <v>1.1362768148651101</v>
      </c>
      <c r="T22" s="15">
        <f t="shared" si="3"/>
        <v>2</v>
      </c>
      <c r="U22" s="52" t="s">
        <v>19</v>
      </c>
      <c r="W22" s="15">
        <v>2</v>
      </c>
      <c r="Z22" s="6">
        <v>16</v>
      </c>
      <c r="AA22" s="6">
        <v>0.3</v>
      </c>
      <c r="AB22" s="6">
        <v>0.3</v>
      </c>
      <c r="AC22" s="6">
        <v>0.28999999999999998</v>
      </c>
      <c r="AD22" s="7" t="s">
        <v>19</v>
      </c>
    </row>
    <row r="23" spans="1:30" ht="15.75" x14ac:dyDescent="0.25">
      <c r="A23" s="65">
        <v>17</v>
      </c>
      <c r="B23" s="14">
        <v>0.01</v>
      </c>
      <c r="C23" s="14">
        <v>0.13</v>
      </c>
      <c r="D23" s="14">
        <v>0.02</v>
      </c>
      <c r="E23" s="24"/>
      <c r="F23" s="15">
        <v>17</v>
      </c>
      <c r="G23" s="15">
        <v>7.0000000000000007E-2</v>
      </c>
      <c r="H23" s="15">
        <v>0.3</v>
      </c>
      <c r="I23" s="15">
        <v>0.05</v>
      </c>
      <c r="J23" s="60"/>
      <c r="K23" s="22"/>
      <c r="L23" s="22"/>
      <c r="M23" s="22"/>
      <c r="N23" s="59"/>
      <c r="P23" s="6">
        <v>17</v>
      </c>
      <c r="Q23" s="12">
        <f t="shared" si="0"/>
        <v>0.2236806556550783</v>
      </c>
      <c r="R23" s="12">
        <f t="shared" si="1"/>
        <v>0.16456639622180488</v>
      </c>
      <c r="S23" s="12">
        <f t="shared" si="2"/>
        <v>1.3503425491333672</v>
      </c>
      <c r="T23" s="15">
        <f t="shared" si="3"/>
        <v>2</v>
      </c>
      <c r="U23" s="52" t="s">
        <v>20</v>
      </c>
      <c r="W23" s="15">
        <v>2</v>
      </c>
      <c r="Z23" s="6">
        <v>17</v>
      </c>
      <c r="AA23" s="6">
        <v>0.19</v>
      </c>
      <c r="AB23" s="6">
        <v>0.13</v>
      </c>
      <c r="AC23" s="6">
        <v>0.19</v>
      </c>
      <c r="AD23" s="7" t="s">
        <v>20</v>
      </c>
    </row>
    <row r="24" spans="1:30" ht="15.75" x14ac:dyDescent="0.25">
      <c r="A24" s="65">
        <v>18</v>
      </c>
      <c r="B24" s="14">
        <v>0.01</v>
      </c>
      <c r="C24" s="14">
        <v>0.13</v>
      </c>
      <c r="D24" s="14">
        <v>0.02</v>
      </c>
      <c r="E24" s="24"/>
      <c r="F24" s="15">
        <v>18</v>
      </c>
      <c r="G24" s="15">
        <v>0.27</v>
      </c>
      <c r="H24" s="15">
        <v>0</v>
      </c>
      <c r="I24" s="15">
        <v>0.05</v>
      </c>
      <c r="J24" s="60"/>
      <c r="K24" s="22"/>
      <c r="L24" s="22"/>
      <c r="M24" s="22"/>
      <c r="N24" s="59"/>
      <c r="P24" s="6">
        <v>18</v>
      </c>
      <c r="Q24" s="12">
        <f t="shared" si="0"/>
        <v>6.9159494751521403E-2</v>
      </c>
      <c r="R24" s="12">
        <f t="shared" si="1"/>
        <v>0.23010598738863516</v>
      </c>
      <c r="S24" s="12">
        <f t="shared" si="2"/>
        <v>1.4908135362948647</v>
      </c>
      <c r="T24" s="14">
        <f t="shared" si="3"/>
        <v>1</v>
      </c>
      <c r="U24" s="51" t="s">
        <v>21</v>
      </c>
      <c r="W24" s="14">
        <v>1</v>
      </c>
      <c r="Z24" s="6">
        <v>18</v>
      </c>
      <c r="AA24" s="6">
        <v>0.08</v>
      </c>
      <c r="AB24" s="6">
        <v>0.13</v>
      </c>
      <c r="AC24" s="6">
        <v>7.0000000000000007E-2</v>
      </c>
      <c r="AD24" s="7" t="s">
        <v>21</v>
      </c>
    </row>
    <row r="25" spans="1:30" ht="15.75" x14ac:dyDescent="0.25">
      <c r="A25" s="65">
        <v>19</v>
      </c>
      <c r="B25" s="14">
        <v>0.01</v>
      </c>
      <c r="C25" s="14">
        <v>0</v>
      </c>
      <c r="D25" s="14">
        <v>0.21</v>
      </c>
      <c r="E25" s="24"/>
      <c r="F25" s="24"/>
      <c r="G25" s="24"/>
      <c r="H25" s="24"/>
      <c r="I25" s="24"/>
      <c r="J25" s="22"/>
      <c r="K25" s="22"/>
      <c r="L25" s="22"/>
      <c r="M25" s="22"/>
      <c r="N25" s="59"/>
      <c r="P25" s="6">
        <v>19</v>
      </c>
      <c r="Q25" s="12">
        <f t="shared" si="0"/>
        <v>6.9159494751521403E-2</v>
      </c>
      <c r="R25" s="12">
        <f t="shared" si="1"/>
        <v>0.23010598738863516</v>
      </c>
      <c r="S25" s="12">
        <f t="shared" si="2"/>
        <v>1.4908135362948647</v>
      </c>
      <c r="T25" s="14">
        <f t="shared" si="3"/>
        <v>1</v>
      </c>
      <c r="U25" s="51" t="s">
        <v>22</v>
      </c>
      <c r="W25" s="14">
        <v>1</v>
      </c>
      <c r="Z25" s="6">
        <v>19</v>
      </c>
      <c r="AA25" s="6">
        <v>0.08</v>
      </c>
      <c r="AB25" s="6">
        <v>0.13</v>
      </c>
      <c r="AC25" s="6">
        <v>7.0000000000000007E-2</v>
      </c>
      <c r="AD25" s="7" t="s">
        <v>22</v>
      </c>
    </row>
    <row r="26" spans="1:30" ht="15.75" x14ac:dyDescent="0.25">
      <c r="A26" s="65">
        <v>20</v>
      </c>
      <c r="B26" s="14">
        <v>0</v>
      </c>
      <c r="C26" s="14">
        <v>0.13</v>
      </c>
      <c r="D26" s="14">
        <v>0.1</v>
      </c>
      <c r="E26" s="24"/>
      <c r="F26" s="24" t="s">
        <v>76</v>
      </c>
      <c r="G26" s="24"/>
      <c r="H26" s="24"/>
      <c r="I26" s="24"/>
      <c r="J26" s="22"/>
      <c r="K26" s="22"/>
      <c r="L26" s="22"/>
      <c r="M26" s="22"/>
      <c r="N26" s="59"/>
      <c r="P26" s="6">
        <v>20</v>
      </c>
      <c r="Q26" s="12">
        <f t="shared" si="0"/>
        <v>0.10154608383811331</v>
      </c>
      <c r="R26" s="12">
        <f t="shared" si="1"/>
        <v>0.36869723937261528</v>
      </c>
      <c r="S26" s="12">
        <f t="shared" si="2"/>
        <v>1.6111564169875003</v>
      </c>
      <c r="T26" s="14">
        <f t="shared" si="3"/>
        <v>1</v>
      </c>
      <c r="U26" s="51" t="s">
        <v>23</v>
      </c>
      <c r="W26" s="14">
        <v>1</v>
      </c>
      <c r="Z26" s="6">
        <v>20</v>
      </c>
      <c r="AA26" s="6">
        <v>0.03</v>
      </c>
      <c r="AB26" s="6">
        <v>0</v>
      </c>
      <c r="AC26" s="6">
        <v>0.03</v>
      </c>
      <c r="AD26" s="7" t="s">
        <v>23</v>
      </c>
    </row>
    <row r="27" spans="1:30" ht="15.75" x14ac:dyDescent="0.25">
      <c r="A27" s="65">
        <v>21</v>
      </c>
      <c r="B27" s="14">
        <v>0</v>
      </c>
      <c r="C27" s="14">
        <v>0.3</v>
      </c>
      <c r="D27" s="14">
        <v>0.1</v>
      </c>
      <c r="E27" s="24"/>
      <c r="F27" s="24"/>
      <c r="G27" s="24"/>
      <c r="H27" s="24"/>
      <c r="I27" s="24"/>
      <c r="J27" s="22"/>
      <c r="K27" s="22"/>
      <c r="L27" s="22"/>
      <c r="M27" s="22"/>
      <c r="N27" s="59"/>
      <c r="P27" s="6">
        <v>21</v>
      </c>
      <c r="Q27" s="12">
        <f t="shared" si="0"/>
        <v>0.27051043021876786</v>
      </c>
      <c r="R27" s="12">
        <f t="shared" si="1"/>
        <v>7.0030857396252921E-2</v>
      </c>
      <c r="S27" s="12">
        <f t="shared" si="2"/>
        <v>1.2911332231803192</v>
      </c>
      <c r="T27" s="15">
        <f t="shared" si="3"/>
        <v>2</v>
      </c>
      <c r="U27" s="52" t="s">
        <v>24</v>
      </c>
      <c r="W27" s="15">
        <v>2</v>
      </c>
      <c r="Z27" s="6">
        <v>21</v>
      </c>
      <c r="AA27" s="6">
        <v>0.21</v>
      </c>
      <c r="AB27" s="6">
        <v>0.25</v>
      </c>
      <c r="AC27" s="6">
        <v>0.17</v>
      </c>
      <c r="AD27" s="7" t="s">
        <v>24</v>
      </c>
    </row>
    <row r="28" spans="1:30" ht="15.75" x14ac:dyDescent="0.25">
      <c r="A28" s="65">
        <v>22</v>
      </c>
      <c r="B28" s="14">
        <v>0.04</v>
      </c>
      <c r="C28" s="14">
        <v>0.13</v>
      </c>
      <c r="D28" s="14">
        <v>0.05</v>
      </c>
      <c r="E28" s="24"/>
      <c r="F28" s="16" t="s">
        <v>0</v>
      </c>
      <c r="G28" s="16" t="s">
        <v>59</v>
      </c>
      <c r="H28" s="16" t="s">
        <v>61</v>
      </c>
      <c r="I28" s="68" t="s">
        <v>4</v>
      </c>
      <c r="J28" s="60"/>
      <c r="K28" s="22"/>
      <c r="L28" s="22"/>
      <c r="M28" s="22"/>
      <c r="N28" s="59"/>
      <c r="P28" s="6">
        <v>22</v>
      </c>
      <c r="Q28" s="12">
        <f t="shared" si="0"/>
        <v>1.6363190943613133</v>
      </c>
      <c r="R28" s="12">
        <f t="shared" si="1"/>
        <v>1.349487099641477</v>
      </c>
      <c r="S28" s="12">
        <f t="shared" si="2"/>
        <v>0.15500000000000003</v>
      </c>
      <c r="T28" s="28">
        <f t="shared" si="3"/>
        <v>3</v>
      </c>
      <c r="U28" s="53" t="s">
        <v>25</v>
      </c>
      <c r="W28" s="16">
        <f>IF(AND(S28&lt;T28,S28&lt;U28),1,IF(AND(T28&lt;S28,T28&lt;U28),2,IF(AND(U28&lt;S28,U28&lt;T28),3)))</f>
        <v>1</v>
      </c>
      <c r="Z28" s="6">
        <v>22</v>
      </c>
      <c r="AA28" s="6">
        <v>1</v>
      </c>
      <c r="AB28" s="6">
        <v>1</v>
      </c>
      <c r="AC28" s="6">
        <v>1</v>
      </c>
      <c r="AD28" s="7" t="s">
        <v>25</v>
      </c>
    </row>
    <row r="29" spans="1:30" ht="15.75" x14ac:dyDescent="0.25">
      <c r="A29" s="65">
        <v>23</v>
      </c>
      <c r="B29" s="14">
        <v>0.01</v>
      </c>
      <c r="C29" s="14">
        <v>0</v>
      </c>
      <c r="D29" s="14">
        <v>0.02</v>
      </c>
      <c r="E29" s="24"/>
      <c r="F29" s="16">
        <v>1</v>
      </c>
      <c r="G29" s="16">
        <v>1</v>
      </c>
      <c r="H29" s="16">
        <v>1</v>
      </c>
      <c r="I29" s="16">
        <v>1</v>
      </c>
      <c r="J29" s="60"/>
      <c r="K29" s="22"/>
      <c r="L29" s="22"/>
      <c r="M29" s="22"/>
      <c r="N29" s="59"/>
      <c r="P29" s="6">
        <v>23</v>
      </c>
      <c r="Q29" s="12">
        <f t="shared" si="0"/>
        <v>1.6363190943613133</v>
      </c>
      <c r="R29" s="12">
        <f t="shared" si="1"/>
        <v>1.349487099641477</v>
      </c>
      <c r="S29" s="12">
        <f t="shared" si="2"/>
        <v>0.15500000000000003</v>
      </c>
      <c r="T29" s="28">
        <f t="shared" si="3"/>
        <v>3</v>
      </c>
      <c r="U29" s="53" t="s">
        <v>26</v>
      </c>
      <c r="W29" s="16">
        <f>IF(AND(S29&lt;T29,S29&lt;U29),1,IF(AND(T29&lt;S29,T29&lt;U29),2,IF(AND(U29&lt;S29,U29&lt;T29),3)))</f>
        <v>1</v>
      </c>
      <c r="Z29" s="6">
        <v>23</v>
      </c>
      <c r="AA29" s="6">
        <v>1</v>
      </c>
      <c r="AB29" s="6">
        <v>1</v>
      </c>
      <c r="AC29" s="6">
        <v>1</v>
      </c>
      <c r="AD29" s="7" t="s">
        <v>26</v>
      </c>
    </row>
    <row r="30" spans="1:30" ht="15.75" x14ac:dyDescent="0.25">
      <c r="A30" s="65">
        <v>24</v>
      </c>
      <c r="B30" s="14">
        <v>0.04</v>
      </c>
      <c r="C30" s="14">
        <v>0.13</v>
      </c>
      <c r="D30" s="14">
        <v>0.05</v>
      </c>
      <c r="E30" s="24"/>
      <c r="F30" s="16">
        <v>2</v>
      </c>
      <c r="G30" s="16">
        <v>1</v>
      </c>
      <c r="H30" s="16">
        <v>1</v>
      </c>
      <c r="I30" s="16">
        <v>1</v>
      </c>
      <c r="J30" s="60"/>
      <c r="K30" s="22"/>
      <c r="L30" s="22"/>
      <c r="M30" s="22"/>
      <c r="N30" s="59"/>
      <c r="P30" s="6">
        <v>24</v>
      </c>
      <c r="Q30" s="12">
        <f t="shared" si="0"/>
        <v>0.49445225827605005</v>
      </c>
      <c r="R30" s="12">
        <f t="shared" si="1"/>
        <v>0.25671836901097345</v>
      </c>
      <c r="S30" s="12">
        <f t="shared" si="2"/>
        <v>1.0791315953117118</v>
      </c>
      <c r="T30" s="15">
        <f t="shared" si="3"/>
        <v>2</v>
      </c>
      <c r="U30" s="52" t="s">
        <v>27</v>
      </c>
      <c r="W30" s="15">
        <v>2</v>
      </c>
      <c r="Z30" s="6">
        <v>24</v>
      </c>
      <c r="AA30" s="6">
        <v>0.32</v>
      </c>
      <c r="AB30" s="6">
        <v>0.25</v>
      </c>
      <c r="AC30" s="6">
        <v>0.41</v>
      </c>
      <c r="AD30" s="7" t="s">
        <v>27</v>
      </c>
    </row>
    <row r="31" spans="1:30" ht="15.75" x14ac:dyDescent="0.25">
      <c r="A31" s="65">
        <v>25</v>
      </c>
      <c r="B31" s="14">
        <v>0.04</v>
      </c>
      <c r="C31" s="14">
        <v>0</v>
      </c>
      <c r="D31" s="14">
        <v>0.01</v>
      </c>
      <c r="E31" s="24"/>
      <c r="F31" s="16">
        <v>3</v>
      </c>
      <c r="G31" s="16">
        <v>1</v>
      </c>
      <c r="H31" s="16">
        <v>1</v>
      </c>
      <c r="I31" s="16">
        <v>1</v>
      </c>
      <c r="J31" s="60"/>
      <c r="K31" s="22"/>
      <c r="L31" s="22"/>
      <c r="M31" s="22"/>
      <c r="N31" s="59"/>
      <c r="P31" s="6">
        <v>25</v>
      </c>
      <c r="Q31" s="12">
        <f t="shared" si="0"/>
        <v>1.6363190943613133</v>
      </c>
      <c r="R31" s="12">
        <f t="shared" si="1"/>
        <v>1.349487099641477</v>
      </c>
      <c r="S31" s="12">
        <f t="shared" si="2"/>
        <v>0.15500000000000003</v>
      </c>
      <c r="T31" s="16">
        <f t="shared" si="3"/>
        <v>3</v>
      </c>
      <c r="U31" s="53" t="s">
        <v>28</v>
      </c>
      <c r="W31" s="16">
        <f>IF(AND(S31&lt;T31,S31&lt;U31),1,IF(AND(T31&lt;S31,T31&lt;U31),2,IF(AND(U31&lt;S31,U31&lt;T31),3)))</f>
        <v>1</v>
      </c>
      <c r="Z31" s="6">
        <v>25</v>
      </c>
      <c r="AA31" s="6">
        <v>1</v>
      </c>
      <c r="AB31" s="6">
        <v>1</v>
      </c>
      <c r="AC31" s="6">
        <v>1</v>
      </c>
      <c r="AD31" s="7" t="s">
        <v>28</v>
      </c>
    </row>
    <row r="32" spans="1:30" ht="15.75" x14ac:dyDescent="0.25">
      <c r="A32" s="65">
        <v>26</v>
      </c>
      <c r="B32" s="14">
        <v>0.04</v>
      </c>
      <c r="C32" s="14">
        <v>0</v>
      </c>
      <c r="D32" s="14">
        <v>0.05</v>
      </c>
      <c r="E32" s="24"/>
      <c r="F32" s="16">
        <v>4</v>
      </c>
      <c r="G32" s="16">
        <v>1</v>
      </c>
      <c r="H32" s="16">
        <v>0.38</v>
      </c>
      <c r="I32" s="16">
        <v>1</v>
      </c>
      <c r="J32" s="60"/>
      <c r="K32" s="22"/>
      <c r="L32" s="22"/>
      <c r="M32" s="22"/>
      <c r="N32" s="59"/>
      <c r="P32" s="6">
        <v>26</v>
      </c>
      <c r="Q32" s="12">
        <f t="shared" si="0"/>
        <v>0.64987704881110286</v>
      </c>
      <c r="R32" s="12">
        <f t="shared" si="1"/>
        <v>0.50037085012450622</v>
      </c>
      <c r="S32" s="12">
        <f t="shared" si="2"/>
        <v>1.3540771765302004</v>
      </c>
      <c r="T32" s="15">
        <f t="shared" si="3"/>
        <v>2</v>
      </c>
      <c r="U32" s="52" t="s">
        <v>148</v>
      </c>
      <c r="W32" s="15">
        <v>2</v>
      </c>
      <c r="Z32" s="6">
        <v>26</v>
      </c>
      <c r="AA32" s="6">
        <v>0.03</v>
      </c>
      <c r="AB32" s="6">
        <v>0.75</v>
      </c>
      <c r="AC32" s="6">
        <v>0.06</v>
      </c>
      <c r="AD32" s="7" t="s">
        <v>148</v>
      </c>
    </row>
    <row r="33" spans="1:30" ht="15.75" x14ac:dyDescent="0.25">
      <c r="A33" s="65">
        <v>27</v>
      </c>
      <c r="B33" s="14">
        <v>0.04</v>
      </c>
      <c r="C33" s="14">
        <v>0.13</v>
      </c>
      <c r="D33" s="14">
        <v>0.02</v>
      </c>
      <c r="E33" s="24"/>
      <c r="F33" s="24"/>
      <c r="G33" s="24"/>
      <c r="H33" s="24"/>
      <c r="I33" s="24"/>
      <c r="J33" s="22"/>
      <c r="K33" s="22"/>
      <c r="L33" s="22"/>
      <c r="M33" s="22"/>
      <c r="N33" s="59"/>
      <c r="P33" s="6">
        <v>27</v>
      </c>
      <c r="Q33" s="12">
        <f t="shared" si="0"/>
        <v>0.4952749957635369</v>
      </c>
      <c r="R33" s="12">
        <f t="shared" si="1"/>
        <v>0.24130176793773514</v>
      </c>
      <c r="S33" s="12">
        <f t="shared" si="2"/>
        <v>1.1643989866021009</v>
      </c>
      <c r="T33" s="15">
        <f t="shared" si="3"/>
        <v>2</v>
      </c>
      <c r="U33" s="52" t="s">
        <v>29</v>
      </c>
      <c r="W33" s="15">
        <v>2</v>
      </c>
      <c r="Z33" s="6">
        <v>27</v>
      </c>
      <c r="AA33" s="6">
        <v>0.12</v>
      </c>
      <c r="AB33" s="6">
        <v>0.5</v>
      </c>
      <c r="AC33" s="6">
        <v>0.32</v>
      </c>
      <c r="AD33" s="7" t="s">
        <v>29</v>
      </c>
    </row>
    <row r="34" spans="1:30" ht="16.5" thickBot="1" x14ac:dyDescent="0.3">
      <c r="A34" s="66">
        <v>28</v>
      </c>
      <c r="B34" s="67">
        <v>7.0000000000000007E-2</v>
      </c>
      <c r="C34" s="67">
        <v>0.13</v>
      </c>
      <c r="D34" s="67">
        <v>0.05</v>
      </c>
      <c r="E34" s="27"/>
      <c r="F34" s="27"/>
      <c r="G34" s="27"/>
      <c r="H34" s="27"/>
      <c r="I34" s="27"/>
      <c r="J34" s="34"/>
      <c r="K34" s="34"/>
      <c r="L34" s="34"/>
      <c r="M34" s="34"/>
      <c r="N34" s="63"/>
      <c r="P34" s="6">
        <v>28</v>
      </c>
      <c r="Q34" s="12">
        <f t="shared" si="0"/>
        <v>1.3951283223109929</v>
      </c>
      <c r="R34" s="12">
        <f t="shared" si="1"/>
        <v>1.1523328458628266</v>
      </c>
      <c r="S34" s="12">
        <f t="shared" si="2"/>
        <v>0.46499999999999997</v>
      </c>
      <c r="T34" s="16">
        <f t="shared" si="3"/>
        <v>3</v>
      </c>
      <c r="U34" s="53" t="s">
        <v>30</v>
      </c>
      <c r="W34" s="16">
        <f>IF(AND(S34&lt;T34,S34&lt;U34),1,IF(AND(T34&lt;S34,T34&lt;U34),2,IF(AND(U34&lt;S34,U34&lt;T34),3)))</f>
        <v>1</v>
      </c>
      <c r="Z34" s="6">
        <v>28</v>
      </c>
      <c r="AA34" s="6">
        <v>1</v>
      </c>
      <c r="AB34" s="6">
        <v>0.38</v>
      </c>
      <c r="AC34" s="6">
        <v>1</v>
      </c>
      <c r="AD34" s="7" t="s">
        <v>30</v>
      </c>
    </row>
    <row r="35" spans="1:30" ht="15.75" x14ac:dyDescent="0.25">
      <c r="P35" s="6">
        <v>29</v>
      </c>
      <c r="Q35" s="12">
        <f t="shared" si="0"/>
        <v>0.45317629020062383</v>
      </c>
      <c r="R35" s="12">
        <f t="shared" si="1"/>
        <v>0.19973284626356086</v>
      </c>
      <c r="S35" s="12">
        <f t="shared" si="2"/>
        <v>1.1249111075991738</v>
      </c>
      <c r="T35" s="15">
        <f t="shared" si="3"/>
        <v>2</v>
      </c>
      <c r="U35" s="52" t="s">
        <v>31</v>
      </c>
      <c r="W35" s="15">
        <v>2</v>
      </c>
      <c r="Z35" s="6">
        <v>29</v>
      </c>
      <c r="AA35" s="6">
        <v>0.22</v>
      </c>
      <c r="AB35" s="6">
        <v>0.3</v>
      </c>
      <c r="AC35" s="6">
        <v>0.4</v>
      </c>
      <c r="AD35" s="7" t="s">
        <v>31</v>
      </c>
    </row>
    <row r="36" spans="1:30" ht="15.75" x14ac:dyDescent="0.25">
      <c r="P36" s="6">
        <v>30</v>
      </c>
      <c r="Q36" s="12">
        <f t="shared" si="0"/>
        <v>0.10401322031357357</v>
      </c>
      <c r="R36" s="12">
        <f t="shared" si="1"/>
        <v>0.38146485041057898</v>
      </c>
      <c r="S36" s="12">
        <f t="shared" si="2"/>
        <v>1.629271309512323</v>
      </c>
      <c r="T36" s="14">
        <f t="shared" si="3"/>
        <v>1</v>
      </c>
      <c r="U36" s="51" t="s">
        <v>32</v>
      </c>
      <c r="W36" s="14">
        <v>1</v>
      </c>
      <c r="Z36" s="6">
        <v>30</v>
      </c>
      <c r="AA36" s="6">
        <v>0.01</v>
      </c>
      <c r="AB36" s="6">
        <v>0</v>
      </c>
      <c r="AC36" s="6">
        <v>0.02</v>
      </c>
      <c r="AD36" s="7" t="s">
        <v>32</v>
      </c>
    </row>
    <row r="37" spans="1:30" ht="15.75" x14ac:dyDescent="0.25">
      <c r="P37" s="6">
        <v>31</v>
      </c>
      <c r="Q37" s="12">
        <f t="shared" si="0"/>
        <v>0.20150549443058446</v>
      </c>
      <c r="R37" s="12">
        <f t="shared" si="1"/>
        <v>0.24532040022271295</v>
      </c>
      <c r="S37" s="12">
        <f t="shared" si="2"/>
        <v>1.4958358867201975</v>
      </c>
      <c r="T37" s="14">
        <f t="shared" si="3"/>
        <v>1</v>
      </c>
      <c r="U37" s="51" t="s">
        <v>33</v>
      </c>
      <c r="W37" s="14">
        <v>1</v>
      </c>
      <c r="Z37" s="6">
        <v>31</v>
      </c>
      <c r="AA37" s="6">
        <v>0.01</v>
      </c>
      <c r="AB37" s="6">
        <v>0.3</v>
      </c>
      <c r="AC37" s="6">
        <v>0.02</v>
      </c>
      <c r="AD37" s="7" t="s">
        <v>33</v>
      </c>
    </row>
    <row r="38" spans="1:30" ht="15.75" x14ac:dyDescent="0.25">
      <c r="P38" s="6">
        <v>32</v>
      </c>
      <c r="Q38" s="12">
        <f t="shared" si="0"/>
        <v>0.10401322031357357</v>
      </c>
      <c r="R38" s="12">
        <f t="shared" si="1"/>
        <v>0.38146485041057898</v>
      </c>
      <c r="S38" s="12">
        <f t="shared" si="2"/>
        <v>1.629271309512323</v>
      </c>
      <c r="T38" s="14">
        <f t="shared" si="3"/>
        <v>1</v>
      </c>
      <c r="U38" s="51" t="s">
        <v>34</v>
      </c>
      <c r="W38" s="14">
        <v>1</v>
      </c>
      <c r="Z38" s="6">
        <v>32</v>
      </c>
      <c r="AA38" s="6">
        <v>0.01</v>
      </c>
      <c r="AB38" s="6">
        <v>0</v>
      </c>
      <c r="AC38" s="6">
        <v>0.02</v>
      </c>
      <c r="AD38" s="7" t="s">
        <v>34</v>
      </c>
    </row>
    <row r="39" spans="1:30" ht="15.75" x14ac:dyDescent="0.25">
      <c r="P39" s="6">
        <v>33</v>
      </c>
      <c r="Q39" s="12">
        <f t="shared" ref="Q39:Q56" si="4">SQRT(((AA39-$L$7)^2)+((AB39-$M$7)^2)+((AC39-$N$7)^2))</f>
        <v>4.0322361750557957E-2</v>
      </c>
      <c r="R39" s="12">
        <f t="shared" ref="R39:R56" si="5">SQRT(((AA39-$L$8)^2)+((AB39-$M$8)^2)+((AC39-$N$8)^2))</f>
        <v>0.29400281345760554</v>
      </c>
      <c r="S39" s="12">
        <f t="shared" ref="S39:S56" si="6">SQRT(((AA39-$L$9)^2)+((AB39-$M$9)^2)+((AC39-$N$9)^2))</f>
        <v>1.5657985183285874</v>
      </c>
      <c r="T39" s="14">
        <f t="shared" si="3"/>
        <v>1</v>
      </c>
      <c r="U39" s="51" t="s">
        <v>35</v>
      </c>
      <c r="W39" s="14">
        <v>1</v>
      </c>
      <c r="Z39" s="6">
        <v>33</v>
      </c>
      <c r="AA39" s="6">
        <v>0.01</v>
      </c>
      <c r="AB39" s="6">
        <v>0.13</v>
      </c>
      <c r="AC39" s="6">
        <v>0.02</v>
      </c>
      <c r="AD39" s="7" t="s">
        <v>35</v>
      </c>
    </row>
    <row r="40" spans="1:30" ht="15.75" x14ac:dyDescent="0.25">
      <c r="P40" s="6">
        <v>34</v>
      </c>
      <c r="Q40" s="12">
        <f t="shared" si="4"/>
        <v>4.0322361750557957E-2</v>
      </c>
      <c r="R40" s="12">
        <f t="shared" si="5"/>
        <v>0.29400281345760554</v>
      </c>
      <c r="S40" s="12">
        <f t="shared" si="6"/>
        <v>1.5657985183285874</v>
      </c>
      <c r="T40" s="14">
        <f t="shared" si="3"/>
        <v>1</v>
      </c>
      <c r="U40" s="51" t="s">
        <v>36</v>
      </c>
      <c r="W40" s="14">
        <v>1</v>
      </c>
      <c r="Z40" s="6">
        <v>34</v>
      </c>
      <c r="AA40" s="6">
        <v>0.01</v>
      </c>
      <c r="AB40" s="6">
        <v>0.13</v>
      </c>
      <c r="AC40" s="6">
        <v>0.02</v>
      </c>
      <c r="AD40" s="7" t="s">
        <v>36</v>
      </c>
    </row>
    <row r="41" spans="1:30" ht="15.75" x14ac:dyDescent="0.25">
      <c r="P41" s="6">
        <v>35</v>
      </c>
      <c r="Q41" s="12">
        <f t="shared" si="4"/>
        <v>4.0322361750557957E-2</v>
      </c>
      <c r="R41" s="12">
        <f t="shared" si="5"/>
        <v>0.29400281345760554</v>
      </c>
      <c r="S41" s="12">
        <f t="shared" si="6"/>
        <v>1.5657985183285874</v>
      </c>
      <c r="T41" s="14">
        <f t="shared" si="3"/>
        <v>1</v>
      </c>
      <c r="U41" s="51" t="s">
        <v>37</v>
      </c>
      <c r="W41" s="14">
        <v>1</v>
      </c>
      <c r="Z41" s="6">
        <v>35</v>
      </c>
      <c r="AA41" s="6">
        <v>0.01</v>
      </c>
      <c r="AB41" s="6">
        <v>0.13</v>
      </c>
      <c r="AC41" s="6">
        <v>0.02</v>
      </c>
      <c r="AD41" s="7" t="s">
        <v>37</v>
      </c>
    </row>
    <row r="42" spans="1:30" ht="15.75" x14ac:dyDescent="0.25">
      <c r="P42" s="6">
        <v>36</v>
      </c>
      <c r="Q42" s="12">
        <f t="shared" si="4"/>
        <v>0.27767690628807123</v>
      </c>
      <c r="R42" s="12">
        <f t="shared" si="5"/>
        <v>0.2470579978891346</v>
      </c>
      <c r="S42" s="12">
        <f t="shared" si="6"/>
        <v>1.3906922736536649</v>
      </c>
      <c r="T42" s="15">
        <f t="shared" si="3"/>
        <v>2</v>
      </c>
      <c r="U42" s="52" t="s">
        <v>38</v>
      </c>
      <c r="W42" s="15">
        <v>2</v>
      </c>
      <c r="Z42" s="6">
        <v>36</v>
      </c>
      <c r="AA42" s="6">
        <v>0.02</v>
      </c>
      <c r="AB42" s="6">
        <v>0.13</v>
      </c>
      <c r="AC42" s="6">
        <v>0.32</v>
      </c>
      <c r="AD42" s="7" t="s">
        <v>38</v>
      </c>
    </row>
    <row r="43" spans="1:30" ht="15.75" x14ac:dyDescent="0.25">
      <c r="P43" s="6">
        <v>37</v>
      </c>
      <c r="Q43" s="12">
        <f t="shared" si="4"/>
        <v>0.19448879879608194</v>
      </c>
      <c r="R43" s="12">
        <f t="shared" si="5"/>
        <v>0.332371761216745</v>
      </c>
      <c r="S43" s="12">
        <f t="shared" si="6"/>
        <v>1.5225718373856783</v>
      </c>
      <c r="T43" s="14">
        <f t="shared" si="3"/>
        <v>1</v>
      </c>
      <c r="U43" s="51" t="s">
        <v>39</v>
      </c>
      <c r="W43" s="14">
        <v>1</v>
      </c>
      <c r="Z43" s="6">
        <v>37</v>
      </c>
      <c r="AA43" s="6">
        <v>0.01</v>
      </c>
      <c r="AB43" s="6">
        <v>0</v>
      </c>
      <c r="AC43" s="6">
        <v>0.21</v>
      </c>
      <c r="AD43" s="7" t="s">
        <v>39</v>
      </c>
    </row>
    <row r="44" spans="1:30" ht="15.75" x14ac:dyDescent="0.25">
      <c r="P44" s="6">
        <v>38</v>
      </c>
      <c r="Q44" s="12">
        <f t="shared" si="4"/>
        <v>0.26002232047048801</v>
      </c>
      <c r="R44" s="12">
        <f t="shared" si="5"/>
        <v>0.15854858662563864</v>
      </c>
      <c r="S44" s="12">
        <f t="shared" si="6"/>
        <v>1.3788491578124127</v>
      </c>
      <c r="T44" s="15">
        <f t="shared" si="3"/>
        <v>2</v>
      </c>
      <c r="U44" s="52" t="s">
        <v>40</v>
      </c>
      <c r="W44" s="15">
        <v>2</v>
      </c>
      <c r="Z44" s="6">
        <v>38</v>
      </c>
      <c r="AA44" s="6">
        <v>0.01</v>
      </c>
      <c r="AB44" s="6">
        <v>0.3</v>
      </c>
      <c r="AC44" s="6">
        <v>0.21</v>
      </c>
      <c r="AD44" s="7" t="s">
        <v>40</v>
      </c>
    </row>
    <row r="45" spans="1:30" ht="15.75" x14ac:dyDescent="0.25">
      <c r="P45" s="6">
        <v>39</v>
      </c>
      <c r="Q45" s="12">
        <f t="shared" si="4"/>
        <v>6.7539670882061198E-2</v>
      </c>
      <c r="R45" s="12">
        <f t="shared" si="5"/>
        <v>0.2571940229322966</v>
      </c>
      <c r="S45" s="12">
        <f t="shared" si="6"/>
        <v>1.5235566940550653</v>
      </c>
      <c r="T45" s="14">
        <f t="shared" si="3"/>
        <v>1</v>
      </c>
      <c r="U45" s="51" t="s">
        <v>41</v>
      </c>
      <c r="W45" s="14">
        <v>1</v>
      </c>
      <c r="Z45" s="6">
        <v>39</v>
      </c>
      <c r="AA45" s="6">
        <v>0</v>
      </c>
      <c r="AB45" s="6">
        <v>0.13</v>
      </c>
      <c r="AC45" s="6">
        <v>0.1</v>
      </c>
      <c r="AD45" s="7" t="s">
        <v>41</v>
      </c>
    </row>
    <row r="46" spans="1:30" ht="15.75" x14ac:dyDescent="0.25">
      <c r="P46" s="6">
        <v>40</v>
      </c>
      <c r="Q46" s="12">
        <f t="shared" si="4"/>
        <v>0.20866283466738533</v>
      </c>
      <c r="R46" s="12">
        <f t="shared" si="5"/>
        <v>0.19973284626356075</v>
      </c>
      <c r="S46" s="12">
        <f t="shared" si="6"/>
        <v>1.4515595061863638</v>
      </c>
      <c r="T46" s="15">
        <f t="shared" si="3"/>
        <v>2</v>
      </c>
      <c r="U46" s="52" t="s">
        <v>42</v>
      </c>
      <c r="W46" s="14">
        <v>1</v>
      </c>
      <c r="Z46" s="6">
        <v>40</v>
      </c>
      <c r="AA46" s="6">
        <v>0</v>
      </c>
      <c r="AB46" s="6">
        <v>0.3</v>
      </c>
      <c r="AC46" s="6">
        <v>0.1</v>
      </c>
      <c r="AD46" s="7" t="s">
        <v>42</v>
      </c>
    </row>
    <row r="47" spans="1:30" ht="15.75" x14ac:dyDescent="0.25">
      <c r="P47" s="6">
        <v>41</v>
      </c>
      <c r="Q47" s="12">
        <f t="shared" si="4"/>
        <v>0.20514150168672776</v>
      </c>
      <c r="R47" s="12">
        <f t="shared" si="5"/>
        <v>0.18560378614699308</v>
      </c>
      <c r="S47" s="12">
        <f t="shared" si="6"/>
        <v>1.4368107043031104</v>
      </c>
      <c r="T47" s="15">
        <f t="shared" si="3"/>
        <v>2</v>
      </c>
      <c r="U47" s="52" t="s">
        <v>43</v>
      </c>
      <c r="W47" s="15">
        <v>2</v>
      </c>
      <c r="Z47" s="6">
        <v>41</v>
      </c>
      <c r="AA47" s="6">
        <v>7.0000000000000007E-2</v>
      </c>
      <c r="AB47" s="6">
        <v>0.3</v>
      </c>
      <c r="AC47" s="6">
        <v>0.05</v>
      </c>
      <c r="AD47" s="7" t="s">
        <v>43</v>
      </c>
    </row>
    <row r="48" spans="1:30" ht="15.75" x14ac:dyDescent="0.25">
      <c r="P48" s="6">
        <v>42</v>
      </c>
      <c r="Q48" s="12">
        <f t="shared" si="4"/>
        <v>3.4602332704189616E-2</v>
      </c>
      <c r="R48" s="12">
        <f t="shared" si="5"/>
        <v>0.25981593674687137</v>
      </c>
      <c r="S48" s="12">
        <f t="shared" si="6"/>
        <v>1.5281770185420274</v>
      </c>
      <c r="T48" s="14">
        <f t="shared" si="3"/>
        <v>1</v>
      </c>
      <c r="U48" s="51" t="s">
        <v>44</v>
      </c>
      <c r="W48" s="14">
        <v>1</v>
      </c>
      <c r="Z48" s="6">
        <v>42</v>
      </c>
      <c r="AA48" s="6">
        <v>0.04</v>
      </c>
      <c r="AB48" s="6">
        <v>0.13</v>
      </c>
      <c r="AC48" s="6">
        <v>0.05</v>
      </c>
      <c r="AD48" s="7" t="s">
        <v>44</v>
      </c>
    </row>
    <row r="49" spans="16:30" ht="15.75" x14ac:dyDescent="0.25">
      <c r="P49" s="6">
        <v>43</v>
      </c>
      <c r="Q49" s="12">
        <f t="shared" si="4"/>
        <v>0.10401322031357357</v>
      </c>
      <c r="R49" s="12">
        <f t="shared" si="5"/>
        <v>0.38146485041057898</v>
      </c>
      <c r="S49" s="12">
        <f t="shared" si="6"/>
        <v>1.629271309512323</v>
      </c>
      <c r="T49" s="14">
        <f t="shared" si="3"/>
        <v>1</v>
      </c>
      <c r="U49" s="51" t="s">
        <v>45</v>
      </c>
      <c r="W49" s="14">
        <v>1</v>
      </c>
      <c r="Z49" s="6">
        <v>43</v>
      </c>
      <c r="AA49" s="6">
        <v>0.01</v>
      </c>
      <c r="AB49" s="6">
        <v>0</v>
      </c>
      <c r="AC49" s="6">
        <v>0.02</v>
      </c>
      <c r="AD49" s="7" t="s">
        <v>45</v>
      </c>
    </row>
    <row r="50" spans="16:30" ht="15.75" x14ac:dyDescent="0.25">
      <c r="P50" s="6">
        <v>44</v>
      </c>
      <c r="Q50" s="12">
        <f t="shared" si="4"/>
        <v>0.20514150168672776</v>
      </c>
      <c r="R50" s="12">
        <f t="shared" si="5"/>
        <v>0.18560378614699308</v>
      </c>
      <c r="S50" s="12">
        <f t="shared" si="6"/>
        <v>1.4368107043031104</v>
      </c>
      <c r="T50" s="15">
        <f t="shared" si="3"/>
        <v>2</v>
      </c>
      <c r="U50" s="52" t="s">
        <v>46</v>
      </c>
      <c r="W50" s="15">
        <v>2</v>
      </c>
      <c r="Z50" s="6">
        <v>44</v>
      </c>
      <c r="AA50" s="6">
        <v>7.0000000000000007E-2</v>
      </c>
      <c r="AB50" s="6">
        <v>0.3</v>
      </c>
      <c r="AC50" s="6">
        <v>0.05</v>
      </c>
      <c r="AD50" s="7" t="s">
        <v>46</v>
      </c>
    </row>
    <row r="51" spans="16:30" ht="15.75" x14ac:dyDescent="0.25">
      <c r="P51" s="6">
        <v>45</v>
      </c>
      <c r="Q51" s="12">
        <f t="shared" si="4"/>
        <v>3.4602332704189616E-2</v>
      </c>
      <c r="R51" s="12">
        <f t="shared" si="5"/>
        <v>0.25981593674687137</v>
      </c>
      <c r="S51" s="12">
        <f t="shared" si="6"/>
        <v>1.5281770185420274</v>
      </c>
      <c r="T51" s="14">
        <f t="shared" si="3"/>
        <v>1</v>
      </c>
      <c r="U51" s="51" t="s">
        <v>47</v>
      </c>
      <c r="W51" s="14">
        <v>1</v>
      </c>
      <c r="Z51" s="6">
        <v>45</v>
      </c>
      <c r="AA51" s="6">
        <v>0.04</v>
      </c>
      <c r="AB51" s="6">
        <v>0.13</v>
      </c>
      <c r="AC51" s="6">
        <v>0.05</v>
      </c>
      <c r="AD51" s="7" t="s">
        <v>47</v>
      </c>
    </row>
    <row r="52" spans="16:30" ht="15.75" x14ac:dyDescent="0.25">
      <c r="P52" s="6">
        <v>46</v>
      </c>
      <c r="Q52" s="12">
        <f t="shared" si="4"/>
        <v>0.10725886576742399</v>
      </c>
      <c r="R52" s="12">
        <f t="shared" si="5"/>
        <v>0.3751797922905894</v>
      </c>
      <c r="S52" s="12">
        <f t="shared" si="6"/>
        <v>1.6173203145944837</v>
      </c>
      <c r="T52" s="14">
        <f t="shared" si="3"/>
        <v>1</v>
      </c>
      <c r="U52" s="51" t="s">
        <v>48</v>
      </c>
      <c r="W52" s="14">
        <v>1</v>
      </c>
      <c r="Z52" s="6">
        <v>46</v>
      </c>
      <c r="AA52" s="6">
        <v>0.04</v>
      </c>
      <c r="AB52" s="6">
        <v>0</v>
      </c>
      <c r="AC52" s="6">
        <v>0.01</v>
      </c>
      <c r="AD52" s="7" t="s">
        <v>48</v>
      </c>
    </row>
    <row r="53" spans="16:30" ht="15.75" x14ac:dyDescent="0.25">
      <c r="P53" s="6">
        <v>47</v>
      </c>
      <c r="Q53" s="12">
        <f t="shared" si="4"/>
        <v>0.10193222538249896</v>
      </c>
      <c r="R53" s="12">
        <f t="shared" si="5"/>
        <v>0.35578378091958046</v>
      </c>
      <c r="S53" s="12">
        <f t="shared" si="6"/>
        <v>1.5931493966354819</v>
      </c>
      <c r="T53" s="14">
        <f t="shared" si="3"/>
        <v>1</v>
      </c>
      <c r="U53" s="51" t="s">
        <v>49</v>
      </c>
      <c r="W53" s="14">
        <v>1</v>
      </c>
      <c r="Z53" s="6">
        <v>47</v>
      </c>
      <c r="AA53" s="6">
        <v>0.04</v>
      </c>
      <c r="AB53" s="6">
        <v>0</v>
      </c>
      <c r="AC53" s="6">
        <v>0.05</v>
      </c>
      <c r="AD53" s="7" t="s">
        <v>49</v>
      </c>
    </row>
    <row r="54" spans="16:30" ht="15.75" x14ac:dyDescent="0.25">
      <c r="P54" s="6">
        <v>48</v>
      </c>
      <c r="Q54" s="12">
        <f t="shared" si="4"/>
        <v>0.26648003141484572</v>
      </c>
      <c r="R54" s="12">
        <f t="shared" si="5"/>
        <v>0.34705729416351228</v>
      </c>
      <c r="S54" s="12">
        <f t="shared" si="6"/>
        <v>1.4660917433776099</v>
      </c>
      <c r="T54" s="14">
        <f t="shared" si="3"/>
        <v>1</v>
      </c>
      <c r="U54" s="51" t="s">
        <v>50</v>
      </c>
      <c r="W54" s="15">
        <v>2</v>
      </c>
      <c r="Z54" s="6">
        <v>48</v>
      </c>
      <c r="AA54" s="6">
        <v>0.27</v>
      </c>
      <c r="AB54" s="6">
        <v>0</v>
      </c>
      <c r="AC54" s="6">
        <v>0.05</v>
      </c>
      <c r="AD54" s="7" t="s">
        <v>50</v>
      </c>
    </row>
    <row r="55" spans="16:30" ht="15.75" x14ac:dyDescent="0.25">
      <c r="P55" s="6">
        <v>49</v>
      </c>
      <c r="Q55" s="12">
        <f t="shared" si="4"/>
        <v>4.1629745546732766E-2</v>
      </c>
      <c r="R55" s="12">
        <f t="shared" si="5"/>
        <v>0.27899400409504788</v>
      </c>
      <c r="S55" s="12">
        <f t="shared" si="6"/>
        <v>1.5470051712906456</v>
      </c>
      <c r="T55" s="14">
        <f t="shared" si="3"/>
        <v>1</v>
      </c>
      <c r="U55" s="51" t="s">
        <v>51</v>
      </c>
      <c r="W55" s="14">
        <v>1</v>
      </c>
      <c r="Z55" s="6">
        <v>49</v>
      </c>
      <c r="AA55" s="6">
        <v>0.04</v>
      </c>
      <c r="AB55" s="6">
        <v>0.13</v>
      </c>
      <c r="AC55" s="6">
        <v>0.02</v>
      </c>
      <c r="AD55" s="7" t="s">
        <v>51</v>
      </c>
    </row>
    <row r="56" spans="16:30" ht="15.75" x14ac:dyDescent="0.25">
      <c r="P56" s="6">
        <v>50</v>
      </c>
      <c r="Q56" s="12">
        <f t="shared" si="4"/>
        <v>5.5717719674393422E-2</v>
      </c>
      <c r="R56" s="12">
        <f t="shared" si="5"/>
        <v>0.24638246891297738</v>
      </c>
      <c r="S56" s="12">
        <f t="shared" si="6"/>
        <v>1.5095115103900334</v>
      </c>
      <c r="T56" s="14">
        <f t="shared" si="3"/>
        <v>1</v>
      </c>
      <c r="U56" s="51" t="s">
        <v>52</v>
      </c>
      <c r="W56" s="14">
        <v>1</v>
      </c>
      <c r="Z56" s="6">
        <v>50</v>
      </c>
      <c r="AA56" s="6">
        <v>7.0000000000000007E-2</v>
      </c>
      <c r="AB56" s="6">
        <v>0.13</v>
      </c>
      <c r="AC56" s="6">
        <v>0.05</v>
      </c>
      <c r="AD56" s="7" t="s">
        <v>52</v>
      </c>
    </row>
  </sheetData>
  <mergeCells count="2">
    <mergeCell ref="K4:N4"/>
    <mergeCell ref="A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55"/>
  <sheetViews>
    <sheetView topLeftCell="C1" zoomScale="59" zoomScaleNormal="59" workbookViewId="0">
      <selection activeCell="AF27" sqref="AF27"/>
    </sheetView>
  </sheetViews>
  <sheetFormatPr defaultRowHeight="15" x14ac:dyDescent="0.25"/>
  <cols>
    <col min="22" max="22" width="16.42578125" customWidth="1"/>
    <col min="25" max="25" width="13" customWidth="1"/>
    <col min="26" max="26" width="11.140625" customWidth="1"/>
    <col min="34" max="34" width="17.140625" customWidth="1"/>
    <col min="36" max="36" width="18.5703125" customWidth="1"/>
  </cols>
  <sheetData>
    <row r="1" spans="1:37" ht="15.75" thickBot="1" x14ac:dyDescent="0.3"/>
    <row r="2" spans="1:37" x14ac:dyDescent="0.25">
      <c r="A2" s="97" t="s">
        <v>87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98"/>
    </row>
    <row r="3" spans="1:37" x14ac:dyDescent="0.25">
      <c r="A3" s="21"/>
      <c r="B3" s="22" t="s">
        <v>74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3"/>
    </row>
    <row r="4" spans="1:37" x14ac:dyDescent="0.25">
      <c r="A4" s="21"/>
      <c r="B4" s="22"/>
      <c r="C4" s="22"/>
      <c r="D4" s="22"/>
      <c r="E4" s="22"/>
      <c r="F4" s="22"/>
      <c r="G4" s="22"/>
      <c r="H4" s="22" t="s">
        <v>75</v>
      </c>
      <c r="I4" s="22"/>
      <c r="J4" s="22"/>
      <c r="K4" s="22"/>
      <c r="L4" s="22"/>
      <c r="M4" s="22"/>
      <c r="N4" s="22"/>
      <c r="O4" s="22"/>
      <c r="P4" s="23"/>
      <c r="R4" s="50" t="s">
        <v>85</v>
      </c>
      <c r="X4" t="s">
        <v>88</v>
      </c>
      <c r="AC4" t="s">
        <v>91</v>
      </c>
      <c r="AJ4" t="s">
        <v>93</v>
      </c>
    </row>
    <row r="5" spans="1:37" x14ac:dyDescent="0.25">
      <c r="A5" s="21"/>
      <c r="B5" s="14" t="s">
        <v>78</v>
      </c>
      <c r="C5" s="14" t="s">
        <v>83</v>
      </c>
      <c r="D5" s="14" t="s">
        <v>84</v>
      </c>
      <c r="E5" s="14" t="s">
        <v>61</v>
      </c>
      <c r="F5" s="14" t="s">
        <v>4</v>
      </c>
      <c r="G5" s="22"/>
      <c r="H5" s="55" t="s">
        <v>78</v>
      </c>
      <c r="I5" s="55" t="s">
        <v>83</v>
      </c>
      <c r="J5" s="55" t="s">
        <v>86</v>
      </c>
      <c r="K5" s="55" t="s">
        <v>60</v>
      </c>
      <c r="L5" s="55" t="s">
        <v>4</v>
      </c>
      <c r="M5" s="22"/>
      <c r="N5" s="17" t="s">
        <v>70</v>
      </c>
      <c r="O5" s="22"/>
      <c r="P5" s="23"/>
      <c r="R5" s="10" t="s">
        <v>0</v>
      </c>
      <c r="S5" s="10" t="s">
        <v>59</v>
      </c>
      <c r="T5" s="10" t="s">
        <v>60</v>
      </c>
      <c r="U5" s="10" t="s">
        <v>4</v>
      </c>
      <c r="V5" s="10" t="s">
        <v>83</v>
      </c>
      <c r="X5" s="19"/>
      <c r="Y5" s="20" t="s">
        <v>89</v>
      </c>
      <c r="Z5" s="20" t="s">
        <v>90</v>
      </c>
      <c r="AA5" s="20" t="s">
        <v>4</v>
      </c>
      <c r="AC5" s="64" t="s">
        <v>78</v>
      </c>
      <c r="AD5" s="64" t="s">
        <v>74</v>
      </c>
      <c r="AE5" s="64" t="s">
        <v>75</v>
      </c>
      <c r="AF5" s="64" t="s">
        <v>76</v>
      </c>
      <c r="AG5" s="64" t="s">
        <v>92</v>
      </c>
      <c r="AH5" s="64" t="s">
        <v>83</v>
      </c>
      <c r="AJ5" s="69" t="s">
        <v>81</v>
      </c>
      <c r="AK5" s="69" t="s">
        <v>92</v>
      </c>
    </row>
    <row r="6" spans="1:37" ht="15.75" x14ac:dyDescent="0.25">
      <c r="A6" s="21"/>
      <c r="B6" s="14">
        <v>1</v>
      </c>
      <c r="C6" s="54" t="s">
        <v>5</v>
      </c>
      <c r="D6" s="14">
        <v>0.01</v>
      </c>
      <c r="E6" s="14">
        <v>0</v>
      </c>
      <c r="F6" s="14">
        <v>0.02</v>
      </c>
      <c r="G6" s="22"/>
      <c r="H6" s="55">
        <v>1</v>
      </c>
      <c r="I6" s="52" t="s">
        <v>6</v>
      </c>
      <c r="J6" s="15">
        <v>0.03</v>
      </c>
      <c r="K6" s="15">
        <v>0.86</v>
      </c>
      <c r="L6" s="15">
        <v>0.06</v>
      </c>
      <c r="M6" s="22"/>
      <c r="N6" s="19" t="s">
        <v>67</v>
      </c>
      <c r="O6" s="18">
        <v>28</v>
      </c>
      <c r="P6" s="23"/>
      <c r="R6" s="6">
        <v>1</v>
      </c>
      <c r="S6" s="6">
        <v>0.01</v>
      </c>
      <c r="T6" s="6">
        <v>0</v>
      </c>
      <c r="U6" s="6">
        <v>0.02</v>
      </c>
      <c r="V6" s="2" t="s">
        <v>5</v>
      </c>
      <c r="X6" s="19" t="s">
        <v>74</v>
      </c>
      <c r="Y6" s="13">
        <f>SUM(D6:D33)/28</f>
        <v>3.2857142857142863E-2</v>
      </c>
      <c r="Z6" s="13">
        <f>SUM(E6:E33)/28</f>
        <v>8.9642857142857121E-2</v>
      </c>
      <c r="AA6" s="13">
        <f>SUM(F6:F33)/28</f>
        <v>4.2142857142857156E-2</v>
      </c>
      <c r="AC6" s="6">
        <v>1</v>
      </c>
      <c r="AD6" s="12">
        <f>SQRT(((S6-$Y$6)^2)+((T6-$Z$6)^2)+((U6-$AA$6)^2))</f>
        <v>9.5124113340285643E-2</v>
      </c>
      <c r="AE6" s="12">
        <f>SQRT(((S6-$Y$7)^2)+((T6-$Z$7)^2)+((U6-$AA$7)^2))</f>
        <v>0.38994459878738769</v>
      </c>
      <c r="AF6" s="12">
        <f>SQRT(((S6-$Y$8)^2)+((T6-$Z$8)^2)+((U6-$AA$8)^2))</f>
        <v>1.629271309512323</v>
      </c>
      <c r="AG6" s="14">
        <f>IF(AND(AD6&lt;AE6,AD6&lt;AF6),1,IF(AND(AE6&lt;AD6,AE6&lt;AF6),2,IF(AND(AF6&lt;AD6,AF6&lt;AE6),3)))</f>
        <v>1</v>
      </c>
      <c r="AH6" s="51" t="s">
        <v>5</v>
      </c>
      <c r="AJ6" s="51" t="s">
        <v>5</v>
      </c>
      <c r="AK6" s="14">
        <v>1</v>
      </c>
    </row>
    <row r="7" spans="1:37" ht="15.75" x14ac:dyDescent="0.25">
      <c r="A7" s="21"/>
      <c r="B7" s="14">
        <v>2</v>
      </c>
      <c r="C7" s="54" t="s">
        <v>7</v>
      </c>
      <c r="D7" s="14">
        <v>0.01</v>
      </c>
      <c r="E7" s="14">
        <v>0.13</v>
      </c>
      <c r="F7" s="14">
        <v>0.02</v>
      </c>
      <c r="G7" s="22"/>
      <c r="H7" s="55">
        <v>2</v>
      </c>
      <c r="I7" s="52" t="s">
        <v>14</v>
      </c>
      <c r="J7" s="15">
        <v>0.19</v>
      </c>
      <c r="K7" s="56">
        <v>0.13</v>
      </c>
      <c r="L7" s="15">
        <v>0.19</v>
      </c>
      <c r="M7" s="22"/>
      <c r="N7" s="19" t="s">
        <v>68</v>
      </c>
      <c r="O7" s="9">
        <v>18</v>
      </c>
      <c r="P7" s="23"/>
      <c r="R7" s="6">
        <v>2</v>
      </c>
      <c r="S7" s="6">
        <v>0.03</v>
      </c>
      <c r="T7" s="6">
        <v>0.86</v>
      </c>
      <c r="U7" s="6">
        <v>0.06</v>
      </c>
      <c r="V7" s="2" t="s">
        <v>6</v>
      </c>
      <c r="X7" s="19" t="s">
        <v>75</v>
      </c>
      <c r="Y7" s="13">
        <f>SUM(J6:J23)/18</f>
        <v>0.15333333333333329</v>
      </c>
      <c r="Z7" s="13">
        <f>SUM(K6:K23)/18</f>
        <v>0.30888888888888882</v>
      </c>
      <c r="AA7" s="13">
        <f>SUM(L6:L23)/18</f>
        <v>0.20999999999999996</v>
      </c>
      <c r="AC7" s="6">
        <v>2</v>
      </c>
      <c r="AD7" s="12">
        <f t="shared" ref="AD7:AD55" si="0">SQRT(((S7-$Y$6)^2)+((T7-$Z$6)^2)+((U7-$AA$6)^2))</f>
        <v>0.77056937933410452</v>
      </c>
      <c r="AE7" s="12">
        <f t="shared" ref="AE7:AE55" si="1">SQRT(((S7-$Y$7)^2)+((T7-$Z$7)^2)+((U7-$AA$7)^2))</f>
        <v>0.58432402646240256</v>
      </c>
      <c r="AF7" s="12">
        <f t="shared" ref="AF7:AF55" si="2">SQRT(((S7-$Y$8)^2)+((T7-$Z$8)^2)+((U7-$AA$8)^2))</f>
        <v>1.3508238227096825</v>
      </c>
      <c r="AG7" s="15">
        <f t="shared" ref="AG7:AG55" si="3">IF(AND(AD7&lt;AE7,AD7&lt;AF7),1,IF(AND(AE7&lt;AD7,AE7&lt;AF7),2,IF(AND(AF7&lt;AD7,AF7&lt;AE7),3)))</f>
        <v>2</v>
      </c>
      <c r="AH7" s="52" t="s">
        <v>6</v>
      </c>
      <c r="AJ7" s="52" t="s">
        <v>6</v>
      </c>
      <c r="AK7" s="15">
        <v>2</v>
      </c>
    </row>
    <row r="8" spans="1:37" ht="15.75" x14ac:dyDescent="0.25">
      <c r="A8" s="21"/>
      <c r="B8" s="14">
        <v>3</v>
      </c>
      <c r="C8" s="51" t="s">
        <v>96</v>
      </c>
      <c r="D8" s="14">
        <v>0.01</v>
      </c>
      <c r="E8" s="14">
        <v>0.13</v>
      </c>
      <c r="F8" s="14">
        <v>0.02</v>
      </c>
      <c r="G8" s="22"/>
      <c r="H8" s="55">
        <v>3</v>
      </c>
      <c r="I8" s="52" t="s">
        <v>15</v>
      </c>
      <c r="J8" s="15">
        <v>0.3</v>
      </c>
      <c r="K8" s="15">
        <v>0.25</v>
      </c>
      <c r="L8" s="15">
        <v>0.28999999999999998</v>
      </c>
      <c r="M8" s="22"/>
      <c r="N8" s="19" t="s">
        <v>69</v>
      </c>
      <c r="O8" s="9">
        <v>4</v>
      </c>
      <c r="P8" s="23"/>
      <c r="R8" s="6">
        <v>3</v>
      </c>
      <c r="S8" s="6">
        <v>0.01</v>
      </c>
      <c r="T8" s="6">
        <v>0.13</v>
      </c>
      <c r="U8" s="6">
        <v>0.02</v>
      </c>
      <c r="V8" s="2" t="s">
        <v>7</v>
      </c>
      <c r="X8" s="19" t="s">
        <v>76</v>
      </c>
      <c r="Y8" s="13">
        <f>SUM(J28:J31)/4</f>
        <v>1</v>
      </c>
      <c r="Z8" s="13">
        <f>SUM(K28:K32)/4</f>
        <v>0.84499999999999997</v>
      </c>
      <c r="AA8" s="13">
        <f>SUM(L28:L31)/4</f>
        <v>1</v>
      </c>
      <c r="AC8" s="6">
        <v>3</v>
      </c>
      <c r="AD8" s="12">
        <f t="shared" si="0"/>
        <v>5.1395078379477696E-2</v>
      </c>
      <c r="AE8" s="12">
        <f t="shared" si="1"/>
        <v>0.29773424225699274</v>
      </c>
      <c r="AF8" s="12">
        <f t="shared" si="2"/>
        <v>1.5657985183285874</v>
      </c>
      <c r="AG8" s="14">
        <f t="shared" si="3"/>
        <v>1</v>
      </c>
      <c r="AH8" s="51" t="s">
        <v>7</v>
      </c>
      <c r="AJ8" s="51" t="s">
        <v>7</v>
      </c>
      <c r="AK8" s="14">
        <v>1</v>
      </c>
    </row>
    <row r="9" spans="1:37" ht="15.75" x14ac:dyDescent="0.25">
      <c r="A9" s="21"/>
      <c r="B9" s="14">
        <v>4</v>
      </c>
      <c r="C9" s="54" t="s">
        <v>8</v>
      </c>
      <c r="D9" s="14">
        <v>0.02</v>
      </c>
      <c r="E9" s="14">
        <v>0.13</v>
      </c>
      <c r="F9" s="14">
        <v>0.05</v>
      </c>
      <c r="G9" s="22"/>
      <c r="H9" s="55">
        <v>4</v>
      </c>
      <c r="I9" s="52" t="s">
        <v>16</v>
      </c>
      <c r="J9" s="15">
        <v>0.3</v>
      </c>
      <c r="K9" s="15">
        <v>0.25</v>
      </c>
      <c r="L9" s="15">
        <v>0.28999999999999998</v>
      </c>
      <c r="M9" s="22"/>
      <c r="N9" s="22"/>
      <c r="O9" s="22"/>
      <c r="P9" s="23"/>
      <c r="R9" s="6">
        <v>4</v>
      </c>
      <c r="S9" s="6">
        <v>0.01</v>
      </c>
      <c r="T9" s="6">
        <v>0.13</v>
      </c>
      <c r="U9" s="6">
        <v>0.02</v>
      </c>
      <c r="V9" s="2" t="s">
        <v>96</v>
      </c>
      <c r="AC9" s="6">
        <v>4</v>
      </c>
      <c r="AD9" s="12">
        <f t="shared" si="0"/>
        <v>5.1395078379477696E-2</v>
      </c>
      <c r="AE9" s="12">
        <f t="shared" si="1"/>
        <v>0.29773424225699274</v>
      </c>
      <c r="AF9" s="12">
        <f t="shared" si="2"/>
        <v>1.5657985183285874</v>
      </c>
      <c r="AG9" s="14">
        <f t="shared" si="3"/>
        <v>1</v>
      </c>
      <c r="AH9" s="51" t="s">
        <v>96</v>
      </c>
      <c r="AJ9" s="51" t="s">
        <v>96</v>
      </c>
      <c r="AK9" s="14">
        <v>1</v>
      </c>
    </row>
    <row r="10" spans="1:37" ht="15.75" x14ac:dyDescent="0.25">
      <c r="A10" s="21"/>
      <c r="B10" s="14">
        <v>5</v>
      </c>
      <c r="C10" s="54" t="s">
        <v>9</v>
      </c>
      <c r="D10" s="14">
        <v>0.01</v>
      </c>
      <c r="E10" s="14">
        <v>0.13</v>
      </c>
      <c r="F10" s="14">
        <v>0.03</v>
      </c>
      <c r="G10" s="22"/>
      <c r="H10" s="55">
        <v>5</v>
      </c>
      <c r="I10" s="52" t="s">
        <v>17</v>
      </c>
      <c r="J10" s="15">
        <v>0.19</v>
      </c>
      <c r="K10" s="15">
        <v>0.13</v>
      </c>
      <c r="L10" s="15">
        <v>0.19</v>
      </c>
      <c r="M10" s="22"/>
      <c r="N10" s="22"/>
      <c r="O10" s="22"/>
      <c r="P10" s="23"/>
      <c r="R10" s="6">
        <v>5</v>
      </c>
      <c r="S10" s="6">
        <v>0.02</v>
      </c>
      <c r="T10" s="6">
        <v>0.13</v>
      </c>
      <c r="U10" s="6">
        <v>0.05</v>
      </c>
      <c r="V10" s="2" t="s">
        <v>8</v>
      </c>
      <c r="AC10" s="6">
        <v>5</v>
      </c>
      <c r="AD10" s="12">
        <f t="shared" si="0"/>
        <v>4.3078298433415048E-2</v>
      </c>
      <c r="AE10" s="12">
        <f t="shared" si="1"/>
        <v>0.27455238543068422</v>
      </c>
      <c r="AF10" s="12">
        <f t="shared" si="2"/>
        <v>1.5408195871029158</v>
      </c>
      <c r="AG10" s="14">
        <f t="shared" si="3"/>
        <v>1</v>
      </c>
      <c r="AH10" s="51" t="s">
        <v>8</v>
      </c>
      <c r="AJ10" s="51" t="s">
        <v>8</v>
      </c>
      <c r="AK10" s="14">
        <v>1</v>
      </c>
    </row>
    <row r="11" spans="1:37" ht="15.75" x14ac:dyDescent="0.25">
      <c r="A11" s="21"/>
      <c r="B11" s="14">
        <v>6</v>
      </c>
      <c r="C11" s="54" t="s">
        <v>10</v>
      </c>
      <c r="D11" s="14">
        <v>0.02</v>
      </c>
      <c r="E11" s="14">
        <v>0.13</v>
      </c>
      <c r="F11" s="14">
        <v>7.0000000000000007E-2</v>
      </c>
      <c r="G11" s="22"/>
      <c r="H11" s="55">
        <v>6</v>
      </c>
      <c r="I11" s="52" t="s">
        <v>18</v>
      </c>
      <c r="J11" s="15">
        <v>0.19</v>
      </c>
      <c r="K11" s="15">
        <v>0.13</v>
      </c>
      <c r="L11" s="15">
        <v>0.19</v>
      </c>
      <c r="M11" s="22"/>
      <c r="N11" s="22"/>
      <c r="O11" s="22"/>
      <c r="P11" s="23"/>
      <c r="R11" s="6">
        <v>6</v>
      </c>
      <c r="S11" s="6">
        <v>0.01</v>
      </c>
      <c r="T11" s="6">
        <v>0.13</v>
      </c>
      <c r="U11" s="6">
        <v>0.03</v>
      </c>
      <c r="V11" s="2" t="s">
        <v>9</v>
      </c>
      <c r="AC11" s="6">
        <v>6</v>
      </c>
      <c r="AD11" s="12">
        <f t="shared" si="0"/>
        <v>4.7943685077135166E-2</v>
      </c>
      <c r="AE11" s="12">
        <f t="shared" si="1"/>
        <v>0.29145442012833778</v>
      </c>
      <c r="AF11" s="12">
        <f t="shared" si="2"/>
        <v>1.559559232603879</v>
      </c>
      <c r="AG11" s="14">
        <f t="shared" si="3"/>
        <v>1</v>
      </c>
      <c r="AH11" s="51" t="s">
        <v>9</v>
      </c>
      <c r="AJ11" s="51" t="s">
        <v>9</v>
      </c>
      <c r="AK11" s="14">
        <v>1</v>
      </c>
    </row>
    <row r="12" spans="1:37" ht="15.75" x14ac:dyDescent="0.25">
      <c r="A12" s="21"/>
      <c r="B12" s="14">
        <v>7</v>
      </c>
      <c r="C12" s="54" t="s">
        <v>11</v>
      </c>
      <c r="D12" s="14">
        <v>0.02</v>
      </c>
      <c r="E12" s="14">
        <v>0.13</v>
      </c>
      <c r="F12" s="14">
        <v>0.05</v>
      </c>
      <c r="G12" s="22"/>
      <c r="H12" s="55">
        <v>7</v>
      </c>
      <c r="I12" s="52" t="s">
        <v>19</v>
      </c>
      <c r="J12" s="15">
        <v>0.3</v>
      </c>
      <c r="K12" s="15">
        <v>0.3</v>
      </c>
      <c r="L12" s="15">
        <v>0.28999999999999998</v>
      </c>
      <c r="M12" s="22"/>
      <c r="N12" s="22"/>
      <c r="O12" s="22"/>
      <c r="P12" s="23"/>
      <c r="R12" s="6">
        <v>7</v>
      </c>
      <c r="S12" s="6">
        <v>0.02</v>
      </c>
      <c r="T12" s="6">
        <v>0.13</v>
      </c>
      <c r="U12" s="6">
        <v>7.0000000000000007E-2</v>
      </c>
      <c r="V12" s="2" t="s">
        <v>10</v>
      </c>
      <c r="AC12" s="6">
        <v>7</v>
      </c>
      <c r="AD12" s="12">
        <f t="shared" si="0"/>
        <v>5.0695419025826027E-2</v>
      </c>
      <c r="AE12" s="12">
        <f t="shared" si="1"/>
        <v>0.26339896041115834</v>
      </c>
      <c r="AF12" s="12">
        <f t="shared" si="2"/>
        <v>1.5285695927892848</v>
      </c>
      <c r="AG12" s="14">
        <f t="shared" si="3"/>
        <v>1</v>
      </c>
      <c r="AH12" s="51" t="s">
        <v>10</v>
      </c>
      <c r="AJ12" s="51" t="s">
        <v>10</v>
      </c>
      <c r="AK12" s="14">
        <v>1</v>
      </c>
    </row>
    <row r="13" spans="1:37" ht="15.75" x14ac:dyDescent="0.25">
      <c r="A13" s="21"/>
      <c r="B13" s="14">
        <v>8</v>
      </c>
      <c r="C13" s="51" t="s">
        <v>12</v>
      </c>
      <c r="D13" s="14">
        <v>0</v>
      </c>
      <c r="E13" s="14">
        <v>0</v>
      </c>
      <c r="F13" s="14">
        <v>0</v>
      </c>
      <c r="G13" s="22"/>
      <c r="H13" s="55">
        <v>8</v>
      </c>
      <c r="I13" s="52" t="s">
        <v>20</v>
      </c>
      <c r="J13" s="15">
        <v>0.19</v>
      </c>
      <c r="K13" s="15">
        <v>0.13</v>
      </c>
      <c r="L13" s="15">
        <v>0.19</v>
      </c>
      <c r="M13" s="22"/>
      <c r="N13" s="22"/>
      <c r="O13" s="22"/>
      <c r="P13" s="23"/>
      <c r="R13" s="6">
        <v>8</v>
      </c>
      <c r="S13" s="6">
        <v>0.02</v>
      </c>
      <c r="T13" s="6">
        <v>0.13</v>
      </c>
      <c r="U13" s="6">
        <v>0.05</v>
      </c>
      <c r="V13" s="2" t="s">
        <v>11</v>
      </c>
      <c r="AC13" s="6">
        <v>8</v>
      </c>
      <c r="AD13" s="12">
        <f t="shared" si="0"/>
        <v>4.3078298433415048E-2</v>
      </c>
      <c r="AE13" s="12">
        <f t="shared" si="1"/>
        <v>0.27455238543068422</v>
      </c>
      <c r="AF13" s="12">
        <f t="shared" si="2"/>
        <v>1.5408195871029158</v>
      </c>
      <c r="AG13" s="14">
        <f t="shared" si="3"/>
        <v>1</v>
      </c>
      <c r="AH13" s="51" t="s">
        <v>11</v>
      </c>
      <c r="AJ13" s="51" t="s">
        <v>11</v>
      </c>
      <c r="AK13" s="14">
        <v>1</v>
      </c>
    </row>
    <row r="14" spans="1:37" ht="15.75" x14ac:dyDescent="0.25">
      <c r="A14" s="21"/>
      <c r="B14" s="14">
        <v>9</v>
      </c>
      <c r="C14" s="54" t="s">
        <v>13</v>
      </c>
      <c r="D14" s="14">
        <v>0.01</v>
      </c>
      <c r="E14" s="14">
        <v>0.13</v>
      </c>
      <c r="F14" s="14">
        <v>0.02</v>
      </c>
      <c r="G14" s="22"/>
      <c r="H14" s="55">
        <v>9</v>
      </c>
      <c r="I14" s="52" t="s">
        <v>24</v>
      </c>
      <c r="J14" s="15">
        <v>0.21</v>
      </c>
      <c r="K14" s="15">
        <v>0.25</v>
      </c>
      <c r="L14" s="15">
        <v>0.17</v>
      </c>
      <c r="M14" s="22"/>
      <c r="N14" s="22"/>
      <c r="O14" s="22"/>
      <c r="P14" s="23"/>
      <c r="R14" s="6">
        <v>9</v>
      </c>
      <c r="S14" s="6">
        <v>0</v>
      </c>
      <c r="T14" s="6">
        <v>0</v>
      </c>
      <c r="U14" s="6">
        <v>0</v>
      </c>
      <c r="V14" s="7" t="s">
        <v>12</v>
      </c>
      <c r="AC14" s="6">
        <v>9</v>
      </c>
      <c r="AD14" s="12">
        <f t="shared" si="0"/>
        <v>0.10436212953764719</v>
      </c>
      <c r="AE14" s="12">
        <f t="shared" si="1"/>
        <v>0.4037616336282131</v>
      </c>
      <c r="AF14" s="12">
        <f t="shared" si="2"/>
        <v>1.6474298164110057</v>
      </c>
      <c r="AG14" s="14">
        <f t="shared" si="3"/>
        <v>1</v>
      </c>
      <c r="AH14" s="51" t="s">
        <v>12</v>
      </c>
      <c r="AJ14" s="51" t="s">
        <v>12</v>
      </c>
      <c r="AK14" s="14">
        <v>1</v>
      </c>
    </row>
    <row r="15" spans="1:37" ht="15.75" x14ac:dyDescent="0.25">
      <c r="A15" s="21"/>
      <c r="B15" s="14">
        <v>10</v>
      </c>
      <c r="C15" s="51" t="s">
        <v>21</v>
      </c>
      <c r="D15" s="14">
        <v>0.08</v>
      </c>
      <c r="E15" s="14">
        <v>0.13</v>
      </c>
      <c r="F15" s="14">
        <v>7.0000000000000007E-2</v>
      </c>
      <c r="G15" s="22"/>
      <c r="H15" s="55">
        <v>10</v>
      </c>
      <c r="I15" s="52" t="s">
        <v>27</v>
      </c>
      <c r="J15" s="15">
        <v>0.32</v>
      </c>
      <c r="K15" s="15">
        <v>0.25</v>
      </c>
      <c r="L15" s="15">
        <v>0.41</v>
      </c>
      <c r="M15" s="22"/>
      <c r="N15" s="22"/>
      <c r="O15" s="22"/>
      <c r="P15" s="23"/>
      <c r="R15" s="6">
        <v>10</v>
      </c>
      <c r="S15" s="6">
        <v>0.01</v>
      </c>
      <c r="T15" s="6">
        <v>0.13</v>
      </c>
      <c r="U15" s="6">
        <v>0.02</v>
      </c>
      <c r="V15" s="2" t="s">
        <v>13</v>
      </c>
      <c r="AC15" s="6">
        <v>10</v>
      </c>
      <c r="AD15" s="12">
        <f t="shared" si="0"/>
        <v>5.1395078379477696E-2</v>
      </c>
      <c r="AE15" s="12">
        <f t="shared" si="1"/>
        <v>0.29773424225699274</v>
      </c>
      <c r="AF15" s="12">
        <f t="shared" si="2"/>
        <v>1.5657985183285874</v>
      </c>
      <c r="AG15" s="14">
        <f t="shared" si="3"/>
        <v>1</v>
      </c>
      <c r="AH15" s="51" t="s">
        <v>13</v>
      </c>
      <c r="AJ15" s="51" t="s">
        <v>13</v>
      </c>
      <c r="AK15" s="14">
        <v>1</v>
      </c>
    </row>
    <row r="16" spans="1:37" ht="15.75" x14ac:dyDescent="0.25">
      <c r="A16" s="21"/>
      <c r="B16" s="14">
        <v>11</v>
      </c>
      <c r="C16" s="51" t="s">
        <v>22</v>
      </c>
      <c r="D16" s="14">
        <v>0.08</v>
      </c>
      <c r="E16" s="14">
        <v>0.13</v>
      </c>
      <c r="F16" s="14">
        <v>7.0000000000000007E-2</v>
      </c>
      <c r="G16" s="22"/>
      <c r="H16" s="55">
        <v>11</v>
      </c>
      <c r="I16" s="52" t="s">
        <v>148</v>
      </c>
      <c r="J16" s="15">
        <v>0.03</v>
      </c>
      <c r="K16" s="15">
        <v>0.75</v>
      </c>
      <c r="L16" s="15">
        <v>0.06</v>
      </c>
      <c r="M16" s="22"/>
      <c r="N16" s="22"/>
      <c r="O16" s="22"/>
      <c r="P16" s="23"/>
      <c r="R16" s="6">
        <v>11</v>
      </c>
      <c r="S16" s="6">
        <v>0.19</v>
      </c>
      <c r="T16" s="11">
        <v>0.13</v>
      </c>
      <c r="U16" s="6">
        <v>0.19</v>
      </c>
      <c r="V16" s="2" t="s">
        <v>14</v>
      </c>
      <c r="AC16" s="6">
        <v>11</v>
      </c>
      <c r="AD16" s="12">
        <f t="shared" si="0"/>
        <v>0.21950925088590184</v>
      </c>
      <c r="AE16" s="12">
        <f t="shared" si="1"/>
        <v>0.18369997009348057</v>
      </c>
      <c r="AF16" s="12">
        <f t="shared" si="2"/>
        <v>1.3503425491333672</v>
      </c>
      <c r="AG16" s="15">
        <f t="shared" si="3"/>
        <v>2</v>
      </c>
      <c r="AH16" s="52" t="s">
        <v>14</v>
      </c>
      <c r="AJ16" s="52" t="s">
        <v>14</v>
      </c>
      <c r="AK16" s="15">
        <v>2</v>
      </c>
    </row>
    <row r="17" spans="1:37" ht="15.75" x14ac:dyDescent="0.25">
      <c r="A17" s="21"/>
      <c r="B17" s="14">
        <v>12</v>
      </c>
      <c r="C17" s="51" t="s">
        <v>23</v>
      </c>
      <c r="D17" s="14">
        <v>0.03</v>
      </c>
      <c r="E17" s="14">
        <v>0</v>
      </c>
      <c r="F17" s="14">
        <v>0.03</v>
      </c>
      <c r="G17" s="22"/>
      <c r="H17" s="55">
        <v>12</v>
      </c>
      <c r="I17" s="52" t="s">
        <v>29</v>
      </c>
      <c r="J17" s="15">
        <v>0.12</v>
      </c>
      <c r="K17" s="15">
        <v>0.5</v>
      </c>
      <c r="L17" s="15">
        <v>0.32</v>
      </c>
      <c r="M17" s="22"/>
      <c r="N17" s="22"/>
      <c r="O17" s="22"/>
      <c r="P17" s="23"/>
      <c r="R17" s="6">
        <v>12</v>
      </c>
      <c r="S17" s="6">
        <v>0.3</v>
      </c>
      <c r="T17" s="6">
        <v>0.25</v>
      </c>
      <c r="U17" s="6">
        <v>0.28999999999999998</v>
      </c>
      <c r="V17" s="2" t="s">
        <v>15</v>
      </c>
      <c r="AC17" s="6">
        <v>12</v>
      </c>
      <c r="AD17" s="12">
        <f t="shared" si="0"/>
        <v>0.39813676375469426</v>
      </c>
      <c r="AE17" s="12">
        <f t="shared" si="1"/>
        <v>0.17714122147506778</v>
      </c>
      <c r="AF17" s="12">
        <f t="shared" si="2"/>
        <v>1.1610878519733121</v>
      </c>
      <c r="AG17" s="15">
        <f t="shared" si="3"/>
        <v>2</v>
      </c>
      <c r="AH17" s="52" t="s">
        <v>15</v>
      </c>
      <c r="AJ17" s="52" t="s">
        <v>15</v>
      </c>
      <c r="AK17" s="15">
        <v>2</v>
      </c>
    </row>
    <row r="18" spans="1:37" ht="15.75" x14ac:dyDescent="0.25">
      <c r="A18" s="21"/>
      <c r="B18" s="14">
        <v>13</v>
      </c>
      <c r="C18" s="51" t="s">
        <v>32</v>
      </c>
      <c r="D18" s="14">
        <v>0.01</v>
      </c>
      <c r="E18" s="14">
        <v>0</v>
      </c>
      <c r="F18" s="14">
        <v>0.02</v>
      </c>
      <c r="G18" s="22"/>
      <c r="H18" s="55">
        <v>13</v>
      </c>
      <c r="I18" s="52" t="s">
        <v>31</v>
      </c>
      <c r="J18" s="15">
        <v>0.22</v>
      </c>
      <c r="K18" s="15">
        <v>0.3</v>
      </c>
      <c r="L18" s="15">
        <v>0.4</v>
      </c>
      <c r="M18" s="22"/>
      <c r="N18" s="22"/>
      <c r="O18" s="22"/>
      <c r="P18" s="23"/>
      <c r="R18" s="6">
        <v>13</v>
      </c>
      <c r="S18" s="6">
        <v>0.3</v>
      </c>
      <c r="T18" s="6">
        <v>0.25</v>
      </c>
      <c r="U18" s="6">
        <v>0.28999999999999998</v>
      </c>
      <c r="V18" s="2" t="s">
        <v>16</v>
      </c>
      <c r="AC18" s="6">
        <v>13</v>
      </c>
      <c r="AD18" s="12">
        <f t="shared" si="0"/>
        <v>0.39813676375469426</v>
      </c>
      <c r="AE18" s="12">
        <f t="shared" si="1"/>
        <v>0.17714122147506778</v>
      </c>
      <c r="AF18" s="12">
        <f t="shared" si="2"/>
        <v>1.1610878519733121</v>
      </c>
      <c r="AG18" s="15">
        <f t="shared" si="3"/>
        <v>2</v>
      </c>
      <c r="AH18" s="52" t="s">
        <v>16</v>
      </c>
      <c r="AJ18" s="52" t="s">
        <v>16</v>
      </c>
      <c r="AK18" s="15">
        <v>2</v>
      </c>
    </row>
    <row r="19" spans="1:37" ht="15.75" x14ac:dyDescent="0.25">
      <c r="A19" s="21"/>
      <c r="B19" s="14">
        <v>14</v>
      </c>
      <c r="C19" s="51" t="s">
        <v>33</v>
      </c>
      <c r="D19" s="14">
        <v>0.01</v>
      </c>
      <c r="E19" s="14">
        <v>0.3</v>
      </c>
      <c r="F19" s="14">
        <v>0.02</v>
      </c>
      <c r="G19" s="22"/>
      <c r="H19" s="55">
        <v>14</v>
      </c>
      <c r="I19" s="52" t="s">
        <v>38</v>
      </c>
      <c r="J19" s="15">
        <v>0.02</v>
      </c>
      <c r="K19" s="15">
        <v>0.13</v>
      </c>
      <c r="L19" s="15">
        <v>0.32</v>
      </c>
      <c r="M19" s="22"/>
      <c r="N19" s="22"/>
      <c r="O19" s="22"/>
      <c r="P19" s="23"/>
      <c r="R19" s="6">
        <v>14</v>
      </c>
      <c r="S19" s="6">
        <v>0.19</v>
      </c>
      <c r="T19" s="6">
        <v>0.13</v>
      </c>
      <c r="U19" s="6">
        <v>0.19</v>
      </c>
      <c r="V19" s="2" t="s">
        <v>17</v>
      </c>
      <c r="AC19" s="6">
        <v>14</v>
      </c>
      <c r="AD19" s="12">
        <f t="shared" si="0"/>
        <v>0.21950925088590184</v>
      </c>
      <c r="AE19" s="12">
        <f t="shared" si="1"/>
        <v>0.18369997009348057</v>
      </c>
      <c r="AF19" s="12">
        <f t="shared" si="2"/>
        <v>1.3503425491333672</v>
      </c>
      <c r="AG19" s="15">
        <f t="shared" si="3"/>
        <v>2</v>
      </c>
      <c r="AH19" s="52" t="s">
        <v>17</v>
      </c>
      <c r="AJ19" s="52" t="s">
        <v>17</v>
      </c>
      <c r="AK19" s="15">
        <v>2</v>
      </c>
    </row>
    <row r="20" spans="1:37" ht="15.75" x14ac:dyDescent="0.25">
      <c r="A20" s="21"/>
      <c r="B20" s="14">
        <v>15</v>
      </c>
      <c r="C20" s="51" t="s">
        <v>34</v>
      </c>
      <c r="D20" s="14">
        <v>0.01</v>
      </c>
      <c r="E20" s="14">
        <v>0</v>
      </c>
      <c r="F20" s="14">
        <v>0.02</v>
      </c>
      <c r="G20" s="22"/>
      <c r="H20" s="55">
        <v>15</v>
      </c>
      <c r="I20" s="52" t="s">
        <v>40</v>
      </c>
      <c r="J20" s="15">
        <v>0.01</v>
      </c>
      <c r="K20" s="15">
        <v>0.3</v>
      </c>
      <c r="L20" s="15">
        <v>0.21</v>
      </c>
      <c r="M20" s="22"/>
      <c r="N20" s="22"/>
      <c r="O20" s="22"/>
      <c r="P20" s="23"/>
      <c r="R20" s="6">
        <v>15</v>
      </c>
      <c r="S20" s="6">
        <v>0.19</v>
      </c>
      <c r="T20" s="6">
        <v>0.13</v>
      </c>
      <c r="U20" s="6">
        <v>0.19</v>
      </c>
      <c r="V20" s="2" t="s">
        <v>18</v>
      </c>
      <c r="AC20" s="6">
        <v>15</v>
      </c>
      <c r="AD20" s="12">
        <f t="shared" si="0"/>
        <v>0.21950925088590184</v>
      </c>
      <c r="AE20" s="12">
        <f t="shared" si="1"/>
        <v>0.18369997009348057</v>
      </c>
      <c r="AF20" s="12">
        <f t="shared" si="2"/>
        <v>1.3503425491333672</v>
      </c>
      <c r="AG20" s="15">
        <f t="shared" si="3"/>
        <v>2</v>
      </c>
      <c r="AH20" s="52" t="s">
        <v>18</v>
      </c>
      <c r="AJ20" s="52" t="s">
        <v>18</v>
      </c>
      <c r="AK20" s="15">
        <v>2</v>
      </c>
    </row>
    <row r="21" spans="1:37" ht="15.75" x14ac:dyDescent="0.25">
      <c r="A21" s="21"/>
      <c r="B21" s="14">
        <v>16</v>
      </c>
      <c r="C21" s="51" t="s">
        <v>35</v>
      </c>
      <c r="D21" s="14">
        <v>0.01</v>
      </c>
      <c r="E21" s="14">
        <v>0.13</v>
      </c>
      <c r="F21" s="14">
        <v>0.02</v>
      </c>
      <c r="G21" s="22"/>
      <c r="H21" s="55">
        <v>16</v>
      </c>
      <c r="I21" s="52" t="s">
        <v>42</v>
      </c>
      <c r="J21" s="15">
        <v>0</v>
      </c>
      <c r="K21" s="15">
        <v>0.3</v>
      </c>
      <c r="L21" s="15">
        <v>0.1</v>
      </c>
      <c r="M21" s="22"/>
      <c r="N21" s="22"/>
      <c r="O21" s="22"/>
      <c r="P21" s="23"/>
      <c r="R21" s="6">
        <v>16</v>
      </c>
      <c r="S21" s="6">
        <v>0.3</v>
      </c>
      <c r="T21" s="6">
        <v>0.3</v>
      </c>
      <c r="U21" s="6">
        <v>0.28999999999999998</v>
      </c>
      <c r="V21" s="2" t="s">
        <v>19</v>
      </c>
      <c r="AC21" s="6">
        <v>16</v>
      </c>
      <c r="AD21" s="12">
        <f t="shared" si="0"/>
        <v>0.42077143075400864</v>
      </c>
      <c r="AE21" s="12">
        <f t="shared" si="1"/>
        <v>0.16730249088638857</v>
      </c>
      <c r="AF21" s="12">
        <f t="shared" si="2"/>
        <v>1.1362768148651101</v>
      </c>
      <c r="AG21" s="15">
        <f t="shared" si="3"/>
        <v>2</v>
      </c>
      <c r="AH21" s="52" t="s">
        <v>19</v>
      </c>
      <c r="AJ21" s="52" t="s">
        <v>19</v>
      </c>
      <c r="AK21" s="15">
        <v>2</v>
      </c>
    </row>
    <row r="22" spans="1:37" ht="15.75" x14ac:dyDescent="0.25">
      <c r="A22" s="21"/>
      <c r="B22" s="14">
        <v>17</v>
      </c>
      <c r="C22" s="51" t="s">
        <v>36</v>
      </c>
      <c r="D22" s="14">
        <v>0.01</v>
      </c>
      <c r="E22" s="14">
        <v>0.13</v>
      </c>
      <c r="F22" s="14">
        <v>0.02</v>
      </c>
      <c r="G22" s="22"/>
      <c r="H22" s="55">
        <v>17</v>
      </c>
      <c r="I22" s="52" t="s">
        <v>43</v>
      </c>
      <c r="J22" s="15">
        <v>7.0000000000000007E-2</v>
      </c>
      <c r="K22" s="15">
        <v>0.3</v>
      </c>
      <c r="L22" s="15">
        <v>0.05</v>
      </c>
      <c r="M22" s="22"/>
      <c r="N22" s="22"/>
      <c r="O22" s="22"/>
      <c r="P22" s="23"/>
      <c r="R22" s="6">
        <v>17</v>
      </c>
      <c r="S22" s="6">
        <v>0.19</v>
      </c>
      <c r="T22" s="6">
        <v>0.13</v>
      </c>
      <c r="U22" s="6">
        <v>0.19</v>
      </c>
      <c r="V22" s="2" t="s">
        <v>20</v>
      </c>
      <c r="AC22" s="6">
        <v>17</v>
      </c>
      <c r="AD22" s="12">
        <f t="shared" si="0"/>
        <v>0.21950925088590184</v>
      </c>
      <c r="AE22" s="12">
        <f t="shared" si="1"/>
        <v>0.18369997009348057</v>
      </c>
      <c r="AF22" s="12">
        <f t="shared" si="2"/>
        <v>1.3503425491333672</v>
      </c>
      <c r="AG22" s="15">
        <f t="shared" si="3"/>
        <v>2</v>
      </c>
      <c r="AH22" s="52" t="s">
        <v>20</v>
      </c>
      <c r="AJ22" s="52" t="s">
        <v>20</v>
      </c>
      <c r="AK22" s="15">
        <v>2</v>
      </c>
    </row>
    <row r="23" spans="1:37" ht="15.75" x14ac:dyDescent="0.25">
      <c r="A23" s="21"/>
      <c r="B23" s="14">
        <v>18</v>
      </c>
      <c r="C23" s="51" t="s">
        <v>37</v>
      </c>
      <c r="D23" s="14">
        <v>0.01</v>
      </c>
      <c r="E23" s="14">
        <v>0.13</v>
      </c>
      <c r="F23" s="14">
        <v>0.02</v>
      </c>
      <c r="G23" s="22"/>
      <c r="H23" s="55">
        <v>18</v>
      </c>
      <c r="I23" s="52" t="s">
        <v>46</v>
      </c>
      <c r="J23" s="15">
        <v>7.0000000000000007E-2</v>
      </c>
      <c r="K23" s="15">
        <v>0.3</v>
      </c>
      <c r="L23" s="15">
        <v>0.05</v>
      </c>
      <c r="M23" s="22"/>
      <c r="N23" s="22"/>
      <c r="O23" s="22"/>
      <c r="P23" s="23"/>
      <c r="R23" s="6">
        <v>18</v>
      </c>
      <c r="S23" s="6">
        <v>0.08</v>
      </c>
      <c r="T23" s="6">
        <v>0.13</v>
      </c>
      <c r="U23" s="6">
        <v>7.0000000000000007E-2</v>
      </c>
      <c r="V23" s="2" t="s">
        <v>21</v>
      </c>
      <c r="AC23" s="6">
        <v>18</v>
      </c>
      <c r="AD23" s="12">
        <f t="shared" si="0"/>
        <v>6.8023292829345897E-2</v>
      </c>
      <c r="AE23" s="12">
        <f t="shared" si="1"/>
        <v>0.23870276987433339</v>
      </c>
      <c r="AF23" s="12">
        <f t="shared" si="2"/>
        <v>1.4908135362948647</v>
      </c>
      <c r="AG23" s="14">
        <f t="shared" si="3"/>
        <v>1</v>
      </c>
      <c r="AH23" s="51" t="s">
        <v>21</v>
      </c>
      <c r="AJ23" s="51" t="s">
        <v>21</v>
      </c>
      <c r="AK23" s="14">
        <v>1</v>
      </c>
    </row>
    <row r="24" spans="1:37" ht="15.75" x14ac:dyDescent="0.25">
      <c r="A24" s="21"/>
      <c r="B24" s="14">
        <v>19</v>
      </c>
      <c r="C24" s="51" t="s">
        <v>39</v>
      </c>
      <c r="D24" s="14">
        <v>0.01</v>
      </c>
      <c r="E24" s="14">
        <v>0</v>
      </c>
      <c r="F24" s="14">
        <v>0.21</v>
      </c>
      <c r="G24" s="22"/>
      <c r="H24" s="22"/>
      <c r="I24" s="22"/>
      <c r="J24" s="22"/>
      <c r="K24" s="22"/>
      <c r="L24" s="22"/>
      <c r="M24" s="22"/>
      <c r="N24" s="22"/>
      <c r="O24" s="22"/>
      <c r="P24" s="23"/>
      <c r="R24" s="6">
        <v>19</v>
      </c>
      <c r="S24" s="6">
        <v>0.08</v>
      </c>
      <c r="T24" s="6">
        <v>0.13</v>
      </c>
      <c r="U24" s="6">
        <v>7.0000000000000007E-2</v>
      </c>
      <c r="V24" s="2" t="s">
        <v>22</v>
      </c>
      <c r="AC24" s="6">
        <v>19</v>
      </c>
      <c r="AD24" s="12">
        <f t="shared" si="0"/>
        <v>6.8023292829345897E-2</v>
      </c>
      <c r="AE24" s="12">
        <f t="shared" si="1"/>
        <v>0.23870276987433339</v>
      </c>
      <c r="AF24" s="12">
        <f t="shared" si="2"/>
        <v>1.4908135362948647</v>
      </c>
      <c r="AG24" s="14">
        <f t="shared" si="3"/>
        <v>1</v>
      </c>
      <c r="AH24" s="51" t="s">
        <v>22</v>
      </c>
      <c r="AJ24" s="51" t="s">
        <v>22</v>
      </c>
      <c r="AK24" s="14">
        <v>1</v>
      </c>
    </row>
    <row r="25" spans="1:37" ht="15.75" x14ac:dyDescent="0.25">
      <c r="A25" s="21"/>
      <c r="B25" s="14">
        <v>20</v>
      </c>
      <c r="C25" s="51" t="s">
        <v>41</v>
      </c>
      <c r="D25" s="14">
        <v>0</v>
      </c>
      <c r="E25" s="14">
        <v>0.13</v>
      </c>
      <c r="F25" s="14">
        <v>0.1</v>
      </c>
      <c r="G25" s="22"/>
      <c r="H25" s="22"/>
      <c r="I25" s="22"/>
      <c r="J25" s="22"/>
      <c r="K25" s="22"/>
      <c r="L25" s="22"/>
      <c r="M25" s="22"/>
      <c r="N25" s="22"/>
      <c r="O25" s="22"/>
      <c r="P25" s="23"/>
      <c r="R25" s="6">
        <v>20</v>
      </c>
      <c r="S25" s="6">
        <v>0.03</v>
      </c>
      <c r="T25" s="6">
        <v>0</v>
      </c>
      <c r="U25" s="6">
        <v>0.03</v>
      </c>
      <c r="V25" s="2" t="s">
        <v>23</v>
      </c>
      <c r="AC25" s="6">
        <v>20</v>
      </c>
      <c r="AD25" s="12">
        <f t="shared" si="0"/>
        <v>9.0506652140230279E-2</v>
      </c>
      <c r="AE25" s="12">
        <f t="shared" si="1"/>
        <v>0.37818442166504346</v>
      </c>
      <c r="AF25" s="12">
        <f t="shared" si="2"/>
        <v>1.6111564169875003</v>
      </c>
      <c r="AG25" s="14">
        <f t="shared" si="3"/>
        <v>1</v>
      </c>
      <c r="AH25" s="51" t="s">
        <v>23</v>
      </c>
      <c r="AJ25" s="51" t="s">
        <v>23</v>
      </c>
      <c r="AK25" s="14">
        <v>1</v>
      </c>
    </row>
    <row r="26" spans="1:37" ht="15.75" x14ac:dyDescent="0.25">
      <c r="A26" s="21"/>
      <c r="B26" s="14">
        <v>21</v>
      </c>
      <c r="C26" s="51" t="s">
        <v>44</v>
      </c>
      <c r="D26" s="14">
        <v>0.04</v>
      </c>
      <c r="E26" s="14">
        <v>0.13</v>
      </c>
      <c r="F26" s="14">
        <v>0.05</v>
      </c>
      <c r="G26" s="22"/>
      <c r="H26" s="22" t="s">
        <v>76</v>
      </c>
      <c r="I26" s="22"/>
      <c r="J26" s="22"/>
      <c r="K26" s="22"/>
      <c r="L26" s="22"/>
      <c r="M26" s="22"/>
      <c r="N26" s="22"/>
      <c r="O26" s="22"/>
      <c r="P26" s="23"/>
      <c r="R26" s="6">
        <v>21</v>
      </c>
      <c r="S26" s="6">
        <v>0.21</v>
      </c>
      <c r="T26" s="6">
        <v>0.25</v>
      </c>
      <c r="U26" s="6">
        <v>0.17</v>
      </c>
      <c r="V26" s="2" t="s">
        <v>24</v>
      </c>
      <c r="AC26" s="6">
        <v>21</v>
      </c>
      <c r="AD26" s="12">
        <f t="shared" si="0"/>
        <v>0.27100083778769513</v>
      </c>
      <c r="AE26" s="12">
        <f t="shared" si="1"/>
        <v>9.0989078166992129E-2</v>
      </c>
      <c r="AF26" s="12">
        <f t="shared" si="2"/>
        <v>1.2911332231803192</v>
      </c>
      <c r="AG26" s="15">
        <f t="shared" si="3"/>
        <v>2</v>
      </c>
      <c r="AH26" s="52" t="s">
        <v>24</v>
      </c>
      <c r="AJ26" s="52" t="s">
        <v>24</v>
      </c>
      <c r="AK26" s="15">
        <v>2</v>
      </c>
    </row>
    <row r="27" spans="1:37" ht="15.75" x14ac:dyDescent="0.25">
      <c r="A27" s="21"/>
      <c r="B27" s="14">
        <v>22</v>
      </c>
      <c r="C27" s="51" t="s">
        <v>45</v>
      </c>
      <c r="D27" s="14">
        <v>0.01</v>
      </c>
      <c r="E27" s="14">
        <v>0</v>
      </c>
      <c r="F27" s="14">
        <v>0.02</v>
      </c>
      <c r="G27" s="22"/>
      <c r="H27" s="16" t="s">
        <v>0</v>
      </c>
      <c r="I27" s="58" t="s">
        <v>83</v>
      </c>
      <c r="J27" s="16" t="s">
        <v>59</v>
      </c>
      <c r="K27" s="16" t="s">
        <v>61</v>
      </c>
      <c r="L27" s="57" t="s">
        <v>4</v>
      </c>
      <c r="M27" s="22"/>
      <c r="N27" s="22"/>
      <c r="O27" s="22"/>
      <c r="P27" s="23"/>
      <c r="R27" s="6">
        <v>22</v>
      </c>
      <c r="S27" s="6">
        <v>1</v>
      </c>
      <c r="T27" s="6">
        <v>1</v>
      </c>
      <c r="U27" s="6">
        <v>1</v>
      </c>
      <c r="V27" s="7" t="s">
        <v>25</v>
      </c>
      <c r="AC27" s="6">
        <v>22</v>
      </c>
      <c r="AD27" s="12">
        <f t="shared" si="0"/>
        <v>1.6375609117818848</v>
      </c>
      <c r="AE27" s="12">
        <f t="shared" si="1"/>
        <v>1.3485470004214459</v>
      </c>
      <c r="AF27" s="12">
        <f t="shared" si="2"/>
        <v>0.15500000000000003</v>
      </c>
      <c r="AG27" s="16">
        <f t="shared" si="3"/>
        <v>3</v>
      </c>
      <c r="AH27" s="53" t="s">
        <v>25</v>
      </c>
      <c r="AJ27" s="53" t="s">
        <v>25</v>
      </c>
      <c r="AK27" s="16">
        <v>3</v>
      </c>
    </row>
    <row r="28" spans="1:37" ht="15.75" x14ac:dyDescent="0.25">
      <c r="A28" s="21"/>
      <c r="B28" s="14">
        <v>23</v>
      </c>
      <c r="C28" s="51" t="s">
        <v>47</v>
      </c>
      <c r="D28" s="14">
        <v>0.04</v>
      </c>
      <c r="E28" s="14">
        <v>0.13</v>
      </c>
      <c r="F28" s="14">
        <v>0.05</v>
      </c>
      <c r="G28" s="22"/>
      <c r="H28" s="16">
        <v>1</v>
      </c>
      <c r="I28" s="53" t="s">
        <v>25</v>
      </c>
      <c r="J28" s="16">
        <v>1</v>
      </c>
      <c r="K28" s="16">
        <v>1</v>
      </c>
      <c r="L28" s="57">
        <v>1</v>
      </c>
      <c r="M28" s="22"/>
      <c r="N28" s="22"/>
      <c r="O28" s="22"/>
      <c r="P28" s="23"/>
      <c r="R28" s="6">
        <v>23</v>
      </c>
      <c r="S28" s="6">
        <v>1</v>
      </c>
      <c r="T28" s="6">
        <v>1</v>
      </c>
      <c r="U28" s="6">
        <v>1</v>
      </c>
      <c r="V28" s="2" t="s">
        <v>26</v>
      </c>
      <c r="AC28" s="6">
        <v>23</v>
      </c>
      <c r="AD28" s="12">
        <f t="shared" si="0"/>
        <v>1.6375609117818848</v>
      </c>
      <c r="AE28" s="12">
        <f t="shared" si="1"/>
        <v>1.3485470004214459</v>
      </c>
      <c r="AF28" s="12">
        <f t="shared" si="2"/>
        <v>0.15500000000000003</v>
      </c>
      <c r="AG28" s="16">
        <f t="shared" si="3"/>
        <v>3</v>
      </c>
      <c r="AH28" s="53" t="s">
        <v>26</v>
      </c>
      <c r="AJ28" s="53" t="s">
        <v>26</v>
      </c>
      <c r="AK28" s="16">
        <v>3</v>
      </c>
    </row>
    <row r="29" spans="1:37" ht="15.75" x14ac:dyDescent="0.25">
      <c r="A29" s="21"/>
      <c r="B29" s="14">
        <v>24</v>
      </c>
      <c r="C29" s="51" t="s">
        <v>48</v>
      </c>
      <c r="D29" s="14">
        <v>0.04</v>
      </c>
      <c r="E29" s="14">
        <v>0</v>
      </c>
      <c r="F29" s="14">
        <v>0.01</v>
      </c>
      <c r="G29" s="22"/>
      <c r="H29" s="16">
        <v>2</v>
      </c>
      <c r="I29" s="53" t="s">
        <v>26</v>
      </c>
      <c r="J29" s="16">
        <v>1</v>
      </c>
      <c r="K29" s="16">
        <v>1</v>
      </c>
      <c r="L29" s="57">
        <v>1</v>
      </c>
      <c r="M29" s="22"/>
      <c r="N29" s="22"/>
      <c r="O29" s="22"/>
      <c r="P29" s="23"/>
      <c r="R29" s="6">
        <v>24</v>
      </c>
      <c r="S29" s="6">
        <v>0.32</v>
      </c>
      <c r="T29" s="6">
        <v>0.25</v>
      </c>
      <c r="U29" s="6">
        <v>0.41</v>
      </c>
      <c r="V29" s="2" t="s">
        <v>27</v>
      </c>
      <c r="AC29" s="6">
        <v>24</v>
      </c>
      <c r="AD29" s="12">
        <f t="shared" si="0"/>
        <v>0.49344129460807168</v>
      </c>
      <c r="AE29" s="12">
        <f t="shared" si="1"/>
        <v>0.26691886222660566</v>
      </c>
      <c r="AF29" s="12">
        <f t="shared" si="2"/>
        <v>1.0791315953117118</v>
      </c>
      <c r="AG29" s="15">
        <f t="shared" si="3"/>
        <v>2</v>
      </c>
      <c r="AH29" s="52" t="s">
        <v>27</v>
      </c>
      <c r="AJ29" s="52" t="s">
        <v>27</v>
      </c>
      <c r="AK29" s="15">
        <v>2</v>
      </c>
    </row>
    <row r="30" spans="1:37" ht="15.75" x14ac:dyDescent="0.25">
      <c r="A30" s="21"/>
      <c r="B30" s="14">
        <v>25</v>
      </c>
      <c r="C30" s="51" t="s">
        <v>49</v>
      </c>
      <c r="D30" s="14">
        <v>0.04</v>
      </c>
      <c r="E30" s="14">
        <v>0</v>
      </c>
      <c r="F30" s="14">
        <v>0.05</v>
      </c>
      <c r="G30" s="22"/>
      <c r="H30" s="16">
        <v>3</v>
      </c>
      <c r="I30" s="53" t="s">
        <v>28</v>
      </c>
      <c r="J30" s="16">
        <v>1</v>
      </c>
      <c r="K30" s="16">
        <v>1</v>
      </c>
      <c r="L30" s="57">
        <v>1</v>
      </c>
      <c r="M30" s="22"/>
      <c r="N30" s="22"/>
      <c r="O30" s="22"/>
      <c r="P30" s="23"/>
      <c r="R30" s="6">
        <v>25</v>
      </c>
      <c r="S30" s="6">
        <v>1</v>
      </c>
      <c r="T30" s="6">
        <v>1</v>
      </c>
      <c r="U30" s="6">
        <v>1</v>
      </c>
      <c r="V30" s="2" t="s">
        <v>28</v>
      </c>
      <c r="AC30" s="6">
        <v>25</v>
      </c>
      <c r="AD30" s="12">
        <f t="shared" si="0"/>
        <v>1.6375609117818848</v>
      </c>
      <c r="AE30" s="12">
        <f t="shared" si="1"/>
        <v>1.3485470004214459</v>
      </c>
      <c r="AF30" s="12">
        <f t="shared" si="2"/>
        <v>0.15500000000000003</v>
      </c>
      <c r="AG30" s="16">
        <f t="shared" si="3"/>
        <v>3</v>
      </c>
      <c r="AH30" s="53" t="s">
        <v>28</v>
      </c>
      <c r="AJ30" s="53" t="s">
        <v>28</v>
      </c>
      <c r="AK30" s="16">
        <v>3</v>
      </c>
    </row>
    <row r="31" spans="1:37" ht="15.75" x14ac:dyDescent="0.25">
      <c r="A31" s="21"/>
      <c r="B31" s="14">
        <v>26</v>
      </c>
      <c r="C31" s="51" t="s">
        <v>50</v>
      </c>
      <c r="D31" s="14">
        <v>0.27</v>
      </c>
      <c r="E31" s="14">
        <v>0</v>
      </c>
      <c r="F31" s="14">
        <v>0.05</v>
      </c>
      <c r="G31" s="22"/>
      <c r="H31" s="16">
        <v>4</v>
      </c>
      <c r="I31" s="53" t="s">
        <v>30</v>
      </c>
      <c r="J31" s="16">
        <v>1</v>
      </c>
      <c r="K31" s="16">
        <v>0.38</v>
      </c>
      <c r="L31" s="57">
        <v>1</v>
      </c>
      <c r="M31" s="22"/>
      <c r="N31" s="22"/>
      <c r="O31" s="22"/>
      <c r="P31" s="23"/>
      <c r="R31" s="6">
        <v>26</v>
      </c>
      <c r="S31" s="6">
        <v>0.03</v>
      </c>
      <c r="T31" s="6">
        <v>0.75</v>
      </c>
      <c r="U31" s="6">
        <v>0.06</v>
      </c>
      <c r="V31" s="2" t="s">
        <v>148</v>
      </c>
      <c r="AC31" s="6">
        <v>26</v>
      </c>
      <c r="AD31" s="12">
        <f t="shared" si="0"/>
        <v>0.6606047206452399</v>
      </c>
      <c r="AE31" s="12">
        <f t="shared" si="1"/>
        <v>0.48196485707651981</v>
      </c>
      <c r="AF31" s="12">
        <f t="shared" si="2"/>
        <v>1.3540771765302004</v>
      </c>
      <c r="AG31" s="15">
        <f t="shared" si="3"/>
        <v>2</v>
      </c>
      <c r="AH31" s="52" t="s">
        <v>148</v>
      </c>
      <c r="AJ31" s="52" t="s">
        <v>148</v>
      </c>
      <c r="AK31" s="15">
        <v>2</v>
      </c>
    </row>
    <row r="32" spans="1:37" ht="15.75" x14ac:dyDescent="0.25">
      <c r="A32" s="21"/>
      <c r="B32" s="14">
        <v>27</v>
      </c>
      <c r="C32" s="51" t="s">
        <v>51</v>
      </c>
      <c r="D32" s="14">
        <v>0.04</v>
      </c>
      <c r="E32" s="14">
        <v>0.13</v>
      </c>
      <c r="F32" s="14">
        <v>0.02</v>
      </c>
      <c r="G32" s="22"/>
      <c r="H32" s="22"/>
      <c r="I32" s="22"/>
      <c r="J32" s="22"/>
      <c r="K32" s="22"/>
      <c r="L32" s="22"/>
      <c r="M32" s="22"/>
      <c r="N32" s="22"/>
      <c r="O32" s="22"/>
      <c r="P32" s="23"/>
      <c r="R32" s="6">
        <v>27</v>
      </c>
      <c r="S32" s="6">
        <v>0.12</v>
      </c>
      <c r="T32" s="6">
        <v>0.5</v>
      </c>
      <c r="U32" s="6">
        <v>0.32</v>
      </c>
      <c r="V32" s="2" t="s">
        <v>29</v>
      </c>
      <c r="AC32" s="6">
        <v>27</v>
      </c>
      <c r="AD32" s="12">
        <f t="shared" si="0"/>
        <v>0.5031813332006988</v>
      </c>
      <c r="AE32" s="12">
        <f t="shared" si="1"/>
        <v>0.22301248373406052</v>
      </c>
      <c r="AF32" s="12">
        <f t="shared" si="2"/>
        <v>1.1643989866021009</v>
      </c>
      <c r="AG32" s="15">
        <f t="shared" si="3"/>
        <v>2</v>
      </c>
      <c r="AH32" s="52" t="s">
        <v>29</v>
      </c>
      <c r="AJ32" s="52" t="s">
        <v>29</v>
      </c>
      <c r="AK32" s="15">
        <v>2</v>
      </c>
    </row>
    <row r="33" spans="1:37" ht="15.75" x14ac:dyDescent="0.25">
      <c r="A33" s="21"/>
      <c r="B33" s="14">
        <v>28</v>
      </c>
      <c r="C33" s="51" t="s">
        <v>52</v>
      </c>
      <c r="D33" s="14">
        <v>7.0000000000000007E-2</v>
      </c>
      <c r="E33" s="14">
        <v>0.13</v>
      </c>
      <c r="F33" s="14">
        <v>0.05</v>
      </c>
      <c r="G33" s="22"/>
      <c r="H33" s="22"/>
      <c r="I33" s="22"/>
      <c r="J33" s="22"/>
      <c r="K33" s="22"/>
      <c r="L33" s="22"/>
      <c r="M33" s="22"/>
      <c r="N33" s="22"/>
      <c r="O33" s="22"/>
      <c r="P33" s="23"/>
      <c r="R33" s="6">
        <v>28</v>
      </c>
      <c r="S33" s="6">
        <v>1</v>
      </c>
      <c r="T33" s="6">
        <v>0.38</v>
      </c>
      <c r="U33" s="6">
        <v>1</v>
      </c>
      <c r="V33" s="2" t="s">
        <v>30</v>
      </c>
      <c r="AC33" s="6">
        <v>28</v>
      </c>
      <c r="AD33" s="12">
        <f t="shared" si="0"/>
        <v>1.3918199893136545</v>
      </c>
      <c r="AE33" s="12">
        <f t="shared" si="1"/>
        <v>1.1601729330439929</v>
      </c>
      <c r="AF33" s="12">
        <f t="shared" si="2"/>
        <v>0.46499999999999997</v>
      </c>
      <c r="AG33" s="16">
        <f t="shared" si="3"/>
        <v>3</v>
      </c>
      <c r="AH33" s="53" t="s">
        <v>30</v>
      </c>
      <c r="AJ33" s="53" t="s">
        <v>30</v>
      </c>
      <c r="AK33" s="16">
        <v>3</v>
      </c>
    </row>
    <row r="34" spans="1:37" ht="16.5" thickBot="1" x14ac:dyDescent="0.3">
      <c r="A34" s="33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R34" s="6">
        <v>29</v>
      </c>
      <c r="S34" s="6">
        <v>0.22</v>
      </c>
      <c r="T34" s="6">
        <v>0.3</v>
      </c>
      <c r="U34" s="6">
        <v>0.4</v>
      </c>
      <c r="V34" s="2" t="s">
        <v>31</v>
      </c>
      <c r="AC34" s="6">
        <v>29</v>
      </c>
      <c r="AD34" s="12">
        <f t="shared" si="0"/>
        <v>0.45533977557917099</v>
      </c>
      <c r="AE34" s="12">
        <f t="shared" si="1"/>
        <v>0.20155261543855857</v>
      </c>
      <c r="AF34" s="12">
        <f t="shared" si="2"/>
        <v>1.1249111075991738</v>
      </c>
      <c r="AG34" s="15">
        <f t="shared" si="3"/>
        <v>2</v>
      </c>
      <c r="AH34" s="52" t="s">
        <v>31</v>
      </c>
      <c r="AJ34" s="52" t="s">
        <v>31</v>
      </c>
      <c r="AK34" s="15">
        <v>2</v>
      </c>
    </row>
    <row r="35" spans="1:37" ht="15.75" x14ac:dyDescent="0.25">
      <c r="R35" s="6">
        <v>30</v>
      </c>
      <c r="S35" s="6">
        <v>0.01</v>
      </c>
      <c r="T35" s="6">
        <v>0</v>
      </c>
      <c r="U35" s="6">
        <v>0.02</v>
      </c>
      <c r="V35" s="2" t="s">
        <v>32</v>
      </c>
      <c r="AC35" s="6">
        <v>30</v>
      </c>
      <c r="AD35" s="12">
        <f t="shared" si="0"/>
        <v>9.5124113340285643E-2</v>
      </c>
      <c r="AE35" s="12">
        <f t="shared" si="1"/>
        <v>0.38994459878738769</v>
      </c>
      <c r="AF35" s="12">
        <f t="shared" si="2"/>
        <v>1.629271309512323</v>
      </c>
      <c r="AG35" s="14">
        <f t="shared" si="3"/>
        <v>1</v>
      </c>
      <c r="AH35" s="51" t="s">
        <v>32</v>
      </c>
      <c r="AJ35" s="51" t="s">
        <v>32</v>
      </c>
      <c r="AK35" s="14">
        <v>1</v>
      </c>
    </row>
    <row r="36" spans="1:37" ht="15.75" x14ac:dyDescent="0.25">
      <c r="R36" s="6">
        <v>31</v>
      </c>
      <c r="S36" s="6">
        <v>0.01</v>
      </c>
      <c r="T36" s="6">
        <v>0.3</v>
      </c>
      <c r="U36" s="6">
        <v>0.02</v>
      </c>
      <c r="V36" s="2" t="s">
        <v>33</v>
      </c>
      <c r="AC36" s="6">
        <v>31</v>
      </c>
      <c r="AD36" s="12">
        <f t="shared" si="0"/>
        <v>0.2127507524147946</v>
      </c>
      <c r="AE36" s="12">
        <f t="shared" si="1"/>
        <v>0.23816686753224814</v>
      </c>
      <c r="AF36" s="12">
        <f t="shared" si="2"/>
        <v>1.4958358867201975</v>
      </c>
      <c r="AG36" s="14">
        <f t="shared" si="3"/>
        <v>1</v>
      </c>
      <c r="AH36" s="51" t="s">
        <v>33</v>
      </c>
      <c r="AJ36" s="51" t="s">
        <v>33</v>
      </c>
      <c r="AK36" s="14">
        <v>1</v>
      </c>
    </row>
    <row r="37" spans="1:37" ht="15.75" x14ac:dyDescent="0.25">
      <c r="R37" s="6">
        <v>32</v>
      </c>
      <c r="S37" s="6">
        <v>0.01</v>
      </c>
      <c r="T37" s="6">
        <v>0</v>
      </c>
      <c r="U37" s="6">
        <v>0.02</v>
      </c>
      <c r="V37" s="2" t="s">
        <v>34</v>
      </c>
      <c r="AC37" s="6">
        <v>32</v>
      </c>
      <c r="AD37" s="12">
        <f t="shared" si="0"/>
        <v>9.5124113340285643E-2</v>
      </c>
      <c r="AE37" s="12">
        <f t="shared" si="1"/>
        <v>0.38994459878738769</v>
      </c>
      <c r="AF37" s="12">
        <f t="shared" si="2"/>
        <v>1.629271309512323</v>
      </c>
      <c r="AG37" s="14">
        <f t="shared" si="3"/>
        <v>1</v>
      </c>
      <c r="AH37" s="51" t="s">
        <v>34</v>
      </c>
      <c r="AJ37" s="51" t="s">
        <v>34</v>
      </c>
      <c r="AK37" s="14">
        <v>1</v>
      </c>
    </row>
    <row r="38" spans="1:37" ht="15.75" x14ac:dyDescent="0.25">
      <c r="R38" s="6">
        <v>33</v>
      </c>
      <c r="S38" s="6">
        <v>0.01</v>
      </c>
      <c r="T38" s="6">
        <v>0.13</v>
      </c>
      <c r="U38" s="6">
        <v>0.02</v>
      </c>
      <c r="V38" s="2" t="s">
        <v>35</v>
      </c>
      <c r="AC38" s="6">
        <v>33</v>
      </c>
      <c r="AD38" s="12">
        <f t="shared" si="0"/>
        <v>5.1395078379477696E-2</v>
      </c>
      <c r="AE38" s="12">
        <f t="shared" si="1"/>
        <v>0.29773424225699274</v>
      </c>
      <c r="AF38" s="12">
        <f t="shared" si="2"/>
        <v>1.5657985183285874</v>
      </c>
      <c r="AG38" s="14">
        <f t="shared" si="3"/>
        <v>1</v>
      </c>
      <c r="AH38" s="51" t="s">
        <v>35</v>
      </c>
      <c r="AJ38" s="51" t="s">
        <v>35</v>
      </c>
      <c r="AK38" s="14">
        <v>1</v>
      </c>
    </row>
    <row r="39" spans="1:37" ht="15.75" x14ac:dyDescent="0.25">
      <c r="R39" s="6">
        <v>34</v>
      </c>
      <c r="S39" s="6">
        <v>0.01</v>
      </c>
      <c r="T39" s="6">
        <v>0.13</v>
      </c>
      <c r="U39" s="6">
        <v>0.02</v>
      </c>
      <c r="V39" s="2" t="s">
        <v>36</v>
      </c>
      <c r="AC39" s="6">
        <v>34</v>
      </c>
      <c r="AD39" s="12">
        <f t="shared" si="0"/>
        <v>5.1395078379477696E-2</v>
      </c>
      <c r="AE39" s="12">
        <f t="shared" si="1"/>
        <v>0.29773424225699274</v>
      </c>
      <c r="AF39" s="12">
        <f t="shared" si="2"/>
        <v>1.5657985183285874</v>
      </c>
      <c r="AG39" s="14">
        <f t="shared" si="3"/>
        <v>1</v>
      </c>
      <c r="AH39" s="51" t="s">
        <v>36</v>
      </c>
      <c r="AJ39" s="51" t="s">
        <v>36</v>
      </c>
      <c r="AK39" s="14">
        <v>1</v>
      </c>
    </row>
    <row r="40" spans="1:37" ht="15.75" x14ac:dyDescent="0.25">
      <c r="R40" s="6">
        <v>35</v>
      </c>
      <c r="S40" s="6">
        <v>0.01</v>
      </c>
      <c r="T40" s="6">
        <v>0.13</v>
      </c>
      <c r="U40" s="6">
        <v>0.02</v>
      </c>
      <c r="V40" s="2" t="s">
        <v>37</v>
      </c>
      <c r="AC40" s="6">
        <v>35</v>
      </c>
      <c r="AD40" s="12">
        <f t="shared" si="0"/>
        <v>5.1395078379477696E-2</v>
      </c>
      <c r="AE40" s="12">
        <f t="shared" si="1"/>
        <v>0.29773424225699274</v>
      </c>
      <c r="AF40" s="12">
        <f t="shared" si="2"/>
        <v>1.5657985183285874</v>
      </c>
      <c r="AG40" s="14">
        <f t="shared" si="3"/>
        <v>1</v>
      </c>
      <c r="AH40" s="51" t="s">
        <v>37</v>
      </c>
      <c r="AJ40" s="51" t="s">
        <v>37</v>
      </c>
      <c r="AK40" s="14">
        <v>1</v>
      </c>
    </row>
    <row r="41" spans="1:37" ht="15.75" x14ac:dyDescent="0.25">
      <c r="R41" s="6">
        <v>36</v>
      </c>
      <c r="S41" s="6">
        <v>0.02</v>
      </c>
      <c r="T41" s="6">
        <v>0.13</v>
      </c>
      <c r="U41" s="6">
        <v>0.32</v>
      </c>
      <c r="V41" s="2" t="s">
        <v>38</v>
      </c>
      <c r="AC41" s="6">
        <v>36</v>
      </c>
      <c r="AD41" s="12">
        <f t="shared" si="0"/>
        <v>0.28106689050611339</v>
      </c>
      <c r="AE41" s="12">
        <f t="shared" si="1"/>
        <v>0.24875492426418214</v>
      </c>
      <c r="AF41" s="12">
        <f t="shared" si="2"/>
        <v>1.3906922736536649</v>
      </c>
      <c r="AG41" s="15">
        <f t="shared" si="3"/>
        <v>2</v>
      </c>
      <c r="AH41" s="52" t="s">
        <v>38</v>
      </c>
      <c r="AJ41" s="52" t="s">
        <v>38</v>
      </c>
      <c r="AK41" s="15">
        <v>2</v>
      </c>
    </row>
    <row r="42" spans="1:37" ht="15.75" x14ac:dyDescent="0.25">
      <c r="R42" s="6">
        <v>37</v>
      </c>
      <c r="S42" s="6">
        <v>0.01</v>
      </c>
      <c r="T42" s="6">
        <v>0</v>
      </c>
      <c r="U42" s="6">
        <v>0.21</v>
      </c>
      <c r="V42" s="2" t="s">
        <v>39</v>
      </c>
      <c r="AC42" s="6">
        <v>37</v>
      </c>
      <c r="AD42" s="12">
        <f t="shared" si="0"/>
        <v>0.19166197125274953</v>
      </c>
      <c r="AE42" s="12">
        <f t="shared" si="1"/>
        <v>0.34052428712715449</v>
      </c>
      <c r="AF42" s="12">
        <f t="shared" si="2"/>
        <v>1.5225718373856783</v>
      </c>
      <c r="AG42" s="14">
        <f t="shared" si="3"/>
        <v>1</v>
      </c>
      <c r="AH42" s="51" t="s">
        <v>39</v>
      </c>
      <c r="AJ42" s="51" t="s">
        <v>39</v>
      </c>
      <c r="AK42" s="14">
        <v>1</v>
      </c>
    </row>
    <row r="43" spans="1:37" ht="15.75" x14ac:dyDescent="0.25">
      <c r="R43" s="6">
        <v>38</v>
      </c>
      <c r="S43" s="6">
        <v>0.01</v>
      </c>
      <c r="T43" s="6">
        <v>0.3</v>
      </c>
      <c r="U43" s="6">
        <v>0.21</v>
      </c>
      <c r="V43" s="2" t="s">
        <v>40</v>
      </c>
      <c r="AC43" s="6">
        <v>38</v>
      </c>
      <c r="AD43" s="12">
        <f t="shared" si="0"/>
        <v>0.27008997933795231</v>
      </c>
      <c r="AE43" s="12">
        <f t="shared" si="1"/>
        <v>0.1436086932957871</v>
      </c>
      <c r="AF43" s="12">
        <f t="shared" si="2"/>
        <v>1.3788491578124127</v>
      </c>
      <c r="AG43" s="15">
        <f t="shared" si="3"/>
        <v>2</v>
      </c>
      <c r="AH43" s="52" t="s">
        <v>40</v>
      </c>
      <c r="AJ43" s="52" t="s">
        <v>40</v>
      </c>
      <c r="AK43" s="15">
        <v>2</v>
      </c>
    </row>
    <row r="44" spans="1:37" ht="15.75" x14ac:dyDescent="0.25">
      <c r="R44" s="6">
        <v>39</v>
      </c>
      <c r="S44" s="6">
        <v>0</v>
      </c>
      <c r="T44" s="6">
        <v>0.13</v>
      </c>
      <c r="U44" s="6">
        <v>0.1</v>
      </c>
      <c r="V44" s="2" t="s">
        <v>41</v>
      </c>
      <c r="AC44" s="6">
        <v>39</v>
      </c>
      <c r="AD44" s="12">
        <f t="shared" si="0"/>
        <v>7.7818633989028413E-2</v>
      </c>
      <c r="AE44" s="12">
        <f t="shared" si="1"/>
        <v>0.26002374060653055</v>
      </c>
      <c r="AF44" s="12">
        <f t="shared" si="2"/>
        <v>1.5235566940550653</v>
      </c>
      <c r="AG44" s="14">
        <f t="shared" si="3"/>
        <v>1</v>
      </c>
      <c r="AH44" s="51" t="s">
        <v>41</v>
      </c>
      <c r="AJ44" s="51" t="s">
        <v>41</v>
      </c>
      <c r="AK44" s="14">
        <v>1</v>
      </c>
    </row>
    <row r="45" spans="1:37" ht="15.75" x14ac:dyDescent="0.25">
      <c r="R45" s="6">
        <v>40</v>
      </c>
      <c r="S45" s="6">
        <v>0</v>
      </c>
      <c r="T45" s="6">
        <v>0.3</v>
      </c>
      <c r="U45" s="6">
        <v>0.1</v>
      </c>
      <c r="V45" s="2" t="s">
        <v>42</v>
      </c>
      <c r="AC45" s="6">
        <v>40</v>
      </c>
      <c r="AD45" s="12">
        <f t="shared" si="0"/>
        <v>0.22062902884105468</v>
      </c>
      <c r="AE45" s="12">
        <f t="shared" si="1"/>
        <v>0.18891829836410792</v>
      </c>
      <c r="AF45" s="12">
        <f t="shared" si="2"/>
        <v>1.4515595061863638</v>
      </c>
      <c r="AG45" s="15">
        <f t="shared" si="3"/>
        <v>2</v>
      </c>
      <c r="AH45" s="52" t="s">
        <v>42</v>
      </c>
      <c r="AJ45" s="52" t="s">
        <v>42</v>
      </c>
      <c r="AK45" s="15">
        <v>2</v>
      </c>
    </row>
    <row r="46" spans="1:37" ht="15.75" x14ac:dyDescent="0.25">
      <c r="R46" s="6">
        <v>41</v>
      </c>
      <c r="S46" s="6">
        <v>7.0000000000000007E-2</v>
      </c>
      <c r="T46" s="6">
        <v>0.3</v>
      </c>
      <c r="U46" s="6">
        <v>0.05</v>
      </c>
      <c r="V46" s="2" t="s">
        <v>43</v>
      </c>
      <c r="AC46" s="6">
        <v>41</v>
      </c>
      <c r="AD46" s="12">
        <f t="shared" si="0"/>
        <v>0.21375559426979368</v>
      </c>
      <c r="AE46" s="12">
        <f t="shared" si="1"/>
        <v>0.18061964674454284</v>
      </c>
      <c r="AF46" s="12">
        <f t="shared" si="2"/>
        <v>1.4368107043031104</v>
      </c>
      <c r="AG46" s="15">
        <f t="shared" si="3"/>
        <v>2</v>
      </c>
      <c r="AH46" s="52" t="s">
        <v>43</v>
      </c>
      <c r="AJ46" s="52" t="s">
        <v>43</v>
      </c>
      <c r="AK46" s="15">
        <v>2</v>
      </c>
    </row>
    <row r="47" spans="1:37" ht="15.75" x14ac:dyDescent="0.25">
      <c r="R47" s="6">
        <v>42</v>
      </c>
      <c r="S47" s="6">
        <v>0.04</v>
      </c>
      <c r="T47" s="6">
        <v>0.13</v>
      </c>
      <c r="U47" s="6">
        <v>0.05</v>
      </c>
      <c r="V47" s="2" t="s">
        <v>44</v>
      </c>
      <c r="AC47" s="6">
        <v>42</v>
      </c>
      <c r="AD47" s="12">
        <f t="shared" si="0"/>
        <v>4.173073305889384E-2</v>
      </c>
      <c r="AE47" s="12">
        <f t="shared" si="1"/>
        <v>0.26541604889747272</v>
      </c>
      <c r="AF47" s="12">
        <f t="shared" si="2"/>
        <v>1.5281770185420274</v>
      </c>
      <c r="AG47" s="14">
        <f t="shared" si="3"/>
        <v>1</v>
      </c>
      <c r="AH47" s="51" t="s">
        <v>44</v>
      </c>
      <c r="AJ47" s="51" t="s">
        <v>44</v>
      </c>
      <c r="AK47" s="14">
        <v>1</v>
      </c>
    </row>
    <row r="48" spans="1:37" ht="15.75" x14ac:dyDescent="0.25">
      <c r="R48" s="6">
        <v>43</v>
      </c>
      <c r="S48" s="6">
        <v>0.01</v>
      </c>
      <c r="T48" s="6">
        <v>0</v>
      </c>
      <c r="U48" s="6">
        <v>0.02</v>
      </c>
      <c r="V48" s="2" t="s">
        <v>45</v>
      </c>
      <c r="AC48" s="6">
        <v>43</v>
      </c>
      <c r="AD48" s="12">
        <f t="shared" si="0"/>
        <v>9.5124113340285643E-2</v>
      </c>
      <c r="AE48" s="12">
        <f t="shared" si="1"/>
        <v>0.38994459878738769</v>
      </c>
      <c r="AF48" s="12">
        <f t="shared" si="2"/>
        <v>1.629271309512323</v>
      </c>
      <c r="AG48" s="14">
        <f t="shared" si="3"/>
        <v>1</v>
      </c>
      <c r="AH48" s="51" t="s">
        <v>45</v>
      </c>
      <c r="AJ48" s="51" t="s">
        <v>45</v>
      </c>
      <c r="AK48" s="14">
        <v>1</v>
      </c>
    </row>
    <row r="49" spans="18:37" ht="15.75" x14ac:dyDescent="0.25">
      <c r="R49" s="6">
        <v>44</v>
      </c>
      <c r="S49" s="6">
        <v>7.0000000000000007E-2</v>
      </c>
      <c r="T49" s="6">
        <v>0.3</v>
      </c>
      <c r="U49" s="6">
        <v>0.05</v>
      </c>
      <c r="V49" s="2" t="s">
        <v>46</v>
      </c>
      <c r="AC49" s="6">
        <v>44</v>
      </c>
      <c r="AD49" s="12">
        <f t="shared" si="0"/>
        <v>0.21375559426979368</v>
      </c>
      <c r="AE49" s="12">
        <f t="shared" si="1"/>
        <v>0.18061964674454284</v>
      </c>
      <c r="AF49" s="12">
        <f t="shared" si="2"/>
        <v>1.4368107043031104</v>
      </c>
      <c r="AG49" s="15">
        <f t="shared" si="3"/>
        <v>2</v>
      </c>
      <c r="AH49" s="52" t="s">
        <v>46</v>
      </c>
      <c r="AJ49" s="52" t="s">
        <v>46</v>
      </c>
      <c r="AK49" s="15">
        <v>2</v>
      </c>
    </row>
    <row r="50" spans="18:37" ht="15.75" x14ac:dyDescent="0.25">
      <c r="R50" s="6">
        <v>45</v>
      </c>
      <c r="S50" s="6">
        <v>0.04</v>
      </c>
      <c r="T50" s="6">
        <v>0.13</v>
      </c>
      <c r="U50" s="6">
        <v>0.05</v>
      </c>
      <c r="V50" s="2" t="s">
        <v>47</v>
      </c>
      <c r="AC50" s="6">
        <v>45</v>
      </c>
      <c r="AD50" s="12">
        <f t="shared" si="0"/>
        <v>4.173073305889384E-2</v>
      </c>
      <c r="AE50" s="12">
        <f t="shared" si="1"/>
        <v>0.26541604889747272</v>
      </c>
      <c r="AF50" s="12">
        <f t="shared" si="2"/>
        <v>1.5281770185420274</v>
      </c>
      <c r="AG50" s="14">
        <f t="shared" si="3"/>
        <v>1</v>
      </c>
      <c r="AH50" s="51" t="s">
        <v>47</v>
      </c>
      <c r="AJ50" s="51" t="s">
        <v>47</v>
      </c>
      <c r="AK50" s="14">
        <v>1</v>
      </c>
    </row>
    <row r="51" spans="18:37" ht="15.75" x14ac:dyDescent="0.25">
      <c r="R51" s="6">
        <v>46</v>
      </c>
      <c r="S51" s="6">
        <v>0.04</v>
      </c>
      <c r="T51" s="6">
        <v>0</v>
      </c>
      <c r="U51" s="6">
        <v>0.01</v>
      </c>
      <c r="V51" s="2" t="s">
        <v>48</v>
      </c>
      <c r="AC51" s="6">
        <v>46</v>
      </c>
      <c r="AD51" s="12">
        <f t="shared" si="0"/>
        <v>9.5498824653521677E-2</v>
      </c>
      <c r="AE51" s="12">
        <f t="shared" si="1"/>
        <v>0.38504128366118967</v>
      </c>
      <c r="AF51" s="12">
        <f t="shared" si="2"/>
        <v>1.6173203145944837</v>
      </c>
      <c r="AG51" s="14">
        <f t="shared" si="3"/>
        <v>1</v>
      </c>
      <c r="AH51" s="51" t="s">
        <v>48</v>
      </c>
      <c r="AJ51" s="51" t="s">
        <v>48</v>
      </c>
      <c r="AK51" s="14">
        <v>1</v>
      </c>
    </row>
    <row r="52" spans="18:37" ht="15.75" x14ac:dyDescent="0.25">
      <c r="R52" s="6">
        <v>47</v>
      </c>
      <c r="S52" s="6">
        <v>0.04</v>
      </c>
      <c r="T52" s="6">
        <v>0</v>
      </c>
      <c r="U52" s="6">
        <v>0.05</v>
      </c>
      <c r="V52" s="2" t="s">
        <v>49</v>
      </c>
      <c r="AC52" s="6">
        <v>47</v>
      </c>
      <c r="AD52" s="12">
        <f t="shared" si="0"/>
        <v>9.0269579254450436E-2</v>
      </c>
      <c r="AE52" s="12">
        <f t="shared" si="1"/>
        <v>0.36586444227808845</v>
      </c>
      <c r="AF52" s="12">
        <f t="shared" si="2"/>
        <v>1.5931493966354819</v>
      </c>
      <c r="AG52" s="14">
        <f t="shared" si="3"/>
        <v>1</v>
      </c>
      <c r="AH52" s="51" t="s">
        <v>49</v>
      </c>
      <c r="AJ52" s="51" t="s">
        <v>49</v>
      </c>
      <c r="AK52" s="14">
        <v>1</v>
      </c>
    </row>
    <row r="53" spans="18:37" ht="15.75" x14ac:dyDescent="0.25">
      <c r="R53" s="6">
        <v>48</v>
      </c>
      <c r="S53" s="6">
        <v>0.27</v>
      </c>
      <c r="T53" s="6">
        <v>0</v>
      </c>
      <c r="U53" s="6">
        <v>0.05</v>
      </c>
      <c r="V53" s="2" t="s">
        <v>50</v>
      </c>
      <c r="AC53" s="6">
        <v>48</v>
      </c>
      <c r="AD53" s="12">
        <f t="shared" si="0"/>
        <v>0.25364209276949634</v>
      </c>
      <c r="AE53" s="12">
        <f t="shared" si="1"/>
        <v>0.36691069320765701</v>
      </c>
      <c r="AF53" s="12">
        <f t="shared" si="2"/>
        <v>1.4660917433776099</v>
      </c>
      <c r="AG53" s="14">
        <f t="shared" si="3"/>
        <v>1</v>
      </c>
      <c r="AH53" s="51" t="s">
        <v>50</v>
      </c>
      <c r="AJ53" s="51" t="s">
        <v>50</v>
      </c>
      <c r="AK53" s="14">
        <v>1</v>
      </c>
    </row>
    <row r="54" spans="18:37" ht="15.75" x14ac:dyDescent="0.25">
      <c r="R54" s="6">
        <v>49</v>
      </c>
      <c r="S54" s="6">
        <v>0.04</v>
      </c>
      <c r="T54" s="6">
        <v>0.13</v>
      </c>
      <c r="U54" s="6">
        <v>0.02</v>
      </c>
      <c r="V54" s="2" t="s">
        <v>51</v>
      </c>
      <c r="AC54" s="6">
        <v>49</v>
      </c>
      <c r="AD54" s="12">
        <f t="shared" si="0"/>
        <v>4.6583532607608072E-2</v>
      </c>
      <c r="AE54" s="12">
        <f t="shared" si="1"/>
        <v>0.28450954116223526</v>
      </c>
      <c r="AF54" s="12">
        <f t="shared" si="2"/>
        <v>1.5470051712906456</v>
      </c>
      <c r="AG54" s="14">
        <f t="shared" si="3"/>
        <v>1</v>
      </c>
      <c r="AH54" s="51" t="s">
        <v>51</v>
      </c>
      <c r="AJ54" s="51" t="s">
        <v>51</v>
      </c>
      <c r="AK54" s="14">
        <v>1</v>
      </c>
    </row>
    <row r="55" spans="18:37" ht="15.75" x14ac:dyDescent="0.25">
      <c r="R55" s="6">
        <v>50</v>
      </c>
      <c r="S55" s="6">
        <v>7.0000000000000007E-2</v>
      </c>
      <c r="T55" s="6">
        <v>0.13</v>
      </c>
      <c r="U55" s="6">
        <v>0.05</v>
      </c>
      <c r="V55" s="2" t="s">
        <v>52</v>
      </c>
      <c r="AC55" s="6">
        <v>50</v>
      </c>
      <c r="AD55" s="12">
        <f t="shared" si="0"/>
        <v>5.5407810913300694E-2</v>
      </c>
      <c r="AE55" s="12">
        <f t="shared" si="1"/>
        <v>0.25405841653514583</v>
      </c>
      <c r="AF55" s="12">
        <f t="shared" si="2"/>
        <v>1.5095115103900334</v>
      </c>
      <c r="AG55" s="14">
        <f t="shared" si="3"/>
        <v>1</v>
      </c>
      <c r="AH55" s="51" t="s">
        <v>52</v>
      </c>
      <c r="AJ55" s="51" t="s">
        <v>52</v>
      </c>
      <c r="AK55" s="14">
        <v>1</v>
      </c>
    </row>
  </sheetData>
  <mergeCells count="1">
    <mergeCell ref="A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AWAL</vt:lpstr>
      <vt:lpstr>Master Data</vt:lpstr>
      <vt:lpstr>ITERASI 1</vt:lpstr>
      <vt:lpstr>ITERASI 2</vt:lpstr>
      <vt:lpstr>ITERASI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aissystem</cp:lastModifiedBy>
  <dcterms:created xsi:type="dcterms:W3CDTF">2021-06-06T22:00:26Z</dcterms:created>
  <dcterms:modified xsi:type="dcterms:W3CDTF">2021-07-25T08:01:47Z</dcterms:modified>
</cp:coreProperties>
</file>