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xampp\htdocs\simkrut\"/>
    </mc:Choice>
  </mc:AlternateContent>
  <bookViews>
    <workbookView xWindow="0" yWindow="0" windowWidth="7470" windowHeight="2670" activeTab="3"/>
  </bookViews>
  <sheets>
    <sheet name="Hasil" sheetId="2" r:id="rId1"/>
    <sheet name="Level 2 Nilai" sheetId="5" r:id="rId2"/>
    <sheet name="Level 2 Microteaching" sheetId="7" r:id="rId3"/>
    <sheet name="Level 2 Wawancara" sheetId="8" r:id="rId4"/>
    <sheet name="Level 2 Karakter" sheetId="1" state="hidden" r:id="rId5"/>
    <sheet name="Level 2 Kondisi Usaha" sheetId="3" state="hidden" r:id="rId6"/>
    <sheet name="Level 2 Produktivitas Usaha" sheetId="4" state="hidden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1" i="2" l="1"/>
  <c r="O19" i="2"/>
  <c r="O20" i="2"/>
  <c r="N21" i="2"/>
  <c r="N20" i="2"/>
  <c r="N19" i="2"/>
  <c r="M21" i="2"/>
  <c r="M20" i="2"/>
  <c r="M19" i="2"/>
  <c r="L21" i="2"/>
  <c r="L20" i="2"/>
  <c r="L19" i="2"/>
  <c r="K5" i="8" l="1"/>
  <c r="K7" i="8"/>
  <c r="J7" i="8"/>
  <c r="I5" i="8"/>
  <c r="I7" i="8"/>
  <c r="H7" i="8"/>
  <c r="H5" i="8"/>
  <c r="G6" i="8"/>
  <c r="G7" i="8"/>
  <c r="G5" i="8"/>
  <c r="P13" i="8" l="1"/>
  <c r="P12" i="8"/>
  <c r="P11" i="8"/>
  <c r="O13" i="8"/>
  <c r="O12" i="8"/>
  <c r="O11" i="8"/>
  <c r="K6" i="8"/>
  <c r="B36" i="8" s="1"/>
  <c r="B37" i="8"/>
  <c r="J6" i="8"/>
  <c r="B30" i="8" s="1"/>
  <c r="B31" i="8"/>
  <c r="B35" i="8"/>
  <c r="J5" i="8"/>
  <c r="B29" i="8" s="1"/>
  <c r="C37" i="8" l="1"/>
  <c r="D37" i="8" s="1"/>
  <c r="K13" i="8" s="1"/>
  <c r="C36" i="8"/>
  <c r="D36" i="8" s="1"/>
  <c r="K12" i="8" s="1"/>
  <c r="C35" i="8"/>
  <c r="D35" i="8" s="1"/>
  <c r="K11" i="8" s="1"/>
  <c r="V11" i="8" s="1"/>
  <c r="C30" i="8"/>
  <c r="D30" i="8" s="1"/>
  <c r="J12" i="8" s="1"/>
  <c r="C29" i="8"/>
  <c r="D29" i="8" s="1"/>
  <c r="J11" i="8" s="1"/>
  <c r="U11" i="8" s="1"/>
  <c r="C31" i="8"/>
  <c r="D31" i="8" s="1"/>
  <c r="J13" i="8" s="1"/>
  <c r="I11" i="5"/>
  <c r="G14" i="2" l="1"/>
  <c r="B20" i="2" s="1"/>
  <c r="G15" i="2"/>
  <c r="B21" i="2" s="1"/>
  <c r="G13" i="2"/>
  <c r="B19" i="2" s="1"/>
  <c r="N13" i="8"/>
  <c r="N12" i="8"/>
  <c r="N11" i="8"/>
  <c r="I6" i="8"/>
  <c r="B24" i="8" s="1"/>
  <c r="B25" i="8"/>
  <c r="B23" i="8"/>
  <c r="H6" i="8"/>
  <c r="B18" i="8" s="1"/>
  <c r="B19" i="8"/>
  <c r="B17" i="8"/>
  <c r="B11" i="8"/>
  <c r="B12" i="8"/>
  <c r="B13" i="8"/>
  <c r="B6" i="8"/>
  <c r="B5" i="8"/>
  <c r="B4" i="8"/>
  <c r="M13" i="8"/>
  <c r="L13" i="8"/>
  <c r="M12" i="8"/>
  <c r="L12" i="8"/>
  <c r="M11" i="8"/>
  <c r="L11" i="8"/>
  <c r="N13" i="7"/>
  <c r="N12" i="7"/>
  <c r="N11" i="7"/>
  <c r="M13" i="7"/>
  <c r="M12" i="7"/>
  <c r="M11" i="7"/>
  <c r="J6" i="7"/>
  <c r="B30" i="7" s="1"/>
  <c r="J7" i="7"/>
  <c r="B31" i="7" s="1"/>
  <c r="J5" i="7"/>
  <c r="B29" i="7" s="1"/>
  <c r="I6" i="7"/>
  <c r="B24" i="7" s="1"/>
  <c r="I7" i="7"/>
  <c r="B25" i="7" s="1"/>
  <c r="I5" i="7"/>
  <c r="B23" i="7" s="1"/>
  <c r="H6" i="7"/>
  <c r="H7" i="7"/>
  <c r="B19" i="7" s="1"/>
  <c r="H5" i="7"/>
  <c r="B17" i="7" s="1"/>
  <c r="G5" i="7"/>
  <c r="B11" i="7" s="1"/>
  <c r="G6" i="7"/>
  <c r="B12" i="7" s="1"/>
  <c r="G7" i="7"/>
  <c r="B13" i="7" s="1"/>
  <c r="B7" i="7"/>
  <c r="B6" i="7"/>
  <c r="B5" i="7"/>
  <c r="B4" i="7"/>
  <c r="L13" i="7"/>
  <c r="K13" i="7"/>
  <c r="L12" i="7"/>
  <c r="K12" i="7"/>
  <c r="L11" i="7"/>
  <c r="K11" i="7"/>
  <c r="B18" i="7"/>
  <c r="H6" i="5"/>
  <c r="B18" i="5" s="1"/>
  <c r="H7" i="5"/>
  <c r="B19" i="5" s="1"/>
  <c r="H5" i="5"/>
  <c r="B17" i="5" s="1"/>
  <c r="G6" i="5"/>
  <c r="B12" i="5" s="1"/>
  <c r="G7" i="5"/>
  <c r="B13" i="5" s="1"/>
  <c r="G5" i="5"/>
  <c r="B11" i="5" s="1"/>
  <c r="B4" i="5"/>
  <c r="B5" i="5"/>
  <c r="J13" i="5"/>
  <c r="I13" i="5"/>
  <c r="J12" i="5"/>
  <c r="I12" i="5"/>
  <c r="J11" i="5"/>
  <c r="C19" i="2" l="1"/>
  <c r="C20" i="2"/>
  <c r="C21" i="2"/>
  <c r="C12" i="8"/>
  <c r="D12" i="8" s="1"/>
  <c r="G12" i="8" s="1"/>
  <c r="C13" i="8"/>
  <c r="D13" i="8" s="1"/>
  <c r="G13" i="8" s="1"/>
  <c r="C11" i="8"/>
  <c r="C18" i="8"/>
  <c r="D18" i="8" s="1"/>
  <c r="H12" i="8" s="1"/>
  <c r="C19" i="8"/>
  <c r="D19" i="8" s="1"/>
  <c r="H13" i="8" s="1"/>
  <c r="C17" i="8"/>
  <c r="D17" i="8" s="1"/>
  <c r="H11" i="8" s="1"/>
  <c r="S11" i="8" s="1"/>
  <c r="C29" i="7"/>
  <c r="D29" i="7" s="1"/>
  <c r="J11" i="7" s="1"/>
  <c r="C30" i="7"/>
  <c r="D30" i="7" s="1"/>
  <c r="J12" i="7" s="1"/>
  <c r="C31" i="7"/>
  <c r="D31" i="7" s="1"/>
  <c r="J13" i="7" s="1"/>
  <c r="C13" i="7"/>
  <c r="D13" i="7" s="1"/>
  <c r="G13" i="7" s="1"/>
  <c r="C12" i="7"/>
  <c r="D12" i="7" s="1"/>
  <c r="G12" i="7" s="1"/>
  <c r="C11" i="7"/>
  <c r="D11" i="7" s="1"/>
  <c r="G11" i="7" s="1"/>
  <c r="C18" i="7"/>
  <c r="D18" i="7" s="1"/>
  <c r="H12" i="7" s="1"/>
  <c r="C19" i="7"/>
  <c r="D19" i="7" s="1"/>
  <c r="H13" i="7" s="1"/>
  <c r="C17" i="7"/>
  <c r="D17" i="7" s="1"/>
  <c r="H11" i="7" s="1"/>
  <c r="C12" i="5"/>
  <c r="D12" i="5" s="1"/>
  <c r="G12" i="5" s="1"/>
  <c r="C13" i="5"/>
  <c r="D13" i="5" s="1"/>
  <c r="G13" i="5" s="1"/>
  <c r="C11" i="5"/>
  <c r="D11" i="5" s="1"/>
  <c r="G11" i="5" s="1"/>
  <c r="C18" i="5"/>
  <c r="D18" i="5" s="1"/>
  <c r="H12" i="5" s="1"/>
  <c r="C19" i="5"/>
  <c r="D19" i="5" s="1"/>
  <c r="H13" i="5" s="1"/>
  <c r="C17" i="5"/>
  <c r="D17" i="5" s="1"/>
  <c r="H11" i="5" s="1"/>
  <c r="L13" i="4"/>
  <c r="L12" i="4"/>
  <c r="L11" i="4"/>
  <c r="K13" i="4"/>
  <c r="K12" i="4"/>
  <c r="K11" i="4"/>
  <c r="J13" i="4"/>
  <c r="J12" i="4"/>
  <c r="J11" i="4"/>
  <c r="I6" i="4"/>
  <c r="B24" i="4" s="1"/>
  <c r="I7" i="4"/>
  <c r="B25" i="4" s="1"/>
  <c r="I5" i="4"/>
  <c r="B23" i="4" s="1"/>
  <c r="H6" i="4"/>
  <c r="B18" i="4" s="1"/>
  <c r="H7" i="4"/>
  <c r="B19" i="4" s="1"/>
  <c r="H5" i="4"/>
  <c r="B17" i="4" s="1"/>
  <c r="G6" i="4"/>
  <c r="B12" i="4" s="1"/>
  <c r="G7" i="4"/>
  <c r="B13" i="4" s="1"/>
  <c r="G5" i="4"/>
  <c r="B11" i="4" s="1"/>
  <c r="B6" i="4"/>
  <c r="B5" i="4"/>
  <c r="B4" i="4"/>
  <c r="M13" i="3"/>
  <c r="L13" i="3"/>
  <c r="K13" i="3"/>
  <c r="M12" i="3"/>
  <c r="L12" i="3"/>
  <c r="K12" i="3"/>
  <c r="M11" i="3"/>
  <c r="L11" i="3"/>
  <c r="K11" i="3"/>
  <c r="D21" i="2" l="1"/>
  <c r="E21" i="2" s="1"/>
  <c r="F21" i="2" s="1"/>
  <c r="H21" i="2" s="1"/>
  <c r="H27" i="2" s="1"/>
  <c r="D20" i="2"/>
  <c r="E20" i="2" s="1"/>
  <c r="F20" i="2" s="1"/>
  <c r="H20" i="2" s="1"/>
  <c r="H26" i="2" s="1"/>
  <c r="D19" i="2"/>
  <c r="K11" i="5"/>
  <c r="H13" i="2" s="1"/>
  <c r="E19" i="2"/>
  <c r="F19" i="2" s="1"/>
  <c r="K13" i="5"/>
  <c r="H15" i="2" s="1"/>
  <c r="K12" i="5"/>
  <c r="H14" i="2" s="1"/>
  <c r="D11" i="8"/>
  <c r="G11" i="8" s="1"/>
  <c r="C24" i="8"/>
  <c r="D24" i="8" s="1"/>
  <c r="I12" i="8" s="1"/>
  <c r="C23" i="8"/>
  <c r="D23" i="8" s="1"/>
  <c r="I11" i="8" s="1"/>
  <c r="T11" i="8" s="1"/>
  <c r="C25" i="8"/>
  <c r="D25" i="8" s="1"/>
  <c r="I13" i="8" s="1"/>
  <c r="C24" i="7"/>
  <c r="D24" i="7" s="1"/>
  <c r="I12" i="7" s="1"/>
  <c r="O12" i="7" s="1"/>
  <c r="I14" i="2" s="1"/>
  <c r="B32" i="2" s="1"/>
  <c r="C32" i="2" s="1"/>
  <c r="C23" i="7"/>
  <c r="D23" i="7" s="1"/>
  <c r="I11" i="7" s="1"/>
  <c r="O11" i="7" s="1"/>
  <c r="C25" i="7"/>
  <c r="D25" i="7" s="1"/>
  <c r="I13" i="7" s="1"/>
  <c r="O13" i="7" s="1"/>
  <c r="I15" i="2" s="1"/>
  <c r="B33" i="2" s="1"/>
  <c r="C33" i="2" s="1"/>
  <c r="C12" i="4"/>
  <c r="D12" i="4" s="1"/>
  <c r="G12" i="4" s="1"/>
  <c r="C25" i="4"/>
  <c r="D25" i="4" s="1"/>
  <c r="I13" i="4" s="1"/>
  <c r="C13" i="4"/>
  <c r="D13" i="4" s="1"/>
  <c r="G13" i="4" s="1"/>
  <c r="C24" i="4"/>
  <c r="D24" i="4" s="1"/>
  <c r="I12" i="4" s="1"/>
  <c r="C18" i="4"/>
  <c r="D18" i="4" s="1"/>
  <c r="H12" i="4" s="1"/>
  <c r="C11" i="4"/>
  <c r="D11" i="4" s="1"/>
  <c r="G11" i="4" s="1"/>
  <c r="C19" i="4"/>
  <c r="D19" i="4" s="1"/>
  <c r="H13" i="4" s="1"/>
  <c r="C23" i="4"/>
  <c r="D23" i="4" s="1"/>
  <c r="I11" i="4" s="1"/>
  <c r="C17" i="4"/>
  <c r="D17" i="4" s="1"/>
  <c r="H11" i="4" s="1"/>
  <c r="I6" i="3"/>
  <c r="B24" i="3" s="1"/>
  <c r="C24" i="3" s="1"/>
  <c r="I7" i="3"/>
  <c r="B25" i="3" s="1"/>
  <c r="C25" i="3" s="1"/>
  <c r="I5" i="3"/>
  <c r="B23" i="3" s="1"/>
  <c r="H6" i="3"/>
  <c r="B18" i="3" s="1"/>
  <c r="C18" i="3" s="1"/>
  <c r="H7" i="3"/>
  <c r="B19" i="3" s="1"/>
  <c r="C19" i="3" s="1"/>
  <c r="H5" i="3"/>
  <c r="B17" i="3" s="1"/>
  <c r="G6" i="3"/>
  <c r="B12" i="3" s="1"/>
  <c r="C12" i="3" s="1"/>
  <c r="G7" i="3"/>
  <c r="B13" i="3" s="1"/>
  <c r="C13" i="3" s="1"/>
  <c r="G5" i="3"/>
  <c r="B11" i="3" s="1"/>
  <c r="B6" i="3"/>
  <c r="B5" i="3"/>
  <c r="B4" i="3"/>
  <c r="B7" i="1"/>
  <c r="B6" i="1"/>
  <c r="B5" i="1"/>
  <c r="B4" i="1"/>
  <c r="O13" i="1"/>
  <c r="O12" i="1"/>
  <c r="O11" i="1"/>
  <c r="N13" i="1"/>
  <c r="N12" i="1"/>
  <c r="N11" i="1"/>
  <c r="M13" i="1"/>
  <c r="M12" i="1"/>
  <c r="M11" i="1"/>
  <c r="L13" i="1"/>
  <c r="L12" i="1"/>
  <c r="L11" i="1"/>
  <c r="G6" i="1"/>
  <c r="B12" i="1" s="1"/>
  <c r="G7" i="1"/>
  <c r="B13" i="1" s="1"/>
  <c r="C13" i="1" s="1"/>
  <c r="H6" i="1"/>
  <c r="B18" i="1" s="1"/>
  <c r="H7" i="1"/>
  <c r="B19" i="1" s="1"/>
  <c r="C19" i="1" s="1"/>
  <c r="I6" i="1"/>
  <c r="B24" i="1" s="1"/>
  <c r="I7" i="1"/>
  <c r="B25" i="1" s="1"/>
  <c r="C25" i="1" s="1"/>
  <c r="J6" i="1"/>
  <c r="B30" i="1" s="1"/>
  <c r="C30" i="1" s="1"/>
  <c r="J7" i="1"/>
  <c r="B31" i="1" s="1"/>
  <c r="C31" i="1" s="1"/>
  <c r="H5" i="1"/>
  <c r="B17" i="1" s="1"/>
  <c r="C17" i="1" s="1"/>
  <c r="I5" i="1"/>
  <c r="B23" i="1" s="1"/>
  <c r="C23" i="1" s="1"/>
  <c r="J5" i="1"/>
  <c r="B29" i="1" s="1"/>
  <c r="G5" i="1"/>
  <c r="B11" i="1" s="1"/>
  <c r="I13" i="2" l="1"/>
  <c r="B31" i="2" s="1"/>
  <c r="C31" i="2" s="1"/>
  <c r="D31" i="2" s="1"/>
  <c r="R11" i="8"/>
  <c r="Q11" i="8"/>
  <c r="J13" i="2" s="1"/>
  <c r="B37" i="2" s="1"/>
  <c r="Q12" i="8"/>
  <c r="J14" i="2" s="1"/>
  <c r="B38" i="2" s="1"/>
  <c r="C38" i="2" s="1"/>
  <c r="Q13" i="8"/>
  <c r="J15" i="2" s="1"/>
  <c r="B39" i="2" s="1"/>
  <c r="H19" i="2"/>
  <c r="H25" i="2" s="1"/>
  <c r="B27" i="2"/>
  <c r="C27" i="2" s="1"/>
  <c r="B26" i="2"/>
  <c r="C26" i="2" s="1"/>
  <c r="M13" i="4"/>
  <c r="M12" i="4"/>
  <c r="M11" i="4"/>
  <c r="D18" i="3"/>
  <c r="E18" i="3" s="1"/>
  <c r="F18" i="3" s="1"/>
  <c r="I12" i="3" s="1"/>
  <c r="I18" i="3" s="1"/>
  <c r="C11" i="3"/>
  <c r="D12" i="3"/>
  <c r="E12" i="3" s="1"/>
  <c r="F12" i="3" s="1"/>
  <c r="H12" i="3" s="1"/>
  <c r="H18" i="3" s="1"/>
  <c r="D11" i="3"/>
  <c r="E11" i="3" s="1"/>
  <c r="F11" i="3" s="1"/>
  <c r="H11" i="3" s="1"/>
  <c r="H17" i="3" s="1"/>
  <c r="C17" i="3"/>
  <c r="D19" i="3"/>
  <c r="E19" i="3" s="1"/>
  <c r="F19" i="3" s="1"/>
  <c r="I13" i="3" s="1"/>
  <c r="I19" i="3" s="1"/>
  <c r="D13" i="3"/>
  <c r="E13" i="3" s="1"/>
  <c r="F13" i="3" s="1"/>
  <c r="H13" i="3" s="1"/>
  <c r="H19" i="3" s="1"/>
  <c r="D25" i="3"/>
  <c r="E25" i="3" s="1"/>
  <c r="F25" i="3" s="1"/>
  <c r="J13" i="3" s="1"/>
  <c r="J19" i="3" s="1"/>
  <c r="C23" i="3"/>
  <c r="D24" i="3"/>
  <c r="E24" i="3" s="1"/>
  <c r="F24" i="3" s="1"/>
  <c r="J12" i="3" s="1"/>
  <c r="J18" i="3" s="1"/>
  <c r="D17" i="3"/>
  <c r="E17" i="3" s="1"/>
  <c r="F17" i="3" s="1"/>
  <c r="I11" i="3" s="1"/>
  <c r="I17" i="3" s="1"/>
  <c r="D23" i="3"/>
  <c r="E23" i="3" s="1"/>
  <c r="F23" i="3" s="1"/>
  <c r="J11" i="3" s="1"/>
  <c r="J17" i="3" s="1"/>
  <c r="D30" i="1"/>
  <c r="E30" i="1" s="1"/>
  <c r="F30" i="1" s="1"/>
  <c r="K12" i="1" s="1"/>
  <c r="K18" i="1" s="1"/>
  <c r="C18" i="1"/>
  <c r="D17" i="1"/>
  <c r="E17" i="1" s="1"/>
  <c r="F17" i="1" s="1"/>
  <c r="I11" i="1" s="1"/>
  <c r="I17" i="1" s="1"/>
  <c r="C24" i="1"/>
  <c r="D23" i="1"/>
  <c r="E23" i="1" s="1"/>
  <c r="F23" i="1" s="1"/>
  <c r="J11" i="1" s="1"/>
  <c r="J17" i="1" s="1"/>
  <c r="C12" i="1"/>
  <c r="D12" i="1"/>
  <c r="E12" i="1" s="1"/>
  <c r="F12" i="1" s="1"/>
  <c r="H12" i="1" s="1"/>
  <c r="H18" i="1" s="1"/>
  <c r="C11" i="1"/>
  <c r="D11" i="1"/>
  <c r="E11" i="1" s="1"/>
  <c r="F11" i="1" s="1"/>
  <c r="H11" i="1" s="1"/>
  <c r="H17" i="1" s="1"/>
  <c r="D13" i="1"/>
  <c r="E13" i="1" s="1"/>
  <c r="F13" i="1" s="1"/>
  <c r="H13" i="1" s="1"/>
  <c r="H19" i="1" s="1"/>
  <c r="D18" i="1"/>
  <c r="E18" i="1" s="1"/>
  <c r="F18" i="1" s="1"/>
  <c r="I12" i="1" s="1"/>
  <c r="I18" i="1" s="1"/>
  <c r="D24" i="1"/>
  <c r="E24" i="1" s="1"/>
  <c r="F24" i="1" s="1"/>
  <c r="J12" i="1" s="1"/>
  <c r="J18" i="1" s="1"/>
  <c r="D29" i="1"/>
  <c r="E29" i="1" s="1"/>
  <c r="F29" i="1" s="1"/>
  <c r="K11" i="1" s="1"/>
  <c r="K17" i="1" s="1"/>
  <c r="D31" i="1"/>
  <c r="E31" i="1" s="1"/>
  <c r="F31" i="1" s="1"/>
  <c r="K13" i="1" s="1"/>
  <c r="K19" i="1" s="1"/>
  <c r="C29" i="1"/>
  <c r="D25" i="1"/>
  <c r="E25" i="1" s="1"/>
  <c r="F25" i="1" s="1"/>
  <c r="J13" i="1" s="1"/>
  <c r="J19" i="1" s="1"/>
  <c r="D19" i="1"/>
  <c r="E19" i="1" s="1"/>
  <c r="F19" i="1" s="1"/>
  <c r="I13" i="1" s="1"/>
  <c r="I19" i="1" s="1"/>
  <c r="C39" i="2" l="1"/>
  <c r="D33" i="2"/>
  <c r="E33" i="2" s="1"/>
  <c r="F33" i="2" s="1"/>
  <c r="J21" i="2" s="1"/>
  <c r="J27" i="2" s="1"/>
  <c r="D32" i="2"/>
  <c r="E32" i="2" s="1"/>
  <c r="F32" i="2" s="1"/>
  <c r="J20" i="2" s="1"/>
  <c r="J26" i="2" s="1"/>
  <c r="E31" i="2"/>
  <c r="F31" i="2" s="1"/>
  <c r="J19" i="2" s="1"/>
  <c r="J25" i="2" s="1"/>
  <c r="C37" i="2"/>
  <c r="B25" i="2"/>
  <c r="L31" i="2"/>
  <c r="I31" i="2"/>
  <c r="L25" i="3"/>
  <c r="R31" i="3" s="1"/>
  <c r="I24" i="3"/>
  <c r="J29" i="3" s="1"/>
  <c r="J34" i="3" s="1"/>
  <c r="L24" i="3"/>
  <c r="I25" i="3"/>
  <c r="K31" i="3" s="1"/>
  <c r="K36" i="3" s="1"/>
  <c r="I23" i="3"/>
  <c r="I30" i="3" s="1"/>
  <c r="I35" i="3" s="1"/>
  <c r="L23" i="3"/>
  <c r="L24" i="1"/>
  <c r="I24" i="1"/>
  <c r="L26" i="1"/>
  <c r="I26" i="1"/>
  <c r="I23" i="1"/>
  <c r="L23" i="1"/>
  <c r="L25" i="1"/>
  <c r="I25" i="1"/>
  <c r="I39" i="2" l="1"/>
  <c r="I44" i="2" s="1"/>
  <c r="I38" i="2"/>
  <c r="I43" i="2" s="1"/>
  <c r="I33" i="2"/>
  <c r="K39" i="2" s="1"/>
  <c r="K44" i="2" s="1"/>
  <c r="L33" i="2"/>
  <c r="S38" i="2" s="1"/>
  <c r="S43" i="2" s="1"/>
  <c r="D38" i="2"/>
  <c r="E38" i="2" s="1"/>
  <c r="F38" i="2" s="1"/>
  <c r="K20" i="2" s="1"/>
  <c r="K26" i="2" s="1"/>
  <c r="D39" i="2"/>
  <c r="E39" i="2" s="1"/>
  <c r="D37" i="2"/>
  <c r="E37" i="2" s="1"/>
  <c r="F37" i="2" s="1"/>
  <c r="K19" i="2" s="1"/>
  <c r="K25" i="2" s="1"/>
  <c r="C25" i="2"/>
  <c r="D25" i="2" s="1"/>
  <c r="I40" i="2"/>
  <c r="I45" i="2" s="1"/>
  <c r="Q40" i="2"/>
  <c r="Q45" i="2" s="1"/>
  <c r="Q39" i="2"/>
  <c r="Q44" i="2" s="1"/>
  <c r="Q38" i="2"/>
  <c r="Q43" i="2" s="1"/>
  <c r="R29" i="3"/>
  <c r="R34" i="3" s="1"/>
  <c r="R30" i="3"/>
  <c r="R35" i="3" s="1"/>
  <c r="J30" i="3"/>
  <c r="J35" i="3" s="1"/>
  <c r="J31" i="3"/>
  <c r="J36" i="3" s="1"/>
  <c r="K29" i="3"/>
  <c r="K34" i="3" s="1"/>
  <c r="K30" i="3"/>
  <c r="K35" i="3" s="1"/>
  <c r="Q29" i="3"/>
  <c r="Q34" i="3" s="1"/>
  <c r="Q31" i="3"/>
  <c r="Q36" i="3" s="1"/>
  <c r="Q30" i="3"/>
  <c r="Q35" i="3" s="1"/>
  <c r="P31" i="3"/>
  <c r="P36" i="3" s="1"/>
  <c r="P30" i="3"/>
  <c r="P35" i="3" s="1"/>
  <c r="I31" i="3"/>
  <c r="I36" i="3" s="1"/>
  <c r="L36" i="3" s="1"/>
  <c r="M36" i="3" s="1"/>
  <c r="R36" i="3"/>
  <c r="I29" i="3"/>
  <c r="I34" i="3" s="1"/>
  <c r="P29" i="3"/>
  <c r="P34" i="3" s="1"/>
  <c r="K31" i="1"/>
  <c r="K36" i="1" s="1"/>
  <c r="K30" i="1"/>
  <c r="K35" i="1" s="1"/>
  <c r="K32" i="1"/>
  <c r="K37" i="1" s="1"/>
  <c r="S32" i="1"/>
  <c r="S37" i="1" s="1"/>
  <c r="S31" i="1"/>
  <c r="S36" i="1" s="1"/>
  <c r="S30" i="1"/>
  <c r="S35" i="1" s="1"/>
  <c r="T30" i="1"/>
  <c r="T35" i="1" s="1"/>
  <c r="T31" i="1"/>
  <c r="T36" i="1" s="1"/>
  <c r="T32" i="1"/>
  <c r="T37" i="1" s="1"/>
  <c r="L32" i="1"/>
  <c r="L37" i="1" s="1"/>
  <c r="L31" i="1"/>
  <c r="L36" i="1" s="1"/>
  <c r="L30" i="1"/>
  <c r="L35" i="1" s="1"/>
  <c r="Q31" i="1"/>
  <c r="Q36" i="1" s="1"/>
  <c r="Q30" i="1"/>
  <c r="Q35" i="1" s="1"/>
  <c r="Q32" i="1"/>
  <c r="Q37" i="1" s="1"/>
  <c r="J30" i="1"/>
  <c r="J35" i="1" s="1"/>
  <c r="J31" i="1"/>
  <c r="J36" i="1" s="1"/>
  <c r="J32" i="1"/>
  <c r="J37" i="1" s="1"/>
  <c r="I30" i="1"/>
  <c r="I35" i="1" s="1"/>
  <c r="I31" i="1"/>
  <c r="I36" i="1" s="1"/>
  <c r="I32" i="1"/>
  <c r="I37" i="1" s="1"/>
  <c r="R32" i="1"/>
  <c r="R37" i="1" s="1"/>
  <c r="R31" i="1"/>
  <c r="R36" i="1" s="1"/>
  <c r="R30" i="1"/>
  <c r="R35" i="1" s="1"/>
  <c r="K40" i="2" l="1"/>
  <c r="K45" i="2" s="1"/>
  <c r="F39" i="2"/>
  <c r="K21" i="2" s="1"/>
  <c r="K27" i="2" s="1"/>
  <c r="K38" i="2"/>
  <c r="K43" i="2" s="1"/>
  <c r="S40" i="2"/>
  <c r="S45" i="2" s="1"/>
  <c r="S39" i="2"/>
  <c r="S44" i="2" s="1"/>
  <c r="D26" i="2"/>
  <c r="E26" i="2" s="1"/>
  <c r="F26" i="2" s="1"/>
  <c r="I20" i="2" s="1"/>
  <c r="I26" i="2" s="1"/>
  <c r="E25" i="2"/>
  <c r="F25" i="2" s="1"/>
  <c r="I19" i="2" s="1"/>
  <c r="I25" i="2" s="1"/>
  <c r="D27" i="2"/>
  <c r="E27" i="2" s="1"/>
  <c r="F27" i="2" s="1"/>
  <c r="I21" i="2" s="1"/>
  <c r="I27" i="2" s="1"/>
  <c r="L35" i="3"/>
  <c r="M35" i="3" s="1"/>
  <c r="L34" i="3"/>
  <c r="M34" i="3" s="1"/>
  <c r="S35" i="3"/>
  <c r="T35" i="3" s="1"/>
  <c r="M36" i="1"/>
  <c r="N36" i="1" s="1"/>
  <c r="M37" i="1"/>
  <c r="N37" i="1" s="1"/>
  <c r="S34" i="3"/>
  <c r="T34" i="3" s="1"/>
  <c r="S36" i="3"/>
  <c r="T36" i="3" s="1"/>
  <c r="B36" i="3" s="1"/>
  <c r="M35" i="1"/>
  <c r="N35" i="1" s="1"/>
  <c r="U37" i="1"/>
  <c r="V37" i="1" s="1"/>
  <c r="U35" i="1"/>
  <c r="V35" i="1" s="1"/>
  <c r="U36" i="1"/>
  <c r="V36" i="1" s="1"/>
  <c r="B35" i="3" l="1"/>
  <c r="I34" i="2"/>
  <c r="L40" i="2" s="1"/>
  <c r="L45" i="2" s="1"/>
  <c r="L34" i="2"/>
  <c r="T40" i="2" s="1"/>
  <c r="T45" i="2" s="1"/>
  <c r="B34" i="3"/>
  <c r="L32" i="2"/>
  <c r="R38" i="2" s="1"/>
  <c r="R43" i="2" s="1"/>
  <c r="I32" i="2"/>
  <c r="B36" i="1"/>
  <c r="B37" i="1"/>
  <c r="B35" i="1"/>
  <c r="T38" i="2" l="1"/>
  <c r="T43" i="2" s="1"/>
  <c r="J38" i="2"/>
  <c r="J43" i="2" s="1"/>
  <c r="R40" i="2"/>
  <c r="R45" i="2" s="1"/>
  <c r="U45" i="2" s="1"/>
  <c r="V45" i="2" s="1"/>
  <c r="L39" i="2"/>
  <c r="L44" i="2" s="1"/>
  <c r="L38" i="2"/>
  <c r="L43" i="2" s="1"/>
  <c r="T39" i="2"/>
  <c r="T44" i="2" s="1"/>
  <c r="U43" i="2"/>
  <c r="V43" i="2" s="1"/>
  <c r="R39" i="2"/>
  <c r="R44" i="2" s="1"/>
  <c r="J40" i="2"/>
  <c r="J45" i="2" s="1"/>
  <c r="M45" i="2" s="1"/>
  <c r="N45" i="2" s="1"/>
  <c r="J39" i="2"/>
  <c r="J44" i="2" s="1"/>
  <c r="U44" i="2" l="1"/>
  <c r="V44" i="2" s="1"/>
  <c r="M44" i="2"/>
  <c r="N44" i="2" s="1"/>
  <c r="M43" i="2"/>
  <c r="N43" i="2" s="1"/>
  <c r="B43" i="2" s="1"/>
  <c r="B45" i="2"/>
  <c r="B44" i="2" l="1"/>
  <c r="B12" i="2"/>
</calcChain>
</file>

<file path=xl/sharedStrings.xml><?xml version="1.0" encoding="utf-8"?>
<sst xmlns="http://schemas.openxmlformats.org/spreadsheetml/2006/main" count="609" uniqueCount="154">
  <si>
    <t>Data Setiap Atribut</t>
  </si>
  <si>
    <t>Alternatif</t>
  </si>
  <si>
    <t>Atribut</t>
  </si>
  <si>
    <t>A1</t>
  </si>
  <si>
    <t>A2</t>
  </si>
  <si>
    <t>A3</t>
  </si>
  <si>
    <t>Atribut Karakter Level 2 Menggunakan TOPSIS</t>
  </si>
  <si>
    <t>Nama Atribut</t>
  </si>
  <si>
    <t>Keterangan</t>
  </si>
  <si>
    <t>Nilai</t>
  </si>
  <si>
    <t>Bobot</t>
  </si>
  <si>
    <t>C1</t>
  </si>
  <si>
    <t>C2</t>
  </si>
  <si>
    <t>C3</t>
  </si>
  <si>
    <t>C4</t>
  </si>
  <si>
    <t>Benefit</t>
  </si>
  <si>
    <t>Kriteria</t>
  </si>
  <si>
    <t>C1 Tanggung Jawab</t>
  </si>
  <si>
    <t>Matriks</t>
  </si>
  <si>
    <t>C1^2</t>
  </si>
  <si>
    <t>SUM</t>
  </si>
  <si>
    <t>S^0.5</t>
  </si>
  <si>
    <t>C1/(S^0.5)</t>
  </si>
  <si>
    <t>R11</t>
  </si>
  <si>
    <t>R12</t>
  </si>
  <si>
    <t>R13</t>
  </si>
  <si>
    <t>C2 Kebiasaan Pribadi</t>
  </si>
  <si>
    <t>C2^2</t>
  </si>
  <si>
    <t>C2/(S^0.5)</t>
  </si>
  <si>
    <t>R21</t>
  </si>
  <si>
    <t>R22</t>
  </si>
  <si>
    <t>R23</t>
  </si>
  <si>
    <t>C3 Kejujuran</t>
  </si>
  <si>
    <t>C3^2</t>
  </si>
  <si>
    <t>C3/(S^0.5)</t>
  </si>
  <si>
    <t>R31</t>
  </si>
  <si>
    <t>R32</t>
  </si>
  <si>
    <t>R33</t>
  </si>
  <si>
    <t>C4 Tingkat Regiulitas</t>
  </si>
  <si>
    <t>C4^2</t>
  </si>
  <si>
    <t>C4/(S^0.5)</t>
  </si>
  <si>
    <t>R41</t>
  </si>
  <si>
    <t>R42</t>
  </si>
  <si>
    <t>R43</t>
  </si>
  <si>
    <t>RC1</t>
  </si>
  <si>
    <t>RC2</t>
  </si>
  <si>
    <t>RC3</t>
  </si>
  <si>
    <t>RC4</t>
  </si>
  <si>
    <t>W1</t>
  </si>
  <si>
    <t>W2</t>
  </si>
  <si>
    <t>W3</t>
  </si>
  <si>
    <t>W4</t>
  </si>
  <si>
    <t>YC1</t>
  </si>
  <si>
    <t>YC2</t>
  </si>
  <si>
    <t>YC3</t>
  </si>
  <si>
    <t>YC4</t>
  </si>
  <si>
    <t>Solusi Ideal Positif A+</t>
  </si>
  <si>
    <t>y1+</t>
  </si>
  <si>
    <t>y2+</t>
  </si>
  <si>
    <t>y3+</t>
  </si>
  <si>
    <t>y4+</t>
  </si>
  <si>
    <t>Solusi Ideal Negatif A-</t>
  </si>
  <si>
    <t>y1-</t>
  </si>
  <si>
    <t>y2-</t>
  </si>
  <si>
    <t>y3-</t>
  </si>
  <si>
    <t>y4-</t>
  </si>
  <si>
    <t>Jarak Solusi Ideal Positif</t>
  </si>
  <si>
    <t>Y1</t>
  </si>
  <si>
    <t>Y2</t>
  </si>
  <si>
    <t>Y3</t>
  </si>
  <si>
    <t>Y4</t>
  </si>
  <si>
    <t>D1+</t>
  </si>
  <si>
    <t>D2+</t>
  </si>
  <si>
    <t>D3+</t>
  </si>
  <si>
    <t>Y1^2</t>
  </si>
  <si>
    <t>Y2^2</t>
  </si>
  <si>
    <t>Y3^2</t>
  </si>
  <si>
    <t>Y4^2</t>
  </si>
  <si>
    <t>SUM Y^2</t>
  </si>
  <si>
    <t>^0.5</t>
  </si>
  <si>
    <t>Jarak Solusi Ideal Negatif</t>
  </si>
  <si>
    <t>D1-</t>
  </si>
  <si>
    <t>D2-</t>
  </si>
  <si>
    <t>D3-</t>
  </si>
  <si>
    <t>NILAI V</t>
  </si>
  <si>
    <t>V1</t>
  </si>
  <si>
    <t>V2</t>
  </si>
  <si>
    <t>V3</t>
  </si>
  <si>
    <t>C1 Manajemen Usaha</t>
  </si>
  <si>
    <t>C2 Peralatan Usaha</t>
  </si>
  <si>
    <t>C3 SDM</t>
  </si>
  <si>
    <t>Atribut Konndisi Usaha Level 2 Menggunakan TOPSIS</t>
  </si>
  <si>
    <t>Cost</t>
  </si>
  <si>
    <t>Max</t>
  </si>
  <si>
    <t>C1/Max</t>
  </si>
  <si>
    <t>C1 Lokasi Usaha</t>
  </si>
  <si>
    <t>C2 Halal Tidaknya Usaha</t>
  </si>
  <si>
    <t>C3 Pendapatan Perbulan</t>
  </si>
  <si>
    <t>Min</t>
  </si>
  <si>
    <t>Min/C1</t>
  </si>
  <si>
    <t>C2/Max</t>
  </si>
  <si>
    <t>Min/C3</t>
  </si>
  <si>
    <t>Bc1</t>
  </si>
  <si>
    <t>Bc2</t>
  </si>
  <si>
    <t>Bc3</t>
  </si>
  <si>
    <t>Hasil</t>
  </si>
  <si>
    <t>v1</t>
  </si>
  <si>
    <t>v2</t>
  </si>
  <si>
    <t>v3</t>
  </si>
  <si>
    <t>C3/Max</t>
  </si>
  <si>
    <t>C4/Max</t>
  </si>
  <si>
    <t>Bc4</t>
  </si>
  <si>
    <t>Atribut Produktivitas Usaha Level 2 Menggunakan SAW</t>
  </si>
  <si>
    <t>Tes Praktek</t>
  </si>
  <si>
    <t>Nilai Teori</t>
  </si>
  <si>
    <t>Nilai Praktikum</t>
  </si>
  <si>
    <t>Kemampuan kelas</t>
  </si>
  <si>
    <t>Penguasaan mtri</t>
  </si>
  <si>
    <t>kemampuan presentasi</t>
  </si>
  <si>
    <t>penguasaan kelas</t>
  </si>
  <si>
    <t>komitmen</t>
  </si>
  <si>
    <t>kerjasama</t>
  </si>
  <si>
    <t>C1 Nilai Teori</t>
  </si>
  <si>
    <t>C2 Nilai Praktikum</t>
  </si>
  <si>
    <t>Atribut Administrasi Level 2 Menggunakan SAW</t>
  </si>
  <si>
    <t>C1 Kemampuan Kelas</t>
  </si>
  <si>
    <t>C2 Penguasaan Materi</t>
  </si>
  <si>
    <t>C3 Kemampuan Presentasi</t>
  </si>
  <si>
    <t>C4 Penguasaan Kelas</t>
  </si>
  <si>
    <t>C1 Komitmen</t>
  </si>
  <si>
    <t>C2 Kerjasama</t>
  </si>
  <si>
    <t>Atribut Main Level 1 Menggunakan TOPSIS</t>
  </si>
  <si>
    <t>C1 Tes Praktek</t>
  </si>
  <si>
    <t>C2 Administrasi</t>
  </si>
  <si>
    <t>Microteaching</t>
  </si>
  <si>
    <t>Wawancara</t>
  </si>
  <si>
    <t>C3 Microteaching</t>
  </si>
  <si>
    <t>C4 Wawancara</t>
  </si>
  <si>
    <t>Mencari r</t>
  </si>
  <si>
    <t>Mencari v</t>
  </si>
  <si>
    <t>Atribut Nilai Level 2 Menggunakan SAW</t>
  </si>
  <si>
    <t>sikap</t>
  </si>
  <si>
    <t>motivasi</t>
  </si>
  <si>
    <t>komunikasi</t>
  </si>
  <si>
    <t>C5</t>
  </si>
  <si>
    <t>C3 Sikap</t>
  </si>
  <si>
    <t>R51</t>
  </si>
  <si>
    <t>R52</t>
  </si>
  <si>
    <t>R53</t>
  </si>
  <si>
    <t>C4 Motivasi</t>
  </si>
  <si>
    <t>C5 Komunikasi</t>
  </si>
  <si>
    <t>Atribut Microteaching Level 2 Menggunakan SAW</t>
  </si>
  <si>
    <t>Bc5</t>
  </si>
  <si>
    <t>Min/C2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</si>
</sst>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0070C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6">
    <xf numFmtId="0" fontId="0" fillId="0" borderId="0" xfId="0"/>
    <xf numFmtId="0" fontId="1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0" fontId="0" fillId="3" borderId="0" xfId="0" applyFill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9" fontId="0" fillId="3" borderId="1" xfId="0" applyNumberForma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vertical="center"/>
    </xf>
    <xf numFmtId="0" fontId="0" fillId="0" borderId="0" xfId="0" applyFill="1" applyAlignment="1">
      <alignment horizontal="center" vertical="center"/>
    </xf>
    <xf numFmtId="0" fontId="1" fillId="3" borderId="0" xfId="0" applyFont="1" applyFill="1" applyBorder="1" applyAlignment="1">
      <alignment horizontal="left" vertical="center"/>
    </xf>
    <xf numFmtId="0" fontId="0" fillId="3" borderId="0" xfId="0" applyFill="1" applyBorder="1" applyAlignment="1">
      <alignment horizontal="center" vertical="center"/>
    </xf>
    <xf numFmtId="0" fontId="1" fillId="3" borderId="0" xfId="0" applyFont="1" applyFill="1"/>
    <xf numFmtId="0" fontId="0" fillId="3" borderId="0" xfId="0" applyFill="1"/>
    <xf numFmtId="0" fontId="0" fillId="3" borderId="4" xfId="0" applyFill="1" applyBorder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  <xf numFmtId="9" fontId="0" fillId="3" borderId="0" xfId="0" applyNumberFormat="1" applyFill="1" applyBorder="1" applyAlignment="1">
      <alignment horizontal="center" vertical="center"/>
    </xf>
    <xf numFmtId="0" fontId="0" fillId="0" borderId="0" xfId="0" applyFill="1"/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4" borderId="0" xfId="0" applyFont="1" applyFill="1"/>
    <xf numFmtId="0" fontId="0" fillId="4" borderId="0" xfId="0" applyFill="1"/>
    <xf numFmtId="0" fontId="1" fillId="4" borderId="1" xfId="0" applyFont="1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9" fontId="0" fillId="4" borderId="1" xfId="0" applyNumberForma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left" vertical="center"/>
    </xf>
    <xf numFmtId="0" fontId="1" fillId="6" borderId="0" xfId="0" applyFont="1" applyFill="1"/>
    <xf numFmtId="0" fontId="0" fillId="6" borderId="0" xfId="0" applyFill="1"/>
    <xf numFmtId="0" fontId="1" fillId="6" borderId="1" xfId="0" applyFont="1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1" fillId="6" borderId="0" xfId="0" applyFont="1" applyFill="1" applyBorder="1" applyAlignment="1">
      <alignment vertical="center"/>
    </xf>
    <xf numFmtId="0" fontId="0" fillId="6" borderId="1" xfId="0" applyFill="1" applyBorder="1" applyAlignment="1">
      <alignment horizontal="center" vertical="center"/>
    </xf>
    <xf numFmtId="9" fontId="0" fillId="6" borderId="1" xfId="0" applyNumberFormat="1" applyFill="1" applyBorder="1" applyAlignment="1">
      <alignment horizontal="center" vertical="center"/>
    </xf>
    <xf numFmtId="0" fontId="1" fillId="6" borderId="0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6" borderId="0" xfId="0" applyFont="1" applyFill="1" applyBorder="1" applyAlignment="1">
      <alignment horizontal="center" vertical="center"/>
    </xf>
    <xf numFmtId="9" fontId="0" fillId="6" borderId="0" xfId="0" applyNumberFormat="1" applyFill="1" applyBorder="1" applyAlignment="1">
      <alignment horizontal="center" vertical="center"/>
    </xf>
    <xf numFmtId="0" fontId="1" fillId="6" borderId="0" xfId="0" applyFont="1" applyFill="1" applyBorder="1" applyAlignment="1">
      <alignment horizontal="left" vertical="center"/>
    </xf>
    <xf numFmtId="0" fontId="0" fillId="6" borderId="1" xfId="0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left" vertical="center"/>
    </xf>
    <xf numFmtId="0" fontId="0" fillId="0" borderId="0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2" fillId="6" borderId="0" xfId="0" applyFont="1" applyFill="1"/>
    <xf numFmtId="0" fontId="2" fillId="6" borderId="0" xfId="0" applyFont="1" applyFill="1" applyAlignment="1">
      <alignment horizontal="center" vertical="center"/>
    </xf>
    <xf numFmtId="0" fontId="1" fillId="7" borderId="0" xfId="0" applyFont="1" applyFill="1"/>
    <xf numFmtId="0" fontId="0" fillId="7" borderId="0" xfId="0" applyFill="1"/>
    <xf numFmtId="0" fontId="1" fillId="7" borderId="1" xfId="0" applyFont="1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9" fontId="0" fillId="7" borderId="1" xfId="0" applyNumberFormat="1" applyFill="1" applyBorder="1" applyAlignment="1">
      <alignment horizontal="center" vertical="center"/>
    </xf>
    <xf numFmtId="0" fontId="3" fillId="7" borderId="0" xfId="0" applyFont="1" applyFill="1"/>
    <xf numFmtId="0" fontId="1" fillId="7" borderId="0" xfId="0" applyFont="1" applyFill="1" applyBorder="1" applyAlignment="1">
      <alignment horizontal="left" vertical="center"/>
    </xf>
    <xf numFmtId="0" fontId="3" fillId="7" borderId="0" xfId="0" applyFont="1" applyFill="1" applyAlignment="1">
      <alignment horizontal="center" vertical="center"/>
    </xf>
    <xf numFmtId="0" fontId="0" fillId="7" borderId="1" xfId="0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0" fillId="8" borderId="1" xfId="0" applyFill="1" applyBorder="1"/>
    <xf numFmtId="0" fontId="1" fillId="8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4" borderId="1" xfId="0" applyFont="1" applyFill="1" applyBorder="1" applyAlignment="1">
      <alignment horizontal="center" vertical="center"/>
    </xf>
    <xf numFmtId="9" fontId="0" fillId="4" borderId="1" xfId="0" applyNumberFormat="1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0" fontId="0" fillId="4" borderId="0" xfId="0" applyFill="1" applyBorder="1"/>
    <xf numFmtId="0" fontId="0" fillId="3" borderId="1" xfId="0" applyNumberForma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1" fillId="7" borderId="5" xfId="0" applyFont="1" applyFill="1" applyBorder="1" applyAlignment="1">
      <alignment horizontal="center" vertical="center"/>
    </xf>
    <xf numFmtId="0" fontId="1" fillId="7" borderId="6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5"/>
  <sheetViews>
    <sheetView zoomScale="70" zoomScaleNormal="70" workbookViewId="0">
      <selection activeCell="E41" sqref="E41"/>
    </sheetView>
  </sheetViews>
  <sheetFormatPr defaultRowHeight="15" x14ac:dyDescent="0.25"/>
  <cols>
    <col min="1" max="1" width="17.625" customWidth="1"/>
    <col min="2" max="2" width="18" customWidth="1"/>
    <col min="3" max="3" width="19.75" customWidth="1"/>
    <col min="4" max="4" width="18.75" customWidth="1"/>
    <col min="5" max="5" width="24.375" customWidth="1"/>
    <col min="6" max="6" width="21" bestFit="1" customWidth="1"/>
    <col min="7" max="7" width="28.25" bestFit="1" customWidth="1"/>
    <col min="8" max="8" width="22.125" bestFit="1" customWidth="1"/>
    <col min="9" max="9" width="16.75" bestFit="1" customWidth="1"/>
    <col min="10" max="10" width="16.375" customWidth="1"/>
    <col min="11" max="11" width="19.875" bestFit="1" customWidth="1"/>
    <col min="12" max="12" width="20.25" bestFit="1" customWidth="1"/>
    <col min="13" max="13" width="14.25" bestFit="1" customWidth="1"/>
    <col min="14" max="14" width="6.875" customWidth="1"/>
    <col min="15" max="15" width="12" bestFit="1" customWidth="1"/>
  </cols>
  <sheetData>
    <row r="1" spans="1:22" x14ac:dyDescent="0.25">
      <c r="A1" s="92" t="s">
        <v>0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</row>
    <row r="2" spans="1:22" ht="15.75" thickBot="1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</row>
    <row r="3" spans="1:22" x14ac:dyDescent="0.25">
      <c r="A3" s="89" t="s">
        <v>1</v>
      </c>
      <c r="B3" s="91" t="s">
        <v>2</v>
      </c>
      <c r="C3" s="91"/>
      <c r="D3" s="91"/>
      <c r="E3" s="91"/>
      <c r="F3" s="91"/>
      <c r="G3" s="91"/>
      <c r="H3" s="91"/>
      <c r="I3" s="91"/>
      <c r="J3" s="91"/>
      <c r="K3" s="91"/>
      <c r="L3" s="91"/>
      <c r="M3" s="72"/>
    </row>
    <row r="4" spans="1:22" x14ac:dyDescent="0.25">
      <c r="A4" s="90"/>
      <c r="B4" s="73" t="s">
        <v>113</v>
      </c>
      <c r="C4" s="73" t="s">
        <v>114</v>
      </c>
      <c r="D4" s="73" t="s">
        <v>115</v>
      </c>
      <c r="E4" s="73" t="s">
        <v>116</v>
      </c>
      <c r="F4" s="73" t="s">
        <v>117</v>
      </c>
      <c r="G4" s="73" t="s">
        <v>118</v>
      </c>
      <c r="H4" s="73" t="s">
        <v>119</v>
      </c>
      <c r="I4" s="73" t="s">
        <v>120</v>
      </c>
      <c r="J4" s="73" t="s">
        <v>121</v>
      </c>
      <c r="K4" s="73" t="s">
        <v>141</v>
      </c>
      <c r="L4" s="73" t="s">
        <v>142</v>
      </c>
      <c r="M4" s="73" t="s">
        <v>143</v>
      </c>
    </row>
    <row r="5" spans="1:22" x14ac:dyDescent="0.25">
      <c r="A5" s="27" t="s">
        <v>3</v>
      </c>
      <c r="B5" s="74">
        <v>90</v>
      </c>
      <c r="C5" s="74">
        <v>4</v>
      </c>
      <c r="D5" s="74">
        <v>4</v>
      </c>
      <c r="E5" s="74">
        <v>2</v>
      </c>
      <c r="F5" s="74">
        <v>4</v>
      </c>
      <c r="G5" s="74">
        <v>3</v>
      </c>
      <c r="H5" s="74">
        <v>3</v>
      </c>
      <c r="I5" s="74">
        <v>4</v>
      </c>
      <c r="J5" s="74">
        <v>2</v>
      </c>
      <c r="K5" s="74">
        <v>4</v>
      </c>
      <c r="L5" s="75">
        <v>3</v>
      </c>
      <c r="M5" s="75">
        <v>3</v>
      </c>
    </row>
    <row r="6" spans="1:22" x14ac:dyDescent="0.25">
      <c r="A6" s="27" t="s">
        <v>4</v>
      </c>
      <c r="B6" s="74">
        <v>90</v>
      </c>
      <c r="C6" s="74">
        <v>4</v>
      </c>
      <c r="D6" s="74">
        <v>3</v>
      </c>
      <c r="E6" s="74">
        <v>4</v>
      </c>
      <c r="F6" s="74">
        <v>4</v>
      </c>
      <c r="G6" s="74">
        <v>3</v>
      </c>
      <c r="H6" s="74">
        <v>4</v>
      </c>
      <c r="I6" s="74">
        <v>4</v>
      </c>
      <c r="J6" s="74">
        <v>4</v>
      </c>
      <c r="K6" s="74">
        <v>4</v>
      </c>
      <c r="L6" s="75">
        <v>4</v>
      </c>
      <c r="M6" s="75">
        <v>4</v>
      </c>
    </row>
    <row r="7" spans="1:22" ht="15.75" thickBot="1" x14ac:dyDescent="0.3">
      <c r="A7" s="28" t="s">
        <v>5</v>
      </c>
      <c r="B7" s="74">
        <v>75</v>
      </c>
      <c r="C7" s="74">
        <v>3</v>
      </c>
      <c r="D7" s="74">
        <v>3</v>
      </c>
      <c r="E7" s="74">
        <v>4</v>
      </c>
      <c r="F7" s="74">
        <v>3</v>
      </c>
      <c r="G7" s="74">
        <v>3</v>
      </c>
      <c r="H7" s="74">
        <v>3</v>
      </c>
      <c r="I7" s="74">
        <v>4</v>
      </c>
      <c r="J7" s="74">
        <v>3</v>
      </c>
      <c r="K7" s="74">
        <v>4</v>
      </c>
      <c r="L7" s="75">
        <v>5</v>
      </c>
      <c r="M7" s="75">
        <v>4</v>
      </c>
    </row>
    <row r="8" spans="1:22" x14ac:dyDescent="0.25">
      <c r="M8" s="76"/>
    </row>
    <row r="9" spans="1:22" x14ac:dyDescent="0.25">
      <c r="A9" s="13" t="s">
        <v>131</v>
      </c>
      <c r="B9" s="9"/>
      <c r="C9" s="9"/>
      <c r="D9" s="9"/>
      <c r="E9" s="9"/>
      <c r="F9" s="9"/>
      <c r="G9" s="9"/>
      <c r="H9" s="9"/>
      <c r="I9" s="9"/>
      <c r="J9" s="9"/>
      <c r="K9" s="18"/>
      <c r="L9" s="18"/>
      <c r="M9" s="18"/>
      <c r="N9" s="18"/>
      <c r="O9" s="22"/>
    </row>
    <row r="10" spans="1:22" x14ac:dyDescent="0.25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</row>
    <row r="11" spans="1:22" x14ac:dyDescent="0.25">
      <c r="A11" s="1" t="s">
        <v>7</v>
      </c>
      <c r="B11" s="1" t="s">
        <v>8</v>
      </c>
      <c r="C11" s="1" t="s">
        <v>9</v>
      </c>
      <c r="D11" s="1" t="s">
        <v>10</v>
      </c>
      <c r="E11" s="6"/>
      <c r="F11" s="84" t="s">
        <v>1</v>
      </c>
      <c r="G11" s="86" t="s">
        <v>16</v>
      </c>
      <c r="H11" s="87"/>
      <c r="I11" s="87"/>
      <c r="J11" s="88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</row>
    <row r="12" spans="1:22" x14ac:dyDescent="0.25">
      <c r="A12" s="2" t="s">
        <v>11</v>
      </c>
      <c r="B12" s="2" t="str">
        <f ca="1">Hasil!B12</f>
        <v>Tes Praktek</v>
      </c>
      <c r="C12" s="2" t="s">
        <v>15</v>
      </c>
      <c r="D12" s="81">
        <v>5</v>
      </c>
      <c r="E12" s="6"/>
      <c r="F12" s="85"/>
      <c r="G12" s="1" t="s">
        <v>11</v>
      </c>
      <c r="H12" s="1" t="s">
        <v>12</v>
      </c>
      <c r="I12" s="1" t="s">
        <v>13</v>
      </c>
      <c r="J12" s="1" t="s">
        <v>14</v>
      </c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</row>
    <row r="13" spans="1:22" x14ac:dyDescent="0.25">
      <c r="A13" s="2" t="s">
        <v>12</v>
      </c>
      <c r="B13" s="7" t="s">
        <v>9</v>
      </c>
      <c r="C13" s="2" t="s">
        <v>15</v>
      </c>
      <c r="D13" s="81">
        <v>4</v>
      </c>
      <c r="E13" s="6"/>
      <c r="F13" s="2" t="s">
        <v>3</v>
      </c>
      <c r="G13" s="2">
        <f>B5</f>
        <v>90</v>
      </c>
      <c r="H13" s="2">
        <f>'Level 2 Nilai'!K11</f>
        <v>1</v>
      </c>
      <c r="I13" s="2">
        <f>'Level 2 Microteaching'!O11</f>
        <v>0.9</v>
      </c>
      <c r="J13" s="2">
        <f>'Level 2 Wawancara'!Q11</f>
        <v>0.88</v>
      </c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</row>
    <row r="14" spans="1:22" x14ac:dyDescent="0.25">
      <c r="A14" s="2" t="s">
        <v>13</v>
      </c>
      <c r="B14" s="7" t="s">
        <v>134</v>
      </c>
      <c r="C14" s="2" t="s">
        <v>15</v>
      </c>
      <c r="D14" s="81">
        <v>5</v>
      </c>
      <c r="E14" s="6"/>
      <c r="F14" s="2" t="s">
        <v>4</v>
      </c>
      <c r="G14" s="2">
        <f t="shared" ref="G14:G15" si="0">B6</f>
        <v>90</v>
      </c>
      <c r="H14" s="2">
        <f>'Level 2 Nilai'!K12</f>
        <v>0.875</v>
      </c>
      <c r="I14" s="2">
        <f>'Level 2 Microteaching'!O12</f>
        <v>1</v>
      </c>
      <c r="J14" s="2">
        <f>'Level 2 Wawancara'!Q12</f>
        <v>0.9524999999999999</v>
      </c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</row>
    <row r="15" spans="1:22" x14ac:dyDescent="0.25">
      <c r="A15" s="2" t="s">
        <v>14</v>
      </c>
      <c r="B15" s="7" t="s">
        <v>135</v>
      </c>
      <c r="C15" s="2" t="s">
        <v>15</v>
      </c>
      <c r="D15" s="81">
        <v>4</v>
      </c>
      <c r="E15" s="6"/>
      <c r="F15" s="2" t="s">
        <v>5</v>
      </c>
      <c r="G15" s="2">
        <f t="shared" si="0"/>
        <v>75</v>
      </c>
      <c r="H15" s="2">
        <f>'Level 2 Nilai'!K13</f>
        <v>0.75</v>
      </c>
      <c r="I15" s="2">
        <f>'Level 2 Microteaching'!O13</f>
        <v>0.85</v>
      </c>
      <c r="J15" s="2">
        <f>'Level 2 Wawancara'!Q13</f>
        <v>0.91250000000000009</v>
      </c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</row>
    <row r="16" spans="1:22" x14ac:dyDescent="0.25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</row>
    <row r="17" spans="1:22" x14ac:dyDescent="0.25">
      <c r="A17" s="15" t="s">
        <v>132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</row>
    <row r="18" spans="1:22" x14ac:dyDescent="0.25">
      <c r="A18" s="1" t="s">
        <v>18</v>
      </c>
      <c r="B18" s="1" t="s">
        <v>11</v>
      </c>
      <c r="C18" s="1" t="s">
        <v>19</v>
      </c>
      <c r="D18" s="1" t="s">
        <v>20</v>
      </c>
      <c r="E18" s="1" t="s">
        <v>21</v>
      </c>
      <c r="F18" s="1" t="s">
        <v>22</v>
      </c>
      <c r="G18" s="6"/>
      <c r="H18" s="1" t="s">
        <v>44</v>
      </c>
      <c r="I18" s="1" t="s">
        <v>45</v>
      </c>
      <c r="J18" s="1" t="s">
        <v>46</v>
      </c>
      <c r="K18" s="1" t="s">
        <v>47</v>
      </c>
      <c r="L18" s="1" t="s">
        <v>48</v>
      </c>
      <c r="M18" s="1" t="s">
        <v>49</v>
      </c>
      <c r="N18" s="1" t="s">
        <v>50</v>
      </c>
      <c r="O18" s="1" t="s">
        <v>51</v>
      </c>
      <c r="P18" s="6"/>
      <c r="Q18" s="6"/>
      <c r="R18" s="6"/>
      <c r="S18" s="6"/>
      <c r="T18" s="6"/>
      <c r="U18" s="6"/>
      <c r="V18" s="6"/>
    </row>
    <row r="19" spans="1:22" x14ac:dyDescent="0.25">
      <c r="A19" s="2" t="s">
        <v>23</v>
      </c>
      <c r="B19" s="2">
        <f>G13</f>
        <v>90</v>
      </c>
      <c r="C19" s="2">
        <f>B19^2</f>
        <v>8100</v>
      </c>
      <c r="D19" s="2">
        <f>SUM(C19:C21)</f>
        <v>21825</v>
      </c>
      <c r="E19" s="2">
        <f>D19^0.5</f>
        <v>147.73286702694156</v>
      </c>
      <c r="F19" s="2">
        <f>B19/E19</f>
        <v>0.60920769908017147</v>
      </c>
      <c r="G19" s="6"/>
      <c r="H19" s="2">
        <f>F19</f>
        <v>0.60920769908017147</v>
      </c>
      <c r="I19" s="2">
        <f>F25</f>
        <v>0.65538553641523245</v>
      </c>
      <c r="J19" s="2">
        <f>F31</f>
        <v>0.56554580124602538</v>
      </c>
      <c r="K19" s="2">
        <f>F37</f>
        <v>0.55497452084303489</v>
      </c>
      <c r="L19" s="2">
        <f>D12</f>
        <v>5</v>
      </c>
      <c r="M19" s="2">
        <f>D13</f>
        <v>4</v>
      </c>
      <c r="N19" s="2">
        <f>D14</f>
        <v>5</v>
      </c>
      <c r="O19" s="2">
        <f>D15</f>
        <v>4</v>
      </c>
      <c r="P19" s="6"/>
      <c r="Q19" s="6"/>
      <c r="R19" s="6"/>
      <c r="S19" s="6"/>
      <c r="T19" s="6"/>
      <c r="U19" s="6"/>
      <c r="V19" s="6"/>
    </row>
    <row r="20" spans="1:22" x14ac:dyDescent="0.25">
      <c r="A20" s="2" t="s">
        <v>24</v>
      </c>
      <c r="B20" s="2">
        <f>G14</f>
        <v>90</v>
      </c>
      <c r="C20" s="2">
        <f t="shared" ref="C20:C21" si="1">B20^2</f>
        <v>8100</v>
      </c>
      <c r="D20" s="2">
        <f>SUM(C19:C21)</f>
        <v>21825</v>
      </c>
      <c r="E20" s="2">
        <f t="shared" ref="E20:E21" si="2">D20^0.5</f>
        <v>147.73286702694156</v>
      </c>
      <c r="F20" s="2">
        <f>B20/E20</f>
        <v>0.60920769908017147</v>
      </c>
      <c r="G20" s="6"/>
      <c r="H20" s="2">
        <f>F20</f>
        <v>0.60920769908017147</v>
      </c>
      <c r="I20" s="2">
        <f>F26</f>
        <v>0.57346234436332832</v>
      </c>
      <c r="J20" s="2">
        <f>F32</f>
        <v>0.62838422360669488</v>
      </c>
      <c r="K20" s="2">
        <f>F38</f>
        <v>0.60069685352612578</v>
      </c>
      <c r="L20" s="2">
        <f>D12</f>
        <v>5</v>
      </c>
      <c r="M20" s="2">
        <f>D13</f>
        <v>4</v>
      </c>
      <c r="N20" s="2">
        <f>D14</f>
        <v>5</v>
      </c>
      <c r="O20" s="2">
        <f>D15</f>
        <v>4</v>
      </c>
      <c r="P20" s="6"/>
      <c r="Q20" s="6"/>
      <c r="R20" s="6"/>
      <c r="S20" s="6"/>
      <c r="T20" s="6"/>
      <c r="U20" s="6"/>
      <c r="V20" s="6"/>
    </row>
    <row r="21" spans="1:22" x14ac:dyDescent="0.25">
      <c r="A21" s="2" t="s">
        <v>25</v>
      </c>
      <c r="B21" s="2">
        <f>G15</f>
        <v>75</v>
      </c>
      <c r="C21" s="2">
        <f t="shared" si="1"/>
        <v>5625</v>
      </c>
      <c r="D21" s="2">
        <f>SUM(C19:C21)</f>
        <v>21825</v>
      </c>
      <c r="E21" s="2">
        <f t="shared" si="2"/>
        <v>147.73286702694156</v>
      </c>
      <c r="F21" s="2">
        <f>B21/E21</f>
        <v>0.50767308256680954</v>
      </c>
      <c r="G21" s="6"/>
      <c r="H21" s="2">
        <f>F21</f>
        <v>0.50767308256680954</v>
      </c>
      <c r="I21" s="2">
        <f>F27</f>
        <v>0.49153915231142431</v>
      </c>
      <c r="J21" s="2">
        <f>F33</f>
        <v>0.53412659006569063</v>
      </c>
      <c r="K21" s="2">
        <f>F39</f>
        <v>0.57547073894235157</v>
      </c>
      <c r="L21" s="2">
        <f>D12</f>
        <v>5</v>
      </c>
      <c r="M21" s="2">
        <f>D13</f>
        <v>4</v>
      </c>
      <c r="N21" s="2">
        <f>D14</f>
        <v>5</v>
      </c>
      <c r="O21" s="2">
        <f>D15</f>
        <v>4</v>
      </c>
      <c r="P21" s="6"/>
      <c r="Q21" s="6"/>
      <c r="R21" s="6"/>
      <c r="S21" s="6"/>
      <c r="T21" s="6"/>
      <c r="U21" s="6"/>
      <c r="V21" s="6"/>
    </row>
    <row r="22" spans="1:22" x14ac:dyDescent="0.25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</row>
    <row r="23" spans="1:22" x14ac:dyDescent="0.25">
      <c r="A23" s="15" t="s">
        <v>133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</row>
    <row r="24" spans="1:22" x14ac:dyDescent="0.25">
      <c r="A24" s="1" t="s">
        <v>18</v>
      </c>
      <c r="B24" s="1" t="s">
        <v>12</v>
      </c>
      <c r="C24" s="1" t="s">
        <v>27</v>
      </c>
      <c r="D24" s="1" t="s">
        <v>20</v>
      </c>
      <c r="E24" s="1" t="s">
        <v>21</v>
      </c>
      <c r="F24" s="1" t="s">
        <v>28</v>
      </c>
      <c r="G24" s="6"/>
      <c r="H24" s="1" t="s">
        <v>52</v>
      </c>
      <c r="I24" s="1" t="s">
        <v>53</v>
      </c>
      <c r="J24" s="1" t="s">
        <v>54</v>
      </c>
      <c r="K24" s="1" t="s">
        <v>55</v>
      </c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</row>
    <row r="25" spans="1:22" x14ac:dyDescent="0.25">
      <c r="A25" s="2" t="s">
        <v>29</v>
      </c>
      <c r="B25" s="2">
        <f>H13</f>
        <v>1</v>
      </c>
      <c r="C25" s="2">
        <f>B25^2</f>
        <v>1</v>
      </c>
      <c r="D25" s="2">
        <f>SUM(C25:C27)</f>
        <v>2.328125</v>
      </c>
      <c r="E25" s="2">
        <f>D25^0.5</f>
        <v>1.5258194519667128</v>
      </c>
      <c r="F25" s="2">
        <f>B25/E25</f>
        <v>0.65538553641523245</v>
      </c>
      <c r="G25" s="6"/>
      <c r="H25" s="2">
        <f>H19*L19</f>
        <v>3.0460384954008575</v>
      </c>
      <c r="I25" s="2">
        <f>I19*M19</f>
        <v>2.6215421456609298</v>
      </c>
      <c r="J25" s="2">
        <f>J19*N19</f>
        <v>2.8277290062301268</v>
      </c>
      <c r="K25" s="2">
        <f>K19*O19</f>
        <v>2.2198980833721396</v>
      </c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</row>
    <row r="26" spans="1:22" x14ac:dyDescent="0.25">
      <c r="A26" s="2" t="s">
        <v>30</v>
      </c>
      <c r="B26" s="2">
        <f>H14</f>
        <v>0.875</v>
      </c>
      <c r="C26" s="2">
        <f t="shared" ref="C26:C27" si="3">B26^2</f>
        <v>0.765625</v>
      </c>
      <c r="D26" s="2">
        <f>SUM(C25:C27)</f>
        <v>2.328125</v>
      </c>
      <c r="E26" s="2">
        <f t="shared" ref="E26:E27" si="4">D26^0.5</f>
        <v>1.5258194519667128</v>
      </c>
      <c r="F26" s="2">
        <f>B26/E26</f>
        <v>0.57346234436332832</v>
      </c>
      <c r="G26" s="6"/>
      <c r="H26" s="2">
        <f t="shared" ref="H26:K27" si="5">H20*L20</f>
        <v>3.0460384954008575</v>
      </c>
      <c r="I26" s="2">
        <f t="shared" si="5"/>
        <v>2.2938493774533133</v>
      </c>
      <c r="J26" s="2">
        <f t="shared" si="5"/>
        <v>3.1419211180334745</v>
      </c>
      <c r="K26" s="2">
        <f t="shared" si="5"/>
        <v>2.4027874141045031</v>
      </c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</row>
    <row r="27" spans="1:22" x14ac:dyDescent="0.25">
      <c r="A27" s="2" t="s">
        <v>31</v>
      </c>
      <c r="B27" s="2">
        <f>H15</f>
        <v>0.75</v>
      </c>
      <c r="C27" s="2">
        <f t="shared" si="3"/>
        <v>0.5625</v>
      </c>
      <c r="D27" s="2">
        <f>SUM(C25:C27)</f>
        <v>2.328125</v>
      </c>
      <c r="E27" s="2">
        <f t="shared" si="4"/>
        <v>1.5258194519667128</v>
      </c>
      <c r="F27" s="2">
        <f>B27/E27</f>
        <v>0.49153915231142431</v>
      </c>
      <c r="G27" s="6"/>
      <c r="H27" s="2">
        <f t="shared" si="5"/>
        <v>2.5383654128340476</v>
      </c>
      <c r="I27" s="2">
        <f t="shared" si="5"/>
        <v>1.9661566092456972</v>
      </c>
      <c r="J27" s="2">
        <f t="shared" si="5"/>
        <v>2.6706329503284532</v>
      </c>
      <c r="K27" s="2">
        <f t="shared" si="5"/>
        <v>2.3018829557694063</v>
      </c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</row>
    <row r="28" spans="1:22" x14ac:dyDescent="0.25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</row>
    <row r="29" spans="1:22" x14ac:dyDescent="0.25">
      <c r="A29" s="15" t="s">
        <v>136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</row>
    <row r="30" spans="1:22" x14ac:dyDescent="0.25">
      <c r="A30" s="1" t="s">
        <v>18</v>
      </c>
      <c r="B30" s="1" t="s">
        <v>13</v>
      </c>
      <c r="C30" s="1" t="s">
        <v>33</v>
      </c>
      <c r="D30" s="1" t="s">
        <v>20</v>
      </c>
      <c r="E30" s="1" t="s">
        <v>21</v>
      </c>
      <c r="F30" s="1" t="s">
        <v>34</v>
      </c>
      <c r="G30" s="6"/>
      <c r="H30" s="86" t="s">
        <v>56</v>
      </c>
      <c r="I30" s="88"/>
      <c r="J30" s="6"/>
      <c r="K30" s="86" t="s">
        <v>61</v>
      </c>
      <c r="L30" s="88"/>
      <c r="M30" s="6"/>
      <c r="N30" s="6"/>
      <c r="O30" s="6"/>
      <c r="P30" s="6"/>
      <c r="Q30" s="6"/>
      <c r="R30" s="6"/>
      <c r="S30" s="6"/>
      <c r="T30" s="6"/>
      <c r="U30" s="6"/>
      <c r="V30" s="6"/>
    </row>
    <row r="31" spans="1:22" x14ac:dyDescent="0.25">
      <c r="A31" s="2" t="s">
        <v>35</v>
      </c>
      <c r="B31" s="2">
        <f>I13</f>
        <v>0.9</v>
      </c>
      <c r="C31" s="2">
        <f>B31^2</f>
        <v>0.81</v>
      </c>
      <c r="D31" s="2">
        <f>SUM(C31:C33)</f>
        <v>2.5324999999999998</v>
      </c>
      <c r="E31" s="2">
        <f>D31^0.5</f>
        <v>1.5913830462839549</v>
      </c>
      <c r="F31" s="2">
        <f>B31/E31</f>
        <v>0.56554580124602538</v>
      </c>
      <c r="G31" s="6"/>
      <c r="H31" s="7" t="s">
        <v>57</v>
      </c>
      <c r="I31" s="2">
        <f>MAX(H25:H27)</f>
        <v>3.0460384954008575</v>
      </c>
      <c r="J31" s="6"/>
      <c r="K31" s="2" t="s">
        <v>62</v>
      </c>
      <c r="L31" s="2">
        <f>MIN(H25:H27)</f>
        <v>2.5383654128340476</v>
      </c>
      <c r="M31" s="6"/>
      <c r="N31" s="6"/>
      <c r="O31" s="6"/>
      <c r="P31" s="6"/>
      <c r="Q31" s="6"/>
      <c r="R31" s="6"/>
      <c r="S31" s="6"/>
      <c r="T31" s="6"/>
      <c r="U31" s="6"/>
      <c r="V31" s="6"/>
    </row>
    <row r="32" spans="1:22" x14ac:dyDescent="0.25">
      <c r="A32" s="2" t="s">
        <v>36</v>
      </c>
      <c r="B32" s="2">
        <f>I14</f>
        <v>1</v>
      </c>
      <c r="C32" s="2">
        <f t="shared" ref="C32:C33" si="6">B32^2</f>
        <v>1</v>
      </c>
      <c r="D32" s="2">
        <f>SUM(C31:C33)</f>
        <v>2.5324999999999998</v>
      </c>
      <c r="E32" s="2">
        <f t="shared" ref="E32:E33" si="7">D32^0.5</f>
        <v>1.5913830462839549</v>
      </c>
      <c r="F32" s="2">
        <f>B32/E32</f>
        <v>0.62838422360669488</v>
      </c>
      <c r="G32" s="6"/>
      <c r="H32" s="2" t="s">
        <v>58</v>
      </c>
      <c r="I32" s="2">
        <f>MAX(I25:I27)</f>
        <v>2.6215421456609298</v>
      </c>
      <c r="J32" s="6"/>
      <c r="K32" s="2" t="s">
        <v>63</v>
      </c>
      <c r="L32" s="2">
        <f>MIN(I25:I27)</f>
        <v>1.9661566092456972</v>
      </c>
      <c r="M32" s="6"/>
      <c r="N32" s="6"/>
      <c r="O32" s="6"/>
      <c r="P32" s="6"/>
      <c r="Q32" s="6"/>
      <c r="R32" s="6"/>
      <c r="S32" s="6"/>
      <c r="T32" s="6"/>
      <c r="U32" s="6"/>
      <c r="V32" s="6"/>
    </row>
    <row r="33" spans="1:22" x14ac:dyDescent="0.25">
      <c r="A33" s="2" t="s">
        <v>37</v>
      </c>
      <c r="B33" s="2">
        <f>I15</f>
        <v>0.85</v>
      </c>
      <c r="C33" s="2">
        <f t="shared" si="6"/>
        <v>0.72249999999999992</v>
      </c>
      <c r="D33" s="2">
        <f>SUM(C31:C33)</f>
        <v>2.5324999999999998</v>
      </c>
      <c r="E33" s="2">
        <f t="shared" si="7"/>
        <v>1.5913830462839549</v>
      </c>
      <c r="F33" s="2">
        <f>B33/E33</f>
        <v>0.53412659006569063</v>
      </c>
      <c r="G33" s="6"/>
      <c r="H33" s="2" t="s">
        <v>59</v>
      </c>
      <c r="I33" s="2">
        <f>MAX(J25:J27)</f>
        <v>3.1419211180334745</v>
      </c>
      <c r="J33" s="6"/>
      <c r="K33" s="2" t="s">
        <v>64</v>
      </c>
      <c r="L33" s="2">
        <f>MIN(J25:J27)</f>
        <v>2.6706329503284532</v>
      </c>
      <c r="M33" s="6"/>
      <c r="N33" s="6"/>
      <c r="O33" s="6"/>
      <c r="P33" s="6"/>
      <c r="Q33" s="6"/>
      <c r="R33" s="6"/>
      <c r="S33" s="6"/>
      <c r="T33" s="6"/>
      <c r="U33" s="6"/>
      <c r="V33" s="6"/>
    </row>
    <row r="34" spans="1:22" x14ac:dyDescent="0.25">
      <c r="A34" s="6"/>
      <c r="B34" s="6"/>
      <c r="C34" s="6"/>
      <c r="D34" s="6"/>
      <c r="E34" s="6"/>
      <c r="F34" s="6"/>
      <c r="G34" s="6"/>
      <c r="H34" s="2" t="s">
        <v>60</v>
      </c>
      <c r="I34" s="2">
        <f>MAX(K25:K27)</f>
        <v>2.4027874141045031</v>
      </c>
      <c r="J34" s="6"/>
      <c r="K34" s="2" t="s">
        <v>65</v>
      </c>
      <c r="L34" s="2">
        <f>MIN(K25:K27)</f>
        <v>2.2198980833721396</v>
      </c>
      <c r="M34" s="6"/>
      <c r="N34" s="6"/>
      <c r="O34" s="6"/>
      <c r="P34" s="6"/>
      <c r="Q34" s="6"/>
      <c r="R34" s="6"/>
      <c r="S34" s="6"/>
      <c r="T34" s="6"/>
      <c r="U34" s="6"/>
      <c r="V34" s="6"/>
    </row>
    <row r="35" spans="1:22" x14ac:dyDescent="0.25">
      <c r="A35" s="15" t="s">
        <v>137</v>
      </c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</row>
    <row r="36" spans="1:22" x14ac:dyDescent="0.25">
      <c r="A36" s="1" t="s">
        <v>18</v>
      </c>
      <c r="B36" s="1" t="s">
        <v>14</v>
      </c>
      <c r="C36" s="1" t="s">
        <v>39</v>
      </c>
      <c r="D36" s="1" t="s">
        <v>20</v>
      </c>
      <c r="E36" s="1" t="s">
        <v>21</v>
      </c>
      <c r="F36" s="1" t="s">
        <v>40</v>
      </c>
      <c r="G36" s="6"/>
      <c r="H36" s="86" t="s">
        <v>66</v>
      </c>
      <c r="I36" s="87"/>
      <c r="J36" s="87"/>
      <c r="K36" s="87"/>
      <c r="L36" s="88"/>
      <c r="M36" s="6"/>
      <c r="N36" s="6"/>
      <c r="O36" s="6"/>
      <c r="P36" s="86" t="s">
        <v>80</v>
      </c>
      <c r="Q36" s="87"/>
      <c r="R36" s="87"/>
      <c r="S36" s="87"/>
      <c r="T36" s="88"/>
      <c r="U36" s="6"/>
      <c r="V36" s="6"/>
    </row>
    <row r="37" spans="1:22" x14ac:dyDescent="0.25">
      <c r="A37" s="2" t="s">
        <v>41</v>
      </c>
      <c r="B37" s="2">
        <f>J13</f>
        <v>0.88</v>
      </c>
      <c r="C37" s="2">
        <f>B37^2</f>
        <v>0.77439999999999998</v>
      </c>
      <c r="D37" s="2">
        <f>SUM(C37:C39)</f>
        <v>2.5143125</v>
      </c>
      <c r="E37" s="2">
        <f>D37^0.5</f>
        <v>1.5856583806104012</v>
      </c>
      <c r="F37" s="2">
        <f>B37/E37</f>
        <v>0.55497452084303489</v>
      </c>
      <c r="G37" s="6"/>
      <c r="H37" s="1"/>
      <c r="I37" s="1" t="s">
        <v>67</v>
      </c>
      <c r="J37" s="1" t="s">
        <v>68</v>
      </c>
      <c r="K37" s="1" t="s">
        <v>69</v>
      </c>
      <c r="L37" s="1" t="s">
        <v>70</v>
      </c>
      <c r="M37" s="6"/>
      <c r="N37" s="6"/>
      <c r="O37" s="6"/>
      <c r="P37" s="1"/>
      <c r="Q37" s="1" t="s">
        <v>67</v>
      </c>
      <c r="R37" s="1" t="s">
        <v>68</v>
      </c>
      <c r="S37" s="1" t="s">
        <v>69</v>
      </c>
      <c r="T37" s="1" t="s">
        <v>70</v>
      </c>
      <c r="U37" s="6"/>
      <c r="V37" s="6"/>
    </row>
    <row r="38" spans="1:22" x14ac:dyDescent="0.25">
      <c r="A38" s="2" t="s">
        <v>42</v>
      </c>
      <c r="B38" s="2">
        <f>J14</f>
        <v>0.9524999999999999</v>
      </c>
      <c r="C38" s="2">
        <f t="shared" ref="C38:C39" si="8">B38^2</f>
        <v>0.90725624999999976</v>
      </c>
      <c r="D38" s="2">
        <f>SUM(C37:C39)</f>
        <v>2.5143125</v>
      </c>
      <c r="E38" s="2">
        <f t="shared" ref="E38:E39" si="9">D38^0.5</f>
        <v>1.5856583806104012</v>
      </c>
      <c r="F38" s="2">
        <f>B38/E38</f>
        <v>0.60069685352612578</v>
      </c>
      <c r="G38" s="6"/>
      <c r="H38" s="1" t="s">
        <v>71</v>
      </c>
      <c r="I38" s="2">
        <f>I31-H25</f>
        <v>0</v>
      </c>
      <c r="J38" s="2">
        <f>I32-I25</f>
        <v>0</v>
      </c>
      <c r="K38" s="2">
        <f>I33-J25</f>
        <v>0.31419211180334772</v>
      </c>
      <c r="L38" s="2">
        <f>I34-K25</f>
        <v>0.18288933073236358</v>
      </c>
      <c r="M38" s="6"/>
      <c r="N38" s="6"/>
      <c r="O38" s="6"/>
      <c r="P38" s="1" t="s">
        <v>81</v>
      </c>
      <c r="Q38" s="2">
        <f>L31-H25</f>
        <v>-0.50767308256680987</v>
      </c>
      <c r="R38" s="2">
        <f>L32-I25</f>
        <v>-0.65538553641523256</v>
      </c>
      <c r="S38" s="2">
        <f>L33-J25</f>
        <v>-0.15709605590167364</v>
      </c>
      <c r="T38" s="2">
        <f>L34-K25</f>
        <v>0</v>
      </c>
      <c r="U38" s="6"/>
      <c r="V38" s="6"/>
    </row>
    <row r="39" spans="1:22" x14ac:dyDescent="0.25">
      <c r="A39" s="2" t="s">
        <v>43</v>
      </c>
      <c r="B39" s="2">
        <f>J15</f>
        <v>0.91250000000000009</v>
      </c>
      <c r="C39" s="2">
        <f t="shared" si="8"/>
        <v>0.83265625000000021</v>
      </c>
      <c r="D39" s="2">
        <f>SUM(C37:C39)</f>
        <v>2.5143125</v>
      </c>
      <c r="E39" s="2">
        <f t="shared" si="9"/>
        <v>1.5856583806104012</v>
      </c>
      <c r="F39" s="2">
        <f>B39/E39</f>
        <v>0.57547073894235157</v>
      </c>
      <c r="G39" s="6"/>
      <c r="H39" s="1" t="s">
        <v>72</v>
      </c>
      <c r="I39" s="2">
        <f>I31-H26</f>
        <v>0</v>
      </c>
      <c r="J39" s="2">
        <f>I32-I26</f>
        <v>0.3276927682076165</v>
      </c>
      <c r="K39" s="2">
        <f>I33-J26</f>
        <v>0</v>
      </c>
      <c r="L39" s="2">
        <f>I34-K26</f>
        <v>0</v>
      </c>
      <c r="M39" s="6"/>
      <c r="N39" s="6"/>
      <c r="O39" s="6"/>
      <c r="P39" s="1" t="s">
        <v>82</v>
      </c>
      <c r="Q39" s="2">
        <f>L31-H26</f>
        <v>-0.50767308256680987</v>
      </c>
      <c r="R39" s="2">
        <f>L32-I26</f>
        <v>-0.32769276820761606</v>
      </c>
      <c r="S39" s="2">
        <f>L33-J26</f>
        <v>-0.47128816770502135</v>
      </c>
      <c r="T39" s="2">
        <f>L34-K26</f>
        <v>-0.18288933073236358</v>
      </c>
      <c r="U39" s="6"/>
      <c r="V39" s="6"/>
    </row>
    <row r="40" spans="1:22" x14ac:dyDescent="0.25">
      <c r="A40" s="6"/>
      <c r="B40" s="6"/>
      <c r="C40" s="6"/>
      <c r="D40" s="6"/>
      <c r="E40" s="6"/>
      <c r="F40" s="6"/>
      <c r="G40" s="6"/>
      <c r="H40" s="1" t="s">
        <v>73</v>
      </c>
      <c r="I40" s="2">
        <f>I31-H27</f>
        <v>0.50767308256680987</v>
      </c>
      <c r="J40" s="2">
        <f>I32-I27</f>
        <v>0.65538553641523256</v>
      </c>
      <c r="K40" s="2">
        <f>I33-J27</f>
        <v>0.47128816770502135</v>
      </c>
      <c r="L40" s="2">
        <f>I34-K27</f>
        <v>0.10090445833509687</v>
      </c>
      <c r="M40" s="6"/>
      <c r="N40" s="6"/>
      <c r="O40" s="6"/>
      <c r="P40" s="1" t="s">
        <v>83</v>
      </c>
      <c r="Q40" s="2">
        <f>L31-H27</f>
        <v>0</v>
      </c>
      <c r="R40" s="2">
        <f>L32-I27</f>
        <v>0</v>
      </c>
      <c r="S40" s="2">
        <f>L33-J27</f>
        <v>0</v>
      </c>
      <c r="T40" s="2">
        <f>L34-K27</f>
        <v>-8.1984872397266706E-2</v>
      </c>
      <c r="U40" s="6"/>
      <c r="V40" s="6"/>
    </row>
    <row r="41" spans="1:22" x14ac:dyDescent="0.25">
      <c r="A41" s="6"/>
      <c r="B41" s="6"/>
      <c r="C41" s="6"/>
      <c r="D41" s="6"/>
      <c r="E41" s="6">
        <v>4</v>
      </c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</row>
    <row r="42" spans="1:22" x14ac:dyDescent="0.25">
      <c r="A42" s="82" t="s">
        <v>84</v>
      </c>
      <c r="B42" s="83"/>
      <c r="C42" s="6"/>
      <c r="D42" s="6"/>
      <c r="E42" s="6"/>
      <c r="F42" s="6"/>
      <c r="G42" s="6"/>
      <c r="H42" s="1"/>
      <c r="I42" s="1" t="s">
        <v>74</v>
      </c>
      <c r="J42" s="1" t="s">
        <v>75</v>
      </c>
      <c r="K42" s="1" t="s">
        <v>76</v>
      </c>
      <c r="L42" s="1" t="s">
        <v>77</v>
      </c>
      <c r="M42" s="1" t="s">
        <v>78</v>
      </c>
      <c r="N42" s="1" t="s">
        <v>79</v>
      </c>
      <c r="O42" s="6"/>
      <c r="P42" s="1"/>
      <c r="Q42" s="1" t="s">
        <v>74</v>
      </c>
      <c r="R42" s="1" t="s">
        <v>75</v>
      </c>
      <c r="S42" s="1" t="s">
        <v>76</v>
      </c>
      <c r="T42" s="1" t="s">
        <v>77</v>
      </c>
      <c r="U42" s="1" t="s">
        <v>78</v>
      </c>
      <c r="V42" s="1" t="s">
        <v>79</v>
      </c>
    </row>
    <row r="43" spans="1:22" x14ac:dyDescent="0.25">
      <c r="A43" s="25" t="s">
        <v>85</v>
      </c>
      <c r="B43" s="26">
        <f>V43/(V43+N43)</f>
        <v>0.69888026624574828</v>
      </c>
      <c r="C43" s="6"/>
      <c r="D43" s="6"/>
      <c r="E43" s="6"/>
      <c r="F43" s="6"/>
      <c r="G43" s="6"/>
      <c r="H43" s="1" t="s">
        <v>71</v>
      </c>
      <c r="I43" s="2">
        <f>I38^2</f>
        <v>0</v>
      </c>
      <c r="J43" s="2">
        <f>J38^2</f>
        <v>0</v>
      </c>
      <c r="K43" s="2">
        <f t="shared" ref="K43:L43" si="10">K38^2</f>
        <v>9.8716683119447354E-2</v>
      </c>
      <c r="L43" s="2">
        <f t="shared" si="10"/>
        <v>3.3448507295731865E-2</v>
      </c>
      <c r="M43" s="2">
        <f>SUM(I43:L43)</f>
        <v>0.13216519041517921</v>
      </c>
      <c r="N43" s="2">
        <f>M43^0.5</f>
        <v>0.36354530723856032</v>
      </c>
      <c r="O43" s="6"/>
      <c r="P43" s="1" t="s">
        <v>81</v>
      </c>
      <c r="Q43" s="2">
        <f>Q38^2</f>
        <v>0.25773195876288696</v>
      </c>
      <c r="R43" s="2">
        <f>R38^2</f>
        <v>0.42953020134228215</v>
      </c>
      <c r="S43" s="2">
        <f t="shared" ref="S43:T43" si="11">S38^2</f>
        <v>2.4679170779861769E-2</v>
      </c>
      <c r="T43" s="2">
        <f t="shared" si="11"/>
        <v>0</v>
      </c>
      <c r="U43" s="2">
        <f>SUM(Q43:T43)</f>
        <v>0.71194133088503098</v>
      </c>
      <c r="V43" s="2">
        <f>U43^0.5</f>
        <v>0.84376615888824968</v>
      </c>
    </row>
    <row r="44" spans="1:22" x14ac:dyDescent="0.25">
      <c r="A44" s="25" t="s">
        <v>86</v>
      </c>
      <c r="B44" s="26">
        <f t="shared" ref="B44:B45" si="12">V44/(V44+N44)</f>
        <v>0.70624277593539386</v>
      </c>
      <c r="C44" s="6"/>
      <c r="D44" s="6"/>
      <c r="E44" s="6"/>
      <c r="F44" s="6"/>
      <c r="G44" s="6"/>
      <c r="H44" s="1" t="s">
        <v>72</v>
      </c>
      <c r="I44" s="2">
        <f>I39^2</f>
        <v>0</v>
      </c>
      <c r="J44" s="2">
        <f t="shared" ref="I44:L45" si="13">J39^2</f>
        <v>0.10738255033557068</v>
      </c>
      <c r="K44" s="2">
        <f t="shared" si="13"/>
        <v>0</v>
      </c>
      <c r="L44" s="2">
        <f t="shared" si="13"/>
        <v>0</v>
      </c>
      <c r="M44" s="2">
        <f t="shared" ref="M44:M45" si="14">SUM(I44:L44)</f>
        <v>0.10738255033557068</v>
      </c>
      <c r="N44" s="2">
        <f t="shared" ref="N44:N45" si="15">M44^0.5</f>
        <v>0.3276927682076165</v>
      </c>
      <c r="O44" s="6"/>
      <c r="P44" s="1" t="s">
        <v>82</v>
      </c>
      <c r="Q44" s="2">
        <f t="shared" ref="Q44:T45" si="16">Q39^2</f>
        <v>0.25773195876288696</v>
      </c>
      <c r="R44" s="2">
        <f t="shared" si="16"/>
        <v>0.10738255033557038</v>
      </c>
      <c r="S44" s="2">
        <f t="shared" si="16"/>
        <v>0.22211253701875633</v>
      </c>
      <c r="T44" s="2">
        <f t="shared" si="16"/>
        <v>3.3448507295731865E-2</v>
      </c>
      <c r="U44" s="2">
        <f t="shared" ref="U44:U45" si="17">SUM(Q44:T44)</f>
        <v>0.62067555341294556</v>
      </c>
      <c r="V44" s="2">
        <f t="shared" ref="V44:V45" si="18">U44^0.5</f>
        <v>0.78782964745745987</v>
      </c>
    </row>
    <row r="45" spans="1:22" x14ac:dyDescent="0.25">
      <c r="A45" s="25" t="s">
        <v>87</v>
      </c>
      <c r="B45" s="26">
        <f t="shared" si="12"/>
        <v>7.8761940846143463E-2</v>
      </c>
      <c r="C45" s="6"/>
      <c r="D45" s="6"/>
      <c r="E45" s="6"/>
      <c r="F45" s="6"/>
      <c r="G45" s="6"/>
      <c r="H45" s="1" t="s">
        <v>73</v>
      </c>
      <c r="I45" s="2">
        <f t="shared" si="13"/>
        <v>0.25773195876288696</v>
      </c>
      <c r="J45" s="2">
        <f t="shared" si="13"/>
        <v>0.42953020134228215</v>
      </c>
      <c r="K45" s="2">
        <f t="shared" si="13"/>
        <v>0.22211253701875633</v>
      </c>
      <c r="L45" s="2">
        <f t="shared" si="13"/>
        <v>1.0181709711899301E-2</v>
      </c>
      <c r="M45" s="2">
        <f t="shared" si="14"/>
        <v>0.91955640683582485</v>
      </c>
      <c r="N45" s="2">
        <f t="shared" si="15"/>
        <v>0.95893503786013834</v>
      </c>
      <c r="O45" s="6"/>
      <c r="P45" s="1" t="s">
        <v>83</v>
      </c>
      <c r="Q45" s="2">
        <f t="shared" si="16"/>
        <v>0</v>
      </c>
      <c r="R45" s="2">
        <f t="shared" si="16"/>
        <v>0</v>
      </c>
      <c r="S45" s="2">
        <f t="shared" si="16"/>
        <v>0</v>
      </c>
      <c r="T45" s="2">
        <f t="shared" si="16"/>
        <v>6.7215193019961039E-3</v>
      </c>
      <c r="U45" s="2">
        <f t="shared" si="17"/>
        <v>6.7215193019961039E-3</v>
      </c>
      <c r="V45" s="2">
        <f t="shared" si="18"/>
        <v>8.1984872397266706E-2</v>
      </c>
    </row>
  </sheetData>
  <mergeCells count="10">
    <mergeCell ref="A3:A4"/>
    <mergeCell ref="B3:L3"/>
    <mergeCell ref="A1:L1"/>
    <mergeCell ref="H36:L36"/>
    <mergeCell ref="P36:T36"/>
    <mergeCell ref="A42:B42"/>
    <mergeCell ref="F11:F12"/>
    <mergeCell ref="G11:J11"/>
    <mergeCell ref="H30:I30"/>
    <mergeCell ref="K30:L30"/>
  </mergeCells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workbookViewId="0">
      <selection activeCell="D17" sqref="D17"/>
    </sheetView>
  </sheetViews>
  <sheetFormatPr defaultRowHeight="15" x14ac:dyDescent="0.25"/>
  <cols>
    <col min="2" max="2" width="14.75" bestFit="1" customWidth="1"/>
  </cols>
  <sheetData>
    <row r="1" spans="1:13" x14ac:dyDescent="0.25">
      <c r="A1" s="38" t="s">
        <v>140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</row>
    <row r="2" spans="1:13" x14ac:dyDescent="0.25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</row>
    <row r="3" spans="1:13" x14ac:dyDescent="0.25">
      <c r="A3" s="40" t="s">
        <v>7</v>
      </c>
      <c r="B3" s="40" t="s">
        <v>8</v>
      </c>
      <c r="C3" s="40" t="s">
        <v>9</v>
      </c>
      <c r="D3" s="40" t="s">
        <v>10</v>
      </c>
      <c r="E3" s="41"/>
      <c r="F3" s="94" t="s">
        <v>1</v>
      </c>
      <c r="G3" s="96" t="s">
        <v>16</v>
      </c>
      <c r="H3" s="97"/>
      <c r="I3" s="42"/>
      <c r="J3" s="39"/>
      <c r="K3" s="39"/>
      <c r="L3" s="39"/>
      <c r="M3" s="39"/>
    </row>
    <row r="4" spans="1:13" x14ac:dyDescent="0.25">
      <c r="A4" s="43" t="s">
        <v>11</v>
      </c>
      <c r="B4" s="43" t="str">
        <f>Hasil!C4</f>
        <v>Nilai Teori</v>
      </c>
      <c r="C4" s="43" t="s">
        <v>15</v>
      </c>
      <c r="D4" s="44">
        <v>0.5</v>
      </c>
      <c r="E4" s="41"/>
      <c r="F4" s="95"/>
      <c r="G4" s="40" t="s">
        <v>11</v>
      </c>
      <c r="H4" s="40" t="s">
        <v>12</v>
      </c>
      <c r="I4" s="45"/>
      <c r="J4" s="39"/>
      <c r="K4" s="39"/>
      <c r="L4" s="39"/>
      <c r="M4" s="39"/>
    </row>
    <row r="5" spans="1:13" x14ac:dyDescent="0.25">
      <c r="A5" s="43" t="s">
        <v>12</v>
      </c>
      <c r="B5" s="46" t="str">
        <f>Hasil!D4</f>
        <v>Nilai Praktikum</v>
      </c>
      <c r="C5" s="43" t="s">
        <v>15</v>
      </c>
      <c r="D5" s="44">
        <v>0.5</v>
      </c>
      <c r="E5" s="41"/>
      <c r="F5" s="43" t="s">
        <v>3</v>
      </c>
      <c r="G5" s="43">
        <f>Hasil!C5</f>
        <v>4</v>
      </c>
      <c r="H5" s="43">
        <f>Hasil!D5</f>
        <v>4</v>
      </c>
      <c r="I5" s="47"/>
      <c r="J5" s="39"/>
      <c r="K5" s="39"/>
      <c r="L5" s="39"/>
      <c r="M5" s="39"/>
    </row>
    <row r="6" spans="1:13" x14ac:dyDescent="0.25">
      <c r="A6" s="47"/>
      <c r="B6" s="48"/>
      <c r="C6" s="47"/>
      <c r="D6" s="49"/>
      <c r="E6" s="41"/>
      <c r="F6" s="43" t="s">
        <v>4</v>
      </c>
      <c r="G6" s="43">
        <f>Hasil!C6</f>
        <v>4</v>
      </c>
      <c r="H6" s="43">
        <f>Hasil!D6</f>
        <v>3</v>
      </c>
      <c r="I6" s="47"/>
      <c r="J6" s="39"/>
      <c r="K6" s="39"/>
      <c r="L6" s="39"/>
      <c r="M6" s="39"/>
    </row>
    <row r="7" spans="1:13" x14ac:dyDescent="0.25">
      <c r="A7" s="47"/>
      <c r="B7" s="48"/>
      <c r="C7" s="47"/>
      <c r="D7" s="49"/>
      <c r="E7" s="41"/>
      <c r="F7" s="43" t="s">
        <v>5</v>
      </c>
      <c r="G7" s="43">
        <f>Hasil!C7</f>
        <v>3</v>
      </c>
      <c r="H7" s="43">
        <f>Hasil!D7</f>
        <v>3</v>
      </c>
      <c r="I7" s="47"/>
      <c r="J7" s="39"/>
      <c r="K7" s="39"/>
      <c r="L7" s="39"/>
      <c r="M7" s="39"/>
    </row>
    <row r="8" spans="1:13" x14ac:dyDescent="0.25">
      <c r="A8" s="58" t="s">
        <v>138</v>
      </c>
      <c r="B8" s="39"/>
      <c r="C8" s="39"/>
      <c r="D8" s="39"/>
      <c r="E8" s="39"/>
      <c r="F8" s="39"/>
      <c r="G8" s="39"/>
      <c r="H8" s="39"/>
      <c r="I8" s="39"/>
      <c r="J8" s="39"/>
      <c r="K8" s="39"/>
      <c r="L8" s="39"/>
      <c r="M8" s="39"/>
    </row>
    <row r="9" spans="1:13" x14ac:dyDescent="0.25">
      <c r="A9" s="50" t="s">
        <v>122</v>
      </c>
      <c r="B9" s="41"/>
      <c r="C9" s="41"/>
      <c r="D9" s="41"/>
      <c r="E9" s="41"/>
      <c r="F9" s="59" t="s">
        <v>139</v>
      </c>
      <c r="G9" s="39"/>
      <c r="H9" s="39"/>
      <c r="I9" s="39"/>
      <c r="J9" s="39"/>
      <c r="K9" s="39"/>
      <c r="L9" s="39"/>
      <c r="M9" s="39"/>
    </row>
    <row r="10" spans="1:13" x14ac:dyDescent="0.25">
      <c r="A10" s="40" t="s">
        <v>18</v>
      </c>
      <c r="B10" s="40" t="s">
        <v>11</v>
      </c>
      <c r="C10" s="40" t="s">
        <v>93</v>
      </c>
      <c r="D10" s="40" t="s">
        <v>94</v>
      </c>
      <c r="E10" s="39"/>
      <c r="F10" s="51"/>
      <c r="G10" s="52" t="s">
        <v>11</v>
      </c>
      <c r="H10" s="52" t="s">
        <v>12</v>
      </c>
      <c r="I10" s="52" t="s">
        <v>102</v>
      </c>
      <c r="J10" s="52" t="s">
        <v>103</v>
      </c>
      <c r="K10" s="30" t="s">
        <v>105</v>
      </c>
      <c r="L10" s="39"/>
      <c r="M10" s="39"/>
    </row>
    <row r="11" spans="1:13" x14ac:dyDescent="0.25">
      <c r="A11" s="43" t="s">
        <v>23</v>
      </c>
      <c r="B11" s="43">
        <f>G5</f>
        <v>4</v>
      </c>
      <c r="C11" s="43">
        <f>MAX(B11:B13)</f>
        <v>4</v>
      </c>
      <c r="D11" s="43">
        <f>B11/C11</f>
        <v>1</v>
      </c>
      <c r="E11" s="39"/>
      <c r="F11" s="52" t="s">
        <v>106</v>
      </c>
      <c r="G11" s="51">
        <f>D11</f>
        <v>1</v>
      </c>
      <c r="H11" s="51">
        <f>D17</f>
        <v>1</v>
      </c>
      <c r="I11" s="51">
        <f>D4/1</f>
        <v>0.5</v>
      </c>
      <c r="J11" s="51">
        <f>D5/1</f>
        <v>0.5</v>
      </c>
      <c r="K11" s="29">
        <f>(G11*I11)+(H11*J11)</f>
        <v>1</v>
      </c>
      <c r="L11" s="39"/>
      <c r="M11" s="39"/>
    </row>
    <row r="12" spans="1:13" x14ac:dyDescent="0.25">
      <c r="A12" s="43" t="s">
        <v>24</v>
      </c>
      <c r="B12" s="43">
        <f>G6</f>
        <v>4</v>
      </c>
      <c r="C12" s="43">
        <f>MAX(B11:B13)</f>
        <v>4</v>
      </c>
      <c r="D12" s="43">
        <f t="shared" ref="D12:D13" si="0">B12/C12</f>
        <v>1</v>
      </c>
      <c r="E12" s="39"/>
      <c r="F12" s="52" t="s">
        <v>107</v>
      </c>
      <c r="G12" s="51">
        <f>D12</f>
        <v>1</v>
      </c>
      <c r="H12" s="51">
        <f>D18</f>
        <v>0.75</v>
      </c>
      <c r="I12" s="51">
        <f>D4/1</f>
        <v>0.5</v>
      </c>
      <c r="J12" s="51">
        <f>D5/1</f>
        <v>0.5</v>
      </c>
      <c r="K12" s="29">
        <f t="shared" ref="K12:K13" si="1">(G12*I12)+(H12*J12)</f>
        <v>0.875</v>
      </c>
      <c r="L12" s="39"/>
      <c r="M12" s="39"/>
    </row>
    <row r="13" spans="1:13" x14ac:dyDescent="0.25">
      <c r="A13" s="43" t="s">
        <v>25</v>
      </c>
      <c r="B13" s="43">
        <f>G7</f>
        <v>3</v>
      </c>
      <c r="C13" s="43">
        <f>MAX(B11:B13)</f>
        <v>4</v>
      </c>
      <c r="D13" s="43">
        <f t="shared" si="0"/>
        <v>0.75</v>
      </c>
      <c r="E13" s="39"/>
      <c r="F13" s="52" t="s">
        <v>108</v>
      </c>
      <c r="G13" s="51">
        <f>D13</f>
        <v>0.75</v>
      </c>
      <c r="H13" s="51">
        <f>D19</f>
        <v>0.75</v>
      </c>
      <c r="I13" s="51">
        <f>D4/1</f>
        <v>0.5</v>
      </c>
      <c r="J13" s="51">
        <f>D5/1</f>
        <v>0.5</v>
      </c>
      <c r="K13" s="29">
        <f t="shared" si="1"/>
        <v>0.75</v>
      </c>
      <c r="L13" s="39"/>
      <c r="M13" s="39"/>
    </row>
    <row r="14" spans="1:13" x14ac:dyDescent="0.25">
      <c r="A14" s="41"/>
      <c r="B14" s="41"/>
      <c r="C14" s="41"/>
      <c r="D14" s="41"/>
      <c r="E14" s="39"/>
      <c r="F14" s="39"/>
      <c r="G14" s="39"/>
      <c r="H14" s="39"/>
      <c r="I14" s="39"/>
      <c r="J14" s="39"/>
      <c r="K14" s="39"/>
      <c r="L14" s="39"/>
      <c r="M14" s="39"/>
    </row>
    <row r="15" spans="1:13" x14ac:dyDescent="0.25">
      <c r="A15" s="50" t="s">
        <v>123</v>
      </c>
      <c r="B15" s="41"/>
      <c r="C15" s="41"/>
      <c r="D15" s="41"/>
      <c r="E15" s="39"/>
      <c r="F15" s="39"/>
      <c r="G15" s="39"/>
      <c r="H15" s="39"/>
      <c r="I15" s="39"/>
      <c r="J15" s="39"/>
      <c r="K15" s="39"/>
      <c r="L15" s="39"/>
      <c r="M15" s="39"/>
    </row>
    <row r="16" spans="1:13" x14ac:dyDescent="0.25">
      <c r="A16" s="40" t="s">
        <v>18</v>
      </c>
      <c r="B16" s="40" t="s">
        <v>12</v>
      </c>
      <c r="C16" s="40" t="s">
        <v>93</v>
      </c>
      <c r="D16" s="40" t="s">
        <v>100</v>
      </c>
      <c r="E16" s="39"/>
      <c r="F16" s="39"/>
      <c r="G16" s="39"/>
      <c r="H16" s="39"/>
      <c r="I16" s="39"/>
      <c r="J16" s="39"/>
      <c r="K16" s="39"/>
      <c r="L16" s="39"/>
      <c r="M16" s="39"/>
    </row>
    <row r="17" spans="1:13" x14ac:dyDescent="0.25">
      <c r="A17" s="43" t="s">
        <v>29</v>
      </c>
      <c r="B17" s="43">
        <f>H5</f>
        <v>4</v>
      </c>
      <c r="C17" s="43">
        <f>MAX(B17:B19)</f>
        <v>4</v>
      </c>
      <c r="D17" s="43">
        <f>B17/C17</f>
        <v>1</v>
      </c>
      <c r="E17" s="39"/>
      <c r="F17" s="39"/>
      <c r="G17" s="39"/>
      <c r="H17" s="39"/>
      <c r="I17" s="39"/>
      <c r="J17" s="39"/>
      <c r="K17" s="39"/>
      <c r="L17" s="39"/>
      <c r="M17" s="39"/>
    </row>
    <row r="18" spans="1:13" x14ac:dyDescent="0.25">
      <c r="A18" s="43" t="s">
        <v>30</v>
      </c>
      <c r="B18" s="43">
        <f>H6</f>
        <v>3</v>
      </c>
      <c r="C18" s="43">
        <f>MAX(B17:B19)</f>
        <v>4</v>
      </c>
      <c r="D18" s="43">
        <f t="shared" ref="D18:D19" si="2">B18/C18</f>
        <v>0.75</v>
      </c>
      <c r="E18" s="39"/>
      <c r="F18" s="39"/>
      <c r="G18" s="39"/>
      <c r="H18" s="39"/>
      <c r="I18" s="39"/>
      <c r="J18" s="39"/>
      <c r="K18" s="39"/>
      <c r="L18" s="39"/>
      <c r="M18" s="39"/>
    </row>
    <row r="19" spans="1:13" x14ac:dyDescent="0.25">
      <c r="A19" s="43" t="s">
        <v>31</v>
      </c>
      <c r="B19" s="43">
        <f>H7</f>
        <v>3</v>
      </c>
      <c r="C19" s="43">
        <f>MAX(B17:B19)</f>
        <v>4</v>
      </c>
      <c r="D19" s="43">
        <f t="shared" si="2"/>
        <v>0.75</v>
      </c>
      <c r="E19" s="39"/>
      <c r="F19" s="39"/>
      <c r="G19" s="39"/>
      <c r="H19" s="39"/>
      <c r="I19" s="39"/>
      <c r="J19" s="39"/>
      <c r="K19" s="39"/>
      <c r="L19" s="39"/>
      <c r="M19" s="39"/>
    </row>
    <row r="20" spans="1:13" x14ac:dyDescent="0.25">
      <c r="A20" s="14"/>
      <c r="B20" s="14"/>
      <c r="C20" s="14"/>
      <c r="D20" s="14"/>
      <c r="E20" s="22"/>
      <c r="F20" s="22"/>
      <c r="G20" s="22"/>
      <c r="H20" s="22"/>
      <c r="I20" s="22"/>
      <c r="J20" s="22"/>
      <c r="K20" s="22"/>
      <c r="L20" s="22"/>
      <c r="M20" s="22"/>
    </row>
    <row r="21" spans="1:13" x14ac:dyDescent="0.25">
      <c r="A21" s="53"/>
      <c r="B21" s="54"/>
      <c r="C21" s="54"/>
      <c r="D21" s="54"/>
      <c r="E21" s="22"/>
      <c r="F21" s="22"/>
      <c r="G21" s="22"/>
      <c r="H21" s="22"/>
      <c r="I21" s="22"/>
      <c r="J21" s="22"/>
      <c r="K21" s="22"/>
      <c r="L21" s="22"/>
      <c r="M21" s="22"/>
    </row>
    <row r="22" spans="1:13" x14ac:dyDescent="0.25">
      <c r="A22" s="55"/>
      <c r="B22" s="55"/>
      <c r="C22" s="55"/>
      <c r="D22" s="55"/>
      <c r="E22" s="22"/>
      <c r="F22" s="22"/>
      <c r="G22" s="22"/>
      <c r="H22" s="22"/>
      <c r="I22" s="22"/>
      <c r="J22" s="22"/>
      <c r="K22" s="22"/>
      <c r="L22" s="22"/>
      <c r="M22" s="22"/>
    </row>
    <row r="23" spans="1:13" x14ac:dyDescent="0.25">
      <c r="A23" s="54"/>
      <c r="B23" s="54"/>
      <c r="C23" s="54"/>
      <c r="D23" s="54"/>
      <c r="E23" s="22"/>
      <c r="F23" s="22"/>
      <c r="G23" s="22"/>
      <c r="H23" s="22"/>
      <c r="I23" s="22"/>
      <c r="J23" s="22"/>
      <c r="K23" s="22"/>
      <c r="L23" s="22"/>
      <c r="M23" s="22"/>
    </row>
    <row r="24" spans="1:13" x14ac:dyDescent="0.25">
      <c r="A24" s="54"/>
      <c r="B24" s="54"/>
      <c r="C24" s="54"/>
      <c r="D24" s="54"/>
      <c r="E24" s="22"/>
      <c r="F24" s="22"/>
      <c r="G24" s="22"/>
      <c r="H24" s="22"/>
      <c r="I24" s="22"/>
      <c r="J24" s="22"/>
      <c r="K24" s="22"/>
      <c r="L24" s="22"/>
      <c r="M24" s="22"/>
    </row>
    <row r="25" spans="1:13" x14ac:dyDescent="0.25">
      <c r="A25" s="54"/>
      <c r="B25" s="54"/>
      <c r="C25" s="54"/>
      <c r="D25" s="54"/>
      <c r="E25" s="22"/>
      <c r="F25" s="22"/>
      <c r="G25" s="22"/>
      <c r="H25" s="22"/>
      <c r="I25" s="22"/>
      <c r="J25" s="22"/>
      <c r="K25" s="22"/>
      <c r="L25" s="22"/>
      <c r="M25" s="22"/>
    </row>
  </sheetData>
  <mergeCells count="2">
    <mergeCell ref="F3:F4"/>
    <mergeCell ref="G3:H3"/>
  </mergeCells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1"/>
  <sheetViews>
    <sheetView zoomScale="85" zoomScaleNormal="85" workbookViewId="0">
      <selection activeCell="B25" sqref="B25"/>
    </sheetView>
  </sheetViews>
  <sheetFormatPr defaultRowHeight="15" x14ac:dyDescent="0.25"/>
  <cols>
    <col min="1" max="1" width="13.625" customWidth="1"/>
    <col min="2" max="2" width="22.125" bestFit="1" customWidth="1"/>
  </cols>
  <sheetData>
    <row r="1" spans="1:17" x14ac:dyDescent="0.25">
      <c r="A1" s="60" t="s">
        <v>151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22"/>
    </row>
    <row r="2" spans="1:17" x14ac:dyDescent="0.25">
      <c r="A2" s="61"/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22"/>
    </row>
    <row r="3" spans="1:17" x14ac:dyDescent="0.25">
      <c r="A3" s="62" t="s">
        <v>7</v>
      </c>
      <c r="B3" s="62" t="s">
        <v>8</v>
      </c>
      <c r="C3" s="62" t="s">
        <v>9</v>
      </c>
      <c r="D3" s="62" t="s">
        <v>10</v>
      </c>
      <c r="E3" s="63"/>
      <c r="F3" s="98" t="s">
        <v>1</v>
      </c>
      <c r="G3" s="100" t="s">
        <v>16</v>
      </c>
      <c r="H3" s="101"/>
      <c r="I3" s="101"/>
      <c r="J3" s="102"/>
      <c r="K3" s="61"/>
      <c r="L3" s="61"/>
      <c r="M3" s="61"/>
      <c r="N3" s="61"/>
      <c r="O3" s="61"/>
      <c r="P3" s="61"/>
      <c r="Q3" s="22"/>
    </row>
    <row r="4" spans="1:17" x14ac:dyDescent="0.25">
      <c r="A4" s="64" t="s">
        <v>11</v>
      </c>
      <c r="B4" s="64" t="str">
        <f>Hasil!E4</f>
        <v>Kemampuan kelas</v>
      </c>
      <c r="C4" s="64" t="s">
        <v>15</v>
      </c>
      <c r="D4" s="65">
        <v>0.1</v>
      </c>
      <c r="E4" s="63"/>
      <c r="F4" s="99"/>
      <c r="G4" s="62" t="s">
        <v>11</v>
      </c>
      <c r="H4" s="62" t="s">
        <v>12</v>
      </c>
      <c r="I4" s="62" t="s">
        <v>13</v>
      </c>
      <c r="J4" s="70" t="s">
        <v>14</v>
      </c>
      <c r="K4" s="61"/>
      <c r="L4" s="61"/>
      <c r="M4" s="61"/>
      <c r="N4" s="61"/>
      <c r="O4" s="61"/>
      <c r="P4" s="61"/>
      <c r="Q4" s="22"/>
    </row>
    <row r="5" spans="1:17" x14ac:dyDescent="0.25">
      <c r="A5" s="64" t="s">
        <v>12</v>
      </c>
      <c r="B5" s="64" t="str">
        <f>Hasil!F4</f>
        <v>Penguasaan mtri</v>
      </c>
      <c r="C5" s="64" t="s">
        <v>15</v>
      </c>
      <c r="D5" s="65">
        <v>0.4</v>
      </c>
      <c r="E5" s="63"/>
      <c r="F5" s="64" t="s">
        <v>3</v>
      </c>
      <c r="G5" s="64">
        <f>Hasil!E5</f>
        <v>2</v>
      </c>
      <c r="H5" s="64">
        <f>Hasil!F5</f>
        <v>4</v>
      </c>
      <c r="I5" s="64">
        <f>Hasil!G5</f>
        <v>3</v>
      </c>
      <c r="J5" s="69">
        <f>Hasil!H5</f>
        <v>3</v>
      </c>
      <c r="K5" s="61"/>
      <c r="L5" s="61"/>
      <c r="M5" s="61"/>
      <c r="N5" s="61"/>
      <c r="O5" s="61"/>
      <c r="P5" s="61"/>
      <c r="Q5" s="22"/>
    </row>
    <row r="6" spans="1:17" x14ac:dyDescent="0.25">
      <c r="A6" s="64" t="s">
        <v>13</v>
      </c>
      <c r="B6" s="64" t="str">
        <f>Hasil!G4</f>
        <v>kemampuan presentasi</v>
      </c>
      <c r="C6" s="64" t="s">
        <v>15</v>
      </c>
      <c r="D6" s="65">
        <v>0.3</v>
      </c>
      <c r="E6" s="63"/>
      <c r="F6" s="64" t="s">
        <v>4</v>
      </c>
      <c r="G6" s="64">
        <f>Hasil!E6</f>
        <v>4</v>
      </c>
      <c r="H6" s="64">
        <f>Hasil!F6</f>
        <v>4</v>
      </c>
      <c r="I6" s="64">
        <f>Hasil!G6</f>
        <v>3</v>
      </c>
      <c r="J6" s="69">
        <f>Hasil!H6</f>
        <v>4</v>
      </c>
      <c r="K6" s="61"/>
      <c r="L6" s="61"/>
      <c r="M6" s="61"/>
      <c r="N6" s="61"/>
      <c r="O6" s="61"/>
      <c r="P6" s="61"/>
      <c r="Q6" s="22"/>
    </row>
    <row r="7" spans="1:17" x14ac:dyDescent="0.25">
      <c r="A7" s="64" t="s">
        <v>14</v>
      </c>
      <c r="B7" s="64" t="str">
        <f>Hasil!H4</f>
        <v>penguasaan kelas</v>
      </c>
      <c r="C7" s="64" t="s">
        <v>15</v>
      </c>
      <c r="D7" s="65">
        <v>0.2</v>
      </c>
      <c r="E7" s="63"/>
      <c r="F7" s="64" t="s">
        <v>5</v>
      </c>
      <c r="G7" s="64">
        <f>Hasil!E7</f>
        <v>4</v>
      </c>
      <c r="H7" s="64">
        <f>Hasil!F7</f>
        <v>3</v>
      </c>
      <c r="I7" s="64">
        <f>Hasil!G7</f>
        <v>3</v>
      </c>
      <c r="J7" s="69">
        <f>Hasil!H7</f>
        <v>3</v>
      </c>
      <c r="K7" s="61"/>
      <c r="L7" s="61"/>
      <c r="M7" s="61"/>
      <c r="N7" s="61"/>
      <c r="O7" s="61"/>
      <c r="P7" s="61"/>
      <c r="Q7" s="22"/>
    </row>
    <row r="8" spans="1:17" x14ac:dyDescent="0.25">
      <c r="A8" s="66" t="s">
        <v>138</v>
      </c>
      <c r="B8" s="61"/>
      <c r="C8" s="61"/>
      <c r="D8" s="61"/>
      <c r="E8" s="61"/>
      <c r="F8" s="61"/>
      <c r="G8" s="61"/>
      <c r="H8" s="61"/>
      <c r="I8" s="61"/>
      <c r="J8" s="61"/>
      <c r="K8" s="61"/>
      <c r="L8" s="61"/>
      <c r="M8" s="61"/>
      <c r="N8" s="61"/>
      <c r="O8" s="61"/>
      <c r="P8" s="61"/>
      <c r="Q8" s="22"/>
    </row>
    <row r="9" spans="1:17" x14ac:dyDescent="0.25">
      <c r="A9" s="67" t="s">
        <v>125</v>
      </c>
      <c r="B9" s="63"/>
      <c r="C9" s="63"/>
      <c r="D9" s="63"/>
      <c r="E9" s="63"/>
      <c r="F9" s="68" t="s">
        <v>139</v>
      </c>
      <c r="G9" s="61"/>
      <c r="H9" s="61"/>
      <c r="I9" s="61"/>
      <c r="J9" s="61"/>
      <c r="K9" s="61"/>
      <c r="L9" s="61"/>
      <c r="M9" s="61"/>
      <c r="N9" s="61"/>
      <c r="O9" s="61"/>
      <c r="P9" s="61"/>
      <c r="Q9" s="22"/>
    </row>
    <row r="10" spans="1:17" x14ac:dyDescent="0.25">
      <c r="A10" s="62" t="s">
        <v>18</v>
      </c>
      <c r="B10" s="62" t="s">
        <v>11</v>
      </c>
      <c r="C10" s="62" t="s">
        <v>93</v>
      </c>
      <c r="D10" s="62" t="s">
        <v>94</v>
      </c>
      <c r="E10" s="61"/>
      <c r="F10" s="69"/>
      <c r="G10" s="70" t="s">
        <v>11</v>
      </c>
      <c r="H10" s="70" t="s">
        <v>12</v>
      </c>
      <c r="I10" s="70" t="s">
        <v>13</v>
      </c>
      <c r="J10" s="70" t="s">
        <v>14</v>
      </c>
      <c r="K10" s="70" t="s">
        <v>102</v>
      </c>
      <c r="L10" s="70" t="s">
        <v>103</v>
      </c>
      <c r="M10" s="70" t="s">
        <v>104</v>
      </c>
      <c r="N10" s="70" t="s">
        <v>111</v>
      </c>
      <c r="O10" s="56" t="s">
        <v>105</v>
      </c>
      <c r="P10" s="61"/>
      <c r="Q10" s="22"/>
    </row>
    <row r="11" spans="1:17" x14ac:dyDescent="0.25">
      <c r="A11" s="64" t="s">
        <v>23</v>
      </c>
      <c r="B11" s="64">
        <f>G5</f>
        <v>2</v>
      </c>
      <c r="C11" s="64">
        <f>MAX(B11:B13)</f>
        <v>4</v>
      </c>
      <c r="D11" s="64">
        <f>B11/C11</f>
        <v>0.5</v>
      </c>
      <c r="E11" s="61"/>
      <c r="F11" s="70" t="s">
        <v>106</v>
      </c>
      <c r="G11" s="69">
        <f>D11</f>
        <v>0.5</v>
      </c>
      <c r="H11" s="69">
        <f>D17</f>
        <v>1</v>
      </c>
      <c r="I11" s="69">
        <f>D23</f>
        <v>1</v>
      </c>
      <c r="J11" s="69">
        <f>D29</f>
        <v>0.75</v>
      </c>
      <c r="K11" s="69">
        <f>D4/1</f>
        <v>0.1</v>
      </c>
      <c r="L11" s="69">
        <f>D5/1</f>
        <v>0.4</v>
      </c>
      <c r="M11" s="69">
        <f>D6/1</f>
        <v>0.3</v>
      </c>
      <c r="N11" s="69">
        <f>D7/1</f>
        <v>0.2</v>
      </c>
      <c r="O11" s="57">
        <f>(G11*K11)+(H11*L11)+(I11*M11)+(J11*N11)</f>
        <v>0.9</v>
      </c>
      <c r="P11" s="61"/>
      <c r="Q11" s="22"/>
    </row>
    <row r="12" spans="1:17" x14ac:dyDescent="0.25">
      <c r="A12" s="64" t="s">
        <v>24</v>
      </c>
      <c r="B12" s="64">
        <f>G6</f>
        <v>4</v>
      </c>
      <c r="C12" s="64">
        <f>MAX(B11:B13)</f>
        <v>4</v>
      </c>
      <c r="D12" s="64">
        <f t="shared" ref="D12:D13" si="0">B12/C12</f>
        <v>1</v>
      </c>
      <c r="E12" s="61"/>
      <c r="F12" s="70" t="s">
        <v>107</v>
      </c>
      <c r="G12" s="69">
        <f>D12</f>
        <v>1</v>
      </c>
      <c r="H12" s="69">
        <f>D18</f>
        <v>1</v>
      </c>
      <c r="I12" s="69">
        <f t="shared" ref="I12:I13" si="1">D24</f>
        <v>1</v>
      </c>
      <c r="J12" s="69">
        <f t="shared" ref="J12:J13" si="2">D30</f>
        <v>1</v>
      </c>
      <c r="K12" s="69">
        <f>D4/1</f>
        <v>0.1</v>
      </c>
      <c r="L12" s="69">
        <f>D5/1</f>
        <v>0.4</v>
      </c>
      <c r="M12" s="69">
        <f>D6/1</f>
        <v>0.3</v>
      </c>
      <c r="N12" s="69">
        <f>D7/1</f>
        <v>0.2</v>
      </c>
      <c r="O12" s="57">
        <f t="shared" ref="O12:O13" si="3">(G12*K12)+(H12*L12)+(I12*M12)+(J12*N12)</f>
        <v>1</v>
      </c>
      <c r="P12" s="61"/>
      <c r="Q12" s="22"/>
    </row>
    <row r="13" spans="1:17" x14ac:dyDescent="0.25">
      <c r="A13" s="64" t="s">
        <v>25</v>
      </c>
      <c r="B13" s="64">
        <f>G7</f>
        <v>4</v>
      </c>
      <c r="C13" s="64">
        <f>MAX(B11:B13)</f>
        <v>4</v>
      </c>
      <c r="D13" s="64">
        <f t="shared" si="0"/>
        <v>1</v>
      </c>
      <c r="E13" s="61"/>
      <c r="F13" s="70" t="s">
        <v>108</v>
      </c>
      <c r="G13" s="69">
        <f>D13</f>
        <v>1</v>
      </c>
      <c r="H13" s="69">
        <f>D19</f>
        <v>0.75</v>
      </c>
      <c r="I13" s="69">
        <f t="shared" si="1"/>
        <v>1</v>
      </c>
      <c r="J13" s="69">
        <f t="shared" si="2"/>
        <v>0.75</v>
      </c>
      <c r="K13" s="69">
        <f>D4/1</f>
        <v>0.1</v>
      </c>
      <c r="L13" s="69">
        <f>D5/1</f>
        <v>0.4</v>
      </c>
      <c r="M13" s="69">
        <f>D6/1</f>
        <v>0.3</v>
      </c>
      <c r="N13" s="69">
        <f>D7/1</f>
        <v>0.2</v>
      </c>
      <c r="O13" s="57">
        <f t="shared" si="3"/>
        <v>0.85</v>
      </c>
      <c r="P13" s="61"/>
      <c r="Q13" s="22"/>
    </row>
    <row r="14" spans="1:17" x14ac:dyDescent="0.25">
      <c r="A14" s="63"/>
      <c r="B14" s="63"/>
      <c r="C14" s="63"/>
      <c r="D14" s="63"/>
      <c r="E14" s="61"/>
      <c r="F14" s="61"/>
      <c r="G14" s="61"/>
      <c r="H14" s="61"/>
      <c r="I14" s="61"/>
      <c r="J14" s="61"/>
      <c r="K14" s="61"/>
      <c r="L14" s="61"/>
      <c r="M14" s="61"/>
      <c r="N14" s="61"/>
      <c r="O14" s="61"/>
      <c r="P14" s="61"/>
      <c r="Q14" s="22"/>
    </row>
    <row r="15" spans="1:17" x14ac:dyDescent="0.25">
      <c r="A15" s="67" t="s">
        <v>126</v>
      </c>
      <c r="B15" s="63"/>
      <c r="C15" s="63"/>
      <c r="D15" s="63"/>
      <c r="E15" s="61"/>
      <c r="F15" s="61"/>
      <c r="G15" s="61"/>
      <c r="H15" s="61"/>
      <c r="I15" s="61"/>
      <c r="J15" s="61"/>
      <c r="K15" s="61"/>
      <c r="L15" s="61"/>
      <c r="M15" s="61"/>
      <c r="N15" s="61"/>
      <c r="O15" s="61"/>
      <c r="P15" s="61"/>
      <c r="Q15" s="22"/>
    </row>
    <row r="16" spans="1:17" x14ac:dyDescent="0.25">
      <c r="A16" s="62" t="s">
        <v>18</v>
      </c>
      <c r="B16" s="62" t="s">
        <v>12</v>
      </c>
      <c r="C16" s="62" t="s">
        <v>93</v>
      </c>
      <c r="D16" s="62" t="s">
        <v>100</v>
      </c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61"/>
      <c r="P16" s="61"/>
      <c r="Q16" s="22"/>
    </row>
    <row r="17" spans="1:17" x14ac:dyDescent="0.25">
      <c r="A17" s="64" t="s">
        <v>29</v>
      </c>
      <c r="B17" s="64">
        <f>H5</f>
        <v>4</v>
      </c>
      <c r="C17" s="64">
        <f>MAX(B17:B19)</f>
        <v>4</v>
      </c>
      <c r="D17" s="64">
        <f>B17/C17</f>
        <v>1</v>
      </c>
      <c r="E17" s="61"/>
      <c r="F17" s="61"/>
      <c r="G17" s="61"/>
      <c r="H17" s="61"/>
      <c r="I17" s="61"/>
      <c r="J17" s="61"/>
      <c r="K17" s="61"/>
      <c r="L17" s="61"/>
      <c r="M17" s="61"/>
      <c r="N17" s="61"/>
      <c r="O17" s="61"/>
      <c r="P17" s="61"/>
      <c r="Q17" s="22"/>
    </row>
    <row r="18" spans="1:17" x14ac:dyDescent="0.25">
      <c r="A18" s="64" t="s">
        <v>30</v>
      </c>
      <c r="B18" s="64">
        <f>H6</f>
        <v>4</v>
      </c>
      <c r="C18" s="64">
        <f>MAX(B17:B19)</f>
        <v>4</v>
      </c>
      <c r="D18" s="64">
        <f t="shared" ref="D18:D19" si="4">B18/C18</f>
        <v>1</v>
      </c>
      <c r="E18" s="61"/>
      <c r="F18" s="61"/>
      <c r="G18" s="61"/>
      <c r="H18" s="61"/>
      <c r="I18" s="61"/>
      <c r="J18" s="61"/>
      <c r="K18" s="61"/>
      <c r="L18" s="61"/>
      <c r="M18" s="61"/>
      <c r="N18" s="61"/>
      <c r="O18" s="61"/>
      <c r="P18" s="61"/>
      <c r="Q18" s="22"/>
    </row>
    <row r="19" spans="1:17" x14ac:dyDescent="0.25">
      <c r="A19" s="64" t="s">
        <v>31</v>
      </c>
      <c r="B19" s="64">
        <f>H7</f>
        <v>3</v>
      </c>
      <c r="C19" s="64">
        <f>MAX(B17:B19)</f>
        <v>4</v>
      </c>
      <c r="D19" s="64">
        <f t="shared" si="4"/>
        <v>0.75</v>
      </c>
      <c r="E19" s="61"/>
      <c r="F19" s="61"/>
      <c r="G19" s="61"/>
      <c r="H19" s="61"/>
      <c r="I19" s="61"/>
      <c r="J19" s="61"/>
      <c r="K19" s="61"/>
      <c r="L19" s="61"/>
      <c r="M19" s="61"/>
      <c r="N19" s="61"/>
      <c r="O19" s="61"/>
      <c r="P19" s="61"/>
      <c r="Q19" s="22"/>
    </row>
    <row r="20" spans="1:17" x14ac:dyDescent="0.25">
      <c r="A20" s="61"/>
      <c r="B20" s="61"/>
      <c r="C20" s="61"/>
      <c r="D20" s="61"/>
      <c r="E20" s="61"/>
      <c r="F20" s="61"/>
      <c r="G20" s="61"/>
      <c r="H20" s="61"/>
      <c r="I20" s="61"/>
      <c r="J20" s="61"/>
      <c r="K20" s="61"/>
      <c r="L20" s="61"/>
      <c r="M20" s="61"/>
      <c r="N20" s="61"/>
      <c r="O20" s="61"/>
      <c r="P20" s="61"/>
      <c r="Q20" s="22"/>
    </row>
    <row r="21" spans="1:17" x14ac:dyDescent="0.25">
      <c r="A21" s="67" t="s">
        <v>127</v>
      </c>
      <c r="B21" s="63"/>
      <c r="C21" s="63"/>
      <c r="D21" s="63"/>
      <c r="E21" s="61"/>
      <c r="F21" s="61"/>
      <c r="G21" s="61"/>
      <c r="H21" s="61"/>
      <c r="I21" s="61"/>
      <c r="J21" s="61"/>
      <c r="K21" s="61"/>
      <c r="L21" s="61"/>
      <c r="M21" s="61"/>
      <c r="N21" s="61"/>
      <c r="O21" s="61"/>
      <c r="P21" s="61"/>
      <c r="Q21" s="22"/>
    </row>
    <row r="22" spans="1:17" x14ac:dyDescent="0.25">
      <c r="A22" s="62" t="s">
        <v>18</v>
      </c>
      <c r="B22" s="62" t="s">
        <v>13</v>
      </c>
      <c r="C22" s="62" t="s">
        <v>93</v>
      </c>
      <c r="D22" s="62" t="s">
        <v>109</v>
      </c>
      <c r="E22" s="61"/>
      <c r="F22" s="61"/>
      <c r="G22" s="61"/>
      <c r="H22" s="61"/>
      <c r="I22" s="61"/>
      <c r="J22" s="61"/>
      <c r="K22" s="61"/>
      <c r="L22" s="61"/>
      <c r="M22" s="61"/>
      <c r="N22" s="61"/>
      <c r="O22" s="61"/>
      <c r="P22" s="61"/>
      <c r="Q22" s="22"/>
    </row>
    <row r="23" spans="1:17" x14ac:dyDescent="0.25">
      <c r="A23" s="64" t="s">
        <v>29</v>
      </c>
      <c r="B23" s="64">
        <f>I5</f>
        <v>3</v>
      </c>
      <c r="C23" s="64">
        <f>MAX(B23:B25)</f>
        <v>3</v>
      </c>
      <c r="D23" s="64">
        <f>B23/C23</f>
        <v>1</v>
      </c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22"/>
    </row>
    <row r="24" spans="1:17" x14ac:dyDescent="0.25">
      <c r="A24" s="64" t="s">
        <v>30</v>
      </c>
      <c r="B24" s="64">
        <f t="shared" ref="B24:B25" si="5">I6</f>
        <v>3</v>
      </c>
      <c r="C24" s="64">
        <f>MAX(B23:B25)</f>
        <v>3</v>
      </c>
      <c r="D24" s="64">
        <f t="shared" ref="D24:D25" si="6">B24/C24</f>
        <v>1</v>
      </c>
      <c r="E24" s="61"/>
      <c r="F24" s="61"/>
      <c r="G24" s="61"/>
      <c r="H24" s="61"/>
      <c r="I24" s="61"/>
      <c r="J24" s="61"/>
      <c r="K24" s="61"/>
      <c r="L24" s="61"/>
      <c r="M24" s="61"/>
      <c r="N24" s="61"/>
      <c r="O24" s="61"/>
      <c r="P24" s="61"/>
      <c r="Q24" s="22"/>
    </row>
    <row r="25" spans="1:17" x14ac:dyDescent="0.25">
      <c r="A25" s="64" t="s">
        <v>31</v>
      </c>
      <c r="B25" s="64">
        <f t="shared" si="5"/>
        <v>3</v>
      </c>
      <c r="C25" s="64">
        <f>MAX(B23:B25)</f>
        <v>3</v>
      </c>
      <c r="D25" s="64">
        <f t="shared" si="6"/>
        <v>1</v>
      </c>
      <c r="E25" s="61"/>
      <c r="F25" s="61"/>
      <c r="G25" s="61"/>
      <c r="H25" s="61"/>
      <c r="I25" s="61"/>
      <c r="J25" s="61"/>
      <c r="K25" s="61"/>
      <c r="L25" s="61"/>
      <c r="M25" s="61"/>
      <c r="N25" s="61"/>
      <c r="O25" s="61"/>
      <c r="P25" s="61"/>
      <c r="Q25" s="22"/>
    </row>
    <row r="26" spans="1:17" x14ac:dyDescent="0.25">
      <c r="A26" s="61"/>
      <c r="B26" s="61"/>
      <c r="C26" s="61"/>
      <c r="D26" s="61"/>
      <c r="E26" s="61"/>
      <c r="F26" s="61"/>
      <c r="G26" s="61"/>
      <c r="H26" s="61"/>
      <c r="I26" s="61"/>
      <c r="J26" s="61"/>
      <c r="K26" s="61"/>
      <c r="L26" s="61"/>
      <c r="M26" s="61"/>
      <c r="N26" s="61"/>
      <c r="O26" s="61"/>
      <c r="P26" s="61"/>
    </row>
    <row r="27" spans="1:17" x14ac:dyDescent="0.25">
      <c r="A27" s="67" t="s">
        <v>128</v>
      </c>
      <c r="B27" s="63"/>
      <c r="C27" s="63"/>
      <c r="D27" s="63"/>
      <c r="E27" s="61"/>
      <c r="F27" s="61"/>
      <c r="G27" s="61"/>
      <c r="H27" s="61"/>
      <c r="I27" s="61"/>
      <c r="J27" s="61"/>
      <c r="K27" s="61"/>
      <c r="L27" s="61"/>
      <c r="M27" s="61"/>
      <c r="N27" s="61"/>
      <c r="O27" s="61"/>
      <c r="P27" s="61"/>
    </row>
    <row r="28" spans="1:17" x14ac:dyDescent="0.25">
      <c r="A28" s="62" t="s">
        <v>18</v>
      </c>
      <c r="B28" s="62" t="s">
        <v>14</v>
      </c>
      <c r="C28" s="62" t="s">
        <v>93</v>
      </c>
      <c r="D28" s="62" t="s">
        <v>110</v>
      </c>
      <c r="E28" s="61"/>
      <c r="F28" s="61"/>
      <c r="G28" s="61"/>
      <c r="H28" s="61"/>
      <c r="I28" s="61"/>
      <c r="J28" s="61"/>
      <c r="K28" s="61"/>
      <c r="L28" s="61"/>
      <c r="M28" s="61"/>
      <c r="N28" s="61"/>
      <c r="O28" s="61"/>
      <c r="P28" s="61"/>
    </row>
    <row r="29" spans="1:17" x14ac:dyDescent="0.25">
      <c r="A29" s="64" t="s">
        <v>29</v>
      </c>
      <c r="B29" s="64">
        <f>J5</f>
        <v>3</v>
      </c>
      <c r="C29" s="64">
        <f>MAX(B29:B31)</f>
        <v>4</v>
      </c>
      <c r="D29" s="64">
        <f>B29/C29</f>
        <v>0.75</v>
      </c>
      <c r="E29" s="61"/>
      <c r="F29" s="61"/>
      <c r="G29" s="61"/>
      <c r="H29" s="61"/>
      <c r="I29" s="61"/>
      <c r="J29" s="61"/>
      <c r="K29" s="61"/>
      <c r="L29" s="61"/>
      <c r="M29" s="61"/>
      <c r="N29" s="61"/>
      <c r="O29" s="61"/>
      <c r="P29" s="61"/>
    </row>
    <row r="30" spans="1:17" x14ac:dyDescent="0.25">
      <c r="A30" s="64" t="s">
        <v>30</v>
      </c>
      <c r="B30" s="64">
        <f t="shared" ref="B30:B31" si="7">J6</f>
        <v>4</v>
      </c>
      <c r="C30" s="64">
        <f>MAX(B29:B31)</f>
        <v>4</v>
      </c>
      <c r="D30" s="64">
        <f t="shared" ref="D30:D31" si="8">B30/C30</f>
        <v>1</v>
      </c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61"/>
      <c r="P30" s="61"/>
    </row>
    <row r="31" spans="1:17" x14ac:dyDescent="0.25">
      <c r="A31" s="64" t="s">
        <v>31</v>
      </c>
      <c r="B31" s="64">
        <f t="shared" si="7"/>
        <v>3</v>
      </c>
      <c r="C31" s="64">
        <f>MAX(B29:B31)</f>
        <v>4</v>
      </c>
      <c r="D31" s="64">
        <f t="shared" si="8"/>
        <v>0.75</v>
      </c>
      <c r="E31" s="61"/>
      <c r="F31" s="61"/>
      <c r="G31" s="61"/>
      <c r="H31" s="61"/>
      <c r="I31" s="61"/>
      <c r="J31" s="61"/>
      <c r="K31" s="61"/>
      <c r="L31" s="61"/>
      <c r="M31" s="61"/>
      <c r="N31" s="61"/>
      <c r="O31" s="61"/>
      <c r="P31" s="61"/>
    </row>
  </sheetData>
  <mergeCells count="2">
    <mergeCell ref="F3:F4"/>
    <mergeCell ref="G3:J3"/>
  </mergeCells>
  <pageMargins left="0.7" right="0.7" top="0.75" bottom="0.75" header="0.3" footer="0.3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7"/>
  <sheetViews>
    <sheetView tabSelected="1" zoomScaleNormal="100" workbookViewId="0">
      <selection activeCell="C8" sqref="C8"/>
    </sheetView>
  </sheetViews>
  <sheetFormatPr defaultRowHeight="15" x14ac:dyDescent="0.25"/>
  <cols>
    <col min="1" max="1" width="14.75" customWidth="1"/>
    <col min="2" max="2" width="11.625" customWidth="1"/>
    <col min="4" max="4" width="11.125" bestFit="1" customWidth="1"/>
  </cols>
  <sheetData>
    <row r="1" spans="1:22" x14ac:dyDescent="0.25">
      <c r="A1" s="31" t="s">
        <v>124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</row>
    <row r="2" spans="1:22" x14ac:dyDescent="0.25">
      <c r="A2" s="32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</row>
    <row r="3" spans="1:22" x14ac:dyDescent="0.25">
      <c r="A3" s="33" t="s">
        <v>7</v>
      </c>
      <c r="B3" s="33" t="s">
        <v>8</v>
      </c>
      <c r="C3" s="33" t="s">
        <v>9</v>
      </c>
      <c r="D3" s="33" t="s">
        <v>10</v>
      </c>
      <c r="E3" s="34"/>
      <c r="F3" s="103" t="s">
        <v>1</v>
      </c>
      <c r="G3" s="82" t="s">
        <v>16</v>
      </c>
      <c r="H3" s="105"/>
      <c r="I3" s="105"/>
      <c r="J3" s="105"/>
      <c r="K3" s="83"/>
      <c r="L3" s="32"/>
      <c r="M3" s="32"/>
      <c r="N3" s="32"/>
      <c r="O3" s="32"/>
      <c r="P3" s="32"/>
      <c r="Q3" s="32"/>
    </row>
    <row r="4" spans="1:22" x14ac:dyDescent="0.25">
      <c r="A4" s="35" t="s">
        <v>11</v>
      </c>
      <c r="B4" s="35" t="str">
        <f>Hasil!I4</f>
        <v>komitmen</v>
      </c>
      <c r="C4" s="35" t="s">
        <v>15</v>
      </c>
      <c r="D4" s="36">
        <v>0.5</v>
      </c>
      <c r="E4" s="34"/>
      <c r="F4" s="104"/>
      <c r="G4" s="33" t="s">
        <v>11</v>
      </c>
      <c r="H4" s="33" t="s">
        <v>12</v>
      </c>
      <c r="I4" s="33" t="s">
        <v>13</v>
      </c>
      <c r="J4" s="24" t="s">
        <v>14</v>
      </c>
      <c r="K4" s="24" t="s">
        <v>144</v>
      </c>
      <c r="L4" s="32"/>
      <c r="M4" s="32"/>
      <c r="N4" s="32"/>
      <c r="O4" s="32"/>
      <c r="P4" s="32"/>
      <c r="Q4" s="32"/>
    </row>
    <row r="5" spans="1:22" x14ac:dyDescent="0.25">
      <c r="A5" s="35" t="s">
        <v>12</v>
      </c>
      <c r="B5" s="35" t="str">
        <f>Hasil!J4</f>
        <v>kerjasama</v>
      </c>
      <c r="C5" s="35" t="s">
        <v>15</v>
      </c>
      <c r="D5" s="36">
        <v>0.2</v>
      </c>
      <c r="E5" s="34"/>
      <c r="F5" s="35" t="s">
        <v>3</v>
      </c>
      <c r="G5" s="77">
        <f>Hasil!I5</f>
        <v>4</v>
      </c>
      <c r="H5" s="77">
        <f>Hasil!J5</f>
        <v>2</v>
      </c>
      <c r="I5" s="77">
        <f>Hasil!K5</f>
        <v>4</v>
      </c>
      <c r="J5" s="79">
        <f>Hasil!L5</f>
        <v>3</v>
      </c>
      <c r="K5" s="79">
        <f>Hasil!M5</f>
        <v>3</v>
      </c>
      <c r="L5" s="32"/>
      <c r="M5" s="32"/>
      <c r="N5" s="32"/>
      <c r="O5" s="32"/>
      <c r="P5" s="32"/>
      <c r="Q5" s="32"/>
    </row>
    <row r="6" spans="1:22" x14ac:dyDescent="0.25">
      <c r="A6" s="35" t="s">
        <v>13</v>
      </c>
      <c r="B6" s="35" t="str">
        <f>Hasil!K4</f>
        <v>sikap</v>
      </c>
      <c r="C6" s="35" t="s">
        <v>15</v>
      </c>
      <c r="D6" s="36">
        <v>0.1</v>
      </c>
      <c r="E6" s="34"/>
      <c r="F6" s="35" t="s">
        <v>4</v>
      </c>
      <c r="G6" s="77">
        <f>Hasil!I6</f>
        <v>4</v>
      </c>
      <c r="H6" s="77">
        <f>Hasil!J6</f>
        <v>4</v>
      </c>
      <c r="I6" s="77">
        <f>Hasil!K6</f>
        <v>4</v>
      </c>
      <c r="J6" s="79">
        <f>Hasil!L6</f>
        <v>4</v>
      </c>
      <c r="K6" s="79">
        <f>Hasil!M6</f>
        <v>4</v>
      </c>
      <c r="L6" s="32"/>
      <c r="M6" s="32"/>
      <c r="N6" s="32"/>
      <c r="O6" s="32"/>
      <c r="P6" s="32"/>
      <c r="Q6" s="32"/>
    </row>
    <row r="7" spans="1:22" x14ac:dyDescent="0.25">
      <c r="A7" s="35" t="s">
        <v>14</v>
      </c>
      <c r="B7" s="77" t="s">
        <v>142</v>
      </c>
      <c r="C7" s="35" t="s">
        <v>15</v>
      </c>
      <c r="D7" s="36">
        <v>0.05</v>
      </c>
      <c r="E7" s="34"/>
      <c r="F7" s="35" t="s">
        <v>5</v>
      </c>
      <c r="G7" s="77">
        <f>Hasil!I7</f>
        <v>4</v>
      </c>
      <c r="H7" s="77">
        <f>Hasil!J7</f>
        <v>3</v>
      </c>
      <c r="I7" s="77">
        <f>Hasil!K7</f>
        <v>4</v>
      </c>
      <c r="J7" s="79">
        <f>Hasil!L7</f>
        <v>5</v>
      </c>
      <c r="K7" s="79">
        <f>Hasil!M7</f>
        <v>4</v>
      </c>
      <c r="L7" s="32"/>
      <c r="M7" s="32"/>
      <c r="N7" s="32"/>
      <c r="O7" s="32"/>
      <c r="P7" s="32"/>
      <c r="Q7" s="32"/>
    </row>
    <row r="8" spans="1:22" x14ac:dyDescent="0.25">
      <c r="A8" s="25" t="s">
        <v>144</v>
      </c>
      <c r="B8" s="26" t="s">
        <v>143</v>
      </c>
      <c r="C8" s="25" t="s">
        <v>92</v>
      </c>
      <c r="D8" s="78">
        <v>0.15</v>
      </c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</row>
    <row r="9" spans="1:22" x14ac:dyDescent="0.25">
      <c r="A9" s="37" t="s">
        <v>129</v>
      </c>
      <c r="B9" s="34"/>
      <c r="C9" s="34"/>
      <c r="D9" s="34"/>
      <c r="E9" s="34"/>
      <c r="F9" s="34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</row>
    <row r="10" spans="1:22" x14ac:dyDescent="0.25">
      <c r="A10" s="33" t="s">
        <v>18</v>
      </c>
      <c r="B10" s="33" t="s">
        <v>11</v>
      </c>
      <c r="C10" s="33" t="s">
        <v>93</v>
      </c>
      <c r="D10" s="33" t="s">
        <v>94</v>
      </c>
      <c r="E10" s="32"/>
      <c r="F10" s="25"/>
      <c r="G10" s="24" t="s">
        <v>11</v>
      </c>
      <c r="H10" s="24" t="s">
        <v>12</v>
      </c>
      <c r="I10" s="24" t="s">
        <v>13</v>
      </c>
      <c r="J10" s="24" t="s">
        <v>14</v>
      </c>
      <c r="K10" s="24" t="s">
        <v>144</v>
      </c>
      <c r="L10" s="24" t="s">
        <v>102</v>
      </c>
      <c r="M10" s="24" t="s">
        <v>103</v>
      </c>
      <c r="N10" s="24" t="s">
        <v>104</v>
      </c>
      <c r="O10" s="24" t="s">
        <v>111</v>
      </c>
      <c r="P10" s="24" t="s">
        <v>152</v>
      </c>
      <c r="Q10" s="30" t="s">
        <v>105</v>
      </c>
      <c r="R10" s="5"/>
    </row>
    <row r="11" spans="1:22" x14ac:dyDescent="0.25">
      <c r="A11" s="35" t="s">
        <v>23</v>
      </c>
      <c r="B11" s="35">
        <f>G5</f>
        <v>4</v>
      </c>
      <c r="C11" s="35">
        <f>MAX(B11:B13)</f>
        <v>4</v>
      </c>
      <c r="D11" s="35">
        <f>B11/C11</f>
        <v>1</v>
      </c>
      <c r="E11" s="32"/>
      <c r="F11" s="24" t="s">
        <v>106</v>
      </c>
      <c r="G11" s="25">
        <f>D11</f>
        <v>1</v>
      </c>
      <c r="H11" s="25">
        <f>D17</f>
        <v>0.5</v>
      </c>
      <c r="I11" s="25">
        <f>D23</f>
        <v>1</v>
      </c>
      <c r="J11" s="25">
        <f>D29</f>
        <v>0.6</v>
      </c>
      <c r="K11" s="25">
        <f>D35</f>
        <v>1</v>
      </c>
      <c r="L11" s="25">
        <f>D4/1</f>
        <v>0.5</v>
      </c>
      <c r="M11" s="25">
        <f>D5/1</f>
        <v>0.2</v>
      </c>
      <c r="N11" s="25">
        <f>D6/1</f>
        <v>0.1</v>
      </c>
      <c r="O11" s="25">
        <f>D7/1</f>
        <v>0.05</v>
      </c>
      <c r="P11" s="25">
        <f>D8/1</f>
        <v>0.15</v>
      </c>
      <c r="Q11" s="29">
        <f>(G11*L11)+(H11*M11)+(I11*N11)+(J11*O11)+(K11*P11)</f>
        <v>0.88</v>
      </c>
      <c r="R11" s="5">
        <f>(G11*L11)</f>
        <v>0.5</v>
      </c>
      <c r="S11">
        <f>(H11*M11)</f>
        <v>0.1</v>
      </c>
      <c r="T11">
        <f>(I11*N11)</f>
        <v>0.1</v>
      </c>
      <c r="U11">
        <f>(J11*O11)</f>
        <v>0.03</v>
      </c>
      <c r="V11">
        <f>(K11*P11)</f>
        <v>0.15</v>
      </c>
    </row>
    <row r="12" spans="1:22" x14ac:dyDescent="0.25">
      <c r="A12" s="35" t="s">
        <v>24</v>
      </c>
      <c r="B12" s="35">
        <f>G6</f>
        <v>4</v>
      </c>
      <c r="C12" s="35">
        <f>MAX(B11:B13)</f>
        <v>4</v>
      </c>
      <c r="D12" s="35">
        <f t="shared" ref="D12:D13" si="0">B12/C12</f>
        <v>1</v>
      </c>
      <c r="E12" s="32"/>
      <c r="F12" s="24" t="s">
        <v>107</v>
      </c>
      <c r="G12" s="25">
        <f>D12</f>
        <v>1</v>
      </c>
      <c r="H12" s="25">
        <f>D18</f>
        <v>1</v>
      </c>
      <c r="I12" s="25">
        <f t="shared" ref="I12:I13" si="1">D24</f>
        <v>1</v>
      </c>
      <c r="J12" s="25">
        <f t="shared" ref="J12:J13" si="2">D30</f>
        <v>0.8</v>
      </c>
      <c r="K12" s="25">
        <f t="shared" ref="K12:K13" si="3">D36</f>
        <v>0.75</v>
      </c>
      <c r="L12" s="25">
        <f>D4/1</f>
        <v>0.5</v>
      </c>
      <c r="M12" s="25">
        <f>D5/1</f>
        <v>0.2</v>
      </c>
      <c r="N12" s="25">
        <f>D6/1</f>
        <v>0.1</v>
      </c>
      <c r="O12" s="25">
        <f>D7/1</f>
        <v>0.05</v>
      </c>
      <c r="P12" s="25">
        <f>D8/1</f>
        <v>0.15</v>
      </c>
      <c r="Q12" s="29">
        <f t="shared" ref="Q12:Q13" si="4">(G12*L12)+(H12*M12)+(I12*N12)+(J12*O12)+(K12*P12)</f>
        <v>0.9524999999999999</v>
      </c>
      <c r="R12" s="5"/>
    </row>
    <row r="13" spans="1:22" x14ac:dyDescent="0.25">
      <c r="A13" s="35" t="s">
        <v>25</v>
      </c>
      <c r="B13" s="35">
        <f>G7</f>
        <v>4</v>
      </c>
      <c r="C13" s="35">
        <f>MAX(B11:B13)</f>
        <v>4</v>
      </c>
      <c r="D13" s="35">
        <f t="shared" si="0"/>
        <v>1</v>
      </c>
      <c r="E13" s="32"/>
      <c r="F13" s="24" t="s">
        <v>108</v>
      </c>
      <c r="G13" s="25">
        <f>D13</f>
        <v>1</v>
      </c>
      <c r="H13" s="25">
        <f>D19</f>
        <v>0.75</v>
      </c>
      <c r="I13" s="25">
        <f t="shared" si="1"/>
        <v>1</v>
      </c>
      <c r="J13" s="25">
        <f t="shared" si="2"/>
        <v>1</v>
      </c>
      <c r="K13" s="25">
        <f t="shared" si="3"/>
        <v>0.75</v>
      </c>
      <c r="L13" s="25">
        <f>D4/1</f>
        <v>0.5</v>
      </c>
      <c r="M13" s="25">
        <f>D5/1</f>
        <v>0.2</v>
      </c>
      <c r="N13" s="25">
        <f>D6/1</f>
        <v>0.1</v>
      </c>
      <c r="O13" s="25">
        <f>D7/1</f>
        <v>0.05</v>
      </c>
      <c r="P13" s="25">
        <f>D8/1</f>
        <v>0.15</v>
      </c>
      <c r="Q13" s="29">
        <f t="shared" si="4"/>
        <v>0.91250000000000009</v>
      </c>
      <c r="R13" s="5"/>
    </row>
    <row r="14" spans="1:22" x14ac:dyDescent="0.25">
      <c r="A14" s="34"/>
      <c r="B14" s="34"/>
      <c r="C14" s="34"/>
      <c r="D14" s="34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80"/>
      <c r="Q14" s="32"/>
    </row>
    <row r="15" spans="1:22" x14ac:dyDescent="0.25">
      <c r="A15" s="37" t="s">
        <v>130</v>
      </c>
      <c r="B15" s="34"/>
      <c r="C15" s="34"/>
      <c r="D15" s="34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</row>
    <row r="16" spans="1:22" x14ac:dyDescent="0.25">
      <c r="A16" s="33" t="s">
        <v>18</v>
      </c>
      <c r="B16" s="33" t="s">
        <v>12</v>
      </c>
      <c r="C16" s="33" t="s">
        <v>93</v>
      </c>
      <c r="D16" s="33" t="s">
        <v>100</v>
      </c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</row>
    <row r="17" spans="1:17" x14ac:dyDescent="0.25">
      <c r="A17" s="35" t="s">
        <v>29</v>
      </c>
      <c r="B17" s="35">
        <f>H5</f>
        <v>2</v>
      </c>
      <c r="C17" s="35">
        <f>MAX(B17:B19)</f>
        <v>4</v>
      </c>
      <c r="D17" s="35">
        <f>B17/C17</f>
        <v>0.5</v>
      </c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</row>
    <row r="18" spans="1:17" x14ac:dyDescent="0.25">
      <c r="A18" s="35" t="s">
        <v>30</v>
      </c>
      <c r="B18" s="35">
        <f>H6</f>
        <v>4</v>
      </c>
      <c r="C18" s="35">
        <f>MAX(B17:B19)</f>
        <v>4</v>
      </c>
      <c r="D18" s="35">
        <f t="shared" ref="D18:D19" si="5">B18/C18</f>
        <v>1</v>
      </c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</row>
    <row r="19" spans="1:17" x14ac:dyDescent="0.25">
      <c r="A19" s="35" t="s">
        <v>31</v>
      </c>
      <c r="B19" s="35">
        <f>H7</f>
        <v>3</v>
      </c>
      <c r="C19" s="35">
        <f>MAX(B17:B19)</f>
        <v>4</v>
      </c>
      <c r="D19" s="35">
        <f t="shared" si="5"/>
        <v>0.75</v>
      </c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</row>
    <row r="20" spans="1:17" x14ac:dyDescent="0.25">
      <c r="A20" s="32"/>
      <c r="B20" s="32"/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</row>
    <row r="21" spans="1:17" x14ac:dyDescent="0.25">
      <c r="A21" s="37" t="s">
        <v>145</v>
      </c>
      <c r="B21" s="34"/>
      <c r="C21" s="34"/>
      <c r="D21" s="34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</row>
    <row r="22" spans="1:17" x14ac:dyDescent="0.25">
      <c r="A22" s="71" t="s">
        <v>18</v>
      </c>
      <c r="B22" s="71" t="s">
        <v>12</v>
      </c>
      <c r="C22" s="71" t="s">
        <v>93</v>
      </c>
      <c r="D22" s="71" t="s">
        <v>100</v>
      </c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</row>
    <row r="23" spans="1:17" x14ac:dyDescent="0.25">
      <c r="A23" s="35" t="s">
        <v>35</v>
      </c>
      <c r="B23" s="35">
        <f>I5</f>
        <v>4</v>
      </c>
      <c r="C23" s="35">
        <f>MAX(B23:B25)</f>
        <v>4</v>
      </c>
      <c r="D23" s="35">
        <f>B23/C23</f>
        <v>1</v>
      </c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</row>
    <row r="24" spans="1:17" x14ac:dyDescent="0.25">
      <c r="A24" s="35" t="s">
        <v>36</v>
      </c>
      <c r="B24" s="35">
        <f t="shared" ref="B24:B25" si="6">I6</f>
        <v>4</v>
      </c>
      <c r="C24" s="35">
        <f>MAX(B23:B25)</f>
        <v>4</v>
      </c>
      <c r="D24" s="35">
        <f t="shared" ref="D24:D25" si="7">B24/C24</f>
        <v>1</v>
      </c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</row>
    <row r="25" spans="1:17" x14ac:dyDescent="0.25">
      <c r="A25" s="35" t="s">
        <v>37</v>
      </c>
      <c r="B25" s="35">
        <f t="shared" si="6"/>
        <v>4</v>
      </c>
      <c r="C25" s="35">
        <f>MAX(B23:B25)</f>
        <v>4</v>
      </c>
      <c r="D25" s="35">
        <f t="shared" si="7"/>
        <v>1</v>
      </c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</row>
    <row r="26" spans="1:17" x14ac:dyDescent="0.25">
      <c r="A26" s="32"/>
      <c r="B26" s="32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</row>
    <row r="27" spans="1:17" x14ac:dyDescent="0.25">
      <c r="A27" s="37" t="s">
        <v>149</v>
      </c>
      <c r="B27" s="34"/>
      <c r="C27" s="34"/>
      <c r="D27" s="34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</row>
    <row r="28" spans="1:17" x14ac:dyDescent="0.25">
      <c r="A28" s="71" t="s">
        <v>18</v>
      </c>
      <c r="B28" s="71" t="s">
        <v>12</v>
      </c>
      <c r="C28" s="71" t="s">
        <v>93</v>
      </c>
      <c r="D28" s="71" t="s">
        <v>100</v>
      </c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</row>
    <row r="29" spans="1:17" x14ac:dyDescent="0.25">
      <c r="A29" s="35" t="s">
        <v>41</v>
      </c>
      <c r="B29" s="35">
        <f>J5</f>
        <v>3</v>
      </c>
      <c r="C29" s="35">
        <f>MAX(B29:B31)</f>
        <v>5</v>
      </c>
      <c r="D29" s="35">
        <f>B29/C29</f>
        <v>0.6</v>
      </c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</row>
    <row r="30" spans="1:17" x14ac:dyDescent="0.25">
      <c r="A30" s="35" t="s">
        <v>42</v>
      </c>
      <c r="B30" s="35">
        <f t="shared" ref="B30:B31" si="8">J6</f>
        <v>4</v>
      </c>
      <c r="C30" s="35">
        <f>MAX(B29:B31)</f>
        <v>5</v>
      </c>
      <c r="D30" s="35">
        <f t="shared" ref="D30:D31" si="9">B30/C30</f>
        <v>0.8</v>
      </c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</row>
    <row r="31" spans="1:17" x14ac:dyDescent="0.25">
      <c r="A31" s="35" t="s">
        <v>43</v>
      </c>
      <c r="B31" s="35">
        <f t="shared" si="8"/>
        <v>5</v>
      </c>
      <c r="C31" s="35">
        <f>MAX(B29:B31)</f>
        <v>5</v>
      </c>
      <c r="D31" s="35">
        <f t="shared" si="9"/>
        <v>1</v>
      </c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</row>
    <row r="32" spans="1:17" x14ac:dyDescent="0.25">
      <c r="A32" s="32"/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</row>
    <row r="33" spans="1:17" x14ac:dyDescent="0.25">
      <c r="A33" s="37" t="s">
        <v>150</v>
      </c>
      <c r="B33" s="34"/>
      <c r="C33" s="34"/>
      <c r="D33" s="34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</row>
    <row r="34" spans="1:17" x14ac:dyDescent="0.25">
      <c r="A34" s="71" t="s">
        <v>18</v>
      </c>
      <c r="B34" s="71" t="s">
        <v>12</v>
      </c>
      <c r="C34" s="71" t="s">
        <v>98</v>
      </c>
      <c r="D34" s="71" t="s">
        <v>153</v>
      </c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</row>
    <row r="35" spans="1:17" x14ac:dyDescent="0.25">
      <c r="A35" s="35" t="s">
        <v>146</v>
      </c>
      <c r="B35" s="35">
        <f>K5</f>
        <v>3</v>
      </c>
      <c r="C35" s="35">
        <f>MIN(B35:B37)</f>
        <v>3</v>
      </c>
      <c r="D35" s="35">
        <f>C35/B35</f>
        <v>1</v>
      </c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</row>
    <row r="36" spans="1:17" x14ac:dyDescent="0.25">
      <c r="A36" s="35" t="s">
        <v>147</v>
      </c>
      <c r="B36" s="35">
        <f t="shared" ref="B36:B37" si="10">K6</f>
        <v>4</v>
      </c>
      <c r="C36" s="35">
        <f>MIN(B35:B37)</f>
        <v>3</v>
      </c>
      <c r="D36" s="35">
        <f t="shared" ref="D36:D37" si="11">C36/B36</f>
        <v>0.75</v>
      </c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</row>
    <row r="37" spans="1:17" x14ac:dyDescent="0.25">
      <c r="A37" s="35" t="s">
        <v>148</v>
      </c>
      <c r="B37" s="35">
        <f t="shared" si="10"/>
        <v>4</v>
      </c>
      <c r="C37" s="35">
        <f>MIN(B35:B37)</f>
        <v>3</v>
      </c>
      <c r="D37" s="35">
        <f t="shared" si="11"/>
        <v>0.75</v>
      </c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</row>
  </sheetData>
  <mergeCells count="2">
    <mergeCell ref="F3:F4"/>
    <mergeCell ref="G3:K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7"/>
  <sheetViews>
    <sheetView workbookViewId="0">
      <selection sqref="A1:V37"/>
    </sheetView>
  </sheetViews>
  <sheetFormatPr defaultColWidth="9.125" defaultRowHeight="15" x14ac:dyDescent="0.25"/>
  <cols>
    <col min="1" max="1" width="18" style="3" bestFit="1" customWidth="1"/>
    <col min="2" max="3" width="16.875" style="3" bestFit="1" customWidth="1"/>
    <col min="4" max="4" width="9.625" style="3" bestFit="1" customWidth="1"/>
    <col min="5" max="5" width="16.75" style="3" bestFit="1" customWidth="1"/>
    <col min="6" max="6" width="12" style="3" bestFit="1" customWidth="1"/>
    <col min="7" max="7" width="17.875" style="3" bestFit="1" customWidth="1"/>
    <col min="8" max="8" width="22.625" style="3" bestFit="1" customWidth="1"/>
    <col min="9" max="9" width="12" style="3" bestFit="1" customWidth="1"/>
    <col min="10" max="10" width="12.25" style="3" bestFit="1" customWidth="1"/>
    <col min="11" max="11" width="19.875" style="3" bestFit="1" customWidth="1"/>
    <col min="12" max="12" width="20.25" style="3" bestFit="1" customWidth="1"/>
    <col min="13" max="14" width="12" style="3" bestFit="1" customWidth="1"/>
    <col min="15" max="16384" width="9.125" style="3"/>
  </cols>
  <sheetData>
    <row r="1" spans="1:22" x14ac:dyDescent="0.25">
      <c r="A1" s="13" t="s">
        <v>6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6"/>
      <c r="N1" s="6"/>
      <c r="O1" s="6"/>
      <c r="P1" s="6"/>
      <c r="Q1" s="6"/>
      <c r="R1" s="6"/>
      <c r="S1" s="6"/>
      <c r="T1" s="6"/>
      <c r="U1" s="6"/>
      <c r="V1" s="6"/>
    </row>
    <row r="2" spans="1:22" x14ac:dyDescent="0.2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</row>
    <row r="3" spans="1:22" x14ac:dyDescent="0.25">
      <c r="A3" s="1" t="s">
        <v>7</v>
      </c>
      <c r="B3" s="1" t="s">
        <v>8</v>
      </c>
      <c r="C3" s="1" t="s">
        <v>9</v>
      </c>
      <c r="D3" s="1" t="s">
        <v>10</v>
      </c>
      <c r="E3" s="6"/>
      <c r="F3" s="84" t="s">
        <v>1</v>
      </c>
      <c r="G3" s="86" t="s">
        <v>16</v>
      </c>
      <c r="H3" s="87"/>
      <c r="I3" s="87"/>
      <c r="J3" s="88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</row>
    <row r="4" spans="1:22" x14ac:dyDescent="0.25">
      <c r="A4" s="2" t="s">
        <v>11</v>
      </c>
      <c r="B4" s="2" t="str">
        <f>Hasil!B4</f>
        <v>Tes Praktek</v>
      </c>
      <c r="C4" s="2" t="s">
        <v>15</v>
      </c>
      <c r="D4" s="8">
        <v>2</v>
      </c>
      <c r="E4" s="6"/>
      <c r="F4" s="85"/>
      <c r="G4" s="1" t="s">
        <v>11</v>
      </c>
      <c r="H4" s="1" t="s">
        <v>12</v>
      </c>
      <c r="I4" s="1" t="s">
        <v>13</v>
      </c>
      <c r="J4" s="1" t="s">
        <v>14</v>
      </c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</row>
    <row r="5" spans="1:22" x14ac:dyDescent="0.25">
      <c r="A5" s="2" t="s">
        <v>12</v>
      </c>
      <c r="B5" s="7" t="e">
        <f>Hasil!#REF!</f>
        <v>#REF!</v>
      </c>
      <c r="C5" s="2" t="s">
        <v>15</v>
      </c>
      <c r="D5" s="8">
        <v>2</v>
      </c>
      <c r="E5" s="6"/>
      <c r="F5" s="2" t="s">
        <v>3</v>
      </c>
      <c r="G5" s="2">
        <f>Hasil!B5</f>
        <v>90</v>
      </c>
      <c r="H5" s="2" t="e">
        <f>Hasil!#REF!</f>
        <v>#REF!</v>
      </c>
      <c r="I5" s="2">
        <f>Hasil!C5</f>
        <v>4</v>
      </c>
      <c r="J5" s="2">
        <f>Hasil!D5</f>
        <v>4</v>
      </c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</row>
    <row r="6" spans="1:22" x14ac:dyDescent="0.25">
      <c r="A6" s="2" t="s">
        <v>13</v>
      </c>
      <c r="B6" s="7" t="str">
        <f>Hasil!C4</f>
        <v>Nilai Teori</v>
      </c>
      <c r="C6" s="2" t="s">
        <v>15</v>
      </c>
      <c r="D6" s="8">
        <v>3</v>
      </c>
      <c r="E6" s="6"/>
      <c r="F6" s="2" t="s">
        <v>4</v>
      </c>
      <c r="G6" s="2">
        <f>Hasil!B6</f>
        <v>90</v>
      </c>
      <c r="H6" s="2" t="e">
        <f>Hasil!#REF!</f>
        <v>#REF!</v>
      </c>
      <c r="I6" s="2">
        <f>Hasil!C6</f>
        <v>4</v>
      </c>
      <c r="J6" s="2">
        <f>Hasil!D6</f>
        <v>3</v>
      </c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</row>
    <row r="7" spans="1:22" x14ac:dyDescent="0.25">
      <c r="A7" s="2" t="s">
        <v>14</v>
      </c>
      <c r="B7" s="7" t="str">
        <f>Hasil!D4</f>
        <v>Nilai Praktikum</v>
      </c>
      <c r="C7" s="2" t="s">
        <v>15</v>
      </c>
      <c r="D7" s="8">
        <v>3</v>
      </c>
      <c r="E7" s="6"/>
      <c r="F7" s="2" t="s">
        <v>5</v>
      </c>
      <c r="G7" s="2">
        <f>Hasil!B7</f>
        <v>75</v>
      </c>
      <c r="H7" s="2" t="e">
        <f>Hasil!#REF!</f>
        <v>#REF!</v>
      </c>
      <c r="I7" s="2">
        <f>Hasil!C7</f>
        <v>3</v>
      </c>
      <c r="J7" s="2">
        <f>Hasil!D7</f>
        <v>3</v>
      </c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</row>
    <row r="8" spans="1:22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</row>
    <row r="9" spans="1:22" x14ac:dyDescent="0.25">
      <c r="A9" s="15" t="s">
        <v>17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</row>
    <row r="10" spans="1:22" x14ac:dyDescent="0.25">
      <c r="A10" s="1" t="s">
        <v>18</v>
      </c>
      <c r="B10" s="1" t="s">
        <v>11</v>
      </c>
      <c r="C10" s="1" t="s">
        <v>19</v>
      </c>
      <c r="D10" s="1" t="s">
        <v>20</v>
      </c>
      <c r="E10" s="1" t="s">
        <v>21</v>
      </c>
      <c r="F10" s="1" t="s">
        <v>22</v>
      </c>
      <c r="G10" s="6"/>
      <c r="H10" s="1" t="s">
        <v>44</v>
      </c>
      <c r="I10" s="1" t="s">
        <v>45</v>
      </c>
      <c r="J10" s="1" t="s">
        <v>46</v>
      </c>
      <c r="K10" s="1" t="s">
        <v>47</v>
      </c>
      <c r="L10" s="1" t="s">
        <v>48</v>
      </c>
      <c r="M10" s="1" t="s">
        <v>49</v>
      </c>
      <c r="N10" s="1" t="s">
        <v>50</v>
      </c>
      <c r="O10" s="1" t="s">
        <v>51</v>
      </c>
      <c r="P10" s="6"/>
      <c r="Q10" s="6"/>
      <c r="R10" s="6"/>
      <c r="S10" s="6"/>
      <c r="T10" s="6"/>
      <c r="U10" s="6"/>
      <c r="V10" s="6"/>
    </row>
    <row r="11" spans="1:22" x14ac:dyDescent="0.25">
      <c r="A11" s="2" t="s">
        <v>23</v>
      </c>
      <c r="B11" s="2">
        <f>G5</f>
        <v>90</v>
      </c>
      <c r="C11" s="2">
        <f>B11^2</f>
        <v>8100</v>
      </c>
      <c r="D11" s="2">
        <f>SUM(B11:B13)</f>
        <v>255</v>
      </c>
      <c r="E11" s="2">
        <f>D11^0.5</f>
        <v>15.968719422671311</v>
      </c>
      <c r="F11" s="2">
        <f>B11/E11</f>
        <v>5.6360186197663458</v>
      </c>
      <c r="G11" s="6"/>
      <c r="H11" s="2">
        <f>F11</f>
        <v>5.6360186197663458</v>
      </c>
      <c r="I11" s="2" t="e">
        <f>F17</f>
        <v>#REF!</v>
      </c>
      <c r="J11" s="2">
        <f>F23</f>
        <v>1.2060453783110545</v>
      </c>
      <c r="K11" s="2">
        <f>F29</f>
        <v>1.2649110640673518</v>
      </c>
      <c r="L11" s="2">
        <f>D4/1</f>
        <v>2</v>
      </c>
      <c r="M11" s="2">
        <f>D5/1</f>
        <v>2</v>
      </c>
      <c r="N11" s="2">
        <f>D6/1</f>
        <v>3</v>
      </c>
      <c r="O11" s="2">
        <f>D7/1</f>
        <v>3</v>
      </c>
      <c r="P11" s="6"/>
      <c r="Q11" s="6"/>
      <c r="R11" s="6"/>
      <c r="S11" s="6"/>
      <c r="T11" s="6"/>
      <c r="U11" s="6"/>
      <c r="V11" s="6"/>
    </row>
    <row r="12" spans="1:22" x14ac:dyDescent="0.25">
      <c r="A12" s="2" t="s">
        <v>24</v>
      </c>
      <c r="B12" s="2">
        <f>G6</f>
        <v>90</v>
      </c>
      <c r="C12" s="2">
        <f t="shared" ref="C12:C13" si="0">B12^2</f>
        <v>8100</v>
      </c>
      <c r="D12" s="2">
        <f>SUM(B11:B13)</f>
        <v>255</v>
      </c>
      <c r="E12" s="2">
        <f t="shared" ref="E12:E13" si="1">D12^0.5</f>
        <v>15.968719422671311</v>
      </c>
      <c r="F12" s="2">
        <f t="shared" ref="F12:F13" si="2">B12/E12</f>
        <v>5.6360186197663458</v>
      </c>
      <c r="G12" s="6"/>
      <c r="H12" s="2">
        <f>F12</f>
        <v>5.6360186197663458</v>
      </c>
      <c r="I12" s="2" t="e">
        <f>F18</f>
        <v>#REF!</v>
      </c>
      <c r="J12" s="2">
        <f>F24</f>
        <v>1.2060453783110545</v>
      </c>
      <c r="K12" s="2">
        <f>F30</f>
        <v>0.94868329805051377</v>
      </c>
      <c r="L12" s="2">
        <f>D4/1</f>
        <v>2</v>
      </c>
      <c r="M12" s="2">
        <f>D5/1</f>
        <v>2</v>
      </c>
      <c r="N12" s="2">
        <f>D6/1</f>
        <v>3</v>
      </c>
      <c r="O12" s="2">
        <f>D7/1</f>
        <v>3</v>
      </c>
      <c r="P12" s="6"/>
      <c r="Q12" s="6"/>
      <c r="R12" s="6"/>
      <c r="S12" s="6"/>
      <c r="T12" s="6"/>
      <c r="U12" s="6"/>
      <c r="V12" s="6"/>
    </row>
    <row r="13" spans="1:22" x14ac:dyDescent="0.25">
      <c r="A13" s="2" t="s">
        <v>25</v>
      </c>
      <c r="B13" s="2">
        <f>G7</f>
        <v>75</v>
      </c>
      <c r="C13" s="2">
        <f t="shared" si="0"/>
        <v>5625</v>
      </c>
      <c r="D13" s="2">
        <f>SUM(B11:B13)</f>
        <v>255</v>
      </c>
      <c r="E13" s="2">
        <f t="shared" si="1"/>
        <v>15.968719422671311</v>
      </c>
      <c r="F13" s="2">
        <f t="shared" si="2"/>
        <v>4.6966821831386216</v>
      </c>
      <c r="G13" s="6"/>
      <c r="H13" s="2">
        <f>F13</f>
        <v>4.6966821831386216</v>
      </c>
      <c r="I13" s="2" t="e">
        <f>F19</f>
        <v>#REF!</v>
      </c>
      <c r="J13" s="2">
        <f>F25</f>
        <v>0.90453403373329089</v>
      </c>
      <c r="K13" s="2">
        <f>F31</f>
        <v>0.94868329805051377</v>
      </c>
      <c r="L13" s="2">
        <f>D4/1</f>
        <v>2</v>
      </c>
      <c r="M13" s="2">
        <f>D5/1</f>
        <v>2</v>
      </c>
      <c r="N13" s="2">
        <f>D6/1</f>
        <v>3</v>
      </c>
      <c r="O13" s="2">
        <f>D7/1</f>
        <v>3</v>
      </c>
      <c r="P13" s="6"/>
      <c r="Q13" s="6"/>
      <c r="R13" s="6"/>
      <c r="S13" s="6"/>
      <c r="T13" s="6"/>
      <c r="U13" s="6"/>
      <c r="V13" s="6"/>
    </row>
    <row r="14" spans="1:22" x14ac:dyDescent="0.25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</row>
    <row r="15" spans="1:22" x14ac:dyDescent="0.25">
      <c r="A15" s="15" t="s">
        <v>26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</row>
    <row r="16" spans="1:22" x14ac:dyDescent="0.25">
      <c r="A16" s="1" t="s">
        <v>18</v>
      </c>
      <c r="B16" s="1" t="s">
        <v>12</v>
      </c>
      <c r="C16" s="1" t="s">
        <v>27</v>
      </c>
      <c r="D16" s="1" t="s">
        <v>20</v>
      </c>
      <c r="E16" s="1" t="s">
        <v>21</v>
      </c>
      <c r="F16" s="1" t="s">
        <v>28</v>
      </c>
      <c r="G16" s="6"/>
      <c r="H16" s="1" t="s">
        <v>52</v>
      </c>
      <c r="I16" s="1" t="s">
        <v>53</v>
      </c>
      <c r="J16" s="1" t="s">
        <v>54</v>
      </c>
      <c r="K16" s="1" t="s">
        <v>55</v>
      </c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</row>
    <row r="17" spans="1:22" x14ac:dyDescent="0.25">
      <c r="A17" s="2" t="s">
        <v>29</v>
      </c>
      <c r="B17" s="2" t="e">
        <f>H5</f>
        <v>#REF!</v>
      </c>
      <c r="C17" s="2" t="e">
        <f>B17^2</f>
        <v>#REF!</v>
      </c>
      <c r="D17" s="2" t="e">
        <f>SUM(B17:B19)</f>
        <v>#REF!</v>
      </c>
      <c r="E17" s="2" t="e">
        <f>D17^0.5</f>
        <v>#REF!</v>
      </c>
      <c r="F17" s="2" t="e">
        <f>B17/E17</f>
        <v>#REF!</v>
      </c>
      <c r="G17" s="6"/>
      <c r="H17" s="2">
        <f>H11*L11</f>
        <v>11.272037239532692</v>
      </c>
      <c r="I17" s="2" t="e">
        <f>I11*M11</f>
        <v>#REF!</v>
      </c>
      <c r="J17" s="2">
        <f>J11*N11</f>
        <v>3.6181361349331636</v>
      </c>
      <c r="K17" s="2">
        <f>K11*O11</f>
        <v>3.7947331922020551</v>
      </c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</row>
    <row r="18" spans="1:22" x14ac:dyDescent="0.25">
      <c r="A18" s="2" t="s">
        <v>30</v>
      </c>
      <c r="B18" s="2" t="e">
        <f>H6</f>
        <v>#REF!</v>
      </c>
      <c r="C18" s="2" t="e">
        <f t="shared" ref="C18:C19" si="3">B18^2</f>
        <v>#REF!</v>
      </c>
      <c r="D18" s="2" t="e">
        <f>SUM(B17:B19)</f>
        <v>#REF!</v>
      </c>
      <c r="E18" s="2" t="e">
        <f t="shared" ref="E18:E19" si="4">D18^0.5</f>
        <v>#REF!</v>
      </c>
      <c r="F18" s="2" t="e">
        <f t="shared" ref="F18:F19" si="5">B18/E18</f>
        <v>#REF!</v>
      </c>
      <c r="G18" s="6"/>
      <c r="H18" s="2">
        <f t="shared" ref="H18:H19" si="6">H12*L12</f>
        <v>11.272037239532692</v>
      </c>
      <c r="I18" s="2" t="e">
        <f t="shared" ref="I18:I19" si="7">I12*M12</f>
        <v>#REF!</v>
      </c>
      <c r="J18" s="2">
        <f t="shared" ref="J18:J19" si="8">J12*N12</f>
        <v>3.6181361349331636</v>
      </c>
      <c r="K18" s="2">
        <f t="shared" ref="K18:K19" si="9">K12*O12</f>
        <v>2.8460498941515411</v>
      </c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</row>
    <row r="19" spans="1:22" x14ac:dyDescent="0.25">
      <c r="A19" s="2" t="s">
        <v>31</v>
      </c>
      <c r="B19" s="2" t="e">
        <f>H7</f>
        <v>#REF!</v>
      </c>
      <c r="C19" s="2" t="e">
        <f t="shared" si="3"/>
        <v>#REF!</v>
      </c>
      <c r="D19" s="2" t="e">
        <f>SUM(B17:B19)</f>
        <v>#REF!</v>
      </c>
      <c r="E19" s="2" t="e">
        <f t="shared" si="4"/>
        <v>#REF!</v>
      </c>
      <c r="F19" s="2" t="e">
        <f t="shared" si="5"/>
        <v>#REF!</v>
      </c>
      <c r="G19" s="6"/>
      <c r="H19" s="2">
        <f t="shared" si="6"/>
        <v>9.3933643662772432</v>
      </c>
      <c r="I19" s="2" t="e">
        <f t="shared" si="7"/>
        <v>#REF!</v>
      </c>
      <c r="J19" s="2">
        <f t="shared" si="8"/>
        <v>2.7136021011998728</v>
      </c>
      <c r="K19" s="2">
        <f t="shared" si="9"/>
        <v>2.8460498941515411</v>
      </c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</row>
    <row r="20" spans="1:22" x14ac:dyDescent="0.2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</row>
    <row r="21" spans="1:22" x14ac:dyDescent="0.25">
      <c r="A21" s="15" t="s">
        <v>32</v>
      </c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</row>
    <row r="22" spans="1:22" x14ac:dyDescent="0.25">
      <c r="A22" s="1" t="s">
        <v>18</v>
      </c>
      <c r="B22" s="1" t="s">
        <v>13</v>
      </c>
      <c r="C22" s="1" t="s">
        <v>33</v>
      </c>
      <c r="D22" s="1" t="s">
        <v>20</v>
      </c>
      <c r="E22" s="1" t="s">
        <v>21</v>
      </c>
      <c r="F22" s="1" t="s">
        <v>34</v>
      </c>
      <c r="G22" s="6"/>
      <c r="H22" s="86" t="s">
        <v>56</v>
      </c>
      <c r="I22" s="88"/>
      <c r="J22" s="6"/>
      <c r="K22" s="86" t="s">
        <v>61</v>
      </c>
      <c r="L22" s="88"/>
      <c r="M22" s="6"/>
      <c r="N22" s="6"/>
      <c r="O22" s="6"/>
      <c r="P22" s="6"/>
      <c r="Q22" s="6"/>
      <c r="R22" s="6"/>
      <c r="S22" s="6"/>
      <c r="T22" s="6"/>
      <c r="U22" s="6"/>
      <c r="V22" s="6"/>
    </row>
    <row r="23" spans="1:22" x14ac:dyDescent="0.25">
      <c r="A23" s="2" t="s">
        <v>35</v>
      </c>
      <c r="B23" s="2">
        <f>I5</f>
        <v>4</v>
      </c>
      <c r="C23" s="2">
        <f>B23^2</f>
        <v>16</v>
      </c>
      <c r="D23" s="2">
        <f>SUM(B23:B25)</f>
        <v>11</v>
      </c>
      <c r="E23" s="2">
        <f>D23^0.5</f>
        <v>3.3166247903553998</v>
      </c>
      <c r="F23" s="2">
        <f>B23/E23</f>
        <v>1.2060453783110545</v>
      </c>
      <c r="G23" s="6"/>
      <c r="H23" s="7" t="s">
        <v>57</v>
      </c>
      <c r="I23" s="2">
        <f>MAX(H17:H19)</f>
        <v>11.272037239532692</v>
      </c>
      <c r="J23" s="6"/>
      <c r="K23" s="2" t="s">
        <v>62</v>
      </c>
      <c r="L23" s="2">
        <f>MIN(H17:H19)</f>
        <v>9.3933643662772432</v>
      </c>
      <c r="M23" s="6"/>
      <c r="N23" s="6"/>
      <c r="O23" s="6"/>
      <c r="P23" s="6"/>
      <c r="Q23" s="6"/>
      <c r="R23" s="6"/>
      <c r="S23" s="6"/>
      <c r="T23" s="6"/>
      <c r="U23" s="6"/>
      <c r="V23" s="6"/>
    </row>
    <row r="24" spans="1:22" x14ac:dyDescent="0.25">
      <c r="A24" s="2" t="s">
        <v>36</v>
      </c>
      <c r="B24" s="2">
        <f>I6</f>
        <v>4</v>
      </c>
      <c r="C24" s="2">
        <f t="shared" ref="C24:C25" si="10">B24^2</f>
        <v>16</v>
      </c>
      <c r="D24" s="2">
        <f>SUM(B23:B25)</f>
        <v>11</v>
      </c>
      <c r="E24" s="2">
        <f t="shared" ref="E24:E25" si="11">D24^0.5</f>
        <v>3.3166247903553998</v>
      </c>
      <c r="F24" s="2">
        <f t="shared" ref="F24:F25" si="12">B24/E24</f>
        <v>1.2060453783110545</v>
      </c>
      <c r="G24" s="6"/>
      <c r="H24" s="2" t="s">
        <v>58</v>
      </c>
      <c r="I24" s="2" t="e">
        <f>MAX(I17:I19)</f>
        <v>#REF!</v>
      </c>
      <c r="J24" s="6"/>
      <c r="K24" s="2" t="s">
        <v>63</v>
      </c>
      <c r="L24" s="2" t="e">
        <f>MIN(I17:I19)</f>
        <v>#REF!</v>
      </c>
      <c r="M24" s="6"/>
      <c r="N24" s="6"/>
      <c r="O24" s="6"/>
      <c r="P24" s="6"/>
      <c r="Q24" s="6"/>
      <c r="R24" s="6"/>
      <c r="S24" s="6"/>
      <c r="T24" s="6"/>
      <c r="U24" s="6"/>
      <c r="V24" s="6"/>
    </row>
    <row r="25" spans="1:22" x14ac:dyDescent="0.25">
      <c r="A25" s="2" t="s">
        <v>37</v>
      </c>
      <c r="B25" s="2">
        <f>I7</f>
        <v>3</v>
      </c>
      <c r="C25" s="2">
        <f t="shared" si="10"/>
        <v>9</v>
      </c>
      <c r="D25" s="2">
        <f>SUM(B23:B25)</f>
        <v>11</v>
      </c>
      <c r="E25" s="2">
        <f t="shared" si="11"/>
        <v>3.3166247903553998</v>
      </c>
      <c r="F25" s="2">
        <f t="shared" si="12"/>
        <v>0.90453403373329089</v>
      </c>
      <c r="G25" s="6"/>
      <c r="H25" s="2" t="s">
        <v>59</v>
      </c>
      <c r="I25" s="2">
        <f>MAX(J17:J19)</f>
        <v>3.6181361349331636</v>
      </c>
      <c r="J25" s="6"/>
      <c r="K25" s="2" t="s">
        <v>64</v>
      </c>
      <c r="L25" s="2">
        <f>MIN(J17:J19)</f>
        <v>2.7136021011998728</v>
      </c>
      <c r="M25" s="6"/>
      <c r="N25" s="6"/>
      <c r="O25" s="6"/>
      <c r="P25" s="6"/>
      <c r="Q25" s="6"/>
      <c r="R25" s="6"/>
      <c r="S25" s="6"/>
      <c r="T25" s="6"/>
      <c r="U25" s="6"/>
      <c r="V25" s="6"/>
    </row>
    <row r="26" spans="1:22" x14ac:dyDescent="0.25">
      <c r="A26" s="6"/>
      <c r="B26" s="6"/>
      <c r="C26" s="6"/>
      <c r="D26" s="6"/>
      <c r="E26" s="6"/>
      <c r="F26" s="6"/>
      <c r="G26" s="6"/>
      <c r="H26" s="2" t="s">
        <v>60</v>
      </c>
      <c r="I26" s="2">
        <f>MAX(K17:K19)</f>
        <v>3.7947331922020551</v>
      </c>
      <c r="J26" s="6"/>
      <c r="K26" s="2" t="s">
        <v>65</v>
      </c>
      <c r="L26" s="2">
        <f>MIN(K17:K19)</f>
        <v>2.8460498941515411</v>
      </c>
      <c r="M26" s="6"/>
      <c r="N26" s="6"/>
      <c r="O26" s="6"/>
      <c r="P26" s="6"/>
      <c r="Q26" s="6"/>
      <c r="R26" s="6"/>
      <c r="S26" s="6"/>
      <c r="T26" s="6"/>
      <c r="U26" s="6"/>
      <c r="V26" s="6"/>
    </row>
    <row r="27" spans="1:22" x14ac:dyDescent="0.25">
      <c r="A27" s="15" t="s">
        <v>38</v>
      </c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</row>
    <row r="28" spans="1:22" x14ac:dyDescent="0.25">
      <c r="A28" s="1" t="s">
        <v>18</v>
      </c>
      <c r="B28" s="1" t="s">
        <v>14</v>
      </c>
      <c r="C28" s="1" t="s">
        <v>39</v>
      </c>
      <c r="D28" s="1" t="s">
        <v>20</v>
      </c>
      <c r="E28" s="1" t="s">
        <v>21</v>
      </c>
      <c r="F28" s="1" t="s">
        <v>40</v>
      </c>
      <c r="G28" s="6"/>
      <c r="H28" s="86" t="s">
        <v>66</v>
      </c>
      <c r="I28" s="87"/>
      <c r="J28" s="87"/>
      <c r="K28" s="87"/>
      <c r="L28" s="88"/>
      <c r="M28" s="6"/>
      <c r="N28" s="6"/>
      <c r="O28" s="6"/>
      <c r="P28" s="86" t="s">
        <v>80</v>
      </c>
      <c r="Q28" s="87"/>
      <c r="R28" s="87"/>
      <c r="S28" s="87"/>
      <c r="T28" s="88"/>
      <c r="U28" s="6"/>
      <c r="V28" s="6"/>
    </row>
    <row r="29" spans="1:22" x14ac:dyDescent="0.25">
      <c r="A29" s="2" t="s">
        <v>41</v>
      </c>
      <c r="B29" s="2">
        <f>J5</f>
        <v>4</v>
      </c>
      <c r="C29" s="2">
        <f>B29^2</f>
        <v>16</v>
      </c>
      <c r="D29" s="2">
        <f>SUM(B29:B31)</f>
        <v>10</v>
      </c>
      <c r="E29" s="2">
        <f>D29^0.5</f>
        <v>3.1622776601683795</v>
      </c>
      <c r="F29" s="2">
        <f>B29/E29</f>
        <v>1.2649110640673518</v>
      </c>
      <c r="G29" s="6"/>
      <c r="H29" s="1"/>
      <c r="I29" s="1" t="s">
        <v>67</v>
      </c>
      <c r="J29" s="1" t="s">
        <v>68</v>
      </c>
      <c r="K29" s="1" t="s">
        <v>69</v>
      </c>
      <c r="L29" s="1" t="s">
        <v>70</v>
      </c>
      <c r="M29" s="6"/>
      <c r="N29" s="6"/>
      <c r="O29" s="6"/>
      <c r="P29" s="1"/>
      <c r="Q29" s="1" t="s">
        <v>67</v>
      </c>
      <c r="R29" s="1" t="s">
        <v>68</v>
      </c>
      <c r="S29" s="1" t="s">
        <v>69</v>
      </c>
      <c r="T29" s="1" t="s">
        <v>70</v>
      </c>
      <c r="U29" s="6"/>
      <c r="V29" s="6"/>
    </row>
    <row r="30" spans="1:22" x14ac:dyDescent="0.25">
      <c r="A30" s="2" t="s">
        <v>42</v>
      </c>
      <c r="B30" s="2">
        <f>J6</f>
        <v>3</v>
      </c>
      <c r="C30" s="2">
        <f t="shared" ref="C30:C31" si="13">B30^2</f>
        <v>9</v>
      </c>
      <c r="D30" s="2">
        <f>SUM(B29:B31)</f>
        <v>10</v>
      </c>
      <c r="E30" s="2">
        <f t="shared" ref="E30:E31" si="14">D30^0.5</f>
        <v>3.1622776601683795</v>
      </c>
      <c r="F30" s="2">
        <f t="shared" ref="F30:F31" si="15">B30/E30</f>
        <v>0.94868329805051377</v>
      </c>
      <c r="G30" s="6"/>
      <c r="H30" s="1" t="s">
        <v>71</v>
      </c>
      <c r="I30" s="2">
        <f>I23-H17</f>
        <v>0</v>
      </c>
      <c r="J30" s="2" t="e">
        <f>I24-I17</f>
        <v>#REF!</v>
      </c>
      <c r="K30" s="2">
        <f>I25-J17</f>
        <v>0</v>
      </c>
      <c r="L30" s="2">
        <f>I26-K17</f>
        <v>0</v>
      </c>
      <c r="M30" s="6"/>
      <c r="N30" s="6"/>
      <c r="O30" s="6"/>
      <c r="P30" s="1" t="s">
        <v>81</v>
      </c>
      <c r="Q30" s="2">
        <f>L23-H17</f>
        <v>-1.8786728732554483</v>
      </c>
      <c r="R30" s="2" t="e">
        <f>L24-I17</f>
        <v>#REF!</v>
      </c>
      <c r="S30" s="2">
        <f>L25-J17</f>
        <v>-0.90453403373329078</v>
      </c>
      <c r="T30" s="2">
        <f>L26-K17</f>
        <v>-0.94868329805051399</v>
      </c>
      <c r="U30" s="6"/>
      <c r="V30" s="6"/>
    </row>
    <row r="31" spans="1:22" x14ac:dyDescent="0.25">
      <c r="A31" s="2" t="s">
        <v>43</v>
      </c>
      <c r="B31" s="2">
        <f>J7</f>
        <v>3</v>
      </c>
      <c r="C31" s="2">
        <f t="shared" si="13"/>
        <v>9</v>
      </c>
      <c r="D31" s="2">
        <f>SUM(B29:B31)</f>
        <v>10</v>
      </c>
      <c r="E31" s="2">
        <f t="shared" si="14"/>
        <v>3.1622776601683795</v>
      </c>
      <c r="F31" s="2">
        <f t="shared" si="15"/>
        <v>0.94868329805051377</v>
      </c>
      <c r="G31" s="6"/>
      <c r="H31" s="1" t="s">
        <v>72</v>
      </c>
      <c r="I31" s="2">
        <f>I23-H18</f>
        <v>0</v>
      </c>
      <c r="J31" s="2" t="e">
        <f>I24-I18</f>
        <v>#REF!</v>
      </c>
      <c r="K31" s="2">
        <f>I25-J18</f>
        <v>0</v>
      </c>
      <c r="L31" s="2">
        <f>I26-K18</f>
        <v>0.94868329805051399</v>
      </c>
      <c r="M31" s="6"/>
      <c r="N31" s="6"/>
      <c r="O31" s="6"/>
      <c r="P31" s="1" t="s">
        <v>82</v>
      </c>
      <c r="Q31" s="2">
        <f>L23-H18</f>
        <v>-1.8786728732554483</v>
      </c>
      <c r="R31" s="2" t="e">
        <f>L24-I18</f>
        <v>#REF!</v>
      </c>
      <c r="S31" s="2">
        <f>L25-J18</f>
        <v>-0.90453403373329078</v>
      </c>
      <c r="T31" s="2">
        <f>L26-K18</f>
        <v>0</v>
      </c>
      <c r="U31" s="6"/>
      <c r="V31" s="6"/>
    </row>
    <row r="32" spans="1:22" x14ac:dyDescent="0.25">
      <c r="A32" s="6"/>
      <c r="B32" s="6"/>
      <c r="C32" s="6"/>
      <c r="D32" s="6"/>
      <c r="E32" s="6"/>
      <c r="F32" s="6"/>
      <c r="G32" s="6"/>
      <c r="H32" s="1" t="s">
        <v>73</v>
      </c>
      <c r="I32" s="2">
        <f>I23-H19</f>
        <v>1.8786728732554483</v>
      </c>
      <c r="J32" s="2" t="e">
        <f>I24-I19</f>
        <v>#REF!</v>
      </c>
      <c r="K32" s="2">
        <f>I25-J19</f>
        <v>0.90453403373329078</v>
      </c>
      <c r="L32" s="2">
        <f>I26-K19</f>
        <v>0.94868329805051399</v>
      </c>
      <c r="M32" s="6"/>
      <c r="N32" s="6"/>
      <c r="O32" s="6"/>
      <c r="P32" s="1" t="s">
        <v>83</v>
      </c>
      <c r="Q32" s="2">
        <f>L23-H19</f>
        <v>0</v>
      </c>
      <c r="R32" s="2" t="e">
        <f>L24-I19</f>
        <v>#REF!</v>
      </c>
      <c r="S32" s="2">
        <f>L25-J19</f>
        <v>0</v>
      </c>
      <c r="T32" s="2">
        <f>L26-K19</f>
        <v>0</v>
      </c>
      <c r="U32" s="6"/>
      <c r="V32" s="6"/>
    </row>
    <row r="33" spans="1:22" x14ac:dyDescent="0.25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</row>
    <row r="34" spans="1:22" x14ac:dyDescent="0.25">
      <c r="A34" s="82" t="s">
        <v>84</v>
      </c>
      <c r="B34" s="83"/>
      <c r="C34" s="6"/>
      <c r="D34" s="6"/>
      <c r="E34" s="6"/>
      <c r="F34" s="6"/>
      <c r="G34" s="6"/>
      <c r="H34" s="1"/>
      <c r="I34" s="1" t="s">
        <v>74</v>
      </c>
      <c r="J34" s="1" t="s">
        <v>75</v>
      </c>
      <c r="K34" s="1" t="s">
        <v>76</v>
      </c>
      <c r="L34" s="1" t="s">
        <v>77</v>
      </c>
      <c r="M34" s="1" t="s">
        <v>78</v>
      </c>
      <c r="N34" s="1" t="s">
        <v>79</v>
      </c>
      <c r="O34" s="6"/>
      <c r="P34" s="1"/>
      <c r="Q34" s="1" t="s">
        <v>74</v>
      </c>
      <c r="R34" s="1" t="s">
        <v>75</v>
      </c>
      <c r="S34" s="1" t="s">
        <v>76</v>
      </c>
      <c r="T34" s="1" t="s">
        <v>77</v>
      </c>
      <c r="U34" s="1" t="s">
        <v>78</v>
      </c>
      <c r="V34" s="1" t="s">
        <v>79</v>
      </c>
    </row>
    <row r="35" spans="1:22" x14ac:dyDescent="0.25">
      <c r="A35" s="25" t="s">
        <v>85</v>
      </c>
      <c r="B35" s="26" t="e">
        <f>V35/(V35+N35)</f>
        <v>#REF!</v>
      </c>
      <c r="C35" s="6"/>
      <c r="D35" s="6"/>
      <c r="E35" s="6"/>
      <c r="F35" s="6"/>
      <c r="G35" s="6"/>
      <c r="H35" s="1" t="s">
        <v>71</v>
      </c>
      <c r="I35" s="2">
        <f>I30^2</f>
        <v>0</v>
      </c>
      <c r="J35" s="2" t="e">
        <f>J30^2</f>
        <v>#REF!</v>
      </c>
      <c r="K35" s="2">
        <f t="shared" ref="K35:L35" si="16">K30^2</f>
        <v>0</v>
      </c>
      <c r="L35" s="2">
        <f t="shared" si="16"/>
        <v>0</v>
      </c>
      <c r="M35" s="2" t="e">
        <f>SUM(I35:L35)</f>
        <v>#REF!</v>
      </c>
      <c r="N35" s="2" t="e">
        <f>M35^0.5</f>
        <v>#REF!</v>
      </c>
      <c r="O35" s="6"/>
      <c r="P35" s="1" t="s">
        <v>81</v>
      </c>
      <c r="Q35" s="2">
        <f>Q30^2</f>
        <v>3.5294117647058818</v>
      </c>
      <c r="R35" s="2" t="e">
        <f>R30^2</f>
        <v>#REF!</v>
      </c>
      <c r="S35" s="2">
        <f t="shared" ref="S35:T35" si="17">S30^2</f>
        <v>0.81818181818181801</v>
      </c>
      <c r="T35" s="2">
        <f t="shared" si="17"/>
        <v>0.90000000000000036</v>
      </c>
      <c r="U35" s="2" t="e">
        <f>SUM(Q35:T35)</f>
        <v>#REF!</v>
      </c>
      <c r="V35" s="2" t="e">
        <f>U35^0.5</f>
        <v>#REF!</v>
      </c>
    </row>
    <row r="36" spans="1:22" x14ac:dyDescent="0.25">
      <c r="A36" s="25" t="s">
        <v>86</v>
      </c>
      <c r="B36" s="26" t="e">
        <f t="shared" ref="B36:B37" si="18">V36/(V36+N36)</f>
        <v>#REF!</v>
      </c>
      <c r="C36" s="6"/>
      <c r="D36" s="6"/>
      <c r="E36" s="6"/>
      <c r="F36" s="6"/>
      <c r="G36" s="6"/>
      <c r="H36" s="1" t="s">
        <v>72</v>
      </c>
      <c r="I36" s="2">
        <f t="shared" ref="I36:L37" si="19">I31^2</f>
        <v>0</v>
      </c>
      <c r="J36" s="2" t="e">
        <f t="shared" si="19"/>
        <v>#REF!</v>
      </c>
      <c r="K36" s="2">
        <f t="shared" si="19"/>
        <v>0</v>
      </c>
      <c r="L36" s="2">
        <f t="shared" si="19"/>
        <v>0.90000000000000036</v>
      </c>
      <c r="M36" s="2" t="e">
        <f t="shared" ref="M36:M37" si="20">SUM(I36:L36)</f>
        <v>#REF!</v>
      </c>
      <c r="N36" s="2" t="e">
        <f t="shared" ref="N36:N37" si="21">M36^0.5</f>
        <v>#REF!</v>
      </c>
      <c r="O36" s="6"/>
      <c r="P36" s="1" t="s">
        <v>82</v>
      </c>
      <c r="Q36" s="2">
        <f t="shared" ref="Q36:T36" si="22">Q31^2</f>
        <v>3.5294117647058818</v>
      </c>
      <c r="R36" s="2" t="e">
        <f t="shared" si="22"/>
        <v>#REF!</v>
      </c>
      <c r="S36" s="2">
        <f t="shared" si="22"/>
        <v>0.81818181818181801</v>
      </c>
      <c r="T36" s="2">
        <f t="shared" si="22"/>
        <v>0</v>
      </c>
      <c r="U36" s="2" t="e">
        <f t="shared" ref="U36:U37" si="23">SUM(Q36:T36)</f>
        <v>#REF!</v>
      </c>
      <c r="V36" s="2" t="e">
        <f t="shared" ref="V36:V37" si="24">U36^0.5</f>
        <v>#REF!</v>
      </c>
    </row>
    <row r="37" spans="1:22" x14ac:dyDescent="0.25">
      <c r="A37" s="25" t="s">
        <v>87</v>
      </c>
      <c r="B37" s="26" t="e">
        <f t="shared" si="18"/>
        <v>#REF!</v>
      </c>
      <c r="C37" s="6"/>
      <c r="D37" s="6"/>
      <c r="E37" s="6"/>
      <c r="F37" s="6"/>
      <c r="G37" s="6"/>
      <c r="H37" s="1" t="s">
        <v>73</v>
      </c>
      <c r="I37" s="2">
        <f t="shared" si="19"/>
        <v>3.5294117647058818</v>
      </c>
      <c r="J37" s="2" t="e">
        <f t="shared" si="19"/>
        <v>#REF!</v>
      </c>
      <c r="K37" s="2">
        <f t="shared" si="19"/>
        <v>0.81818181818181801</v>
      </c>
      <c r="L37" s="2">
        <f t="shared" si="19"/>
        <v>0.90000000000000036</v>
      </c>
      <c r="M37" s="2" t="e">
        <f t="shared" si="20"/>
        <v>#REF!</v>
      </c>
      <c r="N37" s="2" t="e">
        <f t="shared" si="21"/>
        <v>#REF!</v>
      </c>
      <c r="O37" s="6"/>
      <c r="P37" s="1" t="s">
        <v>83</v>
      </c>
      <c r="Q37" s="2">
        <f t="shared" ref="Q37:T37" si="25">Q32^2</f>
        <v>0</v>
      </c>
      <c r="R37" s="2" t="e">
        <f t="shared" si="25"/>
        <v>#REF!</v>
      </c>
      <c r="S37" s="2">
        <f t="shared" si="25"/>
        <v>0</v>
      </c>
      <c r="T37" s="2">
        <f t="shared" si="25"/>
        <v>0</v>
      </c>
      <c r="U37" s="2" t="e">
        <f t="shared" si="23"/>
        <v>#REF!</v>
      </c>
      <c r="V37" s="2" t="e">
        <f t="shared" si="24"/>
        <v>#REF!</v>
      </c>
    </row>
    <row r="46" spans="1:22" x14ac:dyDescent="0.25">
      <c r="A46" s="4"/>
      <c r="B46" s="5"/>
    </row>
    <row r="47" spans="1:22" x14ac:dyDescent="0.25">
      <c r="A47" s="4"/>
      <c r="B47" s="5"/>
    </row>
  </sheetData>
  <mergeCells count="7">
    <mergeCell ref="P28:T28"/>
    <mergeCell ref="G3:J3"/>
    <mergeCell ref="F3:F4"/>
    <mergeCell ref="A34:B34"/>
    <mergeCell ref="H22:I22"/>
    <mergeCell ref="K22:L22"/>
    <mergeCell ref="H28:L28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7"/>
  <sheetViews>
    <sheetView workbookViewId="0">
      <selection activeCell="A33" sqref="A33:B36"/>
    </sheetView>
  </sheetViews>
  <sheetFormatPr defaultRowHeight="15" x14ac:dyDescent="0.25"/>
  <cols>
    <col min="1" max="1" width="23.75" customWidth="1"/>
    <col min="2" max="2" width="17.625" bestFit="1" customWidth="1"/>
    <col min="3" max="3" width="7.625" bestFit="1" customWidth="1"/>
    <col min="4" max="4" width="6.25" bestFit="1" customWidth="1"/>
    <col min="6" max="6" width="9.625" bestFit="1" customWidth="1"/>
    <col min="7" max="7" width="7.625" bestFit="1" customWidth="1"/>
    <col min="8" max="8" width="22.625" bestFit="1" customWidth="1"/>
    <col min="9" max="10" width="12" bestFit="1" customWidth="1"/>
    <col min="11" max="11" width="20.875" bestFit="1" customWidth="1"/>
  </cols>
  <sheetData>
    <row r="1" spans="1:22" x14ac:dyDescent="0.25">
      <c r="A1" s="17" t="s">
        <v>91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</row>
    <row r="2" spans="1:22" x14ac:dyDescent="0.25">
      <c r="A2" s="18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</row>
    <row r="3" spans="1:22" x14ac:dyDescent="0.25">
      <c r="A3" s="1" t="s">
        <v>7</v>
      </c>
      <c r="B3" s="1" t="s">
        <v>8</v>
      </c>
      <c r="C3" s="1" t="s">
        <v>9</v>
      </c>
      <c r="D3" s="1" t="s">
        <v>10</v>
      </c>
      <c r="E3" s="6"/>
      <c r="F3" s="84" t="s">
        <v>1</v>
      </c>
      <c r="G3" s="86" t="s">
        <v>16</v>
      </c>
      <c r="H3" s="87"/>
      <c r="I3" s="88"/>
      <c r="J3" s="13"/>
      <c r="K3" s="18"/>
      <c r="L3" s="18"/>
      <c r="M3" s="18"/>
      <c r="N3" s="18"/>
      <c r="O3" s="18"/>
      <c r="P3" s="18"/>
      <c r="Q3" s="18"/>
      <c r="R3" s="18"/>
      <c r="S3" s="18"/>
      <c r="T3" s="18"/>
    </row>
    <row r="4" spans="1:22" x14ac:dyDescent="0.25">
      <c r="A4" s="2" t="s">
        <v>11</v>
      </c>
      <c r="B4" s="2" t="str">
        <f>Hasil!F4</f>
        <v>Penguasaan mtri</v>
      </c>
      <c r="C4" s="2" t="s">
        <v>15</v>
      </c>
      <c r="D4" s="8">
        <v>3</v>
      </c>
      <c r="E4" s="6"/>
      <c r="F4" s="85"/>
      <c r="G4" s="1" t="s">
        <v>11</v>
      </c>
      <c r="H4" s="11" t="s">
        <v>12</v>
      </c>
      <c r="I4" s="1" t="s">
        <v>13</v>
      </c>
      <c r="J4" s="9"/>
      <c r="K4" s="18"/>
      <c r="L4" s="18"/>
      <c r="M4" s="18"/>
      <c r="N4" s="18"/>
      <c r="O4" s="18"/>
      <c r="P4" s="18"/>
      <c r="Q4" s="18"/>
      <c r="R4" s="18"/>
      <c r="S4" s="18"/>
      <c r="T4" s="18"/>
    </row>
    <row r="5" spans="1:22" x14ac:dyDescent="0.25">
      <c r="A5" s="2" t="s">
        <v>12</v>
      </c>
      <c r="B5" s="7" t="str">
        <f>Hasil!G4</f>
        <v>kemampuan presentasi</v>
      </c>
      <c r="C5" s="2" t="s">
        <v>15</v>
      </c>
      <c r="D5" s="8">
        <v>4</v>
      </c>
      <c r="E5" s="6"/>
      <c r="F5" s="2" t="s">
        <v>3</v>
      </c>
      <c r="G5" s="2">
        <f>Hasil!F5</f>
        <v>4</v>
      </c>
      <c r="H5" s="19">
        <f>Hasil!G5</f>
        <v>3</v>
      </c>
      <c r="I5" s="2">
        <f>Hasil!H5</f>
        <v>3</v>
      </c>
      <c r="J5" s="16"/>
      <c r="K5" s="18"/>
      <c r="L5" s="18"/>
      <c r="M5" s="18"/>
      <c r="N5" s="18"/>
      <c r="O5" s="18"/>
      <c r="P5" s="18"/>
      <c r="Q5" s="18"/>
      <c r="R5" s="18"/>
      <c r="S5" s="18"/>
      <c r="T5" s="18"/>
    </row>
    <row r="6" spans="1:22" x14ac:dyDescent="0.25">
      <c r="A6" s="2" t="s">
        <v>13</v>
      </c>
      <c r="B6" s="7" t="str">
        <f>Hasil!H4</f>
        <v>penguasaan kelas</v>
      </c>
      <c r="C6" s="2" t="s">
        <v>15</v>
      </c>
      <c r="D6" s="8">
        <v>3</v>
      </c>
      <c r="E6" s="6"/>
      <c r="F6" s="2" t="s">
        <v>4</v>
      </c>
      <c r="G6" s="2">
        <f>Hasil!F6</f>
        <v>4</v>
      </c>
      <c r="H6" s="19">
        <f>Hasil!G6</f>
        <v>3</v>
      </c>
      <c r="I6" s="2">
        <f>Hasil!H6</f>
        <v>4</v>
      </c>
      <c r="J6" s="16"/>
      <c r="K6" s="18"/>
      <c r="L6" s="18"/>
      <c r="M6" s="18"/>
      <c r="N6" s="18"/>
      <c r="O6" s="18"/>
      <c r="P6" s="18"/>
      <c r="Q6" s="18"/>
      <c r="R6" s="18"/>
      <c r="S6" s="18"/>
      <c r="T6" s="18"/>
    </row>
    <row r="7" spans="1:22" x14ac:dyDescent="0.25">
      <c r="A7" s="16"/>
      <c r="B7" s="20"/>
      <c r="C7" s="16"/>
      <c r="D7" s="21"/>
      <c r="E7" s="6"/>
      <c r="F7" s="2" t="s">
        <v>5</v>
      </c>
      <c r="G7" s="2">
        <f>Hasil!F7</f>
        <v>3</v>
      </c>
      <c r="H7" s="19">
        <f>Hasil!G7</f>
        <v>3</v>
      </c>
      <c r="I7" s="2">
        <f>Hasil!H7</f>
        <v>3</v>
      </c>
      <c r="J7" s="16"/>
      <c r="K7" s="18"/>
      <c r="L7" s="18"/>
      <c r="M7" s="18"/>
      <c r="N7" s="18"/>
      <c r="O7" s="18"/>
      <c r="P7" s="18"/>
      <c r="Q7" s="18"/>
      <c r="R7" s="18"/>
      <c r="S7" s="18"/>
      <c r="T7" s="18"/>
    </row>
    <row r="8" spans="1:22" x14ac:dyDescent="0.25">
      <c r="A8" s="18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</row>
    <row r="9" spans="1:22" x14ac:dyDescent="0.25">
      <c r="A9" s="15" t="s">
        <v>88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14"/>
      <c r="V9" s="14"/>
    </row>
    <row r="10" spans="1:22" x14ac:dyDescent="0.25">
      <c r="A10" s="1" t="s">
        <v>18</v>
      </c>
      <c r="B10" s="1" t="s">
        <v>11</v>
      </c>
      <c r="C10" s="1" t="s">
        <v>19</v>
      </c>
      <c r="D10" s="1" t="s">
        <v>20</v>
      </c>
      <c r="E10" s="1" t="s">
        <v>21</v>
      </c>
      <c r="F10" s="1" t="s">
        <v>22</v>
      </c>
      <c r="G10" s="6"/>
      <c r="H10" s="1" t="s">
        <v>44</v>
      </c>
      <c r="I10" s="1" t="s">
        <v>45</v>
      </c>
      <c r="J10" s="1" t="s">
        <v>46</v>
      </c>
      <c r="K10" s="1" t="s">
        <v>48</v>
      </c>
      <c r="L10" s="1" t="s">
        <v>49</v>
      </c>
      <c r="M10" s="1" t="s">
        <v>50</v>
      </c>
      <c r="N10" s="6"/>
      <c r="O10" s="6"/>
      <c r="P10" s="6"/>
      <c r="Q10" s="6"/>
      <c r="R10" s="6"/>
      <c r="S10" s="6"/>
      <c r="T10" s="6"/>
      <c r="U10" s="22"/>
      <c r="V10" s="22"/>
    </row>
    <row r="11" spans="1:22" x14ac:dyDescent="0.25">
      <c r="A11" s="2" t="s">
        <v>23</v>
      </c>
      <c r="B11" s="2">
        <f>G5</f>
        <v>4</v>
      </c>
      <c r="C11" s="2">
        <f>B11^2</f>
        <v>16</v>
      </c>
      <c r="D11" s="2">
        <f>SUM(B11:B13)</f>
        <v>11</v>
      </c>
      <c r="E11" s="2">
        <f>D11^0.5</f>
        <v>3.3166247903553998</v>
      </c>
      <c r="F11" s="2">
        <f>B11/E11</f>
        <v>1.2060453783110545</v>
      </c>
      <c r="G11" s="6"/>
      <c r="H11" s="2">
        <f>F11</f>
        <v>1.2060453783110545</v>
      </c>
      <c r="I11" s="2">
        <f>F17</f>
        <v>1</v>
      </c>
      <c r="J11" s="2">
        <f>F23</f>
        <v>0.94868329805051377</v>
      </c>
      <c r="K11" s="2">
        <f>D4/1</f>
        <v>3</v>
      </c>
      <c r="L11" s="2">
        <f>D5/1</f>
        <v>4</v>
      </c>
      <c r="M11" s="2">
        <f>D6/1</f>
        <v>3</v>
      </c>
      <c r="N11" s="6"/>
      <c r="O11" s="6"/>
      <c r="P11" s="6"/>
      <c r="Q11" s="6"/>
      <c r="R11" s="6"/>
      <c r="S11" s="6"/>
      <c r="T11" s="6"/>
      <c r="U11" s="22"/>
      <c r="V11" s="22"/>
    </row>
    <row r="12" spans="1:22" x14ac:dyDescent="0.25">
      <c r="A12" s="2" t="s">
        <v>24</v>
      </c>
      <c r="B12" s="2">
        <f>G6</f>
        <v>4</v>
      </c>
      <c r="C12" s="2">
        <f t="shared" ref="C12:C13" si="0">B12^2</f>
        <v>16</v>
      </c>
      <c r="D12" s="2">
        <f>SUM(B11:B13)</f>
        <v>11</v>
      </c>
      <c r="E12" s="2">
        <f t="shared" ref="E12:E13" si="1">D12^0.5</f>
        <v>3.3166247903553998</v>
      </c>
      <c r="F12" s="2">
        <f t="shared" ref="F12:F13" si="2">B12/E12</f>
        <v>1.2060453783110545</v>
      </c>
      <c r="G12" s="6"/>
      <c r="H12" s="2">
        <f>F12</f>
        <v>1.2060453783110545</v>
      </c>
      <c r="I12" s="2">
        <f>F18</f>
        <v>1</v>
      </c>
      <c r="J12" s="2">
        <f>F24</f>
        <v>1.2649110640673518</v>
      </c>
      <c r="K12" s="2">
        <f>D4/1</f>
        <v>3</v>
      </c>
      <c r="L12" s="2">
        <f>D5/1</f>
        <v>4</v>
      </c>
      <c r="M12" s="2">
        <f>D6/1</f>
        <v>3</v>
      </c>
      <c r="N12" s="6"/>
      <c r="O12" s="6"/>
      <c r="P12" s="6"/>
      <c r="Q12" s="6"/>
      <c r="R12" s="6"/>
      <c r="S12" s="6"/>
      <c r="T12" s="6"/>
      <c r="U12" s="22"/>
      <c r="V12" s="22"/>
    </row>
    <row r="13" spans="1:22" x14ac:dyDescent="0.25">
      <c r="A13" s="2" t="s">
        <v>25</v>
      </c>
      <c r="B13" s="2">
        <f>G7</f>
        <v>3</v>
      </c>
      <c r="C13" s="2">
        <f t="shared" si="0"/>
        <v>9</v>
      </c>
      <c r="D13" s="2">
        <f>SUM(B11:B13)</f>
        <v>11</v>
      </c>
      <c r="E13" s="2">
        <f t="shared" si="1"/>
        <v>3.3166247903553998</v>
      </c>
      <c r="F13" s="2">
        <f t="shared" si="2"/>
        <v>0.90453403373329089</v>
      </c>
      <c r="G13" s="6"/>
      <c r="H13" s="2">
        <f>F13</f>
        <v>0.90453403373329089</v>
      </c>
      <c r="I13" s="2">
        <f>F19</f>
        <v>1</v>
      </c>
      <c r="J13" s="2">
        <f>F25</f>
        <v>0.94868329805051377</v>
      </c>
      <c r="K13" s="2">
        <f>D4/1</f>
        <v>3</v>
      </c>
      <c r="L13" s="2">
        <f>D5/1</f>
        <v>4</v>
      </c>
      <c r="M13" s="2">
        <f>D6/1</f>
        <v>3</v>
      </c>
      <c r="N13" s="6"/>
      <c r="O13" s="6"/>
      <c r="P13" s="6"/>
      <c r="Q13" s="6"/>
      <c r="R13" s="6"/>
      <c r="S13" s="6"/>
      <c r="T13" s="6"/>
      <c r="U13" s="22"/>
      <c r="V13" s="22"/>
    </row>
    <row r="14" spans="1:22" x14ac:dyDescent="0.25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14"/>
      <c r="V14" s="14"/>
    </row>
    <row r="15" spans="1:22" x14ac:dyDescent="0.25">
      <c r="A15" s="15" t="s">
        <v>89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14"/>
      <c r="V15" s="14"/>
    </row>
    <row r="16" spans="1:22" x14ac:dyDescent="0.25">
      <c r="A16" s="1" t="s">
        <v>18</v>
      </c>
      <c r="B16" s="1" t="s">
        <v>12</v>
      </c>
      <c r="C16" s="1" t="s">
        <v>27</v>
      </c>
      <c r="D16" s="1" t="s">
        <v>20</v>
      </c>
      <c r="E16" s="1" t="s">
        <v>21</v>
      </c>
      <c r="F16" s="1" t="s">
        <v>28</v>
      </c>
      <c r="G16" s="6"/>
      <c r="H16" s="1" t="s">
        <v>52</v>
      </c>
      <c r="I16" s="1" t="s">
        <v>53</v>
      </c>
      <c r="J16" s="1" t="s">
        <v>54</v>
      </c>
      <c r="K16" s="6"/>
      <c r="L16" s="6"/>
      <c r="M16" s="6"/>
      <c r="N16" s="6"/>
      <c r="O16" s="6"/>
      <c r="P16" s="6"/>
      <c r="Q16" s="6"/>
      <c r="R16" s="6"/>
      <c r="S16" s="6"/>
      <c r="T16" s="6"/>
      <c r="U16" s="14"/>
      <c r="V16" s="22"/>
    </row>
    <row r="17" spans="1:22" x14ac:dyDescent="0.25">
      <c r="A17" s="2" t="s">
        <v>29</v>
      </c>
      <c r="B17" s="2">
        <f>H5</f>
        <v>3</v>
      </c>
      <c r="C17" s="2">
        <f>B17^2</f>
        <v>9</v>
      </c>
      <c r="D17" s="2">
        <f>SUM(B17:B19)</f>
        <v>9</v>
      </c>
      <c r="E17" s="2">
        <f>D17^0.5</f>
        <v>3</v>
      </c>
      <c r="F17" s="2">
        <f>B17/E17</f>
        <v>1</v>
      </c>
      <c r="G17" s="6"/>
      <c r="H17" s="2">
        <f t="shared" ref="H17:J19" si="3">H11*K11</f>
        <v>3.6181361349331636</v>
      </c>
      <c r="I17" s="2">
        <f t="shared" si="3"/>
        <v>4</v>
      </c>
      <c r="J17" s="2">
        <f t="shared" si="3"/>
        <v>2.8460498941515411</v>
      </c>
      <c r="K17" s="6"/>
      <c r="L17" s="6"/>
      <c r="M17" s="6"/>
      <c r="N17" s="6"/>
      <c r="O17" s="6"/>
      <c r="P17" s="6"/>
      <c r="Q17" s="6"/>
      <c r="R17" s="6"/>
      <c r="S17" s="6"/>
      <c r="T17" s="6"/>
      <c r="U17" s="14"/>
      <c r="V17" s="22"/>
    </row>
    <row r="18" spans="1:22" x14ac:dyDescent="0.25">
      <c r="A18" s="2" t="s">
        <v>30</v>
      </c>
      <c r="B18" s="2">
        <f>H6</f>
        <v>3</v>
      </c>
      <c r="C18" s="2">
        <f t="shared" ref="C18:C19" si="4">B18^2</f>
        <v>9</v>
      </c>
      <c r="D18" s="2">
        <f>SUM(B17:B19)</f>
        <v>9</v>
      </c>
      <c r="E18" s="2">
        <f t="shared" ref="E18:E19" si="5">D18^0.5</f>
        <v>3</v>
      </c>
      <c r="F18" s="2">
        <f t="shared" ref="F18:F19" si="6">B18/E18</f>
        <v>1</v>
      </c>
      <c r="G18" s="6"/>
      <c r="H18" s="2">
        <f t="shared" si="3"/>
        <v>3.6181361349331636</v>
      </c>
      <c r="I18" s="2">
        <f t="shared" si="3"/>
        <v>4</v>
      </c>
      <c r="J18" s="2">
        <f t="shared" si="3"/>
        <v>3.7947331922020551</v>
      </c>
      <c r="K18" s="6"/>
      <c r="L18" s="6"/>
      <c r="M18" s="6"/>
      <c r="N18" s="6"/>
      <c r="O18" s="6"/>
      <c r="P18" s="6"/>
      <c r="Q18" s="6"/>
      <c r="R18" s="6"/>
      <c r="S18" s="6"/>
      <c r="T18" s="6"/>
      <c r="U18" s="14"/>
      <c r="V18" s="22"/>
    </row>
    <row r="19" spans="1:22" x14ac:dyDescent="0.25">
      <c r="A19" s="2" t="s">
        <v>31</v>
      </c>
      <c r="B19" s="2">
        <f>H7</f>
        <v>3</v>
      </c>
      <c r="C19" s="2">
        <f t="shared" si="4"/>
        <v>9</v>
      </c>
      <c r="D19" s="2">
        <f>SUM(B17:B19)</f>
        <v>9</v>
      </c>
      <c r="E19" s="2">
        <f t="shared" si="5"/>
        <v>3</v>
      </c>
      <c r="F19" s="2">
        <f t="shared" si="6"/>
        <v>1</v>
      </c>
      <c r="G19" s="6"/>
      <c r="H19" s="2">
        <f t="shared" si="3"/>
        <v>2.7136021011998728</v>
      </c>
      <c r="I19" s="2">
        <f t="shared" si="3"/>
        <v>4</v>
      </c>
      <c r="J19" s="2">
        <f t="shared" si="3"/>
        <v>2.8460498941515411</v>
      </c>
      <c r="K19" s="6"/>
      <c r="L19" s="6"/>
      <c r="M19" s="6"/>
      <c r="N19" s="6"/>
      <c r="O19" s="6"/>
      <c r="P19" s="6"/>
      <c r="Q19" s="6"/>
      <c r="R19" s="6"/>
      <c r="S19" s="6"/>
      <c r="T19" s="6"/>
      <c r="U19" s="14"/>
      <c r="V19" s="22"/>
    </row>
    <row r="20" spans="1:22" x14ac:dyDescent="0.2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14"/>
      <c r="V20" s="14"/>
    </row>
    <row r="21" spans="1:22" x14ac:dyDescent="0.25">
      <c r="A21" s="15" t="s">
        <v>90</v>
      </c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14"/>
      <c r="V21" s="14"/>
    </row>
    <row r="22" spans="1:22" x14ac:dyDescent="0.25">
      <c r="A22" s="1" t="s">
        <v>18</v>
      </c>
      <c r="B22" s="1" t="s">
        <v>13</v>
      </c>
      <c r="C22" s="1" t="s">
        <v>33</v>
      </c>
      <c r="D22" s="1" t="s">
        <v>20</v>
      </c>
      <c r="E22" s="1" t="s">
        <v>21</v>
      </c>
      <c r="F22" s="1" t="s">
        <v>34</v>
      </c>
      <c r="G22" s="6"/>
      <c r="H22" s="86" t="s">
        <v>56</v>
      </c>
      <c r="I22" s="88"/>
      <c r="J22" s="6"/>
      <c r="K22" s="86" t="s">
        <v>61</v>
      </c>
      <c r="L22" s="88"/>
      <c r="M22" s="6"/>
      <c r="N22" s="6"/>
      <c r="O22" s="6"/>
      <c r="P22" s="6"/>
      <c r="Q22" s="6"/>
      <c r="R22" s="6"/>
      <c r="S22" s="6"/>
      <c r="T22" s="6"/>
      <c r="U22" s="14"/>
      <c r="V22" s="14"/>
    </row>
    <row r="23" spans="1:22" x14ac:dyDescent="0.25">
      <c r="A23" s="2" t="s">
        <v>35</v>
      </c>
      <c r="B23" s="2">
        <f>I5</f>
        <v>3</v>
      </c>
      <c r="C23" s="2">
        <f>B23^2</f>
        <v>9</v>
      </c>
      <c r="D23" s="2">
        <f>SUM(B23:B25)</f>
        <v>10</v>
      </c>
      <c r="E23" s="2">
        <f>D23^0.5</f>
        <v>3.1622776601683795</v>
      </c>
      <c r="F23" s="2">
        <f>B23/E23</f>
        <v>0.94868329805051377</v>
      </c>
      <c r="G23" s="6"/>
      <c r="H23" s="7" t="s">
        <v>57</v>
      </c>
      <c r="I23" s="2">
        <f>MAX(H17:H19)</f>
        <v>3.6181361349331636</v>
      </c>
      <c r="J23" s="6"/>
      <c r="K23" s="2" t="s">
        <v>62</v>
      </c>
      <c r="L23" s="2">
        <f>MIN(H17:H19)</f>
        <v>2.7136021011998728</v>
      </c>
      <c r="M23" s="6"/>
      <c r="N23" s="6"/>
      <c r="O23" s="6"/>
      <c r="P23" s="6"/>
      <c r="Q23" s="6"/>
      <c r="R23" s="6"/>
      <c r="S23" s="6"/>
      <c r="T23" s="6"/>
      <c r="U23" s="14"/>
      <c r="V23" s="14"/>
    </row>
    <row r="24" spans="1:22" x14ac:dyDescent="0.25">
      <c r="A24" s="2" t="s">
        <v>36</v>
      </c>
      <c r="B24" s="2">
        <f>I6</f>
        <v>4</v>
      </c>
      <c r="C24" s="2">
        <f t="shared" ref="C24:C25" si="7">B24^2</f>
        <v>16</v>
      </c>
      <c r="D24" s="2">
        <f>SUM(B23:B25)</f>
        <v>10</v>
      </c>
      <c r="E24" s="2">
        <f t="shared" ref="E24:E25" si="8">D24^0.5</f>
        <v>3.1622776601683795</v>
      </c>
      <c r="F24" s="2">
        <f t="shared" ref="F24:F25" si="9">B24/E24</f>
        <v>1.2649110640673518</v>
      </c>
      <c r="G24" s="6"/>
      <c r="H24" s="2" t="s">
        <v>58</v>
      </c>
      <c r="I24" s="2">
        <f>MAX(I17:I19)</f>
        <v>4</v>
      </c>
      <c r="J24" s="6"/>
      <c r="K24" s="2" t="s">
        <v>63</v>
      </c>
      <c r="L24" s="2">
        <f>MIN(I17:I19)</f>
        <v>4</v>
      </c>
      <c r="M24" s="6"/>
      <c r="N24" s="6"/>
      <c r="O24" s="6"/>
      <c r="P24" s="6"/>
      <c r="Q24" s="6"/>
      <c r="R24" s="6"/>
      <c r="S24" s="6"/>
      <c r="T24" s="6"/>
      <c r="U24" s="14"/>
      <c r="V24" s="14"/>
    </row>
    <row r="25" spans="1:22" x14ac:dyDescent="0.25">
      <c r="A25" s="2" t="s">
        <v>37</v>
      </c>
      <c r="B25" s="2">
        <f>I7</f>
        <v>3</v>
      </c>
      <c r="C25" s="2">
        <f t="shared" si="7"/>
        <v>9</v>
      </c>
      <c r="D25" s="2">
        <f>SUM(B23:B25)</f>
        <v>10</v>
      </c>
      <c r="E25" s="2">
        <f t="shared" si="8"/>
        <v>3.1622776601683795</v>
      </c>
      <c r="F25" s="2">
        <f t="shared" si="9"/>
        <v>0.94868329805051377</v>
      </c>
      <c r="G25" s="6"/>
      <c r="H25" s="2" t="s">
        <v>59</v>
      </c>
      <c r="I25" s="2">
        <f>MAX(J17:J19)</f>
        <v>3.7947331922020551</v>
      </c>
      <c r="J25" s="6"/>
      <c r="K25" s="2" t="s">
        <v>64</v>
      </c>
      <c r="L25" s="2">
        <f>MIN(J17:J19)</f>
        <v>2.8460498941515411</v>
      </c>
      <c r="M25" s="6"/>
      <c r="N25" s="6"/>
      <c r="O25" s="6"/>
      <c r="P25" s="6"/>
      <c r="Q25" s="6"/>
      <c r="R25" s="6"/>
      <c r="S25" s="6"/>
      <c r="T25" s="6"/>
      <c r="U25" s="14"/>
      <c r="V25" s="14"/>
    </row>
    <row r="26" spans="1:22" x14ac:dyDescent="0.25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14"/>
      <c r="V26" s="14"/>
    </row>
    <row r="27" spans="1:22" x14ac:dyDescent="0.25">
      <c r="A27" s="15"/>
      <c r="B27" s="16"/>
      <c r="C27" s="16"/>
      <c r="D27" s="16"/>
      <c r="E27" s="16"/>
      <c r="F27" s="16"/>
      <c r="G27" s="6"/>
      <c r="H27" s="86" t="s">
        <v>66</v>
      </c>
      <c r="I27" s="87"/>
      <c r="J27" s="87"/>
      <c r="K27" s="88"/>
      <c r="L27" s="6"/>
      <c r="M27" s="6"/>
      <c r="N27" s="6"/>
      <c r="O27" s="86" t="s">
        <v>80</v>
      </c>
      <c r="P27" s="87"/>
      <c r="Q27" s="87"/>
      <c r="R27" s="88"/>
      <c r="S27" s="6"/>
      <c r="T27" s="6"/>
      <c r="U27" s="22"/>
      <c r="V27" s="22"/>
    </row>
    <row r="28" spans="1:22" x14ac:dyDescent="0.25">
      <c r="A28" s="9"/>
      <c r="B28" s="9"/>
      <c r="C28" s="9"/>
      <c r="D28" s="9"/>
      <c r="E28" s="9"/>
      <c r="F28" s="9"/>
      <c r="G28" s="6"/>
      <c r="H28" s="1"/>
      <c r="I28" s="1" t="s">
        <v>67</v>
      </c>
      <c r="J28" s="12" t="s">
        <v>68</v>
      </c>
      <c r="K28" s="1" t="s">
        <v>69</v>
      </c>
      <c r="L28" s="6"/>
      <c r="M28" s="6"/>
      <c r="N28" s="6"/>
      <c r="O28" s="1"/>
      <c r="P28" s="1" t="s">
        <v>67</v>
      </c>
      <c r="Q28" s="1" t="s">
        <v>68</v>
      </c>
      <c r="R28" s="1" t="s">
        <v>69</v>
      </c>
      <c r="S28" s="6"/>
      <c r="T28" s="6"/>
      <c r="U28" s="22"/>
      <c r="V28" s="22"/>
    </row>
    <row r="29" spans="1:22" x14ac:dyDescent="0.25">
      <c r="A29" s="16"/>
      <c r="B29" s="16"/>
      <c r="C29" s="16"/>
      <c r="D29" s="16"/>
      <c r="E29" s="16"/>
      <c r="F29" s="16"/>
      <c r="G29" s="6"/>
      <c r="H29" s="1" t="s">
        <v>71</v>
      </c>
      <c r="I29" s="2">
        <f>I23-H17</f>
        <v>0</v>
      </c>
      <c r="J29" s="1">
        <f>I24-I17</f>
        <v>0</v>
      </c>
      <c r="K29" s="2">
        <f>I25-J17</f>
        <v>0.94868329805051399</v>
      </c>
      <c r="L29" s="6"/>
      <c r="M29" s="6"/>
      <c r="N29" s="6"/>
      <c r="O29" s="1" t="s">
        <v>81</v>
      </c>
      <c r="P29" s="2">
        <f>L23-H17</f>
        <v>-0.90453403373329078</v>
      </c>
      <c r="Q29" s="2">
        <f>L24-I17</f>
        <v>0</v>
      </c>
      <c r="R29" s="2">
        <f>L25-J17</f>
        <v>0</v>
      </c>
      <c r="S29" s="6"/>
      <c r="T29" s="6"/>
      <c r="U29" s="22"/>
      <c r="V29" s="22"/>
    </row>
    <row r="30" spans="1:22" x14ac:dyDescent="0.25">
      <c r="A30" s="16"/>
      <c r="B30" s="16"/>
      <c r="C30" s="16"/>
      <c r="D30" s="16"/>
      <c r="E30" s="16"/>
      <c r="F30" s="16"/>
      <c r="G30" s="6"/>
      <c r="H30" s="1" t="s">
        <v>72</v>
      </c>
      <c r="I30" s="2">
        <f>I23-H18</f>
        <v>0</v>
      </c>
      <c r="J30" s="2">
        <f>I24-I18</f>
        <v>0</v>
      </c>
      <c r="K30" s="2">
        <f>I25-J18</f>
        <v>0</v>
      </c>
      <c r="L30" s="6"/>
      <c r="M30" s="6"/>
      <c r="N30" s="6"/>
      <c r="O30" s="1" t="s">
        <v>82</v>
      </c>
      <c r="P30" s="2">
        <f>L23-H18</f>
        <v>-0.90453403373329078</v>
      </c>
      <c r="Q30" s="2">
        <f>L24-I18</f>
        <v>0</v>
      </c>
      <c r="R30" s="2">
        <f>L25-J18</f>
        <v>-0.94868329805051399</v>
      </c>
      <c r="S30" s="6"/>
      <c r="T30" s="6"/>
      <c r="U30" s="22"/>
      <c r="V30" s="22"/>
    </row>
    <row r="31" spans="1:22" x14ac:dyDescent="0.25">
      <c r="A31" s="16"/>
      <c r="B31" s="16"/>
      <c r="C31" s="16"/>
      <c r="D31" s="16"/>
      <c r="E31" s="16"/>
      <c r="F31" s="16"/>
      <c r="G31" s="6"/>
      <c r="H31" s="1" t="s">
        <v>73</v>
      </c>
      <c r="I31" s="2">
        <f>I23-H19</f>
        <v>0.90453403373329078</v>
      </c>
      <c r="J31" s="2">
        <f>I24-I19</f>
        <v>0</v>
      </c>
      <c r="K31" s="2">
        <f>I25-J19</f>
        <v>0.94868329805051399</v>
      </c>
      <c r="L31" s="6"/>
      <c r="M31" s="6"/>
      <c r="N31" s="6"/>
      <c r="O31" s="1" t="s">
        <v>83</v>
      </c>
      <c r="P31" s="10">
        <f>L23-H19</f>
        <v>0</v>
      </c>
      <c r="Q31" s="2">
        <f>L24-I19</f>
        <v>0</v>
      </c>
      <c r="R31" s="2">
        <f>L25-I19</f>
        <v>-1.1539501058484589</v>
      </c>
      <c r="S31" s="6"/>
      <c r="T31" s="6"/>
      <c r="U31" s="22"/>
      <c r="V31" s="22"/>
    </row>
    <row r="32" spans="1:22" x14ac:dyDescent="0.25">
      <c r="A32" s="18"/>
      <c r="B32" s="18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14"/>
      <c r="V32" s="14"/>
    </row>
    <row r="33" spans="1:20" x14ac:dyDescent="0.25">
      <c r="A33" s="82" t="s">
        <v>84</v>
      </c>
      <c r="B33" s="83"/>
      <c r="C33" s="6"/>
      <c r="D33" s="6"/>
      <c r="E33" s="6"/>
      <c r="F33" s="6"/>
      <c r="G33" s="6"/>
      <c r="H33" s="1"/>
      <c r="I33" s="1" t="s">
        <v>74</v>
      </c>
      <c r="J33" s="1" t="s">
        <v>75</v>
      </c>
      <c r="K33" s="1" t="s">
        <v>76</v>
      </c>
      <c r="L33" s="1" t="s">
        <v>78</v>
      </c>
      <c r="M33" s="1" t="s">
        <v>79</v>
      </c>
      <c r="N33" s="6"/>
      <c r="O33" s="1"/>
      <c r="P33" s="1" t="s">
        <v>74</v>
      </c>
      <c r="Q33" s="1" t="s">
        <v>75</v>
      </c>
      <c r="R33" s="1" t="s">
        <v>76</v>
      </c>
      <c r="S33" s="1" t="s">
        <v>78</v>
      </c>
      <c r="T33" s="1" t="s">
        <v>79</v>
      </c>
    </row>
    <row r="34" spans="1:20" x14ac:dyDescent="0.25">
      <c r="A34" s="25" t="s">
        <v>85</v>
      </c>
      <c r="B34" s="25">
        <f>T34/(T34+M34)</f>
        <v>0.48808848170151542</v>
      </c>
      <c r="C34" s="6"/>
      <c r="D34" s="6"/>
      <c r="E34" s="6"/>
      <c r="F34" s="6"/>
      <c r="G34" s="6"/>
      <c r="H34" s="1" t="s">
        <v>71</v>
      </c>
      <c r="I34" s="2">
        <f>I29^2</f>
        <v>0</v>
      </c>
      <c r="J34" s="2">
        <f>J29^2</f>
        <v>0</v>
      </c>
      <c r="K34" s="2">
        <f t="shared" ref="K34" si="10">K29^2</f>
        <v>0.90000000000000036</v>
      </c>
      <c r="L34" s="2">
        <f>SUM(I34:K34)</f>
        <v>0.90000000000000036</v>
      </c>
      <c r="M34" s="2">
        <f>L34^0.5</f>
        <v>0.94868329805051399</v>
      </c>
      <c r="N34" s="6"/>
      <c r="O34" s="1" t="s">
        <v>81</v>
      </c>
      <c r="P34" s="2">
        <f t="shared" ref="P34:R35" si="11">P29^2</f>
        <v>0.81818181818181801</v>
      </c>
      <c r="Q34" s="2">
        <f t="shared" si="11"/>
        <v>0</v>
      </c>
      <c r="R34" s="2">
        <f t="shared" si="11"/>
        <v>0</v>
      </c>
      <c r="S34" s="2">
        <f>SUM(P34:R34)</f>
        <v>0.81818181818181801</v>
      </c>
      <c r="T34" s="2">
        <f>S34^0.5</f>
        <v>0.90453403373329078</v>
      </c>
    </row>
    <row r="35" spans="1:20" x14ac:dyDescent="0.25">
      <c r="A35" s="25" t="s">
        <v>86</v>
      </c>
      <c r="B35" s="25">
        <f t="shared" ref="B35:B36" si="12">T35/(T35+M35)</f>
        <v>1</v>
      </c>
      <c r="C35" s="6"/>
      <c r="D35" s="6"/>
      <c r="E35" s="6"/>
      <c r="F35" s="6"/>
      <c r="G35" s="6"/>
      <c r="H35" s="1" t="s">
        <v>72</v>
      </c>
      <c r="I35" s="2">
        <f t="shared" ref="I35:K36" si="13">I30^2</f>
        <v>0</v>
      </c>
      <c r="J35" s="2">
        <f t="shared" si="13"/>
        <v>0</v>
      </c>
      <c r="K35" s="2">
        <f t="shared" si="13"/>
        <v>0</v>
      </c>
      <c r="L35" s="2">
        <f t="shared" ref="L35:L36" si="14">SUM(I35:K35)</f>
        <v>0</v>
      </c>
      <c r="M35" s="2">
        <f t="shared" ref="M35:M36" si="15">L35^0.5</f>
        <v>0</v>
      </c>
      <c r="N35" s="6"/>
      <c r="O35" s="1" t="s">
        <v>82</v>
      </c>
      <c r="P35" s="2">
        <f t="shared" si="11"/>
        <v>0.81818181818181801</v>
      </c>
      <c r="Q35" s="2">
        <f t="shared" si="11"/>
        <v>0</v>
      </c>
      <c r="R35" s="2">
        <f t="shared" si="11"/>
        <v>0.90000000000000036</v>
      </c>
      <c r="S35" s="2">
        <f t="shared" ref="S35:S36" si="16">SUM(P35:R35)</f>
        <v>1.7181818181818183</v>
      </c>
      <c r="T35" s="2">
        <f>S35^0.5</f>
        <v>1.3107943462579545</v>
      </c>
    </row>
    <row r="36" spans="1:20" x14ac:dyDescent="0.25">
      <c r="A36" s="25" t="s">
        <v>87</v>
      </c>
      <c r="B36" s="25">
        <f t="shared" si="12"/>
        <v>0.46818245391008922</v>
      </c>
      <c r="C36" s="6"/>
      <c r="D36" s="6"/>
      <c r="E36" s="6"/>
      <c r="F36" s="6"/>
      <c r="G36" s="6"/>
      <c r="H36" s="1" t="s">
        <v>73</v>
      </c>
      <c r="I36" s="2">
        <f t="shared" si="13"/>
        <v>0.81818181818181801</v>
      </c>
      <c r="J36" s="2">
        <f t="shared" si="13"/>
        <v>0</v>
      </c>
      <c r="K36" s="2">
        <f t="shared" si="13"/>
        <v>0.90000000000000036</v>
      </c>
      <c r="L36" s="2">
        <f t="shared" si="14"/>
        <v>1.7181818181818183</v>
      </c>
      <c r="M36" s="2">
        <f t="shared" si="15"/>
        <v>1.3107943462579545</v>
      </c>
      <c r="N36" s="6"/>
      <c r="O36" s="1" t="s">
        <v>83</v>
      </c>
      <c r="P36" s="2">
        <f>P31^2</f>
        <v>0</v>
      </c>
      <c r="Q36" s="2">
        <f t="shared" ref="Q36:R36" si="17">Q31^2</f>
        <v>0</v>
      </c>
      <c r="R36" s="2">
        <f t="shared" si="17"/>
        <v>1.3316008467876694</v>
      </c>
      <c r="S36" s="2">
        <f t="shared" si="16"/>
        <v>1.3316008467876694</v>
      </c>
      <c r="T36" s="2">
        <f>S36^0.5</f>
        <v>1.1539501058484589</v>
      </c>
    </row>
    <row r="37" spans="1:20" x14ac:dyDescent="0.25">
      <c r="C37" s="14"/>
      <c r="D37" s="14"/>
      <c r="E37" s="14"/>
      <c r="F37" s="14"/>
      <c r="G37" s="14"/>
    </row>
  </sheetData>
  <mergeCells count="7">
    <mergeCell ref="O27:R27"/>
    <mergeCell ref="A33:B33"/>
    <mergeCell ref="F3:F4"/>
    <mergeCell ref="G3:I3"/>
    <mergeCell ref="H22:I22"/>
    <mergeCell ref="K22:L22"/>
    <mergeCell ref="H27:K27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workbookViewId="0">
      <selection sqref="A1:M25"/>
    </sheetView>
  </sheetViews>
  <sheetFormatPr defaultRowHeight="15" x14ac:dyDescent="0.25"/>
  <cols>
    <col min="1" max="1" width="18.75" customWidth="1"/>
    <col min="2" max="2" width="20.25" bestFit="1" customWidth="1"/>
    <col min="4" max="4" width="12" bestFit="1" customWidth="1"/>
    <col min="7" max="7" width="12" bestFit="1" customWidth="1"/>
    <col min="9" max="9" width="12" bestFit="1" customWidth="1"/>
  </cols>
  <sheetData>
    <row r="1" spans="1:13" x14ac:dyDescent="0.25">
      <c r="A1" s="17" t="s">
        <v>112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</row>
    <row r="2" spans="1:13" x14ac:dyDescent="0.25">
      <c r="A2" s="18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</row>
    <row r="3" spans="1:13" x14ac:dyDescent="0.25">
      <c r="A3" s="1" t="s">
        <v>7</v>
      </c>
      <c r="B3" s="1" t="s">
        <v>8</v>
      </c>
      <c r="C3" s="1" t="s">
        <v>9</v>
      </c>
      <c r="D3" s="1" t="s">
        <v>10</v>
      </c>
      <c r="E3" s="6"/>
      <c r="F3" s="84" t="s">
        <v>1</v>
      </c>
      <c r="G3" s="86" t="s">
        <v>16</v>
      </c>
      <c r="H3" s="87"/>
      <c r="I3" s="88"/>
      <c r="J3" s="18"/>
      <c r="K3" s="18"/>
      <c r="L3" s="18"/>
      <c r="M3" s="18"/>
    </row>
    <row r="4" spans="1:13" x14ac:dyDescent="0.25">
      <c r="A4" s="2" t="s">
        <v>11</v>
      </c>
      <c r="B4" s="2" t="str">
        <f>Hasil!I4</f>
        <v>komitmen</v>
      </c>
      <c r="C4" s="2" t="s">
        <v>92</v>
      </c>
      <c r="D4" s="8">
        <v>3</v>
      </c>
      <c r="E4" s="6"/>
      <c r="F4" s="85"/>
      <c r="G4" s="1" t="s">
        <v>11</v>
      </c>
      <c r="H4" s="11" t="s">
        <v>12</v>
      </c>
      <c r="I4" s="1" t="s">
        <v>13</v>
      </c>
      <c r="J4" s="18"/>
      <c r="K4" s="18"/>
      <c r="L4" s="18"/>
      <c r="M4" s="18"/>
    </row>
    <row r="5" spans="1:13" x14ac:dyDescent="0.25">
      <c r="A5" s="2" t="s">
        <v>12</v>
      </c>
      <c r="B5" s="7" t="str">
        <f>Hasil!J4</f>
        <v>kerjasama</v>
      </c>
      <c r="C5" s="2" t="s">
        <v>15</v>
      </c>
      <c r="D5" s="8">
        <v>4</v>
      </c>
      <c r="E5" s="6"/>
      <c r="F5" s="2" t="s">
        <v>3</v>
      </c>
      <c r="G5" s="2">
        <f>Hasil!I5</f>
        <v>4</v>
      </c>
      <c r="H5" s="19">
        <f>Hasil!J5</f>
        <v>2</v>
      </c>
      <c r="I5" s="2">
        <f>Hasil!K5</f>
        <v>4</v>
      </c>
      <c r="J5" s="18"/>
      <c r="K5" s="18"/>
      <c r="L5" s="18"/>
      <c r="M5" s="18"/>
    </row>
    <row r="6" spans="1:13" x14ac:dyDescent="0.25">
      <c r="A6" s="2" t="s">
        <v>13</v>
      </c>
      <c r="B6" s="7" t="str">
        <f>Hasil!K4</f>
        <v>sikap</v>
      </c>
      <c r="C6" s="2" t="s">
        <v>92</v>
      </c>
      <c r="D6" s="8">
        <v>3</v>
      </c>
      <c r="E6" s="6"/>
      <c r="F6" s="2" t="s">
        <v>4</v>
      </c>
      <c r="G6" s="2">
        <f>Hasil!I6</f>
        <v>4</v>
      </c>
      <c r="H6" s="19">
        <f>Hasil!J6</f>
        <v>4</v>
      </c>
      <c r="I6" s="2">
        <f>Hasil!K6</f>
        <v>4</v>
      </c>
      <c r="J6" s="18"/>
      <c r="K6" s="18"/>
      <c r="L6" s="18"/>
      <c r="M6" s="18"/>
    </row>
    <row r="7" spans="1:13" x14ac:dyDescent="0.25">
      <c r="A7" s="16"/>
      <c r="B7" s="20"/>
      <c r="C7" s="16"/>
      <c r="D7" s="21"/>
      <c r="E7" s="6"/>
      <c r="F7" s="2" t="s">
        <v>5</v>
      </c>
      <c r="G7" s="2">
        <f>Hasil!I7</f>
        <v>4</v>
      </c>
      <c r="H7" s="19">
        <f>Hasil!J7</f>
        <v>3</v>
      </c>
      <c r="I7" s="2">
        <f>Hasil!K7</f>
        <v>4</v>
      </c>
      <c r="J7" s="18"/>
      <c r="K7" s="18"/>
      <c r="L7" s="18"/>
      <c r="M7" s="18"/>
    </row>
    <row r="8" spans="1:13" x14ac:dyDescent="0.25">
      <c r="A8" s="18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</row>
    <row r="9" spans="1:13" x14ac:dyDescent="0.25">
      <c r="A9" s="15" t="s">
        <v>95</v>
      </c>
      <c r="B9" s="6"/>
      <c r="C9" s="6"/>
      <c r="D9" s="6"/>
      <c r="E9" s="6"/>
      <c r="F9" s="6"/>
      <c r="G9" s="18"/>
      <c r="H9" s="18"/>
      <c r="I9" s="18"/>
      <c r="J9" s="18"/>
      <c r="K9" s="18"/>
      <c r="L9" s="18"/>
      <c r="M9" s="18"/>
    </row>
    <row r="10" spans="1:13" x14ac:dyDescent="0.25">
      <c r="A10" s="1" t="s">
        <v>18</v>
      </c>
      <c r="B10" s="1" t="s">
        <v>11</v>
      </c>
      <c r="C10" s="1" t="s">
        <v>98</v>
      </c>
      <c r="D10" s="1" t="s">
        <v>99</v>
      </c>
      <c r="E10" s="18"/>
      <c r="F10" s="10"/>
      <c r="G10" s="23" t="s">
        <v>11</v>
      </c>
      <c r="H10" s="23" t="s">
        <v>12</v>
      </c>
      <c r="I10" s="23" t="s">
        <v>13</v>
      </c>
      <c r="J10" s="23" t="s">
        <v>102</v>
      </c>
      <c r="K10" s="23" t="s">
        <v>103</v>
      </c>
      <c r="L10" s="23" t="s">
        <v>104</v>
      </c>
      <c r="M10" s="24" t="s">
        <v>105</v>
      </c>
    </row>
    <row r="11" spans="1:13" x14ac:dyDescent="0.25">
      <c r="A11" s="2" t="s">
        <v>23</v>
      </c>
      <c r="B11" s="2">
        <f>G5</f>
        <v>4</v>
      </c>
      <c r="C11" s="2">
        <f>MIN(B11:B13)</f>
        <v>4</v>
      </c>
      <c r="D11" s="2">
        <f>C11/B11</f>
        <v>1</v>
      </c>
      <c r="E11" s="18"/>
      <c r="F11" s="23" t="s">
        <v>106</v>
      </c>
      <c r="G11" s="10">
        <f>D11</f>
        <v>1</v>
      </c>
      <c r="H11" s="10">
        <f>D17</f>
        <v>0.5</v>
      </c>
      <c r="I11" s="10">
        <f>D23</f>
        <v>1</v>
      </c>
      <c r="J11" s="10">
        <f>D4/1</f>
        <v>3</v>
      </c>
      <c r="K11" s="10">
        <f>D5/1</f>
        <v>4</v>
      </c>
      <c r="L11" s="10">
        <f>D6/1</f>
        <v>3</v>
      </c>
      <c r="M11" s="25">
        <f>(G11*J11)+(H11*K11)+(I11*L11)</f>
        <v>8</v>
      </c>
    </row>
    <row r="12" spans="1:13" x14ac:dyDescent="0.25">
      <c r="A12" s="2" t="s">
        <v>24</v>
      </c>
      <c r="B12" s="2">
        <f>G6</f>
        <v>4</v>
      </c>
      <c r="C12" s="2">
        <f>MIN(B11:B13)</f>
        <v>4</v>
      </c>
      <c r="D12" s="2">
        <f t="shared" ref="D12:D13" si="0">C12/B12</f>
        <v>1</v>
      </c>
      <c r="E12" s="18"/>
      <c r="F12" s="23" t="s">
        <v>107</v>
      </c>
      <c r="G12" s="10">
        <f>D12</f>
        <v>1</v>
      </c>
      <c r="H12" s="10">
        <f>D18</f>
        <v>1</v>
      </c>
      <c r="I12" s="10">
        <f>D24</f>
        <v>1</v>
      </c>
      <c r="J12" s="10">
        <f>D4/1</f>
        <v>3</v>
      </c>
      <c r="K12" s="10">
        <f>D5/1</f>
        <v>4</v>
      </c>
      <c r="L12" s="10">
        <f>D6/1</f>
        <v>3</v>
      </c>
      <c r="M12" s="25">
        <f t="shared" ref="M12:M13" si="1">(G12*J12)+(H12*K12)+(I12*L12)</f>
        <v>10</v>
      </c>
    </row>
    <row r="13" spans="1:13" x14ac:dyDescent="0.25">
      <c r="A13" s="2" t="s">
        <v>25</v>
      </c>
      <c r="B13" s="2">
        <f>G7</f>
        <v>4</v>
      </c>
      <c r="C13" s="2">
        <f>MIN(B11:B13)</f>
        <v>4</v>
      </c>
      <c r="D13" s="2">
        <f t="shared" si="0"/>
        <v>1</v>
      </c>
      <c r="E13" s="18"/>
      <c r="F13" s="23" t="s">
        <v>108</v>
      </c>
      <c r="G13" s="10">
        <f>D13</f>
        <v>1</v>
      </c>
      <c r="H13" s="10">
        <f>D19</f>
        <v>0.75</v>
      </c>
      <c r="I13" s="10">
        <f>D25</f>
        <v>1</v>
      </c>
      <c r="J13" s="10">
        <f>D4/1</f>
        <v>3</v>
      </c>
      <c r="K13" s="10">
        <f>D5/1</f>
        <v>4</v>
      </c>
      <c r="L13" s="10">
        <f>D6/1</f>
        <v>3</v>
      </c>
      <c r="M13" s="25">
        <f t="shared" si="1"/>
        <v>9</v>
      </c>
    </row>
    <row r="14" spans="1:13" x14ac:dyDescent="0.25">
      <c r="A14" s="6"/>
      <c r="B14" s="6"/>
      <c r="C14" s="6"/>
      <c r="D14" s="6"/>
      <c r="E14" s="18"/>
      <c r="F14" s="18"/>
      <c r="G14" s="18"/>
      <c r="H14" s="18"/>
      <c r="I14" s="18"/>
      <c r="J14" s="18"/>
      <c r="K14" s="18"/>
      <c r="L14" s="18"/>
      <c r="M14" s="18"/>
    </row>
    <row r="15" spans="1:13" x14ac:dyDescent="0.25">
      <c r="A15" s="15" t="s">
        <v>96</v>
      </c>
      <c r="B15" s="6"/>
      <c r="C15" s="6"/>
      <c r="D15" s="6"/>
      <c r="E15" s="18"/>
      <c r="F15" s="18"/>
      <c r="G15" s="18"/>
      <c r="H15" s="18"/>
      <c r="I15" s="18"/>
      <c r="J15" s="18"/>
      <c r="K15" s="18"/>
      <c r="L15" s="18"/>
      <c r="M15" s="18"/>
    </row>
    <row r="16" spans="1:13" x14ac:dyDescent="0.25">
      <c r="A16" s="1" t="s">
        <v>18</v>
      </c>
      <c r="B16" s="1" t="s">
        <v>12</v>
      </c>
      <c r="C16" s="1" t="s">
        <v>93</v>
      </c>
      <c r="D16" s="1" t="s">
        <v>100</v>
      </c>
      <c r="E16" s="18"/>
      <c r="F16" s="18"/>
      <c r="G16" s="18"/>
      <c r="H16" s="18"/>
      <c r="I16" s="18"/>
      <c r="J16" s="18"/>
      <c r="K16" s="18"/>
      <c r="L16" s="18"/>
      <c r="M16" s="18"/>
    </row>
    <row r="17" spans="1:13" x14ac:dyDescent="0.25">
      <c r="A17" s="2" t="s">
        <v>29</v>
      </c>
      <c r="B17" s="2">
        <f>H5</f>
        <v>2</v>
      </c>
      <c r="C17" s="2">
        <f>MAX(B17:B19)</f>
        <v>4</v>
      </c>
      <c r="D17" s="2">
        <f>B17/C17</f>
        <v>0.5</v>
      </c>
      <c r="E17" s="18"/>
      <c r="F17" s="18"/>
      <c r="G17" s="18"/>
      <c r="H17" s="18"/>
      <c r="I17" s="18"/>
      <c r="J17" s="18"/>
      <c r="K17" s="18"/>
      <c r="L17" s="18"/>
      <c r="M17" s="18"/>
    </row>
    <row r="18" spans="1:13" x14ac:dyDescent="0.25">
      <c r="A18" s="2" t="s">
        <v>30</v>
      </c>
      <c r="B18" s="2">
        <f>H6</f>
        <v>4</v>
      </c>
      <c r="C18" s="2">
        <f>MAX(B17:B19)</f>
        <v>4</v>
      </c>
      <c r="D18" s="2">
        <f t="shared" ref="D18:D19" si="2">B18/C18</f>
        <v>1</v>
      </c>
      <c r="E18" s="18"/>
      <c r="F18" s="18"/>
      <c r="G18" s="18"/>
      <c r="H18" s="18"/>
      <c r="I18" s="18"/>
      <c r="J18" s="18"/>
      <c r="K18" s="18"/>
      <c r="L18" s="18"/>
      <c r="M18" s="18"/>
    </row>
    <row r="19" spans="1:13" x14ac:dyDescent="0.25">
      <c r="A19" s="2" t="s">
        <v>31</v>
      </c>
      <c r="B19" s="2">
        <f>H7</f>
        <v>3</v>
      </c>
      <c r="C19" s="2">
        <f>MAX(B17:B19)</f>
        <v>4</v>
      </c>
      <c r="D19" s="2">
        <f t="shared" si="2"/>
        <v>0.75</v>
      </c>
      <c r="E19" s="18"/>
      <c r="F19" s="18"/>
      <c r="G19" s="18"/>
      <c r="H19" s="18"/>
      <c r="I19" s="18"/>
      <c r="J19" s="18"/>
      <c r="K19" s="18"/>
      <c r="L19" s="18"/>
      <c r="M19" s="18"/>
    </row>
    <row r="20" spans="1:13" x14ac:dyDescent="0.25">
      <c r="A20" s="6"/>
      <c r="B20" s="6"/>
      <c r="C20" s="6"/>
      <c r="D20" s="6"/>
      <c r="E20" s="18"/>
      <c r="F20" s="18"/>
      <c r="G20" s="18"/>
      <c r="H20" s="18"/>
      <c r="I20" s="18"/>
      <c r="J20" s="18"/>
      <c r="K20" s="18"/>
      <c r="L20" s="18"/>
      <c r="M20" s="18"/>
    </row>
    <row r="21" spans="1:13" x14ac:dyDescent="0.25">
      <c r="A21" s="15" t="s">
        <v>97</v>
      </c>
      <c r="B21" s="6"/>
      <c r="C21" s="6"/>
      <c r="D21" s="6"/>
      <c r="E21" s="18"/>
      <c r="F21" s="18"/>
      <c r="G21" s="18"/>
      <c r="H21" s="18"/>
      <c r="I21" s="18"/>
      <c r="J21" s="18"/>
      <c r="K21" s="18"/>
      <c r="L21" s="18"/>
      <c r="M21" s="18"/>
    </row>
    <row r="22" spans="1:13" x14ac:dyDescent="0.25">
      <c r="A22" s="1" t="s">
        <v>18</v>
      </c>
      <c r="B22" s="1" t="s">
        <v>13</v>
      </c>
      <c r="C22" s="1" t="s">
        <v>98</v>
      </c>
      <c r="D22" s="1" t="s">
        <v>101</v>
      </c>
      <c r="E22" s="18"/>
      <c r="F22" s="18"/>
      <c r="G22" s="18"/>
      <c r="H22" s="18"/>
      <c r="I22" s="18"/>
      <c r="J22" s="18"/>
      <c r="K22" s="18"/>
      <c r="L22" s="18"/>
      <c r="M22" s="18"/>
    </row>
    <row r="23" spans="1:13" x14ac:dyDescent="0.25">
      <c r="A23" s="2" t="s">
        <v>35</v>
      </c>
      <c r="B23" s="2">
        <f>I5</f>
        <v>4</v>
      </c>
      <c r="C23" s="2">
        <f>MIN(B23:B25)</f>
        <v>4</v>
      </c>
      <c r="D23" s="2">
        <f>C23/B23</f>
        <v>1</v>
      </c>
      <c r="E23" s="18"/>
      <c r="F23" s="18"/>
      <c r="G23" s="18"/>
      <c r="H23" s="18"/>
      <c r="I23" s="18"/>
      <c r="J23" s="18"/>
      <c r="K23" s="18"/>
      <c r="L23" s="18"/>
      <c r="M23" s="18"/>
    </row>
    <row r="24" spans="1:13" x14ac:dyDescent="0.25">
      <c r="A24" s="2" t="s">
        <v>36</v>
      </c>
      <c r="B24" s="2">
        <f>I6</f>
        <v>4</v>
      </c>
      <c r="C24" s="2">
        <f>MIN(B23:B25)</f>
        <v>4</v>
      </c>
      <c r="D24" s="2">
        <f t="shared" ref="D24:D25" si="3">C24/B24</f>
        <v>1</v>
      </c>
      <c r="E24" s="18"/>
      <c r="F24" s="18"/>
      <c r="G24" s="18"/>
      <c r="H24" s="18"/>
      <c r="I24" s="18"/>
      <c r="J24" s="18"/>
      <c r="K24" s="18"/>
      <c r="L24" s="18"/>
      <c r="M24" s="18"/>
    </row>
    <row r="25" spans="1:13" x14ac:dyDescent="0.25">
      <c r="A25" s="2" t="s">
        <v>37</v>
      </c>
      <c r="B25" s="2">
        <f>I7</f>
        <v>4</v>
      </c>
      <c r="C25" s="2">
        <f>MIN(B23:B25)</f>
        <v>4</v>
      </c>
      <c r="D25" s="2">
        <f t="shared" si="3"/>
        <v>1</v>
      </c>
      <c r="E25" s="18"/>
      <c r="F25" s="18"/>
      <c r="G25" s="18"/>
      <c r="H25" s="18"/>
      <c r="I25" s="18"/>
      <c r="J25" s="18"/>
      <c r="K25" s="18"/>
      <c r="L25" s="18"/>
      <c r="M25" s="18"/>
    </row>
  </sheetData>
  <mergeCells count="2">
    <mergeCell ref="F3:F4"/>
    <mergeCell ref="G3:I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Hasil</vt:lpstr>
      <vt:lpstr>Level 2 Nilai</vt:lpstr>
      <vt:lpstr>Level 2 Microteaching</vt:lpstr>
      <vt:lpstr>Level 2 Wawancara</vt:lpstr>
      <vt:lpstr>Level 2 Karakter</vt:lpstr>
      <vt:lpstr>Level 2 Kondisi Usaha</vt:lpstr>
      <vt:lpstr>Level 2 Produktivitas Usaha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Alif Gibran</dc:creator>
  <cp:lastModifiedBy>Agas Arya Widodo</cp:lastModifiedBy>
  <dcterms:created xsi:type="dcterms:W3CDTF">2016-04-13T09:50:10Z</dcterms:created>
  <dcterms:modified xsi:type="dcterms:W3CDTF">2016-10-09T16:59:27Z</dcterms:modified>
</cp:coreProperties>
</file>