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IIT Madras Material\"/>
    </mc:Choice>
  </mc:AlternateContent>
  <xr:revisionPtr revIDLastSave="0" documentId="13_ncr:1_{63BC5D33-CE0F-4866-B4A1-2A27732B79DA}" xr6:coauthVersionLast="46" xr6:coauthVersionMax="46" xr10:uidLastSave="{00000000-0000-0000-0000-000000000000}"/>
  <bookViews>
    <workbookView xWindow="-108" yWindow="-108" windowWidth="23256" windowHeight="13176" tabRatio="751" firstSheet="4" activeTab="12" xr2:uid="{00000000-000D-0000-FFFF-FFFF00000000}"/>
  </bookViews>
  <sheets>
    <sheet name="SKU Master" sheetId="1" r:id="rId1"/>
    <sheet name="SKU Revenue" sheetId="8" r:id="rId2"/>
    <sheet name="Scatter Chart" sheetId="9" r:id="rId3"/>
    <sheet name="Revenue Trend" sheetId="10" r:id="rId4"/>
    <sheet name="Day Revenue" sheetId="13" r:id="rId5"/>
    <sheet name="Day of inventory" sheetId="17" r:id="rId6"/>
    <sheet name="Sheet3" sheetId="20" r:id="rId7"/>
    <sheet name="Sheet2" sheetId="19" r:id="rId8"/>
    <sheet name="Daily % Chart" sheetId="21" r:id="rId9"/>
    <sheet name="Vol Pareto " sheetId="22" r:id="rId10"/>
    <sheet name="Delhi_Sales" sheetId="23" r:id="rId11"/>
    <sheet name="Sales Data" sheetId="2" r:id="rId12"/>
    <sheet name="Ledger" sheetId="18" r:id="rId13"/>
    <sheet name="Pareto Chart" sheetId="4" r:id="rId14"/>
    <sheet name="OPN STK" sheetId="6" r:id="rId15"/>
    <sheet name="Stock Transfer" sheetId="7" r:id="rId16"/>
  </sheets>
  <definedNames>
    <definedName name="_xlcn.WorksheetConnection_CopyofDS8v2.xlsxTable_21" hidden="1">Table_2[]</definedName>
  </definedNames>
  <calcPr calcId="191029"/>
  <pivotCaches>
    <pivotCache cacheId="9" r:id="rId17"/>
    <pivotCache cacheId="1" r:id="rId18"/>
    <pivotCache cacheId="2" r:id="rId19"/>
    <pivotCache cacheId="3" r:id="rId20"/>
  </pivotCaches>
  <extLst>
    <ext xmlns:x15="http://schemas.microsoft.com/office/spreadsheetml/2010/11/main" uri="{FCE2AD5D-F65C-4FA6-A056-5C36A1767C68}">
      <x15:dataModel>
        <x15:modelTables>
          <x15:modelTable id="Table_2" name="Table_2" connection="WorksheetConnection_Copy of DS 8 v2.xlsx!Table_2"/>
        </x15:modelTables>
      </x15:dataModel>
    </ext>
  </extLst>
</workbook>
</file>

<file path=xl/calcChain.xml><?xml version="1.0" encoding="utf-8"?>
<calcChain xmlns="http://schemas.openxmlformats.org/spreadsheetml/2006/main">
  <c r="F1" i="18" l="1"/>
  <c r="J1" i="18" s="1"/>
  <c r="J2" i="18" s="1"/>
  <c r="G11" i="18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5" i="21"/>
  <c r="C6" i="22"/>
  <c r="C5" i="22"/>
  <c r="B11" i="18"/>
  <c r="B9" i="18"/>
  <c r="A13" i="18"/>
  <c r="D13" i="18" s="1"/>
  <c r="A5" i="18"/>
  <c r="D5" i="18" s="1"/>
  <c r="A6" i="18"/>
  <c r="D6" i="18" s="1"/>
  <c r="A7" i="18"/>
  <c r="A8" i="18"/>
  <c r="B8" i="18" s="1"/>
  <c r="A9" i="18"/>
  <c r="A10" i="18"/>
  <c r="D10" i="18" s="1"/>
  <c r="A11" i="18"/>
  <c r="C11" i="18" s="1"/>
  <c r="A12" i="18"/>
  <c r="D12" i="18" s="1"/>
  <c r="A4" i="18"/>
  <c r="B2" i="18"/>
  <c r="D3" i="17"/>
  <c r="E3" i="17" s="1"/>
  <c r="E3" i="6"/>
  <c r="E4" i="6"/>
  <c r="E5" i="6"/>
  <c r="E6" i="6"/>
  <c r="E7" i="6"/>
  <c r="E8" i="6"/>
  <c r="E9" i="6"/>
  <c r="E10" i="6"/>
  <c r="E11" i="6"/>
  <c r="E2" i="6"/>
  <c r="G3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34" i="10"/>
  <c r="D7" i="8"/>
  <c r="D10" i="8"/>
  <c r="D5" i="8"/>
  <c r="D8" i="8"/>
  <c r="D9" i="8"/>
  <c r="D11" i="8"/>
  <c r="D12" i="8"/>
  <c r="D13" i="8"/>
  <c r="D6" i="8"/>
  <c r="D4" i="8"/>
  <c r="C13" i="8"/>
  <c r="C12" i="8"/>
  <c r="C11" i="8"/>
  <c r="C10" i="8"/>
  <c r="C9" i="8"/>
  <c r="C8" i="8"/>
  <c r="C7" i="8"/>
  <c r="C5" i="8"/>
  <c r="C6" i="8"/>
  <c r="F8" i="2"/>
  <c r="F9" i="2"/>
  <c r="F16" i="2"/>
  <c r="F17" i="2"/>
  <c r="F24" i="2"/>
  <c r="F25" i="2"/>
  <c r="F32" i="2"/>
  <c r="F33" i="2"/>
  <c r="F40" i="2"/>
  <c r="F41" i="2"/>
  <c r="F48" i="2"/>
  <c r="F49" i="2"/>
  <c r="F56" i="2"/>
  <c r="F57" i="2"/>
  <c r="F64" i="2"/>
  <c r="F65" i="2"/>
  <c r="F72" i="2"/>
  <c r="F73" i="2"/>
  <c r="F80" i="2"/>
  <c r="F81" i="2"/>
  <c r="F88" i="2"/>
  <c r="F89" i="2"/>
  <c r="F96" i="2"/>
  <c r="F97" i="2"/>
  <c r="F104" i="2"/>
  <c r="F105" i="2"/>
  <c r="F112" i="2"/>
  <c r="F113" i="2"/>
  <c r="F120" i="2"/>
  <c r="F121" i="2"/>
  <c r="F128" i="2"/>
  <c r="F129" i="2"/>
  <c r="F136" i="2"/>
  <c r="F137" i="2"/>
  <c r="F144" i="2"/>
  <c r="F145" i="2"/>
  <c r="F152" i="2"/>
  <c r="F153" i="2"/>
  <c r="F160" i="2"/>
  <c r="F161" i="2"/>
  <c r="F168" i="2"/>
  <c r="F169" i="2"/>
  <c r="F176" i="2"/>
  <c r="F177" i="2"/>
  <c r="F184" i="2"/>
  <c r="F185" i="2"/>
  <c r="F192" i="2"/>
  <c r="F193" i="2"/>
  <c r="F200" i="2"/>
  <c r="F201" i="2"/>
  <c r="F208" i="2"/>
  <c r="F209" i="2"/>
  <c r="F216" i="2"/>
  <c r="F217" i="2"/>
  <c r="F224" i="2"/>
  <c r="F225" i="2"/>
  <c r="F232" i="2"/>
  <c r="F233" i="2"/>
  <c r="F240" i="2"/>
  <c r="F241" i="2"/>
  <c r="F248" i="2"/>
  <c r="F249" i="2"/>
  <c r="F256" i="2"/>
  <c r="F257" i="2"/>
  <c r="F264" i="2"/>
  <c r="F265" i="2"/>
  <c r="F272" i="2"/>
  <c r="F273" i="2"/>
  <c r="F280" i="2"/>
  <c r="F281" i="2"/>
  <c r="F288" i="2"/>
  <c r="F289" i="2"/>
  <c r="F296" i="2"/>
  <c r="F297" i="2"/>
  <c r="F304" i="2"/>
  <c r="F305" i="2"/>
  <c r="F312" i="2"/>
  <c r="F313" i="2"/>
  <c r="F320" i="2"/>
  <c r="F321" i="2"/>
  <c r="F328" i="2"/>
  <c r="F329" i="2"/>
  <c r="F336" i="2"/>
  <c r="F337" i="2"/>
  <c r="F344" i="2"/>
  <c r="F345" i="2"/>
  <c r="F352" i="2"/>
  <c r="F353" i="2"/>
  <c r="F360" i="2"/>
  <c r="F361" i="2"/>
  <c r="F368" i="2"/>
  <c r="F369" i="2"/>
  <c r="F376" i="2"/>
  <c r="F377" i="2"/>
  <c r="F384" i="2"/>
  <c r="F385" i="2"/>
  <c r="F392" i="2"/>
  <c r="F393" i="2"/>
  <c r="F400" i="2"/>
  <c r="F401" i="2"/>
  <c r="F408" i="2"/>
  <c r="F409" i="2"/>
  <c r="F416" i="2"/>
  <c r="F417" i="2"/>
  <c r="F424" i="2"/>
  <c r="F425" i="2"/>
  <c r="F432" i="2"/>
  <c r="F433" i="2"/>
  <c r="F440" i="2"/>
  <c r="F441" i="2"/>
  <c r="F448" i="2"/>
  <c r="F449" i="2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E9" i="2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E17" i="2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E33" i="2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E49" i="2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E65" i="2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E73" i="2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E97" i="2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E105" i="2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E121" i="2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E129" i="2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E153" i="2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E161" i="2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E169" i="2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E177" i="2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E185" i="2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E193" i="2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E201" i="2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E209" i="2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E217" i="2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E225" i="2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E233" i="2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E241" i="2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E249" i="2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E257" i="2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E265" i="2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E273" i="2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E281" i="2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E289" i="2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E297" i="2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E305" i="2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E313" i="2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E321" i="2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E329" i="2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E337" i="2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E345" i="2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E353" i="2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E361" i="2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E369" i="2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E377" i="2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E385" i="2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E393" i="2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E401" i="2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E409" i="2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E417" i="2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E425" i="2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E433" i="2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E441" i="2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E449" i="2"/>
  <c r="E450" i="2"/>
  <c r="F450" i="2" s="1"/>
  <c r="E451" i="2"/>
  <c r="F451" i="2" s="1"/>
  <c r="D2" i="4"/>
  <c r="B12" i="4"/>
  <c r="C11" i="4"/>
  <c r="C10" i="4"/>
  <c r="C9" i="4"/>
  <c r="C8" i="4"/>
  <c r="C7" i="4"/>
  <c r="C6" i="4"/>
  <c r="C5" i="4"/>
  <c r="C4" i="4"/>
  <c r="C3" i="4"/>
  <c r="C2" i="4"/>
  <c r="C4" i="8"/>
  <c r="H13" i="18" l="1"/>
  <c r="H11" i="18"/>
  <c r="H10" i="18"/>
  <c r="H6" i="18"/>
  <c r="H7" i="18"/>
  <c r="H5" i="18"/>
  <c r="H4" i="18"/>
  <c r="F2" i="18"/>
  <c r="B10" i="18"/>
  <c r="C10" i="18"/>
  <c r="D11" i="18"/>
  <c r="E11" i="18" s="1"/>
  <c r="F11" i="18" s="1"/>
  <c r="I11" i="18" s="1"/>
  <c r="J11" i="18" s="1"/>
  <c r="G10" i="18"/>
  <c r="H12" i="18"/>
  <c r="C9" i="18"/>
  <c r="G9" i="18"/>
  <c r="B12" i="18"/>
  <c r="C8" i="18"/>
  <c r="E8" i="18" s="1"/>
  <c r="F8" i="18" s="1"/>
  <c r="D9" i="18"/>
  <c r="C4" i="18"/>
  <c r="G8" i="18"/>
  <c r="B5" i="18"/>
  <c r="B13" i="18"/>
  <c r="C7" i="18"/>
  <c r="D8" i="18"/>
  <c r="D4" i="18"/>
  <c r="G7" i="18"/>
  <c r="H9" i="18"/>
  <c r="B6" i="18"/>
  <c r="B4" i="18"/>
  <c r="C6" i="18"/>
  <c r="D7" i="18"/>
  <c r="G4" i="18"/>
  <c r="G6" i="18"/>
  <c r="H8" i="18"/>
  <c r="N1" i="18"/>
  <c r="P10" i="18" s="1"/>
  <c r="B7" i="18"/>
  <c r="C13" i="18"/>
  <c r="C5" i="18"/>
  <c r="G13" i="18"/>
  <c r="G5" i="18"/>
  <c r="C12" i="18"/>
  <c r="G12" i="18"/>
  <c r="O9" i="18"/>
  <c r="K4" i="18"/>
  <c r="K6" i="18"/>
  <c r="K8" i="18"/>
  <c r="K10" i="18"/>
  <c r="K12" i="18"/>
  <c r="L4" i="18"/>
  <c r="L6" i="18"/>
  <c r="L12" i="18"/>
  <c r="L10" i="18"/>
  <c r="L8" i="18"/>
  <c r="K5" i="18"/>
  <c r="K7" i="18"/>
  <c r="K9" i="18"/>
  <c r="K11" i="18"/>
  <c r="K13" i="18"/>
  <c r="L5" i="18"/>
  <c r="L7" i="18"/>
  <c r="L9" i="18"/>
  <c r="L13" i="18"/>
  <c r="L11" i="18"/>
  <c r="C7" i="22"/>
  <c r="O7" i="18" l="1"/>
  <c r="I8" i="18"/>
  <c r="J8" i="18" s="1"/>
  <c r="M8" i="18" s="1"/>
  <c r="N8" i="18" s="1"/>
  <c r="E10" i="18"/>
  <c r="F10" i="18" s="1"/>
  <c r="I10" i="18" s="1"/>
  <c r="J10" i="18" s="1"/>
  <c r="M10" i="18" s="1"/>
  <c r="N10" i="18" s="1"/>
  <c r="P11" i="18"/>
  <c r="P6" i="18"/>
  <c r="E12" i="18"/>
  <c r="F12" i="18" s="1"/>
  <c r="I12" i="18" s="1"/>
  <c r="J12" i="18" s="1"/>
  <c r="M12" i="18" s="1"/>
  <c r="N12" i="18" s="1"/>
  <c r="O6" i="18"/>
  <c r="O5" i="18"/>
  <c r="P13" i="18"/>
  <c r="P12" i="18"/>
  <c r="P7" i="18"/>
  <c r="P5" i="18"/>
  <c r="O10" i="18"/>
  <c r="E4" i="18"/>
  <c r="F4" i="18" s="1"/>
  <c r="I4" i="18" s="1"/>
  <c r="J4" i="18" s="1"/>
  <c r="M4" i="18" s="1"/>
  <c r="N4" i="18" s="1"/>
  <c r="E5" i="18"/>
  <c r="F5" i="18" s="1"/>
  <c r="I5" i="18" s="1"/>
  <c r="J5" i="18" s="1"/>
  <c r="M5" i="18" s="1"/>
  <c r="N5" i="18" s="1"/>
  <c r="O12" i="18"/>
  <c r="E9" i="18"/>
  <c r="F9" i="18" s="1"/>
  <c r="I9" i="18" s="1"/>
  <c r="J9" i="18" s="1"/>
  <c r="M9" i="18" s="1"/>
  <c r="N9" i="18" s="1"/>
  <c r="Q9" i="18" s="1"/>
  <c r="R9" i="18" s="1"/>
  <c r="O11" i="18"/>
  <c r="O8" i="18"/>
  <c r="E7" i="18"/>
  <c r="F7" i="18" s="1"/>
  <c r="I7" i="18" s="1"/>
  <c r="J7" i="18" s="1"/>
  <c r="M7" i="18" s="1"/>
  <c r="N7" i="18" s="1"/>
  <c r="P9" i="18"/>
  <c r="P8" i="18"/>
  <c r="O4" i="18"/>
  <c r="E13" i="18"/>
  <c r="F13" i="18" s="1"/>
  <c r="I13" i="18" s="1"/>
  <c r="J13" i="18" s="1"/>
  <c r="M13" i="18" s="1"/>
  <c r="N13" i="18" s="1"/>
  <c r="O13" i="18"/>
  <c r="P4" i="18"/>
  <c r="E6" i="18"/>
  <c r="F6" i="18" s="1"/>
  <c r="I6" i="18" s="1"/>
  <c r="J6" i="18" s="1"/>
  <c r="M6" i="18" s="1"/>
  <c r="N6" i="18" s="1"/>
  <c r="Q6" i="18" s="1"/>
  <c r="R6" i="18" s="1"/>
  <c r="N2" i="18"/>
  <c r="R1" i="18"/>
  <c r="M11" i="18"/>
  <c r="N11" i="18" s="1"/>
  <c r="C8" i="22"/>
  <c r="Q5" i="18" l="1"/>
  <c r="R5" i="18" s="1"/>
  <c r="Q12" i="18"/>
  <c r="R12" i="18" s="1"/>
  <c r="Q10" i="18"/>
  <c r="R10" i="18" s="1"/>
  <c r="Q8" i="18"/>
  <c r="R8" i="18" s="1"/>
  <c r="Q11" i="18"/>
  <c r="R11" i="18" s="1"/>
  <c r="Q13" i="18"/>
  <c r="R13" i="18" s="1"/>
  <c r="Q7" i="18"/>
  <c r="R7" i="18" s="1"/>
  <c r="Q4" i="18"/>
  <c r="R4" i="18" s="1"/>
  <c r="R2" i="18"/>
  <c r="S6" i="18"/>
  <c r="U6" i="18" s="1"/>
  <c r="V6" i="18" s="1"/>
  <c r="V1" i="18"/>
  <c r="S12" i="18"/>
  <c r="T6" i="18"/>
  <c r="T5" i="18"/>
  <c r="T10" i="18"/>
  <c r="T12" i="18"/>
  <c r="T9" i="18"/>
  <c r="S5" i="18"/>
  <c r="T11" i="18"/>
  <c r="S10" i="18"/>
  <c r="T13" i="18"/>
  <c r="S9" i="18"/>
  <c r="S7" i="18"/>
  <c r="S8" i="18"/>
  <c r="S4" i="18"/>
  <c r="T4" i="18"/>
  <c r="S11" i="18"/>
  <c r="S13" i="18"/>
  <c r="T8" i="18"/>
  <c r="T7" i="18"/>
  <c r="C9" i="22"/>
  <c r="U12" i="18" l="1"/>
  <c r="V12" i="18" s="1"/>
  <c r="U11" i="18"/>
  <c r="V11" i="18" s="1"/>
  <c r="U7" i="18"/>
  <c r="V7" i="18" s="1"/>
  <c r="U10" i="18"/>
  <c r="V10" i="18" s="1"/>
  <c r="U9" i="18"/>
  <c r="V9" i="18" s="1"/>
  <c r="U8" i="18"/>
  <c r="V8" i="18" s="1"/>
  <c r="U13" i="18"/>
  <c r="V13" i="18" s="1"/>
  <c r="X13" i="18"/>
  <c r="Z1" i="18"/>
  <c r="W10" i="18"/>
  <c r="V2" i="18"/>
  <c r="W6" i="18"/>
  <c r="Y6" i="18" s="1"/>
  <c r="Z6" i="18" s="1"/>
  <c r="X10" i="18"/>
  <c r="X5" i="18"/>
  <c r="X7" i="18"/>
  <c r="X9" i="18"/>
  <c r="W5" i="18"/>
  <c r="X11" i="18"/>
  <c r="X4" i="18"/>
  <c r="W7" i="18"/>
  <c r="W4" i="18"/>
  <c r="X8" i="18"/>
  <c r="W9" i="18"/>
  <c r="X6" i="18"/>
  <c r="W8" i="18"/>
  <c r="X12" i="18"/>
  <c r="W11" i="18"/>
  <c r="W12" i="18"/>
  <c r="W13" i="18"/>
  <c r="U5" i="18"/>
  <c r="V5" i="18" s="1"/>
  <c r="U4" i="18"/>
  <c r="V4" i="18" s="1"/>
  <c r="C10" i="22"/>
  <c r="Y13" i="18" l="1"/>
  <c r="Z13" i="18" s="1"/>
  <c r="Y12" i="18"/>
  <c r="Z12" i="18" s="1"/>
  <c r="Y9" i="18"/>
  <c r="Z9" i="18" s="1"/>
  <c r="Y10" i="18"/>
  <c r="Z10" i="18" s="1"/>
  <c r="Y7" i="18"/>
  <c r="Z7" i="18" s="1"/>
  <c r="Y11" i="18"/>
  <c r="Z11" i="18" s="1"/>
  <c r="Y4" i="18"/>
  <c r="Z4" i="18" s="1"/>
  <c r="Y5" i="18"/>
  <c r="Z5" i="18" s="1"/>
  <c r="Z2" i="18"/>
  <c r="AB6" i="18"/>
  <c r="AD1" i="18"/>
  <c r="AB7" i="18"/>
  <c r="AB9" i="18"/>
  <c r="AA4" i="18"/>
  <c r="AA10" i="18"/>
  <c r="AB12" i="18"/>
  <c r="AB11" i="18"/>
  <c r="AA8" i="18"/>
  <c r="AB10" i="18"/>
  <c r="AA5" i="18"/>
  <c r="AA12" i="18"/>
  <c r="AA7" i="18"/>
  <c r="AC7" i="18" s="1"/>
  <c r="AD7" i="18" s="1"/>
  <c r="AB13" i="18"/>
  <c r="AA9" i="18"/>
  <c r="AA11" i="18"/>
  <c r="AA13" i="18"/>
  <c r="AB4" i="18"/>
  <c r="AB5" i="18"/>
  <c r="AB8" i="18"/>
  <c r="AA6" i="18"/>
  <c r="Y8" i="18"/>
  <c r="Z8" i="18" s="1"/>
  <c r="C11" i="22"/>
  <c r="AC10" i="18" l="1"/>
  <c r="AD10" i="18" s="1"/>
  <c r="AC13" i="18"/>
  <c r="AD13" i="18" s="1"/>
  <c r="AC6" i="18"/>
  <c r="AD6" i="18" s="1"/>
  <c r="AC11" i="18"/>
  <c r="AD11" i="18" s="1"/>
  <c r="AC9" i="18"/>
  <c r="AD9" i="18" s="1"/>
  <c r="AC12" i="18"/>
  <c r="AD12" i="18" s="1"/>
  <c r="AC8" i="18"/>
  <c r="AD8" i="18" s="1"/>
  <c r="AC4" i="18"/>
  <c r="AD4" i="18" s="1"/>
  <c r="AC5" i="18"/>
  <c r="AD5" i="18" s="1"/>
  <c r="AD2" i="18"/>
  <c r="AH1" i="18"/>
  <c r="AE6" i="18"/>
  <c r="AE8" i="18"/>
  <c r="AE4" i="18"/>
  <c r="AF4" i="18"/>
  <c r="AE11" i="18"/>
  <c r="AE10" i="18"/>
  <c r="AG10" i="18" s="1"/>
  <c r="AH10" i="18" s="1"/>
  <c r="AF6" i="18"/>
  <c r="AE13" i="18"/>
  <c r="AE12" i="18"/>
  <c r="AF8" i="18"/>
  <c r="AF5" i="18"/>
  <c r="AF10" i="18"/>
  <c r="AF7" i="18"/>
  <c r="AF9" i="18"/>
  <c r="AF12" i="18"/>
  <c r="AE5" i="18"/>
  <c r="AF11" i="18"/>
  <c r="AE7" i="18"/>
  <c r="AF13" i="18"/>
  <c r="AE9" i="18"/>
  <c r="C12" i="22"/>
  <c r="AG8" i="18" l="1"/>
  <c r="AH8" i="18" s="1"/>
  <c r="AG11" i="18"/>
  <c r="AH11" i="18" s="1"/>
  <c r="AG7" i="18"/>
  <c r="AH7" i="18" s="1"/>
  <c r="AG9" i="18"/>
  <c r="AH9" i="18" s="1"/>
  <c r="AG5" i="18"/>
  <c r="AH5" i="18" s="1"/>
  <c r="AH2" i="18"/>
  <c r="AL1" i="18"/>
  <c r="AI10" i="18"/>
  <c r="AJ13" i="18"/>
  <c r="AI9" i="18"/>
  <c r="AJ4" i="18"/>
  <c r="AI11" i="18"/>
  <c r="AJ6" i="18"/>
  <c r="AI13" i="18"/>
  <c r="AJ8" i="18"/>
  <c r="AJ5" i="18"/>
  <c r="AJ10" i="18"/>
  <c r="AJ9" i="18"/>
  <c r="AI4" i="18"/>
  <c r="AJ7" i="18"/>
  <c r="AJ12" i="18"/>
  <c r="AI6" i="18"/>
  <c r="AK6" i="18" s="1"/>
  <c r="AL6" i="18" s="1"/>
  <c r="AI8" i="18"/>
  <c r="AI5" i="18"/>
  <c r="AJ11" i="18"/>
  <c r="AI7" i="18"/>
  <c r="AK7" i="18" s="1"/>
  <c r="AL7" i="18" s="1"/>
  <c r="AI12" i="18"/>
  <c r="AG12" i="18"/>
  <c r="AH12" i="18" s="1"/>
  <c r="AG6" i="18"/>
  <c r="AH6" i="18" s="1"/>
  <c r="AG4" i="18"/>
  <c r="AH4" i="18" s="1"/>
  <c r="AK4" i="18" s="1"/>
  <c r="AL4" i="18" s="1"/>
  <c r="AG13" i="18"/>
  <c r="AH13" i="18" s="1"/>
  <c r="C13" i="22"/>
  <c r="AK8" i="18" l="1"/>
  <c r="AL8" i="18" s="1"/>
  <c r="AK5" i="18"/>
  <c r="AL5" i="18" s="1"/>
  <c r="AK11" i="18"/>
  <c r="AL11" i="18" s="1"/>
  <c r="AK13" i="18"/>
  <c r="AL13" i="18" s="1"/>
  <c r="AK10" i="18"/>
  <c r="AL10" i="18" s="1"/>
  <c r="AN13" i="18"/>
  <c r="AL2" i="18"/>
  <c r="AP1" i="18"/>
  <c r="AN7" i="18"/>
  <c r="AN4" i="18"/>
  <c r="AN8" i="18"/>
  <c r="AN12" i="18"/>
  <c r="AN9" i="18"/>
  <c r="AM6" i="18"/>
  <c r="AO6" i="18" s="1"/>
  <c r="AP6" i="18" s="1"/>
  <c r="AM5" i="18"/>
  <c r="AN11" i="18"/>
  <c r="AM10" i="18"/>
  <c r="AN6" i="18"/>
  <c r="AM7" i="18"/>
  <c r="AM4" i="18"/>
  <c r="AM9" i="18"/>
  <c r="AN10" i="18"/>
  <c r="AM8" i="18"/>
  <c r="AM11" i="18"/>
  <c r="AM12" i="18"/>
  <c r="AM13" i="18"/>
  <c r="AN5" i="18"/>
  <c r="AK12" i="18"/>
  <c r="AL12" i="18" s="1"/>
  <c r="AK9" i="18"/>
  <c r="AL9" i="18" s="1"/>
  <c r="C14" i="22"/>
  <c r="D13" i="22"/>
  <c r="AO11" i="18" l="1"/>
  <c r="AP11" i="18" s="1"/>
  <c r="AO8" i="18"/>
  <c r="AP8" i="18" s="1"/>
  <c r="AO5" i="18"/>
  <c r="AP5" i="18" s="1"/>
  <c r="AO4" i="18"/>
  <c r="AP4" i="18" s="1"/>
  <c r="AP2" i="18"/>
  <c r="AT1" i="18"/>
  <c r="AQ6" i="18"/>
  <c r="AQ10" i="18"/>
  <c r="AQ11" i="18"/>
  <c r="AR6" i="18"/>
  <c r="AQ13" i="18"/>
  <c r="AR10" i="18"/>
  <c r="AR5" i="18"/>
  <c r="AQ4" i="18"/>
  <c r="AR7" i="18"/>
  <c r="AR9" i="18"/>
  <c r="AQ8" i="18"/>
  <c r="AR4" i="18"/>
  <c r="AQ12" i="18"/>
  <c r="AR8" i="18"/>
  <c r="AQ5" i="18"/>
  <c r="AR11" i="18"/>
  <c r="AR12" i="18"/>
  <c r="AQ7" i="18"/>
  <c r="AR13" i="18"/>
  <c r="AQ9" i="18"/>
  <c r="AO9" i="18"/>
  <c r="AP9" i="18" s="1"/>
  <c r="AO7" i="18"/>
  <c r="AP7" i="18" s="1"/>
  <c r="AO10" i="18"/>
  <c r="AP10" i="18" s="1"/>
  <c r="AO12" i="18"/>
  <c r="AP12" i="18" s="1"/>
  <c r="AO13" i="18"/>
  <c r="AP13" i="18" s="1"/>
  <c r="D14" i="22"/>
  <c r="D5" i="22"/>
  <c r="D6" i="22"/>
  <c r="D7" i="22"/>
  <c r="D8" i="22"/>
  <c r="D9" i="22"/>
  <c r="D10" i="22"/>
  <c r="D11" i="22"/>
  <c r="D12" i="22"/>
  <c r="AS10" i="18" l="1"/>
  <c r="AT10" i="18" s="1"/>
  <c r="AS8" i="18"/>
  <c r="AT8" i="18" s="1"/>
  <c r="AS5" i="18"/>
  <c r="AT5" i="18" s="1"/>
  <c r="AS9" i="18"/>
  <c r="AT9" i="18" s="1"/>
  <c r="AS6" i="18"/>
  <c r="AT6" i="18" s="1"/>
  <c r="AS13" i="18"/>
  <c r="AT13" i="18" s="1"/>
  <c r="AS11" i="18"/>
  <c r="AT11" i="18" s="1"/>
  <c r="AS12" i="18"/>
  <c r="AT12" i="18" s="1"/>
  <c r="AS4" i="18"/>
  <c r="AT4" i="18" s="1"/>
  <c r="AS7" i="18"/>
  <c r="AT7" i="18" s="1"/>
  <c r="AT2" i="18"/>
  <c r="AX1" i="18"/>
  <c r="AU11" i="18"/>
  <c r="AU6" i="18"/>
  <c r="AU13" i="18"/>
  <c r="AV4" i="18"/>
  <c r="AV8" i="18"/>
  <c r="AU10" i="18"/>
  <c r="AV5" i="18"/>
  <c r="AV12" i="18"/>
  <c r="AV7" i="18"/>
  <c r="AV9" i="18"/>
  <c r="AU4" i="18"/>
  <c r="AU5" i="18"/>
  <c r="AV11" i="18"/>
  <c r="AU8" i="18"/>
  <c r="AW8" i="18" s="1"/>
  <c r="AX8" i="18" s="1"/>
  <c r="AU7" i="18"/>
  <c r="AV13" i="18"/>
  <c r="AV6" i="18"/>
  <c r="AU12" i="18"/>
  <c r="AW12" i="18" s="1"/>
  <c r="AX12" i="18" s="1"/>
  <c r="AV10" i="18"/>
  <c r="AU9" i="18"/>
  <c r="AW4" i="18" l="1"/>
  <c r="AX4" i="18" s="1"/>
  <c r="AW9" i="18"/>
  <c r="AX9" i="18" s="1"/>
  <c r="AW6" i="18"/>
  <c r="AX6" i="18" s="1"/>
  <c r="AW10" i="18"/>
  <c r="AX10" i="18" s="1"/>
  <c r="AW13" i="18"/>
  <c r="AX13" i="18" s="1"/>
  <c r="AZ13" i="18"/>
  <c r="BB1" i="18"/>
  <c r="AX2" i="18"/>
  <c r="AZ10" i="18"/>
  <c r="AY4" i="18"/>
  <c r="BA4" i="18" s="1"/>
  <c r="BB4" i="18" s="1"/>
  <c r="AY7" i="18"/>
  <c r="AY8" i="18"/>
  <c r="AY11" i="18"/>
  <c r="AY12" i="18"/>
  <c r="AZ12" i="18"/>
  <c r="AZ7" i="18"/>
  <c r="AZ4" i="18"/>
  <c r="AZ9" i="18"/>
  <c r="AZ6" i="18"/>
  <c r="AZ11" i="18"/>
  <c r="AY5" i="18"/>
  <c r="AY10" i="18"/>
  <c r="BA10" i="18" s="1"/>
  <c r="BB10" i="18" s="1"/>
  <c r="AZ8" i="18"/>
  <c r="AY9" i="18"/>
  <c r="AY13" i="18"/>
  <c r="AY6" i="18"/>
  <c r="AZ5" i="18"/>
  <c r="AW5" i="18"/>
  <c r="AX5" i="18" s="1"/>
  <c r="AW7" i="18"/>
  <c r="AX7" i="18" s="1"/>
  <c r="AW11" i="18"/>
  <c r="AX11" i="18" s="1"/>
  <c r="BA6" i="18" l="1"/>
  <c r="BB6" i="18" s="1"/>
  <c r="BA7" i="18"/>
  <c r="BB7" i="18" s="1"/>
  <c r="BA5" i="18"/>
  <c r="BB5" i="18" s="1"/>
  <c r="BA8" i="18"/>
  <c r="BB8" i="18" s="1"/>
  <c r="BA12" i="18"/>
  <c r="BB12" i="18" s="1"/>
  <c r="BB2" i="18"/>
  <c r="BF1" i="18"/>
  <c r="BC13" i="18"/>
  <c r="BD6" i="18"/>
  <c r="BD8" i="18"/>
  <c r="BD5" i="18"/>
  <c r="BC4" i="18"/>
  <c r="BD10" i="18"/>
  <c r="BD7" i="18"/>
  <c r="BC6" i="18"/>
  <c r="BD12" i="18"/>
  <c r="BD9" i="18"/>
  <c r="BD13" i="18"/>
  <c r="BC8" i="18"/>
  <c r="BC5" i="18"/>
  <c r="BD11" i="18"/>
  <c r="BC10" i="18"/>
  <c r="BC7" i="18"/>
  <c r="BC12" i="18"/>
  <c r="BC9" i="18"/>
  <c r="BD4" i="18"/>
  <c r="BC11" i="18"/>
  <c r="BA11" i="18"/>
  <c r="BB11" i="18" s="1"/>
  <c r="BA9" i="18"/>
  <c r="BB9" i="18" s="1"/>
  <c r="BA13" i="18"/>
  <c r="BB13" i="18" s="1"/>
  <c r="BE13" i="18" l="1"/>
  <c r="BF13" i="18" s="1"/>
  <c r="BE12" i="18"/>
  <c r="BF12" i="18" s="1"/>
  <c r="BE8" i="18"/>
  <c r="BF8" i="18" s="1"/>
  <c r="BE7" i="18"/>
  <c r="BF7" i="18" s="1"/>
  <c r="BE5" i="18"/>
  <c r="BF5" i="18" s="1"/>
  <c r="BE4" i="18"/>
  <c r="BF4" i="18" s="1"/>
  <c r="BE9" i="18"/>
  <c r="BF9" i="18" s="1"/>
  <c r="BE11" i="18"/>
  <c r="BF11" i="18" s="1"/>
  <c r="BE6" i="18"/>
  <c r="BF6" i="18" s="1"/>
  <c r="BF2" i="18"/>
  <c r="BG6" i="18"/>
  <c r="BH10" i="18"/>
  <c r="BH11" i="18"/>
  <c r="BG4" i="18"/>
  <c r="BH4" i="18"/>
  <c r="BG7" i="18"/>
  <c r="BI7" i="18" s="1"/>
  <c r="BH13" i="18"/>
  <c r="BH6" i="18"/>
  <c r="BG8" i="18"/>
  <c r="BH8" i="18"/>
  <c r="BG9" i="18"/>
  <c r="BG10" i="18"/>
  <c r="BG12" i="18"/>
  <c r="BH12" i="18"/>
  <c r="BG11" i="18"/>
  <c r="BG13" i="18"/>
  <c r="BI13" i="18" s="1"/>
  <c r="BH5" i="18"/>
  <c r="BH7" i="18"/>
  <c r="BH9" i="18"/>
  <c r="BG5" i="18"/>
  <c r="BE10" i="18"/>
  <c r="BF10" i="18" s="1"/>
  <c r="BI10" i="18" l="1"/>
  <c r="BI8" i="18"/>
  <c r="BI12" i="18"/>
  <c r="BI5" i="18"/>
  <c r="BI4" i="18"/>
  <c r="BI6" i="18"/>
  <c r="BI11" i="18"/>
  <c r="BI9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3A5FE9-6485-494A-988F-AE5656F688C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5B89848-B085-4417-9674-4F5479CF158C}" name="WorksheetConnection_Copy of DS 8 v2.xlsx!Table_2" type="102" refreshedVersion="6" minRefreshableVersion="5">
    <extLst>
      <ext xmlns:x15="http://schemas.microsoft.com/office/spreadsheetml/2010/11/main" uri="{DE250136-89BD-433C-8126-D09CA5730AF9}">
        <x15:connection id="Table_2" autoDelete="1">
          <x15:rangePr sourceName="_xlcn.WorksheetConnection_CopyofDS8v2.xlsxTable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Table_2].[SKU].&amp;[S04]}"/>
    <s v="{[Table_2].[City].&amp;[Del]}"/>
    <s v="{[Table_2].[SKU].&amp;[S05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<sst xmlns="http://schemas.openxmlformats.org/spreadsheetml/2006/main" count="1218" uniqueCount="69">
  <si>
    <t>BU</t>
  </si>
  <si>
    <t>SKU</t>
  </si>
  <si>
    <t>Brand</t>
  </si>
  <si>
    <t>Model</t>
  </si>
  <si>
    <t>Avg Price</t>
  </si>
  <si>
    <t>Shoes</t>
  </si>
  <si>
    <t>S01</t>
  </si>
  <si>
    <t>Nice</t>
  </si>
  <si>
    <t>Air Gordon 23</t>
  </si>
  <si>
    <t>S02</t>
  </si>
  <si>
    <t>Air Farce 1</t>
  </si>
  <si>
    <t>S03</t>
  </si>
  <si>
    <t>Upma</t>
  </si>
  <si>
    <t>Melo 02</t>
  </si>
  <si>
    <t>S04</t>
  </si>
  <si>
    <t>UnderWarmer</t>
  </si>
  <si>
    <t>Curry 30</t>
  </si>
  <si>
    <t>S05</t>
  </si>
  <si>
    <t>Abidas</t>
  </si>
  <si>
    <t>Messi 10</t>
  </si>
  <si>
    <t>S06</t>
  </si>
  <si>
    <t>DeMatLoan</t>
  </si>
  <si>
    <t>Hike 101</t>
  </si>
  <si>
    <t>S07</t>
  </si>
  <si>
    <t>Walk 101</t>
  </si>
  <si>
    <t>S08</t>
  </si>
  <si>
    <t>Convert</t>
  </si>
  <si>
    <t>Miley 16</t>
  </si>
  <si>
    <t>S09</t>
  </si>
  <si>
    <t xml:space="preserve">Trae 11 </t>
  </si>
  <si>
    <t>S10</t>
  </si>
  <si>
    <t>Remock</t>
  </si>
  <si>
    <t>Shaq 32</t>
  </si>
  <si>
    <t>Date</t>
  </si>
  <si>
    <t>City</t>
  </si>
  <si>
    <t>Volume</t>
  </si>
  <si>
    <t>Ggn</t>
  </si>
  <si>
    <t>Del</t>
  </si>
  <si>
    <t>Chd</t>
  </si>
  <si>
    <t>SUM of Volume</t>
  </si>
  <si>
    <t xml:space="preserve">Cumulative </t>
  </si>
  <si>
    <t>Grand Total</t>
  </si>
  <si>
    <t>STK TRNS</t>
  </si>
  <si>
    <t>Average price</t>
  </si>
  <si>
    <t>Revenue</t>
  </si>
  <si>
    <t>Row Labels</t>
  </si>
  <si>
    <t>Sum of Revenue</t>
  </si>
  <si>
    <t>Cumulative</t>
  </si>
  <si>
    <t>Percentage</t>
  </si>
  <si>
    <t>Sum of Volume</t>
  </si>
  <si>
    <t>Daily Growth</t>
  </si>
  <si>
    <t>Day</t>
  </si>
  <si>
    <t>Friday</t>
  </si>
  <si>
    <t>Monday</t>
  </si>
  <si>
    <t>Saturday</t>
  </si>
  <si>
    <t>Sunday</t>
  </si>
  <si>
    <t>Thursday</t>
  </si>
  <si>
    <t>Tuesday</t>
  </si>
  <si>
    <t>Wednesday</t>
  </si>
  <si>
    <t>Total</t>
  </si>
  <si>
    <t>Opening stock</t>
  </si>
  <si>
    <t>Day of Inventory</t>
  </si>
  <si>
    <t>Open Stock</t>
  </si>
  <si>
    <t>Sale</t>
  </si>
  <si>
    <t>Incoming</t>
  </si>
  <si>
    <t>Closing</t>
  </si>
  <si>
    <t>Column Labels</t>
  </si>
  <si>
    <t>Change in %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</si>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</sst>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"/>
  </numFmts>
  <fonts count="5"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EAAD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1" fillId="0" borderId="3"/>
    <xf numFmtId="0" fontId="1" fillId="0" borderId="3"/>
  </cellStyleXfs>
  <cellXfs count="57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/>
    <xf numFmtId="14" fontId="0" fillId="0" borderId="0" xfId="0" applyNumberFormat="1" applyFont="1"/>
    <xf numFmtId="14" fontId="0" fillId="0" borderId="0" xfId="0" applyNumberFormat="1" applyFont="1"/>
    <xf numFmtId="0" fontId="1" fillId="0" borderId="0" xfId="0" applyFont="1" applyAlignment="1"/>
    <xf numFmtId="0" fontId="1" fillId="0" borderId="0" xfId="0" applyFont="1"/>
    <xf numFmtId="9" fontId="1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2" fillId="2" borderId="4" xfId="0" applyFont="1" applyFill="1" applyBorder="1"/>
    <xf numFmtId="16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5" xfId="0" pivotButton="1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5" xfId="0" applyFont="1" applyBorder="1" applyAlignment="1"/>
    <xf numFmtId="0" fontId="0" fillId="0" borderId="8" xfId="0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10" fontId="0" fillId="0" borderId="0" xfId="0" applyNumberFormat="1" applyFont="1" applyAlignment="1"/>
    <xf numFmtId="0" fontId="0" fillId="0" borderId="13" xfId="0" applyFont="1" applyBorder="1" applyAlignment="1"/>
    <xf numFmtId="0" fontId="0" fillId="0" borderId="5" xfId="0" applyFont="1" applyBorder="1" applyAlignment="1">
      <alignment horizontal="left"/>
    </xf>
    <xf numFmtId="0" fontId="0" fillId="0" borderId="13" xfId="0" applyNumberFormat="1" applyFont="1" applyBorder="1" applyAlignment="1"/>
    <xf numFmtId="0" fontId="0" fillId="0" borderId="11" xfId="0" applyFont="1" applyBorder="1" applyAlignment="1">
      <alignment horizontal="left"/>
    </xf>
    <xf numFmtId="0" fontId="0" fillId="0" borderId="14" xfId="0" applyNumberFormat="1" applyFont="1" applyBorder="1" applyAlignment="1"/>
    <xf numFmtId="0" fontId="0" fillId="0" borderId="9" xfId="0" applyFont="1" applyBorder="1" applyAlignment="1">
      <alignment horizontal="left"/>
    </xf>
    <xf numFmtId="0" fontId="0" fillId="0" borderId="15" xfId="0" applyNumberFormat="1" applyFont="1" applyBorder="1" applyAlignment="1"/>
    <xf numFmtId="9" fontId="0" fillId="0" borderId="0" xfId="0" applyNumberFormat="1" applyFont="1" applyAlignment="1"/>
    <xf numFmtId="0" fontId="0" fillId="0" borderId="11" xfId="0" applyNumberFormat="1" applyFont="1" applyBorder="1" applyAlignment="1"/>
    <xf numFmtId="0" fontId="0" fillId="0" borderId="16" xfId="0" applyNumberFormat="1" applyFont="1" applyBorder="1" applyAlignment="1"/>
    <xf numFmtId="14" fontId="0" fillId="0" borderId="5" xfId="0" applyNumberFormat="1" applyFont="1" applyBorder="1" applyAlignment="1">
      <alignment horizontal="left"/>
    </xf>
    <xf numFmtId="14" fontId="0" fillId="0" borderId="11" xfId="0" applyNumberFormat="1" applyFont="1" applyBorder="1" applyAlignment="1">
      <alignment horizontal="left"/>
    </xf>
    <xf numFmtId="14" fontId="0" fillId="0" borderId="9" xfId="0" applyNumberFormat="1" applyFont="1" applyBorder="1" applyAlignment="1">
      <alignment horizontal="left"/>
    </xf>
    <xf numFmtId="14" fontId="0" fillId="0" borderId="0" xfId="0" applyNumberFormat="1" applyFont="1" applyAlignment="1"/>
    <xf numFmtId="0" fontId="0" fillId="0" borderId="12" xfId="0" applyFont="1" applyBorder="1" applyAlignment="1">
      <alignment horizontal="left"/>
    </xf>
    <xf numFmtId="0" fontId="0" fillId="0" borderId="17" xfId="0" applyNumberFormat="1" applyFont="1" applyBorder="1" applyAlignment="1"/>
    <xf numFmtId="0" fontId="0" fillId="0" borderId="15" xfId="0" pivotButton="1" applyFont="1" applyBorder="1" applyAlignment="1"/>
    <xf numFmtId="0" fontId="0" fillId="0" borderId="15" xfId="0" applyFont="1" applyBorder="1" applyAlignment="1"/>
    <xf numFmtId="0" fontId="4" fillId="0" borderId="0" xfId="0" applyFont="1" applyAlignment="1"/>
    <xf numFmtId="2" fontId="0" fillId="0" borderId="0" xfId="0" applyNumberFormat="1" applyFont="1" applyAlignment="1"/>
    <xf numFmtId="0" fontId="0" fillId="0" borderId="3" xfId="0" applyFont="1" applyFill="1" applyBorder="1" applyAlignment="1">
      <alignment horizontal="left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9" fontId="0" fillId="0" borderId="19" xfId="0" applyNumberFormat="1" applyFont="1" applyFill="1" applyBorder="1" applyAlignment="1"/>
    <xf numFmtId="0" fontId="0" fillId="0" borderId="19" xfId="0" applyFont="1" applyFill="1" applyBorder="1" applyAlignment="1"/>
    <xf numFmtId="14" fontId="0" fillId="0" borderId="5" xfId="0" applyNumberFormat="1" applyFont="1" applyBorder="1" applyAlignment="1"/>
    <xf numFmtId="14" fontId="0" fillId="0" borderId="18" xfId="0" applyNumberFormat="1" applyFont="1" applyBorder="1" applyAlignment="1"/>
    <xf numFmtId="14" fontId="0" fillId="0" borderId="13" xfId="0" applyNumberFormat="1" applyFont="1" applyBorder="1" applyAlignment="1"/>
    <xf numFmtId="0" fontId="0" fillId="0" borderId="18" xfId="0" applyNumberFormat="1" applyFont="1" applyBorder="1" applyAlignment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</cellXfs>
  <cellStyles count="3">
    <cellStyle name="Normal" xfId="0" builtinId="0"/>
    <cellStyle name="Normal 2" xfId="1" xr:uid="{C1BA2580-A4FE-4992-80A1-092C0C0089C7}"/>
    <cellStyle name="Normal 3" xfId="2" xr:uid="{2FB9F6E5-ADF0-424B-878D-E19ACA72BE26}"/>
  </cellStyles>
  <dxfs count="12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SKU Master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ales Data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OPN STK-style" pivot="0" count="3" xr9:uid="{00000000-0011-0000-FFFF-FFFF02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'SKU Revenue'!$B$18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'SKU Revenue'!$A$19:$A$28</c:f>
              <c:strCache>
                <c:ptCount val="10"/>
                <c:pt idx="0">
                  <c:v>S01</c:v>
                </c:pt>
                <c:pt idx="1">
                  <c:v>S04</c:v>
                </c:pt>
                <c:pt idx="2">
                  <c:v>S03</c:v>
                </c:pt>
                <c:pt idx="3">
                  <c:v>S02</c:v>
                </c:pt>
                <c:pt idx="4">
                  <c:v>S05</c:v>
                </c:pt>
                <c:pt idx="5">
                  <c:v>S06</c:v>
                </c:pt>
                <c:pt idx="6">
                  <c:v>S08</c:v>
                </c:pt>
                <c:pt idx="7">
                  <c:v>S07</c:v>
                </c:pt>
                <c:pt idx="8">
                  <c:v>S09</c:v>
                </c:pt>
                <c:pt idx="9">
                  <c:v>S10</c:v>
                </c:pt>
              </c:strCache>
            </c:strRef>
          </c:cat>
          <c:val>
            <c:numRef>
              <c:f>'SKU Revenue'!$B$19:$B$28</c:f>
              <c:numCache>
                <c:formatCode>General</c:formatCode>
                <c:ptCount val="10"/>
                <c:pt idx="0">
                  <c:v>11862450</c:v>
                </c:pt>
                <c:pt idx="1">
                  <c:v>4909600</c:v>
                </c:pt>
                <c:pt idx="2">
                  <c:v>4805100</c:v>
                </c:pt>
                <c:pt idx="3">
                  <c:v>3967200</c:v>
                </c:pt>
                <c:pt idx="4">
                  <c:v>1584000</c:v>
                </c:pt>
                <c:pt idx="5">
                  <c:v>719950</c:v>
                </c:pt>
                <c:pt idx="6">
                  <c:v>673400</c:v>
                </c:pt>
                <c:pt idx="7">
                  <c:v>649350</c:v>
                </c:pt>
                <c:pt idx="8">
                  <c:v>502000</c:v>
                </c:pt>
                <c:pt idx="9">
                  <c:v>481500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C-41B2-AD98-1A5B2261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771024"/>
        <c:axId val="492770040"/>
      </c:barChart>
      <c:lineChart>
        <c:grouping val="standard"/>
        <c:varyColors val="0"/>
        <c:ser>
          <c:idx val="2"/>
          <c:order val="1"/>
          <c:tx>
            <c:strRef>
              <c:f>'SKU Revenue'!$D$18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'SKU Revenue'!$A$19:$A$28</c:f>
              <c:strCache>
                <c:ptCount val="10"/>
                <c:pt idx="0">
                  <c:v>S01</c:v>
                </c:pt>
                <c:pt idx="1">
                  <c:v>S04</c:v>
                </c:pt>
                <c:pt idx="2">
                  <c:v>S03</c:v>
                </c:pt>
                <c:pt idx="3">
                  <c:v>S02</c:v>
                </c:pt>
                <c:pt idx="4">
                  <c:v>S05</c:v>
                </c:pt>
                <c:pt idx="5">
                  <c:v>S06</c:v>
                </c:pt>
                <c:pt idx="6">
                  <c:v>S08</c:v>
                </c:pt>
                <c:pt idx="7">
                  <c:v>S07</c:v>
                </c:pt>
                <c:pt idx="8">
                  <c:v>S09</c:v>
                </c:pt>
                <c:pt idx="9">
                  <c:v>S10</c:v>
                </c:pt>
              </c:strCache>
            </c:strRef>
          </c:cat>
          <c:val>
            <c:numRef>
              <c:f>'SKU Revenue'!$D$19:$D$28</c:f>
              <c:numCache>
                <c:formatCode>0%</c:formatCode>
                <c:ptCount val="10"/>
                <c:pt idx="0">
                  <c:v>0.3933883941229433</c:v>
                </c:pt>
                <c:pt idx="1">
                  <c:v>0.55620296107884215</c:v>
                </c:pt>
                <c:pt idx="2">
                  <c:v>0.7155520477009274</c:v>
                </c:pt>
                <c:pt idx="3">
                  <c:v>0.84711428291916147</c:v>
                </c:pt>
                <c:pt idx="4">
                  <c:v>0.89964366903170501</c:v>
                </c:pt>
                <c:pt idx="5">
                  <c:v>0.92351900459466318</c:v>
                </c:pt>
                <c:pt idx="6">
                  <c:v>0.94585062619074067</c:v>
                </c:pt>
                <c:pt idx="7">
                  <c:v>0.96738468987267257</c:v>
                </c:pt>
                <c:pt idx="8">
                  <c:v>0.98403226047147119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C-41B2-AD98-1A5B2261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72008"/>
        <c:axId val="492769056"/>
      </c:lineChart>
      <c:catAx>
        <c:axId val="4927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0040"/>
        <c:crosses val="autoZero"/>
        <c:auto val="1"/>
        <c:lblAlgn val="ctr"/>
        <c:lblOffset val="100"/>
        <c:noMultiLvlLbl val="0"/>
      </c:catAx>
      <c:valAx>
        <c:axId val="4927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1024"/>
        <c:crosses val="autoZero"/>
        <c:crossBetween val="between"/>
      </c:valAx>
      <c:valAx>
        <c:axId val="492769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72008"/>
        <c:crosses val="max"/>
        <c:crossBetween val="between"/>
      </c:valAx>
      <c:catAx>
        <c:axId val="492772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276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(Volume vs</a:t>
            </a:r>
            <a:r>
              <a:rPr lang="en-US" baseline="0"/>
              <a:t> Revenue)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Chart'!$B$17:$B$26</c:f>
              <c:numCache>
                <c:formatCode>General</c:formatCode>
                <c:ptCount val="10"/>
                <c:pt idx="0">
                  <c:v>909</c:v>
                </c:pt>
                <c:pt idx="1">
                  <c:v>464</c:v>
                </c:pt>
                <c:pt idx="2">
                  <c:v>342</c:v>
                </c:pt>
                <c:pt idx="3">
                  <c:v>272</c:v>
                </c:pt>
                <c:pt idx="4">
                  <c:v>192</c:v>
                </c:pt>
                <c:pt idx="5">
                  <c:v>119</c:v>
                </c:pt>
                <c:pt idx="6">
                  <c:v>117</c:v>
                </c:pt>
                <c:pt idx="7">
                  <c:v>28</c:v>
                </c:pt>
                <c:pt idx="8">
                  <c:v>40</c:v>
                </c:pt>
                <c:pt idx="9">
                  <c:v>30</c:v>
                </c:pt>
              </c:numCache>
            </c:numRef>
          </c:xVal>
          <c:yVal>
            <c:numRef>
              <c:f>'Scatter Chart'!$C$17:$C$26</c:f>
              <c:numCache>
                <c:formatCode>General</c:formatCode>
                <c:ptCount val="10"/>
                <c:pt idx="0">
                  <c:v>11862450</c:v>
                </c:pt>
                <c:pt idx="1">
                  <c:v>3967200</c:v>
                </c:pt>
                <c:pt idx="2">
                  <c:v>4805100</c:v>
                </c:pt>
                <c:pt idx="3">
                  <c:v>4909600</c:v>
                </c:pt>
                <c:pt idx="4">
                  <c:v>1584000</c:v>
                </c:pt>
                <c:pt idx="5">
                  <c:v>719950</c:v>
                </c:pt>
                <c:pt idx="6">
                  <c:v>649350</c:v>
                </c:pt>
                <c:pt idx="7">
                  <c:v>673400</c:v>
                </c:pt>
                <c:pt idx="8">
                  <c:v>502000</c:v>
                </c:pt>
                <c:pt idx="9">
                  <c:v>481500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4A-441F-912B-C094609E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85032"/>
        <c:axId val="595090280"/>
      </c:scatterChart>
      <c:valAx>
        <c:axId val="59508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90280"/>
        <c:crosses val="autoZero"/>
        <c:crossBetween val="midCat"/>
      </c:valAx>
      <c:valAx>
        <c:axId val="5950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8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DS 8 v2.xlsx]Day Revenue!PivotTable10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'Day Revenue'!$A$4:$A$10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'Day Revenue'!$B$4:$B$10</c:f>
              <c:numCache>
                <c:formatCode>General</c:formatCode>
                <c:ptCount val="7"/>
                <c:pt idx="0">
                  <c:v>3983400</c:v>
                </c:pt>
                <c:pt idx="1">
                  <c:v>4124100</c:v>
                </c:pt>
                <c:pt idx="2">
                  <c:v>3866050</c:v>
                </c:pt>
                <c:pt idx="3">
                  <c:v>4128450</c:v>
                </c:pt>
                <c:pt idx="4">
                  <c:v>5881200</c:v>
                </c:pt>
                <c:pt idx="5">
                  <c:v>4175950</c:v>
                </c:pt>
                <c:pt idx="6">
                  <c:v>3995400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1-4546-A0AA-CE9FFF68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45624"/>
        <c:axId val="605746280"/>
      </c:barChart>
      <c:catAx>
        <c:axId val="60574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6280"/>
        <c:crosses val="autoZero"/>
        <c:auto val="1"/>
        <c:lblAlgn val="ctr"/>
        <c:lblOffset val="100"/>
        <c:noMultiLvlLbl val="0"/>
      </c:catAx>
      <c:valAx>
        <c:axId val="605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4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Growth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% Chart'!$E$3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'Daily % Chart'!$D$4:$D$18</c:f>
              <c:numCache>
                <c:formatCode>m/d/yyyy</c:formatCode>
                <c:ptCount val="1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</c:numCache>
            </c:numRef>
          </c:cat>
          <c:val>
            <c:numRef>
              <c:f>'Daily % Chart'!$E$4:$E$18</c:f>
              <c:numCache>
                <c:formatCode>General</c:formatCode>
                <c:ptCount val="15"/>
                <c:pt idx="0">
                  <c:v>1997850</c:v>
                </c:pt>
                <c:pt idx="1">
                  <c:v>1897350</c:v>
                </c:pt>
                <c:pt idx="2">
                  <c:v>1957150</c:v>
                </c:pt>
                <c:pt idx="3">
                  <c:v>2117900</c:v>
                </c:pt>
                <c:pt idx="4">
                  <c:v>2193100</c:v>
                </c:pt>
                <c:pt idx="5">
                  <c:v>2153650</c:v>
                </c:pt>
                <c:pt idx="6">
                  <c:v>2011700</c:v>
                </c:pt>
                <c:pt idx="7">
                  <c:v>1964150</c:v>
                </c:pt>
                <c:pt idx="8">
                  <c:v>2086050</c:v>
                </c:pt>
                <c:pt idx="9">
                  <c:v>1908900</c:v>
                </c:pt>
                <c:pt idx="10">
                  <c:v>2010550</c:v>
                </c:pt>
                <c:pt idx="11">
                  <c:v>1931000</c:v>
                </c:pt>
                <c:pt idx="12">
                  <c:v>2022300</c:v>
                </c:pt>
                <c:pt idx="13">
                  <c:v>1983700</c:v>
                </c:pt>
                <c:pt idx="14">
                  <c:v>1919200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7-427E-9719-122BE9EE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83248"/>
        <c:axId val="484679640"/>
      </c:barChart>
      <c:lineChart>
        <c:grouping val="standard"/>
        <c:varyColors val="0"/>
        <c:ser>
          <c:idx val="1"/>
          <c:order val="1"/>
          <c:tx>
            <c:strRef>
              <c:f>'Daily % Chart'!$F$3</c:f>
              <c:strCache>
                <c:ptCount val="1"/>
                <c:pt idx="0">
                  <c:v>Change in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'Daily % Chart'!$D$4:$D$18</c:f>
              <c:numCache>
                <c:formatCode>m/d/yyyy</c:formatCode>
                <c:ptCount val="1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</c:numCache>
            </c:numRef>
          </c:cat>
          <c:val>
            <c:numRef>
              <c:f>'Daily % Chart'!$F$4:$F$18</c:f>
              <c:numCache>
                <c:formatCode>0%</c:formatCode>
                <c:ptCount val="15"/>
                <c:pt idx="0">
                  <c:v>0</c:v>
                </c:pt>
                <c:pt idx="1">
                  <c:v>-5.0304076882648846E-2</c:v>
                </c:pt>
                <c:pt idx="2">
                  <c:v>3.1517643028434399E-2</c:v>
                </c:pt>
                <c:pt idx="3">
                  <c:v>8.2134736734537458E-2</c:v>
                </c:pt>
                <c:pt idx="4">
                  <c:v>3.5506870012748479E-2</c:v>
                </c:pt>
                <c:pt idx="5">
                  <c:v>-1.7988235830559481E-2</c:v>
                </c:pt>
                <c:pt idx="6">
                  <c:v>-6.5911359784551801E-2</c:v>
                </c:pt>
                <c:pt idx="7">
                  <c:v>-2.3636725157826714E-2</c:v>
                </c:pt>
                <c:pt idx="8">
                  <c:v>6.2062469770638701E-2</c:v>
                </c:pt>
                <c:pt idx="9">
                  <c:v>-8.4921262673473788E-2</c:v>
                </c:pt>
                <c:pt idx="10">
                  <c:v>5.325056315155325E-2</c:v>
                </c:pt>
                <c:pt idx="11">
                  <c:v>-3.9566287831687849E-2</c:v>
                </c:pt>
                <c:pt idx="12">
                  <c:v>4.7281201450025893E-2</c:v>
                </c:pt>
                <c:pt idx="13">
                  <c:v>-1.9087177965682638E-2</c:v>
                </c:pt>
                <c:pt idx="14">
                  <c:v>-3.2514997227403336E-2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7-427E-9719-122BE9EE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78328"/>
        <c:axId val="484681608"/>
      </c:lineChart>
      <c:dateAx>
        <c:axId val="48468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79640"/>
        <c:crosses val="autoZero"/>
        <c:auto val="1"/>
        <c:lblOffset val="100"/>
        <c:baseTimeUnit val="days"/>
      </c:dateAx>
      <c:valAx>
        <c:axId val="4846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83248"/>
        <c:crosses val="autoZero"/>
        <c:crossBetween val="between"/>
      </c:valAx>
      <c:valAx>
        <c:axId val="48468160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78328"/>
        <c:crosses val="max"/>
        <c:crossBetween val="between"/>
      </c:valAx>
      <c:dateAx>
        <c:axId val="4846783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8468160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'Vol Pareto '!$A$5:$A$14</c:f>
              <c:strCache>
                <c:ptCount val="10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</c:strCache>
            </c:strRef>
          </c:cat>
          <c:val>
            <c:numRef>
              <c:f>'Vol Pareto '!$B$5:$B$14</c:f>
              <c:numCache>
                <c:formatCode>General</c:formatCode>
                <c:ptCount val="10"/>
                <c:pt idx="0">
                  <c:v>909</c:v>
                </c:pt>
                <c:pt idx="1">
                  <c:v>464</c:v>
                </c:pt>
                <c:pt idx="2">
                  <c:v>342</c:v>
                </c:pt>
                <c:pt idx="3">
                  <c:v>272</c:v>
                </c:pt>
                <c:pt idx="4">
                  <c:v>192</c:v>
                </c:pt>
                <c:pt idx="5">
                  <c:v>119</c:v>
                </c:pt>
                <c:pt idx="6">
                  <c:v>117</c:v>
                </c:pt>
                <c:pt idx="7">
                  <c:v>28</c:v>
                </c:pt>
                <c:pt idx="8">
                  <c:v>40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B-4228-97C2-FC036586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196824"/>
        <c:axId val="562197152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'Vol Pareto '!$A$5:$A$14</c:f>
              <c:strCache>
                <c:ptCount val="10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</c:strCache>
            </c:strRef>
          </c:cat>
          <c:val>
            <c:numRef>
              <c:f>'Vol Pareto '!$D$5:$D$14</c:f>
              <c:numCache>
                <c:formatCode>0%</c:formatCode>
                <c:ptCount val="10"/>
                <c:pt idx="0">
                  <c:v>0.36171906088340627</c:v>
                </c:pt>
                <c:pt idx="1">
                  <c:v>0.54635893354556309</c:v>
                </c:pt>
                <c:pt idx="2">
                  <c:v>0.68245125348189417</c:v>
                </c:pt>
                <c:pt idx="3">
                  <c:v>0.79068842021488261</c:v>
                </c:pt>
                <c:pt idx="4">
                  <c:v>0.86709112614405093</c:v>
                </c:pt>
                <c:pt idx="5">
                  <c:v>0.91444488658973344</c:v>
                </c:pt>
                <c:pt idx="6">
                  <c:v>0.96100278551532037</c:v>
                </c:pt>
                <c:pt idx="7">
                  <c:v>0.97214484679665736</c:v>
                </c:pt>
                <c:pt idx="8">
                  <c:v>0.98806207719856742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B-4228-97C2-FC036586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192232"/>
        <c:axId val="562198464"/>
      </c:lineChart>
      <c:catAx>
        <c:axId val="5621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7152"/>
        <c:crosses val="autoZero"/>
        <c:auto val="1"/>
        <c:lblAlgn val="ctr"/>
        <c:lblOffset val="100"/>
        <c:noMultiLvlLbl val="0"/>
      </c:catAx>
      <c:valAx>
        <c:axId val="5621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6824"/>
        <c:crosses val="autoZero"/>
        <c:crossBetween val="between"/>
      </c:valAx>
      <c:valAx>
        <c:axId val="56219846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2232"/>
        <c:crosses val="max"/>
        <c:crossBetween val="between"/>
      </c:valAx>
      <c:catAx>
        <c:axId val="562192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219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Chart'!$B$1</c:f>
              <c:strCache>
                <c:ptCount val="1"/>
                <c:pt idx="0">
                  <c:v>SUM of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Chart'!$A$2:$A$11</c:f>
              <c:strCache>
                <c:ptCount val="10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</c:strCache>
            </c:strRef>
          </c:cat>
          <c:val>
            <c:numRef>
              <c:f>'Pareto Chart'!$B$2:$B$11</c:f>
              <c:numCache>
                <c:formatCode>General</c:formatCode>
                <c:ptCount val="10"/>
                <c:pt idx="0">
                  <c:v>909</c:v>
                </c:pt>
                <c:pt idx="1">
                  <c:v>464</c:v>
                </c:pt>
                <c:pt idx="2">
                  <c:v>342</c:v>
                </c:pt>
                <c:pt idx="3">
                  <c:v>272</c:v>
                </c:pt>
                <c:pt idx="4">
                  <c:v>192</c:v>
                </c:pt>
                <c:pt idx="5">
                  <c:v>119</c:v>
                </c:pt>
                <c:pt idx="6">
                  <c:v>117</c:v>
                </c:pt>
                <c:pt idx="7">
                  <c:v>28</c:v>
                </c:pt>
                <c:pt idx="8">
                  <c:v>40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9-49BE-BF04-ED66CB5C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729160"/>
        <c:axId val="513728832"/>
      </c:barChart>
      <c:lineChart>
        <c:grouping val="standard"/>
        <c:varyColors val="0"/>
        <c:ser>
          <c:idx val="1"/>
          <c:order val="1"/>
          <c:tx>
            <c:strRef>
              <c:f>'Pareto Chart'!$C$1</c:f>
              <c:strCache>
                <c:ptCount val="1"/>
                <c:pt idx="0">
                  <c:v>Cumulative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Chart'!$A$2:$A$11</c:f>
              <c:strCache>
                <c:ptCount val="10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S05</c:v>
                </c:pt>
                <c:pt idx="5">
                  <c:v>S06</c:v>
                </c:pt>
                <c:pt idx="6">
                  <c:v>S07</c:v>
                </c:pt>
                <c:pt idx="7">
                  <c:v>S08</c:v>
                </c:pt>
                <c:pt idx="8">
                  <c:v>S09</c:v>
                </c:pt>
                <c:pt idx="9">
                  <c:v>S10</c:v>
                </c:pt>
              </c:strCache>
            </c:strRef>
          </c:cat>
          <c:val>
            <c:numRef>
              <c:f>'Pareto Chart'!$C$2:$C$11</c:f>
              <c:numCache>
                <c:formatCode>0%</c:formatCode>
                <c:ptCount val="10"/>
                <c:pt idx="0">
                  <c:v>0.36171906088340627</c:v>
                </c:pt>
                <c:pt idx="1">
                  <c:v>0.54635893354556309</c:v>
                </c:pt>
                <c:pt idx="2">
                  <c:v>0.68245125348189417</c:v>
                </c:pt>
                <c:pt idx="3">
                  <c:v>0.79068842021488261</c:v>
                </c:pt>
                <c:pt idx="4">
                  <c:v>0.86709112614405093</c:v>
                </c:pt>
                <c:pt idx="5">
                  <c:v>0.91444488658973344</c:v>
                </c:pt>
                <c:pt idx="6">
                  <c:v>0.96100278551532037</c:v>
                </c:pt>
                <c:pt idx="7">
                  <c:v>0.97214484679665736</c:v>
                </c:pt>
                <c:pt idx="8">
                  <c:v>0.98806207719856742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9-49BE-BF04-ED66CB5C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95232"/>
        <c:axId val="519097528"/>
      </c:lineChart>
      <c:catAx>
        <c:axId val="51372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8832"/>
        <c:crosses val="autoZero"/>
        <c:auto val="1"/>
        <c:lblAlgn val="ctr"/>
        <c:lblOffset val="100"/>
        <c:noMultiLvlLbl val="0"/>
      </c:catAx>
      <c:valAx>
        <c:axId val="5137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29160"/>
        <c:crosses val="autoZero"/>
        <c:crossBetween val="between"/>
      </c:valAx>
      <c:valAx>
        <c:axId val="5190975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5232"/>
        <c:crosses val="max"/>
        <c:crossBetween val="between"/>
      </c:valAx>
      <c:catAx>
        <c:axId val="51909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9097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406030</xdr:colOff>
      <xdr:row>13</xdr:row>
      <xdr:rowOff>146837</xdr:rowOff>
    </xdr:from>
    <xdr:to>
      <xdr:col>12</xdr:col>
      <xdr:colOff>83431</xdr:colOff>
      <xdr:row>28</xdr:row>
      <xdr:rowOff>136826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BF68A-F458-4244-B73F-789871BD8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322580</xdr:colOff>
      <xdr:row>14</xdr:row>
      <xdr:rowOff>45720</xdr:rowOff>
    </xdr:from>
    <xdr:to>
      <xdr:col>11</xdr:col>
      <xdr:colOff>17780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495C5-1442-43CA-83B4-9564934A4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240052</xdr:colOff>
      <xdr:row>0</xdr:row>
      <xdr:rowOff>114960</xdr:rowOff>
    </xdr:from>
    <xdr:to>
      <xdr:col>9</xdr:col>
      <xdr:colOff>557185</xdr:colOff>
      <xdr:row>15</xdr:row>
      <xdr:rowOff>83247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FBCAF-83E3-4C1A-A0C5-D31D92FD5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219000</xdr:colOff>
      <xdr:row>2</xdr:row>
      <xdr:rowOff>77400</xdr:rowOff>
    </xdr:from>
    <xdr:to>
      <xdr:col>17</xdr:col>
      <xdr:colOff>237000</xdr:colOff>
      <xdr:row>17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A2D8-50CC-438E-824C-EB8BD00A1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285751</xdr:colOff>
      <xdr:row>2</xdr:row>
      <xdr:rowOff>63229</xdr:rowOff>
    </xdr:from>
    <xdr:to>
      <xdr:col>11</xdr:col>
      <xdr:colOff>601900</xdr:colOff>
      <xdr:row>17</xdr:row>
      <xdr:rowOff>70525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9B0B5-3B6C-4213-B616-F88C22BA0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274814</xdr:colOff>
      <xdr:row>0</xdr:row>
      <xdr:rowOff>160821</xdr:rowOff>
    </xdr:from>
    <xdr:to>
      <xdr:col>8</xdr:col>
      <xdr:colOff>878663</xdr:colOff>
      <xdr:row>15</xdr:row>
      <xdr:rowOff>89618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30B4F-5EDB-4756-9ED0-F072E5433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" refreshedDate="44611.770192708333" createdVersion="6" refreshedVersion="6" minRefreshableVersion="3" recordCount="450" xr:uid="{F09FFFB9-0F11-4778-BB5E-FDD631C90A0B}">
  <cacheSource type="worksheet">
    <worksheetSource name="Table_2"/>
  </cacheSource>
  <cacheFields count="6">
    <cacheField name="Date" numFmtId="14">
      <sharedItems containsSemiMixedTypes="0" containsNonDate="0" containsDate="1" containsString="0" minDate="2021-04-01T00:00:00" maxDate="2021-04-16T00:00:00" count="15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</sharedItems>
    </cacheField>
    <cacheField name="SKU" numFmtId="0">
      <sharedItems count="10">
        <s v="S01"/>
        <s v="S02"/>
        <s v="S03"/>
        <s v="S04"/>
        <s v="S05"/>
        <s v="S06"/>
        <s v="S07"/>
        <s v="S08"/>
        <s v="S09"/>
        <s v="S10"/>
      </sharedItems>
    </cacheField>
    <cacheField name="City" numFmtId="0">
      <sharedItems count="3">
        <s v="Ggn"/>
        <s v="Del"/>
        <s v="Chd"/>
      </sharedItems>
    </cacheField>
    <cacheField name="Volume" numFmtId="0">
      <sharedItems containsSemiMixedTypes="0" containsString="0" containsNumber="1" containsInteger="1" minValue="0" maxValue="37" count="36">
        <n v="26"/>
        <n v="13"/>
        <n v="9"/>
        <n v="6"/>
        <n v="8"/>
        <n v="3"/>
        <n v="2"/>
        <n v="0"/>
        <n v="17"/>
        <n v="12"/>
        <n v="5"/>
        <n v="1"/>
        <n v="14"/>
        <n v="4"/>
        <n v="23"/>
        <n v="10"/>
        <n v="7"/>
        <n v="34"/>
        <n v="37"/>
        <n v="19"/>
        <n v="36"/>
        <n v="24"/>
        <n v="11"/>
        <n v="35"/>
        <n v="22"/>
        <n v="32"/>
        <n v="28"/>
        <n v="18"/>
        <n v="27"/>
        <n v="16"/>
        <n v="20"/>
        <n v="33"/>
        <n v="21"/>
        <n v="25"/>
        <n v="15"/>
        <n v="31"/>
      </sharedItems>
    </cacheField>
    <cacheField name="Average price" numFmtId="0">
      <sharedItems containsSemiMixedTypes="0" containsString="0" containsNumber="1" containsInteger="1" minValue="5550" maxValue="24050"/>
    </cacheField>
    <cacheField name="Revenue" numFmtId="0">
      <sharedItems containsSemiMixedTypes="0" containsString="0" containsNumber="1" containsInteger="1" minValue="0" maxValue="482850" count="92">
        <n v="339300"/>
        <n v="111150"/>
        <n v="126450"/>
        <n v="108300"/>
        <n v="66000"/>
        <n v="18150"/>
        <n v="16650"/>
        <n v="48100"/>
        <n v="0"/>
        <n v="221850"/>
        <n v="102600"/>
        <n v="112400"/>
        <n v="90250"/>
        <n v="41250"/>
        <n v="12100"/>
        <n v="24050"/>
        <n v="182700"/>
        <n v="76950"/>
        <n v="84300"/>
        <n v="16500"/>
        <n v="11100"/>
        <n v="12550"/>
        <n v="32100"/>
        <n v="24200"/>
        <n v="25100"/>
        <n v="300150"/>
        <n v="5550"/>
        <n v="130500"/>
        <n v="59850"/>
        <n v="8250"/>
        <n v="443700"/>
        <n v="119700"/>
        <n v="168600"/>
        <n v="144400"/>
        <n v="57750"/>
        <n v="30250"/>
        <n v="22200"/>
        <n v="16050"/>
        <n v="85500"/>
        <n v="33000"/>
        <n v="52200"/>
        <n v="34200"/>
        <n v="56200"/>
        <n v="72200"/>
        <n v="24750"/>
        <n v="6050"/>
        <n v="482850"/>
        <n v="196700"/>
        <n v="162450"/>
        <n v="27750"/>
        <n v="247950"/>
        <n v="104400"/>
        <n v="68400"/>
        <n v="28100"/>
        <n v="469800"/>
        <n v="180500"/>
        <n v="313200"/>
        <n v="94050"/>
        <n v="26100"/>
        <n v="42750"/>
        <n v="36100"/>
        <n v="456750"/>
        <n v="145350"/>
        <n v="126350"/>
        <n v="36300"/>
        <n v="287100"/>
        <n v="78300"/>
        <n v="42150"/>
        <n v="417600"/>
        <n v="143550"/>
        <n v="8550"/>
        <n v="54150"/>
        <n v="365400"/>
        <n v="154550"/>
        <n v="234900"/>
        <n v="169650"/>
        <n v="51300"/>
        <n v="352350"/>
        <n v="136800"/>
        <n v="261000"/>
        <n v="98350"/>
        <n v="430650"/>
        <n v="153900"/>
        <n v="274050"/>
        <n v="326250"/>
        <n v="70250"/>
        <n v="140500"/>
        <n v="39150"/>
        <n v="128250"/>
        <n v="404550"/>
        <n v="49500"/>
        <n v="1566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ush" refreshedDate="44611.789723958333" backgroundQuery="1" createdVersion="6" refreshedVersion="6" minRefreshableVersion="3" recordCount="0" supportSubquery="1" supportAdvancedDrill="1" xr:uid="{1E6B924F-176D-4453-B35D-06646B829F78}">
  <cacheSource type="external" connectionId="1"/>
  <cacheFields count="2">
    <cacheField name="[Table_2].[Day].[Day]" caption="Day" numFmtId="0" hierarchy="6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Revenue]" caption="Sum of Revenue" numFmtId="0" hierarchy="9" level="32767"/>
  </cacheFields>
  <cacheHierarchies count="11">
    <cacheHierarchy uniqueName="[Table_2].[Date]" caption="Date" attribute="1" time="1" defaultMemberUniqueName="[Table_2].[Date].[All]" allUniqueName="[Table_2].[Date].[All]" dimensionUniqueName="[Table_2]" displayFolder="" count="0" memberValueDatatype="7" unbalanced="0"/>
    <cacheHierarchy uniqueName="[Table_2].[SKU]" caption="SKU" attribute="1" defaultMemberUniqueName="[Table_2].[SKU].[All]" allUniqueName="[Table_2].[SKU].[All]" dimensionUniqueName="[Table_2]" displayFolder="" count="0" memberValueDatatype="130" unbalanced="0"/>
    <cacheHierarchy uniqueName="[Table_2].[City]" caption="City" attribute="1" defaultMemberUniqueName="[Table_2].[City].[All]" allUniqueName="[Table_2].[City].[All]" dimensionUniqueName="[Table_2]" displayFolder="" count="0" memberValueDatatype="130" unbalanced="0"/>
    <cacheHierarchy uniqueName="[Table_2].[Volume]" caption="Volume" attribute="1" defaultMemberUniqueName="[Table_2].[Volume].[All]" allUniqueName="[Table_2].[Volume].[All]" dimensionUniqueName="[Table_2]" displayFolder="" count="0" memberValueDatatype="20" unbalanced="0"/>
    <cacheHierarchy uniqueName="[Table_2].[Average price]" caption="Average price" attribute="1" defaultMemberUniqueName="[Table_2].[Average price].[All]" allUniqueName="[Table_2].[Average price].[All]" dimensionUniqueName="[Table_2]" displayFolder="" count="0" memberValueDatatype="20" unbalanced="0"/>
    <cacheHierarchy uniqueName="[Table_2].[Revenue]" caption="Revenue" attribute="1" defaultMemberUniqueName="[Table_2].[Revenue].[All]" allUniqueName="[Table_2].[Revenue].[All]" dimensionUniqueName="[Table_2]" displayFolder="" count="0" memberValueDatatype="20" unbalanced="0"/>
    <cacheHierarchy uniqueName="[Table_2].[Day]" caption="Day" attribute="1" defaultMemberUniqueName="[Table_2].[Day].[All]" allUniqueName="[Table_2].[Day].[All]" dimensionUniqueName="[Table_2]" displayFolder="" count="2" memberValueDatatype="130" unbalanced="0">
      <fieldsUsage count="2">
        <fieldUsage x="-1"/>
        <fieldUsage x="0"/>
      </fieldsUsage>
    </cacheHierarchy>
    <cacheHierarchy uniqueName="[Measures].[__XL_Count Table_2]" caption="__XL_Count Table_2" measure="1" displayFolder="" measureGroup="Table_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olume]" caption="Sum of Volume" measure="1" displayFolder="" measureGroup="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_2" uniqueName="[Table_2]" caption="Table_2"/>
  </dimensions>
  <measureGroups count="1">
    <measureGroup name="Table_2" caption="Table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ush" refreshedDate="44614.487717361109" backgroundQuery="1" createdVersion="6" refreshedVersion="6" minRefreshableVersion="3" recordCount="0" supportSubquery="1" supportAdvancedDrill="1" xr:uid="{3BD631ED-B327-4100-B0E4-8D34C95C02DF}">
  <cacheSource type="external" connectionId="1"/>
  <cacheFields count="4">
    <cacheField name="[Table_2].[Day].[Day]" caption="Day" numFmtId="0" hierarchy="6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Sum of Volume]" caption="Sum of Volume" numFmtId="0" hierarchy="10" level="32767"/>
    <cacheField name="[Table_2].[SKU].[SKU]" caption="SKU" numFmtId="0" hierarchy="1" level="1">
      <sharedItems containsSemiMixedTypes="0" containsNonDate="0" containsString="0"/>
    </cacheField>
    <cacheField name="[Table_2].[City].[City]" caption="City" numFmtId="0" hierarchy="2" level="1">
      <sharedItems containsSemiMixedTypes="0" containsNonDate="0" containsString="0"/>
    </cacheField>
  </cacheFields>
  <cacheHierarchies count="11">
    <cacheHierarchy uniqueName="[Table_2].[Date]" caption="Date" attribute="1" time="1" defaultMemberUniqueName="[Table_2].[Date].[All]" allUniqueName="[Table_2].[Date].[All]" dimensionUniqueName="[Table_2]" displayFolder="" count="0" memberValueDatatype="7" unbalanced="0"/>
    <cacheHierarchy uniqueName="[Table_2].[SKU]" caption="SKU" attribute="1" defaultMemberUniqueName="[Table_2].[SKU].[All]" allUniqueName="[Table_2].[SKU].[All]" dimensionUniqueName="[Table_2]" displayFolder="" count="2" memberValueDatatype="130" unbalanced="0">
      <fieldsUsage count="2">
        <fieldUsage x="-1"/>
        <fieldUsage x="2"/>
      </fieldsUsage>
    </cacheHierarchy>
    <cacheHierarchy uniqueName="[Table_2].[City]" caption="City" attribute="1" defaultMemberUniqueName="[Table_2].[City].[All]" allUniqueName="[Table_2].[City].[All]" dimensionUniqueName="[Table_2]" displayFolder="" count="2" memberValueDatatype="130" unbalanced="0">
      <fieldsUsage count="2">
        <fieldUsage x="-1"/>
        <fieldUsage x="3"/>
      </fieldsUsage>
    </cacheHierarchy>
    <cacheHierarchy uniqueName="[Table_2].[Volume]" caption="Volume" attribute="1" defaultMemberUniqueName="[Table_2].[Volume].[All]" allUniqueName="[Table_2].[Volume].[All]" dimensionUniqueName="[Table_2]" displayFolder="" count="0" memberValueDatatype="20" unbalanced="0"/>
    <cacheHierarchy uniqueName="[Table_2].[Average price]" caption="Average price" attribute="1" defaultMemberUniqueName="[Table_2].[Average price].[All]" allUniqueName="[Table_2].[Average price].[All]" dimensionUniqueName="[Table_2]" displayFolder="" count="0" memberValueDatatype="20" unbalanced="0"/>
    <cacheHierarchy uniqueName="[Table_2].[Revenue]" caption="Revenue" attribute="1" defaultMemberUniqueName="[Table_2].[Revenue].[All]" allUniqueName="[Table_2].[Revenue].[All]" dimensionUniqueName="[Table_2]" displayFolder="" count="0" memberValueDatatype="20" unbalanced="0"/>
    <cacheHierarchy uniqueName="[Table_2].[Day]" caption="Day" attribute="1" defaultMemberUniqueName="[Table_2].[Day].[All]" allUniqueName="[Table_2].[Day].[All]" dimensionUniqueName="[Table_2]" displayFolder="" count="2" memberValueDatatype="130" unbalanced="0">
      <fieldsUsage count="2">
        <fieldUsage x="-1"/>
        <fieldUsage x="0"/>
      </fieldsUsage>
    </cacheHierarchy>
    <cacheHierarchy uniqueName="[Measures].[__XL_Count Table_2]" caption="__XL_Count Table_2" measure="1" displayFolder="" measureGroup="Table_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olume]" caption="Sum of Volume" measure="1" displayFolder="" measureGroup="Table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_2" uniqueName="[Table_2]" caption="Table_2"/>
  </dimensions>
  <measureGroups count="1">
    <measureGroup name="Table_2" caption="Table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yush" refreshedDate="44614.494484490744" backgroundQuery="1" createdVersion="6" refreshedVersion="6" minRefreshableVersion="3" recordCount="0" supportSubquery="1" supportAdvancedDrill="1" xr:uid="{F501F3B2-43F4-45EF-984A-C08791551290}">
  <cacheSource type="external" connectionId="1"/>
  <cacheFields count="3">
    <cacheField name="[Measures].[Sum of Revenue]" caption="Sum of Revenue" numFmtId="0" hierarchy="9" level="32767"/>
    <cacheField name="[Table_2].[Day].[Day]" caption="Day" numFmtId="0" hierarchy="6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Table_2].[SKU].[SKU]" caption="SKU" numFmtId="0" hierarchy="1" level="1">
      <sharedItems containsSemiMixedTypes="0" containsNonDate="0" containsString="0"/>
    </cacheField>
  </cacheFields>
  <cacheHierarchies count="11">
    <cacheHierarchy uniqueName="[Table_2].[Date]" caption="Date" attribute="1" time="1" defaultMemberUniqueName="[Table_2].[Date].[All]" allUniqueName="[Table_2].[Date].[All]" dimensionUniqueName="[Table_2]" displayFolder="" count="2" memberValueDatatype="7" unbalanced="0"/>
    <cacheHierarchy uniqueName="[Table_2].[SKU]" caption="SKU" attribute="1" defaultMemberUniqueName="[Table_2].[SKU].[All]" allUniqueName="[Table_2].[SKU].[All]" dimensionUniqueName="[Table_2]" displayFolder="" count="2" memberValueDatatype="130" unbalanced="0">
      <fieldsUsage count="2">
        <fieldUsage x="-1"/>
        <fieldUsage x="2"/>
      </fieldsUsage>
    </cacheHierarchy>
    <cacheHierarchy uniqueName="[Table_2].[City]" caption="City" attribute="1" defaultMemberUniqueName="[Table_2].[City].[All]" allUniqueName="[Table_2].[City].[All]" dimensionUniqueName="[Table_2]" displayFolder="" count="0" memberValueDatatype="130" unbalanced="0"/>
    <cacheHierarchy uniqueName="[Table_2].[Volume]" caption="Volume" attribute="1" defaultMemberUniqueName="[Table_2].[Volume].[All]" allUniqueName="[Table_2].[Volume].[All]" dimensionUniqueName="[Table_2]" displayFolder="" count="0" memberValueDatatype="20" unbalanced="0"/>
    <cacheHierarchy uniqueName="[Table_2].[Average price]" caption="Average price" attribute="1" defaultMemberUniqueName="[Table_2].[Average price].[All]" allUniqueName="[Table_2].[Average price].[All]" dimensionUniqueName="[Table_2]" displayFolder="" count="0" memberValueDatatype="20" unbalanced="0"/>
    <cacheHierarchy uniqueName="[Table_2].[Revenue]" caption="Revenue" attribute="1" defaultMemberUniqueName="[Table_2].[Revenue].[All]" allUniqueName="[Table_2].[Revenue].[All]" dimensionUniqueName="[Table_2]" displayFolder="" count="0" memberValueDatatype="20" unbalanced="0"/>
    <cacheHierarchy uniqueName="[Table_2].[Day]" caption="Day" attribute="1" defaultMemberUniqueName="[Table_2].[Day].[All]" allUniqueName="[Table_2].[Day].[All]" dimensionUniqueName="[Table_2]" displayFolder="" count="2" memberValueDatatype="130" unbalanced="0">
      <fieldsUsage count="2">
        <fieldUsage x="-1"/>
        <fieldUsage x="1"/>
      </fieldsUsage>
    </cacheHierarchy>
    <cacheHierarchy uniqueName="[Measures].[__XL_Count Table_2]" caption="__XL_Count Table_2" measure="1" displayFolder="" measureGroup="Table_2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Table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Volume]" caption="Sum of Volume" measure="1" displayFolder="" measureGroup="Table_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able_2" uniqueName="[Table_2]" caption="Table_2"/>
  </dimensions>
  <measureGroups count="1">
    <measureGroup name="Table_2" caption="Table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x v="0"/>
    <x v="0"/>
    <x v="0"/>
    <n v="13050"/>
    <x v="0"/>
  </r>
  <r>
    <x v="0"/>
    <x v="1"/>
    <x v="0"/>
    <x v="1"/>
    <n v="8550"/>
    <x v="1"/>
  </r>
  <r>
    <x v="0"/>
    <x v="2"/>
    <x v="0"/>
    <x v="2"/>
    <n v="14050"/>
    <x v="2"/>
  </r>
  <r>
    <x v="0"/>
    <x v="3"/>
    <x v="0"/>
    <x v="3"/>
    <n v="18050"/>
    <x v="3"/>
  </r>
  <r>
    <x v="0"/>
    <x v="4"/>
    <x v="0"/>
    <x v="4"/>
    <n v="8250"/>
    <x v="4"/>
  </r>
  <r>
    <x v="0"/>
    <x v="5"/>
    <x v="0"/>
    <x v="5"/>
    <n v="6050"/>
    <x v="5"/>
  </r>
  <r>
    <x v="0"/>
    <x v="6"/>
    <x v="0"/>
    <x v="5"/>
    <n v="5550"/>
    <x v="6"/>
  </r>
  <r>
    <x v="0"/>
    <x v="7"/>
    <x v="0"/>
    <x v="6"/>
    <n v="24050"/>
    <x v="7"/>
  </r>
  <r>
    <x v="0"/>
    <x v="8"/>
    <x v="0"/>
    <x v="7"/>
    <n v="12550"/>
    <x v="8"/>
  </r>
  <r>
    <x v="0"/>
    <x v="9"/>
    <x v="0"/>
    <x v="7"/>
    <n v="16050"/>
    <x v="8"/>
  </r>
  <r>
    <x v="0"/>
    <x v="0"/>
    <x v="1"/>
    <x v="8"/>
    <n v="13050"/>
    <x v="9"/>
  </r>
  <r>
    <x v="0"/>
    <x v="1"/>
    <x v="1"/>
    <x v="9"/>
    <n v="8550"/>
    <x v="10"/>
  </r>
  <r>
    <x v="0"/>
    <x v="2"/>
    <x v="1"/>
    <x v="4"/>
    <n v="14050"/>
    <x v="11"/>
  </r>
  <r>
    <x v="0"/>
    <x v="3"/>
    <x v="1"/>
    <x v="10"/>
    <n v="18050"/>
    <x v="12"/>
  </r>
  <r>
    <x v="0"/>
    <x v="4"/>
    <x v="1"/>
    <x v="10"/>
    <n v="8250"/>
    <x v="13"/>
  </r>
  <r>
    <x v="0"/>
    <x v="5"/>
    <x v="1"/>
    <x v="6"/>
    <n v="6050"/>
    <x v="14"/>
  </r>
  <r>
    <x v="0"/>
    <x v="6"/>
    <x v="1"/>
    <x v="5"/>
    <n v="5550"/>
    <x v="6"/>
  </r>
  <r>
    <x v="0"/>
    <x v="7"/>
    <x v="1"/>
    <x v="11"/>
    <n v="24050"/>
    <x v="15"/>
  </r>
  <r>
    <x v="0"/>
    <x v="8"/>
    <x v="1"/>
    <x v="7"/>
    <n v="12550"/>
    <x v="8"/>
  </r>
  <r>
    <x v="0"/>
    <x v="9"/>
    <x v="1"/>
    <x v="7"/>
    <n v="16050"/>
    <x v="8"/>
  </r>
  <r>
    <x v="0"/>
    <x v="0"/>
    <x v="2"/>
    <x v="12"/>
    <n v="13050"/>
    <x v="16"/>
  </r>
  <r>
    <x v="0"/>
    <x v="1"/>
    <x v="2"/>
    <x v="2"/>
    <n v="8550"/>
    <x v="17"/>
  </r>
  <r>
    <x v="0"/>
    <x v="2"/>
    <x v="2"/>
    <x v="3"/>
    <n v="14050"/>
    <x v="18"/>
  </r>
  <r>
    <x v="0"/>
    <x v="3"/>
    <x v="2"/>
    <x v="10"/>
    <n v="18050"/>
    <x v="12"/>
  </r>
  <r>
    <x v="0"/>
    <x v="4"/>
    <x v="2"/>
    <x v="6"/>
    <n v="8250"/>
    <x v="19"/>
  </r>
  <r>
    <x v="0"/>
    <x v="5"/>
    <x v="2"/>
    <x v="6"/>
    <n v="6050"/>
    <x v="14"/>
  </r>
  <r>
    <x v="0"/>
    <x v="6"/>
    <x v="2"/>
    <x v="6"/>
    <n v="5550"/>
    <x v="20"/>
  </r>
  <r>
    <x v="0"/>
    <x v="7"/>
    <x v="2"/>
    <x v="11"/>
    <n v="24050"/>
    <x v="15"/>
  </r>
  <r>
    <x v="0"/>
    <x v="8"/>
    <x v="2"/>
    <x v="11"/>
    <n v="12550"/>
    <x v="21"/>
  </r>
  <r>
    <x v="0"/>
    <x v="9"/>
    <x v="2"/>
    <x v="6"/>
    <n v="16050"/>
    <x v="22"/>
  </r>
  <r>
    <x v="1"/>
    <x v="0"/>
    <x v="0"/>
    <x v="0"/>
    <n v="13050"/>
    <x v="0"/>
  </r>
  <r>
    <x v="1"/>
    <x v="1"/>
    <x v="0"/>
    <x v="9"/>
    <n v="8550"/>
    <x v="10"/>
  </r>
  <r>
    <x v="1"/>
    <x v="2"/>
    <x v="0"/>
    <x v="2"/>
    <n v="14050"/>
    <x v="2"/>
  </r>
  <r>
    <x v="1"/>
    <x v="3"/>
    <x v="0"/>
    <x v="3"/>
    <n v="18050"/>
    <x v="3"/>
  </r>
  <r>
    <x v="1"/>
    <x v="4"/>
    <x v="0"/>
    <x v="4"/>
    <n v="8250"/>
    <x v="4"/>
  </r>
  <r>
    <x v="1"/>
    <x v="5"/>
    <x v="0"/>
    <x v="13"/>
    <n v="6050"/>
    <x v="23"/>
  </r>
  <r>
    <x v="1"/>
    <x v="6"/>
    <x v="0"/>
    <x v="5"/>
    <n v="5550"/>
    <x v="6"/>
  </r>
  <r>
    <x v="1"/>
    <x v="7"/>
    <x v="0"/>
    <x v="7"/>
    <n v="24050"/>
    <x v="8"/>
  </r>
  <r>
    <x v="1"/>
    <x v="8"/>
    <x v="0"/>
    <x v="6"/>
    <n v="12550"/>
    <x v="24"/>
  </r>
  <r>
    <x v="1"/>
    <x v="9"/>
    <x v="0"/>
    <x v="7"/>
    <n v="16050"/>
    <x v="8"/>
  </r>
  <r>
    <x v="1"/>
    <x v="0"/>
    <x v="1"/>
    <x v="14"/>
    <n v="13050"/>
    <x v="25"/>
  </r>
  <r>
    <x v="1"/>
    <x v="1"/>
    <x v="1"/>
    <x v="2"/>
    <n v="8550"/>
    <x v="17"/>
  </r>
  <r>
    <x v="1"/>
    <x v="2"/>
    <x v="1"/>
    <x v="3"/>
    <n v="14050"/>
    <x v="18"/>
  </r>
  <r>
    <x v="1"/>
    <x v="3"/>
    <x v="1"/>
    <x v="10"/>
    <n v="18050"/>
    <x v="12"/>
  </r>
  <r>
    <x v="1"/>
    <x v="4"/>
    <x v="1"/>
    <x v="10"/>
    <n v="8250"/>
    <x v="13"/>
  </r>
  <r>
    <x v="1"/>
    <x v="5"/>
    <x v="1"/>
    <x v="13"/>
    <n v="6050"/>
    <x v="23"/>
  </r>
  <r>
    <x v="1"/>
    <x v="6"/>
    <x v="1"/>
    <x v="11"/>
    <n v="5550"/>
    <x v="26"/>
  </r>
  <r>
    <x v="1"/>
    <x v="7"/>
    <x v="1"/>
    <x v="7"/>
    <n v="24050"/>
    <x v="8"/>
  </r>
  <r>
    <x v="1"/>
    <x v="8"/>
    <x v="1"/>
    <x v="11"/>
    <n v="12550"/>
    <x v="21"/>
  </r>
  <r>
    <x v="1"/>
    <x v="9"/>
    <x v="1"/>
    <x v="7"/>
    <n v="16050"/>
    <x v="8"/>
  </r>
  <r>
    <x v="1"/>
    <x v="0"/>
    <x v="2"/>
    <x v="15"/>
    <n v="13050"/>
    <x v="27"/>
  </r>
  <r>
    <x v="1"/>
    <x v="1"/>
    <x v="2"/>
    <x v="16"/>
    <n v="8550"/>
    <x v="28"/>
  </r>
  <r>
    <x v="1"/>
    <x v="2"/>
    <x v="2"/>
    <x v="3"/>
    <n v="14050"/>
    <x v="18"/>
  </r>
  <r>
    <x v="1"/>
    <x v="3"/>
    <x v="2"/>
    <x v="10"/>
    <n v="18050"/>
    <x v="12"/>
  </r>
  <r>
    <x v="1"/>
    <x v="4"/>
    <x v="2"/>
    <x v="11"/>
    <n v="8250"/>
    <x v="29"/>
  </r>
  <r>
    <x v="1"/>
    <x v="5"/>
    <x v="2"/>
    <x v="6"/>
    <n v="6050"/>
    <x v="14"/>
  </r>
  <r>
    <x v="1"/>
    <x v="6"/>
    <x v="2"/>
    <x v="6"/>
    <n v="5550"/>
    <x v="20"/>
  </r>
  <r>
    <x v="1"/>
    <x v="7"/>
    <x v="2"/>
    <x v="7"/>
    <n v="24050"/>
    <x v="8"/>
  </r>
  <r>
    <x v="1"/>
    <x v="8"/>
    <x v="2"/>
    <x v="6"/>
    <n v="12550"/>
    <x v="24"/>
  </r>
  <r>
    <x v="1"/>
    <x v="9"/>
    <x v="2"/>
    <x v="6"/>
    <n v="16050"/>
    <x v="22"/>
  </r>
  <r>
    <x v="2"/>
    <x v="0"/>
    <x v="0"/>
    <x v="17"/>
    <n v="13050"/>
    <x v="30"/>
  </r>
  <r>
    <x v="2"/>
    <x v="1"/>
    <x v="0"/>
    <x v="12"/>
    <n v="8550"/>
    <x v="31"/>
  </r>
  <r>
    <x v="2"/>
    <x v="2"/>
    <x v="0"/>
    <x v="9"/>
    <n v="14050"/>
    <x v="32"/>
  </r>
  <r>
    <x v="2"/>
    <x v="3"/>
    <x v="0"/>
    <x v="4"/>
    <n v="18050"/>
    <x v="33"/>
  </r>
  <r>
    <x v="2"/>
    <x v="4"/>
    <x v="0"/>
    <x v="16"/>
    <n v="8250"/>
    <x v="34"/>
  </r>
  <r>
    <x v="2"/>
    <x v="5"/>
    <x v="0"/>
    <x v="10"/>
    <n v="6050"/>
    <x v="35"/>
  </r>
  <r>
    <x v="2"/>
    <x v="6"/>
    <x v="0"/>
    <x v="13"/>
    <n v="5550"/>
    <x v="36"/>
  </r>
  <r>
    <x v="2"/>
    <x v="7"/>
    <x v="0"/>
    <x v="7"/>
    <n v="24050"/>
    <x v="8"/>
  </r>
  <r>
    <x v="2"/>
    <x v="8"/>
    <x v="0"/>
    <x v="7"/>
    <n v="12550"/>
    <x v="8"/>
  </r>
  <r>
    <x v="2"/>
    <x v="9"/>
    <x v="0"/>
    <x v="11"/>
    <n v="16050"/>
    <x v="37"/>
  </r>
  <r>
    <x v="2"/>
    <x v="0"/>
    <x v="1"/>
    <x v="14"/>
    <n v="13050"/>
    <x v="25"/>
  </r>
  <r>
    <x v="2"/>
    <x v="1"/>
    <x v="1"/>
    <x v="15"/>
    <n v="8550"/>
    <x v="38"/>
  </r>
  <r>
    <x v="2"/>
    <x v="2"/>
    <x v="1"/>
    <x v="2"/>
    <n v="14050"/>
    <x v="2"/>
  </r>
  <r>
    <x v="2"/>
    <x v="3"/>
    <x v="1"/>
    <x v="10"/>
    <n v="18050"/>
    <x v="12"/>
  </r>
  <r>
    <x v="2"/>
    <x v="4"/>
    <x v="1"/>
    <x v="13"/>
    <n v="8250"/>
    <x v="39"/>
  </r>
  <r>
    <x v="2"/>
    <x v="5"/>
    <x v="1"/>
    <x v="13"/>
    <n v="6050"/>
    <x v="23"/>
  </r>
  <r>
    <x v="2"/>
    <x v="6"/>
    <x v="1"/>
    <x v="5"/>
    <n v="5550"/>
    <x v="6"/>
  </r>
  <r>
    <x v="2"/>
    <x v="7"/>
    <x v="1"/>
    <x v="7"/>
    <n v="24050"/>
    <x v="8"/>
  </r>
  <r>
    <x v="2"/>
    <x v="8"/>
    <x v="1"/>
    <x v="7"/>
    <n v="12550"/>
    <x v="8"/>
  </r>
  <r>
    <x v="2"/>
    <x v="9"/>
    <x v="1"/>
    <x v="7"/>
    <n v="16050"/>
    <x v="8"/>
  </r>
  <r>
    <x v="2"/>
    <x v="0"/>
    <x v="2"/>
    <x v="13"/>
    <n v="13050"/>
    <x v="40"/>
  </r>
  <r>
    <x v="2"/>
    <x v="1"/>
    <x v="2"/>
    <x v="13"/>
    <n v="8550"/>
    <x v="41"/>
  </r>
  <r>
    <x v="2"/>
    <x v="2"/>
    <x v="2"/>
    <x v="13"/>
    <n v="14050"/>
    <x v="42"/>
  </r>
  <r>
    <x v="2"/>
    <x v="3"/>
    <x v="2"/>
    <x v="13"/>
    <n v="18050"/>
    <x v="43"/>
  </r>
  <r>
    <x v="2"/>
    <x v="4"/>
    <x v="2"/>
    <x v="5"/>
    <n v="8250"/>
    <x v="44"/>
  </r>
  <r>
    <x v="2"/>
    <x v="5"/>
    <x v="2"/>
    <x v="11"/>
    <n v="6050"/>
    <x v="45"/>
  </r>
  <r>
    <x v="2"/>
    <x v="6"/>
    <x v="2"/>
    <x v="5"/>
    <n v="5550"/>
    <x v="6"/>
  </r>
  <r>
    <x v="2"/>
    <x v="7"/>
    <x v="2"/>
    <x v="7"/>
    <n v="24050"/>
    <x v="8"/>
  </r>
  <r>
    <x v="2"/>
    <x v="8"/>
    <x v="2"/>
    <x v="7"/>
    <n v="12550"/>
    <x v="8"/>
  </r>
  <r>
    <x v="2"/>
    <x v="9"/>
    <x v="2"/>
    <x v="11"/>
    <n v="16050"/>
    <x v="37"/>
  </r>
  <r>
    <x v="3"/>
    <x v="0"/>
    <x v="0"/>
    <x v="18"/>
    <n v="13050"/>
    <x v="46"/>
  </r>
  <r>
    <x v="3"/>
    <x v="1"/>
    <x v="0"/>
    <x v="1"/>
    <n v="8550"/>
    <x v="1"/>
  </r>
  <r>
    <x v="3"/>
    <x v="2"/>
    <x v="0"/>
    <x v="12"/>
    <n v="14050"/>
    <x v="47"/>
  </r>
  <r>
    <x v="3"/>
    <x v="3"/>
    <x v="0"/>
    <x v="2"/>
    <n v="18050"/>
    <x v="48"/>
  </r>
  <r>
    <x v="3"/>
    <x v="4"/>
    <x v="0"/>
    <x v="16"/>
    <n v="8250"/>
    <x v="34"/>
  </r>
  <r>
    <x v="3"/>
    <x v="5"/>
    <x v="0"/>
    <x v="5"/>
    <n v="6050"/>
    <x v="5"/>
  </r>
  <r>
    <x v="3"/>
    <x v="6"/>
    <x v="0"/>
    <x v="10"/>
    <n v="5550"/>
    <x v="49"/>
  </r>
  <r>
    <x v="3"/>
    <x v="7"/>
    <x v="0"/>
    <x v="7"/>
    <n v="24050"/>
    <x v="8"/>
  </r>
  <r>
    <x v="3"/>
    <x v="8"/>
    <x v="0"/>
    <x v="6"/>
    <n v="12550"/>
    <x v="24"/>
  </r>
  <r>
    <x v="3"/>
    <x v="9"/>
    <x v="0"/>
    <x v="11"/>
    <n v="16050"/>
    <x v="37"/>
  </r>
  <r>
    <x v="3"/>
    <x v="0"/>
    <x v="1"/>
    <x v="19"/>
    <n v="13050"/>
    <x v="50"/>
  </r>
  <r>
    <x v="3"/>
    <x v="1"/>
    <x v="1"/>
    <x v="15"/>
    <n v="8550"/>
    <x v="38"/>
  </r>
  <r>
    <x v="3"/>
    <x v="2"/>
    <x v="1"/>
    <x v="2"/>
    <n v="14050"/>
    <x v="2"/>
  </r>
  <r>
    <x v="3"/>
    <x v="3"/>
    <x v="1"/>
    <x v="3"/>
    <n v="18050"/>
    <x v="3"/>
  </r>
  <r>
    <x v="3"/>
    <x v="4"/>
    <x v="1"/>
    <x v="13"/>
    <n v="8250"/>
    <x v="39"/>
  </r>
  <r>
    <x v="3"/>
    <x v="5"/>
    <x v="1"/>
    <x v="6"/>
    <n v="6050"/>
    <x v="14"/>
  </r>
  <r>
    <x v="3"/>
    <x v="6"/>
    <x v="1"/>
    <x v="5"/>
    <n v="5550"/>
    <x v="6"/>
  </r>
  <r>
    <x v="3"/>
    <x v="7"/>
    <x v="1"/>
    <x v="7"/>
    <n v="24050"/>
    <x v="8"/>
  </r>
  <r>
    <x v="3"/>
    <x v="8"/>
    <x v="1"/>
    <x v="11"/>
    <n v="12550"/>
    <x v="21"/>
  </r>
  <r>
    <x v="3"/>
    <x v="9"/>
    <x v="1"/>
    <x v="7"/>
    <n v="16050"/>
    <x v="8"/>
  </r>
  <r>
    <x v="3"/>
    <x v="0"/>
    <x v="2"/>
    <x v="4"/>
    <n v="13050"/>
    <x v="51"/>
  </r>
  <r>
    <x v="3"/>
    <x v="1"/>
    <x v="2"/>
    <x v="4"/>
    <n v="8550"/>
    <x v="52"/>
  </r>
  <r>
    <x v="3"/>
    <x v="2"/>
    <x v="2"/>
    <x v="6"/>
    <n v="14050"/>
    <x v="53"/>
  </r>
  <r>
    <x v="3"/>
    <x v="3"/>
    <x v="2"/>
    <x v="10"/>
    <n v="18050"/>
    <x v="12"/>
  </r>
  <r>
    <x v="3"/>
    <x v="4"/>
    <x v="2"/>
    <x v="6"/>
    <n v="8250"/>
    <x v="19"/>
  </r>
  <r>
    <x v="3"/>
    <x v="5"/>
    <x v="2"/>
    <x v="11"/>
    <n v="6050"/>
    <x v="45"/>
  </r>
  <r>
    <x v="3"/>
    <x v="6"/>
    <x v="2"/>
    <x v="6"/>
    <n v="5550"/>
    <x v="20"/>
  </r>
  <r>
    <x v="3"/>
    <x v="7"/>
    <x v="2"/>
    <x v="11"/>
    <n v="24050"/>
    <x v="15"/>
  </r>
  <r>
    <x v="3"/>
    <x v="8"/>
    <x v="2"/>
    <x v="11"/>
    <n v="12550"/>
    <x v="21"/>
  </r>
  <r>
    <x v="3"/>
    <x v="9"/>
    <x v="2"/>
    <x v="11"/>
    <n v="16050"/>
    <x v="37"/>
  </r>
  <r>
    <x v="4"/>
    <x v="0"/>
    <x v="0"/>
    <x v="20"/>
    <n v="13050"/>
    <x v="54"/>
  </r>
  <r>
    <x v="4"/>
    <x v="1"/>
    <x v="0"/>
    <x v="19"/>
    <n v="8550"/>
    <x v="48"/>
  </r>
  <r>
    <x v="4"/>
    <x v="2"/>
    <x v="0"/>
    <x v="9"/>
    <n v="14050"/>
    <x v="32"/>
  </r>
  <r>
    <x v="4"/>
    <x v="3"/>
    <x v="0"/>
    <x v="15"/>
    <n v="18050"/>
    <x v="55"/>
  </r>
  <r>
    <x v="4"/>
    <x v="4"/>
    <x v="0"/>
    <x v="16"/>
    <n v="8250"/>
    <x v="34"/>
  </r>
  <r>
    <x v="4"/>
    <x v="5"/>
    <x v="0"/>
    <x v="13"/>
    <n v="6050"/>
    <x v="23"/>
  </r>
  <r>
    <x v="4"/>
    <x v="6"/>
    <x v="0"/>
    <x v="13"/>
    <n v="5550"/>
    <x v="36"/>
  </r>
  <r>
    <x v="4"/>
    <x v="7"/>
    <x v="0"/>
    <x v="6"/>
    <n v="24050"/>
    <x v="7"/>
  </r>
  <r>
    <x v="4"/>
    <x v="8"/>
    <x v="0"/>
    <x v="7"/>
    <n v="12550"/>
    <x v="8"/>
  </r>
  <r>
    <x v="4"/>
    <x v="9"/>
    <x v="0"/>
    <x v="11"/>
    <n v="16050"/>
    <x v="37"/>
  </r>
  <r>
    <x v="4"/>
    <x v="0"/>
    <x v="1"/>
    <x v="21"/>
    <n v="13050"/>
    <x v="56"/>
  </r>
  <r>
    <x v="4"/>
    <x v="1"/>
    <x v="1"/>
    <x v="22"/>
    <n v="8550"/>
    <x v="57"/>
  </r>
  <r>
    <x v="4"/>
    <x v="2"/>
    <x v="1"/>
    <x v="4"/>
    <n v="14050"/>
    <x v="11"/>
  </r>
  <r>
    <x v="4"/>
    <x v="3"/>
    <x v="1"/>
    <x v="4"/>
    <n v="18050"/>
    <x v="33"/>
  </r>
  <r>
    <x v="4"/>
    <x v="4"/>
    <x v="1"/>
    <x v="13"/>
    <n v="8250"/>
    <x v="39"/>
  </r>
  <r>
    <x v="4"/>
    <x v="5"/>
    <x v="1"/>
    <x v="6"/>
    <n v="6050"/>
    <x v="14"/>
  </r>
  <r>
    <x v="4"/>
    <x v="6"/>
    <x v="1"/>
    <x v="5"/>
    <n v="5550"/>
    <x v="6"/>
  </r>
  <r>
    <x v="4"/>
    <x v="7"/>
    <x v="1"/>
    <x v="11"/>
    <n v="24050"/>
    <x v="15"/>
  </r>
  <r>
    <x v="4"/>
    <x v="8"/>
    <x v="1"/>
    <x v="7"/>
    <n v="12550"/>
    <x v="8"/>
  </r>
  <r>
    <x v="4"/>
    <x v="9"/>
    <x v="1"/>
    <x v="11"/>
    <n v="16050"/>
    <x v="37"/>
  </r>
  <r>
    <x v="4"/>
    <x v="0"/>
    <x v="2"/>
    <x v="6"/>
    <n v="13050"/>
    <x v="58"/>
  </r>
  <r>
    <x v="4"/>
    <x v="1"/>
    <x v="2"/>
    <x v="10"/>
    <n v="8550"/>
    <x v="59"/>
  </r>
  <r>
    <x v="4"/>
    <x v="2"/>
    <x v="2"/>
    <x v="13"/>
    <n v="14050"/>
    <x v="42"/>
  </r>
  <r>
    <x v="4"/>
    <x v="3"/>
    <x v="2"/>
    <x v="6"/>
    <n v="18050"/>
    <x v="60"/>
  </r>
  <r>
    <x v="4"/>
    <x v="4"/>
    <x v="2"/>
    <x v="6"/>
    <n v="8250"/>
    <x v="19"/>
  </r>
  <r>
    <x v="4"/>
    <x v="5"/>
    <x v="2"/>
    <x v="6"/>
    <n v="6050"/>
    <x v="14"/>
  </r>
  <r>
    <x v="4"/>
    <x v="6"/>
    <x v="2"/>
    <x v="6"/>
    <n v="5550"/>
    <x v="20"/>
  </r>
  <r>
    <x v="4"/>
    <x v="7"/>
    <x v="2"/>
    <x v="6"/>
    <n v="24050"/>
    <x v="7"/>
  </r>
  <r>
    <x v="4"/>
    <x v="8"/>
    <x v="2"/>
    <x v="11"/>
    <n v="12550"/>
    <x v="21"/>
  </r>
  <r>
    <x v="4"/>
    <x v="9"/>
    <x v="2"/>
    <x v="11"/>
    <n v="16050"/>
    <x v="37"/>
  </r>
  <r>
    <x v="5"/>
    <x v="0"/>
    <x v="0"/>
    <x v="23"/>
    <n v="13050"/>
    <x v="61"/>
  </r>
  <r>
    <x v="5"/>
    <x v="1"/>
    <x v="0"/>
    <x v="8"/>
    <n v="8550"/>
    <x v="62"/>
  </r>
  <r>
    <x v="5"/>
    <x v="2"/>
    <x v="0"/>
    <x v="9"/>
    <n v="14050"/>
    <x v="32"/>
  </r>
  <r>
    <x v="5"/>
    <x v="3"/>
    <x v="0"/>
    <x v="16"/>
    <n v="18050"/>
    <x v="63"/>
  </r>
  <r>
    <x v="5"/>
    <x v="4"/>
    <x v="0"/>
    <x v="13"/>
    <n v="8250"/>
    <x v="39"/>
  </r>
  <r>
    <x v="5"/>
    <x v="5"/>
    <x v="0"/>
    <x v="3"/>
    <n v="6050"/>
    <x v="64"/>
  </r>
  <r>
    <x v="5"/>
    <x v="6"/>
    <x v="0"/>
    <x v="5"/>
    <n v="5550"/>
    <x v="6"/>
  </r>
  <r>
    <x v="5"/>
    <x v="7"/>
    <x v="0"/>
    <x v="6"/>
    <n v="24050"/>
    <x v="7"/>
  </r>
  <r>
    <x v="5"/>
    <x v="8"/>
    <x v="0"/>
    <x v="11"/>
    <n v="12550"/>
    <x v="21"/>
  </r>
  <r>
    <x v="5"/>
    <x v="9"/>
    <x v="0"/>
    <x v="11"/>
    <n v="16050"/>
    <x v="37"/>
  </r>
  <r>
    <x v="5"/>
    <x v="0"/>
    <x v="1"/>
    <x v="24"/>
    <n v="13050"/>
    <x v="65"/>
  </r>
  <r>
    <x v="5"/>
    <x v="1"/>
    <x v="1"/>
    <x v="2"/>
    <n v="8550"/>
    <x v="17"/>
  </r>
  <r>
    <x v="5"/>
    <x v="2"/>
    <x v="1"/>
    <x v="2"/>
    <n v="14050"/>
    <x v="2"/>
  </r>
  <r>
    <x v="5"/>
    <x v="3"/>
    <x v="1"/>
    <x v="16"/>
    <n v="18050"/>
    <x v="63"/>
  </r>
  <r>
    <x v="5"/>
    <x v="4"/>
    <x v="1"/>
    <x v="13"/>
    <n v="8250"/>
    <x v="39"/>
  </r>
  <r>
    <x v="5"/>
    <x v="5"/>
    <x v="1"/>
    <x v="5"/>
    <n v="6050"/>
    <x v="5"/>
  </r>
  <r>
    <x v="5"/>
    <x v="6"/>
    <x v="1"/>
    <x v="6"/>
    <n v="5550"/>
    <x v="20"/>
  </r>
  <r>
    <x v="5"/>
    <x v="7"/>
    <x v="1"/>
    <x v="11"/>
    <n v="24050"/>
    <x v="15"/>
  </r>
  <r>
    <x v="5"/>
    <x v="8"/>
    <x v="1"/>
    <x v="7"/>
    <n v="12550"/>
    <x v="8"/>
  </r>
  <r>
    <x v="5"/>
    <x v="9"/>
    <x v="1"/>
    <x v="11"/>
    <n v="16050"/>
    <x v="37"/>
  </r>
  <r>
    <x v="5"/>
    <x v="0"/>
    <x v="2"/>
    <x v="3"/>
    <n v="13050"/>
    <x v="66"/>
  </r>
  <r>
    <x v="5"/>
    <x v="1"/>
    <x v="2"/>
    <x v="10"/>
    <n v="8550"/>
    <x v="59"/>
  </r>
  <r>
    <x v="5"/>
    <x v="2"/>
    <x v="2"/>
    <x v="5"/>
    <n v="14050"/>
    <x v="67"/>
  </r>
  <r>
    <x v="5"/>
    <x v="3"/>
    <x v="2"/>
    <x v="10"/>
    <n v="18050"/>
    <x v="12"/>
  </r>
  <r>
    <x v="5"/>
    <x v="4"/>
    <x v="2"/>
    <x v="13"/>
    <n v="8250"/>
    <x v="39"/>
  </r>
  <r>
    <x v="5"/>
    <x v="5"/>
    <x v="2"/>
    <x v="11"/>
    <n v="6050"/>
    <x v="45"/>
  </r>
  <r>
    <x v="5"/>
    <x v="6"/>
    <x v="2"/>
    <x v="11"/>
    <n v="5550"/>
    <x v="26"/>
  </r>
  <r>
    <x v="5"/>
    <x v="7"/>
    <x v="2"/>
    <x v="6"/>
    <n v="24050"/>
    <x v="7"/>
  </r>
  <r>
    <x v="5"/>
    <x v="8"/>
    <x v="2"/>
    <x v="11"/>
    <n v="12550"/>
    <x v="21"/>
  </r>
  <r>
    <x v="5"/>
    <x v="9"/>
    <x v="2"/>
    <x v="11"/>
    <n v="16050"/>
    <x v="37"/>
  </r>
  <r>
    <x v="6"/>
    <x v="0"/>
    <x v="0"/>
    <x v="25"/>
    <n v="13050"/>
    <x v="68"/>
  </r>
  <r>
    <x v="6"/>
    <x v="1"/>
    <x v="0"/>
    <x v="8"/>
    <n v="8550"/>
    <x v="62"/>
  </r>
  <r>
    <x v="6"/>
    <x v="2"/>
    <x v="0"/>
    <x v="4"/>
    <n v="14050"/>
    <x v="11"/>
  </r>
  <r>
    <x v="6"/>
    <x v="3"/>
    <x v="0"/>
    <x v="15"/>
    <n v="18050"/>
    <x v="55"/>
  </r>
  <r>
    <x v="6"/>
    <x v="4"/>
    <x v="0"/>
    <x v="13"/>
    <n v="8250"/>
    <x v="39"/>
  </r>
  <r>
    <x v="6"/>
    <x v="5"/>
    <x v="0"/>
    <x v="5"/>
    <n v="6050"/>
    <x v="5"/>
  </r>
  <r>
    <x v="6"/>
    <x v="6"/>
    <x v="0"/>
    <x v="5"/>
    <n v="5550"/>
    <x v="6"/>
  </r>
  <r>
    <x v="6"/>
    <x v="7"/>
    <x v="0"/>
    <x v="11"/>
    <n v="24050"/>
    <x v="15"/>
  </r>
  <r>
    <x v="6"/>
    <x v="8"/>
    <x v="0"/>
    <x v="6"/>
    <n v="12550"/>
    <x v="24"/>
  </r>
  <r>
    <x v="6"/>
    <x v="9"/>
    <x v="0"/>
    <x v="7"/>
    <n v="16050"/>
    <x v="8"/>
  </r>
  <r>
    <x v="6"/>
    <x v="0"/>
    <x v="1"/>
    <x v="19"/>
    <n v="13050"/>
    <x v="50"/>
  </r>
  <r>
    <x v="6"/>
    <x v="1"/>
    <x v="1"/>
    <x v="22"/>
    <n v="8550"/>
    <x v="57"/>
  </r>
  <r>
    <x v="6"/>
    <x v="2"/>
    <x v="1"/>
    <x v="3"/>
    <n v="14050"/>
    <x v="18"/>
  </r>
  <r>
    <x v="6"/>
    <x v="3"/>
    <x v="1"/>
    <x v="3"/>
    <n v="18050"/>
    <x v="3"/>
  </r>
  <r>
    <x v="6"/>
    <x v="4"/>
    <x v="1"/>
    <x v="5"/>
    <n v="8250"/>
    <x v="44"/>
  </r>
  <r>
    <x v="6"/>
    <x v="5"/>
    <x v="1"/>
    <x v="6"/>
    <n v="6050"/>
    <x v="14"/>
  </r>
  <r>
    <x v="6"/>
    <x v="6"/>
    <x v="1"/>
    <x v="6"/>
    <n v="5550"/>
    <x v="20"/>
  </r>
  <r>
    <x v="6"/>
    <x v="7"/>
    <x v="1"/>
    <x v="7"/>
    <n v="24050"/>
    <x v="8"/>
  </r>
  <r>
    <x v="6"/>
    <x v="8"/>
    <x v="1"/>
    <x v="11"/>
    <n v="12550"/>
    <x v="21"/>
  </r>
  <r>
    <x v="6"/>
    <x v="9"/>
    <x v="1"/>
    <x v="7"/>
    <n v="16050"/>
    <x v="8"/>
  </r>
  <r>
    <x v="6"/>
    <x v="0"/>
    <x v="2"/>
    <x v="22"/>
    <n v="13050"/>
    <x v="69"/>
  </r>
  <r>
    <x v="6"/>
    <x v="1"/>
    <x v="2"/>
    <x v="11"/>
    <n v="8550"/>
    <x v="70"/>
  </r>
  <r>
    <x v="6"/>
    <x v="2"/>
    <x v="2"/>
    <x v="3"/>
    <n v="14050"/>
    <x v="18"/>
  </r>
  <r>
    <x v="6"/>
    <x v="3"/>
    <x v="2"/>
    <x v="5"/>
    <n v="18050"/>
    <x v="71"/>
  </r>
  <r>
    <x v="6"/>
    <x v="4"/>
    <x v="2"/>
    <x v="5"/>
    <n v="8250"/>
    <x v="44"/>
  </r>
  <r>
    <x v="6"/>
    <x v="5"/>
    <x v="2"/>
    <x v="6"/>
    <n v="6050"/>
    <x v="14"/>
  </r>
  <r>
    <x v="6"/>
    <x v="6"/>
    <x v="2"/>
    <x v="6"/>
    <n v="5550"/>
    <x v="20"/>
  </r>
  <r>
    <x v="6"/>
    <x v="7"/>
    <x v="2"/>
    <x v="6"/>
    <n v="24050"/>
    <x v="7"/>
  </r>
  <r>
    <x v="6"/>
    <x v="8"/>
    <x v="2"/>
    <x v="6"/>
    <n v="12550"/>
    <x v="24"/>
  </r>
  <r>
    <x v="6"/>
    <x v="9"/>
    <x v="2"/>
    <x v="6"/>
    <n v="16050"/>
    <x v="22"/>
  </r>
  <r>
    <x v="7"/>
    <x v="0"/>
    <x v="0"/>
    <x v="26"/>
    <n v="13050"/>
    <x v="72"/>
  </r>
  <r>
    <x v="7"/>
    <x v="1"/>
    <x v="0"/>
    <x v="1"/>
    <n v="8550"/>
    <x v="1"/>
  </r>
  <r>
    <x v="7"/>
    <x v="2"/>
    <x v="0"/>
    <x v="22"/>
    <n v="14050"/>
    <x v="73"/>
  </r>
  <r>
    <x v="7"/>
    <x v="3"/>
    <x v="0"/>
    <x v="16"/>
    <n v="18050"/>
    <x v="63"/>
  </r>
  <r>
    <x v="7"/>
    <x v="4"/>
    <x v="0"/>
    <x v="10"/>
    <n v="8250"/>
    <x v="13"/>
  </r>
  <r>
    <x v="7"/>
    <x v="5"/>
    <x v="0"/>
    <x v="6"/>
    <n v="6050"/>
    <x v="14"/>
  </r>
  <r>
    <x v="7"/>
    <x v="6"/>
    <x v="0"/>
    <x v="13"/>
    <n v="5550"/>
    <x v="36"/>
  </r>
  <r>
    <x v="7"/>
    <x v="7"/>
    <x v="0"/>
    <x v="6"/>
    <n v="24050"/>
    <x v="7"/>
  </r>
  <r>
    <x v="7"/>
    <x v="8"/>
    <x v="0"/>
    <x v="7"/>
    <n v="12550"/>
    <x v="8"/>
  </r>
  <r>
    <x v="7"/>
    <x v="9"/>
    <x v="0"/>
    <x v="7"/>
    <n v="16050"/>
    <x v="8"/>
  </r>
  <r>
    <x v="7"/>
    <x v="0"/>
    <x v="1"/>
    <x v="27"/>
    <n v="13050"/>
    <x v="74"/>
  </r>
  <r>
    <x v="7"/>
    <x v="1"/>
    <x v="1"/>
    <x v="2"/>
    <n v="8550"/>
    <x v="17"/>
  </r>
  <r>
    <x v="7"/>
    <x v="2"/>
    <x v="1"/>
    <x v="4"/>
    <n v="14050"/>
    <x v="11"/>
  </r>
  <r>
    <x v="7"/>
    <x v="3"/>
    <x v="1"/>
    <x v="3"/>
    <n v="18050"/>
    <x v="3"/>
  </r>
  <r>
    <x v="7"/>
    <x v="4"/>
    <x v="1"/>
    <x v="5"/>
    <n v="8250"/>
    <x v="44"/>
  </r>
  <r>
    <x v="7"/>
    <x v="5"/>
    <x v="1"/>
    <x v="6"/>
    <n v="6050"/>
    <x v="14"/>
  </r>
  <r>
    <x v="7"/>
    <x v="6"/>
    <x v="1"/>
    <x v="6"/>
    <n v="5550"/>
    <x v="20"/>
  </r>
  <r>
    <x v="7"/>
    <x v="7"/>
    <x v="1"/>
    <x v="11"/>
    <n v="24050"/>
    <x v="15"/>
  </r>
  <r>
    <x v="7"/>
    <x v="8"/>
    <x v="1"/>
    <x v="7"/>
    <n v="12550"/>
    <x v="8"/>
  </r>
  <r>
    <x v="7"/>
    <x v="9"/>
    <x v="1"/>
    <x v="7"/>
    <n v="16050"/>
    <x v="8"/>
  </r>
  <r>
    <x v="7"/>
    <x v="0"/>
    <x v="2"/>
    <x v="1"/>
    <n v="13050"/>
    <x v="75"/>
  </r>
  <r>
    <x v="7"/>
    <x v="1"/>
    <x v="2"/>
    <x v="3"/>
    <n v="8550"/>
    <x v="76"/>
  </r>
  <r>
    <x v="7"/>
    <x v="2"/>
    <x v="2"/>
    <x v="3"/>
    <n v="14050"/>
    <x v="18"/>
  </r>
  <r>
    <x v="7"/>
    <x v="3"/>
    <x v="2"/>
    <x v="13"/>
    <n v="18050"/>
    <x v="43"/>
  </r>
  <r>
    <x v="7"/>
    <x v="4"/>
    <x v="2"/>
    <x v="10"/>
    <n v="8250"/>
    <x v="13"/>
  </r>
  <r>
    <x v="7"/>
    <x v="5"/>
    <x v="2"/>
    <x v="6"/>
    <n v="6050"/>
    <x v="14"/>
  </r>
  <r>
    <x v="7"/>
    <x v="6"/>
    <x v="2"/>
    <x v="6"/>
    <n v="5550"/>
    <x v="20"/>
  </r>
  <r>
    <x v="7"/>
    <x v="7"/>
    <x v="2"/>
    <x v="11"/>
    <n v="24050"/>
    <x v="15"/>
  </r>
  <r>
    <x v="7"/>
    <x v="8"/>
    <x v="2"/>
    <x v="11"/>
    <n v="12550"/>
    <x v="21"/>
  </r>
  <r>
    <x v="7"/>
    <x v="9"/>
    <x v="2"/>
    <x v="7"/>
    <n v="16050"/>
    <x v="8"/>
  </r>
  <r>
    <x v="8"/>
    <x v="0"/>
    <x v="0"/>
    <x v="28"/>
    <n v="13050"/>
    <x v="77"/>
  </r>
  <r>
    <x v="8"/>
    <x v="1"/>
    <x v="0"/>
    <x v="29"/>
    <n v="8550"/>
    <x v="78"/>
  </r>
  <r>
    <x v="8"/>
    <x v="2"/>
    <x v="0"/>
    <x v="22"/>
    <n v="14050"/>
    <x v="73"/>
  </r>
  <r>
    <x v="8"/>
    <x v="3"/>
    <x v="0"/>
    <x v="4"/>
    <n v="18050"/>
    <x v="33"/>
  </r>
  <r>
    <x v="8"/>
    <x v="4"/>
    <x v="0"/>
    <x v="16"/>
    <n v="8250"/>
    <x v="34"/>
  </r>
  <r>
    <x v="8"/>
    <x v="5"/>
    <x v="0"/>
    <x v="13"/>
    <n v="6050"/>
    <x v="23"/>
  </r>
  <r>
    <x v="8"/>
    <x v="6"/>
    <x v="0"/>
    <x v="6"/>
    <n v="5550"/>
    <x v="20"/>
  </r>
  <r>
    <x v="8"/>
    <x v="7"/>
    <x v="0"/>
    <x v="6"/>
    <n v="24050"/>
    <x v="7"/>
  </r>
  <r>
    <x v="8"/>
    <x v="8"/>
    <x v="0"/>
    <x v="11"/>
    <n v="12550"/>
    <x v="21"/>
  </r>
  <r>
    <x v="8"/>
    <x v="9"/>
    <x v="0"/>
    <x v="7"/>
    <n v="16050"/>
    <x v="8"/>
  </r>
  <r>
    <x v="8"/>
    <x v="0"/>
    <x v="1"/>
    <x v="30"/>
    <n v="13050"/>
    <x v="79"/>
  </r>
  <r>
    <x v="8"/>
    <x v="1"/>
    <x v="1"/>
    <x v="2"/>
    <n v="8550"/>
    <x v="17"/>
  </r>
  <r>
    <x v="8"/>
    <x v="2"/>
    <x v="1"/>
    <x v="16"/>
    <n v="14050"/>
    <x v="80"/>
  </r>
  <r>
    <x v="8"/>
    <x v="3"/>
    <x v="1"/>
    <x v="3"/>
    <n v="18050"/>
    <x v="3"/>
  </r>
  <r>
    <x v="8"/>
    <x v="4"/>
    <x v="1"/>
    <x v="13"/>
    <n v="8250"/>
    <x v="39"/>
  </r>
  <r>
    <x v="8"/>
    <x v="5"/>
    <x v="1"/>
    <x v="5"/>
    <n v="6050"/>
    <x v="5"/>
  </r>
  <r>
    <x v="8"/>
    <x v="6"/>
    <x v="1"/>
    <x v="6"/>
    <n v="5550"/>
    <x v="20"/>
  </r>
  <r>
    <x v="8"/>
    <x v="7"/>
    <x v="1"/>
    <x v="11"/>
    <n v="24050"/>
    <x v="15"/>
  </r>
  <r>
    <x v="8"/>
    <x v="8"/>
    <x v="1"/>
    <x v="7"/>
    <n v="12550"/>
    <x v="8"/>
  </r>
  <r>
    <x v="8"/>
    <x v="9"/>
    <x v="1"/>
    <x v="7"/>
    <n v="16050"/>
    <x v="8"/>
  </r>
  <r>
    <x v="8"/>
    <x v="0"/>
    <x v="2"/>
    <x v="12"/>
    <n v="13050"/>
    <x v="16"/>
  </r>
  <r>
    <x v="8"/>
    <x v="1"/>
    <x v="2"/>
    <x v="3"/>
    <n v="8550"/>
    <x v="76"/>
  </r>
  <r>
    <x v="8"/>
    <x v="2"/>
    <x v="2"/>
    <x v="3"/>
    <n v="14050"/>
    <x v="18"/>
  </r>
  <r>
    <x v="8"/>
    <x v="3"/>
    <x v="2"/>
    <x v="3"/>
    <n v="18050"/>
    <x v="3"/>
  </r>
  <r>
    <x v="8"/>
    <x v="4"/>
    <x v="2"/>
    <x v="13"/>
    <n v="8250"/>
    <x v="39"/>
  </r>
  <r>
    <x v="8"/>
    <x v="5"/>
    <x v="2"/>
    <x v="11"/>
    <n v="6050"/>
    <x v="45"/>
  </r>
  <r>
    <x v="8"/>
    <x v="6"/>
    <x v="2"/>
    <x v="6"/>
    <n v="5550"/>
    <x v="20"/>
  </r>
  <r>
    <x v="8"/>
    <x v="7"/>
    <x v="2"/>
    <x v="11"/>
    <n v="24050"/>
    <x v="15"/>
  </r>
  <r>
    <x v="8"/>
    <x v="8"/>
    <x v="2"/>
    <x v="11"/>
    <n v="12550"/>
    <x v="21"/>
  </r>
  <r>
    <x v="8"/>
    <x v="9"/>
    <x v="2"/>
    <x v="7"/>
    <n v="16050"/>
    <x v="8"/>
  </r>
  <r>
    <x v="9"/>
    <x v="0"/>
    <x v="0"/>
    <x v="31"/>
    <n v="13050"/>
    <x v="81"/>
  </r>
  <r>
    <x v="9"/>
    <x v="1"/>
    <x v="0"/>
    <x v="27"/>
    <n v="8550"/>
    <x v="82"/>
  </r>
  <r>
    <x v="9"/>
    <x v="2"/>
    <x v="0"/>
    <x v="22"/>
    <n v="14050"/>
    <x v="73"/>
  </r>
  <r>
    <x v="9"/>
    <x v="3"/>
    <x v="0"/>
    <x v="4"/>
    <n v="18050"/>
    <x v="33"/>
  </r>
  <r>
    <x v="9"/>
    <x v="4"/>
    <x v="0"/>
    <x v="16"/>
    <n v="8250"/>
    <x v="34"/>
  </r>
  <r>
    <x v="9"/>
    <x v="5"/>
    <x v="0"/>
    <x v="13"/>
    <n v="6050"/>
    <x v="23"/>
  </r>
  <r>
    <x v="9"/>
    <x v="6"/>
    <x v="0"/>
    <x v="5"/>
    <n v="5550"/>
    <x v="6"/>
  </r>
  <r>
    <x v="9"/>
    <x v="7"/>
    <x v="0"/>
    <x v="7"/>
    <n v="24050"/>
    <x v="8"/>
  </r>
  <r>
    <x v="9"/>
    <x v="8"/>
    <x v="0"/>
    <x v="7"/>
    <n v="12550"/>
    <x v="8"/>
  </r>
  <r>
    <x v="9"/>
    <x v="9"/>
    <x v="0"/>
    <x v="7"/>
    <n v="16050"/>
    <x v="8"/>
  </r>
  <r>
    <x v="9"/>
    <x v="0"/>
    <x v="1"/>
    <x v="32"/>
    <n v="13050"/>
    <x v="83"/>
  </r>
  <r>
    <x v="9"/>
    <x v="1"/>
    <x v="1"/>
    <x v="2"/>
    <n v="8550"/>
    <x v="17"/>
  </r>
  <r>
    <x v="9"/>
    <x v="2"/>
    <x v="1"/>
    <x v="2"/>
    <n v="14050"/>
    <x v="2"/>
  </r>
  <r>
    <x v="9"/>
    <x v="3"/>
    <x v="1"/>
    <x v="10"/>
    <n v="18050"/>
    <x v="12"/>
  </r>
  <r>
    <x v="9"/>
    <x v="4"/>
    <x v="1"/>
    <x v="13"/>
    <n v="8250"/>
    <x v="39"/>
  </r>
  <r>
    <x v="9"/>
    <x v="5"/>
    <x v="1"/>
    <x v="5"/>
    <n v="6050"/>
    <x v="5"/>
  </r>
  <r>
    <x v="9"/>
    <x v="6"/>
    <x v="1"/>
    <x v="6"/>
    <n v="5550"/>
    <x v="20"/>
  </r>
  <r>
    <x v="9"/>
    <x v="7"/>
    <x v="1"/>
    <x v="7"/>
    <n v="24050"/>
    <x v="8"/>
  </r>
  <r>
    <x v="9"/>
    <x v="8"/>
    <x v="1"/>
    <x v="7"/>
    <n v="12550"/>
    <x v="8"/>
  </r>
  <r>
    <x v="9"/>
    <x v="9"/>
    <x v="1"/>
    <x v="7"/>
    <n v="16050"/>
    <x v="8"/>
  </r>
  <r>
    <x v="9"/>
    <x v="0"/>
    <x v="2"/>
    <x v="6"/>
    <n v="13050"/>
    <x v="58"/>
  </r>
  <r>
    <x v="9"/>
    <x v="1"/>
    <x v="2"/>
    <x v="10"/>
    <n v="8550"/>
    <x v="59"/>
  </r>
  <r>
    <x v="9"/>
    <x v="2"/>
    <x v="2"/>
    <x v="5"/>
    <n v="14050"/>
    <x v="67"/>
  </r>
  <r>
    <x v="9"/>
    <x v="3"/>
    <x v="2"/>
    <x v="13"/>
    <n v="18050"/>
    <x v="43"/>
  </r>
  <r>
    <x v="9"/>
    <x v="4"/>
    <x v="2"/>
    <x v="5"/>
    <n v="8250"/>
    <x v="44"/>
  </r>
  <r>
    <x v="9"/>
    <x v="5"/>
    <x v="2"/>
    <x v="5"/>
    <n v="6050"/>
    <x v="5"/>
  </r>
  <r>
    <x v="9"/>
    <x v="6"/>
    <x v="2"/>
    <x v="11"/>
    <n v="5550"/>
    <x v="26"/>
  </r>
  <r>
    <x v="9"/>
    <x v="7"/>
    <x v="2"/>
    <x v="11"/>
    <n v="24050"/>
    <x v="15"/>
  </r>
  <r>
    <x v="9"/>
    <x v="8"/>
    <x v="2"/>
    <x v="6"/>
    <n v="12550"/>
    <x v="24"/>
  </r>
  <r>
    <x v="9"/>
    <x v="9"/>
    <x v="2"/>
    <x v="11"/>
    <n v="16050"/>
    <x v="37"/>
  </r>
  <r>
    <x v="10"/>
    <x v="0"/>
    <x v="0"/>
    <x v="33"/>
    <n v="13050"/>
    <x v="84"/>
  </r>
  <r>
    <x v="10"/>
    <x v="1"/>
    <x v="0"/>
    <x v="29"/>
    <n v="8550"/>
    <x v="78"/>
  </r>
  <r>
    <x v="10"/>
    <x v="2"/>
    <x v="0"/>
    <x v="22"/>
    <n v="14050"/>
    <x v="73"/>
  </r>
  <r>
    <x v="10"/>
    <x v="3"/>
    <x v="0"/>
    <x v="2"/>
    <n v="18050"/>
    <x v="48"/>
  </r>
  <r>
    <x v="10"/>
    <x v="4"/>
    <x v="0"/>
    <x v="10"/>
    <n v="8250"/>
    <x v="13"/>
  </r>
  <r>
    <x v="10"/>
    <x v="5"/>
    <x v="0"/>
    <x v="10"/>
    <n v="6050"/>
    <x v="35"/>
  </r>
  <r>
    <x v="10"/>
    <x v="6"/>
    <x v="0"/>
    <x v="10"/>
    <n v="5550"/>
    <x v="49"/>
  </r>
  <r>
    <x v="10"/>
    <x v="7"/>
    <x v="0"/>
    <x v="7"/>
    <n v="24050"/>
    <x v="8"/>
  </r>
  <r>
    <x v="10"/>
    <x v="8"/>
    <x v="0"/>
    <x v="11"/>
    <n v="12550"/>
    <x v="21"/>
  </r>
  <r>
    <x v="10"/>
    <x v="9"/>
    <x v="0"/>
    <x v="7"/>
    <n v="16050"/>
    <x v="8"/>
  </r>
  <r>
    <x v="10"/>
    <x v="0"/>
    <x v="1"/>
    <x v="14"/>
    <n v="13050"/>
    <x v="25"/>
  </r>
  <r>
    <x v="10"/>
    <x v="1"/>
    <x v="1"/>
    <x v="1"/>
    <n v="8550"/>
    <x v="1"/>
  </r>
  <r>
    <x v="10"/>
    <x v="2"/>
    <x v="1"/>
    <x v="4"/>
    <n v="14050"/>
    <x v="11"/>
  </r>
  <r>
    <x v="10"/>
    <x v="3"/>
    <x v="1"/>
    <x v="10"/>
    <n v="18050"/>
    <x v="12"/>
  </r>
  <r>
    <x v="10"/>
    <x v="4"/>
    <x v="1"/>
    <x v="13"/>
    <n v="8250"/>
    <x v="39"/>
  </r>
  <r>
    <x v="10"/>
    <x v="5"/>
    <x v="1"/>
    <x v="5"/>
    <n v="6050"/>
    <x v="5"/>
  </r>
  <r>
    <x v="10"/>
    <x v="6"/>
    <x v="1"/>
    <x v="5"/>
    <n v="5550"/>
    <x v="6"/>
  </r>
  <r>
    <x v="10"/>
    <x v="7"/>
    <x v="1"/>
    <x v="7"/>
    <n v="24050"/>
    <x v="8"/>
  </r>
  <r>
    <x v="10"/>
    <x v="8"/>
    <x v="1"/>
    <x v="11"/>
    <n v="12550"/>
    <x v="21"/>
  </r>
  <r>
    <x v="10"/>
    <x v="9"/>
    <x v="1"/>
    <x v="7"/>
    <n v="16050"/>
    <x v="8"/>
  </r>
  <r>
    <x v="10"/>
    <x v="0"/>
    <x v="2"/>
    <x v="22"/>
    <n v="13050"/>
    <x v="69"/>
  </r>
  <r>
    <x v="10"/>
    <x v="1"/>
    <x v="2"/>
    <x v="3"/>
    <n v="8550"/>
    <x v="76"/>
  </r>
  <r>
    <x v="10"/>
    <x v="2"/>
    <x v="2"/>
    <x v="10"/>
    <n v="14050"/>
    <x v="85"/>
  </r>
  <r>
    <x v="10"/>
    <x v="3"/>
    <x v="2"/>
    <x v="5"/>
    <n v="18050"/>
    <x v="71"/>
  </r>
  <r>
    <x v="10"/>
    <x v="4"/>
    <x v="2"/>
    <x v="5"/>
    <n v="8250"/>
    <x v="44"/>
  </r>
  <r>
    <x v="10"/>
    <x v="5"/>
    <x v="2"/>
    <x v="6"/>
    <n v="6050"/>
    <x v="14"/>
  </r>
  <r>
    <x v="10"/>
    <x v="6"/>
    <x v="2"/>
    <x v="6"/>
    <n v="5550"/>
    <x v="20"/>
  </r>
  <r>
    <x v="10"/>
    <x v="7"/>
    <x v="2"/>
    <x v="7"/>
    <n v="24050"/>
    <x v="8"/>
  </r>
  <r>
    <x v="10"/>
    <x v="8"/>
    <x v="2"/>
    <x v="6"/>
    <n v="12550"/>
    <x v="24"/>
  </r>
  <r>
    <x v="10"/>
    <x v="9"/>
    <x v="2"/>
    <x v="6"/>
    <n v="16050"/>
    <x v="22"/>
  </r>
  <r>
    <x v="11"/>
    <x v="0"/>
    <x v="0"/>
    <x v="23"/>
    <n v="13050"/>
    <x v="61"/>
  </r>
  <r>
    <x v="11"/>
    <x v="1"/>
    <x v="0"/>
    <x v="9"/>
    <n v="8550"/>
    <x v="10"/>
  </r>
  <r>
    <x v="11"/>
    <x v="2"/>
    <x v="0"/>
    <x v="15"/>
    <n v="14050"/>
    <x v="86"/>
  </r>
  <r>
    <x v="11"/>
    <x v="3"/>
    <x v="0"/>
    <x v="4"/>
    <n v="18050"/>
    <x v="33"/>
  </r>
  <r>
    <x v="11"/>
    <x v="4"/>
    <x v="0"/>
    <x v="13"/>
    <n v="8250"/>
    <x v="39"/>
  </r>
  <r>
    <x v="11"/>
    <x v="5"/>
    <x v="0"/>
    <x v="6"/>
    <n v="6050"/>
    <x v="14"/>
  </r>
  <r>
    <x v="11"/>
    <x v="6"/>
    <x v="0"/>
    <x v="10"/>
    <n v="5550"/>
    <x v="49"/>
  </r>
  <r>
    <x v="11"/>
    <x v="7"/>
    <x v="0"/>
    <x v="7"/>
    <n v="24050"/>
    <x v="8"/>
  </r>
  <r>
    <x v="11"/>
    <x v="8"/>
    <x v="0"/>
    <x v="6"/>
    <n v="12550"/>
    <x v="24"/>
  </r>
  <r>
    <x v="11"/>
    <x v="9"/>
    <x v="0"/>
    <x v="11"/>
    <n v="16050"/>
    <x v="37"/>
  </r>
  <r>
    <x v="11"/>
    <x v="0"/>
    <x v="1"/>
    <x v="14"/>
    <n v="13050"/>
    <x v="25"/>
  </r>
  <r>
    <x v="11"/>
    <x v="1"/>
    <x v="1"/>
    <x v="15"/>
    <n v="8550"/>
    <x v="38"/>
  </r>
  <r>
    <x v="11"/>
    <x v="2"/>
    <x v="1"/>
    <x v="4"/>
    <n v="14050"/>
    <x v="11"/>
  </r>
  <r>
    <x v="11"/>
    <x v="3"/>
    <x v="1"/>
    <x v="10"/>
    <n v="18050"/>
    <x v="12"/>
  </r>
  <r>
    <x v="11"/>
    <x v="4"/>
    <x v="1"/>
    <x v="5"/>
    <n v="8250"/>
    <x v="44"/>
  </r>
  <r>
    <x v="11"/>
    <x v="5"/>
    <x v="1"/>
    <x v="11"/>
    <n v="6050"/>
    <x v="45"/>
  </r>
  <r>
    <x v="11"/>
    <x v="6"/>
    <x v="1"/>
    <x v="5"/>
    <n v="5550"/>
    <x v="6"/>
  </r>
  <r>
    <x v="11"/>
    <x v="7"/>
    <x v="1"/>
    <x v="7"/>
    <n v="24050"/>
    <x v="8"/>
  </r>
  <r>
    <x v="11"/>
    <x v="8"/>
    <x v="1"/>
    <x v="11"/>
    <n v="12550"/>
    <x v="21"/>
  </r>
  <r>
    <x v="11"/>
    <x v="9"/>
    <x v="1"/>
    <x v="11"/>
    <n v="16050"/>
    <x v="37"/>
  </r>
  <r>
    <x v="11"/>
    <x v="0"/>
    <x v="2"/>
    <x v="5"/>
    <n v="13050"/>
    <x v="87"/>
  </r>
  <r>
    <x v="11"/>
    <x v="1"/>
    <x v="2"/>
    <x v="3"/>
    <n v="8550"/>
    <x v="76"/>
  </r>
  <r>
    <x v="11"/>
    <x v="2"/>
    <x v="2"/>
    <x v="6"/>
    <n v="14050"/>
    <x v="53"/>
  </r>
  <r>
    <x v="11"/>
    <x v="3"/>
    <x v="2"/>
    <x v="10"/>
    <n v="18050"/>
    <x v="12"/>
  </r>
  <r>
    <x v="11"/>
    <x v="4"/>
    <x v="2"/>
    <x v="5"/>
    <n v="8250"/>
    <x v="44"/>
  </r>
  <r>
    <x v="11"/>
    <x v="5"/>
    <x v="2"/>
    <x v="6"/>
    <n v="6050"/>
    <x v="14"/>
  </r>
  <r>
    <x v="11"/>
    <x v="6"/>
    <x v="2"/>
    <x v="11"/>
    <n v="5550"/>
    <x v="26"/>
  </r>
  <r>
    <x v="11"/>
    <x v="7"/>
    <x v="2"/>
    <x v="7"/>
    <n v="24050"/>
    <x v="8"/>
  </r>
  <r>
    <x v="11"/>
    <x v="8"/>
    <x v="2"/>
    <x v="6"/>
    <n v="12550"/>
    <x v="24"/>
  </r>
  <r>
    <x v="11"/>
    <x v="9"/>
    <x v="2"/>
    <x v="6"/>
    <n v="16050"/>
    <x v="22"/>
  </r>
  <r>
    <x v="12"/>
    <x v="0"/>
    <x v="0"/>
    <x v="25"/>
    <n v="13050"/>
    <x v="68"/>
  </r>
  <r>
    <x v="12"/>
    <x v="1"/>
    <x v="0"/>
    <x v="34"/>
    <n v="8550"/>
    <x v="88"/>
  </r>
  <r>
    <x v="12"/>
    <x v="2"/>
    <x v="0"/>
    <x v="15"/>
    <n v="14050"/>
    <x v="86"/>
  </r>
  <r>
    <x v="12"/>
    <x v="3"/>
    <x v="0"/>
    <x v="4"/>
    <n v="18050"/>
    <x v="33"/>
  </r>
  <r>
    <x v="12"/>
    <x v="4"/>
    <x v="0"/>
    <x v="13"/>
    <n v="8250"/>
    <x v="39"/>
  </r>
  <r>
    <x v="12"/>
    <x v="5"/>
    <x v="0"/>
    <x v="13"/>
    <n v="6050"/>
    <x v="23"/>
  </r>
  <r>
    <x v="12"/>
    <x v="6"/>
    <x v="0"/>
    <x v="5"/>
    <n v="5550"/>
    <x v="6"/>
  </r>
  <r>
    <x v="12"/>
    <x v="7"/>
    <x v="0"/>
    <x v="7"/>
    <n v="24050"/>
    <x v="8"/>
  </r>
  <r>
    <x v="12"/>
    <x v="8"/>
    <x v="0"/>
    <x v="7"/>
    <n v="12550"/>
    <x v="8"/>
  </r>
  <r>
    <x v="12"/>
    <x v="9"/>
    <x v="0"/>
    <x v="6"/>
    <n v="16050"/>
    <x v="22"/>
  </r>
  <r>
    <x v="12"/>
    <x v="0"/>
    <x v="1"/>
    <x v="21"/>
    <n v="13050"/>
    <x v="56"/>
  </r>
  <r>
    <x v="12"/>
    <x v="1"/>
    <x v="1"/>
    <x v="2"/>
    <n v="8550"/>
    <x v="17"/>
  </r>
  <r>
    <x v="12"/>
    <x v="2"/>
    <x v="1"/>
    <x v="3"/>
    <n v="14050"/>
    <x v="18"/>
  </r>
  <r>
    <x v="12"/>
    <x v="3"/>
    <x v="1"/>
    <x v="3"/>
    <n v="18050"/>
    <x v="3"/>
  </r>
  <r>
    <x v="12"/>
    <x v="4"/>
    <x v="1"/>
    <x v="13"/>
    <n v="8250"/>
    <x v="39"/>
  </r>
  <r>
    <x v="12"/>
    <x v="5"/>
    <x v="1"/>
    <x v="5"/>
    <n v="6050"/>
    <x v="5"/>
  </r>
  <r>
    <x v="12"/>
    <x v="6"/>
    <x v="1"/>
    <x v="6"/>
    <n v="5550"/>
    <x v="20"/>
  </r>
  <r>
    <x v="12"/>
    <x v="7"/>
    <x v="1"/>
    <x v="7"/>
    <n v="24050"/>
    <x v="8"/>
  </r>
  <r>
    <x v="12"/>
    <x v="8"/>
    <x v="1"/>
    <x v="7"/>
    <n v="12550"/>
    <x v="8"/>
  </r>
  <r>
    <x v="12"/>
    <x v="9"/>
    <x v="1"/>
    <x v="11"/>
    <n v="16050"/>
    <x v="37"/>
  </r>
  <r>
    <x v="12"/>
    <x v="0"/>
    <x v="2"/>
    <x v="4"/>
    <n v="13050"/>
    <x v="51"/>
  </r>
  <r>
    <x v="12"/>
    <x v="1"/>
    <x v="2"/>
    <x v="10"/>
    <n v="8550"/>
    <x v="59"/>
  </r>
  <r>
    <x v="12"/>
    <x v="2"/>
    <x v="2"/>
    <x v="3"/>
    <n v="14050"/>
    <x v="18"/>
  </r>
  <r>
    <x v="12"/>
    <x v="3"/>
    <x v="2"/>
    <x v="3"/>
    <n v="18050"/>
    <x v="3"/>
  </r>
  <r>
    <x v="12"/>
    <x v="4"/>
    <x v="2"/>
    <x v="13"/>
    <n v="8250"/>
    <x v="39"/>
  </r>
  <r>
    <x v="12"/>
    <x v="5"/>
    <x v="2"/>
    <x v="6"/>
    <n v="6050"/>
    <x v="14"/>
  </r>
  <r>
    <x v="12"/>
    <x v="6"/>
    <x v="2"/>
    <x v="6"/>
    <n v="5550"/>
    <x v="20"/>
  </r>
  <r>
    <x v="12"/>
    <x v="7"/>
    <x v="2"/>
    <x v="7"/>
    <n v="24050"/>
    <x v="8"/>
  </r>
  <r>
    <x v="12"/>
    <x v="8"/>
    <x v="2"/>
    <x v="11"/>
    <n v="12550"/>
    <x v="21"/>
  </r>
  <r>
    <x v="12"/>
    <x v="9"/>
    <x v="2"/>
    <x v="11"/>
    <n v="16050"/>
    <x v="37"/>
  </r>
  <r>
    <x v="13"/>
    <x v="0"/>
    <x v="0"/>
    <x v="35"/>
    <n v="13050"/>
    <x v="89"/>
  </r>
  <r>
    <x v="13"/>
    <x v="1"/>
    <x v="0"/>
    <x v="34"/>
    <n v="8550"/>
    <x v="88"/>
  </r>
  <r>
    <x v="13"/>
    <x v="2"/>
    <x v="0"/>
    <x v="2"/>
    <n v="14050"/>
    <x v="2"/>
  </r>
  <r>
    <x v="13"/>
    <x v="3"/>
    <x v="0"/>
    <x v="15"/>
    <n v="18050"/>
    <x v="55"/>
  </r>
  <r>
    <x v="13"/>
    <x v="4"/>
    <x v="0"/>
    <x v="16"/>
    <n v="8250"/>
    <x v="34"/>
  </r>
  <r>
    <x v="13"/>
    <x v="5"/>
    <x v="0"/>
    <x v="13"/>
    <n v="6050"/>
    <x v="23"/>
  </r>
  <r>
    <x v="13"/>
    <x v="6"/>
    <x v="0"/>
    <x v="5"/>
    <n v="5550"/>
    <x v="6"/>
  </r>
  <r>
    <x v="13"/>
    <x v="7"/>
    <x v="0"/>
    <x v="7"/>
    <n v="24050"/>
    <x v="8"/>
  </r>
  <r>
    <x v="13"/>
    <x v="8"/>
    <x v="0"/>
    <x v="11"/>
    <n v="12550"/>
    <x v="21"/>
  </r>
  <r>
    <x v="13"/>
    <x v="9"/>
    <x v="0"/>
    <x v="7"/>
    <n v="16050"/>
    <x v="8"/>
  </r>
  <r>
    <x v="13"/>
    <x v="0"/>
    <x v="1"/>
    <x v="24"/>
    <n v="13050"/>
    <x v="65"/>
  </r>
  <r>
    <x v="13"/>
    <x v="1"/>
    <x v="1"/>
    <x v="9"/>
    <n v="8550"/>
    <x v="10"/>
  </r>
  <r>
    <x v="13"/>
    <x v="2"/>
    <x v="1"/>
    <x v="3"/>
    <n v="14050"/>
    <x v="18"/>
  </r>
  <r>
    <x v="13"/>
    <x v="3"/>
    <x v="1"/>
    <x v="3"/>
    <n v="18050"/>
    <x v="3"/>
  </r>
  <r>
    <x v="13"/>
    <x v="4"/>
    <x v="1"/>
    <x v="13"/>
    <n v="8250"/>
    <x v="39"/>
  </r>
  <r>
    <x v="13"/>
    <x v="5"/>
    <x v="1"/>
    <x v="6"/>
    <n v="6050"/>
    <x v="14"/>
  </r>
  <r>
    <x v="13"/>
    <x v="6"/>
    <x v="1"/>
    <x v="5"/>
    <n v="5550"/>
    <x v="6"/>
  </r>
  <r>
    <x v="13"/>
    <x v="7"/>
    <x v="1"/>
    <x v="7"/>
    <n v="24050"/>
    <x v="8"/>
  </r>
  <r>
    <x v="13"/>
    <x v="8"/>
    <x v="1"/>
    <x v="7"/>
    <n v="12550"/>
    <x v="8"/>
  </r>
  <r>
    <x v="13"/>
    <x v="9"/>
    <x v="1"/>
    <x v="7"/>
    <n v="16050"/>
    <x v="8"/>
  </r>
  <r>
    <x v="13"/>
    <x v="0"/>
    <x v="2"/>
    <x v="15"/>
    <n v="13050"/>
    <x v="27"/>
  </r>
  <r>
    <x v="13"/>
    <x v="1"/>
    <x v="2"/>
    <x v="3"/>
    <n v="8550"/>
    <x v="76"/>
  </r>
  <r>
    <x v="13"/>
    <x v="2"/>
    <x v="2"/>
    <x v="10"/>
    <n v="14050"/>
    <x v="85"/>
  </r>
  <r>
    <x v="13"/>
    <x v="3"/>
    <x v="2"/>
    <x v="6"/>
    <n v="18050"/>
    <x v="60"/>
  </r>
  <r>
    <x v="13"/>
    <x v="4"/>
    <x v="2"/>
    <x v="5"/>
    <n v="8250"/>
    <x v="44"/>
  </r>
  <r>
    <x v="13"/>
    <x v="5"/>
    <x v="2"/>
    <x v="6"/>
    <n v="6050"/>
    <x v="14"/>
  </r>
  <r>
    <x v="13"/>
    <x v="6"/>
    <x v="2"/>
    <x v="6"/>
    <n v="5550"/>
    <x v="20"/>
  </r>
  <r>
    <x v="13"/>
    <x v="7"/>
    <x v="2"/>
    <x v="11"/>
    <n v="24050"/>
    <x v="15"/>
  </r>
  <r>
    <x v="13"/>
    <x v="8"/>
    <x v="2"/>
    <x v="11"/>
    <n v="12550"/>
    <x v="21"/>
  </r>
  <r>
    <x v="13"/>
    <x v="9"/>
    <x v="2"/>
    <x v="11"/>
    <n v="16050"/>
    <x v="37"/>
  </r>
  <r>
    <x v="14"/>
    <x v="0"/>
    <x v="0"/>
    <x v="28"/>
    <n v="13050"/>
    <x v="77"/>
  </r>
  <r>
    <x v="14"/>
    <x v="1"/>
    <x v="0"/>
    <x v="29"/>
    <n v="8550"/>
    <x v="78"/>
  </r>
  <r>
    <x v="14"/>
    <x v="2"/>
    <x v="0"/>
    <x v="22"/>
    <n v="14050"/>
    <x v="73"/>
  </r>
  <r>
    <x v="14"/>
    <x v="3"/>
    <x v="0"/>
    <x v="4"/>
    <n v="18050"/>
    <x v="33"/>
  </r>
  <r>
    <x v="14"/>
    <x v="4"/>
    <x v="0"/>
    <x v="3"/>
    <n v="8250"/>
    <x v="90"/>
  </r>
  <r>
    <x v="14"/>
    <x v="5"/>
    <x v="0"/>
    <x v="6"/>
    <n v="6050"/>
    <x v="14"/>
  </r>
  <r>
    <x v="14"/>
    <x v="6"/>
    <x v="0"/>
    <x v="5"/>
    <n v="5550"/>
    <x v="6"/>
  </r>
  <r>
    <x v="14"/>
    <x v="7"/>
    <x v="0"/>
    <x v="7"/>
    <n v="24050"/>
    <x v="8"/>
  </r>
  <r>
    <x v="14"/>
    <x v="8"/>
    <x v="0"/>
    <x v="6"/>
    <n v="12550"/>
    <x v="24"/>
  </r>
  <r>
    <x v="14"/>
    <x v="9"/>
    <x v="0"/>
    <x v="11"/>
    <n v="16050"/>
    <x v="37"/>
  </r>
  <r>
    <x v="14"/>
    <x v="0"/>
    <x v="1"/>
    <x v="19"/>
    <n v="13050"/>
    <x v="50"/>
  </r>
  <r>
    <x v="14"/>
    <x v="1"/>
    <x v="1"/>
    <x v="22"/>
    <n v="8550"/>
    <x v="57"/>
  </r>
  <r>
    <x v="14"/>
    <x v="2"/>
    <x v="1"/>
    <x v="4"/>
    <n v="14050"/>
    <x v="11"/>
  </r>
  <r>
    <x v="14"/>
    <x v="3"/>
    <x v="1"/>
    <x v="3"/>
    <n v="18050"/>
    <x v="3"/>
  </r>
  <r>
    <x v="14"/>
    <x v="4"/>
    <x v="1"/>
    <x v="5"/>
    <n v="8250"/>
    <x v="44"/>
  </r>
  <r>
    <x v="14"/>
    <x v="5"/>
    <x v="1"/>
    <x v="11"/>
    <n v="6050"/>
    <x v="45"/>
  </r>
  <r>
    <x v="14"/>
    <x v="6"/>
    <x v="1"/>
    <x v="6"/>
    <n v="5550"/>
    <x v="20"/>
  </r>
  <r>
    <x v="14"/>
    <x v="7"/>
    <x v="1"/>
    <x v="7"/>
    <n v="24050"/>
    <x v="8"/>
  </r>
  <r>
    <x v="14"/>
    <x v="8"/>
    <x v="1"/>
    <x v="11"/>
    <n v="12550"/>
    <x v="21"/>
  </r>
  <r>
    <x v="14"/>
    <x v="9"/>
    <x v="1"/>
    <x v="7"/>
    <n v="16050"/>
    <x v="8"/>
  </r>
  <r>
    <x v="14"/>
    <x v="0"/>
    <x v="2"/>
    <x v="9"/>
    <n v="13050"/>
    <x v="91"/>
  </r>
  <r>
    <x v="14"/>
    <x v="1"/>
    <x v="2"/>
    <x v="10"/>
    <n v="8550"/>
    <x v="59"/>
  </r>
  <r>
    <x v="14"/>
    <x v="2"/>
    <x v="2"/>
    <x v="5"/>
    <n v="14050"/>
    <x v="67"/>
  </r>
  <r>
    <x v="14"/>
    <x v="3"/>
    <x v="2"/>
    <x v="13"/>
    <n v="18050"/>
    <x v="43"/>
  </r>
  <r>
    <x v="14"/>
    <x v="4"/>
    <x v="2"/>
    <x v="6"/>
    <n v="8250"/>
    <x v="19"/>
  </r>
  <r>
    <x v="14"/>
    <x v="5"/>
    <x v="2"/>
    <x v="6"/>
    <n v="6050"/>
    <x v="14"/>
  </r>
  <r>
    <x v="14"/>
    <x v="6"/>
    <x v="2"/>
    <x v="6"/>
    <n v="5550"/>
    <x v="20"/>
  </r>
  <r>
    <x v="14"/>
    <x v="7"/>
    <x v="2"/>
    <x v="7"/>
    <n v="24050"/>
    <x v="8"/>
  </r>
  <r>
    <x v="14"/>
    <x v="8"/>
    <x v="2"/>
    <x v="6"/>
    <n v="12550"/>
    <x v="24"/>
  </r>
  <r>
    <x v="14"/>
    <x v="9"/>
    <x v="2"/>
    <x v="11"/>
    <n v="16050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98FA59-5697-433F-AE41-A3774E90D576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6">
    <pivotField numFmtId="14"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1">
    <i>
      <x/>
    </i>
    <i>
      <x v="3"/>
    </i>
    <i>
      <x v="2"/>
    </i>
    <i>
      <x v="1"/>
    </i>
    <i>
      <x v="4"/>
    </i>
    <i>
      <x v="5"/>
    </i>
    <i>
      <x v="7"/>
    </i>
    <i>
      <x v="6"/>
    </i>
    <i>
      <x v="8"/>
    </i>
    <i>
      <x v="9"/>
    </i>
    <i t="grand">
      <x/>
    </i>
  </rowItems>
  <colItems count="1">
    <i/>
  </colItems>
  <dataFields count="1">
    <dataField name="Sum of Revenue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D4D1C-1D36-4597-8DB9-04A13E821ACD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4" firstHeaderRow="0" firstDataRow="1" firstDataCol="1"/>
  <pivotFields count="6">
    <pivotField numFmtId="14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5" baseField="0" baseItem="0"/>
    <dataField name="Sum of Volume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DA7DD-5A63-4507-B2C0-6CDEF193F481}" name="PivotTable7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B30" firstHeaderRow="1" firstDataRow="1" firstDataCol="1"/>
  <pivotFields count="6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CDE98-1993-4D16-989F-8B7172356A17}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3:B10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py of DS 8 v2.xlsx!Table_2">
        <x15:activeTabTopLevelEntity name="[Tabl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3E5919-A45E-4E87-B363-42047F7FE43B}" name="PivotTable1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2" firstHeaderRow="1" firstDataRow="1" firstDataCol="1" rowPageCount="2" colPageCount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2" hier="1" name="[Table_2].[SKU].&amp;[S04]" cap="S04"/>
    <pageField fld="3" hier="2" name="[Table_2].[City].&amp;[Del]" cap="Del"/>
  </pageFields>
  <dataFields count="1">
    <dataField name="Sum of Volume" fld="1" baseField="0" baseItem="0"/>
  </dataFields>
  <pivotHierarchies count="11">
    <pivotHierarchy dragToData="1"/>
    <pivotHierarchy multipleItemSelectionAllowed="1" dragToData="1">
      <members count="1" level="1">
        <member name="[Table_2].[SKU].&amp;[S04]"/>
      </members>
    </pivotHierarchy>
    <pivotHierarchy multipleItemSelectionAllowed="1" dragToData="1">
      <members count="1" level="1">
        <member name="[Table_2].[City].&amp;[Del]"/>
      </members>
    </pivotHierarchy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py of DS 8 v2.xlsx!Table_2">
        <x15:activeTabTopLevelEntity name="[Tabl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CB748-ED8F-4BD7-A51A-6B23ED38F66A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2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1" name="[Table_2].[SKU].&amp;[S05]" cap="S05"/>
  </pageFields>
  <dataFields count="1">
    <dataField name="Sum of Revenue" fld="0" baseField="0" baseItem="0"/>
  </dataFields>
  <pivotHierarchies count="11">
    <pivotHierarchy dragToData="1"/>
    <pivotHierarchy multipleItemSelectionAllowed="1" dragToData="1">
      <members count="1" level="1">
        <member name="[Table_2].[SKU].&amp;[S05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py of DS 8 v2.xlsx!Table_2">
        <x15:activeTabTopLevelEntity name="[Table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1CFF0-5BB8-47BD-941F-247E3CFBB37F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5" firstHeaderRow="1" firstDataRow="1" firstDataCol="1" rowPageCount="1" colPageCount="1"/>
  <pivotFields count="6">
    <pivotField axis="axisPage" numFmtId="14" multipleItemSelectionAllowed="1" showAll="0">
      <items count="16">
        <item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multipleItemSelectionAllowed="1" showAll="0">
      <items count="4">
        <item h="1" x="2"/>
        <item x="1"/>
        <item h="1" x="0"/>
        <item t="default"/>
      </items>
    </pivotField>
    <pivotField showAll="0">
      <items count="37">
        <item x="7"/>
        <item x="11"/>
        <item x="6"/>
        <item x="5"/>
        <item x="13"/>
        <item x="10"/>
        <item x="3"/>
        <item x="16"/>
        <item x="4"/>
        <item x="2"/>
        <item x="15"/>
        <item x="22"/>
        <item x="9"/>
        <item x="1"/>
        <item x="12"/>
        <item x="34"/>
        <item x="29"/>
        <item x="8"/>
        <item x="27"/>
        <item x="19"/>
        <item x="30"/>
        <item x="32"/>
        <item x="24"/>
        <item x="14"/>
        <item x="21"/>
        <item x="33"/>
        <item x="0"/>
        <item x="28"/>
        <item x="26"/>
        <item x="35"/>
        <item x="25"/>
        <item x="31"/>
        <item x="17"/>
        <item x="23"/>
        <item x="20"/>
        <item x="18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0" hier="-1"/>
  </pageFields>
  <dataFields count="1">
    <dataField name="Sum of Revenue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2EDC9E-15A0-4B42-BF68-AF6D11479A15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6">
    <pivotField axis="axisRow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>
      <items count="93">
        <item x="8"/>
        <item x="26"/>
        <item x="45"/>
        <item x="29"/>
        <item x="70"/>
        <item x="20"/>
        <item x="14"/>
        <item x="21"/>
        <item x="37"/>
        <item x="19"/>
        <item x="6"/>
        <item x="5"/>
        <item x="36"/>
        <item x="15"/>
        <item x="23"/>
        <item x="44"/>
        <item x="24"/>
        <item x="58"/>
        <item x="49"/>
        <item x="53"/>
        <item x="35"/>
        <item x="22"/>
        <item x="39"/>
        <item x="41"/>
        <item x="60"/>
        <item x="64"/>
        <item x="87"/>
        <item x="13"/>
        <item x="67"/>
        <item x="59"/>
        <item x="7"/>
        <item x="90"/>
        <item x="76"/>
        <item x="40"/>
        <item x="71"/>
        <item x="42"/>
        <item x="34"/>
        <item x="28"/>
        <item x="4"/>
        <item x="52"/>
        <item x="85"/>
        <item x="43"/>
        <item x="17"/>
        <item x="66"/>
        <item x="18"/>
        <item x="38"/>
        <item x="12"/>
        <item x="57"/>
        <item x="80"/>
        <item x="10"/>
        <item x="51"/>
        <item x="3"/>
        <item x="1"/>
        <item x="11"/>
        <item x="31"/>
        <item x="63"/>
        <item x="2"/>
        <item x="88"/>
        <item x="27"/>
        <item x="78"/>
        <item x="86"/>
        <item x="69"/>
        <item x="33"/>
        <item x="62"/>
        <item x="82"/>
        <item x="73"/>
        <item x="91"/>
        <item x="48"/>
        <item x="32"/>
        <item x="75"/>
        <item x="55"/>
        <item x="16"/>
        <item x="47"/>
        <item x="9"/>
        <item x="74"/>
        <item x="50"/>
        <item x="79"/>
        <item x="83"/>
        <item x="65"/>
        <item x="25"/>
        <item x="56"/>
        <item x="84"/>
        <item x="0"/>
        <item x="77"/>
        <item x="72"/>
        <item x="89"/>
        <item x="68"/>
        <item x="81"/>
        <item x="30"/>
        <item x="61"/>
        <item x="54"/>
        <item x="46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87C3D-7089-4ED5-9053-5B0250E55101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15" firstHeaderRow="1" firstDataRow="2" firstDataCol="1" rowPageCount="1" colPageCount="1"/>
  <pivotFields count="6">
    <pivotField axis="axisCol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4">
        <item h="1" x="2"/>
        <item x="1"/>
        <item h="1" x="0"/>
        <item t="default"/>
      </items>
    </pivotField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2" hier="-1"/>
  </pageFields>
  <dataFields count="1">
    <dataField name="Sum of Volume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1">
  <tableColumns count="5">
    <tableColumn id="1" xr3:uid="{00000000-0010-0000-0000-000001000000}" name="BU"/>
    <tableColumn id="2" xr3:uid="{00000000-0010-0000-0000-000002000000}" name="SKU"/>
    <tableColumn id="3" xr3:uid="{00000000-0010-0000-0000-000003000000}" name="Brand"/>
    <tableColumn id="4" xr3:uid="{00000000-0010-0000-0000-000004000000}" name="Model"/>
    <tableColumn id="5" xr3:uid="{00000000-0010-0000-0000-000005000000}" name="Avg Price"/>
  </tableColumns>
  <tableStyleInfo name="SKU Mast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451">
  <tableColumns count="7">
    <tableColumn id="1" xr3:uid="{00000000-0010-0000-0100-000001000000}" name="Date"/>
    <tableColumn id="2" xr3:uid="{00000000-0010-0000-0100-000002000000}" name="SKU"/>
    <tableColumn id="3" xr3:uid="{00000000-0010-0000-0100-000003000000}" name="City"/>
    <tableColumn id="4" xr3:uid="{00000000-0010-0000-0100-000004000000}" name="Volume"/>
    <tableColumn id="5" xr3:uid="{B5BCBCFE-40D0-45B3-B1B8-059219349385}" name="Average price" dataDxfId="2">
      <calculatedColumnFormula>VLOOKUP(Table_2[SKU],Table_1[[SKU]:[Avg Price]],4,0)</calculatedColumnFormula>
    </tableColumn>
    <tableColumn id="6" xr3:uid="{018ACC1C-FA19-420E-BD01-4AC17B18D4A7}" name="Revenue" dataDxfId="1">
      <calculatedColumnFormula>Table_2[[#This Row],[Volume]]*Table_2[[#This Row],[Average price]]</calculatedColumnFormula>
    </tableColumn>
    <tableColumn id="7" xr3:uid="{B05E9395-60E4-4EB9-AAB1-E63C9C1307B6}" name="Day" dataDxfId="0">
      <calculatedColumnFormula>TEXT(Table_2[[#This Row],[Date]],"dddd")</calculatedColumnFormula>
    </tableColumn>
  </tableColumns>
  <tableStyleInfo name="Sales Dat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E11" headerRowCount="0">
  <tableColumns count="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8FDFC796-39D6-4FBA-B4CA-DE15CC81F3D6}" name="Column5"/>
  </tableColumns>
  <tableStyleInfo name="OPN STK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showGridLines="0" zoomScale="146" workbookViewId="0">
      <selection activeCell="D3" sqref="D3"/>
    </sheetView>
  </sheetViews>
  <sheetFormatPr defaultColWidth="14.44140625" defaultRowHeight="15" customHeight="1"/>
  <cols>
    <col min="1" max="1" width="7.88671875" customWidth="1"/>
    <col min="2" max="2" width="8.6640625" customWidth="1"/>
    <col min="3" max="3" width="13.6640625" customWidth="1"/>
    <col min="4" max="4" width="12.88671875" customWidth="1"/>
    <col min="5" max="5" width="10.5546875" customWidth="1"/>
    <col min="6" max="26" width="8.6640625" customWidth="1"/>
  </cols>
  <sheetData>
    <row r="1" spans="1:5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>
      <c r="A2" s="1" t="s">
        <v>5</v>
      </c>
      <c r="B2" s="1" t="s">
        <v>6</v>
      </c>
      <c r="C2" s="1" t="s">
        <v>7</v>
      </c>
      <c r="D2" s="1" t="s">
        <v>8</v>
      </c>
      <c r="E2" s="2">
        <v>13050</v>
      </c>
    </row>
    <row r="3" spans="1:5" ht="14.4">
      <c r="A3" s="1" t="s">
        <v>5</v>
      </c>
      <c r="B3" s="1" t="s">
        <v>9</v>
      </c>
      <c r="C3" s="1" t="s">
        <v>7</v>
      </c>
      <c r="D3" s="1" t="s">
        <v>10</v>
      </c>
      <c r="E3" s="2">
        <v>8550</v>
      </c>
    </row>
    <row r="4" spans="1:5" ht="14.4">
      <c r="A4" s="1" t="s">
        <v>5</v>
      </c>
      <c r="B4" s="1" t="s">
        <v>11</v>
      </c>
      <c r="C4" s="1" t="s">
        <v>12</v>
      </c>
      <c r="D4" s="1" t="s">
        <v>13</v>
      </c>
      <c r="E4" s="2">
        <v>14050</v>
      </c>
    </row>
    <row r="5" spans="1:5" ht="14.4">
      <c r="A5" s="1" t="s">
        <v>5</v>
      </c>
      <c r="B5" s="1" t="s">
        <v>14</v>
      </c>
      <c r="C5" s="1" t="s">
        <v>15</v>
      </c>
      <c r="D5" s="1" t="s">
        <v>16</v>
      </c>
      <c r="E5" s="2">
        <v>18050</v>
      </c>
    </row>
    <row r="6" spans="1:5" ht="14.4">
      <c r="A6" s="1" t="s">
        <v>5</v>
      </c>
      <c r="B6" s="1" t="s">
        <v>17</v>
      </c>
      <c r="C6" s="1" t="s">
        <v>18</v>
      </c>
      <c r="D6" s="1" t="s">
        <v>19</v>
      </c>
      <c r="E6" s="2">
        <v>8250</v>
      </c>
    </row>
    <row r="7" spans="1:5" ht="14.4">
      <c r="A7" s="1" t="s">
        <v>5</v>
      </c>
      <c r="B7" s="1" t="s">
        <v>20</v>
      </c>
      <c r="C7" s="1" t="s">
        <v>21</v>
      </c>
      <c r="D7" s="1" t="s">
        <v>22</v>
      </c>
      <c r="E7" s="2">
        <v>6050</v>
      </c>
    </row>
    <row r="8" spans="1:5" ht="14.4">
      <c r="A8" s="1" t="s">
        <v>5</v>
      </c>
      <c r="B8" s="1" t="s">
        <v>23</v>
      </c>
      <c r="C8" s="1" t="s">
        <v>21</v>
      </c>
      <c r="D8" s="1" t="s">
        <v>24</v>
      </c>
      <c r="E8" s="2">
        <v>5550</v>
      </c>
    </row>
    <row r="9" spans="1:5" ht="14.4">
      <c r="A9" s="1" t="s">
        <v>5</v>
      </c>
      <c r="B9" s="1" t="s">
        <v>25</v>
      </c>
      <c r="C9" s="1" t="s">
        <v>26</v>
      </c>
      <c r="D9" s="1" t="s">
        <v>27</v>
      </c>
      <c r="E9" s="2">
        <v>24050</v>
      </c>
    </row>
    <row r="10" spans="1:5" ht="14.4">
      <c r="A10" s="1" t="s">
        <v>5</v>
      </c>
      <c r="B10" s="1" t="s">
        <v>28</v>
      </c>
      <c r="C10" s="1" t="s">
        <v>18</v>
      </c>
      <c r="D10" s="1" t="s">
        <v>29</v>
      </c>
      <c r="E10" s="2">
        <v>12550</v>
      </c>
    </row>
    <row r="11" spans="1:5" ht="14.4">
      <c r="A11" s="1" t="s">
        <v>5</v>
      </c>
      <c r="B11" s="1" t="s">
        <v>30</v>
      </c>
      <c r="C11" s="1" t="s">
        <v>31</v>
      </c>
      <c r="D11" s="1" t="s">
        <v>32</v>
      </c>
      <c r="E11" s="2">
        <v>16050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DA38-CD93-41CD-8E63-4BCB658EF056}">
  <dimension ref="A4:D14"/>
  <sheetViews>
    <sheetView zoomScale="131" zoomScaleNormal="115" workbookViewId="0">
      <selection activeCell="D8" sqref="D8"/>
    </sheetView>
  </sheetViews>
  <sheetFormatPr defaultRowHeight="14.4"/>
  <cols>
    <col min="1" max="1" width="12.44140625" bestFit="1" customWidth="1"/>
    <col min="2" max="2" width="13.44140625" bestFit="1" customWidth="1"/>
    <col min="3" max="3" width="10.33203125" bestFit="1" customWidth="1"/>
    <col min="4" max="4" width="10.109375" bestFit="1" customWidth="1"/>
  </cols>
  <sheetData>
    <row r="4" spans="1:4">
      <c r="A4" s="43" t="s">
        <v>1</v>
      </c>
      <c r="B4" t="s">
        <v>35</v>
      </c>
      <c r="C4" t="s">
        <v>47</v>
      </c>
      <c r="D4" t="s">
        <v>48</v>
      </c>
    </row>
    <row r="5" spans="1:4">
      <c r="A5" s="24" t="s">
        <v>6</v>
      </c>
      <c r="B5" s="25">
        <v>909</v>
      </c>
      <c r="C5">
        <f>B5</f>
        <v>909</v>
      </c>
      <c r="D5" s="30">
        <f>C5/$C$14</f>
        <v>0.36171906088340627</v>
      </c>
    </row>
    <row r="6" spans="1:4">
      <c r="A6" s="26" t="s">
        <v>9</v>
      </c>
      <c r="B6" s="27">
        <v>464</v>
      </c>
      <c r="C6">
        <f>C5+B6</f>
        <v>1373</v>
      </c>
      <c r="D6" s="30">
        <f t="shared" ref="D6:D14" si="0">C6/$C$14</f>
        <v>0.54635893354556309</v>
      </c>
    </row>
    <row r="7" spans="1:4">
      <c r="A7" s="26" t="s">
        <v>11</v>
      </c>
      <c r="B7" s="27">
        <v>342</v>
      </c>
      <c r="C7" s="8">
        <f t="shared" ref="C7:C14" si="1">C6+B7</f>
        <v>1715</v>
      </c>
      <c r="D7" s="30">
        <f t="shared" si="0"/>
        <v>0.68245125348189417</v>
      </c>
    </row>
    <row r="8" spans="1:4">
      <c r="A8" s="26" t="s">
        <v>14</v>
      </c>
      <c r="B8" s="27">
        <v>272</v>
      </c>
      <c r="C8" s="8">
        <f t="shared" si="1"/>
        <v>1987</v>
      </c>
      <c r="D8" s="30">
        <f t="shared" si="0"/>
        <v>0.79068842021488261</v>
      </c>
    </row>
    <row r="9" spans="1:4">
      <c r="A9" s="26" t="s">
        <v>17</v>
      </c>
      <c r="B9" s="27">
        <v>192</v>
      </c>
      <c r="C9" s="8">
        <f t="shared" si="1"/>
        <v>2179</v>
      </c>
      <c r="D9" s="30">
        <f t="shared" si="0"/>
        <v>0.86709112614405093</v>
      </c>
    </row>
    <row r="10" spans="1:4">
      <c r="A10" s="26" t="s">
        <v>20</v>
      </c>
      <c r="B10" s="27">
        <v>119</v>
      </c>
      <c r="C10" s="8">
        <f t="shared" si="1"/>
        <v>2298</v>
      </c>
      <c r="D10" s="30">
        <f t="shared" si="0"/>
        <v>0.91444488658973344</v>
      </c>
    </row>
    <row r="11" spans="1:4">
      <c r="A11" s="26" t="s">
        <v>23</v>
      </c>
      <c r="B11" s="27">
        <v>117</v>
      </c>
      <c r="C11" s="8">
        <f t="shared" si="1"/>
        <v>2415</v>
      </c>
      <c r="D11" s="30">
        <f t="shared" si="0"/>
        <v>0.96100278551532037</v>
      </c>
    </row>
    <row r="12" spans="1:4">
      <c r="A12" s="26" t="s">
        <v>25</v>
      </c>
      <c r="B12" s="27">
        <v>28</v>
      </c>
      <c r="C12" s="8">
        <f t="shared" si="1"/>
        <v>2443</v>
      </c>
      <c r="D12" s="30">
        <f t="shared" si="0"/>
        <v>0.97214484679665736</v>
      </c>
    </row>
    <row r="13" spans="1:4">
      <c r="A13" s="26" t="s">
        <v>28</v>
      </c>
      <c r="B13" s="27">
        <v>40</v>
      </c>
      <c r="C13" s="8">
        <f t="shared" si="1"/>
        <v>2483</v>
      </c>
      <c r="D13" s="30">
        <f t="shared" si="0"/>
        <v>0.98806207719856742</v>
      </c>
    </row>
    <row r="14" spans="1:4">
      <c r="A14" s="26" t="s">
        <v>30</v>
      </c>
      <c r="B14" s="27">
        <v>30</v>
      </c>
      <c r="C14" s="8">
        <f t="shared" si="1"/>
        <v>2513</v>
      </c>
      <c r="D14" s="30">
        <f t="shared" si="0"/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60BF-6E69-4FFC-976B-61445FB9B2DA}">
  <dimension ref="A1:Q15"/>
  <sheetViews>
    <sheetView zoomScale="145" workbookViewId="0">
      <selection activeCell="E18" sqref="E18"/>
    </sheetView>
  </sheetViews>
  <sheetFormatPr defaultRowHeight="14.4"/>
  <cols>
    <col min="1" max="1" width="13.5546875" bestFit="1" customWidth="1"/>
    <col min="2" max="2" width="15" bestFit="1" customWidth="1"/>
    <col min="3" max="10" width="8.88671875" bestFit="1" customWidth="1"/>
    <col min="11" max="16" width="9.88671875" bestFit="1" customWidth="1"/>
    <col min="17" max="17" width="10.6640625" bestFit="1" customWidth="1"/>
    <col min="18" max="18" width="14.21875" bestFit="1" customWidth="1"/>
    <col min="19" max="19" width="13.44140625" bestFit="1" customWidth="1"/>
    <col min="20" max="20" width="14.21875" bestFit="1" customWidth="1"/>
    <col min="21" max="21" width="13.44140625" bestFit="1" customWidth="1"/>
    <col min="22" max="22" width="14.21875" bestFit="1" customWidth="1"/>
    <col min="23" max="23" width="13.44140625" bestFit="1" customWidth="1"/>
    <col min="24" max="24" width="14.21875" bestFit="1" customWidth="1"/>
    <col min="25" max="25" width="13.44140625" bestFit="1" customWidth="1"/>
    <col min="26" max="26" width="14.21875" bestFit="1" customWidth="1"/>
    <col min="27" max="27" width="13.44140625" bestFit="1" customWidth="1"/>
    <col min="28" max="28" width="14.21875" bestFit="1" customWidth="1"/>
    <col min="29" max="29" width="13.44140625" bestFit="1" customWidth="1"/>
    <col min="30" max="30" width="14.21875" bestFit="1" customWidth="1"/>
    <col min="31" max="31" width="13.44140625" bestFit="1" customWidth="1"/>
    <col min="32" max="32" width="19" bestFit="1" customWidth="1"/>
    <col min="33" max="33" width="18.21875" bestFit="1" customWidth="1"/>
  </cols>
  <sheetData>
    <row r="1" spans="1:17">
      <c r="A1" s="39" t="s">
        <v>34</v>
      </c>
      <c r="B1" s="40" t="s">
        <v>37</v>
      </c>
    </row>
    <row r="3" spans="1:17">
      <c r="A3" s="13" t="s">
        <v>49</v>
      </c>
      <c r="B3" s="13" t="s">
        <v>66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</row>
    <row r="4" spans="1:17">
      <c r="A4" s="13" t="s">
        <v>45</v>
      </c>
      <c r="B4" s="51">
        <v>44287</v>
      </c>
      <c r="C4" s="52">
        <v>44288</v>
      </c>
      <c r="D4" s="52">
        <v>44289</v>
      </c>
      <c r="E4" s="52">
        <v>44290</v>
      </c>
      <c r="F4" s="52">
        <v>44291</v>
      </c>
      <c r="G4" s="52">
        <v>44292</v>
      </c>
      <c r="H4" s="52">
        <v>44293</v>
      </c>
      <c r="I4" s="52">
        <v>44294</v>
      </c>
      <c r="J4" s="52">
        <v>44295</v>
      </c>
      <c r="K4" s="52">
        <v>44296</v>
      </c>
      <c r="L4" s="52">
        <v>44297</v>
      </c>
      <c r="M4" s="52">
        <v>44298</v>
      </c>
      <c r="N4" s="52">
        <v>44299</v>
      </c>
      <c r="O4" s="52">
        <v>44300</v>
      </c>
      <c r="P4" s="52">
        <v>44301</v>
      </c>
      <c r="Q4" s="53" t="s">
        <v>41</v>
      </c>
    </row>
    <row r="5" spans="1:17">
      <c r="A5" s="24" t="s">
        <v>6</v>
      </c>
      <c r="B5" s="18">
        <v>17</v>
      </c>
      <c r="C5" s="54">
        <v>23</v>
      </c>
      <c r="D5" s="54">
        <v>23</v>
      </c>
      <c r="E5" s="54">
        <v>19</v>
      </c>
      <c r="F5" s="54">
        <v>24</v>
      </c>
      <c r="G5" s="54">
        <v>22</v>
      </c>
      <c r="H5" s="54">
        <v>19</v>
      </c>
      <c r="I5" s="54">
        <v>18</v>
      </c>
      <c r="J5" s="54">
        <v>20</v>
      </c>
      <c r="K5" s="54">
        <v>21</v>
      </c>
      <c r="L5" s="54">
        <v>23</v>
      </c>
      <c r="M5" s="54">
        <v>23</v>
      </c>
      <c r="N5" s="54">
        <v>24</v>
      </c>
      <c r="O5" s="54">
        <v>22</v>
      </c>
      <c r="P5" s="54">
        <v>19</v>
      </c>
      <c r="Q5" s="25">
        <v>317</v>
      </c>
    </row>
    <row r="6" spans="1:17">
      <c r="A6" s="26" t="s">
        <v>9</v>
      </c>
      <c r="B6" s="31">
        <v>12</v>
      </c>
      <c r="C6" s="55">
        <v>9</v>
      </c>
      <c r="D6" s="55">
        <v>10</v>
      </c>
      <c r="E6" s="55">
        <v>10</v>
      </c>
      <c r="F6" s="55">
        <v>11</v>
      </c>
      <c r="G6" s="55">
        <v>9</v>
      </c>
      <c r="H6" s="55">
        <v>11</v>
      </c>
      <c r="I6" s="55">
        <v>9</v>
      </c>
      <c r="J6" s="55">
        <v>9</v>
      </c>
      <c r="K6" s="55">
        <v>9</v>
      </c>
      <c r="L6" s="55">
        <v>13</v>
      </c>
      <c r="M6" s="55">
        <v>10</v>
      </c>
      <c r="N6" s="55">
        <v>9</v>
      </c>
      <c r="O6" s="55">
        <v>12</v>
      </c>
      <c r="P6" s="55">
        <v>11</v>
      </c>
      <c r="Q6" s="27">
        <v>154</v>
      </c>
    </row>
    <row r="7" spans="1:17">
      <c r="A7" s="26" t="s">
        <v>11</v>
      </c>
      <c r="B7" s="31">
        <v>8</v>
      </c>
      <c r="C7" s="55">
        <v>6</v>
      </c>
      <c r="D7" s="55">
        <v>9</v>
      </c>
      <c r="E7" s="55">
        <v>9</v>
      </c>
      <c r="F7" s="55">
        <v>8</v>
      </c>
      <c r="G7" s="55">
        <v>9</v>
      </c>
      <c r="H7" s="55">
        <v>6</v>
      </c>
      <c r="I7" s="55">
        <v>8</v>
      </c>
      <c r="J7" s="55">
        <v>7</v>
      </c>
      <c r="K7" s="55">
        <v>9</v>
      </c>
      <c r="L7" s="55">
        <v>8</v>
      </c>
      <c r="M7" s="55">
        <v>8</v>
      </c>
      <c r="N7" s="55">
        <v>6</v>
      </c>
      <c r="O7" s="55">
        <v>6</v>
      </c>
      <c r="P7" s="55">
        <v>8</v>
      </c>
      <c r="Q7" s="27">
        <v>115</v>
      </c>
    </row>
    <row r="8" spans="1:17">
      <c r="A8" s="26" t="s">
        <v>14</v>
      </c>
      <c r="B8" s="31">
        <v>5</v>
      </c>
      <c r="C8" s="55">
        <v>5</v>
      </c>
      <c r="D8" s="55">
        <v>5</v>
      </c>
      <c r="E8" s="55">
        <v>6</v>
      </c>
      <c r="F8" s="55">
        <v>8</v>
      </c>
      <c r="G8" s="55">
        <v>7</v>
      </c>
      <c r="H8" s="55">
        <v>6</v>
      </c>
      <c r="I8" s="55">
        <v>6</v>
      </c>
      <c r="J8" s="55">
        <v>6</v>
      </c>
      <c r="K8" s="55">
        <v>5</v>
      </c>
      <c r="L8" s="55">
        <v>5</v>
      </c>
      <c r="M8" s="55">
        <v>5</v>
      </c>
      <c r="N8" s="55">
        <v>6</v>
      </c>
      <c r="O8" s="55">
        <v>6</v>
      </c>
      <c r="P8" s="55">
        <v>6</v>
      </c>
      <c r="Q8" s="27">
        <v>87</v>
      </c>
    </row>
    <row r="9" spans="1:17">
      <c r="A9" s="26" t="s">
        <v>17</v>
      </c>
      <c r="B9" s="31">
        <v>5</v>
      </c>
      <c r="C9" s="55">
        <v>5</v>
      </c>
      <c r="D9" s="55">
        <v>4</v>
      </c>
      <c r="E9" s="55">
        <v>4</v>
      </c>
      <c r="F9" s="55">
        <v>4</v>
      </c>
      <c r="G9" s="55">
        <v>4</v>
      </c>
      <c r="H9" s="55">
        <v>3</v>
      </c>
      <c r="I9" s="55">
        <v>3</v>
      </c>
      <c r="J9" s="55">
        <v>4</v>
      </c>
      <c r="K9" s="55">
        <v>4</v>
      </c>
      <c r="L9" s="55">
        <v>4</v>
      </c>
      <c r="M9" s="55">
        <v>3</v>
      </c>
      <c r="N9" s="55">
        <v>4</v>
      </c>
      <c r="O9" s="55">
        <v>4</v>
      </c>
      <c r="P9" s="55">
        <v>3</v>
      </c>
      <c r="Q9" s="27">
        <v>58</v>
      </c>
    </row>
    <row r="10" spans="1:17">
      <c r="A10" s="26" t="s">
        <v>20</v>
      </c>
      <c r="B10" s="31">
        <v>2</v>
      </c>
      <c r="C10" s="55">
        <v>4</v>
      </c>
      <c r="D10" s="55">
        <v>4</v>
      </c>
      <c r="E10" s="55">
        <v>2</v>
      </c>
      <c r="F10" s="55">
        <v>2</v>
      </c>
      <c r="G10" s="55">
        <v>3</v>
      </c>
      <c r="H10" s="55">
        <v>2</v>
      </c>
      <c r="I10" s="55">
        <v>2</v>
      </c>
      <c r="J10" s="55">
        <v>3</v>
      </c>
      <c r="K10" s="55">
        <v>3</v>
      </c>
      <c r="L10" s="55">
        <v>3</v>
      </c>
      <c r="M10" s="55">
        <v>1</v>
      </c>
      <c r="N10" s="55">
        <v>3</v>
      </c>
      <c r="O10" s="55">
        <v>2</v>
      </c>
      <c r="P10" s="55">
        <v>1</v>
      </c>
      <c r="Q10" s="27">
        <v>37</v>
      </c>
    </row>
    <row r="11" spans="1:17">
      <c r="A11" s="26" t="s">
        <v>23</v>
      </c>
      <c r="B11" s="31">
        <v>3</v>
      </c>
      <c r="C11" s="55">
        <v>1</v>
      </c>
      <c r="D11" s="55">
        <v>3</v>
      </c>
      <c r="E11" s="55">
        <v>3</v>
      </c>
      <c r="F11" s="55">
        <v>3</v>
      </c>
      <c r="G11" s="55">
        <v>2</v>
      </c>
      <c r="H11" s="55">
        <v>2</v>
      </c>
      <c r="I11" s="55">
        <v>2</v>
      </c>
      <c r="J11" s="55">
        <v>2</v>
      </c>
      <c r="K11" s="55">
        <v>2</v>
      </c>
      <c r="L11" s="55">
        <v>3</v>
      </c>
      <c r="M11" s="55">
        <v>3</v>
      </c>
      <c r="N11" s="55">
        <v>2</v>
      </c>
      <c r="O11" s="55">
        <v>3</v>
      </c>
      <c r="P11" s="55">
        <v>2</v>
      </c>
      <c r="Q11" s="27">
        <v>36</v>
      </c>
    </row>
    <row r="12" spans="1:17">
      <c r="A12" s="26" t="s">
        <v>25</v>
      </c>
      <c r="B12" s="31">
        <v>1</v>
      </c>
      <c r="C12" s="55">
        <v>0</v>
      </c>
      <c r="D12" s="55">
        <v>0</v>
      </c>
      <c r="E12" s="55">
        <v>0</v>
      </c>
      <c r="F12" s="55">
        <v>1</v>
      </c>
      <c r="G12" s="55">
        <v>1</v>
      </c>
      <c r="H12" s="55">
        <v>0</v>
      </c>
      <c r="I12" s="55">
        <v>1</v>
      </c>
      <c r="J12" s="55">
        <v>1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27">
        <v>5</v>
      </c>
    </row>
    <row r="13" spans="1:17">
      <c r="A13" s="26" t="s">
        <v>28</v>
      </c>
      <c r="B13" s="31">
        <v>0</v>
      </c>
      <c r="C13" s="55">
        <v>1</v>
      </c>
      <c r="D13" s="55">
        <v>0</v>
      </c>
      <c r="E13" s="55">
        <v>1</v>
      </c>
      <c r="F13" s="55">
        <v>0</v>
      </c>
      <c r="G13" s="55">
        <v>0</v>
      </c>
      <c r="H13" s="55">
        <v>1</v>
      </c>
      <c r="I13" s="55">
        <v>0</v>
      </c>
      <c r="J13" s="55">
        <v>0</v>
      </c>
      <c r="K13" s="55">
        <v>0</v>
      </c>
      <c r="L13" s="55">
        <v>1</v>
      </c>
      <c r="M13" s="55">
        <v>1</v>
      </c>
      <c r="N13" s="55">
        <v>0</v>
      </c>
      <c r="O13" s="55">
        <v>0</v>
      </c>
      <c r="P13" s="55">
        <v>1</v>
      </c>
      <c r="Q13" s="27">
        <v>6</v>
      </c>
    </row>
    <row r="14" spans="1:17">
      <c r="A14" s="26" t="s">
        <v>30</v>
      </c>
      <c r="B14" s="31">
        <v>0</v>
      </c>
      <c r="C14" s="55">
        <v>0</v>
      </c>
      <c r="D14" s="55">
        <v>0</v>
      </c>
      <c r="E14" s="55">
        <v>0</v>
      </c>
      <c r="F14" s="55">
        <v>1</v>
      </c>
      <c r="G14" s="55">
        <v>1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1</v>
      </c>
      <c r="N14" s="55">
        <v>1</v>
      </c>
      <c r="O14" s="55">
        <v>0</v>
      </c>
      <c r="P14" s="55">
        <v>0</v>
      </c>
      <c r="Q14" s="27">
        <v>4</v>
      </c>
    </row>
    <row r="15" spans="1:17">
      <c r="A15" s="28" t="s">
        <v>41</v>
      </c>
      <c r="B15" s="20">
        <v>53</v>
      </c>
      <c r="C15" s="56">
        <v>54</v>
      </c>
      <c r="D15" s="56">
        <v>58</v>
      </c>
      <c r="E15" s="56">
        <v>54</v>
      </c>
      <c r="F15" s="56">
        <v>62</v>
      </c>
      <c r="G15" s="56">
        <v>58</v>
      </c>
      <c r="H15" s="56">
        <v>50</v>
      </c>
      <c r="I15" s="56">
        <v>49</v>
      </c>
      <c r="J15" s="56">
        <v>52</v>
      </c>
      <c r="K15" s="56">
        <v>53</v>
      </c>
      <c r="L15" s="56">
        <v>60</v>
      </c>
      <c r="M15" s="56">
        <v>55</v>
      </c>
      <c r="N15" s="56">
        <v>55</v>
      </c>
      <c r="O15" s="56">
        <v>55</v>
      </c>
      <c r="P15" s="56">
        <v>51</v>
      </c>
      <c r="Q15" s="29">
        <v>819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A2" zoomScale="145" workbookViewId="0">
      <selection activeCell="B22" sqref="A2:G451"/>
    </sheetView>
  </sheetViews>
  <sheetFormatPr defaultColWidth="14.44140625" defaultRowHeight="15" customHeight="1"/>
  <cols>
    <col min="1" max="1" width="10.5546875" customWidth="1"/>
    <col min="2" max="4" width="8.6640625" customWidth="1"/>
    <col min="5" max="5" width="12.21875" bestFit="1" customWidth="1"/>
    <col min="6" max="25" width="8.6640625" customWidth="1"/>
  </cols>
  <sheetData>
    <row r="1" spans="1:7" ht="14.4">
      <c r="A1" s="3" t="s">
        <v>33</v>
      </c>
      <c r="B1" s="1" t="s">
        <v>1</v>
      </c>
      <c r="C1" s="1" t="s">
        <v>34</v>
      </c>
      <c r="D1" s="1" t="s">
        <v>35</v>
      </c>
      <c r="E1" t="s">
        <v>43</v>
      </c>
      <c r="F1" t="s">
        <v>44</v>
      </c>
      <c r="G1" t="s">
        <v>51</v>
      </c>
    </row>
    <row r="2" spans="1:7" ht="14.4">
      <c r="A2" s="3">
        <v>44287</v>
      </c>
      <c r="B2" s="1" t="s">
        <v>6</v>
      </c>
      <c r="C2" s="1" t="s">
        <v>36</v>
      </c>
      <c r="D2" s="1">
        <v>26</v>
      </c>
      <c r="E2">
        <f>VLOOKUP(Table_2[SKU],Table_1[[SKU]:[Avg Price]],4,0)</f>
        <v>13050</v>
      </c>
      <c r="F2">
        <f>Table_2[[#This Row],[Volume]]*Table_2[[#This Row],[Average price]]</f>
        <v>339300</v>
      </c>
      <c r="G2" t="str">
        <f>TEXT(Table_2[[#This Row],[Date]],"dddd")</f>
        <v>Thursday</v>
      </c>
    </row>
    <row r="3" spans="1:7" ht="14.4">
      <c r="A3" s="3">
        <v>44287</v>
      </c>
      <c r="B3" s="1" t="s">
        <v>9</v>
      </c>
      <c r="C3" s="1" t="s">
        <v>36</v>
      </c>
      <c r="D3" s="1">
        <v>13</v>
      </c>
      <c r="E3">
        <f>VLOOKUP(Table_2[SKU],Table_1[[SKU]:[Avg Price]],4,0)</f>
        <v>8550</v>
      </c>
      <c r="F3">
        <f>Table_2[[#This Row],[Volume]]*Table_2[[#This Row],[Average price]]</f>
        <v>111150</v>
      </c>
      <c r="G3" t="str">
        <f>TEXT(Table_2[[#This Row],[Date]],"dddd")</f>
        <v>Thursday</v>
      </c>
    </row>
    <row r="4" spans="1:7" ht="14.4">
      <c r="A4" s="3">
        <v>44287</v>
      </c>
      <c r="B4" s="1" t="s">
        <v>11</v>
      </c>
      <c r="C4" s="1" t="s">
        <v>36</v>
      </c>
      <c r="D4" s="1">
        <v>9</v>
      </c>
      <c r="E4">
        <f>VLOOKUP(Table_2[SKU],Table_1[[SKU]:[Avg Price]],4,0)</f>
        <v>14050</v>
      </c>
      <c r="F4">
        <f>Table_2[[#This Row],[Volume]]*Table_2[[#This Row],[Average price]]</f>
        <v>126450</v>
      </c>
      <c r="G4" t="str">
        <f>TEXT(Table_2[[#This Row],[Date]],"dddd")</f>
        <v>Thursday</v>
      </c>
    </row>
    <row r="5" spans="1:7" ht="14.4">
      <c r="A5" s="3">
        <v>44287</v>
      </c>
      <c r="B5" s="1" t="s">
        <v>14</v>
      </c>
      <c r="C5" s="1" t="s">
        <v>36</v>
      </c>
      <c r="D5" s="1">
        <v>6</v>
      </c>
      <c r="E5">
        <f>VLOOKUP(Table_2[SKU],Table_1[[SKU]:[Avg Price]],4,0)</f>
        <v>18050</v>
      </c>
      <c r="F5">
        <f>Table_2[[#This Row],[Volume]]*Table_2[[#This Row],[Average price]]</f>
        <v>108300</v>
      </c>
      <c r="G5" t="str">
        <f>TEXT(Table_2[[#This Row],[Date]],"dddd")</f>
        <v>Thursday</v>
      </c>
    </row>
    <row r="6" spans="1:7" ht="14.4">
      <c r="A6" s="3">
        <v>44287</v>
      </c>
      <c r="B6" s="1" t="s">
        <v>17</v>
      </c>
      <c r="C6" s="1" t="s">
        <v>36</v>
      </c>
      <c r="D6" s="1">
        <v>8</v>
      </c>
      <c r="E6">
        <f>VLOOKUP(Table_2[SKU],Table_1[[SKU]:[Avg Price]],4,0)</f>
        <v>8250</v>
      </c>
      <c r="F6">
        <f>Table_2[[#This Row],[Volume]]*Table_2[[#This Row],[Average price]]</f>
        <v>66000</v>
      </c>
      <c r="G6" t="str">
        <f>TEXT(Table_2[[#This Row],[Date]],"dddd")</f>
        <v>Thursday</v>
      </c>
    </row>
    <row r="7" spans="1:7" ht="14.4">
      <c r="A7" s="3">
        <v>44287</v>
      </c>
      <c r="B7" s="1" t="s">
        <v>20</v>
      </c>
      <c r="C7" s="1" t="s">
        <v>36</v>
      </c>
      <c r="D7" s="1">
        <v>3</v>
      </c>
      <c r="E7">
        <f>VLOOKUP(Table_2[SKU],Table_1[[SKU]:[Avg Price]],4,0)</f>
        <v>6050</v>
      </c>
      <c r="F7">
        <f>Table_2[[#This Row],[Volume]]*Table_2[[#This Row],[Average price]]</f>
        <v>18150</v>
      </c>
      <c r="G7" t="str">
        <f>TEXT(Table_2[[#This Row],[Date]],"dddd")</f>
        <v>Thursday</v>
      </c>
    </row>
    <row r="8" spans="1:7" ht="14.4">
      <c r="A8" s="3">
        <v>44287</v>
      </c>
      <c r="B8" s="1" t="s">
        <v>23</v>
      </c>
      <c r="C8" s="1" t="s">
        <v>36</v>
      </c>
      <c r="D8" s="1">
        <v>3</v>
      </c>
      <c r="E8">
        <f>VLOOKUP(Table_2[SKU],Table_1[[SKU]:[Avg Price]],4,0)</f>
        <v>5550</v>
      </c>
      <c r="F8">
        <f>Table_2[[#This Row],[Volume]]*Table_2[[#This Row],[Average price]]</f>
        <v>16650</v>
      </c>
      <c r="G8" t="str">
        <f>TEXT(Table_2[[#This Row],[Date]],"dddd")</f>
        <v>Thursday</v>
      </c>
    </row>
    <row r="9" spans="1:7" ht="14.4">
      <c r="A9" s="3">
        <v>44287</v>
      </c>
      <c r="B9" s="1" t="s">
        <v>25</v>
      </c>
      <c r="C9" s="1" t="s">
        <v>36</v>
      </c>
      <c r="D9" s="1">
        <v>2</v>
      </c>
      <c r="E9">
        <f>VLOOKUP(Table_2[SKU],Table_1[[SKU]:[Avg Price]],4,0)</f>
        <v>24050</v>
      </c>
      <c r="F9">
        <f>Table_2[[#This Row],[Volume]]*Table_2[[#This Row],[Average price]]</f>
        <v>48100</v>
      </c>
      <c r="G9" t="str">
        <f>TEXT(Table_2[[#This Row],[Date]],"dddd")</f>
        <v>Thursday</v>
      </c>
    </row>
    <row r="10" spans="1:7" ht="14.4">
      <c r="A10" s="3">
        <v>44287</v>
      </c>
      <c r="B10" s="1" t="s">
        <v>28</v>
      </c>
      <c r="C10" s="1" t="s">
        <v>36</v>
      </c>
      <c r="D10" s="1">
        <v>0</v>
      </c>
      <c r="E10">
        <f>VLOOKUP(Table_2[SKU],Table_1[[SKU]:[Avg Price]],4,0)</f>
        <v>12550</v>
      </c>
      <c r="F10">
        <f>Table_2[[#This Row],[Volume]]*Table_2[[#This Row],[Average price]]</f>
        <v>0</v>
      </c>
      <c r="G10" t="str">
        <f>TEXT(Table_2[[#This Row],[Date]],"dddd")</f>
        <v>Thursday</v>
      </c>
    </row>
    <row r="11" spans="1:7" ht="14.4">
      <c r="A11" s="3">
        <v>44287</v>
      </c>
      <c r="B11" s="1" t="s">
        <v>30</v>
      </c>
      <c r="C11" s="1" t="s">
        <v>36</v>
      </c>
      <c r="D11" s="1">
        <v>0</v>
      </c>
      <c r="E11">
        <f>VLOOKUP(Table_2[SKU],Table_1[[SKU]:[Avg Price]],4,0)</f>
        <v>16050</v>
      </c>
      <c r="F11">
        <f>Table_2[[#This Row],[Volume]]*Table_2[[#This Row],[Average price]]</f>
        <v>0</v>
      </c>
      <c r="G11" t="str">
        <f>TEXT(Table_2[[#This Row],[Date]],"dddd")</f>
        <v>Thursday</v>
      </c>
    </row>
    <row r="12" spans="1:7" ht="14.4">
      <c r="A12" s="3">
        <v>44287</v>
      </c>
      <c r="B12" s="1" t="s">
        <v>6</v>
      </c>
      <c r="C12" s="1" t="s">
        <v>37</v>
      </c>
      <c r="D12" s="1">
        <v>17</v>
      </c>
      <c r="E12">
        <f>VLOOKUP(Table_2[SKU],Table_1[[SKU]:[Avg Price]],4,0)</f>
        <v>13050</v>
      </c>
      <c r="F12">
        <f>Table_2[[#This Row],[Volume]]*Table_2[[#This Row],[Average price]]</f>
        <v>221850</v>
      </c>
      <c r="G12" t="str">
        <f>TEXT(Table_2[[#This Row],[Date]],"dddd")</f>
        <v>Thursday</v>
      </c>
    </row>
    <row r="13" spans="1:7" ht="14.4">
      <c r="A13" s="3">
        <v>44287</v>
      </c>
      <c r="B13" s="1" t="s">
        <v>9</v>
      </c>
      <c r="C13" s="1" t="s">
        <v>37</v>
      </c>
      <c r="D13" s="1">
        <v>12</v>
      </c>
      <c r="E13">
        <f>VLOOKUP(Table_2[SKU],Table_1[[SKU]:[Avg Price]],4,0)</f>
        <v>8550</v>
      </c>
      <c r="F13">
        <f>Table_2[[#This Row],[Volume]]*Table_2[[#This Row],[Average price]]</f>
        <v>102600</v>
      </c>
      <c r="G13" t="str">
        <f>TEXT(Table_2[[#This Row],[Date]],"dddd")</f>
        <v>Thursday</v>
      </c>
    </row>
    <row r="14" spans="1:7" ht="14.4">
      <c r="A14" s="3">
        <v>44287</v>
      </c>
      <c r="B14" s="1" t="s">
        <v>11</v>
      </c>
      <c r="C14" s="1" t="s">
        <v>37</v>
      </c>
      <c r="D14" s="1">
        <v>8</v>
      </c>
      <c r="E14">
        <f>VLOOKUP(Table_2[SKU],Table_1[[SKU]:[Avg Price]],4,0)</f>
        <v>14050</v>
      </c>
      <c r="F14">
        <f>Table_2[[#This Row],[Volume]]*Table_2[[#This Row],[Average price]]</f>
        <v>112400</v>
      </c>
      <c r="G14" t="str">
        <f>TEXT(Table_2[[#This Row],[Date]],"dddd")</f>
        <v>Thursday</v>
      </c>
    </row>
    <row r="15" spans="1:7" ht="14.4">
      <c r="A15" s="3">
        <v>44287</v>
      </c>
      <c r="B15" s="1" t="s">
        <v>14</v>
      </c>
      <c r="C15" s="1" t="s">
        <v>37</v>
      </c>
      <c r="D15" s="1">
        <v>5</v>
      </c>
      <c r="E15">
        <f>VLOOKUP(Table_2[SKU],Table_1[[SKU]:[Avg Price]],4,0)</f>
        <v>18050</v>
      </c>
      <c r="F15">
        <f>Table_2[[#This Row],[Volume]]*Table_2[[#This Row],[Average price]]</f>
        <v>90250</v>
      </c>
      <c r="G15" t="str">
        <f>TEXT(Table_2[[#This Row],[Date]],"dddd")</f>
        <v>Thursday</v>
      </c>
    </row>
    <row r="16" spans="1:7" ht="14.4">
      <c r="A16" s="3">
        <v>44287</v>
      </c>
      <c r="B16" s="1" t="s">
        <v>17</v>
      </c>
      <c r="C16" s="1" t="s">
        <v>37</v>
      </c>
      <c r="D16" s="1">
        <v>5</v>
      </c>
      <c r="E16">
        <f>VLOOKUP(Table_2[SKU],Table_1[[SKU]:[Avg Price]],4,0)</f>
        <v>8250</v>
      </c>
      <c r="F16">
        <f>Table_2[[#This Row],[Volume]]*Table_2[[#This Row],[Average price]]</f>
        <v>41250</v>
      </c>
      <c r="G16" t="str">
        <f>TEXT(Table_2[[#This Row],[Date]],"dddd")</f>
        <v>Thursday</v>
      </c>
    </row>
    <row r="17" spans="1:7" ht="14.4">
      <c r="A17" s="3">
        <v>44287</v>
      </c>
      <c r="B17" s="1" t="s">
        <v>20</v>
      </c>
      <c r="C17" s="1" t="s">
        <v>37</v>
      </c>
      <c r="D17" s="1">
        <v>2</v>
      </c>
      <c r="E17">
        <f>VLOOKUP(Table_2[SKU],Table_1[[SKU]:[Avg Price]],4,0)</f>
        <v>6050</v>
      </c>
      <c r="F17">
        <f>Table_2[[#This Row],[Volume]]*Table_2[[#This Row],[Average price]]</f>
        <v>12100</v>
      </c>
      <c r="G17" t="str">
        <f>TEXT(Table_2[[#This Row],[Date]],"dddd")</f>
        <v>Thursday</v>
      </c>
    </row>
    <row r="18" spans="1:7" ht="14.4">
      <c r="A18" s="3">
        <v>44287</v>
      </c>
      <c r="B18" s="1" t="s">
        <v>23</v>
      </c>
      <c r="C18" s="1" t="s">
        <v>37</v>
      </c>
      <c r="D18" s="1">
        <v>3</v>
      </c>
      <c r="E18">
        <f>VLOOKUP(Table_2[SKU],Table_1[[SKU]:[Avg Price]],4,0)</f>
        <v>5550</v>
      </c>
      <c r="F18">
        <f>Table_2[[#This Row],[Volume]]*Table_2[[#This Row],[Average price]]</f>
        <v>16650</v>
      </c>
      <c r="G18" t="str">
        <f>TEXT(Table_2[[#This Row],[Date]],"dddd")</f>
        <v>Thursday</v>
      </c>
    </row>
    <row r="19" spans="1:7" ht="14.4">
      <c r="A19" s="3">
        <v>44287</v>
      </c>
      <c r="B19" s="1" t="s">
        <v>25</v>
      </c>
      <c r="C19" s="1" t="s">
        <v>37</v>
      </c>
      <c r="D19" s="1">
        <v>1</v>
      </c>
      <c r="E19">
        <f>VLOOKUP(Table_2[SKU],Table_1[[SKU]:[Avg Price]],4,0)</f>
        <v>24050</v>
      </c>
      <c r="F19">
        <f>Table_2[[#This Row],[Volume]]*Table_2[[#This Row],[Average price]]</f>
        <v>24050</v>
      </c>
      <c r="G19" t="str">
        <f>TEXT(Table_2[[#This Row],[Date]],"dddd")</f>
        <v>Thursday</v>
      </c>
    </row>
    <row r="20" spans="1:7" ht="14.4">
      <c r="A20" s="3">
        <v>44287</v>
      </c>
      <c r="B20" s="1" t="s">
        <v>28</v>
      </c>
      <c r="C20" s="1" t="s">
        <v>37</v>
      </c>
      <c r="D20" s="1">
        <v>0</v>
      </c>
      <c r="E20">
        <f>VLOOKUP(Table_2[SKU],Table_1[[SKU]:[Avg Price]],4,0)</f>
        <v>12550</v>
      </c>
      <c r="F20">
        <f>Table_2[[#This Row],[Volume]]*Table_2[[#This Row],[Average price]]</f>
        <v>0</v>
      </c>
      <c r="G20" t="str">
        <f>TEXT(Table_2[[#This Row],[Date]],"dddd")</f>
        <v>Thursday</v>
      </c>
    </row>
    <row r="21" spans="1:7" ht="15.75" customHeight="1">
      <c r="A21" s="3">
        <v>44287</v>
      </c>
      <c r="B21" s="1" t="s">
        <v>30</v>
      </c>
      <c r="C21" s="1" t="s">
        <v>37</v>
      </c>
      <c r="D21" s="1">
        <v>0</v>
      </c>
      <c r="E21">
        <f>VLOOKUP(Table_2[SKU],Table_1[[SKU]:[Avg Price]],4,0)</f>
        <v>16050</v>
      </c>
      <c r="F21">
        <f>Table_2[[#This Row],[Volume]]*Table_2[[#This Row],[Average price]]</f>
        <v>0</v>
      </c>
      <c r="G21" t="str">
        <f>TEXT(Table_2[[#This Row],[Date]],"dddd")</f>
        <v>Thursday</v>
      </c>
    </row>
    <row r="22" spans="1:7" ht="15.75" customHeight="1">
      <c r="A22" s="3">
        <v>44287</v>
      </c>
      <c r="B22" s="1" t="s">
        <v>6</v>
      </c>
      <c r="C22" s="1" t="s">
        <v>38</v>
      </c>
      <c r="D22" s="1">
        <v>14</v>
      </c>
      <c r="E22">
        <f>VLOOKUP(Table_2[SKU],Table_1[[SKU]:[Avg Price]],4,0)</f>
        <v>13050</v>
      </c>
      <c r="F22">
        <f>Table_2[[#This Row],[Volume]]*Table_2[[#This Row],[Average price]]</f>
        <v>182700</v>
      </c>
      <c r="G22" t="str">
        <f>TEXT(Table_2[[#This Row],[Date]],"dddd")</f>
        <v>Thursday</v>
      </c>
    </row>
    <row r="23" spans="1:7" ht="15.75" customHeight="1">
      <c r="A23" s="3">
        <v>44287</v>
      </c>
      <c r="B23" s="1" t="s">
        <v>9</v>
      </c>
      <c r="C23" s="1" t="s">
        <v>38</v>
      </c>
      <c r="D23" s="1">
        <v>9</v>
      </c>
      <c r="E23">
        <f>VLOOKUP(Table_2[SKU],Table_1[[SKU]:[Avg Price]],4,0)</f>
        <v>8550</v>
      </c>
      <c r="F23">
        <f>Table_2[[#This Row],[Volume]]*Table_2[[#This Row],[Average price]]</f>
        <v>76950</v>
      </c>
      <c r="G23" t="str">
        <f>TEXT(Table_2[[#This Row],[Date]],"dddd")</f>
        <v>Thursday</v>
      </c>
    </row>
    <row r="24" spans="1:7" ht="15.75" customHeight="1">
      <c r="A24" s="3">
        <v>44287</v>
      </c>
      <c r="B24" s="1" t="s">
        <v>11</v>
      </c>
      <c r="C24" s="1" t="s">
        <v>38</v>
      </c>
      <c r="D24" s="1">
        <v>6</v>
      </c>
      <c r="E24">
        <f>VLOOKUP(Table_2[SKU],Table_1[[SKU]:[Avg Price]],4,0)</f>
        <v>14050</v>
      </c>
      <c r="F24">
        <f>Table_2[[#This Row],[Volume]]*Table_2[[#This Row],[Average price]]</f>
        <v>84300</v>
      </c>
      <c r="G24" t="str">
        <f>TEXT(Table_2[[#This Row],[Date]],"dddd")</f>
        <v>Thursday</v>
      </c>
    </row>
    <row r="25" spans="1:7" ht="15.75" customHeight="1">
      <c r="A25" s="3">
        <v>44287</v>
      </c>
      <c r="B25" s="1" t="s">
        <v>14</v>
      </c>
      <c r="C25" s="1" t="s">
        <v>38</v>
      </c>
      <c r="D25" s="1">
        <v>5</v>
      </c>
      <c r="E25">
        <f>VLOOKUP(Table_2[SKU],Table_1[[SKU]:[Avg Price]],4,0)</f>
        <v>18050</v>
      </c>
      <c r="F25">
        <f>Table_2[[#This Row],[Volume]]*Table_2[[#This Row],[Average price]]</f>
        <v>90250</v>
      </c>
      <c r="G25" t="str">
        <f>TEXT(Table_2[[#This Row],[Date]],"dddd")</f>
        <v>Thursday</v>
      </c>
    </row>
    <row r="26" spans="1:7" ht="15.75" customHeight="1">
      <c r="A26" s="3">
        <v>44287</v>
      </c>
      <c r="B26" s="1" t="s">
        <v>17</v>
      </c>
      <c r="C26" s="1" t="s">
        <v>38</v>
      </c>
      <c r="D26" s="1">
        <v>2</v>
      </c>
      <c r="E26">
        <f>VLOOKUP(Table_2[SKU],Table_1[[SKU]:[Avg Price]],4,0)</f>
        <v>8250</v>
      </c>
      <c r="F26">
        <f>Table_2[[#This Row],[Volume]]*Table_2[[#This Row],[Average price]]</f>
        <v>16500</v>
      </c>
      <c r="G26" t="str">
        <f>TEXT(Table_2[[#This Row],[Date]],"dddd")</f>
        <v>Thursday</v>
      </c>
    </row>
    <row r="27" spans="1:7" ht="15.75" customHeight="1">
      <c r="A27" s="3">
        <v>44287</v>
      </c>
      <c r="B27" s="1" t="s">
        <v>20</v>
      </c>
      <c r="C27" s="1" t="s">
        <v>38</v>
      </c>
      <c r="D27" s="1">
        <v>2</v>
      </c>
      <c r="E27">
        <f>VLOOKUP(Table_2[SKU],Table_1[[SKU]:[Avg Price]],4,0)</f>
        <v>6050</v>
      </c>
      <c r="F27">
        <f>Table_2[[#This Row],[Volume]]*Table_2[[#This Row],[Average price]]</f>
        <v>12100</v>
      </c>
      <c r="G27" t="str">
        <f>TEXT(Table_2[[#This Row],[Date]],"dddd")</f>
        <v>Thursday</v>
      </c>
    </row>
    <row r="28" spans="1:7" ht="15.75" customHeight="1">
      <c r="A28" s="3">
        <v>44287</v>
      </c>
      <c r="B28" s="1" t="s">
        <v>23</v>
      </c>
      <c r="C28" s="1" t="s">
        <v>38</v>
      </c>
      <c r="D28" s="1">
        <v>2</v>
      </c>
      <c r="E28">
        <f>VLOOKUP(Table_2[SKU],Table_1[[SKU]:[Avg Price]],4,0)</f>
        <v>5550</v>
      </c>
      <c r="F28">
        <f>Table_2[[#This Row],[Volume]]*Table_2[[#This Row],[Average price]]</f>
        <v>11100</v>
      </c>
      <c r="G28" t="str">
        <f>TEXT(Table_2[[#This Row],[Date]],"dddd")</f>
        <v>Thursday</v>
      </c>
    </row>
    <row r="29" spans="1:7" ht="15.75" customHeight="1">
      <c r="A29" s="3">
        <v>44287</v>
      </c>
      <c r="B29" s="1" t="s">
        <v>25</v>
      </c>
      <c r="C29" s="1" t="s">
        <v>38</v>
      </c>
      <c r="D29" s="1">
        <v>1</v>
      </c>
      <c r="E29">
        <f>VLOOKUP(Table_2[SKU],Table_1[[SKU]:[Avg Price]],4,0)</f>
        <v>24050</v>
      </c>
      <c r="F29">
        <f>Table_2[[#This Row],[Volume]]*Table_2[[#This Row],[Average price]]</f>
        <v>24050</v>
      </c>
      <c r="G29" t="str">
        <f>TEXT(Table_2[[#This Row],[Date]],"dddd")</f>
        <v>Thursday</v>
      </c>
    </row>
    <row r="30" spans="1:7" ht="15.75" customHeight="1">
      <c r="A30" s="3">
        <v>44287</v>
      </c>
      <c r="B30" s="1" t="s">
        <v>28</v>
      </c>
      <c r="C30" s="1" t="s">
        <v>38</v>
      </c>
      <c r="D30" s="1">
        <v>1</v>
      </c>
      <c r="E30">
        <f>VLOOKUP(Table_2[SKU],Table_1[[SKU]:[Avg Price]],4,0)</f>
        <v>12550</v>
      </c>
      <c r="F30">
        <f>Table_2[[#This Row],[Volume]]*Table_2[[#This Row],[Average price]]</f>
        <v>12550</v>
      </c>
      <c r="G30" t="str">
        <f>TEXT(Table_2[[#This Row],[Date]],"dddd")</f>
        <v>Thursday</v>
      </c>
    </row>
    <row r="31" spans="1:7" ht="15.75" customHeight="1">
      <c r="A31" s="3">
        <v>44287</v>
      </c>
      <c r="B31" s="1" t="s">
        <v>30</v>
      </c>
      <c r="C31" s="1" t="s">
        <v>38</v>
      </c>
      <c r="D31" s="1">
        <v>2</v>
      </c>
      <c r="E31">
        <f>VLOOKUP(Table_2[SKU],Table_1[[SKU]:[Avg Price]],4,0)</f>
        <v>16050</v>
      </c>
      <c r="F31">
        <f>Table_2[[#This Row],[Volume]]*Table_2[[#This Row],[Average price]]</f>
        <v>32100</v>
      </c>
      <c r="G31" t="str">
        <f>TEXT(Table_2[[#This Row],[Date]],"dddd")</f>
        <v>Thursday</v>
      </c>
    </row>
    <row r="32" spans="1:7" ht="15.75" customHeight="1">
      <c r="A32" s="3">
        <v>44288</v>
      </c>
      <c r="B32" s="1" t="s">
        <v>6</v>
      </c>
      <c r="C32" s="1" t="s">
        <v>36</v>
      </c>
      <c r="D32" s="1">
        <v>26</v>
      </c>
      <c r="E32">
        <f>VLOOKUP(Table_2[SKU],Table_1[[SKU]:[Avg Price]],4,0)</f>
        <v>13050</v>
      </c>
      <c r="F32">
        <f>Table_2[[#This Row],[Volume]]*Table_2[[#This Row],[Average price]]</f>
        <v>339300</v>
      </c>
      <c r="G32" t="str">
        <f>TEXT(Table_2[[#This Row],[Date]],"dddd")</f>
        <v>Friday</v>
      </c>
    </row>
    <row r="33" spans="1:7" ht="15.75" customHeight="1">
      <c r="A33" s="3">
        <v>44288</v>
      </c>
      <c r="B33" s="1" t="s">
        <v>9</v>
      </c>
      <c r="C33" s="1" t="s">
        <v>36</v>
      </c>
      <c r="D33" s="1">
        <v>12</v>
      </c>
      <c r="E33">
        <f>VLOOKUP(Table_2[SKU],Table_1[[SKU]:[Avg Price]],4,0)</f>
        <v>8550</v>
      </c>
      <c r="F33">
        <f>Table_2[[#This Row],[Volume]]*Table_2[[#This Row],[Average price]]</f>
        <v>102600</v>
      </c>
      <c r="G33" t="str">
        <f>TEXT(Table_2[[#This Row],[Date]],"dddd")</f>
        <v>Friday</v>
      </c>
    </row>
    <row r="34" spans="1:7" ht="15.75" customHeight="1">
      <c r="A34" s="3">
        <v>44288</v>
      </c>
      <c r="B34" s="1" t="s">
        <v>11</v>
      </c>
      <c r="C34" s="1" t="s">
        <v>36</v>
      </c>
      <c r="D34" s="1">
        <v>9</v>
      </c>
      <c r="E34">
        <f>VLOOKUP(Table_2[SKU],Table_1[[SKU]:[Avg Price]],4,0)</f>
        <v>14050</v>
      </c>
      <c r="F34">
        <f>Table_2[[#This Row],[Volume]]*Table_2[[#This Row],[Average price]]</f>
        <v>126450</v>
      </c>
      <c r="G34" t="str">
        <f>TEXT(Table_2[[#This Row],[Date]],"dddd")</f>
        <v>Friday</v>
      </c>
    </row>
    <row r="35" spans="1:7" ht="15.75" customHeight="1">
      <c r="A35" s="3">
        <v>44288</v>
      </c>
      <c r="B35" s="1" t="s">
        <v>14</v>
      </c>
      <c r="C35" s="1" t="s">
        <v>36</v>
      </c>
      <c r="D35" s="1">
        <v>6</v>
      </c>
      <c r="E35">
        <f>VLOOKUP(Table_2[SKU],Table_1[[SKU]:[Avg Price]],4,0)</f>
        <v>18050</v>
      </c>
      <c r="F35">
        <f>Table_2[[#This Row],[Volume]]*Table_2[[#This Row],[Average price]]</f>
        <v>108300</v>
      </c>
      <c r="G35" t="str">
        <f>TEXT(Table_2[[#This Row],[Date]],"dddd")</f>
        <v>Friday</v>
      </c>
    </row>
    <row r="36" spans="1:7" ht="15.75" customHeight="1">
      <c r="A36" s="3">
        <v>44288</v>
      </c>
      <c r="B36" s="1" t="s">
        <v>17</v>
      </c>
      <c r="C36" s="1" t="s">
        <v>36</v>
      </c>
      <c r="D36" s="1">
        <v>8</v>
      </c>
      <c r="E36">
        <f>VLOOKUP(Table_2[SKU],Table_1[[SKU]:[Avg Price]],4,0)</f>
        <v>8250</v>
      </c>
      <c r="F36">
        <f>Table_2[[#This Row],[Volume]]*Table_2[[#This Row],[Average price]]</f>
        <v>66000</v>
      </c>
      <c r="G36" t="str">
        <f>TEXT(Table_2[[#This Row],[Date]],"dddd")</f>
        <v>Friday</v>
      </c>
    </row>
    <row r="37" spans="1:7" ht="15.75" customHeight="1">
      <c r="A37" s="3">
        <v>44288</v>
      </c>
      <c r="B37" s="1" t="s">
        <v>20</v>
      </c>
      <c r="C37" s="1" t="s">
        <v>36</v>
      </c>
      <c r="D37" s="1">
        <v>4</v>
      </c>
      <c r="E37">
        <f>VLOOKUP(Table_2[SKU],Table_1[[SKU]:[Avg Price]],4,0)</f>
        <v>6050</v>
      </c>
      <c r="F37">
        <f>Table_2[[#This Row],[Volume]]*Table_2[[#This Row],[Average price]]</f>
        <v>24200</v>
      </c>
      <c r="G37" t="str">
        <f>TEXT(Table_2[[#This Row],[Date]],"dddd")</f>
        <v>Friday</v>
      </c>
    </row>
    <row r="38" spans="1:7" ht="15.75" customHeight="1">
      <c r="A38" s="3">
        <v>44288</v>
      </c>
      <c r="B38" s="1" t="s">
        <v>23</v>
      </c>
      <c r="C38" s="1" t="s">
        <v>36</v>
      </c>
      <c r="D38" s="1">
        <v>3</v>
      </c>
      <c r="E38">
        <f>VLOOKUP(Table_2[SKU],Table_1[[SKU]:[Avg Price]],4,0)</f>
        <v>5550</v>
      </c>
      <c r="F38">
        <f>Table_2[[#This Row],[Volume]]*Table_2[[#This Row],[Average price]]</f>
        <v>16650</v>
      </c>
      <c r="G38" t="str">
        <f>TEXT(Table_2[[#This Row],[Date]],"dddd")</f>
        <v>Friday</v>
      </c>
    </row>
    <row r="39" spans="1:7" ht="15.75" customHeight="1">
      <c r="A39" s="3">
        <v>44288</v>
      </c>
      <c r="B39" s="1" t="s">
        <v>25</v>
      </c>
      <c r="C39" s="1" t="s">
        <v>36</v>
      </c>
      <c r="D39" s="1">
        <v>0</v>
      </c>
      <c r="E39">
        <f>VLOOKUP(Table_2[SKU],Table_1[[SKU]:[Avg Price]],4,0)</f>
        <v>24050</v>
      </c>
      <c r="F39">
        <f>Table_2[[#This Row],[Volume]]*Table_2[[#This Row],[Average price]]</f>
        <v>0</v>
      </c>
      <c r="G39" t="str">
        <f>TEXT(Table_2[[#This Row],[Date]],"dddd")</f>
        <v>Friday</v>
      </c>
    </row>
    <row r="40" spans="1:7" ht="15.75" customHeight="1">
      <c r="A40" s="3">
        <v>44288</v>
      </c>
      <c r="B40" s="1" t="s">
        <v>28</v>
      </c>
      <c r="C40" s="1" t="s">
        <v>36</v>
      </c>
      <c r="D40" s="1">
        <v>2</v>
      </c>
      <c r="E40">
        <f>VLOOKUP(Table_2[SKU],Table_1[[SKU]:[Avg Price]],4,0)</f>
        <v>12550</v>
      </c>
      <c r="F40">
        <f>Table_2[[#This Row],[Volume]]*Table_2[[#This Row],[Average price]]</f>
        <v>25100</v>
      </c>
      <c r="G40" t="str">
        <f>TEXT(Table_2[[#This Row],[Date]],"dddd")</f>
        <v>Friday</v>
      </c>
    </row>
    <row r="41" spans="1:7" ht="15.75" customHeight="1">
      <c r="A41" s="3">
        <v>44288</v>
      </c>
      <c r="B41" s="1" t="s">
        <v>30</v>
      </c>
      <c r="C41" s="1" t="s">
        <v>36</v>
      </c>
      <c r="D41" s="1">
        <v>0</v>
      </c>
      <c r="E41">
        <f>VLOOKUP(Table_2[SKU],Table_1[[SKU]:[Avg Price]],4,0)</f>
        <v>16050</v>
      </c>
      <c r="F41">
        <f>Table_2[[#This Row],[Volume]]*Table_2[[#This Row],[Average price]]</f>
        <v>0</v>
      </c>
      <c r="G41" t="str">
        <f>TEXT(Table_2[[#This Row],[Date]],"dddd")</f>
        <v>Friday</v>
      </c>
    </row>
    <row r="42" spans="1:7" ht="15.75" customHeight="1">
      <c r="A42" s="3">
        <v>44288</v>
      </c>
      <c r="B42" s="1" t="s">
        <v>6</v>
      </c>
      <c r="C42" s="1" t="s">
        <v>37</v>
      </c>
      <c r="D42" s="1">
        <v>23</v>
      </c>
      <c r="E42">
        <f>VLOOKUP(Table_2[SKU],Table_1[[SKU]:[Avg Price]],4,0)</f>
        <v>13050</v>
      </c>
      <c r="F42">
        <f>Table_2[[#This Row],[Volume]]*Table_2[[#This Row],[Average price]]</f>
        <v>300150</v>
      </c>
      <c r="G42" t="str">
        <f>TEXT(Table_2[[#This Row],[Date]],"dddd")</f>
        <v>Friday</v>
      </c>
    </row>
    <row r="43" spans="1:7" ht="15.75" customHeight="1">
      <c r="A43" s="3">
        <v>44288</v>
      </c>
      <c r="B43" s="1" t="s">
        <v>9</v>
      </c>
      <c r="C43" s="1" t="s">
        <v>37</v>
      </c>
      <c r="D43" s="1">
        <v>9</v>
      </c>
      <c r="E43">
        <f>VLOOKUP(Table_2[SKU],Table_1[[SKU]:[Avg Price]],4,0)</f>
        <v>8550</v>
      </c>
      <c r="F43">
        <f>Table_2[[#This Row],[Volume]]*Table_2[[#This Row],[Average price]]</f>
        <v>76950</v>
      </c>
      <c r="G43" t="str">
        <f>TEXT(Table_2[[#This Row],[Date]],"dddd")</f>
        <v>Friday</v>
      </c>
    </row>
    <row r="44" spans="1:7" ht="15.75" customHeight="1">
      <c r="A44" s="3">
        <v>44288</v>
      </c>
      <c r="B44" s="1" t="s">
        <v>11</v>
      </c>
      <c r="C44" s="1" t="s">
        <v>37</v>
      </c>
      <c r="D44" s="1">
        <v>6</v>
      </c>
      <c r="E44">
        <f>VLOOKUP(Table_2[SKU],Table_1[[SKU]:[Avg Price]],4,0)</f>
        <v>14050</v>
      </c>
      <c r="F44">
        <f>Table_2[[#This Row],[Volume]]*Table_2[[#This Row],[Average price]]</f>
        <v>84300</v>
      </c>
      <c r="G44" t="str">
        <f>TEXT(Table_2[[#This Row],[Date]],"dddd")</f>
        <v>Friday</v>
      </c>
    </row>
    <row r="45" spans="1:7" ht="15.75" customHeight="1">
      <c r="A45" s="3">
        <v>44288</v>
      </c>
      <c r="B45" s="1" t="s">
        <v>14</v>
      </c>
      <c r="C45" s="1" t="s">
        <v>37</v>
      </c>
      <c r="D45" s="1">
        <v>5</v>
      </c>
      <c r="E45">
        <f>VLOOKUP(Table_2[SKU],Table_1[[SKU]:[Avg Price]],4,0)</f>
        <v>18050</v>
      </c>
      <c r="F45">
        <f>Table_2[[#This Row],[Volume]]*Table_2[[#This Row],[Average price]]</f>
        <v>90250</v>
      </c>
      <c r="G45" t="str">
        <f>TEXT(Table_2[[#This Row],[Date]],"dddd")</f>
        <v>Friday</v>
      </c>
    </row>
    <row r="46" spans="1:7" ht="15.75" customHeight="1">
      <c r="A46" s="3">
        <v>44288</v>
      </c>
      <c r="B46" s="1" t="s">
        <v>17</v>
      </c>
      <c r="C46" s="1" t="s">
        <v>37</v>
      </c>
      <c r="D46" s="1">
        <v>5</v>
      </c>
      <c r="E46">
        <f>VLOOKUP(Table_2[SKU],Table_1[[SKU]:[Avg Price]],4,0)</f>
        <v>8250</v>
      </c>
      <c r="F46">
        <f>Table_2[[#This Row],[Volume]]*Table_2[[#This Row],[Average price]]</f>
        <v>41250</v>
      </c>
      <c r="G46" t="str">
        <f>TEXT(Table_2[[#This Row],[Date]],"dddd")</f>
        <v>Friday</v>
      </c>
    </row>
    <row r="47" spans="1:7" ht="15.75" customHeight="1">
      <c r="A47" s="3">
        <v>44288</v>
      </c>
      <c r="B47" s="1" t="s">
        <v>20</v>
      </c>
      <c r="C47" s="1" t="s">
        <v>37</v>
      </c>
      <c r="D47" s="1">
        <v>4</v>
      </c>
      <c r="E47">
        <f>VLOOKUP(Table_2[SKU],Table_1[[SKU]:[Avg Price]],4,0)</f>
        <v>6050</v>
      </c>
      <c r="F47">
        <f>Table_2[[#This Row],[Volume]]*Table_2[[#This Row],[Average price]]</f>
        <v>24200</v>
      </c>
      <c r="G47" t="str">
        <f>TEXT(Table_2[[#This Row],[Date]],"dddd")</f>
        <v>Friday</v>
      </c>
    </row>
    <row r="48" spans="1:7" ht="15.75" customHeight="1">
      <c r="A48" s="3">
        <v>44288</v>
      </c>
      <c r="B48" s="1" t="s">
        <v>23</v>
      </c>
      <c r="C48" s="1" t="s">
        <v>37</v>
      </c>
      <c r="D48" s="1">
        <v>1</v>
      </c>
      <c r="E48">
        <f>VLOOKUP(Table_2[SKU],Table_1[[SKU]:[Avg Price]],4,0)</f>
        <v>5550</v>
      </c>
      <c r="F48">
        <f>Table_2[[#This Row],[Volume]]*Table_2[[#This Row],[Average price]]</f>
        <v>5550</v>
      </c>
      <c r="G48" t="str">
        <f>TEXT(Table_2[[#This Row],[Date]],"dddd")</f>
        <v>Friday</v>
      </c>
    </row>
    <row r="49" spans="1:7" ht="15.75" customHeight="1">
      <c r="A49" s="3">
        <v>44288</v>
      </c>
      <c r="B49" s="1" t="s">
        <v>25</v>
      </c>
      <c r="C49" s="1" t="s">
        <v>37</v>
      </c>
      <c r="D49" s="1">
        <v>0</v>
      </c>
      <c r="E49">
        <f>VLOOKUP(Table_2[SKU],Table_1[[SKU]:[Avg Price]],4,0)</f>
        <v>24050</v>
      </c>
      <c r="F49">
        <f>Table_2[[#This Row],[Volume]]*Table_2[[#This Row],[Average price]]</f>
        <v>0</v>
      </c>
      <c r="G49" t="str">
        <f>TEXT(Table_2[[#This Row],[Date]],"dddd")</f>
        <v>Friday</v>
      </c>
    </row>
    <row r="50" spans="1:7" ht="15.75" customHeight="1">
      <c r="A50" s="3">
        <v>44288</v>
      </c>
      <c r="B50" s="1" t="s">
        <v>28</v>
      </c>
      <c r="C50" s="1" t="s">
        <v>37</v>
      </c>
      <c r="D50" s="1">
        <v>1</v>
      </c>
      <c r="E50">
        <f>VLOOKUP(Table_2[SKU],Table_1[[SKU]:[Avg Price]],4,0)</f>
        <v>12550</v>
      </c>
      <c r="F50">
        <f>Table_2[[#This Row],[Volume]]*Table_2[[#This Row],[Average price]]</f>
        <v>12550</v>
      </c>
      <c r="G50" t="str">
        <f>TEXT(Table_2[[#This Row],[Date]],"dddd")</f>
        <v>Friday</v>
      </c>
    </row>
    <row r="51" spans="1:7" ht="15.75" customHeight="1">
      <c r="A51" s="3">
        <v>44288</v>
      </c>
      <c r="B51" s="1" t="s">
        <v>30</v>
      </c>
      <c r="C51" s="1" t="s">
        <v>37</v>
      </c>
      <c r="D51" s="1">
        <v>0</v>
      </c>
      <c r="E51">
        <f>VLOOKUP(Table_2[SKU],Table_1[[SKU]:[Avg Price]],4,0)</f>
        <v>16050</v>
      </c>
      <c r="F51">
        <f>Table_2[[#This Row],[Volume]]*Table_2[[#This Row],[Average price]]</f>
        <v>0</v>
      </c>
      <c r="G51" t="str">
        <f>TEXT(Table_2[[#This Row],[Date]],"dddd")</f>
        <v>Friday</v>
      </c>
    </row>
    <row r="52" spans="1:7" ht="15.75" customHeight="1">
      <c r="A52" s="3">
        <v>44288</v>
      </c>
      <c r="B52" s="1" t="s">
        <v>6</v>
      </c>
      <c r="C52" s="1" t="s">
        <v>38</v>
      </c>
      <c r="D52" s="1">
        <v>10</v>
      </c>
      <c r="E52">
        <f>VLOOKUP(Table_2[SKU],Table_1[[SKU]:[Avg Price]],4,0)</f>
        <v>13050</v>
      </c>
      <c r="F52">
        <f>Table_2[[#This Row],[Volume]]*Table_2[[#This Row],[Average price]]</f>
        <v>130500</v>
      </c>
      <c r="G52" t="str">
        <f>TEXT(Table_2[[#This Row],[Date]],"dddd")</f>
        <v>Friday</v>
      </c>
    </row>
    <row r="53" spans="1:7" ht="15.75" customHeight="1">
      <c r="A53" s="3">
        <v>44288</v>
      </c>
      <c r="B53" s="1" t="s">
        <v>9</v>
      </c>
      <c r="C53" s="1" t="s">
        <v>38</v>
      </c>
      <c r="D53" s="1">
        <v>7</v>
      </c>
      <c r="E53">
        <f>VLOOKUP(Table_2[SKU],Table_1[[SKU]:[Avg Price]],4,0)</f>
        <v>8550</v>
      </c>
      <c r="F53">
        <f>Table_2[[#This Row],[Volume]]*Table_2[[#This Row],[Average price]]</f>
        <v>59850</v>
      </c>
      <c r="G53" t="str">
        <f>TEXT(Table_2[[#This Row],[Date]],"dddd")</f>
        <v>Friday</v>
      </c>
    </row>
    <row r="54" spans="1:7" ht="15.75" customHeight="1">
      <c r="A54" s="3">
        <v>44288</v>
      </c>
      <c r="B54" s="1" t="s">
        <v>11</v>
      </c>
      <c r="C54" s="1" t="s">
        <v>38</v>
      </c>
      <c r="D54" s="1">
        <v>6</v>
      </c>
      <c r="E54">
        <f>VLOOKUP(Table_2[SKU],Table_1[[SKU]:[Avg Price]],4,0)</f>
        <v>14050</v>
      </c>
      <c r="F54">
        <f>Table_2[[#This Row],[Volume]]*Table_2[[#This Row],[Average price]]</f>
        <v>84300</v>
      </c>
      <c r="G54" t="str">
        <f>TEXT(Table_2[[#This Row],[Date]],"dddd")</f>
        <v>Friday</v>
      </c>
    </row>
    <row r="55" spans="1:7" ht="15.75" customHeight="1">
      <c r="A55" s="3">
        <v>44288</v>
      </c>
      <c r="B55" s="1" t="s">
        <v>14</v>
      </c>
      <c r="C55" s="1" t="s">
        <v>38</v>
      </c>
      <c r="D55" s="1">
        <v>5</v>
      </c>
      <c r="E55">
        <f>VLOOKUP(Table_2[SKU],Table_1[[SKU]:[Avg Price]],4,0)</f>
        <v>18050</v>
      </c>
      <c r="F55">
        <f>Table_2[[#This Row],[Volume]]*Table_2[[#This Row],[Average price]]</f>
        <v>90250</v>
      </c>
      <c r="G55" t="str">
        <f>TEXT(Table_2[[#This Row],[Date]],"dddd")</f>
        <v>Friday</v>
      </c>
    </row>
    <row r="56" spans="1:7" ht="15.75" customHeight="1">
      <c r="A56" s="3">
        <v>44288</v>
      </c>
      <c r="B56" s="1" t="s">
        <v>17</v>
      </c>
      <c r="C56" s="1" t="s">
        <v>38</v>
      </c>
      <c r="D56" s="1">
        <v>1</v>
      </c>
      <c r="E56">
        <f>VLOOKUP(Table_2[SKU],Table_1[[SKU]:[Avg Price]],4,0)</f>
        <v>8250</v>
      </c>
      <c r="F56">
        <f>Table_2[[#This Row],[Volume]]*Table_2[[#This Row],[Average price]]</f>
        <v>8250</v>
      </c>
      <c r="G56" t="str">
        <f>TEXT(Table_2[[#This Row],[Date]],"dddd")</f>
        <v>Friday</v>
      </c>
    </row>
    <row r="57" spans="1:7" ht="15.75" customHeight="1">
      <c r="A57" s="3">
        <v>44288</v>
      </c>
      <c r="B57" s="1" t="s">
        <v>20</v>
      </c>
      <c r="C57" s="1" t="s">
        <v>38</v>
      </c>
      <c r="D57" s="1">
        <v>2</v>
      </c>
      <c r="E57">
        <f>VLOOKUP(Table_2[SKU],Table_1[[SKU]:[Avg Price]],4,0)</f>
        <v>6050</v>
      </c>
      <c r="F57">
        <f>Table_2[[#This Row],[Volume]]*Table_2[[#This Row],[Average price]]</f>
        <v>12100</v>
      </c>
      <c r="G57" t="str">
        <f>TEXT(Table_2[[#This Row],[Date]],"dddd")</f>
        <v>Friday</v>
      </c>
    </row>
    <row r="58" spans="1:7" ht="15.75" customHeight="1">
      <c r="A58" s="3">
        <v>44288</v>
      </c>
      <c r="B58" s="1" t="s">
        <v>23</v>
      </c>
      <c r="C58" s="1" t="s">
        <v>38</v>
      </c>
      <c r="D58" s="1">
        <v>2</v>
      </c>
      <c r="E58">
        <f>VLOOKUP(Table_2[SKU],Table_1[[SKU]:[Avg Price]],4,0)</f>
        <v>5550</v>
      </c>
      <c r="F58">
        <f>Table_2[[#This Row],[Volume]]*Table_2[[#This Row],[Average price]]</f>
        <v>11100</v>
      </c>
      <c r="G58" t="str">
        <f>TEXT(Table_2[[#This Row],[Date]],"dddd")</f>
        <v>Friday</v>
      </c>
    </row>
    <row r="59" spans="1:7" ht="15.75" customHeight="1">
      <c r="A59" s="3">
        <v>44288</v>
      </c>
      <c r="B59" s="1" t="s">
        <v>25</v>
      </c>
      <c r="C59" s="1" t="s">
        <v>38</v>
      </c>
      <c r="D59" s="1">
        <v>0</v>
      </c>
      <c r="E59">
        <f>VLOOKUP(Table_2[SKU],Table_1[[SKU]:[Avg Price]],4,0)</f>
        <v>24050</v>
      </c>
      <c r="F59">
        <f>Table_2[[#This Row],[Volume]]*Table_2[[#This Row],[Average price]]</f>
        <v>0</v>
      </c>
      <c r="G59" t="str">
        <f>TEXT(Table_2[[#This Row],[Date]],"dddd")</f>
        <v>Friday</v>
      </c>
    </row>
    <row r="60" spans="1:7" ht="15.75" customHeight="1">
      <c r="A60" s="3">
        <v>44288</v>
      </c>
      <c r="B60" s="1" t="s">
        <v>28</v>
      </c>
      <c r="C60" s="1" t="s">
        <v>38</v>
      </c>
      <c r="D60" s="1">
        <v>2</v>
      </c>
      <c r="E60">
        <f>VLOOKUP(Table_2[SKU],Table_1[[SKU]:[Avg Price]],4,0)</f>
        <v>12550</v>
      </c>
      <c r="F60">
        <f>Table_2[[#This Row],[Volume]]*Table_2[[#This Row],[Average price]]</f>
        <v>25100</v>
      </c>
      <c r="G60" t="str">
        <f>TEXT(Table_2[[#This Row],[Date]],"dddd")</f>
        <v>Friday</v>
      </c>
    </row>
    <row r="61" spans="1:7" ht="15.75" customHeight="1">
      <c r="A61" s="3">
        <v>44288</v>
      </c>
      <c r="B61" s="1" t="s">
        <v>30</v>
      </c>
      <c r="C61" s="1" t="s">
        <v>38</v>
      </c>
      <c r="D61" s="1">
        <v>2</v>
      </c>
      <c r="E61">
        <f>VLOOKUP(Table_2[SKU],Table_1[[SKU]:[Avg Price]],4,0)</f>
        <v>16050</v>
      </c>
      <c r="F61">
        <f>Table_2[[#This Row],[Volume]]*Table_2[[#This Row],[Average price]]</f>
        <v>32100</v>
      </c>
      <c r="G61" t="str">
        <f>TEXT(Table_2[[#This Row],[Date]],"dddd")</f>
        <v>Friday</v>
      </c>
    </row>
    <row r="62" spans="1:7" ht="15.75" customHeight="1">
      <c r="A62" s="3">
        <v>44289</v>
      </c>
      <c r="B62" s="1" t="s">
        <v>6</v>
      </c>
      <c r="C62" s="1" t="s">
        <v>36</v>
      </c>
      <c r="D62" s="1">
        <v>34</v>
      </c>
      <c r="E62">
        <f>VLOOKUP(Table_2[SKU],Table_1[[SKU]:[Avg Price]],4,0)</f>
        <v>13050</v>
      </c>
      <c r="F62">
        <f>Table_2[[#This Row],[Volume]]*Table_2[[#This Row],[Average price]]</f>
        <v>443700</v>
      </c>
      <c r="G62" t="str">
        <f>TEXT(Table_2[[#This Row],[Date]],"dddd")</f>
        <v>Saturday</v>
      </c>
    </row>
    <row r="63" spans="1:7" ht="15.75" customHeight="1">
      <c r="A63" s="3">
        <v>44289</v>
      </c>
      <c r="B63" s="1" t="s">
        <v>9</v>
      </c>
      <c r="C63" s="1" t="s">
        <v>36</v>
      </c>
      <c r="D63" s="1">
        <v>14</v>
      </c>
      <c r="E63">
        <f>VLOOKUP(Table_2[SKU],Table_1[[SKU]:[Avg Price]],4,0)</f>
        <v>8550</v>
      </c>
      <c r="F63">
        <f>Table_2[[#This Row],[Volume]]*Table_2[[#This Row],[Average price]]</f>
        <v>119700</v>
      </c>
      <c r="G63" t="str">
        <f>TEXT(Table_2[[#This Row],[Date]],"dddd")</f>
        <v>Saturday</v>
      </c>
    </row>
    <row r="64" spans="1:7" ht="15.75" customHeight="1">
      <c r="A64" s="3">
        <v>44289</v>
      </c>
      <c r="B64" s="1" t="s">
        <v>11</v>
      </c>
      <c r="C64" s="1" t="s">
        <v>36</v>
      </c>
      <c r="D64" s="1">
        <v>12</v>
      </c>
      <c r="E64">
        <f>VLOOKUP(Table_2[SKU],Table_1[[SKU]:[Avg Price]],4,0)</f>
        <v>14050</v>
      </c>
      <c r="F64">
        <f>Table_2[[#This Row],[Volume]]*Table_2[[#This Row],[Average price]]</f>
        <v>168600</v>
      </c>
      <c r="G64" t="str">
        <f>TEXT(Table_2[[#This Row],[Date]],"dddd")</f>
        <v>Saturday</v>
      </c>
    </row>
    <row r="65" spans="1:7" ht="15.75" customHeight="1">
      <c r="A65" s="3">
        <v>44289</v>
      </c>
      <c r="B65" s="1" t="s">
        <v>14</v>
      </c>
      <c r="C65" s="1" t="s">
        <v>36</v>
      </c>
      <c r="D65" s="1">
        <v>8</v>
      </c>
      <c r="E65">
        <f>VLOOKUP(Table_2[SKU],Table_1[[SKU]:[Avg Price]],4,0)</f>
        <v>18050</v>
      </c>
      <c r="F65">
        <f>Table_2[[#This Row],[Volume]]*Table_2[[#This Row],[Average price]]</f>
        <v>144400</v>
      </c>
      <c r="G65" t="str">
        <f>TEXT(Table_2[[#This Row],[Date]],"dddd")</f>
        <v>Saturday</v>
      </c>
    </row>
    <row r="66" spans="1:7" ht="15.75" customHeight="1">
      <c r="A66" s="3">
        <v>44289</v>
      </c>
      <c r="B66" s="1" t="s">
        <v>17</v>
      </c>
      <c r="C66" s="1" t="s">
        <v>36</v>
      </c>
      <c r="D66" s="1">
        <v>7</v>
      </c>
      <c r="E66">
        <f>VLOOKUP(Table_2[SKU],Table_1[[SKU]:[Avg Price]],4,0)</f>
        <v>8250</v>
      </c>
      <c r="F66">
        <f>Table_2[[#This Row],[Volume]]*Table_2[[#This Row],[Average price]]</f>
        <v>57750</v>
      </c>
      <c r="G66" t="str">
        <f>TEXT(Table_2[[#This Row],[Date]],"dddd")</f>
        <v>Saturday</v>
      </c>
    </row>
    <row r="67" spans="1:7" ht="15.75" customHeight="1">
      <c r="A67" s="3">
        <v>44289</v>
      </c>
      <c r="B67" s="1" t="s">
        <v>20</v>
      </c>
      <c r="C67" s="1" t="s">
        <v>36</v>
      </c>
      <c r="D67" s="1">
        <v>5</v>
      </c>
      <c r="E67">
        <f>VLOOKUP(Table_2[SKU],Table_1[[SKU]:[Avg Price]],4,0)</f>
        <v>6050</v>
      </c>
      <c r="F67">
        <f>Table_2[[#This Row],[Volume]]*Table_2[[#This Row],[Average price]]</f>
        <v>30250</v>
      </c>
      <c r="G67" t="str">
        <f>TEXT(Table_2[[#This Row],[Date]],"dddd")</f>
        <v>Saturday</v>
      </c>
    </row>
    <row r="68" spans="1:7" ht="15.75" customHeight="1">
      <c r="A68" s="3">
        <v>44289</v>
      </c>
      <c r="B68" s="1" t="s">
        <v>23</v>
      </c>
      <c r="C68" s="1" t="s">
        <v>36</v>
      </c>
      <c r="D68" s="1">
        <v>4</v>
      </c>
      <c r="E68">
        <f>VLOOKUP(Table_2[SKU],Table_1[[SKU]:[Avg Price]],4,0)</f>
        <v>5550</v>
      </c>
      <c r="F68">
        <f>Table_2[[#This Row],[Volume]]*Table_2[[#This Row],[Average price]]</f>
        <v>22200</v>
      </c>
      <c r="G68" t="str">
        <f>TEXT(Table_2[[#This Row],[Date]],"dddd")</f>
        <v>Saturday</v>
      </c>
    </row>
    <row r="69" spans="1:7" ht="15.75" customHeight="1">
      <c r="A69" s="3">
        <v>44289</v>
      </c>
      <c r="B69" s="1" t="s">
        <v>25</v>
      </c>
      <c r="C69" s="1" t="s">
        <v>36</v>
      </c>
      <c r="D69" s="1">
        <v>0</v>
      </c>
      <c r="E69">
        <f>VLOOKUP(Table_2[SKU],Table_1[[SKU]:[Avg Price]],4,0)</f>
        <v>24050</v>
      </c>
      <c r="F69">
        <f>Table_2[[#This Row],[Volume]]*Table_2[[#This Row],[Average price]]</f>
        <v>0</v>
      </c>
      <c r="G69" t="str">
        <f>TEXT(Table_2[[#This Row],[Date]],"dddd")</f>
        <v>Saturday</v>
      </c>
    </row>
    <row r="70" spans="1:7" ht="15.75" customHeight="1">
      <c r="A70" s="3">
        <v>44289</v>
      </c>
      <c r="B70" s="1" t="s">
        <v>28</v>
      </c>
      <c r="C70" s="1" t="s">
        <v>36</v>
      </c>
      <c r="D70" s="1">
        <v>0</v>
      </c>
      <c r="E70">
        <f>VLOOKUP(Table_2[SKU],Table_1[[SKU]:[Avg Price]],4,0)</f>
        <v>12550</v>
      </c>
      <c r="F70">
        <f>Table_2[[#This Row],[Volume]]*Table_2[[#This Row],[Average price]]</f>
        <v>0</v>
      </c>
      <c r="G70" t="str">
        <f>TEXT(Table_2[[#This Row],[Date]],"dddd")</f>
        <v>Saturday</v>
      </c>
    </row>
    <row r="71" spans="1:7" ht="15.75" customHeight="1">
      <c r="A71" s="3">
        <v>44289</v>
      </c>
      <c r="B71" s="1" t="s">
        <v>30</v>
      </c>
      <c r="C71" s="1" t="s">
        <v>36</v>
      </c>
      <c r="D71" s="1">
        <v>1</v>
      </c>
      <c r="E71">
        <f>VLOOKUP(Table_2[SKU],Table_1[[SKU]:[Avg Price]],4,0)</f>
        <v>16050</v>
      </c>
      <c r="F71">
        <f>Table_2[[#This Row],[Volume]]*Table_2[[#This Row],[Average price]]</f>
        <v>16050</v>
      </c>
      <c r="G71" t="str">
        <f>TEXT(Table_2[[#This Row],[Date]],"dddd")</f>
        <v>Saturday</v>
      </c>
    </row>
    <row r="72" spans="1:7" ht="15.75" customHeight="1">
      <c r="A72" s="3">
        <v>44289</v>
      </c>
      <c r="B72" s="1" t="s">
        <v>6</v>
      </c>
      <c r="C72" s="1" t="s">
        <v>37</v>
      </c>
      <c r="D72" s="1">
        <v>23</v>
      </c>
      <c r="E72">
        <f>VLOOKUP(Table_2[SKU],Table_1[[SKU]:[Avg Price]],4,0)</f>
        <v>13050</v>
      </c>
      <c r="F72">
        <f>Table_2[[#This Row],[Volume]]*Table_2[[#This Row],[Average price]]</f>
        <v>300150</v>
      </c>
      <c r="G72" t="str">
        <f>TEXT(Table_2[[#This Row],[Date]],"dddd")</f>
        <v>Saturday</v>
      </c>
    </row>
    <row r="73" spans="1:7" ht="15.75" customHeight="1">
      <c r="A73" s="3">
        <v>44289</v>
      </c>
      <c r="B73" s="1" t="s">
        <v>9</v>
      </c>
      <c r="C73" s="1" t="s">
        <v>37</v>
      </c>
      <c r="D73" s="1">
        <v>10</v>
      </c>
      <c r="E73">
        <f>VLOOKUP(Table_2[SKU],Table_1[[SKU]:[Avg Price]],4,0)</f>
        <v>8550</v>
      </c>
      <c r="F73">
        <f>Table_2[[#This Row],[Volume]]*Table_2[[#This Row],[Average price]]</f>
        <v>85500</v>
      </c>
      <c r="G73" t="str">
        <f>TEXT(Table_2[[#This Row],[Date]],"dddd")</f>
        <v>Saturday</v>
      </c>
    </row>
    <row r="74" spans="1:7" ht="15.75" customHeight="1">
      <c r="A74" s="3">
        <v>44289</v>
      </c>
      <c r="B74" s="1" t="s">
        <v>11</v>
      </c>
      <c r="C74" s="1" t="s">
        <v>37</v>
      </c>
      <c r="D74" s="1">
        <v>9</v>
      </c>
      <c r="E74">
        <f>VLOOKUP(Table_2[SKU],Table_1[[SKU]:[Avg Price]],4,0)</f>
        <v>14050</v>
      </c>
      <c r="F74">
        <f>Table_2[[#This Row],[Volume]]*Table_2[[#This Row],[Average price]]</f>
        <v>126450</v>
      </c>
      <c r="G74" t="str">
        <f>TEXT(Table_2[[#This Row],[Date]],"dddd")</f>
        <v>Saturday</v>
      </c>
    </row>
    <row r="75" spans="1:7" ht="15.75" customHeight="1">
      <c r="A75" s="3">
        <v>44289</v>
      </c>
      <c r="B75" s="1" t="s">
        <v>14</v>
      </c>
      <c r="C75" s="1" t="s">
        <v>37</v>
      </c>
      <c r="D75" s="1">
        <v>5</v>
      </c>
      <c r="E75">
        <f>VLOOKUP(Table_2[SKU],Table_1[[SKU]:[Avg Price]],4,0)</f>
        <v>18050</v>
      </c>
      <c r="F75">
        <f>Table_2[[#This Row],[Volume]]*Table_2[[#This Row],[Average price]]</f>
        <v>90250</v>
      </c>
      <c r="G75" t="str">
        <f>TEXT(Table_2[[#This Row],[Date]],"dddd")</f>
        <v>Saturday</v>
      </c>
    </row>
    <row r="76" spans="1:7" ht="15.75" customHeight="1">
      <c r="A76" s="3">
        <v>44289</v>
      </c>
      <c r="B76" s="1" t="s">
        <v>17</v>
      </c>
      <c r="C76" s="1" t="s">
        <v>37</v>
      </c>
      <c r="D76" s="1">
        <v>4</v>
      </c>
      <c r="E76">
        <f>VLOOKUP(Table_2[SKU],Table_1[[SKU]:[Avg Price]],4,0)</f>
        <v>8250</v>
      </c>
      <c r="F76">
        <f>Table_2[[#This Row],[Volume]]*Table_2[[#This Row],[Average price]]</f>
        <v>33000</v>
      </c>
      <c r="G76" t="str">
        <f>TEXT(Table_2[[#This Row],[Date]],"dddd")</f>
        <v>Saturday</v>
      </c>
    </row>
    <row r="77" spans="1:7" ht="15.75" customHeight="1">
      <c r="A77" s="3">
        <v>44289</v>
      </c>
      <c r="B77" s="1" t="s">
        <v>20</v>
      </c>
      <c r="C77" s="1" t="s">
        <v>37</v>
      </c>
      <c r="D77" s="1">
        <v>4</v>
      </c>
      <c r="E77">
        <f>VLOOKUP(Table_2[SKU],Table_1[[SKU]:[Avg Price]],4,0)</f>
        <v>6050</v>
      </c>
      <c r="F77">
        <f>Table_2[[#This Row],[Volume]]*Table_2[[#This Row],[Average price]]</f>
        <v>24200</v>
      </c>
      <c r="G77" t="str">
        <f>TEXT(Table_2[[#This Row],[Date]],"dddd")</f>
        <v>Saturday</v>
      </c>
    </row>
    <row r="78" spans="1:7" ht="15.75" customHeight="1">
      <c r="A78" s="3">
        <v>44289</v>
      </c>
      <c r="B78" s="1" t="s">
        <v>23</v>
      </c>
      <c r="C78" s="1" t="s">
        <v>37</v>
      </c>
      <c r="D78" s="1">
        <v>3</v>
      </c>
      <c r="E78">
        <f>VLOOKUP(Table_2[SKU],Table_1[[SKU]:[Avg Price]],4,0)</f>
        <v>5550</v>
      </c>
      <c r="F78">
        <f>Table_2[[#This Row],[Volume]]*Table_2[[#This Row],[Average price]]</f>
        <v>16650</v>
      </c>
      <c r="G78" t="str">
        <f>TEXT(Table_2[[#This Row],[Date]],"dddd")</f>
        <v>Saturday</v>
      </c>
    </row>
    <row r="79" spans="1:7" ht="15.75" customHeight="1">
      <c r="A79" s="3">
        <v>44289</v>
      </c>
      <c r="B79" s="1" t="s">
        <v>25</v>
      </c>
      <c r="C79" s="1" t="s">
        <v>37</v>
      </c>
      <c r="D79" s="1">
        <v>0</v>
      </c>
      <c r="E79">
        <f>VLOOKUP(Table_2[SKU],Table_1[[SKU]:[Avg Price]],4,0)</f>
        <v>24050</v>
      </c>
      <c r="F79">
        <f>Table_2[[#This Row],[Volume]]*Table_2[[#This Row],[Average price]]</f>
        <v>0</v>
      </c>
      <c r="G79" t="str">
        <f>TEXT(Table_2[[#This Row],[Date]],"dddd")</f>
        <v>Saturday</v>
      </c>
    </row>
    <row r="80" spans="1:7" ht="15.75" customHeight="1">
      <c r="A80" s="3">
        <v>44289</v>
      </c>
      <c r="B80" s="1" t="s">
        <v>28</v>
      </c>
      <c r="C80" s="1" t="s">
        <v>37</v>
      </c>
      <c r="D80" s="1">
        <v>0</v>
      </c>
      <c r="E80">
        <f>VLOOKUP(Table_2[SKU],Table_1[[SKU]:[Avg Price]],4,0)</f>
        <v>12550</v>
      </c>
      <c r="F80">
        <f>Table_2[[#This Row],[Volume]]*Table_2[[#This Row],[Average price]]</f>
        <v>0</v>
      </c>
      <c r="G80" t="str">
        <f>TEXT(Table_2[[#This Row],[Date]],"dddd")</f>
        <v>Saturday</v>
      </c>
    </row>
    <row r="81" spans="1:7" ht="15.75" customHeight="1">
      <c r="A81" s="3">
        <v>44289</v>
      </c>
      <c r="B81" s="1" t="s">
        <v>30</v>
      </c>
      <c r="C81" s="1" t="s">
        <v>37</v>
      </c>
      <c r="D81" s="1">
        <v>0</v>
      </c>
      <c r="E81">
        <f>VLOOKUP(Table_2[SKU],Table_1[[SKU]:[Avg Price]],4,0)</f>
        <v>16050</v>
      </c>
      <c r="F81">
        <f>Table_2[[#This Row],[Volume]]*Table_2[[#This Row],[Average price]]</f>
        <v>0</v>
      </c>
      <c r="G81" t="str">
        <f>TEXT(Table_2[[#This Row],[Date]],"dddd")</f>
        <v>Saturday</v>
      </c>
    </row>
    <row r="82" spans="1:7" ht="15.75" customHeight="1">
      <c r="A82" s="3">
        <v>44289</v>
      </c>
      <c r="B82" s="1" t="s">
        <v>6</v>
      </c>
      <c r="C82" s="1" t="s">
        <v>38</v>
      </c>
      <c r="D82" s="1">
        <v>4</v>
      </c>
      <c r="E82">
        <f>VLOOKUP(Table_2[SKU],Table_1[[SKU]:[Avg Price]],4,0)</f>
        <v>13050</v>
      </c>
      <c r="F82">
        <f>Table_2[[#This Row],[Volume]]*Table_2[[#This Row],[Average price]]</f>
        <v>52200</v>
      </c>
      <c r="G82" t="str">
        <f>TEXT(Table_2[[#This Row],[Date]],"dddd")</f>
        <v>Saturday</v>
      </c>
    </row>
    <row r="83" spans="1:7" ht="15.75" customHeight="1">
      <c r="A83" s="3">
        <v>44289</v>
      </c>
      <c r="B83" s="1" t="s">
        <v>9</v>
      </c>
      <c r="C83" s="1" t="s">
        <v>38</v>
      </c>
      <c r="D83" s="1">
        <v>4</v>
      </c>
      <c r="E83">
        <f>VLOOKUP(Table_2[SKU],Table_1[[SKU]:[Avg Price]],4,0)</f>
        <v>8550</v>
      </c>
      <c r="F83">
        <f>Table_2[[#This Row],[Volume]]*Table_2[[#This Row],[Average price]]</f>
        <v>34200</v>
      </c>
      <c r="G83" t="str">
        <f>TEXT(Table_2[[#This Row],[Date]],"dddd")</f>
        <v>Saturday</v>
      </c>
    </row>
    <row r="84" spans="1:7" ht="15.75" customHeight="1">
      <c r="A84" s="3">
        <v>44289</v>
      </c>
      <c r="B84" s="1" t="s">
        <v>11</v>
      </c>
      <c r="C84" s="1" t="s">
        <v>38</v>
      </c>
      <c r="D84" s="1">
        <v>4</v>
      </c>
      <c r="E84">
        <f>VLOOKUP(Table_2[SKU],Table_1[[SKU]:[Avg Price]],4,0)</f>
        <v>14050</v>
      </c>
      <c r="F84">
        <f>Table_2[[#This Row],[Volume]]*Table_2[[#This Row],[Average price]]</f>
        <v>56200</v>
      </c>
      <c r="G84" t="str">
        <f>TEXT(Table_2[[#This Row],[Date]],"dddd")</f>
        <v>Saturday</v>
      </c>
    </row>
    <row r="85" spans="1:7" ht="15.75" customHeight="1">
      <c r="A85" s="3">
        <v>44289</v>
      </c>
      <c r="B85" s="1" t="s">
        <v>14</v>
      </c>
      <c r="C85" s="1" t="s">
        <v>38</v>
      </c>
      <c r="D85" s="1">
        <v>4</v>
      </c>
      <c r="E85">
        <f>VLOOKUP(Table_2[SKU],Table_1[[SKU]:[Avg Price]],4,0)</f>
        <v>18050</v>
      </c>
      <c r="F85">
        <f>Table_2[[#This Row],[Volume]]*Table_2[[#This Row],[Average price]]</f>
        <v>72200</v>
      </c>
      <c r="G85" t="str">
        <f>TEXT(Table_2[[#This Row],[Date]],"dddd")</f>
        <v>Saturday</v>
      </c>
    </row>
    <row r="86" spans="1:7" ht="15.75" customHeight="1">
      <c r="A86" s="3">
        <v>44289</v>
      </c>
      <c r="B86" s="1" t="s">
        <v>17</v>
      </c>
      <c r="C86" s="1" t="s">
        <v>38</v>
      </c>
      <c r="D86" s="1">
        <v>3</v>
      </c>
      <c r="E86">
        <f>VLOOKUP(Table_2[SKU],Table_1[[SKU]:[Avg Price]],4,0)</f>
        <v>8250</v>
      </c>
      <c r="F86">
        <f>Table_2[[#This Row],[Volume]]*Table_2[[#This Row],[Average price]]</f>
        <v>24750</v>
      </c>
      <c r="G86" t="str">
        <f>TEXT(Table_2[[#This Row],[Date]],"dddd")</f>
        <v>Saturday</v>
      </c>
    </row>
    <row r="87" spans="1:7" ht="15.75" customHeight="1">
      <c r="A87" s="3">
        <v>44289</v>
      </c>
      <c r="B87" s="1" t="s">
        <v>20</v>
      </c>
      <c r="C87" s="1" t="s">
        <v>38</v>
      </c>
      <c r="D87" s="1">
        <v>1</v>
      </c>
      <c r="E87">
        <f>VLOOKUP(Table_2[SKU],Table_1[[SKU]:[Avg Price]],4,0)</f>
        <v>6050</v>
      </c>
      <c r="F87">
        <f>Table_2[[#This Row],[Volume]]*Table_2[[#This Row],[Average price]]</f>
        <v>6050</v>
      </c>
      <c r="G87" t="str">
        <f>TEXT(Table_2[[#This Row],[Date]],"dddd")</f>
        <v>Saturday</v>
      </c>
    </row>
    <row r="88" spans="1:7" ht="15.75" customHeight="1">
      <c r="A88" s="3">
        <v>44289</v>
      </c>
      <c r="B88" s="1" t="s">
        <v>23</v>
      </c>
      <c r="C88" s="1" t="s">
        <v>38</v>
      </c>
      <c r="D88" s="1">
        <v>3</v>
      </c>
      <c r="E88">
        <f>VLOOKUP(Table_2[SKU],Table_1[[SKU]:[Avg Price]],4,0)</f>
        <v>5550</v>
      </c>
      <c r="F88">
        <f>Table_2[[#This Row],[Volume]]*Table_2[[#This Row],[Average price]]</f>
        <v>16650</v>
      </c>
      <c r="G88" t="str">
        <f>TEXT(Table_2[[#This Row],[Date]],"dddd")</f>
        <v>Saturday</v>
      </c>
    </row>
    <row r="89" spans="1:7" ht="15.75" customHeight="1">
      <c r="A89" s="3">
        <v>44289</v>
      </c>
      <c r="B89" s="1" t="s">
        <v>25</v>
      </c>
      <c r="C89" s="1" t="s">
        <v>38</v>
      </c>
      <c r="D89" s="1">
        <v>0</v>
      </c>
      <c r="E89">
        <f>VLOOKUP(Table_2[SKU],Table_1[[SKU]:[Avg Price]],4,0)</f>
        <v>24050</v>
      </c>
      <c r="F89">
        <f>Table_2[[#This Row],[Volume]]*Table_2[[#This Row],[Average price]]</f>
        <v>0</v>
      </c>
      <c r="G89" t="str">
        <f>TEXT(Table_2[[#This Row],[Date]],"dddd")</f>
        <v>Saturday</v>
      </c>
    </row>
    <row r="90" spans="1:7" ht="15.75" customHeight="1">
      <c r="A90" s="3">
        <v>44289</v>
      </c>
      <c r="B90" s="1" t="s">
        <v>28</v>
      </c>
      <c r="C90" s="1" t="s">
        <v>38</v>
      </c>
      <c r="D90" s="1">
        <v>0</v>
      </c>
      <c r="E90">
        <f>VLOOKUP(Table_2[SKU],Table_1[[SKU]:[Avg Price]],4,0)</f>
        <v>12550</v>
      </c>
      <c r="F90">
        <f>Table_2[[#This Row],[Volume]]*Table_2[[#This Row],[Average price]]</f>
        <v>0</v>
      </c>
      <c r="G90" t="str">
        <f>TEXT(Table_2[[#This Row],[Date]],"dddd")</f>
        <v>Saturday</v>
      </c>
    </row>
    <row r="91" spans="1:7" ht="15.75" customHeight="1">
      <c r="A91" s="3">
        <v>44289</v>
      </c>
      <c r="B91" s="1" t="s">
        <v>30</v>
      </c>
      <c r="C91" s="1" t="s">
        <v>38</v>
      </c>
      <c r="D91" s="1">
        <v>1</v>
      </c>
      <c r="E91">
        <f>VLOOKUP(Table_2[SKU],Table_1[[SKU]:[Avg Price]],4,0)</f>
        <v>16050</v>
      </c>
      <c r="F91">
        <f>Table_2[[#This Row],[Volume]]*Table_2[[#This Row],[Average price]]</f>
        <v>16050</v>
      </c>
      <c r="G91" t="str">
        <f>TEXT(Table_2[[#This Row],[Date]],"dddd")</f>
        <v>Saturday</v>
      </c>
    </row>
    <row r="92" spans="1:7" ht="15.75" customHeight="1">
      <c r="A92" s="3">
        <v>44290</v>
      </c>
      <c r="B92" s="1" t="s">
        <v>6</v>
      </c>
      <c r="C92" s="1" t="s">
        <v>36</v>
      </c>
      <c r="D92" s="1">
        <v>37</v>
      </c>
      <c r="E92">
        <f>VLOOKUP(Table_2[SKU],Table_1[[SKU]:[Avg Price]],4,0)</f>
        <v>13050</v>
      </c>
      <c r="F92">
        <f>Table_2[[#This Row],[Volume]]*Table_2[[#This Row],[Average price]]</f>
        <v>482850</v>
      </c>
      <c r="G92" t="str">
        <f>TEXT(Table_2[[#This Row],[Date]],"dddd")</f>
        <v>Sunday</v>
      </c>
    </row>
    <row r="93" spans="1:7" ht="15.75" customHeight="1">
      <c r="A93" s="3">
        <v>44290</v>
      </c>
      <c r="B93" s="1" t="s">
        <v>9</v>
      </c>
      <c r="C93" s="1" t="s">
        <v>36</v>
      </c>
      <c r="D93" s="1">
        <v>13</v>
      </c>
      <c r="E93">
        <f>VLOOKUP(Table_2[SKU],Table_1[[SKU]:[Avg Price]],4,0)</f>
        <v>8550</v>
      </c>
      <c r="F93">
        <f>Table_2[[#This Row],[Volume]]*Table_2[[#This Row],[Average price]]</f>
        <v>111150</v>
      </c>
      <c r="G93" t="str">
        <f>TEXT(Table_2[[#This Row],[Date]],"dddd")</f>
        <v>Sunday</v>
      </c>
    </row>
    <row r="94" spans="1:7" ht="15.75" customHeight="1">
      <c r="A94" s="3">
        <v>44290</v>
      </c>
      <c r="B94" s="1" t="s">
        <v>11</v>
      </c>
      <c r="C94" s="1" t="s">
        <v>36</v>
      </c>
      <c r="D94" s="1">
        <v>14</v>
      </c>
      <c r="E94">
        <f>VLOOKUP(Table_2[SKU],Table_1[[SKU]:[Avg Price]],4,0)</f>
        <v>14050</v>
      </c>
      <c r="F94">
        <f>Table_2[[#This Row],[Volume]]*Table_2[[#This Row],[Average price]]</f>
        <v>196700</v>
      </c>
      <c r="G94" t="str">
        <f>TEXT(Table_2[[#This Row],[Date]],"dddd")</f>
        <v>Sunday</v>
      </c>
    </row>
    <row r="95" spans="1:7" ht="15.75" customHeight="1">
      <c r="A95" s="3">
        <v>44290</v>
      </c>
      <c r="B95" s="1" t="s">
        <v>14</v>
      </c>
      <c r="C95" s="1" t="s">
        <v>36</v>
      </c>
      <c r="D95" s="1">
        <v>9</v>
      </c>
      <c r="E95">
        <f>VLOOKUP(Table_2[SKU],Table_1[[SKU]:[Avg Price]],4,0)</f>
        <v>18050</v>
      </c>
      <c r="F95">
        <f>Table_2[[#This Row],[Volume]]*Table_2[[#This Row],[Average price]]</f>
        <v>162450</v>
      </c>
      <c r="G95" t="str">
        <f>TEXT(Table_2[[#This Row],[Date]],"dddd")</f>
        <v>Sunday</v>
      </c>
    </row>
    <row r="96" spans="1:7" ht="15.75" customHeight="1">
      <c r="A96" s="3">
        <v>44290</v>
      </c>
      <c r="B96" s="1" t="s">
        <v>17</v>
      </c>
      <c r="C96" s="1" t="s">
        <v>36</v>
      </c>
      <c r="D96" s="1">
        <v>7</v>
      </c>
      <c r="E96">
        <f>VLOOKUP(Table_2[SKU],Table_1[[SKU]:[Avg Price]],4,0)</f>
        <v>8250</v>
      </c>
      <c r="F96">
        <f>Table_2[[#This Row],[Volume]]*Table_2[[#This Row],[Average price]]</f>
        <v>57750</v>
      </c>
      <c r="G96" t="str">
        <f>TEXT(Table_2[[#This Row],[Date]],"dddd")</f>
        <v>Sunday</v>
      </c>
    </row>
    <row r="97" spans="1:7" ht="15.75" customHeight="1">
      <c r="A97" s="3">
        <v>44290</v>
      </c>
      <c r="B97" s="1" t="s">
        <v>20</v>
      </c>
      <c r="C97" s="1" t="s">
        <v>36</v>
      </c>
      <c r="D97" s="1">
        <v>3</v>
      </c>
      <c r="E97">
        <f>VLOOKUP(Table_2[SKU],Table_1[[SKU]:[Avg Price]],4,0)</f>
        <v>6050</v>
      </c>
      <c r="F97">
        <f>Table_2[[#This Row],[Volume]]*Table_2[[#This Row],[Average price]]</f>
        <v>18150</v>
      </c>
      <c r="G97" t="str">
        <f>TEXT(Table_2[[#This Row],[Date]],"dddd")</f>
        <v>Sunday</v>
      </c>
    </row>
    <row r="98" spans="1:7" ht="15.75" customHeight="1">
      <c r="A98" s="3">
        <v>44290</v>
      </c>
      <c r="B98" s="1" t="s">
        <v>23</v>
      </c>
      <c r="C98" s="1" t="s">
        <v>36</v>
      </c>
      <c r="D98" s="1">
        <v>5</v>
      </c>
      <c r="E98">
        <f>VLOOKUP(Table_2[SKU],Table_1[[SKU]:[Avg Price]],4,0)</f>
        <v>5550</v>
      </c>
      <c r="F98">
        <f>Table_2[[#This Row],[Volume]]*Table_2[[#This Row],[Average price]]</f>
        <v>27750</v>
      </c>
      <c r="G98" t="str">
        <f>TEXT(Table_2[[#This Row],[Date]],"dddd")</f>
        <v>Sunday</v>
      </c>
    </row>
    <row r="99" spans="1:7" ht="15.75" customHeight="1">
      <c r="A99" s="3">
        <v>44290</v>
      </c>
      <c r="B99" s="1" t="s">
        <v>25</v>
      </c>
      <c r="C99" s="1" t="s">
        <v>36</v>
      </c>
      <c r="D99" s="1">
        <v>0</v>
      </c>
      <c r="E99">
        <f>VLOOKUP(Table_2[SKU],Table_1[[SKU]:[Avg Price]],4,0)</f>
        <v>24050</v>
      </c>
      <c r="F99">
        <f>Table_2[[#This Row],[Volume]]*Table_2[[#This Row],[Average price]]</f>
        <v>0</v>
      </c>
      <c r="G99" t="str">
        <f>TEXT(Table_2[[#This Row],[Date]],"dddd")</f>
        <v>Sunday</v>
      </c>
    </row>
    <row r="100" spans="1:7" ht="15.75" customHeight="1">
      <c r="A100" s="3">
        <v>44290</v>
      </c>
      <c r="B100" s="1" t="s">
        <v>28</v>
      </c>
      <c r="C100" s="1" t="s">
        <v>36</v>
      </c>
      <c r="D100" s="1">
        <v>2</v>
      </c>
      <c r="E100">
        <f>VLOOKUP(Table_2[SKU],Table_1[[SKU]:[Avg Price]],4,0)</f>
        <v>12550</v>
      </c>
      <c r="F100">
        <f>Table_2[[#This Row],[Volume]]*Table_2[[#This Row],[Average price]]</f>
        <v>25100</v>
      </c>
      <c r="G100" t="str">
        <f>TEXT(Table_2[[#This Row],[Date]],"dddd")</f>
        <v>Sunday</v>
      </c>
    </row>
    <row r="101" spans="1:7" ht="15.75" customHeight="1">
      <c r="A101" s="3">
        <v>44290</v>
      </c>
      <c r="B101" s="1" t="s">
        <v>30</v>
      </c>
      <c r="C101" s="1" t="s">
        <v>36</v>
      </c>
      <c r="D101" s="1">
        <v>1</v>
      </c>
      <c r="E101">
        <f>VLOOKUP(Table_2[SKU],Table_1[[SKU]:[Avg Price]],4,0)</f>
        <v>16050</v>
      </c>
      <c r="F101">
        <f>Table_2[[#This Row],[Volume]]*Table_2[[#This Row],[Average price]]</f>
        <v>16050</v>
      </c>
      <c r="G101" t="str">
        <f>TEXT(Table_2[[#This Row],[Date]],"dddd")</f>
        <v>Sunday</v>
      </c>
    </row>
    <row r="102" spans="1:7" ht="15.75" customHeight="1">
      <c r="A102" s="3">
        <v>44290</v>
      </c>
      <c r="B102" s="1" t="s">
        <v>6</v>
      </c>
      <c r="C102" s="1" t="s">
        <v>37</v>
      </c>
      <c r="D102" s="1">
        <v>19</v>
      </c>
      <c r="E102">
        <f>VLOOKUP(Table_2[SKU],Table_1[[SKU]:[Avg Price]],4,0)</f>
        <v>13050</v>
      </c>
      <c r="F102">
        <f>Table_2[[#This Row],[Volume]]*Table_2[[#This Row],[Average price]]</f>
        <v>247950</v>
      </c>
      <c r="G102" t="str">
        <f>TEXT(Table_2[[#This Row],[Date]],"dddd")</f>
        <v>Sunday</v>
      </c>
    </row>
    <row r="103" spans="1:7" ht="15.75" customHeight="1">
      <c r="A103" s="3">
        <v>44290</v>
      </c>
      <c r="B103" s="1" t="s">
        <v>9</v>
      </c>
      <c r="C103" s="1" t="s">
        <v>37</v>
      </c>
      <c r="D103" s="1">
        <v>10</v>
      </c>
      <c r="E103">
        <f>VLOOKUP(Table_2[SKU],Table_1[[SKU]:[Avg Price]],4,0)</f>
        <v>8550</v>
      </c>
      <c r="F103">
        <f>Table_2[[#This Row],[Volume]]*Table_2[[#This Row],[Average price]]</f>
        <v>85500</v>
      </c>
      <c r="G103" t="str">
        <f>TEXT(Table_2[[#This Row],[Date]],"dddd")</f>
        <v>Sunday</v>
      </c>
    </row>
    <row r="104" spans="1:7" ht="15.75" customHeight="1">
      <c r="A104" s="3">
        <v>44290</v>
      </c>
      <c r="B104" s="1" t="s">
        <v>11</v>
      </c>
      <c r="C104" s="1" t="s">
        <v>37</v>
      </c>
      <c r="D104" s="1">
        <v>9</v>
      </c>
      <c r="E104">
        <f>VLOOKUP(Table_2[SKU],Table_1[[SKU]:[Avg Price]],4,0)</f>
        <v>14050</v>
      </c>
      <c r="F104">
        <f>Table_2[[#This Row],[Volume]]*Table_2[[#This Row],[Average price]]</f>
        <v>126450</v>
      </c>
      <c r="G104" t="str">
        <f>TEXT(Table_2[[#This Row],[Date]],"dddd")</f>
        <v>Sunday</v>
      </c>
    </row>
    <row r="105" spans="1:7" ht="15.75" customHeight="1">
      <c r="A105" s="3">
        <v>44290</v>
      </c>
      <c r="B105" s="1" t="s">
        <v>14</v>
      </c>
      <c r="C105" s="1" t="s">
        <v>37</v>
      </c>
      <c r="D105" s="1">
        <v>6</v>
      </c>
      <c r="E105">
        <f>VLOOKUP(Table_2[SKU],Table_1[[SKU]:[Avg Price]],4,0)</f>
        <v>18050</v>
      </c>
      <c r="F105">
        <f>Table_2[[#This Row],[Volume]]*Table_2[[#This Row],[Average price]]</f>
        <v>108300</v>
      </c>
      <c r="G105" t="str">
        <f>TEXT(Table_2[[#This Row],[Date]],"dddd")</f>
        <v>Sunday</v>
      </c>
    </row>
    <row r="106" spans="1:7" ht="15.75" customHeight="1">
      <c r="A106" s="3">
        <v>44290</v>
      </c>
      <c r="B106" s="1" t="s">
        <v>17</v>
      </c>
      <c r="C106" s="1" t="s">
        <v>37</v>
      </c>
      <c r="D106" s="1">
        <v>4</v>
      </c>
      <c r="E106">
        <f>VLOOKUP(Table_2[SKU],Table_1[[SKU]:[Avg Price]],4,0)</f>
        <v>8250</v>
      </c>
      <c r="F106">
        <f>Table_2[[#This Row],[Volume]]*Table_2[[#This Row],[Average price]]</f>
        <v>33000</v>
      </c>
      <c r="G106" t="str">
        <f>TEXT(Table_2[[#This Row],[Date]],"dddd")</f>
        <v>Sunday</v>
      </c>
    </row>
    <row r="107" spans="1:7" ht="15.75" customHeight="1">
      <c r="A107" s="3">
        <v>44290</v>
      </c>
      <c r="B107" s="1" t="s">
        <v>20</v>
      </c>
      <c r="C107" s="1" t="s">
        <v>37</v>
      </c>
      <c r="D107" s="1">
        <v>2</v>
      </c>
      <c r="E107">
        <f>VLOOKUP(Table_2[SKU],Table_1[[SKU]:[Avg Price]],4,0)</f>
        <v>6050</v>
      </c>
      <c r="F107">
        <f>Table_2[[#This Row],[Volume]]*Table_2[[#This Row],[Average price]]</f>
        <v>12100</v>
      </c>
      <c r="G107" t="str">
        <f>TEXT(Table_2[[#This Row],[Date]],"dddd")</f>
        <v>Sunday</v>
      </c>
    </row>
    <row r="108" spans="1:7" ht="15.75" customHeight="1">
      <c r="A108" s="3">
        <v>44290</v>
      </c>
      <c r="B108" s="1" t="s">
        <v>23</v>
      </c>
      <c r="C108" s="1" t="s">
        <v>37</v>
      </c>
      <c r="D108" s="1">
        <v>3</v>
      </c>
      <c r="E108">
        <f>VLOOKUP(Table_2[SKU],Table_1[[SKU]:[Avg Price]],4,0)</f>
        <v>5550</v>
      </c>
      <c r="F108">
        <f>Table_2[[#This Row],[Volume]]*Table_2[[#This Row],[Average price]]</f>
        <v>16650</v>
      </c>
      <c r="G108" t="str">
        <f>TEXT(Table_2[[#This Row],[Date]],"dddd")</f>
        <v>Sunday</v>
      </c>
    </row>
    <row r="109" spans="1:7" ht="15.75" customHeight="1">
      <c r="A109" s="3">
        <v>44290</v>
      </c>
      <c r="B109" s="1" t="s">
        <v>25</v>
      </c>
      <c r="C109" s="1" t="s">
        <v>37</v>
      </c>
      <c r="D109" s="1">
        <v>0</v>
      </c>
      <c r="E109">
        <f>VLOOKUP(Table_2[SKU],Table_1[[SKU]:[Avg Price]],4,0)</f>
        <v>24050</v>
      </c>
      <c r="F109">
        <f>Table_2[[#This Row],[Volume]]*Table_2[[#This Row],[Average price]]</f>
        <v>0</v>
      </c>
      <c r="G109" t="str">
        <f>TEXT(Table_2[[#This Row],[Date]],"dddd")</f>
        <v>Sunday</v>
      </c>
    </row>
    <row r="110" spans="1:7" ht="15.75" customHeight="1">
      <c r="A110" s="3">
        <v>44290</v>
      </c>
      <c r="B110" s="1" t="s">
        <v>28</v>
      </c>
      <c r="C110" s="1" t="s">
        <v>37</v>
      </c>
      <c r="D110" s="1">
        <v>1</v>
      </c>
      <c r="E110">
        <f>VLOOKUP(Table_2[SKU],Table_1[[SKU]:[Avg Price]],4,0)</f>
        <v>12550</v>
      </c>
      <c r="F110">
        <f>Table_2[[#This Row],[Volume]]*Table_2[[#This Row],[Average price]]</f>
        <v>12550</v>
      </c>
      <c r="G110" t="str">
        <f>TEXT(Table_2[[#This Row],[Date]],"dddd")</f>
        <v>Sunday</v>
      </c>
    </row>
    <row r="111" spans="1:7" ht="15.75" customHeight="1">
      <c r="A111" s="3">
        <v>44290</v>
      </c>
      <c r="B111" s="1" t="s">
        <v>30</v>
      </c>
      <c r="C111" s="1" t="s">
        <v>37</v>
      </c>
      <c r="D111" s="1">
        <v>0</v>
      </c>
      <c r="E111">
        <f>VLOOKUP(Table_2[SKU],Table_1[[SKU]:[Avg Price]],4,0)</f>
        <v>16050</v>
      </c>
      <c r="F111">
        <f>Table_2[[#This Row],[Volume]]*Table_2[[#This Row],[Average price]]</f>
        <v>0</v>
      </c>
      <c r="G111" t="str">
        <f>TEXT(Table_2[[#This Row],[Date]],"dddd")</f>
        <v>Sunday</v>
      </c>
    </row>
    <row r="112" spans="1:7" ht="15.75" customHeight="1">
      <c r="A112" s="3">
        <v>44290</v>
      </c>
      <c r="B112" s="1" t="s">
        <v>6</v>
      </c>
      <c r="C112" s="1" t="s">
        <v>38</v>
      </c>
      <c r="D112" s="1">
        <v>8</v>
      </c>
      <c r="E112">
        <f>VLOOKUP(Table_2[SKU],Table_1[[SKU]:[Avg Price]],4,0)</f>
        <v>13050</v>
      </c>
      <c r="F112">
        <f>Table_2[[#This Row],[Volume]]*Table_2[[#This Row],[Average price]]</f>
        <v>104400</v>
      </c>
      <c r="G112" t="str">
        <f>TEXT(Table_2[[#This Row],[Date]],"dddd")</f>
        <v>Sunday</v>
      </c>
    </row>
    <row r="113" spans="1:7" ht="15.75" customHeight="1">
      <c r="A113" s="3">
        <v>44290</v>
      </c>
      <c r="B113" s="1" t="s">
        <v>9</v>
      </c>
      <c r="C113" s="1" t="s">
        <v>38</v>
      </c>
      <c r="D113" s="1">
        <v>8</v>
      </c>
      <c r="E113">
        <f>VLOOKUP(Table_2[SKU],Table_1[[SKU]:[Avg Price]],4,0)</f>
        <v>8550</v>
      </c>
      <c r="F113">
        <f>Table_2[[#This Row],[Volume]]*Table_2[[#This Row],[Average price]]</f>
        <v>68400</v>
      </c>
      <c r="G113" t="str">
        <f>TEXT(Table_2[[#This Row],[Date]],"dddd")</f>
        <v>Sunday</v>
      </c>
    </row>
    <row r="114" spans="1:7" ht="15.75" customHeight="1">
      <c r="A114" s="3">
        <v>44290</v>
      </c>
      <c r="B114" s="1" t="s">
        <v>11</v>
      </c>
      <c r="C114" s="1" t="s">
        <v>38</v>
      </c>
      <c r="D114" s="1">
        <v>2</v>
      </c>
      <c r="E114">
        <f>VLOOKUP(Table_2[SKU],Table_1[[SKU]:[Avg Price]],4,0)</f>
        <v>14050</v>
      </c>
      <c r="F114">
        <f>Table_2[[#This Row],[Volume]]*Table_2[[#This Row],[Average price]]</f>
        <v>28100</v>
      </c>
      <c r="G114" t="str">
        <f>TEXT(Table_2[[#This Row],[Date]],"dddd")</f>
        <v>Sunday</v>
      </c>
    </row>
    <row r="115" spans="1:7" ht="15.75" customHeight="1">
      <c r="A115" s="3">
        <v>44290</v>
      </c>
      <c r="B115" s="1" t="s">
        <v>14</v>
      </c>
      <c r="C115" s="1" t="s">
        <v>38</v>
      </c>
      <c r="D115" s="1">
        <v>5</v>
      </c>
      <c r="E115">
        <f>VLOOKUP(Table_2[SKU],Table_1[[SKU]:[Avg Price]],4,0)</f>
        <v>18050</v>
      </c>
      <c r="F115">
        <f>Table_2[[#This Row],[Volume]]*Table_2[[#This Row],[Average price]]</f>
        <v>90250</v>
      </c>
      <c r="G115" t="str">
        <f>TEXT(Table_2[[#This Row],[Date]],"dddd")</f>
        <v>Sunday</v>
      </c>
    </row>
    <row r="116" spans="1:7" ht="15.75" customHeight="1">
      <c r="A116" s="3">
        <v>44290</v>
      </c>
      <c r="B116" s="1" t="s">
        <v>17</v>
      </c>
      <c r="C116" s="1" t="s">
        <v>38</v>
      </c>
      <c r="D116" s="1">
        <v>2</v>
      </c>
      <c r="E116">
        <f>VLOOKUP(Table_2[SKU],Table_1[[SKU]:[Avg Price]],4,0)</f>
        <v>8250</v>
      </c>
      <c r="F116">
        <f>Table_2[[#This Row],[Volume]]*Table_2[[#This Row],[Average price]]</f>
        <v>16500</v>
      </c>
      <c r="G116" t="str">
        <f>TEXT(Table_2[[#This Row],[Date]],"dddd")</f>
        <v>Sunday</v>
      </c>
    </row>
    <row r="117" spans="1:7" ht="15.75" customHeight="1">
      <c r="A117" s="3">
        <v>44290</v>
      </c>
      <c r="B117" s="1" t="s">
        <v>20</v>
      </c>
      <c r="C117" s="1" t="s">
        <v>38</v>
      </c>
      <c r="D117" s="1">
        <v>1</v>
      </c>
      <c r="E117">
        <f>VLOOKUP(Table_2[SKU],Table_1[[SKU]:[Avg Price]],4,0)</f>
        <v>6050</v>
      </c>
      <c r="F117">
        <f>Table_2[[#This Row],[Volume]]*Table_2[[#This Row],[Average price]]</f>
        <v>6050</v>
      </c>
      <c r="G117" t="str">
        <f>TEXT(Table_2[[#This Row],[Date]],"dddd")</f>
        <v>Sunday</v>
      </c>
    </row>
    <row r="118" spans="1:7" ht="15.75" customHeight="1">
      <c r="A118" s="3">
        <v>44290</v>
      </c>
      <c r="B118" s="1" t="s">
        <v>23</v>
      </c>
      <c r="C118" s="1" t="s">
        <v>38</v>
      </c>
      <c r="D118" s="1">
        <v>2</v>
      </c>
      <c r="E118">
        <f>VLOOKUP(Table_2[SKU],Table_1[[SKU]:[Avg Price]],4,0)</f>
        <v>5550</v>
      </c>
      <c r="F118">
        <f>Table_2[[#This Row],[Volume]]*Table_2[[#This Row],[Average price]]</f>
        <v>11100</v>
      </c>
      <c r="G118" t="str">
        <f>TEXT(Table_2[[#This Row],[Date]],"dddd")</f>
        <v>Sunday</v>
      </c>
    </row>
    <row r="119" spans="1:7" ht="15.75" customHeight="1">
      <c r="A119" s="3">
        <v>44290</v>
      </c>
      <c r="B119" s="1" t="s">
        <v>25</v>
      </c>
      <c r="C119" s="1" t="s">
        <v>38</v>
      </c>
      <c r="D119" s="1">
        <v>1</v>
      </c>
      <c r="E119">
        <f>VLOOKUP(Table_2[SKU],Table_1[[SKU]:[Avg Price]],4,0)</f>
        <v>24050</v>
      </c>
      <c r="F119">
        <f>Table_2[[#This Row],[Volume]]*Table_2[[#This Row],[Average price]]</f>
        <v>24050</v>
      </c>
      <c r="G119" t="str">
        <f>TEXT(Table_2[[#This Row],[Date]],"dddd")</f>
        <v>Sunday</v>
      </c>
    </row>
    <row r="120" spans="1:7" ht="15.75" customHeight="1">
      <c r="A120" s="3">
        <v>44290</v>
      </c>
      <c r="B120" s="1" t="s">
        <v>28</v>
      </c>
      <c r="C120" s="1" t="s">
        <v>38</v>
      </c>
      <c r="D120" s="1">
        <v>1</v>
      </c>
      <c r="E120">
        <f>VLOOKUP(Table_2[SKU],Table_1[[SKU]:[Avg Price]],4,0)</f>
        <v>12550</v>
      </c>
      <c r="F120">
        <f>Table_2[[#This Row],[Volume]]*Table_2[[#This Row],[Average price]]</f>
        <v>12550</v>
      </c>
      <c r="G120" t="str">
        <f>TEXT(Table_2[[#This Row],[Date]],"dddd")</f>
        <v>Sunday</v>
      </c>
    </row>
    <row r="121" spans="1:7" ht="15.75" customHeight="1">
      <c r="A121" s="3">
        <v>44290</v>
      </c>
      <c r="B121" s="1" t="s">
        <v>30</v>
      </c>
      <c r="C121" s="1" t="s">
        <v>38</v>
      </c>
      <c r="D121" s="1">
        <v>1</v>
      </c>
      <c r="E121">
        <f>VLOOKUP(Table_2[SKU],Table_1[[SKU]:[Avg Price]],4,0)</f>
        <v>16050</v>
      </c>
      <c r="F121">
        <f>Table_2[[#This Row],[Volume]]*Table_2[[#This Row],[Average price]]</f>
        <v>16050</v>
      </c>
      <c r="G121" t="str">
        <f>TEXT(Table_2[[#This Row],[Date]],"dddd")</f>
        <v>Sunday</v>
      </c>
    </row>
    <row r="122" spans="1:7" ht="15.75" customHeight="1">
      <c r="A122" s="3">
        <v>44291</v>
      </c>
      <c r="B122" s="1" t="s">
        <v>6</v>
      </c>
      <c r="C122" s="1" t="s">
        <v>36</v>
      </c>
      <c r="D122" s="1">
        <v>36</v>
      </c>
      <c r="E122">
        <f>VLOOKUP(Table_2[SKU],Table_1[[SKU]:[Avg Price]],4,0)</f>
        <v>13050</v>
      </c>
      <c r="F122">
        <f>Table_2[[#This Row],[Volume]]*Table_2[[#This Row],[Average price]]</f>
        <v>469800</v>
      </c>
      <c r="G122" t="str">
        <f>TEXT(Table_2[[#This Row],[Date]],"dddd")</f>
        <v>Monday</v>
      </c>
    </row>
    <row r="123" spans="1:7" ht="15.75" customHeight="1">
      <c r="A123" s="3">
        <v>44291</v>
      </c>
      <c r="B123" s="1" t="s">
        <v>9</v>
      </c>
      <c r="C123" s="1" t="s">
        <v>36</v>
      </c>
      <c r="D123" s="1">
        <v>19</v>
      </c>
      <c r="E123">
        <f>VLOOKUP(Table_2[SKU],Table_1[[SKU]:[Avg Price]],4,0)</f>
        <v>8550</v>
      </c>
      <c r="F123">
        <f>Table_2[[#This Row],[Volume]]*Table_2[[#This Row],[Average price]]</f>
        <v>162450</v>
      </c>
      <c r="G123" t="str">
        <f>TEXT(Table_2[[#This Row],[Date]],"dddd")</f>
        <v>Monday</v>
      </c>
    </row>
    <row r="124" spans="1:7" ht="15.75" customHeight="1">
      <c r="A124" s="3">
        <v>44291</v>
      </c>
      <c r="B124" s="1" t="s">
        <v>11</v>
      </c>
      <c r="C124" s="1" t="s">
        <v>36</v>
      </c>
      <c r="D124" s="1">
        <v>12</v>
      </c>
      <c r="E124">
        <f>VLOOKUP(Table_2[SKU],Table_1[[SKU]:[Avg Price]],4,0)</f>
        <v>14050</v>
      </c>
      <c r="F124">
        <f>Table_2[[#This Row],[Volume]]*Table_2[[#This Row],[Average price]]</f>
        <v>168600</v>
      </c>
      <c r="G124" t="str">
        <f>TEXT(Table_2[[#This Row],[Date]],"dddd")</f>
        <v>Monday</v>
      </c>
    </row>
    <row r="125" spans="1:7" ht="15.75" customHeight="1">
      <c r="A125" s="3">
        <v>44291</v>
      </c>
      <c r="B125" s="1" t="s">
        <v>14</v>
      </c>
      <c r="C125" s="1" t="s">
        <v>36</v>
      </c>
      <c r="D125" s="1">
        <v>10</v>
      </c>
      <c r="E125">
        <f>VLOOKUP(Table_2[SKU],Table_1[[SKU]:[Avg Price]],4,0)</f>
        <v>18050</v>
      </c>
      <c r="F125">
        <f>Table_2[[#This Row],[Volume]]*Table_2[[#This Row],[Average price]]</f>
        <v>180500</v>
      </c>
      <c r="G125" t="str">
        <f>TEXT(Table_2[[#This Row],[Date]],"dddd")</f>
        <v>Monday</v>
      </c>
    </row>
    <row r="126" spans="1:7" ht="15.75" customHeight="1">
      <c r="A126" s="3">
        <v>44291</v>
      </c>
      <c r="B126" s="1" t="s">
        <v>17</v>
      </c>
      <c r="C126" s="1" t="s">
        <v>36</v>
      </c>
      <c r="D126" s="1">
        <v>7</v>
      </c>
      <c r="E126">
        <f>VLOOKUP(Table_2[SKU],Table_1[[SKU]:[Avg Price]],4,0)</f>
        <v>8250</v>
      </c>
      <c r="F126">
        <f>Table_2[[#This Row],[Volume]]*Table_2[[#This Row],[Average price]]</f>
        <v>57750</v>
      </c>
      <c r="G126" t="str">
        <f>TEXT(Table_2[[#This Row],[Date]],"dddd")</f>
        <v>Monday</v>
      </c>
    </row>
    <row r="127" spans="1:7" ht="15.75" customHeight="1">
      <c r="A127" s="3">
        <v>44291</v>
      </c>
      <c r="B127" s="1" t="s">
        <v>20</v>
      </c>
      <c r="C127" s="1" t="s">
        <v>36</v>
      </c>
      <c r="D127" s="1">
        <v>4</v>
      </c>
      <c r="E127">
        <f>VLOOKUP(Table_2[SKU],Table_1[[SKU]:[Avg Price]],4,0)</f>
        <v>6050</v>
      </c>
      <c r="F127">
        <f>Table_2[[#This Row],[Volume]]*Table_2[[#This Row],[Average price]]</f>
        <v>24200</v>
      </c>
      <c r="G127" t="str">
        <f>TEXT(Table_2[[#This Row],[Date]],"dddd")</f>
        <v>Monday</v>
      </c>
    </row>
    <row r="128" spans="1:7" ht="15.75" customHeight="1">
      <c r="A128" s="3">
        <v>44291</v>
      </c>
      <c r="B128" s="1" t="s">
        <v>23</v>
      </c>
      <c r="C128" s="1" t="s">
        <v>36</v>
      </c>
      <c r="D128" s="1">
        <v>4</v>
      </c>
      <c r="E128">
        <f>VLOOKUP(Table_2[SKU],Table_1[[SKU]:[Avg Price]],4,0)</f>
        <v>5550</v>
      </c>
      <c r="F128">
        <f>Table_2[[#This Row],[Volume]]*Table_2[[#This Row],[Average price]]</f>
        <v>22200</v>
      </c>
      <c r="G128" t="str">
        <f>TEXT(Table_2[[#This Row],[Date]],"dddd")</f>
        <v>Monday</v>
      </c>
    </row>
    <row r="129" spans="1:7" ht="15.75" customHeight="1">
      <c r="A129" s="3">
        <v>44291</v>
      </c>
      <c r="B129" s="1" t="s">
        <v>25</v>
      </c>
      <c r="C129" s="1" t="s">
        <v>36</v>
      </c>
      <c r="D129" s="1">
        <v>2</v>
      </c>
      <c r="E129">
        <f>VLOOKUP(Table_2[SKU],Table_1[[SKU]:[Avg Price]],4,0)</f>
        <v>24050</v>
      </c>
      <c r="F129">
        <f>Table_2[[#This Row],[Volume]]*Table_2[[#This Row],[Average price]]</f>
        <v>48100</v>
      </c>
      <c r="G129" t="str">
        <f>TEXT(Table_2[[#This Row],[Date]],"dddd")</f>
        <v>Monday</v>
      </c>
    </row>
    <row r="130" spans="1:7" ht="15.75" customHeight="1">
      <c r="A130" s="3">
        <v>44291</v>
      </c>
      <c r="B130" s="1" t="s">
        <v>28</v>
      </c>
      <c r="C130" s="1" t="s">
        <v>36</v>
      </c>
      <c r="D130" s="1">
        <v>0</v>
      </c>
      <c r="E130">
        <f>VLOOKUP(Table_2[SKU],Table_1[[SKU]:[Avg Price]],4,0)</f>
        <v>12550</v>
      </c>
      <c r="F130">
        <f>Table_2[[#This Row],[Volume]]*Table_2[[#This Row],[Average price]]</f>
        <v>0</v>
      </c>
      <c r="G130" t="str">
        <f>TEXT(Table_2[[#This Row],[Date]],"dddd")</f>
        <v>Monday</v>
      </c>
    </row>
    <row r="131" spans="1:7" ht="15.75" customHeight="1">
      <c r="A131" s="3">
        <v>44291</v>
      </c>
      <c r="B131" s="1" t="s">
        <v>30</v>
      </c>
      <c r="C131" s="1" t="s">
        <v>36</v>
      </c>
      <c r="D131" s="1">
        <v>1</v>
      </c>
      <c r="E131">
        <f>VLOOKUP(Table_2[SKU],Table_1[[SKU]:[Avg Price]],4,0)</f>
        <v>16050</v>
      </c>
      <c r="F131">
        <f>Table_2[[#This Row],[Volume]]*Table_2[[#This Row],[Average price]]</f>
        <v>16050</v>
      </c>
      <c r="G131" t="str">
        <f>TEXT(Table_2[[#This Row],[Date]],"dddd")</f>
        <v>Monday</v>
      </c>
    </row>
    <row r="132" spans="1:7" ht="15.75" customHeight="1">
      <c r="A132" s="3">
        <v>44291</v>
      </c>
      <c r="B132" s="1" t="s">
        <v>6</v>
      </c>
      <c r="C132" s="1" t="s">
        <v>37</v>
      </c>
      <c r="D132" s="1">
        <v>24</v>
      </c>
      <c r="E132">
        <f>VLOOKUP(Table_2[SKU],Table_1[[SKU]:[Avg Price]],4,0)</f>
        <v>13050</v>
      </c>
      <c r="F132">
        <f>Table_2[[#This Row],[Volume]]*Table_2[[#This Row],[Average price]]</f>
        <v>313200</v>
      </c>
      <c r="G132" t="str">
        <f>TEXT(Table_2[[#This Row],[Date]],"dddd")</f>
        <v>Monday</v>
      </c>
    </row>
    <row r="133" spans="1:7" ht="15.75" customHeight="1">
      <c r="A133" s="3">
        <v>44291</v>
      </c>
      <c r="B133" s="1" t="s">
        <v>9</v>
      </c>
      <c r="C133" s="1" t="s">
        <v>37</v>
      </c>
      <c r="D133" s="1">
        <v>11</v>
      </c>
      <c r="E133">
        <f>VLOOKUP(Table_2[SKU],Table_1[[SKU]:[Avg Price]],4,0)</f>
        <v>8550</v>
      </c>
      <c r="F133">
        <f>Table_2[[#This Row],[Volume]]*Table_2[[#This Row],[Average price]]</f>
        <v>94050</v>
      </c>
      <c r="G133" t="str">
        <f>TEXT(Table_2[[#This Row],[Date]],"dddd")</f>
        <v>Monday</v>
      </c>
    </row>
    <row r="134" spans="1:7" ht="15.75" customHeight="1">
      <c r="A134" s="3">
        <v>44291</v>
      </c>
      <c r="B134" s="1" t="s">
        <v>11</v>
      </c>
      <c r="C134" s="1" t="s">
        <v>37</v>
      </c>
      <c r="D134" s="1">
        <v>8</v>
      </c>
      <c r="E134">
        <f>VLOOKUP(Table_2[SKU],Table_1[[SKU]:[Avg Price]],4,0)</f>
        <v>14050</v>
      </c>
      <c r="F134">
        <f>Table_2[[#This Row],[Volume]]*Table_2[[#This Row],[Average price]]</f>
        <v>112400</v>
      </c>
      <c r="G134" t="str">
        <f>TEXT(Table_2[[#This Row],[Date]],"dddd")</f>
        <v>Monday</v>
      </c>
    </row>
    <row r="135" spans="1:7" ht="15.75" customHeight="1">
      <c r="A135" s="3">
        <v>44291</v>
      </c>
      <c r="B135" s="1" t="s">
        <v>14</v>
      </c>
      <c r="C135" s="1" t="s">
        <v>37</v>
      </c>
      <c r="D135" s="1">
        <v>8</v>
      </c>
      <c r="E135">
        <f>VLOOKUP(Table_2[SKU],Table_1[[SKU]:[Avg Price]],4,0)</f>
        <v>18050</v>
      </c>
      <c r="F135">
        <f>Table_2[[#This Row],[Volume]]*Table_2[[#This Row],[Average price]]</f>
        <v>144400</v>
      </c>
      <c r="G135" t="str">
        <f>TEXT(Table_2[[#This Row],[Date]],"dddd")</f>
        <v>Monday</v>
      </c>
    </row>
    <row r="136" spans="1:7" ht="15.75" customHeight="1">
      <c r="A136" s="3">
        <v>44291</v>
      </c>
      <c r="B136" s="1" t="s">
        <v>17</v>
      </c>
      <c r="C136" s="1" t="s">
        <v>37</v>
      </c>
      <c r="D136" s="1">
        <v>4</v>
      </c>
      <c r="E136">
        <f>VLOOKUP(Table_2[SKU],Table_1[[SKU]:[Avg Price]],4,0)</f>
        <v>8250</v>
      </c>
      <c r="F136">
        <f>Table_2[[#This Row],[Volume]]*Table_2[[#This Row],[Average price]]</f>
        <v>33000</v>
      </c>
      <c r="G136" t="str">
        <f>TEXT(Table_2[[#This Row],[Date]],"dddd")</f>
        <v>Monday</v>
      </c>
    </row>
    <row r="137" spans="1:7" ht="15.75" customHeight="1">
      <c r="A137" s="3">
        <v>44291</v>
      </c>
      <c r="B137" s="1" t="s">
        <v>20</v>
      </c>
      <c r="C137" s="1" t="s">
        <v>37</v>
      </c>
      <c r="D137" s="1">
        <v>2</v>
      </c>
      <c r="E137">
        <f>VLOOKUP(Table_2[SKU],Table_1[[SKU]:[Avg Price]],4,0)</f>
        <v>6050</v>
      </c>
      <c r="F137">
        <f>Table_2[[#This Row],[Volume]]*Table_2[[#This Row],[Average price]]</f>
        <v>12100</v>
      </c>
      <c r="G137" t="str">
        <f>TEXT(Table_2[[#This Row],[Date]],"dddd")</f>
        <v>Monday</v>
      </c>
    </row>
    <row r="138" spans="1:7" ht="15.75" customHeight="1">
      <c r="A138" s="3">
        <v>44291</v>
      </c>
      <c r="B138" s="1" t="s">
        <v>23</v>
      </c>
      <c r="C138" s="1" t="s">
        <v>37</v>
      </c>
      <c r="D138" s="1">
        <v>3</v>
      </c>
      <c r="E138">
        <f>VLOOKUP(Table_2[SKU],Table_1[[SKU]:[Avg Price]],4,0)</f>
        <v>5550</v>
      </c>
      <c r="F138">
        <f>Table_2[[#This Row],[Volume]]*Table_2[[#This Row],[Average price]]</f>
        <v>16650</v>
      </c>
      <c r="G138" t="str">
        <f>TEXT(Table_2[[#This Row],[Date]],"dddd")</f>
        <v>Monday</v>
      </c>
    </row>
    <row r="139" spans="1:7" ht="15.75" customHeight="1">
      <c r="A139" s="3">
        <v>44291</v>
      </c>
      <c r="B139" s="1" t="s">
        <v>25</v>
      </c>
      <c r="C139" s="1" t="s">
        <v>37</v>
      </c>
      <c r="D139" s="1">
        <v>1</v>
      </c>
      <c r="E139">
        <f>VLOOKUP(Table_2[SKU],Table_1[[SKU]:[Avg Price]],4,0)</f>
        <v>24050</v>
      </c>
      <c r="F139">
        <f>Table_2[[#This Row],[Volume]]*Table_2[[#This Row],[Average price]]</f>
        <v>24050</v>
      </c>
      <c r="G139" t="str">
        <f>TEXT(Table_2[[#This Row],[Date]],"dddd")</f>
        <v>Monday</v>
      </c>
    </row>
    <row r="140" spans="1:7" ht="15.75" customHeight="1">
      <c r="A140" s="3">
        <v>44291</v>
      </c>
      <c r="B140" s="1" t="s">
        <v>28</v>
      </c>
      <c r="C140" s="1" t="s">
        <v>37</v>
      </c>
      <c r="D140" s="1">
        <v>0</v>
      </c>
      <c r="E140">
        <f>VLOOKUP(Table_2[SKU],Table_1[[SKU]:[Avg Price]],4,0)</f>
        <v>12550</v>
      </c>
      <c r="F140">
        <f>Table_2[[#This Row],[Volume]]*Table_2[[#This Row],[Average price]]</f>
        <v>0</v>
      </c>
      <c r="G140" t="str">
        <f>TEXT(Table_2[[#This Row],[Date]],"dddd")</f>
        <v>Monday</v>
      </c>
    </row>
    <row r="141" spans="1:7" ht="15.75" customHeight="1">
      <c r="A141" s="3">
        <v>44291</v>
      </c>
      <c r="B141" s="1" t="s">
        <v>30</v>
      </c>
      <c r="C141" s="1" t="s">
        <v>37</v>
      </c>
      <c r="D141" s="1">
        <v>1</v>
      </c>
      <c r="E141">
        <f>VLOOKUP(Table_2[SKU],Table_1[[SKU]:[Avg Price]],4,0)</f>
        <v>16050</v>
      </c>
      <c r="F141">
        <f>Table_2[[#This Row],[Volume]]*Table_2[[#This Row],[Average price]]</f>
        <v>16050</v>
      </c>
      <c r="G141" t="str">
        <f>TEXT(Table_2[[#This Row],[Date]],"dddd")</f>
        <v>Monday</v>
      </c>
    </row>
    <row r="142" spans="1:7" ht="15.75" customHeight="1">
      <c r="A142" s="3">
        <v>44291</v>
      </c>
      <c r="B142" s="1" t="s">
        <v>6</v>
      </c>
      <c r="C142" s="1" t="s">
        <v>38</v>
      </c>
      <c r="D142" s="1">
        <v>2</v>
      </c>
      <c r="E142">
        <f>VLOOKUP(Table_2[SKU],Table_1[[SKU]:[Avg Price]],4,0)</f>
        <v>13050</v>
      </c>
      <c r="F142">
        <f>Table_2[[#This Row],[Volume]]*Table_2[[#This Row],[Average price]]</f>
        <v>26100</v>
      </c>
      <c r="G142" t="str">
        <f>TEXT(Table_2[[#This Row],[Date]],"dddd")</f>
        <v>Monday</v>
      </c>
    </row>
    <row r="143" spans="1:7" ht="15.75" customHeight="1">
      <c r="A143" s="3">
        <v>44291</v>
      </c>
      <c r="B143" s="1" t="s">
        <v>9</v>
      </c>
      <c r="C143" s="1" t="s">
        <v>38</v>
      </c>
      <c r="D143" s="1">
        <v>5</v>
      </c>
      <c r="E143">
        <f>VLOOKUP(Table_2[SKU],Table_1[[SKU]:[Avg Price]],4,0)</f>
        <v>8550</v>
      </c>
      <c r="F143">
        <f>Table_2[[#This Row],[Volume]]*Table_2[[#This Row],[Average price]]</f>
        <v>42750</v>
      </c>
      <c r="G143" t="str">
        <f>TEXT(Table_2[[#This Row],[Date]],"dddd")</f>
        <v>Monday</v>
      </c>
    </row>
    <row r="144" spans="1:7" ht="15.75" customHeight="1">
      <c r="A144" s="3">
        <v>44291</v>
      </c>
      <c r="B144" s="1" t="s">
        <v>11</v>
      </c>
      <c r="C144" s="1" t="s">
        <v>38</v>
      </c>
      <c r="D144" s="1">
        <v>4</v>
      </c>
      <c r="E144">
        <f>VLOOKUP(Table_2[SKU],Table_1[[SKU]:[Avg Price]],4,0)</f>
        <v>14050</v>
      </c>
      <c r="F144">
        <f>Table_2[[#This Row],[Volume]]*Table_2[[#This Row],[Average price]]</f>
        <v>56200</v>
      </c>
      <c r="G144" t="str">
        <f>TEXT(Table_2[[#This Row],[Date]],"dddd")</f>
        <v>Monday</v>
      </c>
    </row>
    <row r="145" spans="1:7" ht="15.75" customHeight="1">
      <c r="A145" s="3">
        <v>44291</v>
      </c>
      <c r="B145" s="1" t="s">
        <v>14</v>
      </c>
      <c r="C145" s="1" t="s">
        <v>38</v>
      </c>
      <c r="D145" s="1">
        <v>2</v>
      </c>
      <c r="E145">
        <f>VLOOKUP(Table_2[SKU],Table_1[[SKU]:[Avg Price]],4,0)</f>
        <v>18050</v>
      </c>
      <c r="F145">
        <f>Table_2[[#This Row],[Volume]]*Table_2[[#This Row],[Average price]]</f>
        <v>36100</v>
      </c>
      <c r="G145" t="str">
        <f>TEXT(Table_2[[#This Row],[Date]],"dddd")</f>
        <v>Monday</v>
      </c>
    </row>
    <row r="146" spans="1:7" ht="15.75" customHeight="1">
      <c r="A146" s="3">
        <v>44291</v>
      </c>
      <c r="B146" s="1" t="s">
        <v>17</v>
      </c>
      <c r="C146" s="1" t="s">
        <v>38</v>
      </c>
      <c r="D146" s="1">
        <v>2</v>
      </c>
      <c r="E146">
        <f>VLOOKUP(Table_2[SKU],Table_1[[SKU]:[Avg Price]],4,0)</f>
        <v>8250</v>
      </c>
      <c r="F146">
        <f>Table_2[[#This Row],[Volume]]*Table_2[[#This Row],[Average price]]</f>
        <v>16500</v>
      </c>
      <c r="G146" t="str">
        <f>TEXT(Table_2[[#This Row],[Date]],"dddd")</f>
        <v>Monday</v>
      </c>
    </row>
    <row r="147" spans="1:7" ht="15.75" customHeight="1">
      <c r="A147" s="3">
        <v>44291</v>
      </c>
      <c r="B147" s="1" t="s">
        <v>20</v>
      </c>
      <c r="C147" s="1" t="s">
        <v>38</v>
      </c>
      <c r="D147" s="1">
        <v>2</v>
      </c>
      <c r="E147">
        <f>VLOOKUP(Table_2[SKU],Table_1[[SKU]:[Avg Price]],4,0)</f>
        <v>6050</v>
      </c>
      <c r="F147">
        <f>Table_2[[#This Row],[Volume]]*Table_2[[#This Row],[Average price]]</f>
        <v>12100</v>
      </c>
      <c r="G147" t="str">
        <f>TEXT(Table_2[[#This Row],[Date]],"dddd")</f>
        <v>Monday</v>
      </c>
    </row>
    <row r="148" spans="1:7" ht="15.75" customHeight="1">
      <c r="A148" s="3">
        <v>44291</v>
      </c>
      <c r="B148" s="1" t="s">
        <v>23</v>
      </c>
      <c r="C148" s="1" t="s">
        <v>38</v>
      </c>
      <c r="D148" s="1">
        <v>2</v>
      </c>
      <c r="E148">
        <f>VLOOKUP(Table_2[SKU],Table_1[[SKU]:[Avg Price]],4,0)</f>
        <v>5550</v>
      </c>
      <c r="F148">
        <f>Table_2[[#This Row],[Volume]]*Table_2[[#This Row],[Average price]]</f>
        <v>11100</v>
      </c>
      <c r="G148" t="str">
        <f>TEXT(Table_2[[#This Row],[Date]],"dddd")</f>
        <v>Monday</v>
      </c>
    </row>
    <row r="149" spans="1:7" ht="15.75" customHeight="1">
      <c r="A149" s="3">
        <v>44291</v>
      </c>
      <c r="B149" s="1" t="s">
        <v>25</v>
      </c>
      <c r="C149" s="1" t="s">
        <v>38</v>
      </c>
      <c r="D149" s="1">
        <v>2</v>
      </c>
      <c r="E149">
        <f>VLOOKUP(Table_2[SKU],Table_1[[SKU]:[Avg Price]],4,0)</f>
        <v>24050</v>
      </c>
      <c r="F149">
        <f>Table_2[[#This Row],[Volume]]*Table_2[[#This Row],[Average price]]</f>
        <v>48100</v>
      </c>
      <c r="G149" t="str">
        <f>TEXT(Table_2[[#This Row],[Date]],"dddd")</f>
        <v>Monday</v>
      </c>
    </row>
    <row r="150" spans="1:7" ht="15.75" customHeight="1">
      <c r="A150" s="3">
        <v>44291</v>
      </c>
      <c r="B150" s="1" t="s">
        <v>28</v>
      </c>
      <c r="C150" s="1" t="s">
        <v>38</v>
      </c>
      <c r="D150" s="1">
        <v>1</v>
      </c>
      <c r="E150">
        <f>VLOOKUP(Table_2[SKU],Table_1[[SKU]:[Avg Price]],4,0)</f>
        <v>12550</v>
      </c>
      <c r="F150">
        <f>Table_2[[#This Row],[Volume]]*Table_2[[#This Row],[Average price]]</f>
        <v>12550</v>
      </c>
      <c r="G150" t="str">
        <f>TEXT(Table_2[[#This Row],[Date]],"dddd")</f>
        <v>Monday</v>
      </c>
    </row>
    <row r="151" spans="1:7" ht="15.75" customHeight="1">
      <c r="A151" s="3">
        <v>44291</v>
      </c>
      <c r="B151" s="1" t="s">
        <v>30</v>
      </c>
      <c r="C151" s="1" t="s">
        <v>38</v>
      </c>
      <c r="D151" s="1">
        <v>1</v>
      </c>
      <c r="E151">
        <f>VLOOKUP(Table_2[SKU],Table_1[[SKU]:[Avg Price]],4,0)</f>
        <v>16050</v>
      </c>
      <c r="F151">
        <f>Table_2[[#This Row],[Volume]]*Table_2[[#This Row],[Average price]]</f>
        <v>16050</v>
      </c>
      <c r="G151" t="str">
        <f>TEXT(Table_2[[#This Row],[Date]],"dddd")</f>
        <v>Monday</v>
      </c>
    </row>
    <row r="152" spans="1:7" ht="15.75" customHeight="1">
      <c r="A152" s="3">
        <v>44292</v>
      </c>
      <c r="B152" s="1" t="s">
        <v>6</v>
      </c>
      <c r="C152" s="1" t="s">
        <v>36</v>
      </c>
      <c r="D152" s="1">
        <v>35</v>
      </c>
      <c r="E152">
        <f>VLOOKUP(Table_2[SKU],Table_1[[SKU]:[Avg Price]],4,0)</f>
        <v>13050</v>
      </c>
      <c r="F152">
        <f>Table_2[[#This Row],[Volume]]*Table_2[[#This Row],[Average price]]</f>
        <v>456750</v>
      </c>
      <c r="G152" t="str">
        <f>TEXT(Table_2[[#This Row],[Date]],"dddd")</f>
        <v>Tuesday</v>
      </c>
    </row>
    <row r="153" spans="1:7" ht="15.75" customHeight="1">
      <c r="A153" s="3">
        <v>44292</v>
      </c>
      <c r="B153" s="1" t="s">
        <v>9</v>
      </c>
      <c r="C153" s="1" t="s">
        <v>36</v>
      </c>
      <c r="D153" s="1">
        <v>17</v>
      </c>
      <c r="E153">
        <f>VLOOKUP(Table_2[SKU],Table_1[[SKU]:[Avg Price]],4,0)</f>
        <v>8550</v>
      </c>
      <c r="F153">
        <f>Table_2[[#This Row],[Volume]]*Table_2[[#This Row],[Average price]]</f>
        <v>145350</v>
      </c>
      <c r="G153" t="str">
        <f>TEXT(Table_2[[#This Row],[Date]],"dddd")</f>
        <v>Tuesday</v>
      </c>
    </row>
    <row r="154" spans="1:7" ht="15.75" customHeight="1">
      <c r="A154" s="3">
        <v>44292</v>
      </c>
      <c r="B154" s="1" t="s">
        <v>11</v>
      </c>
      <c r="C154" s="1" t="s">
        <v>36</v>
      </c>
      <c r="D154" s="1">
        <v>12</v>
      </c>
      <c r="E154">
        <f>VLOOKUP(Table_2[SKU],Table_1[[SKU]:[Avg Price]],4,0)</f>
        <v>14050</v>
      </c>
      <c r="F154">
        <f>Table_2[[#This Row],[Volume]]*Table_2[[#This Row],[Average price]]</f>
        <v>168600</v>
      </c>
      <c r="G154" t="str">
        <f>TEXT(Table_2[[#This Row],[Date]],"dddd")</f>
        <v>Tuesday</v>
      </c>
    </row>
    <row r="155" spans="1:7" ht="15.75" customHeight="1">
      <c r="A155" s="3">
        <v>44292</v>
      </c>
      <c r="B155" s="1" t="s">
        <v>14</v>
      </c>
      <c r="C155" s="1" t="s">
        <v>36</v>
      </c>
      <c r="D155" s="1">
        <v>7</v>
      </c>
      <c r="E155">
        <f>VLOOKUP(Table_2[SKU],Table_1[[SKU]:[Avg Price]],4,0)</f>
        <v>18050</v>
      </c>
      <c r="F155">
        <f>Table_2[[#This Row],[Volume]]*Table_2[[#This Row],[Average price]]</f>
        <v>126350</v>
      </c>
      <c r="G155" t="str">
        <f>TEXT(Table_2[[#This Row],[Date]],"dddd")</f>
        <v>Tuesday</v>
      </c>
    </row>
    <row r="156" spans="1:7" ht="15.75" customHeight="1">
      <c r="A156" s="3">
        <v>44292</v>
      </c>
      <c r="B156" s="1" t="s">
        <v>17</v>
      </c>
      <c r="C156" s="1" t="s">
        <v>36</v>
      </c>
      <c r="D156" s="1">
        <v>4</v>
      </c>
      <c r="E156">
        <f>VLOOKUP(Table_2[SKU],Table_1[[SKU]:[Avg Price]],4,0)</f>
        <v>8250</v>
      </c>
      <c r="F156">
        <f>Table_2[[#This Row],[Volume]]*Table_2[[#This Row],[Average price]]</f>
        <v>33000</v>
      </c>
      <c r="G156" t="str">
        <f>TEXT(Table_2[[#This Row],[Date]],"dddd")</f>
        <v>Tuesday</v>
      </c>
    </row>
    <row r="157" spans="1:7" ht="15.75" customHeight="1">
      <c r="A157" s="3">
        <v>44292</v>
      </c>
      <c r="B157" s="1" t="s">
        <v>20</v>
      </c>
      <c r="C157" s="1" t="s">
        <v>36</v>
      </c>
      <c r="D157" s="1">
        <v>6</v>
      </c>
      <c r="E157">
        <f>VLOOKUP(Table_2[SKU],Table_1[[SKU]:[Avg Price]],4,0)</f>
        <v>6050</v>
      </c>
      <c r="F157">
        <f>Table_2[[#This Row],[Volume]]*Table_2[[#This Row],[Average price]]</f>
        <v>36300</v>
      </c>
      <c r="G157" t="str">
        <f>TEXT(Table_2[[#This Row],[Date]],"dddd")</f>
        <v>Tuesday</v>
      </c>
    </row>
    <row r="158" spans="1:7" ht="15.75" customHeight="1">
      <c r="A158" s="3">
        <v>44292</v>
      </c>
      <c r="B158" s="1" t="s">
        <v>23</v>
      </c>
      <c r="C158" s="1" t="s">
        <v>36</v>
      </c>
      <c r="D158" s="1">
        <v>3</v>
      </c>
      <c r="E158">
        <f>VLOOKUP(Table_2[SKU],Table_1[[SKU]:[Avg Price]],4,0)</f>
        <v>5550</v>
      </c>
      <c r="F158">
        <f>Table_2[[#This Row],[Volume]]*Table_2[[#This Row],[Average price]]</f>
        <v>16650</v>
      </c>
      <c r="G158" t="str">
        <f>TEXT(Table_2[[#This Row],[Date]],"dddd")</f>
        <v>Tuesday</v>
      </c>
    </row>
    <row r="159" spans="1:7" ht="15.75" customHeight="1">
      <c r="A159" s="3">
        <v>44292</v>
      </c>
      <c r="B159" s="1" t="s">
        <v>25</v>
      </c>
      <c r="C159" s="1" t="s">
        <v>36</v>
      </c>
      <c r="D159" s="1">
        <v>2</v>
      </c>
      <c r="E159">
        <f>VLOOKUP(Table_2[SKU],Table_1[[SKU]:[Avg Price]],4,0)</f>
        <v>24050</v>
      </c>
      <c r="F159">
        <f>Table_2[[#This Row],[Volume]]*Table_2[[#This Row],[Average price]]</f>
        <v>48100</v>
      </c>
      <c r="G159" t="str">
        <f>TEXT(Table_2[[#This Row],[Date]],"dddd")</f>
        <v>Tuesday</v>
      </c>
    </row>
    <row r="160" spans="1:7" ht="15.75" customHeight="1">
      <c r="A160" s="3">
        <v>44292</v>
      </c>
      <c r="B160" s="1" t="s">
        <v>28</v>
      </c>
      <c r="C160" s="1" t="s">
        <v>36</v>
      </c>
      <c r="D160" s="1">
        <v>1</v>
      </c>
      <c r="E160">
        <f>VLOOKUP(Table_2[SKU],Table_1[[SKU]:[Avg Price]],4,0)</f>
        <v>12550</v>
      </c>
      <c r="F160">
        <f>Table_2[[#This Row],[Volume]]*Table_2[[#This Row],[Average price]]</f>
        <v>12550</v>
      </c>
      <c r="G160" t="str">
        <f>TEXT(Table_2[[#This Row],[Date]],"dddd")</f>
        <v>Tuesday</v>
      </c>
    </row>
    <row r="161" spans="1:7" ht="15.75" customHeight="1">
      <c r="A161" s="3">
        <v>44292</v>
      </c>
      <c r="B161" s="1" t="s">
        <v>30</v>
      </c>
      <c r="C161" s="1" t="s">
        <v>36</v>
      </c>
      <c r="D161" s="1">
        <v>1</v>
      </c>
      <c r="E161">
        <f>VLOOKUP(Table_2[SKU],Table_1[[SKU]:[Avg Price]],4,0)</f>
        <v>16050</v>
      </c>
      <c r="F161">
        <f>Table_2[[#This Row],[Volume]]*Table_2[[#This Row],[Average price]]</f>
        <v>16050</v>
      </c>
      <c r="G161" t="str">
        <f>TEXT(Table_2[[#This Row],[Date]],"dddd")</f>
        <v>Tuesday</v>
      </c>
    </row>
    <row r="162" spans="1:7" ht="15.75" customHeight="1">
      <c r="A162" s="3">
        <v>44292</v>
      </c>
      <c r="B162" s="1" t="s">
        <v>6</v>
      </c>
      <c r="C162" s="1" t="s">
        <v>37</v>
      </c>
      <c r="D162" s="1">
        <v>22</v>
      </c>
      <c r="E162">
        <f>VLOOKUP(Table_2[SKU],Table_1[[SKU]:[Avg Price]],4,0)</f>
        <v>13050</v>
      </c>
      <c r="F162">
        <f>Table_2[[#This Row],[Volume]]*Table_2[[#This Row],[Average price]]</f>
        <v>287100</v>
      </c>
      <c r="G162" t="str">
        <f>TEXT(Table_2[[#This Row],[Date]],"dddd")</f>
        <v>Tuesday</v>
      </c>
    </row>
    <row r="163" spans="1:7" ht="15.75" customHeight="1">
      <c r="A163" s="3">
        <v>44292</v>
      </c>
      <c r="B163" s="1" t="s">
        <v>9</v>
      </c>
      <c r="C163" s="1" t="s">
        <v>37</v>
      </c>
      <c r="D163" s="1">
        <v>9</v>
      </c>
      <c r="E163">
        <f>VLOOKUP(Table_2[SKU],Table_1[[SKU]:[Avg Price]],4,0)</f>
        <v>8550</v>
      </c>
      <c r="F163">
        <f>Table_2[[#This Row],[Volume]]*Table_2[[#This Row],[Average price]]</f>
        <v>76950</v>
      </c>
      <c r="G163" t="str">
        <f>TEXT(Table_2[[#This Row],[Date]],"dddd")</f>
        <v>Tuesday</v>
      </c>
    </row>
    <row r="164" spans="1:7" ht="15.75" customHeight="1">
      <c r="A164" s="3">
        <v>44292</v>
      </c>
      <c r="B164" s="1" t="s">
        <v>11</v>
      </c>
      <c r="C164" s="1" t="s">
        <v>37</v>
      </c>
      <c r="D164" s="1">
        <v>9</v>
      </c>
      <c r="E164">
        <f>VLOOKUP(Table_2[SKU],Table_1[[SKU]:[Avg Price]],4,0)</f>
        <v>14050</v>
      </c>
      <c r="F164">
        <f>Table_2[[#This Row],[Volume]]*Table_2[[#This Row],[Average price]]</f>
        <v>126450</v>
      </c>
      <c r="G164" t="str">
        <f>TEXT(Table_2[[#This Row],[Date]],"dddd")</f>
        <v>Tuesday</v>
      </c>
    </row>
    <row r="165" spans="1:7" ht="15.75" customHeight="1">
      <c r="A165" s="3">
        <v>44292</v>
      </c>
      <c r="B165" s="1" t="s">
        <v>14</v>
      </c>
      <c r="C165" s="1" t="s">
        <v>37</v>
      </c>
      <c r="D165" s="1">
        <v>7</v>
      </c>
      <c r="E165">
        <f>VLOOKUP(Table_2[SKU],Table_1[[SKU]:[Avg Price]],4,0)</f>
        <v>18050</v>
      </c>
      <c r="F165">
        <f>Table_2[[#This Row],[Volume]]*Table_2[[#This Row],[Average price]]</f>
        <v>126350</v>
      </c>
      <c r="G165" t="str">
        <f>TEXT(Table_2[[#This Row],[Date]],"dddd")</f>
        <v>Tuesday</v>
      </c>
    </row>
    <row r="166" spans="1:7" ht="15.75" customHeight="1">
      <c r="A166" s="3">
        <v>44292</v>
      </c>
      <c r="B166" s="1" t="s">
        <v>17</v>
      </c>
      <c r="C166" s="1" t="s">
        <v>37</v>
      </c>
      <c r="D166" s="1">
        <v>4</v>
      </c>
      <c r="E166">
        <f>VLOOKUP(Table_2[SKU],Table_1[[SKU]:[Avg Price]],4,0)</f>
        <v>8250</v>
      </c>
      <c r="F166">
        <f>Table_2[[#This Row],[Volume]]*Table_2[[#This Row],[Average price]]</f>
        <v>33000</v>
      </c>
      <c r="G166" t="str">
        <f>TEXT(Table_2[[#This Row],[Date]],"dddd")</f>
        <v>Tuesday</v>
      </c>
    </row>
    <row r="167" spans="1:7" ht="15.75" customHeight="1">
      <c r="A167" s="3">
        <v>44292</v>
      </c>
      <c r="B167" s="1" t="s">
        <v>20</v>
      </c>
      <c r="C167" s="1" t="s">
        <v>37</v>
      </c>
      <c r="D167" s="1">
        <v>3</v>
      </c>
      <c r="E167">
        <f>VLOOKUP(Table_2[SKU],Table_1[[SKU]:[Avg Price]],4,0)</f>
        <v>6050</v>
      </c>
      <c r="F167">
        <f>Table_2[[#This Row],[Volume]]*Table_2[[#This Row],[Average price]]</f>
        <v>18150</v>
      </c>
      <c r="G167" t="str">
        <f>TEXT(Table_2[[#This Row],[Date]],"dddd")</f>
        <v>Tuesday</v>
      </c>
    </row>
    <row r="168" spans="1:7" ht="15.75" customHeight="1">
      <c r="A168" s="3">
        <v>44292</v>
      </c>
      <c r="B168" s="1" t="s">
        <v>23</v>
      </c>
      <c r="C168" s="1" t="s">
        <v>37</v>
      </c>
      <c r="D168" s="1">
        <v>2</v>
      </c>
      <c r="E168">
        <f>VLOOKUP(Table_2[SKU],Table_1[[SKU]:[Avg Price]],4,0)</f>
        <v>5550</v>
      </c>
      <c r="F168">
        <f>Table_2[[#This Row],[Volume]]*Table_2[[#This Row],[Average price]]</f>
        <v>11100</v>
      </c>
      <c r="G168" t="str">
        <f>TEXT(Table_2[[#This Row],[Date]],"dddd")</f>
        <v>Tuesday</v>
      </c>
    </row>
    <row r="169" spans="1:7" ht="15.75" customHeight="1">
      <c r="A169" s="3">
        <v>44292</v>
      </c>
      <c r="B169" s="1" t="s">
        <v>25</v>
      </c>
      <c r="C169" s="1" t="s">
        <v>37</v>
      </c>
      <c r="D169" s="1">
        <v>1</v>
      </c>
      <c r="E169">
        <f>VLOOKUP(Table_2[SKU],Table_1[[SKU]:[Avg Price]],4,0)</f>
        <v>24050</v>
      </c>
      <c r="F169">
        <f>Table_2[[#This Row],[Volume]]*Table_2[[#This Row],[Average price]]</f>
        <v>24050</v>
      </c>
      <c r="G169" t="str">
        <f>TEXT(Table_2[[#This Row],[Date]],"dddd")</f>
        <v>Tuesday</v>
      </c>
    </row>
    <row r="170" spans="1:7" ht="15.75" customHeight="1">
      <c r="A170" s="3">
        <v>44292</v>
      </c>
      <c r="B170" s="1" t="s">
        <v>28</v>
      </c>
      <c r="C170" s="1" t="s">
        <v>37</v>
      </c>
      <c r="D170" s="1">
        <v>0</v>
      </c>
      <c r="E170">
        <f>VLOOKUP(Table_2[SKU],Table_1[[SKU]:[Avg Price]],4,0)</f>
        <v>12550</v>
      </c>
      <c r="F170">
        <f>Table_2[[#This Row],[Volume]]*Table_2[[#This Row],[Average price]]</f>
        <v>0</v>
      </c>
      <c r="G170" t="str">
        <f>TEXT(Table_2[[#This Row],[Date]],"dddd")</f>
        <v>Tuesday</v>
      </c>
    </row>
    <row r="171" spans="1:7" ht="15.75" customHeight="1">
      <c r="A171" s="3">
        <v>44292</v>
      </c>
      <c r="B171" s="1" t="s">
        <v>30</v>
      </c>
      <c r="C171" s="1" t="s">
        <v>37</v>
      </c>
      <c r="D171" s="1">
        <v>1</v>
      </c>
      <c r="E171">
        <f>VLOOKUP(Table_2[SKU],Table_1[[SKU]:[Avg Price]],4,0)</f>
        <v>16050</v>
      </c>
      <c r="F171">
        <f>Table_2[[#This Row],[Volume]]*Table_2[[#This Row],[Average price]]</f>
        <v>16050</v>
      </c>
      <c r="G171" t="str">
        <f>TEXT(Table_2[[#This Row],[Date]],"dddd")</f>
        <v>Tuesday</v>
      </c>
    </row>
    <row r="172" spans="1:7" ht="15.75" customHeight="1">
      <c r="A172" s="3">
        <v>44292</v>
      </c>
      <c r="B172" s="1" t="s">
        <v>6</v>
      </c>
      <c r="C172" s="1" t="s">
        <v>38</v>
      </c>
      <c r="D172" s="1">
        <v>6</v>
      </c>
      <c r="E172">
        <f>VLOOKUP(Table_2[SKU],Table_1[[SKU]:[Avg Price]],4,0)</f>
        <v>13050</v>
      </c>
      <c r="F172">
        <f>Table_2[[#This Row],[Volume]]*Table_2[[#This Row],[Average price]]</f>
        <v>78300</v>
      </c>
      <c r="G172" t="str">
        <f>TEXT(Table_2[[#This Row],[Date]],"dddd")</f>
        <v>Tuesday</v>
      </c>
    </row>
    <row r="173" spans="1:7" ht="15.75" customHeight="1">
      <c r="A173" s="3">
        <v>44292</v>
      </c>
      <c r="B173" s="1" t="s">
        <v>9</v>
      </c>
      <c r="C173" s="1" t="s">
        <v>38</v>
      </c>
      <c r="D173" s="1">
        <v>5</v>
      </c>
      <c r="E173">
        <f>VLOOKUP(Table_2[SKU],Table_1[[SKU]:[Avg Price]],4,0)</f>
        <v>8550</v>
      </c>
      <c r="F173">
        <f>Table_2[[#This Row],[Volume]]*Table_2[[#This Row],[Average price]]</f>
        <v>42750</v>
      </c>
      <c r="G173" t="str">
        <f>TEXT(Table_2[[#This Row],[Date]],"dddd")</f>
        <v>Tuesday</v>
      </c>
    </row>
    <row r="174" spans="1:7" ht="15.75" customHeight="1">
      <c r="A174" s="3">
        <v>44292</v>
      </c>
      <c r="B174" s="1" t="s">
        <v>11</v>
      </c>
      <c r="C174" s="1" t="s">
        <v>38</v>
      </c>
      <c r="D174" s="1">
        <v>3</v>
      </c>
      <c r="E174">
        <f>VLOOKUP(Table_2[SKU],Table_1[[SKU]:[Avg Price]],4,0)</f>
        <v>14050</v>
      </c>
      <c r="F174">
        <f>Table_2[[#This Row],[Volume]]*Table_2[[#This Row],[Average price]]</f>
        <v>42150</v>
      </c>
      <c r="G174" t="str">
        <f>TEXT(Table_2[[#This Row],[Date]],"dddd")</f>
        <v>Tuesday</v>
      </c>
    </row>
    <row r="175" spans="1:7" ht="15.75" customHeight="1">
      <c r="A175" s="3">
        <v>44292</v>
      </c>
      <c r="B175" s="1" t="s">
        <v>14</v>
      </c>
      <c r="C175" s="1" t="s">
        <v>38</v>
      </c>
      <c r="D175" s="1">
        <v>5</v>
      </c>
      <c r="E175">
        <f>VLOOKUP(Table_2[SKU],Table_1[[SKU]:[Avg Price]],4,0)</f>
        <v>18050</v>
      </c>
      <c r="F175">
        <f>Table_2[[#This Row],[Volume]]*Table_2[[#This Row],[Average price]]</f>
        <v>90250</v>
      </c>
      <c r="G175" t="str">
        <f>TEXT(Table_2[[#This Row],[Date]],"dddd")</f>
        <v>Tuesday</v>
      </c>
    </row>
    <row r="176" spans="1:7" ht="15.75" customHeight="1">
      <c r="A176" s="3">
        <v>44292</v>
      </c>
      <c r="B176" s="1" t="s">
        <v>17</v>
      </c>
      <c r="C176" s="1" t="s">
        <v>38</v>
      </c>
      <c r="D176" s="1">
        <v>4</v>
      </c>
      <c r="E176">
        <f>VLOOKUP(Table_2[SKU],Table_1[[SKU]:[Avg Price]],4,0)</f>
        <v>8250</v>
      </c>
      <c r="F176">
        <f>Table_2[[#This Row],[Volume]]*Table_2[[#This Row],[Average price]]</f>
        <v>33000</v>
      </c>
      <c r="G176" t="str">
        <f>TEXT(Table_2[[#This Row],[Date]],"dddd")</f>
        <v>Tuesday</v>
      </c>
    </row>
    <row r="177" spans="1:7" ht="15.75" customHeight="1">
      <c r="A177" s="3">
        <v>44292</v>
      </c>
      <c r="B177" s="1" t="s">
        <v>20</v>
      </c>
      <c r="C177" s="1" t="s">
        <v>38</v>
      </c>
      <c r="D177" s="1">
        <v>1</v>
      </c>
      <c r="E177">
        <f>VLOOKUP(Table_2[SKU],Table_1[[SKU]:[Avg Price]],4,0)</f>
        <v>6050</v>
      </c>
      <c r="F177">
        <f>Table_2[[#This Row],[Volume]]*Table_2[[#This Row],[Average price]]</f>
        <v>6050</v>
      </c>
      <c r="G177" t="str">
        <f>TEXT(Table_2[[#This Row],[Date]],"dddd")</f>
        <v>Tuesday</v>
      </c>
    </row>
    <row r="178" spans="1:7" ht="15.75" customHeight="1">
      <c r="A178" s="3">
        <v>44292</v>
      </c>
      <c r="B178" s="1" t="s">
        <v>23</v>
      </c>
      <c r="C178" s="1" t="s">
        <v>38</v>
      </c>
      <c r="D178" s="1">
        <v>1</v>
      </c>
      <c r="E178">
        <f>VLOOKUP(Table_2[SKU],Table_1[[SKU]:[Avg Price]],4,0)</f>
        <v>5550</v>
      </c>
      <c r="F178">
        <f>Table_2[[#This Row],[Volume]]*Table_2[[#This Row],[Average price]]</f>
        <v>5550</v>
      </c>
      <c r="G178" t="str">
        <f>TEXT(Table_2[[#This Row],[Date]],"dddd")</f>
        <v>Tuesday</v>
      </c>
    </row>
    <row r="179" spans="1:7" ht="15.75" customHeight="1">
      <c r="A179" s="3">
        <v>44292</v>
      </c>
      <c r="B179" s="1" t="s">
        <v>25</v>
      </c>
      <c r="C179" s="1" t="s">
        <v>38</v>
      </c>
      <c r="D179" s="1">
        <v>2</v>
      </c>
      <c r="E179">
        <f>VLOOKUP(Table_2[SKU],Table_1[[SKU]:[Avg Price]],4,0)</f>
        <v>24050</v>
      </c>
      <c r="F179">
        <f>Table_2[[#This Row],[Volume]]*Table_2[[#This Row],[Average price]]</f>
        <v>48100</v>
      </c>
      <c r="G179" t="str">
        <f>TEXT(Table_2[[#This Row],[Date]],"dddd")</f>
        <v>Tuesday</v>
      </c>
    </row>
    <row r="180" spans="1:7" ht="15.75" customHeight="1">
      <c r="A180" s="3">
        <v>44292</v>
      </c>
      <c r="B180" s="1" t="s">
        <v>28</v>
      </c>
      <c r="C180" s="1" t="s">
        <v>38</v>
      </c>
      <c r="D180" s="1">
        <v>1</v>
      </c>
      <c r="E180">
        <f>VLOOKUP(Table_2[SKU],Table_1[[SKU]:[Avg Price]],4,0)</f>
        <v>12550</v>
      </c>
      <c r="F180">
        <f>Table_2[[#This Row],[Volume]]*Table_2[[#This Row],[Average price]]</f>
        <v>12550</v>
      </c>
      <c r="G180" t="str">
        <f>TEXT(Table_2[[#This Row],[Date]],"dddd")</f>
        <v>Tuesday</v>
      </c>
    </row>
    <row r="181" spans="1:7" ht="15.75" customHeight="1">
      <c r="A181" s="3">
        <v>44292</v>
      </c>
      <c r="B181" s="1" t="s">
        <v>30</v>
      </c>
      <c r="C181" s="1" t="s">
        <v>38</v>
      </c>
      <c r="D181" s="1">
        <v>1</v>
      </c>
      <c r="E181">
        <f>VLOOKUP(Table_2[SKU],Table_1[[SKU]:[Avg Price]],4,0)</f>
        <v>16050</v>
      </c>
      <c r="F181">
        <f>Table_2[[#This Row],[Volume]]*Table_2[[#This Row],[Average price]]</f>
        <v>16050</v>
      </c>
      <c r="G181" t="str">
        <f>TEXT(Table_2[[#This Row],[Date]],"dddd")</f>
        <v>Tuesday</v>
      </c>
    </row>
    <row r="182" spans="1:7" ht="15.75" customHeight="1">
      <c r="A182" s="3">
        <v>44293</v>
      </c>
      <c r="B182" s="1" t="s">
        <v>6</v>
      </c>
      <c r="C182" s="1" t="s">
        <v>36</v>
      </c>
      <c r="D182" s="1">
        <v>32</v>
      </c>
      <c r="E182">
        <f>VLOOKUP(Table_2[SKU],Table_1[[SKU]:[Avg Price]],4,0)</f>
        <v>13050</v>
      </c>
      <c r="F182">
        <f>Table_2[[#This Row],[Volume]]*Table_2[[#This Row],[Average price]]</f>
        <v>417600</v>
      </c>
      <c r="G182" t="str">
        <f>TEXT(Table_2[[#This Row],[Date]],"dddd")</f>
        <v>Wednesday</v>
      </c>
    </row>
    <row r="183" spans="1:7" ht="15.75" customHeight="1">
      <c r="A183" s="3">
        <v>44293</v>
      </c>
      <c r="B183" s="1" t="s">
        <v>9</v>
      </c>
      <c r="C183" s="1" t="s">
        <v>36</v>
      </c>
      <c r="D183" s="1">
        <v>17</v>
      </c>
      <c r="E183">
        <f>VLOOKUP(Table_2[SKU],Table_1[[SKU]:[Avg Price]],4,0)</f>
        <v>8550</v>
      </c>
      <c r="F183">
        <f>Table_2[[#This Row],[Volume]]*Table_2[[#This Row],[Average price]]</f>
        <v>145350</v>
      </c>
      <c r="G183" t="str">
        <f>TEXT(Table_2[[#This Row],[Date]],"dddd")</f>
        <v>Wednesday</v>
      </c>
    </row>
    <row r="184" spans="1:7" ht="15.75" customHeight="1">
      <c r="A184" s="3">
        <v>44293</v>
      </c>
      <c r="B184" s="1" t="s">
        <v>11</v>
      </c>
      <c r="C184" s="1" t="s">
        <v>36</v>
      </c>
      <c r="D184" s="1">
        <v>8</v>
      </c>
      <c r="E184">
        <f>VLOOKUP(Table_2[SKU],Table_1[[SKU]:[Avg Price]],4,0)</f>
        <v>14050</v>
      </c>
      <c r="F184">
        <f>Table_2[[#This Row],[Volume]]*Table_2[[#This Row],[Average price]]</f>
        <v>112400</v>
      </c>
      <c r="G184" t="str">
        <f>TEXT(Table_2[[#This Row],[Date]],"dddd")</f>
        <v>Wednesday</v>
      </c>
    </row>
    <row r="185" spans="1:7" ht="15.75" customHeight="1">
      <c r="A185" s="3">
        <v>44293</v>
      </c>
      <c r="B185" s="1" t="s">
        <v>14</v>
      </c>
      <c r="C185" s="1" t="s">
        <v>36</v>
      </c>
      <c r="D185" s="1">
        <v>10</v>
      </c>
      <c r="E185">
        <f>VLOOKUP(Table_2[SKU],Table_1[[SKU]:[Avg Price]],4,0)</f>
        <v>18050</v>
      </c>
      <c r="F185">
        <f>Table_2[[#This Row],[Volume]]*Table_2[[#This Row],[Average price]]</f>
        <v>180500</v>
      </c>
      <c r="G185" t="str">
        <f>TEXT(Table_2[[#This Row],[Date]],"dddd")</f>
        <v>Wednesday</v>
      </c>
    </row>
    <row r="186" spans="1:7" ht="15.75" customHeight="1">
      <c r="A186" s="3">
        <v>44293</v>
      </c>
      <c r="B186" s="1" t="s">
        <v>17</v>
      </c>
      <c r="C186" s="1" t="s">
        <v>36</v>
      </c>
      <c r="D186" s="1">
        <v>4</v>
      </c>
      <c r="E186">
        <f>VLOOKUP(Table_2[SKU],Table_1[[SKU]:[Avg Price]],4,0)</f>
        <v>8250</v>
      </c>
      <c r="F186">
        <f>Table_2[[#This Row],[Volume]]*Table_2[[#This Row],[Average price]]</f>
        <v>33000</v>
      </c>
      <c r="G186" t="str">
        <f>TEXT(Table_2[[#This Row],[Date]],"dddd")</f>
        <v>Wednesday</v>
      </c>
    </row>
    <row r="187" spans="1:7" ht="15.75" customHeight="1">
      <c r="A187" s="3">
        <v>44293</v>
      </c>
      <c r="B187" s="1" t="s">
        <v>20</v>
      </c>
      <c r="C187" s="1" t="s">
        <v>36</v>
      </c>
      <c r="D187" s="1">
        <v>3</v>
      </c>
      <c r="E187">
        <f>VLOOKUP(Table_2[SKU],Table_1[[SKU]:[Avg Price]],4,0)</f>
        <v>6050</v>
      </c>
      <c r="F187">
        <f>Table_2[[#This Row],[Volume]]*Table_2[[#This Row],[Average price]]</f>
        <v>18150</v>
      </c>
      <c r="G187" t="str">
        <f>TEXT(Table_2[[#This Row],[Date]],"dddd")</f>
        <v>Wednesday</v>
      </c>
    </row>
    <row r="188" spans="1:7" ht="15.75" customHeight="1">
      <c r="A188" s="3">
        <v>44293</v>
      </c>
      <c r="B188" s="1" t="s">
        <v>23</v>
      </c>
      <c r="C188" s="1" t="s">
        <v>36</v>
      </c>
      <c r="D188" s="1">
        <v>3</v>
      </c>
      <c r="E188">
        <f>VLOOKUP(Table_2[SKU],Table_1[[SKU]:[Avg Price]],4,0)</f>
        <v>5550</v>
      </c>
      <c r="F188">
        <f>Table_2[[#This Row],[Volume]]*Table_2[[#This Row],[Average price]]</f>
        <v>16650</v>
      </c>
      <c r="G188" t="str">
        <f>TEXT(Table_2[[#This Row],[Date]],"dddd")</f>
        <v>Wednesday</v>
      </c>
    </row>
    <row r="189" spans="1:7" ht="15.75" customHeight="1">
      <c r="A189" s="3">
        <v>44293</v>
      </c>
      <c r="B189" s="1" t="s">
        <v>25</v>
      </c>
      <c r="C189" s="1" t="s">
        <v>36</v>
      </c>
      <c r="D189" s="1">
        <v>1</v>
      </c>
      <c r="E189">
        <f>VLOOKUP(Table_2[SKU],Table_1[[SKU]:[Avg Price]],4,0)</f>
        <v>24050</v>
      </c>
      <c r="F189">
        <f>Table_2[[#This Row],[Volume]]*Table_2[[#This Row],[Average price]]</f>
        <v>24050</v>
      </c>
      <c r="G189" t="str">
        <f>TEXT(Table_2[[#This Row],[Date]],"dddd")</f>
        <v>Wednesday</v>
      </c>
    </row>
    <row r="190" spans="1:7" ht="15.75" customHeight="1">
      <c r="A190" s="3">
        <v>44293</v>
      </c>
      <c r="B190" s="1" t="s">
        <v>28</v>
      </c>
      <c r="C190" s="1" t="s">
        <v>36</v>
      </c>
      <c r="D190" s="1">
        <v>2</v>
      </c>
      <c r="E190">
        <f>VLOOKUP(Table_2[SKU],Table_1[[SKU]:[Avg Price]],4,0)</f>
        <v>12550</v>
      </c>
      <c r="F190">
        <f>Table_2[[#This Row],[Volume]]*Table_2[[#This Row],[Average price]]</f>
        <v>25100</v>
      </c>
      <c r="G190" t="str">
        <f>TEXT(Table_2[[#This Row],[Date]],"dddd")</f>
        <v>Wednesday</v>
      </c>
    </row>
    <row r="191" spans="1:7" ht="15.75" customHeight="1">
      <c r="A191" s="3">
        <v>44293</v>
      </c>
      <c r="B191" s="1" t="s">
        <v>30</v>
      </c>
      <c r="C191" s="1" t="s">
        <v>36</v>
      </c>
      <c r="D191" s="1">
        <v>0</v>
      </c>
      <c r="E191">
        <f>VLOOKUP(Table_2[SKU],Table_1[[SKU]:[Avg Price]],4,0)</f>
        <v>16050</v>
      </c>
      <c r="F191">
        <f>Table_2[[#This Row],[Volume]]*Table_2[[#This Row],[Average price]]</f>
        <v>0</v>
      </c>
      <c r="G191" t="str">
        <f>TEXT(Table_2[[#This Row],[Date]],"dddd")</f>
        <v>Wednesday</v>
      </c>
    </row>
    <row r="192" spans="1:7" ht="15.75" customHeight="1">
      <c r="A192" s="3">
        <v>44293</v>
      </c>
      <c r="B192" s="1" t="s">
        <v>6</v>
      </c>
      <c r="C192" s="1" t="s">
        <v>37</v>
      </c>
      <c r="D192" s="1">
        <v>19</v>
      </c>
      <c r="E192">
        <f>VLOOKUP(Table_2[SKU],Table_1[[SKU]:[Avg Price]],4,0)</f>
        <v>13050</v>
      </c>
      <c r="F192">
        <f>Table_2[[#This Row],[Volume]]*Table_2[[#This Row],[Average price]]</f>
        <v>247950</v>
      </c>
      <c r="G192" t="str">
        <f>TEXT(Table_2[[#This Row],[Date]],"dddd")</f>
        <v>Wednesday</v>
      </c>
    </row>
    <row r="193" spans="1:7" ht="15.75" customHeight="1">
      <c r="A193" s="3">
        <v>44293</v>
      </c>
      <c r="B193" s="1" t="s">
        <v>9</v>
      </c>
      <c r="C193" s="1" t="s">
        <v>37</v>
      </c>
      <c r="D193" s="1">
        <v>11</v>
      </c>
      <c r="E193">
        <f>VLOOKUP(Table_2[SKU],Table_1[[SKU]:[Avg Price]],4,0)</f>
        <v>8550</v>
      </c>
      <c r="F193">
        <f>Table_2[[#This Row],[Volume]]*Table_2[[#This Row],[Average price]]</f>
        <v>94050</v>
      </c>
      <c r="G193" t="str">
        <f>TEXT(Table_2[[#This Row],[Date]],"dddd")</f>
        <v>Wednesday</v>
      </c>
    </row>
    <row r="194" spans="1:7" ht="15.75" customHeight="1">
      <c r="A194" s="3">
        <v>44293</v>
      </c>
      <c r="B194" s="1" t="s">
        <v>11</v>
      </c>
      <c r="C194" s="1" t="s">
        <v>37</v>
      </c>
      <c r="D194" s="1">
        <v>6</v>
      </c>
      <c r="E194">
        <f>VLOOKUP(Table_2[SKU],Table_1[[SKU]:[Avg Price]],4,0)</f>
        <v>14050</v>
      </c>
      <c r="F194">
        <f>Table_2[[#This Row],[Volume]]*Table_2[[#This Row],[Average price]]</f>
        <v>84300</v>
      </c>
      <c r="G194" t="str">
        <f>TEXT(Table_2[[#This Row],[Date]],"dddd")</f>
        <v>Wednesday</v>
      </c>
    </row>
    <row r="195" spans="1:7" ht="15.75" customHeight="1">
      <c r="A195" s="3">
        <v>44293</v>
      </c>
      <c r="B195" s="1" t="s">
        <v>14</v>
      </c>
      <c r="C195" s="1" t="s">
        <v>37</v>
      </c>
      <c r="D195" s="1">
        <v>6</v>
      </c>
      <c r="E195">
        <f>VLOOKUP(Table_2[SKU],Table_1[[SKU]:[Avg Price]],4,0)</f>
        <v>18050</v>
      </c>
      <c r="F195">
        <f>Table_2[[#This Row],[Volume]]*Table_2[[#This Row],[Average price]]</f>
        <v>108300</v>
      </c>
      <c r="G195" t="str">
        <f>TEXT(Table_2[[#This Row],[Date]],"dddd")</f>
        <v>Wednesday</v>
      </c>
    </row>
    <row r="196" spans="1:7" ht="15.75" customHeight="1">
      <c r="A196" s="3">
        <v>44293</v>
      </c>
      <c r="B196" s="1" t="s">
        <v>17</v>
      </c>
      <c r="C196" s="1" t="s">
        <v>37</v>
      </c>
      <c r="D196" s="1">
        <v>3</v>
      </c>
      <c r="E196">
        <f>VLOOKUP(Table_2[SKU],Table_1[[SKU]:[Avg Price]],4,0)</f>
        <v>8250</v>
      </c>
      <c r="F196">
        <f>Table_2[[#This Row],[Volume]]*Table_2[[#This Row],[Average price]]</f>
        <v>24750</v>
      </c>
      <c r="G196" t="str">
        <f>TEXT(Table_2[[#This Row],[Date]],"dddd")</f>
        <v>Wednesday</v>
      </c>
    </row>
    <row r="197" spans="1:7" ht="15.75" customHeight="1">
      <c r="A197" s="3">
        <v>44293</v>
      </c>
      <c r="B197" s="1" t="s">
        <v>20</v>
      </c>
      <c r="C197" s="1" t="s">
        <v>37</v>
      </c>
      <c r="D197" s="1">
        <v>2</v>
      </c>
      <c r="E197">
        <f>VLOOKUP(Table_2[SKU],Table_1[[SKU]:[Avg Price]],4,0)</f>
        <v>6050</v>
      </c>
      <c r="F197">
        <f>Table_2[[#This Row],[Volume]]*Table_2[[#This Row],[Average price]]</f>
        <v>12100</v>
      </c>
      <c r="G197" t="str">
        <f>TEXT(Table_2[[#This Row],[Date]],"dddd")</f>
        <v>Wednesday</v>
      </c>
    </row>
    <row r="198" spans="1:7" ht="15.75" customHeight="1">
      <c r="A198" s="3">
        <v>44293</v>
      </c>
      <c r="B198" s="1" t="s">
        <v>23</v>
      </c>
      <c r="C198" s="1" t="s">
        <v>37</v>
      </c>
      <c r="D198" s="1">
        <v>2</v>
      </c>
      <c r="E198">
        <f>VLOOKUP(Table_2[SKU],Table_1[[SKU]:[Avg Price]],4,0)</f>
        <v>5550</v>
      </c>
      <c r="F198">
        <f>Table_2[[#This Row],[Volume]]*Table_2[[#This Row],[Average price]]</f>
        <v>11100</v>
      </c>
      <c r="G198" t="str">
        <f>TEXT(Table_2[[#This Row],[Date]],"dddd")</f>
        <v>Wednesday</v>
      </c>
    </row>
    <row r="199" spans="1:7" ht="15.75" customHeight="1">
      <c r="A199" s="3">
        <v>44293</v>
      </c>
      <c r="B199" s="1" t="s">
        <v>25</v>
      </c>
      <c r="C199" s="1" t="s">
        <v>37</v>
      </c>
      <c r="D199" s="1">
        <v>0</v>
      </c>
      <c r="E199">
        <f>VLOOKUP(Table_2[SKU],Table_1[[SKU]:[Avg Price]],4,0)</f>
        <v>24050</v>
      </c>
      <c r="F199">
        <f>Table_2[[#This Row],[Volume]]*Table_2[[#This Row],[Average price]]</f>
        <v>0</v>
      </c>
      <c r="G199" t="str">
        <f>TEXT(Table_2[[#This Row],[Date]],"dddd")</f>
        <v>Wednesday</v>
      </c>
    </row>
    <row r="200" spans="1:7" ht="15.75" customHeight="1">
      <c r="A200" s="3">
        <v>44293</v>
      </c>
      <c r="B200" s="1" t="s">
        <v>28</v>
      </c>
      <c r="C200" s="1" t="s">
        <v>37</v>
      </c>
      <c r="D200" s="1">
        <v>1</v>
      </c>
      <c r="E200">
        <f>VLOOKUP(Table_2[SKU],Table_1[[SKU]:[Avg Price]],4,0)</f>
        <v>12550</v>
      </c>
      <c r="F200">
        <f>Table_2[[#This Row],[Volume]]*Table_2[[#This Row],[Average price]]</f>
        <v>12550</v>
      </c>
      <c r="G200" t="str">
        <f>TEXT(Table_2[[#This Row],[Date]],"dddd")</f>
        <v>Wednesday</v>
      </c>
    </row>
    <row r="201" spans="1:7" ht="15.75" customHeight="1">
      <c r="A201" s="3">
        <v>44293</v>
      </c>
      <c r="B201" s="1" t="s">
        <v>30</v>
      </c>
      <c r="C201" s="1" t="s">
        <v>37</v>
      </c>
      <c r="D201" s="1">
        <v>0</v>
      </c>
      <c r="E201">
        <f>VLOOKUP(Table_2[SKU],Table_1[[SKU]:[Avg Price]],4,0)</f>
        <v>16050</v>
      </c>
      <c r="F201">
        <f>Table_2[[#This Row],[Volume]]*Table_2[[#This Row],[Average price]]</f>
        <v>0</v>
      </c>
      <c r="G201" t="str">
        <f>TEXT(Table_2[[#This Row],[Date]],"dddd")</f>
        <v>Wednesday</v>
      </c>
    </row>
    <row r="202" spans="1:7" ht="15.75" customHeight="1">
      <c r="A202" s="3">
        <v>44293</v>
      </c>
      <c r="B202" s="1" t="s">
        <v>6</v>
      </c>
      <c r="C202" s="1" t="s">
        <v>38</v>
      </c>
      <c r="D202" s="1">
        <v>11</v>
      </c>
      <c r="E202">
        <f>VLOOKUP(Table_2[SKU],Table_1[[SKU]:[Avg Price]],4,0)</f>
        <v>13050</v>
      </c>
      <c r="F202">
        <f>Table_2[[#This Row],[Volume]]*Table_2[[#This Row],[Average price]]</f>
        <v>143550</v>
      </c>
      <c r="G202" t="str">
        <f>TEXT(Table_2[[#This Row],[Date]],"dddd")</f>
        <v>Wednesday</v>
      </c>
    </row>
    <row r="203" spans="1:7" ht="15.75" customHeight="1">
      <c r="A203" s="3">
        <v>44293</v>
      </c>
      <c r="B203" s="1" t="s">
        <v>9</v>
      </c>
      <c r="C203" s="1" t="s">
        <v>38</v>
      </c>
      <c r="D203" s="1">
        <v>1</v>
      </c>
      <c r="E203">
        <f>VLOOKUP(Table_2[SKU],Table_1[[SKU]:[Avg Price]],4,0)</f>
        <v>8550</v>
      </c>
      <c r="F203">
        <f>Table_2[[#This Row],[Volume]]*Table_2[[#This Row],[Average price]]</f>
        <v>8550</v>
      </c>
      <c r="G203" t="str">
        <f>TEXT(Table_2[[#This Row],[Date]],"dddd")</f>
        <v>Wednesday</v>
      </c>
    </row>
    <row r="204" spans="1:7" ht="15.75" customHeight="1">
      <c r="A204" s="3">
        <v>44293</v>
      </c>
      <c r="B204" s="1" t="s">
        <v>11</v>
      </c>
      <c r="C204" s="1" t="s">
        <v>38</v>
      </c>
      <c r="D204" s="1">
        <v>6</v>
      </c>
      <c r="E204">
        <f>VLOOKUP(Table_2[SKU],Table_1[[SKU]:[Avg Price]],4,0)</f>
        <v>14050</v>
      </c>
      <c r="F204">
        <f>Table_2[[#This Row],[Volume]]*Table_2[[#This Row],[Average price]]</f>
        <v>84300</v>
      </c>
      <c r="G204" t="str">
        <f>TEXT(Table_2[[#This Row],[Date]],"dddd")</f>
        <v>Wednesday</v>
      </c>
    </row>
    <row r="205" spans="1:7" ht="15.75" customHeight="1">
      <c r="A205" s="3">
        <v>44293</v>
      </c>
      <c r="B205" s="1" t="s">
        <v>14</v>
      </c>
      <c r="C205" s="1" t="s">
        <v>38</v>
      </c>
      <c r="D205" s="1">
        <v>3</v>
      </c>
      <c r="E205">
        <f>VLOOKUP(Table_2[SKU],Table_1[[SKU]:[Avg Price]],4,0)</f>
        <v>18050</v>
      </c>
      <c r="F205">
        <f>Table_2[[#This Row],[Volume]]*Table_2[[#This Row],[Average price]]</f>
        <v>54150</v>
      </c>
      <c r="G205" t="str">
        <f>TEXT(Table_2[[#This Row],[Date]],"dddd")</f>
        <v>Wednesday</v>
      </c>
    </row>
    <row r="206" spans="1:7" ht="15.75" customHeight="1">
      <c r="A206" s="3">
        <v>44293</v>
      </c>
      <c r="B206" s="1" t="s">
        <v>17</v>
      </c>
      <c r="C206" s="1" t="s">
        <v>38</v>
      </c>
      <c r="D206" s="1">
        <v>3</v>
      </c>
      <c r="E206">
        <f>VLOOKUP(Table_2[SKU],Table_1[[SKU]:[Avg Price]],4,0)</f>
        <v>8250</v>
      </c>
      <c r="F206">
        <f>Table_2[[#This Row],[Volume]]*Table_2[[#This Row],[Average price]]</f>
        <v>24750</v>
      </c>
      <c r="G206" t="str">
        <f>TEXT(Table_2[[#This Row],[Date]],"dddd")</f>
        <v>Wednesday</v>
      </c>
    </row>
    <row r="207" spans="1:7" ht="15.75" customHeight="1">
      <c r="A207" s="3">
        <v>44293</v>
      </c>
      <c r="B207" s="1" t="s">
        <v>20</v>
      </c>
      <c r="C207" s="1" t="s">
        <v>38</v>
      </c>
      <c r="D207" s="1">
        <v>2</v>
      </c>
      <c r="E207">
        <f>VLOOKUP(Table_2[SKU],Table_1[[SKU]:[Avg Price]],4,0)</f>
        <v>6050</v>
      </c>
      <c r="F207">
        <f>Table_2[[#This Row],[Volume]]*Table_2[[#This Row],[Average price]]</f>
        <v>12100</v>
      </c>
      <c r="G207" t="str">
        <f>TEXT(Table_2[[#This Row],[Date]],"dddd")</f>
        <v>Wednesday</v>
      </c>
    </row>
    <row r="208" spans="1:7" ht="15.75" customHeight="1">
      <c r="A208" s="3">
        <v>44293</v>
      </c>
      <c r="B208" s="1" t="s">
        <v>23</v>
      </c>
      <c r="C208" s="1" t="s">
        <v>38</v>
      </c>
      <c r="D208" s="1">
        <v>2</v>
      </c>
      <c r="E208">
        <f>VLOOKUP(Table_2[SKU],Table_1[[SKU]:[Avg Price]],4,0)</f>
        <v>5550</v>
      </c>
      <c r="F208">
        <f>Table_2[[#This Row],[Volume]]*Table_2[[#This Row],[Average price]]</f>
        <v>11100</v>
      </c>
      <c r="G208" t="str">
        <f>TEXT(Table_2[[#This Row],[Date]],"dddd")</f>
        <v>Wednesday</v>
      </c>
    </row>
    <row r="209" spans="1:7" ht="15.75" customHeight="1">
      <c r="A209" s="3">
        <v>44293</v>
      </c>
      <c r="B209" s="1" t="s">
        <v>25</v>
      </c>
      <c r="C209" s="1" t="s">
        <v>38</v>
      </c>
      <c r="D209" s="1">
        <v>2</v>
      </c>
      <c r="E209">
        <f>VLOOKUP(Table_2[SKU],Table_1[[SKU]:[Avg Price]],4,0)</f>
        <v>24050</v>
      </c>
      <c r="F209">
        <f>Table_2[[#This Row],[Volume]]*Table_2[[#This Row],[Average price]]</f>
        <v>48100</v>
      </c>
      <c r="G209" t="str">
        <f>TEXT(Table_2[[#This Row],[Date]],"dddd")</f>
        <v>Wednesday</v>
      </c>
    </row>
    <row r="210" spans="1:7" ht="15.75" customHeight="1">
      <c r="A210" s="3">
        <v>44293</v>
      </c>
      <c r="B210" s="1" t="s">
        <v>28</v>
      </c>
      <c r="C210" s="1" t="s">
        <v>38</v>
      </c>
      <c r="D210" s="1">
        <v>2</v>
      </c>
      <c r="E210">
        <f>VLOOKUP(Table_2[SKU],Table_1[[SKU]:[Avg Price]],4,0)</f>
        <v>12550</v>
      </c>
      <c r="F210">
        <f>Table_2[[#This Row],[Volume]]*Table_2[[#This Row],[Average price]]</f>
        <v>25100</v>
      </c>
      <c r="G210" t="str">
        <f>TEXT(Table_2[[#This Row],[Date]],"dddd")</f>
        <v>Wednesday</v>
      </c>
    </row>
    <row r="211" spans="1:7" ht="15.75" customHeight="1">
      <c r="A211" s="3">
        <v>44293</v>
      </c>
      <c r="B211" s="1" t="s">
        <v>30</v>
      </c>
      <c r="C211" s="1" t="s">
        <v>38</v>
      </c>
      <c r="D211" s="1">
        <v>2</v>
      </c>
      <c r="E211">
        <f>VLOOKUP(Table_2[SKU],Table_1[[SKU]:[Avg Price]],4,0)</f>
        <v>16050</v>
      </c>
      <c r="F211">
        <f>Table_2[[#This Row],[Volume]]*Table_2[[#This Row],[Average price]]</f>
        <v>32100</v>
      </c>
      <c r="G211" t="str">
        <f>TEXT(Table_2[[#This Row],[Date]],"dddd")</f>
        <v>Wednesday</v>
      </c>
    </row>
    <row r="212" spans="1:7" ht="15.75" customHeight="1">
      <c r="A212" s="3">
        <v>44294</v>
      </c>
      <c r="B212" s="1" t="s">
        <v>6</v>
      </c>
      <c r="C212" s="1" t="s">
        <v>36</v>
      </c>
      <c r="D212" s="1">
        <v>28</v>
      </c>
      <c r="E212">
        <f>VLOOKUP(Table_2[SKU],Table_1[[SKU]:[Avg Price]],4,0)</f>
        <v>13050</v>
      </c>
      <c r="F212">
        <f>Table_2[[#This Row],[Volume]]*Table_2[[#This Row],[Average price]]</f>
        <v>365400</v>
      </c>
      <c r="G212" t="str">
        <f>TEXT(Table_2[[#This Row],[Date]],"dddd")</f>
        <v>Thursday</v>
      </c>
    </row>
    <row r="213" spans="1:7" ht="15.75" customHeight="1">
      <c r="A213" s="3">
        <v>44294</v>
      </c>
      <c r="B213" s="1" t="s">
        <v>9</v>
      </c>
      <c r="C213" s="1" t="s">
        <v>36</v>
      </c>
      <c r="D213" s="1">
        <v>13</v>
      </c>
      <c r="E213">
        <f>VLOOKUP(Table_2[SKU],Table_1[[SKU]:[Avg Price]],4,0)</f>
        <v>8550</v>
      </c>
      <c r="F213">
        <f>Table_2[[#This Row],[Volume]]*Table_2[[#This Row],[Average price]]</f>
        <v>111150</v>
      </c>
      <c r="G213" t="str">
        <f>TEXT(Table_2[[#This Row],[Date]],"dddd")</f>
        <v>Thursday</v>
      </c>
    </row>
    <row r="214" spans="1:7" ht="15.75" customHeight="1">
      <c r="A214" s="3">
        <v>44294</v>
      </c>
      <c r="B214" s="1" t="s">
        <v>11</v>
      </c>
      <c r="C214" s="1" t="s">
        <v>36</v>
      </c>
      <c r="D214" s="1">
        <v>11</v>
      </c>
      <c r="E214">
        <f>VLOOKUP(Table_2[SKU],Table_1[[SKU]:[Avg Price]],4,0)</f>
        <v>14050</v>
      </c>
      <c r="F214">
        <f>Table_2[[#This Row],[Volume]]*Table_2[[#This Row],[Average price]]</f>
        <v>154550</v>
      </c>
      <c r="G214" t="str">
        <f>TEXT(Table_2[[#This Row],[Date]],"dddd")</f>
        <v>Thursday</v>
      </c>
    </row>
    <row r="215" spans="1:7" ht="15.75" customHeight="1">
      <c r="A215" s="3">
        <v>44294</v>
      </c>
      <c r="B215" s="1" t="s">
        <v>14</v>
      </c>
      <c r="C215" s="1" t="s">
        <v>36</v>
      </c>
      <c r="D215" s="1">
        <v>7</v>
      </c>
      <c r="E215">
        <f>VLOOKUP(Table_2[SKU],Table_1[[SKU]:[Avg Price]],4,0)</f>
        <v>18050</v>
      </c>
      <c r="F215">
        <f>Table_2[[#This Row],[Volume]]*Table_2[[#This Row],[Average price]]</f>
        <v>126350</v>
      </c>
      <c r="G215" t="str">
        <f>TEXT(Table_2[[#This Row],[Date]],"dddd")</f>
        <v>Thursday</v>
      </c>
    </row>
    <row r="216" spans="1:7" ht="15.75" customHeight="1">
      <c r="A216" s="3">
        <v>44294</v>
      </c>
      <c r="B216" s="1" t="s">
        <v>17</v>
      </c>
      <c r="C216" s="1" t="s">
        <v>36</v>
      </c>
      <c r="D216" s="1">
        <v>5</v>
      </c>
      <c r="E216">
        <f>VLOOKUP(Table_2[SKU],Table_1[[SKU]:[Avg Price]],4,0)</f>
        <v>8250</v>
      </c>
      <c r="F216">
        <f>Table_2[[#This Row],[Volume]]*Table_2[[#This Row],[Average price]]</f>
        <v>41250</v>
      </c>
      <c r="G216" t="str">
        <f>TEXT(Table_2[[#This Row],[Date]],"dddd")</f>
        <v>Thursday</v>
      </c>
    </row>
    <row r="217" spans="1:7" ht="15.75" customHeight="1">
      <c r="A217" s="3">
        <v>44294</v>
      </c>
      <c r="B217" s="1" t="s">
        <v>20</v>
      </c>
      <c r="C217" s="1" t="s">
        <v>36</v>
      </c>
      <c r="D217" s="1">
        <v>2</v>
      </c>
      <c r="E217">
        <f>VLOOKUP(Table_2[SKU],Table_1[[SKU]:[Avg Price]],4,0)</f>
        <v>6050</v>
      </c>
      <c r="F217">
        <f>Table_2[[#This Row],[Volume]]*Table_2[[#This Row],[Average price]]</f>
        <v>12100</v>
      </c>
      <c r="G217" t="str">
        <f>TEXT(Table_2[[#This Row],[Date]],"dddd")</f>
        <v>Thursday</v>
      </c>
    </row>
    <row r="218" spans="1:7" ht="15.75" customHeight="1">
      <c r="A218" s="3">
        <v>44294</v>
      </c>
      <c r="B218" s="1" t="s">
        <v>23</v>
      </c>
      <c r="C218" s="1" t="s">
        <v>36</v>
      </c>
      <c r="D218" s="1">
        <v>4</v>
      </c>
      <c r="E218">
        <f>VLOOKUP(Table_2[SKU],Table_1[[SKU]:[Avg Price]],4,0)</f>
        <v>5550</v>
      </c>
      <c r="F218">
        <f>Table_2[[#This Row],[Volume]]*Table_2[[#This Row],[Average price]]</f>
        <v>22200</v>
      </c>
      <c r="G218" t="str">
        <f>TEXT(Table_2[[#This Row],[Date]],"dddd")</f>
        <v>Thursday</v>
      </c>
    </row>
    <row r="219" spans="1:7" ht="15.75" customHeight="1">
      <c r="A219" s="3">
        <v>44294</v>
      </c>
      <c r="B219" s="1" t="s">
        <v>25</v>
      </c>
      <c r="C219" s="1" t="s">
        <v>36</v>
      </c>
      <c r="D219" s="1">
        <v>2</v>
      </c>
      <c r="E219">
        <f>VLOOKUP(Table_2[SKU],Table_1[[SKU]:[Avg Price]],4,0)</f>
        <v>24050</v>
      </c>
      <c r="F219">
        <f>Table_2[[#This Row],[Volume]]*Table_2[[#This Row],[Average price]]</f>
        <v>48100</v>
      </c>
      <c r="G219" t="str">
        <f>TEXT(Table_2[[#This Row],[Date]],"dddd")</f>
        <v>Thursday</v>
      </c>
    </row>
    <row r="220" spans="1:7" ht="15.75" customHeight="1">
      <c r="A220" s="3">
        <v>44294</v>
      </c>
      <c r="B220" s="1" t="s">
        <v>28</v>
      </c>
      <c r="C220" s="1" t="s">
        <v>36</v>
      </c>
      <c r="D220" s="1">
        <v>0</v>
      </c>
      <c r="E220">
        <f>VLOOKUP(Table_2[SKU],Table_1[[SKU]:[Avg Price]],4,0)</f>
        <v>12550</v>
      </c>
      <c r="F220">
        <f>Table_2[[#This Row],[Volume]]*Table_2[[#This Row],[Average price]]</f>
        <v>0</v>
      </c>
      <c r="G220" t="str">
        <f>TEXT(Table_2[[#This Row],[Date]],"dddd")</f>
        <v>Thursday</v>
      </c>
    </row>
    <row r="221" spans="1:7" ht="15.75" customHeight="1">
      <c r="A221" s="3">
        <v>44294</v>
      </c>
      <c r="B221" s="1" t="s">
        <v>30</v>
      </c>
      <c r="C221" s="1" t="s">
        <v>36</v>
      </c>
      <c r="D221" s="1">
        <v>0</v>
      </c>
      <c r="E221">
        <f>VLOOKUP(Table_2[SKU],Table_1[[SKU]:[Avg Price]],4,0)</f>
        <v>16050</v>
      </c>
      <c r="F221">
        <f>Table_2[[#This Row],[Volume]]*Table_2[[#This Row],[Average price]]</f>
        <v>0</v>
      </c>
      <c r="G221" t="str">
        <f>TEXT(Table_2[[#This Row],[Date]],"dddd")</f>
        <v>Thursday</v>
      </c>
    </row>
    <row r="222" spans="1:7" ht="15.75" customHeight="1">
      <c r="A222" s="3">
        <v>44294</v>
      </c>
      <c r="B222" s="1" t="s">
        <v>6</v>
      </c>
      <c r="C222" s="1" t="s">
        <v>37</v>
      </c>
      <c r="D222" s="1">
        <v>18</v>
      </c>
      <c r="E222">
        <f>VLOOKUP(Table_2[SKU],Table_1[[SKU]:[Avg Price]],4,0)</f>
        <v>13050</v>
      </c>
      <c r="F222">
        <f>Table_2[[#This Row],[Volume]]*Table_2[[#This Row],[Average price]]</f>
        <v>234900</v>
      </c>
      <c r="G222" t="str">
        <f>TEXT(Table_2[[#This Row],[Date]],"dddd")</f>
        <v>Thursday</v>
      </c>
    </row>
    <row r="223" spans="1:7" ht="15.75" customHeight="1">
      <c r="A223" s="3">
        <v>44294</v>
      </c>
      <c r="B223" s="1" t="s">
        <v>9</v>
      </c>
      <c r="C223" s="1" t="s">
        <v>37</v>
      </c>
      <c r="D223" s="1">
        <v>9</v>
      </c>
      <c r="E223">
        <f>VLOOKUP(Table_2[SKU],Table_1[[SKU]:[Avg Price]],4,0)</f>
        <v>8550</v>
      </c>
      <c r="F223">
        <f>Table_2[[#This Row],[Volume]]*Table_2[[#This Row],[Average price]]</f>
        <v>76950</v>
      </c>
      <c r="G223" t="str">
        <f>TEXT(Table_2[[#This Row],[Date]],"dddd")</f>
        <v>Thursday</v>
      </c>
    </row>
    <row r="224" spans="1:7" ht="15.75" customHeight="1">
      <c r="A224" s="3">
        <v>44294</v>
      </c>
      <c r="B224" s="1" t="s">
        <v>11</v>
      </c>
      <c r="C224" s="1" t="s">
        <v>37</v>
      </c>
      <c r="D224" s="1">
        <v>8</v>
      </c>
      <c r="E224">
        <f>VLOOKUP(Table_2[SKU],Table_1[[SKU]:[Avg Price]],4,0)</f>
        <v>14050</v>
      </c>
      <c r="F224">
        <f>Table_2[[#This Row],[Volume]]*Table_2[[#This Row],[Average price]]</f>
        <v>112400</v>
      </c>
      <c r="G224" t="str">
        <f>TEXT(Table_2[[#This Row],[Date]],"dddd")</f>
        <v>Thursday</v>
      </c>
    </row>
    <row r="225" spans="1:7" ht="15.75" customHeight="1">
      <c r="A225" s="3">
        <v>44294</v>
      </c>
      <c r="B225" s="1" t="s">
        <v>14</v>
      </c>
      <c r="C225" s="1" t="s">
        <v>37</v>
      </c>
      <c r="D225" s="1">
        <v>6</v>
      </c>
      <c r="E225">
        <f>VLOOKUP(Table_2[SKU],Table_1[[SKU]:[Avg Price]],4,0)</f>
        <v>18050</v>
      </c>
      <c r="F225">
        <f>Table_2[[#This Row],[Volume]]*Table_2[[#This Row],[Average price]]</f>
        <v>108300</v>
      </c>
      <c r="G225" t="str">
        <f>TEXT(Table_2[[#This Row],[Date]],"dddd")</f>
        <v>Thursday</v>
      </c>
    </row>
    <row r="226" spans="1:7" ht="15.75" customHeight="1">
      <c r="A226" s="3">
        <v>44294</v>
      </c>
      <c r="B226" s="1" t="s">
        <v>17</v>
      </c>
      <c r="C226" s="1" t="s">
        <v>37</v>
      </c>
      <c r="D226" s="1">
        <v>3</v>
      </c>
      <c r="E226">
        <f>VLOOKUP(Table_2[SKU],Table_1[[SKU]:[Avg Price]],4,0)</f>
        <v>8250</v>
      </c>
      <c r="F226">
        <f>Table_2[[#This Row],[Volume]]*Table_2[[#This Row],[Average price]]</f>
        <v>24750</v>
      </c>
      <c r="G226" t="str">
        <f>TEXT(Table_2[[#This Row],[Date]],"dddd")</f>
        <v>Thursday</v>
      </c>
    </row>
    <row r="227" spans="1:7" ht="15.75" customHeight="1">
      <c r="A227" s="3">
        <v>44294</v>
      </c>
      <c r="B227" s="1" t="s">
        <v>20</v>
      </c>
      <c r="C227" s="1" t="s">
        <v>37</v>
      </c>
      <c r="D227" s="1">
        <v>2</v>
      </c>
      <c r="E227">
        <f>VLOOKUP(Table_2[SKU],Table_1[[SKU]:[Avg Price]],4,0)</f>
        <v>6050</v>
      </c>
      <c r="F227">
        <f>Table_2[[#This Row],[Volume]]*Table_2[[#This Row],[Average price]]</f>
        <v>12100</v>
      </c>
      <c r="G227" t="str">
        <f>TEXT(Table_2[[#This Row],[Date]],"dddd")</f>
        <v>Thursday</v>
      </c>
    </row>
    <row r="228" spans="1:7" ht="15.75" customHeight="1">
      <c r="A228" s="3">
        <v>44294</v>
      </c>
      <c r="B228" s="1" t="s">
        <v>23</v>
      </c>
      <c r="C228" s="1" t="s">
        <v>37</v>
      </c>
      <c r="D228" s="1">
        <v>2</v>
      </c>
      <c r="E228">
        <f>VLOOKUP(Table_2[SKU],Table_1[[SKU]:[Avg Price]],4,0)</f>
        <v>5550</v>
      </c>
      <c r="F228">
        <f>Table_2[[#This Row],[Volume]]*Table_2[[#This Row],[Average price]]</f>
        <v>11100</v>
      </c>
      <c r="G228" t="str">
        <f>TEXT(Table_2[[#This Row],[Date]],"dddd")</f>
        <v>Thursday</v>
      </c>
    </row>
    <row r="229" spans="1:7" ht="15.75" customHeight="1">
      <c r="A229" s="3">
        <v>44294</v>
      </c>
      <c r="B229" s="1" t="s">
        <v>25</v>
      </c>
      <c r="C229" s="1" t="s">
        <v>37</v>
      </c>
      <c r="D229" s="1">
        <v>1</v>
      </c>
      <c r="E229">
        <f>VLOOKUP(Table_2[SKU],Table_1[[SKU]:[Avg Price]],4,0)</f>
        <v>24050</v>
      </c>
      <c r="F229">
        <f>Table_2[[#This Row],[Volume]]*Table_2[[#This Row],[Average price]]</f>
        <v>24050</v>
      </c>
      <c r="G229" t="str">
        <f>TEXT(Table_2[[#This Row],[Date]],"dddd")</f>
        <v>Thursday</v>
      </c>
    </row>
    <row r="230" spans="1:7" ht="15.75" customHeight="1">
      <c r="A230" s="3">
        <v>44294</v>
      </c>
      <c r="B230" s="1" t="s">
        <v>28</v>
      </c>
      <c r="C230" s="1" t="s">
        <v>37</v>
      </c>
      <c r="D230" s="1">
        <v>0</v>
      </c>
      <c r="E230">
        <f>VLOOKUP(Table_2[SKU],Table_1[[SKU]:[Avg Price]],4,0)</f>
        <v>12550</v>
      </c>
      <c r="F230">
        <f>Table_2[[#This Row],[Volume]]*Table_2[[#This Row],[Average price]]</f>
        <v>0</v>
      </c>
      <c r="G230" t="str">
        <f>TEXT(Table_2[[#This Row],[Date]],"dddd")</f>
        <v>Thursday</v>
      </c>
    </row>
    <row r="231" spans="1:7" ht="15.75" customHeight="1">
      <c r="A231" s="3">
        <v>44294</v>
      </c>
      <c r="B231" s="1" t="s">
        <v>30</v>
      </c>
      <c r="C231" s="1" t="s">
        <v>37</v>
      </c>
      <c r="D231" s="1">
        <v>0</v>
      </c>
      <c r="E231">
        <f>VLOOKUP(Table_2[SKU],Table_1[[SKU]:[Avg Price]],4,0)</f>
        <v>16050</v>
      </c>
      <c r="F231">
        <f>Table_2[[#This Row],[Volume]]*Table_2[[#This Row],[Average price]]</f>
        <v>0</v>
      </c>
      <c r="G231" t="str">
        <f>TEXT(Table_2[[#This Row],[Date]],"dddd")</f>
        <v>Thursday</v>
      </c>
    </row>
    <row r="232" spans="1:7" ht="15.75" customHeight="1">
      <c r="A232" s="3">
        <v>44294</v>
      </c>
      <c r="B232" s="1" t="s">
        <v>6</v>
      </c>
      <c r="C232" s="1" t="s">
        <v>38</v>
      </c>
      <c r="D232" s="1">
        <v>13</v>
      </c>
      <c r="E232">
        <f>VLOOKUP(Table_2[SKU],Table_1[[SKU]:[Avg Price]],4,0)</f>
        <v>13050</v>
      </c>
      <c r="F232">
        <f>Table_2[[#This Row],[Volume]]*Table_2[[#This Row],[Average price]]</f>
        <v>169650</v>
      </c>
      <c r="G232" t="str">
        <f>TEXT(Table_2[[#This Row],[Date]],"dddd")</f>
        <v>Thursday</v>
      </c>
    </row>
    <row r="233" spans="1:7" ht="15.75" customHeight="1">
      <c r="A233" s="3">
        <v>44294</v>
      </c>
      <c r="B233" s="1" t="s">
        <v>9</v>
      </c>
      <c r="C233" s="1" t="s">
        <v>38</v>
      </c>
      <c r="D233" s="1">
        <v>6</v>
      </c>
      <c r="E233">
        <f>VLOOKUP(Table_2[SKU],Table_1[[SKU]:[Avg Price]],4,0)</f>
        <v>8550</v>
      </c>
      <c r="F233">
        <f>Table_2[[#This Row],[Volume]]*Table_2[[#This Row],[Average price]]</f>
        <v>51300</v>
      </c>
      <c r="G233" t="str">
        <f>TEXT(Table_2[[#This Row],[Date]],"dddd")</f>
        <v>Thursday</v>
      </c>
    </row>
    <row r="234" spans="1:7" ht="15.75" customHeight="1">
      <c r="A234" s="3">
        <v>44294</v>
      </c>
      <c r="B234" s="1" t="s">
        <v>11</v>
      </c>
      <c r="C234" s="1" t="s">
        <v>38</v>
      </c>
      <c r="D234" s="1">
        <v>6</v>
      </c>
      <c r="E234">
        <f>VLOOKUP(Table_2[SKU],Table_1[[SKU]:[Avg Price]],4,0)</f>
        <v>14050</v>
      </c>
      <c r="F234">
        <f>Table_2[[#This Row],[Volume]]*Table_2[[#This Row],[Average price]]</f>
        <v>84300</v>
      </c>
      <c r="G234" t="str">
        <f>TEXT(Table_2[[#This Row],[Date]],"dddd")</f>
        <v>Thursday</v>
      </c>
    </row>
    <row r="235" spans="1:7" ht="15.75" customHeight="1">
      <c r="A235" s="3">
        <v>44294</v>
      </c>
      <c r="B235" s="1" t="s">
        <v>14</v>
      </c>
      <c r="C235" s="1" t="s">
        <v>38</v>
      </c>
      <c r="D235" s="1">
        <v>4</v>
      </c>
      <c r="E235">
        <f>VLOOKUP(Table_2[SKU],Table_1[[SKU]:[Avg Price]],4,0)</f>
        <v>18050</v>
      </c>
      <c r="F235">
        <f>Table_2[[#This Row],[Volume]]*Table_2[[#This Row],[Average price]]</f>
        <v>72200</v>
      </c>
      <c r="G235" t="str">
        <f>TEXT(Table_2[[#This Row],[Date]],"dddd")</f>
        <v>Thursday</v>
      </c>
    </row>
    <row r="236" spans="1:7" ht="15.75" customHeight="1">
      <c r="A236" s="3">
        <v>44294</v>
      </c>
      <c r="B236" s="1" t="s">
        <v>17</v>
      </c>
      <c r="C236" s="1" t="s">
        <v>38</v>
      </c>
      <c r="D236" s="1">
        <v>5</v>
      </c>
      <c r="E236">
        <f>VLOOKUP(Table_2[SKU],Table_1[[SKU]:[Avg Price]],4,0)</f>
        <v>8250</v>
      </c>
      <c r="F236">
        <f>Table_2[[#This Row],[Volume]]*Table_2[[#This Row],[Average price]]</f>
        <v>41250</v>
      </c>
      <c r="G236" t="str">
        <f>TEXT(Table_2[[#This Row],[Date]],"dddd")</f>
        <v>Thursday</v>
      </c>
    </row>
    <row r="237" spans="1:7" ht="15.75" customHeight="1">
      <c r="A237" s="3">
        <v>44294</v>
      </c>
      <c r="B237" s="1" t="s">
        <v>20</v>
      </c>
      <c r="C237" s="1" t="s">
        <v>38</v>
      </c>
      <c r="D237" s="1">
        <v>2</v>
      </c>
      <c r="E237">
        <f>VLOOKUP(Table_2[SKU],Table_1[[SKU]:[Avg Price]],4,0)</f>
        <v>6050</v>
      </c>
      <c r="F237">
        <f>Table_2[[#This Row],[Volume]]*Table_2[[#This Row],[Average price]]</f>
        <v>12100</v>
      </c>
      <c r="G237" t="str">
        <f>TEXT(Table_2[[#This Row],[Date]],"dddd")</f>
        <v>Thursday</v>
      </c>
    </row>
    <row r="238" spans="1:7" ht="15.75" customHeight="1">
      <c r="A238" s="3">
        <v>44294</v>
      </c>
      <c r="B238" s="1" t="s">
        <v>23</v>
      </c>
      <c r="C238" s="1" t="s">
        <v>38</v>
      </c>
      <c r="D238" s="1">
        <v>2</v>
      </c>
      <c r="E238">
        <f>VLOOKUP(Table_2[SKU],Table_1[[SKU]:[Avg Price]],4,0)</f>
        <v>5550</v>
      </c>
      <c r="F238">
        <f>Table_2[[#This Row],[Volume]]*Table_2[[#This Row],[Average price]]</f>
        <v>11100</v>
      </c>
      <c r="G238" t="str">
        <f>TEXT(Table_2[[#This Row],[Date]],"dddd")</f>
        <v>Thursday</v>
      </c>
    </row>
    <row r="239" spans="1:7" ht="15.75" customHeight="1">
      <c r="A239" s="3">
        <v>44294</v>
      </c>
      <c r="B239" s="1" t="s">
        <v>25</v>
      </c>
      <c r="C239" s="1" t="s">
        <v>38</v>
      </c>
      <c r="D239" s="1">
        <v>1</v>
      </c>
      <c r="E239">
        <f>VLOOKUP(Table_2[SKU],Table_1[[SKU]:[Avg Price]],4,0)</f>
        <v>24050</v>
      </c>
      <c r="F239">
        <f>Table_2[[#This Row],[Volume]]*Table_2[[#This Row],[Average price]]</f>
        <v>24050</v>
      </c>
      <c r="G239" t="str">
        <f>TEXT(Table_2[[#This Row],[Date]],"dddd")</f>
        <v>Thursday</v>
      </c>
    </row>
    <row r="240" spans="1:7" ht="15.75" customHeight="1">
      <c r="A240" s="3">
        <v>44294</v>
      </c>
      <c r="B240" s="1" t="s">
        <v>28</v>
      </c>
      <c r="C240" s="1" t="s">
        <v>38</v>
      </c>
      <c r="D240" s="1">
        <v>1</v>
      </c>
      <c r="E240">
        <f>VLOOKUP(Table_2[SKU],Table_1[[SKU]:[Avg Price]],4,0)</f>
        <v>12550</v>
      </c>
      <c r="F240">
        <f>Table_2[[#This Row],[Volume]]*Table_2[[#This Row],[Average price]]</f>
        <v>12550</v>
      </c>
      <c r="G240" t="str">
        <f>TEXT(Table_2[[#This Row],[Date]],"dddd")</f>
        <v>Thursday</v>
      </c>
    </row>
    <row r="241" spans="1:7" ht="15.75" customHeight="1">
      <c r="A241" s="3">
        <v>44294</v>
      </c>
      <c r="B241" s="1" t="s">
        <v>30</v>
      </c>
      <c r="C241" s="1" t="s">
        <v>38</v>
      </c>
      <c r="D241" s="1">
        <v>0</v>
      </c>
      <c r="E241">
        <f>VLOOKUP(Table_2[SKU],Table_1[[SKU]:[Avg Price]],4,0)</f>
        <v>16050</v>
      </c>
      <c r="F241">
        <f>Table_2[[#This Row],[Volume]]*Table_2[[#This Row],[Average price]]</f>
        <v>0</v>
      </c>
      <c r="G241" t="str">
        <f>TEXT(Table_2[[#This Row],[Date]],"dddd")</f>
        <v>Thursday</v>
      </c>
    </row>
    <row r="242" spans="1:7" ht="15.75" customHeight="1">
      <c r="A242" s="3">
        <v>44295</v>
      </c>
      <c r="B242" s="1" t="s">
        <v>6</v>
      </c>
      <c r="C242" s="1" t="s">
        <v>36</v>
      </c>
      <c r="D242" s="1">
        <v>27</v>
      </c>
      <c r="E242">
        <f>VLOOKUP(Table_2[SKU],Table_1[[SKU]:[Avg Price]],4,0)</f>
        <v>13050</v>
      </c>
      <c r="F242">
        <f>Table_2[[#This Row],[Volume]]*Table_2[[#This Row],[Average price]]</f>
        <v>352350</v>
      </c>
      <c r="G242" t="str">
        <f>TEXT(Table_2[[#This Row],[Date]],"dddd")</f>
        <v>Friday</v>
      </c>
    </row>
    <row r="243" spans="1:7" ht="15.75" customHeight="1">
      <c r="A243" s="3">
        <v>44295</v>
      </c>
      <c r="B243" s="1" t="s">
        <v>9</v>
      </c>
      <c r="C243" s="1" t="s">
        <v>36</v>
      </c>
      <c r="D243" s="1">
        <v>16</v>
      </c>
      <c r="E243">
        <f>VLOOKUP(Table_2[SKU],Table_1[[SKU]:[Avg Price]],4,0)</f>
        <v>8550</v>
      </c>
      <c r="F243">
        <f>Table_2[[#This Row],[Volume]]*Table_2[[#This Row],[Average price]]</f>
        <v>136800</v>
      </c>
      <c r="G243" t="str">
        <f>TEXT(Table_2[[#This Row],[Date]],"dddd")</f>
        <v>Friday</v>
      </c>
    </row>
    <row r="244" spans="1:7" ht="15.75" customHeight="1">
      <c r="A244" s="3">
        <v>44295</v>
      </c>
      <c r="B244" s="1" t="s">
        <v>11</v>
      </c>
      <c r="C244" s="1" t="s">
        <v>36</v>
      </c>
      <c r="D244" s="1">
        <v>11</v>
      </c>
      <c r="E244">
        <f>VLOOKUP(Table_2[SKU],Table_1[[SKU]:[Avg Price]],4,0)</f>
        <v>14050</v>
      </c>
      <c r="F244">
        <f>Table_2[[#This Row],[Volume]]*Table_2[[#This Row],[Average price]]</f>
        <v>154550</v>
      </c>
      <c r="G244" t="str">
        <f>TEXT(Table_2[[#This Row],[Date]],"dddd")</f>
        <v>Friday</v>
      </c>
    </row>
    <row r="245" spans="1:7" ht="15.75" customHeight="1">
      <c r="A245" s="3">
        <v>44295</v>
      </c>
      <c r="B245" s="1" t="s">
        <v>14</v>
      </c>
      <c r="C245" s="1" t="s">
        <v>36</v>
      </c>
      <c r="D245" s="1">
        <v>8</v>
      </c>
      <c r="E245">
        <f>VLOOKUP(Table_2[SKU],Table_1[[SKU]:[Avg Price]],4,0)</f>
        <v>18050</v>
      </c>
      <c r="F245">
        <f>Table_2[[#This Row],[Volume]]*Table_2[[#This Row],[Average price]]</f>
        <v>144400</v>
      </c>
      <c r="G245" t="str">
        <f>TEXT(Table_2[[#This Row],[Date]],"dddd")</f>
        <v>Friday</v>
      </c>
    </row>
    <row r="246" spans="1:7" ht="15.75" customHeight="1">
      <c r="A246" s="3">
        <v>44295</v>
      </c>
      <c r="B246" s="1" t="s">
        <v>17</v>
      </c>
      <c r="C246" s="1" t="s">
        <v>36</v>
      </c>
      <c r="D246" s="1">
        <v>7</v>
      </c>
      <c r="E246">
        <f>VLOOKUP(Table_2[SKU],Table_1[[SKU]:[Avg Price]],4,0)</f>
        <v>8250</v>
      </c>
      <c r="F246">
        <f>Table_2[[#This Row],[Volume]]*Table_2[[#This Row],[Average price]]</f>
        <v>57750</v>
      </c>
      <c r="G246" t="str">
        <f>TEXT(Table_2[[#This Row],[Date]],"dddd")</f>
        <v>Friday</v>
      </c>
    </row>
    <row r="247" spans="1:7" ht="15.75" customHeight="1">
      <c r="A247" s="3">
        <v>44295</v>
      </c>
      <c r="B247" s="1" t="s">
        <v>20</v>
      </c>
      <c r="C247" s="1" t="s">
        <v>36</v>
      </c>
      <c r="D247" s="1">
        <v>4</v>
      </c>
      <c r="E247">
        <f>VLOOKUP(Table_2[SKU],Table_1[[SKU]:[Avg Price]],4,0)</f>
        <v>6050</v>
      </c>
      <c r="F247">
        <f>Table_2[[#This Row],[Volume]]*Table_2[[#This Row],[Average price]]</f>
        <v>24200</v>
      </c>
      <c r="G247" t="str">
        <f>TEXT(Table_2[[#This Row],[Date]],"dddd")</f>
        <v>Friday</v>
      </c>
    </row>
    <row r="248" spans="1:7" ht="15.75" customHeight="1">
      <c r="A248" s="3">
        <v>44295</v>
      </c>
      <c r="B248" s="1" t="s">
        <v>23</v>
      </c>
      <c r="C248" s="1" t="s">
        <v>36</v>
      </c>
      <c r="D248" s="1">
        <v>2</v>
      </c>
      <c r="E248">
        <f>VLOOKUP(Table_2[SKU],Table_1[[SKU]:[Avg Price]],4,0)</f>
        <v>5550</v>
      </c>
      <c r="F248">
        <f>Table_2[[#This Row],[Volume]]*Table_2[[#This Row],[Average price]]</f>
        <v>11100</v>
      </c>
      <c r="G248" t="str">
        <f>TEXT(Table_2[[#This Row],[Date]],"dddd")</f>
        <v>Friday</v>
      </c>
    </row>
    <row r="249" spans="1:7" ht="15.75" customHeight="1">
      <c r="A249" s="3">
        <v>44295</v>
      </c>
      <c r="B249" s="1" t="s">
        <v>25</v>
      </c>
      <c r="C249" s="1" t="s">
        <v>36</v>
      </c>
      <c r="D249" s="1">
        <v>2</v>
      </c>
      <c r="E249">
        <f>VLOOKUP(Table_2[SKU],Table_1[[SKU]:[Avg Price]],4,0)</f>
        <v>24050</v>
      </c>
      <c r="F249">
        <f>Table_2[[#This Row],[Volume]]*Table_2[[#This Row],[Average price]]</f>
        <v>48100</v>
      </c>
      <c r="G249" t="str">
        <f>TEXT(Table_2[[#This Row],[Date]],"dddd")</f>
        <v>Friday</v>
      </c>
    </row>
    <row r="250" spans="1:7" ht="15.75" customHeight="1">
      <c r="A250" s="3">
        <v>44295</v>
      </c>
      <c r="B250" s="1" t="s">
        <v>28</v>
      </c>
      <c r="C250" s="1" t="s">
        <v>36</v>
      </c>
      <c r="D250" s="1">
        <v>1</v>
      </c>
      <c r="E250">
        <f>VLOOKUP(Table_2[SKU],Table_1[[SKU]:[Avg Price]],4,0)</f>
        <v>12550</v>
      </c>
      <c r="F250">
        <f>Table_2[[#This Row],[Volume]]*Table_2[[#This Row],[Average price]]</f>
        <v>12550</v>
      </c>
      <c r="G250" t="str">
        <f>TEXT(Table_2[[#This Row],[Date]],"dddd")</f>
        <v>Friday</v>
      </c>
    </row>
    <row r="251" spans="1:7" ht="15.75" customHeight="1">
      <c r="A251" s="3">
        <v>44295</v>
      </c>
      <c r="B251" s="1" t="s">
        <v>30</v>
      </c>
      <c r="C251" s="1" t="s">
        <v>36</v>
      </c>
      <c r="D251" s="1">
        <v>0</v>
      </c>
      <c r="E251">
        <f>VLOOKUP(Table_2[SKU],Table_1[[SKU]:[Avg Price]],4,0)</f>
        <v>16050</v>
      </c>
      <c r="F251">
        <f>Table_2[[#This Row],[Volume]]*Table_2[[#This Row],[Average price]]</f>
        <v>0</v>
      </c>
      <c r="G251" t="str">
        <f>TEXT(Table_2[[#This Row],[Date]],"dddd")</f>
        <v>Friday</v>
      </c>
    </row>
    <row r="252" spans="1:7" ht="15.75" customHeight="1">
      <c r="A252" s="3">
        <v>44295</v>
      </c>
      <c r="B252" s="1" t="s">
        <v>6</v>
      </c>
      <c r="C252" s="1" t="s">
        <v>37</v>
      </c>
      <c r="D252" s="1">
        <v>20</v>
      </c>
      <c r="E252">
        <f>VLOOKUP(Table_2[SKU],Table_1[[SKU]:[Avg Price]],4,0)</f>
        <v>13050</v>
      </c>
      <c r="F252">
        <f>Table_2[[#This Row],[Volume]]*Table_2[[#This Row],[Average price]]</f>
        <v>261000</v>
      </c>
      <c r="G252" t="str">
        <f>TEXT(Table_2[[#This Row],[Date]],"dddd")</f>
        <v>Friday</v>
      </c>
    </row>
    <row r="253" spans="1:7" ht="15.75" customHeight="1">
      <c r="A253" s="3">
        <v>44295</v>
      </c>
      <c r="B253" s="1" t="s">
        <v>9</v>
      </c>
      <c r="C253" s="1" t="s">
        <v>37</v>
      </c>
      <c r="D253" s="1">
        <v>9</v>
      </c>
      <c r="E253">
        <f>VLOOKUP(Table_2[SKU],Table_1[[SKU]:[Avg Price]],4,0)</f>
        <v>8550</v>
      </c>
      <c r="F253">
        <f>Table_2[[#This Row],[Volume]]*Table_2[[#This Row],[Average price]]</f>
        <v>76950</v>
      </c>
      <c r="G253" t="str">
        <f>TEXT(Table_2[[#This Row],[Date]],"dddd")</f>
        <v>Friday</v>
      </c>
    </row>
    <row r="254" spans="1:7" ht="15.75" customHeight="1">
      <c r="A254" s="3">
        <v>44295</v>
      </c>
      <c r="B254" s="1" t="s">
        <v>11</v>
      </c>
      <c r="C254" s="1" t="s">
        <v>37</v>
      </c>
      <c r="D254" s="1">
        <v>7</v>
      </c>
      <c r="E254">
        <f>VLOOKUP(Table_2[SKU],Table_1[[SKU]:[Avg Price]],4,0)</f>
        <v>14050</v>
      </c>
      <c r="F254">
        <f>Table_2[[#This Row],[Volume]]*Table_2[[#This Row],[Average price]]</f>
        <v>98350</v>
      </c>
      <c r="G254" t="str">
        <f>TEXT(Table_2[[#This Row],[Date]],"dddd")</f>
        <v>Friday</v>
      </c>
    </row>
    <row r="255" spans="1:7" ht="15.75" customHeight="1">
      <c r="A255" s="3">
        <v>44295</v>
      </c>
      <c r="B255" s="1" t="s">
        <v>14</v>
      </c>
      <c r="C255" s="1" t="s">
        <v>37</v>
      </c>
      <c r="D255" s="1">
        <v>6</v>
      </c>
      <c r="E255">
        <f>VLOOKUP(Table_2[SKU],Table_1[[SKU]:[Avg Price]],4,0)</f>
        <v>18050</v>
      </c>
      <c r="F255">
        <f>Table_2[[#This Row],[Volume]]*Table_2[[#This Row],[Average price]]</f>
        <v>108300</v>
      </c>
      <c r="G255" t="str">
        <f>TEXT(Table_2[[#This Row],[Date]],"dddd")</f>
        <v>Friday</v>
      </c>
    </row>
    <row r="256" spans="1:7" ht="15.75" customHeight="1">
      <c r="A256" s="3">
        <v>44295</v>
      </c>
      <c r="B256" s="1" t="s">
        <v>17</v>
      </c>
      <c r="C256" s="1" t="s">
        <v>37</v>
      </c>
      <c r="D256" s="1">
        <v>4</v>
      </c>
      <c r="E256">
        <f>VLOOKUP(Table_2[SKU],Table_1[[SKU]:[Avg Price]],4,0)</f>
        <v>8250</v>
      </c>
      <c r="F256">
        <f>Table_2[[#This Row],[Volume]]*Table_2[[#This Row],[Average price]]</f>
        <v>33000</v>
      </c>
      <c r="G256" t="str">
        <f>TEXT(Table_2[[#This Row],[Date]],"dddd")</f>
        <v>Friday</v>
      </c>
    </row>
    <row r="257" spans="1:7" ht="15.75" customHeight="1">
      <c r="A257" s="3">
        <v>44295</v>
      </c>
      <c r="B257" s="1" t="s">
        <v>20</v>
      </c>
      <c r="C257" s="1" t="s">
        <v>37</v>
      </c>
      <c r="D257" s="1">
        <v>3</v>
      </c>
      <c r="E257">
        <f>VLOOKUP(Table_2[SKU],Table_1[[SKU]:[Avg Price]],4,0)</f>
        <v>6050</v>
      </c>
      <c r="F257">
        <f>Table_2[[#This Row],[Volume]]*Table_2[[#This Row],[Average price]]</f>
        <v>18150</v>
      </c>
      <c r="G257" t="str">
        <f>TEXT(Table_2[[#This Row],[Date]],"dddd")</f>
        <v>Friday</v>
      </c>
    </row>
    <row r="258" spans="1:7" ht="15.75" customHeight="1">
      <c r="A258" s="3">
        <v>44295</v>
      </c>
      <c r="B258" s="1" t="s">
        <v>23</v>
      </c>
      <c r="C258" s="1" t="s">
        <v>37</v>
      </c>
      <c r="D258" s="1">
        <v>2</v>
      </c>
      <c r="E258">
        <f>VLOOKUP(Table_2[SKU],Table_1[[SKU]:[Avg Price]],4,0)</f>
        <v>5550</v>
      </c>
      <c r="F258">
        <f>Table_2[[#This Row],[Volume]]*Table_2[[#This Row],[Average price]]</f>
        <v>11100</v>
      </c>
      <c r="G258" t="str">
        <f>TEXT(Table_2[[#This Row],[Date]],"dddd")</f>
        <v>Friday</v>
      </c>
    </row>
    <row r="259" spans="1:7" ht="15.75" customHeight="1">
      <c r="A259" s="3">
        <v>44295</v>
      </c>
      <c r="B259" s="1" t="s">
        <v>25</v>
      </c>
      <c r="C259" s="1" t="s">
        <v>37</v>
      </c>
      <c r="D259" s="1">
        <v>1</v>
      </c>
      <c r="E259">
        <f>VLOOKUP(Table_2[SKU],Table_1[[SKU]:[Avg Price]],4,0)</f>
        <v>24050</v>
      </c>
      <c r="F259">
        <f>Table_2[[#This Row],[Volume]]*Table_2[[#This Row],[Average price]]</f>
        <v>24050</v>
      </c>
      <c r="G259" t="str">
        <f>TEXT(Table_2[[#This Row],[Date]],"dddd")</f>
        <v>Friday</v>
      </c>
    </row>
    <row r="260" spans="1:7" ht="15.75" customHeight="1">
      <c r="A260" s="3">
        <v>44295</v>
      </c>
      <c r="B260" s="1" t="s">
        <v>28</v>
      </c>
      <c r="C260" s="1" t="s">
        <v>37</v>
      </c>
      <c r="D260" s="1">
        <v>0</v>
      </c>
      <c r="E260">
        <f>VLOOKUP(Table_2[SKU],Table_1[[SKU]:[Avg Price]],4,0)</f>
        <v>12550</v>
      </c>
      <c r="F260">
        <f>Table_2[[#This Row],[Volume]]*Table_2[[#This Row],[Average price]]</f>
        <v>0</v>
      </c>
      <c r="G260" t="str">
        <f>TEXT(Table_2[[#This Row],[Date]],"dddd")</f>
        <v>Friday</v>
      </c>
    </row>
    <row r="261" spans="1:7" ht="15.75" customHeight="1">
      <c r="A261" s="3">
        <v>44295</v>
      </c>
      <c r="B261" s="1" t="s">
        <v>30</v>
      </c>
      <c r="C261" s="1" t="s">
        <v>37</v>
      </c>
      <c r="D261" s="1">
        <v>0</v>
      </c>
      <c r="E261">
        <f>VLOOKUP(Table_2[SKU],Table_1[[SKU]:[Avg Price]],4,0)</f>
        <v>16050</v>
      </c>
      <c r="F261">
        <f>Table_2[[#This Row],[Volume]]*Table_2[[#This Row],[Average price]]</f>
        <v>0</v>
      </c>
      <c r="G261" t="str">
        <f>TEXT(Table_2[[#This Row],[Date]],"dddd")</f>
        <v>Friday</v>
      </c>
    </row>
    <row r="262" spans="1:7" ht="15.75" customHeight="1">
      <c r="A262" s="3">
        <v>44295</v>
      </c>
      <c r="B262" s="1" t="s">
        <v>6</v>
      </c>
      <c r="C262" s="1" t="s">
        <v>38</v>
      </c>
      <c r="D262" s="1">
        <v>14</v>
      </c>
      <c r="E262">
        <f>VLOOKUP(Table_2[SKU],Table_1[[SKU]:[Avg Price]],4,0)</f>
        <v>13050</v>
      </c>
      <c r="F262">
        <f>Table_2[[#This Row],[Volume]]*Table_2[[#This Row],[Average price]]</f>
        <v>182700</v>
      </c>
      <c r="G262" t="str">
        <f>TEXT(Table_2[[#This Row],[Date]],"dddd")</f>
        <v>Friday</v>
      </c>
    </row>
    <row r="263" spans="1:7" ht="15.75" customHeight="1">
      <c r="A263" s="3">
        <v>44295</v>
      </c>
      <c r="B263" s="1" t="s">
        <v>9</v>
      </c>
      <c r="C263" s="1" t="s">
        <v>38</v>
      </c>
      <c r="D263" s="1">
        <v>6</v>
      </c>
      <c r="E263">
        <f>VLOOKUP(Table_2[SKU],Table_1[[SKU]:[Avg Price]],4,0)</f>
        <v>8550</v>
      </c>
      <c r="F263">
        <f>Table_2[[#This Row],[Volume]]*Table_2[[#This Row],[Average price]]</f>
        <v>51300</v>
      </c>
      <c r="G263" t="str">
        <f>TEXT(Table_2[[#This Row],[Date]],"dddd")</f>
        <v>Friday</v>
      </c>
    </row>
    <row r="264" spans="1:7" ht="15.75" customHeight="1">
      <c r="A264" s="3">
        <v>44295</v>
      </c>
      <c r="B264" s="1" t="s">
        <v>11</v>
      </c>
      <c r="C264" s="1" t="s">
        <v>38</v>
      </c>
      <c r="D264" s="1">
        <v>6</v>
      </c>
      <c r="E264">
        <f>VLOOKUP(Table_2[SKU],Table_1[[SKU]:[Avg Price]],4,0)</f>
        <v>14050</v>
      </c>
      <c r="F264">
        <f>Table_2[[#This Row],[Volume]]*Table_2[[#This Row],[Average price]]</f>
        <v>84300</v>
      </c>
      <c r="G264" t="str">
        <f>TEXT(Table_2[[#This Row],[Date]],"dddd")</f>
        <v>Friday</v>
      </c>
    </row>
    <row r="265" spans="1:7" ht="15.75" customHeight="1">
      <c r="A265" s="3">
        <v>44295</v>
      </c>
      <c r="B265" s="1" t="s">
        <v>14</v>
      </c>
      <c r="C265" s="1" t="s">
        <v>38</v>
      </c>
      <c r="D265" s="1">
        <v>6</v>
      </c>
      <c r="E265">
        <f>VLOOKUP(Table_2[SKU],Table_1[[SKU]:[Avg Price]],4,0)</f>
        <v>18050</v>
      </c>
      <c r="F265">
        <f>Table_2[[#This Row],[Volume]]*Table_2[[#This Row],[Average price]]</f>
        <v>108300</v>
      </c>
      <c r="G265" t="str">
        <f>TEXT(Table_2[[#This Row],[Date]],"dddd")</f>
        <v>Friday</v>
      </c>
    </row>
    <row r="266" spans="1:7" ht="15.75" customHeight="1">
      <c r="A266" s="3">
        <v>44295</v>
      </c>
      <c r="B266" s="1" t="s">
        <v>17</v>
      </c>
      <c r="C266" s="1" t="s">
        <v>38</v>
      </c>
      <c r="D266" s="1">
        <v>4</v>
      </c>
      <c r="E266">
        <f>VLOOKUP(Table_2[SKU],Table_1[[SKU]:[Avg Price]],4,0)</f>
        <v>8250</v>
      </c>
      <c r="F266">
        <f>Table_2[[#This Row],[Volume]]*Table_2[[#This Row],[Average price]]</f>
        <v>33000</v>
      </c>
      <c r="G266" t="str">
        <f>TEXT(Table_2[[#This Row],[Date]],"dddd")</f>
        <v>Friday</v>
      </c>
    </row>
    <row r="267" spans="1:7" ht="15.75" customHeight="1">
      <c r="A267" s="3">
        <v>44295</v>
      </c>
      <c r="B267" s="1" t="s">
        <v>20</v>
      </c>
      <c r="C267" s="1" t="s">
        <v>38</v>
      </c>
      <c r="D267" s="1">
        <v>1</v>
      </c>
      <c r="E267">
        <f>VLOOKUP(Table_2[SKU],Table_1[[SKU]:[Avg Price]],4,0)</f>
        <v>6050</v>
      </c>
      <c r="F267">
        <f>Table_2[[#This Row],[Volume]]*Table_2[[#This Row],[Average price]]</f>
        <v>6050</v>
      </c>
      <c r="G267" t="str">
        <f>TEXT(Table_2[[#This Row],[Date]],"dddd")</f>
        <v>Friday</v>
      </c>
    </row>
    <row r="268" spans="1:7" ht="15.75" customHeight="1">
      <c r="A268" s="3">
        <v>44295</v>
      </c>
      <c r="B268" s="1" t="s">
        <v>23</v>
      </c>
      <c r="C268" s="1" t="s">
        <v>38</v>
      </c>
      <c r="D268" s="1">
        <v>2</v>
      </c>
      <c r="E268">
        <f>VLOOKUP(Table_2[SKU],Table_1[[SKU]:[Avg Price]],4,0)</f>
        <v>5550</v>
      </c>
      <c r="F268">
        <f>Table_2[[#This Row],[Volume]]*Table_2[[#This Row],[Average price]]</f>
        <v>11100</v>
      </c>
      <c r="G268" t="str">
        <f>TEXT(Table_2[[#This Row],[Date]],"dddd")</f>
        <v>Friday</v>
      </c>
    </row>
    <row r="269" spans="1:7" ht="15.75" customHeight="1">
      <c r="A269" s="3">
        <v>44295</v>
      </c>
      <c r="B269" s="1" t="s">
        <v>25</v>
      </c>
      <c r="C269" s="1" t="s">
        <v>38</v>
      </c>
      <c r="D269" s="1">
        <v>1</v>
      </c>
      <c r="E269">
        <f>VLOOKUP(Table_2[SKU],Table_1[[SKU]:[Avg Price]],4,0)</f>
        <v>24050</v>
      </c>
      <c r="F269">
        <f>Table_2[[#This Row],[Volume]]*Table_2[[#This Row],[Average price]]</f>
        <v>24050</v>
      </c>
      <c r="G269" t="str">
        <f>TEXT(Table_2[[#This Row],[Date]],"dddd")</f>
        <v>Friday</v>
      </c>
    </row>
    <row r="270" spans="1:7" ht="15.75" customHeight="1">
      <c r="A270" s="3">
        <v>44295</v>
      </c>
      <c r="B270" s="1" t="s">
        <v>28</v>
      </c>
      <c r="C270" s="1" t="s">
        <v>38</v>
      </c>
      <c r="D270" s="1">
        <v>1</v>
      </c>
      <c r="E270">
        <f>VLOOKUP(Table_2[SKU],Table_1[[SKU]:[Avg Price]],4,0)</f>
        <v>12550</v>
      </c>
      <c r="F270">
        <f>Table_2[[#This Row],[Volume]]*Table_2[[#This Row],[Average price]]</f>
        <v>12550</v>
      </c>
      <c r="G270" t="str">
        <f>TEXT(Table_2[[#This Row],[Date]],"dddd")</f>
        <v>Friday</v>
      </c>
    </row>
    <row r="271" spans="1:7" ht="15.75" customHeight="1">
      <c r="A271" s="3">
        <v>44295</v>
      </c>
      <c r="B271" s="1" t="s">
        <v>30</v>
      </c>
      <c r="C271" s="1" t="s">
        <v>38</v>
      </c>
      <c r="D271" s="1">
        <v>0</v>
      </c>
      <c r="E271">
        <f>VLOOKUP(Table_2[SKU],Table_1[[SKU]:[Avg Price]],4,0)</f>
        <v>16050</v>
      </c>
      <c r="F271">
        <f>Table_2[[#This Row],[Volume]]*Table_2[[#This Row],[Average price]]</f>
        <v>0</v>
      </c>
      <c r="G271" t="str">
        <f>TEXT(Table_2[[#This Row],[Date]],"dddd")</f>
        <v>Friday</v>
      </c>
    </row>
    <row r="272" spans="1:7" ht="15.75" customHeight="1">
      <c r="A272" s="3">
        <v>44296</v>
      </c>
      <c r="B272" s="1" t="s">
        <v>6</v>
      </c>
      <c r="C272" s="1" t="s">
        <v>36</v>
      </c>
      <c r="D272" s="1">
        <v>33</v>
      </c>
      <c r="E272">
        <f>VLOOKUP(Table_2[SKU],Table_1[[SKU]:[Avg Price]],4,0)</f>
        <v>13050</v>
      </c>
      <c r="F272">
        <f>Table_2[[#This Row],[Volume]]*Table_2[[#This Row],[Average price]]</f>
        <v>430650</v>
      </c>
      <c r="G272" t="str">
        <f>TEXT(Table_2[[#This Row],[Date]],"dddd")</f>
        <v>Saturday</v>
      </c>
    </row>
    <row r="273" spans="1:7" ht="15.75" customHeight="1">
      <c r="A273" s="3">
        <v>44296</v>
      </c>
      <c r="B273" s="1" t="s">
        <v>9</v>
      </c>
      <c r="C273" s="1" t="s">
        <v>36</v>
      </c>
      <c r="D273" s="1">
        <v>18</v>
      </c>
      <c r="E273">
        <f>VLOOKUP(Table_2[SKU],Table_1[[SKU]:[Avg Price]],4,0)</f>
        <v>8550</v>
      </c>
      <c r="F273">
        <f>Table_2[[#This Row],[Volume]]*Table_2[[#This Row],[Average price]]</f>
        <v>153900</v>
      </c>
      <c r="G273" t="str">
        <f>TEXT(Table_2[[#This Row],[Date]],"dddd")</f>
        <v>Saturday</v>
      </c>
    </row>
    <row r="274" spans="1:7" ht="15.75" customHeight="1">
      <c r="A274" s="3">
        <v>44296</v>
      </c>
      <c r="B274" s="1" t="s">
        <v>11</v>
      </c>
      <c r="C274" s="1" t="s">
        <v>36</v>
      </c>
      <c r="D274" s="1">
        <v>11</v>
      </c>
      <c r="E274">
        <f>VLOOKUP(Table_2[SKU],Table_1[[SKU]:[Avg Price]],4,0)</f>
        <v>14050</v>
      </c>
      <c r="F274">
        <f>Table_2[[#This Row],[Volume]]*Table_2[[#This Row],[Average price]]</f>
        <v>154550</v>
      </c>
      <c r="G274" t="str">
        <f>TEXT(Table_2[[#This Row],[Date]],"dddd")</f>
        <v>Saturday</v>
      </c>
    </row>
    <row r="275" spans="1:7" ht="15.75" customHeight="1">
      <c r="A275" s="3">
        <v>44296</v>
      </c>
      <c r="B275" s="1" t="s">
        <v>14</v>
      </c>
      <c r="C275" s="1" t="s">
        <v>36</v>
      </c>
      <c r="D275" s="1">
        <v>8</v>
      </c>
      <c r="E275">
        <f>VLOOKUP(Table_2[SKU],Table_1[[SKU]:[Avg Price]],4,0)</f>
        <v>18050</v>
      </c>
      <c r="F275">
        <f>Table_2[[#This Row],[Volume]]*Table_2[[#This Row],[Average price]]</f>
        <v>144400</v>
      </c>
      <c r="G275" t="str">
        <f>TEXT(Table_2[[#This Row],[Date]],"dddd")</f>
        <v>Saturday</v>
      </c>
    </row>
    <row r="276" spans="1:7" ht="15.75" customHeight="1">
      <c r="A276" s="3">
        <v>44296</v>
      </c>
      <c r="B276" s="1" t="s">
        <v>17</v>
      </c>
      <c r="C276" s="1" t="s">
        <v>36</v>
      </c>
      <c r="D276" s="1">
        <v>7</v>
      </c>
      <c r="E276">
        <f>VLOOKUP(Table_2[SKU],Table_1[[SKU]:[Avg Price]],4,0)</f>
        <v>8250</v>
      </c>
      <c r="F276">
        <f>Table_2[[#This Row],[Volume]]*Table_2[[#This Row],[Average price]]</f>
        <v>57750</v>
      </c>
      <c r="G276" t="str">
        <f>TEXT(Table_2[[#This Row],[Date]],"dddd")</f>
        <v>Saturday</v>
      </c>
    </row>
    <row r="277" spans="1:7" ht="15.75" customHeight="1">
      <c r="A277" s="3">
        <v>44296</v>
      </c>
      <c r="B277" s="1" t="s">
        <v>20</v>
      </c>
      <c r="C277" s="1" t="s">
        <v>36</v>
      </c>
      <c r="D277" s="1">
        <v>4</v>
      </c>
      <c r="E277">
        <f>VLOOKUP(Table_2[SKU],Table_1[[SKU]:[Avg Price]],4,0)</f>
        <v>6050</v>
      </c>
      <c r="F277">
        <f>Table_2[[#This Row],[Volume]]*Table_2[[#This Row],[Average price]]</f>
        <v>24200</v>
      </c>
      <c r="G277" t="str">
        <f>TEXT(Table_2[[#This Row],[Date]],"dddd")</f>
        <v>Saturday</v>
      </c>
    </row>
    <row r="278" spans="1:7" ht="15.75" customHeight="1">
      <c r="A278" s="3">
        <v>44296</v>
      </c>
      <c r="B278" s="1" t="s">
        <v>23</v>
      </c>
      <c r="C278" s="1" t="s">
        <v>36</v>
      </c>
      <c r="D278" s="1">
        <v>3</v>
      </c>
      <c r="E278">
        <f>VLOOKUP(Table_2[SKU],Table_1[[SKU]:[Avg Price]],4,0)</f>
        <v>5550</v>
      </c>
      <c r="F278">
        <f>Table_2[[#This Row],[Volume]]*Table_2[[#This Row],[Average price]]</f>
        <v>16650</v>
      </c>
      <c r="G278" t="str">
        <f>TEXT(Table_2[[#This Row],[Date]],"dddd")</f>
        <v>Saturday</v>
      </c>
    </row>
    <row r="279" spans="1:7" ht="15.75" customHeight="1">
      <c r="A279" s="3">
        <v>44296</v>
      </c>
      <c r="B279" s="1" t="s">
        <v>25</v>
      </c>
      <c r="C279" s="1" t="s">
        <v>36</v>
      </c>
      <c r="D279" s="1">
        <v>0</v>
      </c>
      <c r="E279">
        <f>VLOOKUP(Table_2[SKU],Table_1[[SKU]:[Avg Price]],4,0)</f>
        <v>24050</v>
      </c>
      <c r="F279">
        <f>Table_2[[#This Row],[Volume]]*Table_2[[#This Row],[Average price]]</f>
        <v>0</v>
      </c>
      <c r="G279" t="str">
        <f>TEXT(Table_2[[#This Row],[Date]],"dddd")</f>
        <v>Saturday</v>
      </c>
    </row>
    <row r="280" spans="1:7" ht="15.75" customHeight="1">
      <c r="A280" s="3">
        <v>44296</v>
      </c>
      <c r="B280" s="1" t="s">
        <v>28</v>
      </c>
      <c r="C280" s="1" t="s">
        <v>36</v>
      </c>
      <c r="D280" s="1">
        <v>0</v>
      </c>
      <c r="E280">
        <f>VLOOKUP(Table_2[SKU],Table_1[[SKU]:[Avg Price]],4,0)</f>
        <v>12550</v>
      </c>
      <c r="F280">
        <f>Table_2[[#This Row],[Volume]]*Table_2[[#This Row],[Average price]]</f>
        <v>0</v>
      </c>
      <c r="G280" t="str">
        <f>TEXT(Table_2[[#This Row],[Date]],"dddd")</f>
        <v>Saturday</v>
      </c>
    </row>
    <row r="281" spans="1:7" ht="15.75" customHeight="1">
      <c r="A281" s="3">
        <v>44296</v>
      </c>
      <c r="B281" s="1" t="s">
        <v>30</v>
      </c>
      <c r="C281" s="1" t="s">
        <v>36</v>
      </c>
      <c r="D281" s="1">
        <v>0</v>
      </c>
      <c r="E281">
        <f>VLOOKUP(Table_2[SKU],Table_1[[SKU]:[Avg Price]],4,0)</f>
        <v>16050</v>
      </c>
      <c r="F281">
        <f>Table_2[[#This Row],[Volume]]*Table_2[[#This Row],[Average price]]</f>
        <v>0</v>
      </c>
      <c r="G281" t="str">
        <f>TEXT(Table_2[[#This Row],[Date]],"dddd")</f>
        <v>Saturday</v>
      </c>
    </row>
    <row r="282" spans="1:7" ht="15.75" customHeight="1">
      <c r="A282" s="3">
        <v>44296</v>
      </c>
      <c r="B282" s="1" t="s">
        <v>6</v>
      </c>
      <c r="C282" s="1" t="s">
        <v>37</v>
      </c>
      <c r="D282" s="1">
        <v>21</v>
      </c>
      <c r="E282">
        <f>VLOOKUP(Table_2[SKU],Table_1[[SKU]:[Avg Price]],4,0)</f>
        <v>13050</v>
      </c>
      <c r="F282">
        <f>Table_2[[#This Row],[Volume]]*Table_2[[#This Row],[Average price]]</f>
        <v>274050</v>
      </c>
      <c r="G282" t="str">
        <f>TEXT(Table_2[[#This Row],[Date]],"dddd")</f>
        <v>Saturday</v>
      </c>
    </row>
    <row r="283" spans="1:7" ht="15.75" customHeight="1">
      <c r="A283" s="3">
        <v>44296</v>
      </c>
      <c r="B283" s="1" t="s">
        <v>9</v>
      </c>
      <c r="C283" s="1" t="s">
        <v>37</v>
      </c>
      <c r="D283" s="1">
        <v>9</v>
      </c>
      <c r="E283">
        <f>VLOOKUP(Table_2[SKU],Table_1[[SKU]:[Avg Price]],4,0)</f>
        <v>8550</v>
      </c>
      <c r="F283">
        <f>Table_2[[#This Row],[Volume]]*Table_2[[#This Row],[Average price]]</f>
        <v>76950</v>
      </c>
      <c r="G283" t="str">
        <f>TEXT(Table_2[[#This Row],[Date]],"dddd")</f>
        <v>Saturday</v>
      </c>
    </row>
    <row r="284" spans="1:7" ht="15.75" customHeight="1">
      <c r="A284" s="3">
        <v>44296</v>
      </c>
      <c r="B284" s="1" t="s">
        <v>11</v>
      </c>
      <c r="C284" s="1" t="s">
        <v>37</v>
      </c>
      <c r="D284" s="1">
        <v>9</v>
      </c>
      <c r="E284">
        <f>VLOOKUP(Table_2[SKU],Table_1[[SKU]:[Avg Price]],4,0)</f>
        <v>14050</v>
      </c>
      <c r="F284">
        <f>Table_2[[#This Row],[Volume]]*Table_2[[#This Row],[Average price]]</f>
        <v>126450</v>
      </c>
      <c r="G284" t="str">
        <f>TEXT(Table_2[[#This Row],[Date]],"dddd")</f>
        <v>Saturday</v>
      </c>
    </row>
    <row r="285" spans="1:7" ht="15.75" customHeight="1">
      <c r="A285" s="3">
        <v>44296</v>
      </c>
      <c r="B285" s="1" t="s">
        <v>14</v>
      </c>
      <c r="C285" s="1" t="s">
        <v>37</v>
      </c>
      <c r="D285" s="1">
        <v>5</v>
      </c>
      <c r="E285">
        <f>VLOOKUP(Table_2[SKU],Table_1[[SKU]:[Avg Price]],4,0)</f>
        <v>18050</v>
      </c>
      <c r="F285">
        <f>Table_2[[#This Row],[Volume]]*Table_2[[#This Row],[Average price]]</f>
        <v>90250</v>
      </c>
      <c r="G285" t="str">
        <f>TEXT(Table_2[[#This Row],[Date]],"dddd")</f>
        <v>Saturday</v>
      </c>
    </row>
    <row r="286" spans="1:7" ht="15.75" customHeight="1">
      <c r="A286" s="3">
        <v>44296</v>
      </c>
      <c r="B286" s="1" t="s">
        <v>17</v>
      </c>
      <c r="C286" s="1" t="s">
        <v>37</v>
      </c>
      <c r="D286" s="1">
        <v>4</v>
      </c>
      <c r="E286">
        <f>VLOOKUP(Table_2[SKU],Table_1[[SKU]:[Avg Price]],4,0)</f>
        <v>8250</v>
      </c>
      <c r="F286">
        <f>Table_2[[#This Row],[Volume]]*Table_2[[#This Row],[Average price]]</f>
        <v>33000</v>
      </c>
      <c r="G286" t="str">
        <f>TEXT(Table_2[[#This Row],[Date]],"dddd")</f>
        <v>Saturday</v>
      </c>
    </row>
    <row r="287" spans="1:7" ht="15.75" customHeight="1">
      <c r="A287" s="3">
        <v>44296</v>
      </c>
      <c r="B287" s="1" t="s">
        <v>20</v>
      </c>
      <c r="C287" s="1" t="s">
        <v>37</v>
      </c>
      <c r="D287" s="1">
        <v>3</v>
      </c>
      <c r="E287">
        <f>VLOOKUP(Table_2[SKU],Table_1[[SKU]:[Avg Price]],4,0)</f>
        <v>6050</v>
      </c>
      <c r="F287">
        <f>Table_2[[#This Row],[Volume]]*Table_2[[#This Row],[Average price]]</f>
        <v>18150</v>
      </c>
      <c r="G287" t="str">
        <f>TEXT(Table_2[[#This Row],[Date]],"dddd")</f>
        <v>Saturday</v>
      </c>
    </row>
    <row r="288" spans="1:7" ht="15.75" customHeight="1">
      <c r="A288" s="3">
        <v>44296</v>
      </c>
      <c r="B288" s="1" t="s">
        <v>23</v>
      </c>
      <c r="C288" s="1" t="s">
        <v>37</v>
      </c>
      <c r="D288" s="1">
        <v>2</v>
      </c>
      <c r="E288">
        <f>VLOOKUP(Table_2[SKU],Table_1[[SKU]:[Avg Price]],4,0)</f>
        <v>5550</v>
      </c>
      <c r="F288">
        <f>Table_2[[#This Row],[Volume]]*Table_2[[#This Row],[Average price]]</f>
        <v>11100</v>
      </c>
      <c r="G288" t="str">
        <f>TEXT(Table_2[[#This Row],[Date]],"dddd")</f>
        <v>Saturday</v>
      </c>
    </row>
    <row r="289" spans="1:7" ht="15.75" customHeight="1">
      <c r="A289" s="3">
        <v>44296</v>
      </c>
      <c r="B289" s="1" t="s">
        <v>25</v>
      </c>
      <c r="C289" s="1" t="s">
        <v>37</v>
      </c>
      <c r="D289" s="1">
        <v>0</v>
      </c>
      <c r="E289">
        <f>VLOOKUP(Table_2[SKU],Table_1[[SKU]:[Avg Price]],4,0)</f>
        <v>24050</v>
      </c>
      <c r="F289">
        <f>Table_2[[#This Row],[Volume]]*Table_2[[#This Row],[Average price]]</f>
        <v>0</v>
      </c>
      <c r="G289" t="str">
        <f>TEXT(Table_2[[#This Row],[Date]],"dddd")</f>
        <v>Saturday</v>
      </c>
    </row>
    <row r="290" spans="1:7" ht="15.75" customHeight="1">
      <c r="A290" s="3">
        <v>44296</v>
      </c>
      <c r="B290" s="1" t="s">
        <v>28</v>
      </c>
      <c r="C290" s="1" t="s">
        <v>37</v>
      </c>
      <c r="D290" s="1">
        <v>0</v>
      </c>
      <c r="E290">
        <f>VLOOKUP(Table_2[SKU],Table_1[[SKU]:[Avg Price]],4,0)</f>
        <v>12550</v>
      </c>
      <c r="F290">
        <f>Table_2[[#This Row],[Volume]]*Table_2[[#This Row],[Average price]]</f>
        <v>0</v>
      </c>
      <c r="G290" t="str">
        <f>TEXT(Table_2[[#This Row],[Date]],"dddd")</f>
        <v>Saturday</v>
      </c>
    </row>
    <row r="291" spans="1:7" ht="15.75" customHeight="1">
      <c r="A291" s="3">
        <v>44296</v>
      </c>
      <c r="B291" s="1" t="s">
        <v>30</v>
      </c>
      <c r="C291" s="1" t="s">
        <v>37</v>
      </c>
      <c r="D291" s="1">
        <v>0</v>
      </c>
      <c r="E291">
        <f>VLOOKUP(Table_2[SKU],Table_1[[SKU]:[Avg Price]],4,0)</f>
        <v>16050</v>
      </c>
      <c r="F291">
        <f>Table_2[[#This Row],[Volume]]*Table_2[[#This Row],[Average price]]</f>
        <v>0</v>
      </c>
      <c r="G291" t="str">
        <f>TEXT(Table_2[[#This Row],[Date]],"dddd")</f>
        <v>Saturday</v>
      </c>
    </row>
    <row r="292" spans="1:7" ht="15.75" customHeight="1">
      <c r="A292" s="3">
        <v>44296</v>
      </c>
      <c r="B292" s="1" t="s">
        <v>6</v>
      </c>
      <c r="C292" s="1" t="s">
        <v>38</v>
      </c>
      <c r="D292" s="1">
        <v>2</v>
      </c>
      <c r="E292">
        <f>VLOOKUP(Table_2[SKU],Table_1[[SKU]:[Avg Price]],4,0)</f>
        <v>13050</v>
      </c>
      <c r="F292">
        <f>Table_2[[#This Row],[Volume]]*Table_2[[#This Row],[Average price]]</f>
        <v>26100</v>
      </c>
      <c r="G292" t="str">
        <f>TEXT(Table_2[[#This Row],[Date]],"dddd")</f>
        <v>Saturday</v>
      </c>
    </row>
    <row r="293" spans="1:7" ht="15.75" customHeight="1">
      <c r="A293" s="3">
        <v>44296</v>
      </c>
      <c r="B293" s="1" t="s">
        <v>9</v>
      </c>
      <c r="C293" s="1" t="s">
        <v>38</v>
      </c>
      <c r="D293" s="1">
        <v>5</v>
      </c>
      <c r="E293">
        <f>VLOOKUP(Table_2[SKU],Table_1[[SKU]:[Avg Price]],4,0)</f>
        <v>8550</v>
      </c>
      <c r="F293">
        <f>Table_2[[#This Row],[Volume]]*Table_2[[#This Row],[Average price]]</f>
        <v>42750</v>
      </c>
      <c r="G293" t="str">
        <f>TEXT(Table_2[[#This Row],[Date]],"dddd")</f>
        <v>Saturday</v>
      </c>
    </row>
    <row r="294" spans="1:7" ht="15.75" customHeight="1">
      <c r="A294" s="3">
        <v>44296</v>
      </c>
      <c r="B294" s="1" t="s">
        <v>11</v>
      </c>
      <c r="C294" s="1" t="s">
        <v>38</v>
      </c>
      <c r="D294" s="1">
        <v>3</v>
      </c>
      <c r="E294">
        <f>VLOOKUP(Table_2[SKU],Table_1[[SKU]:[Avg Price]],4,0)</f>
        <v>14050</v>
      </c>
      <c r="F294">
        <f>Table_2[[#This Row],[Volume]]*Table_2[[#This Row],[Average price]]</f>
        <v>42150</v>
      </c>
      <c r="G294" t="str">
        <f>TEXT(Table_2[[#This Row],[Date]],"dddd")</f>
        <v>Saturday</v>
      </c>
    </row>
    <row r="295" spans="1:7" ht="15.75" customHeight="1">
      <c r="A295" s="3">
        <v>44296</v>
      </c>
      <c r="B295" s="1" t="s">
        <v>14</v>
      </c>
      <c r="C295" s="1" t="s">
        <v>38</v>
      </c>
      <c r="D295" s="1">
        <v>4</v>
      </c>
      <c r="E295">
        <f>VLOOKUP(Table_2[SKU],Table_1[[SKU]:[Avg Price]],4,0)</f>
        <v>18050</v>
      </c>
      <c r="F295">
        <f>Table_2[[#This Row],[Volume]]*Table_2[[#This Row],[Average price]]</f>
        <v>72200</v>
      </c>
      <c r="G295" t="str">
        <f>TEXT(Table_2[[#This Row],[Date]],"dddd")</f>
        <v>Saturday</v>
      </c>
    </row>
    <row r="296" spans="1:7" ht="15.75" customHeight="1">
      <c r="A296" s="3">
        <v>44296</v>
      </c>
      <c r="B296" s="1" t="s">
        <v>17</v>
      </c>
      <c r="C296" s="1" t="s">
        <v>38</v>
      </c>
      <c r="D296" s="1">
        <v>3</v>
      </c>
      <c r="E296">
        <f>VLOOKUP(Table_2[SKU],Table_1[[SKU]:[Avg Price]],4,0)</f>
        <v>8250</v>
      </c>
      <c r="F296">
        <f>Table_2[[#This Row],[Volume]]*Table_2[[#This Row],[Average price]]</f>
        <v>24750</v>
      </c>
      <c r="G296" t="str">
        <f>TEXT(Table_2[[#This Row],[Date]],"dddd")</f>
        <v>Saturday</v>
      </c>
    </row>
    <row r="297" spans="1:7" ht="15.75" customHeight="1">
      <c r="A297" s="3">
        <v>44296</v>
      </c>
      <c r="B297" s="1" t="s">
        <v>20</v>
      </c>
      <c r="C297" s="1" t="s">
        <v>38</v>
      </c>
      <c r="D297" s="1">
        <v>3</v>
      </c>
      <c r="E297">
        <f>VLOOKUP(Table_2[SKU],Table_1[[SKU]:[Avg Price]],4,0)</f>
        <v>6050</v>
      </c>
      <c r="F297">
        <f>Table_2[[#This Row],[Volume]]*Table_2[[#This Row],[Average price]]</f>
        <v>18150</v>
      </c>
      <c r="G297" t="str">
        <f>TEXT(Table_2[[#This Row],[Date]],"dddd")</f>
        <v>Saturday</v>
      </c>
    </row>
    <row r="298" spans="1:7" ht="15.75" customHeight="1">
      <c r="A298" s="3">
        <v>44296</v>
      </c>
      <c r="B298" s="1" t="s">
        <v>23</v>
      </c>
      <c r="C298" s="1" t="s">
        <v>38</v>
      </c>
      <c r="D298" s="1">
        <v>1</v>
      </c>
      <c r="E298">
        <f>VLOOKUP(Table_2[SKU],Table_1[[SKU]:[Avg Price]],4,0)</f>
        <v>5550</v>
      </c>
      <c r="F298">
        <f>Table_2[[#This Row],[Volume]]*Table_2[[#This Row],[Average price]]</f>
        <v>5550</v>
      </c>
      <c r="G298" t="str">
        <f>TEXT(Table_2[[#This Row],[Date]],"dddd")</f>
        <v>Saturday</v>
      </c>
    </row>
    <row r="299" spans="1:7" ht="15.75" customHeight="1">
      <c r="A299" s="3">
        <v>44296</v>
      </c>
      <c r="B299" s="1" t="s">
        <v>25</v>
      </c>
      <c r="C299" s="1" t="s">
        <v>38</v>
      </c>
      <c r="D299" s="1">
        <v>1</v>
      </c>
      <c r="E299">
        <f>VLOOKUP(Table_2[SKU],Table_1[[SKU]:[Avg Price]],4,0)</f>
        <v>24050</v>
      </c>
      <c r="F299">
        <f>Table_2[[#This Row],[Volume]]*Table_2[[#This Row],[Average price]]</f>
        <v>24050</v>
      </c>
      <c r="G299" t="str">
        <f>TEXT(Table_2[[#This Row],[Date]],"dddd")</f>
        <v>Saturday</v>
      </c>
    </row>
    <row r="300" spans="1:7" ht="15.75" customHeight="1">
      <c r="A300" s="3">
        <v>44296</v>
      </c>
      <c r="B300" s="1" t="s">
        <v>28</v>
      </c>
      <c r="C300" s="1" t="s">
        <v>38</v>
      </c>
      <c r="D300" s="1">
        <v>2</v>
      </c>
      <c r="E300">
        <f>VLOOKUP(Table_2[SKU],Table_1[[SKU]:[Avg Price]],4,0)</f>
        <v>12550</v>
      </c>
      <c r="F300">
        <f>Table_2[[#This Row],[Volume]]*Table_2[[#This Row],[Average price]]</f>
        <v>25100</v>
      </c>
      <c r="G300" t="str">
        <f>TEXT(Table_2[[#This Row],[Date]],"dddd")</f>
        <v>Saturday</v>
      </c>
    </row>
    <row r="301" spans="1:7" ht="15.75" customHeight="1">
      <c r="A301" s="3">
        <v>44296</v>
      </c>
      <c r="B301" s="1" t="s">
        <v>30</v>
      </c>
      <c r="C301" s="1" t="s">
        <v>38</v>
      </c>
      <c r="D301" s="1">
        <v>1</v>
      </c>
      <c r="E301">
        <f>VLOOKUP(Table_2[SKU],Table_1[[SKU]:[Avg Price]],4,0)</f>
        <v>16050</v>
      </c>
      <c r="F301">
        <f>Table_2[[#This Row],[Volume]]*Table_2[[#This Row],[Average price]]</f>
        <v>16050</v>
      </c>
      <c r="G301" t="str">
        <f>TEXT(Table_2[[#This Row],[Date]],"dddd")</f>
        <v>Saturday</v>
      </c>
    </row>
    <row r="302" spans="1:7" ht="15.75" customHeight="1">
      <c r="A302" s="3">
        <v>44297</v>
      </c>
      <c r="B302" s="1" t="s">
        <v>6</v>
      </c>
      <c r="C302" s="1" t="s">
        <v>36</v>
      </c>
      <c r="D302" s="1">
        <v>25</v>
      </c>
      <c r="E302">
        <f>VLOOKUP(Table_2[SKU],Table_1[[SKU]:[Avg Price]],4,0)</f>
        <v>13050</v>
      </c>
      <c r="F302">
        <f>Table_2[[#This Row],[Volume]]*Table_2[[#This Row],[Average price]]</f>
        <v>326250</v>
      </c>
      <c r="G302" t="str">
        <f>TEXT(Table_2[[#This Row],[Date]],"dddd")</f>
        <v>Sunday</v>
      </c>
    </row>
    <row r="303" spans="1:7" ht="15.75" customHeight="1">
      <c r="A303" s="3">
        <v>44297</v>
      </c>
      <c r="B303" s="1" t="s">
        <v>9</v>
      </c>
      <c r="C303" s="1" t="s">
        <v>36</v>
      </c>
      <c r="D303" s="1">
        <v>16</v>
      </c>
      <c r="E303">
        <f>VLOOKUP(Table_2[SKU],Table_1[[SKU]:[Avg Price]],4,0)</f>
        <v>8550</v>
      </c>
      <c r="F303">
        <f>Table_2[[#This Row],[Volume]]*Table_2[[#This Row],[Average price]]</f>
        <v>136800</v>
      </c>
      <c r="G303" t="str">
        <f>TEXT(Table_2[[#This Row],[Date]],"dddd")</f>
        <v>Sunday</v>
      </c>
    </row>
    <row r="304" spans="1:7" ht="15.75" customHeight="1">
      <c r="A304" s="3">
        <v>44297</v>
      </c>
      <c r="B304" s="1" t="s">
        <v>11</v>
      </c>
      <c r="C304" s="1" t="s">
        <v>36</v>
      </c>
      <c r="D304" s="1">
        <v>11</v>
      </c>
      <c r="E304">
        <f>VLOOKUP(Table_2[SKU],Table_1[[SKU]:[Avg Price]],4,0)</f>
        <v>14050</v>
      </c>
      <c r="F304">
        <f>Table_2[[#This Row],[Volume]]*Table_2[[#This Row],[Average price]]</f>
        <v>154550</v>
      </c>
      <c r="G304" t="str">
        <f>TEXT(Table_2[[#This Row],[Date]],"dddd")</f>
        <v>Sunday</v>
      </c>
    </row>
    <row r="305" spans="1:7" ht="15.75" customHeight="1">
      <c r="A305" s="3">
        <v>44297</v>
      </c>
      <c r="B305" s="1" t="s">
        <v>14</v>
      </c>
      <c r="C305" s="1" t="s">
        <v>36</v>
      </c>
      <c r="D305" s="1">
        <v>9</v>
      </c>
      <c r="E305">
        <f>VLOOKUP(Table_2[SKU],Table_1[[SKU]:[Avg Price]],4,0)</f>
        <v>18050</v>
      </c>
      <c r="F305">
        <f>Table_2[[#This Row],[Volume]]*Table_2[[#This Row],[Average price]]</f>
        <v>162450</v>
      </c>
      <c r="G305" t="str">
        <f>TEXT(Table_2[[#This Row],[Date]],"dddd")</f>
        <v>Sunday</v>
      </c>
    </row>
    <row r="306" spans="1:7" ht="15.75" customHeight="1">
      <c r="A306" s="3">
        <v>44297</v>
      </c>
      <c r="B306" s="1" t="s">
        <v>17</v>
      </c>
      <c r="C306" s="1" t="s">
        <v>36</v>
      </c>
      <c r="D306" s="1">
        <v>5</v>
      </c>
      <c r="E306">
        <f>VLOOKUP(Table_2[SKU],Table_1[[SKU]:[Avg Price]],4,0)</f>
        <v>8250</v>
      </c>
      <c r="F306">
        <f>Table_2[[#This Row],[Volume]]*Table_2[[#This Row],[Average price]]</f>
        <v>41250</v>
      </c>
      <c r="G306" t="str">
        <f>TEXT(Table_2[[#This Row],[Date]],"dddd")</f>
        <v>Sunday</v>
      </c>
    </row>
    <row r="307" spans="1:7" ht="15.75" customHeight="1">
      <c r="A307" s="3">
        <v>44297</v>
      </c>
      <c r="B307" s="1" t="s">
        <v>20</v>
      </c>
      <c r="C307" s="1" t="s">
        <v>36</v>
      </c>
      <c r="D307" s="1">
        <v>5</v>
      </c>
      <c r="E307">
        <f>VLOOKUP(Table_2[SKU],Table_1[[SKU]:[Avg Price]],4,0)</f>
        <v>6050</v>
      </c>
      <c r="F307">
        <f>Table_2[[#This Row],[Volume]]*Table_2[[#This Row],[Average price]]</f>
        <v>30250</v>
      </c>
      <c r="G307" t="str">
        <f>TEXT(Table_2[[#This Row],[Date]],"dddd")</f>
        <v>Sunday</v>
      </c>
    </row>
    <row r="308" spans="1:7" ht="15.75" customHeight="1">
      <c r="A308" s="3">
        <v>44297</v>
      </c>
      <c r="B308" s="1" t="s">
        <v>23</v>
      </c>
      <c r="C308" s="1" t="s">
        <v>36</v>
      </c>
      <c r="D308" s="1">
        <v>5</v>
      </c>
      <c r="E308">
        <f>VLOOKUP(Table_2[SKU],Table_1[[SKU]:[Avg Price]],4,0)</f>
        <v>5550</v>
      </c>
      <c r="F308">
        <f>Table_2[[#This Row],[Volume]]*Table_2[[#This Row],[Average price]]</f>
        <v>27750</v>
      </c>
      <c r="G308" t="str">
        <f>TEXT(Table_2[[#This Row],[Date]],"dddd")</f>
        <v>Sunday</v>
      </c>
    </row>
    <row r="309" spans="1:7" ht="15.75" customHeight="1">
      <c r="A309" s="3">
        <v>44297</v>
      </c>
      <c r="B309" s="1" t="s">
        <v>25</v>
      </c>
      <c r="C309" s="1" t="s">
        <v>36</v>
      </c>
      <c r="D309" s="1">
        <v>0</v>
      </c>
      <c r="E309">
        <f>VLOOKUP(Table_2[SKU],Table_1[[SKU]:[Avg Price]],4,0)</f>
        <v>24050</v>
      </c>
      <c r="F309">
        <f>Table_2[[#This Row],[Volume]]*Table_2[[#This Row],[Average price]]</f>
        <v>0</v>
      </c>
      <c r="G309" t="str">
        <f>TEXT(Table_2[[#This Row],[Date]],"dddd")</f>
        <v>Sunday</v>
      </c>
    </row>
    <row r="310" spans="1:7" ht="15.75" customHeight="1">
      <c r="A310" s="3">
        <v>44297</v>
      </c>
      <c r="B310" s="1" t="s">
        <v>28</v>
      </c>
      <c r="C310" s="1" t="s">
        <v>36</v>
      </c>
      <c r="D310" s="1">
        <v>1</v>
      </c>
      <c r="E310">
        <f>VLOOKUP(Table_2[SKU],Table_1[[SKU]:[Avg Price]],4,0)</f>
        <v>12550</v>
      </c>
      <c r="F310">
        <f>Table_2[[#This Row],[Volume]]*Table_2[[#This Row],[Average price]]</f>
        <v>12550</v>
      </c>
      <c r="G310" t="str">
        <f>TEXT(Table_2[[#This Row],[Date]],"dddd")</f>
        <v>Sunday</v>
      </c>
    </row>
    <row r="311" spans="1:7" ht="15.75" customHeight="1">
      <c r="A311" s="3">
        <v>44297</v>
      </c>
      <c r="B311" s="1" t="s">
        <v>30</v>
      </c>
      <c r="C311" s="1" t="s">
        <v>36</v>
      </c>
      <c r="D311" s="1">
        <v>0</v>
      </c>
      <c r="E311">
        <f>VLOOKUP(Table_2[SKU],Table_1[[SKU]:[Avg Price]],4,0)</f>
        <v>16050</v>
      </c>
      <c r="F311">
        <f>Table_2[[#This Row],[Volume]]*Table_2[[#This Row],[Average price]]</f>
        <v>0</v>
      </c>
      <c r="G311" t="str">
        <f>TEXT(Table_2[[#This Row],[Date]],"dddd")</f>
        <v>Sunday</v>
      </c>
    </row>
    <row r="312" spans="1:7" ht="15.75" customHeight="1">
      <c r="A312" s="3">
        <v>44297</v>
      </c>
      <c r="B312" s="1" t="s">
        <v>6</v>
      </c>
      <c r="C312" s="1" t="s">
        <v>37</v>
      </c>
      <c r="D312" s="1">
        <v>23</v>
      </c>
      <c r="E312">
        <f>VLOOKUP(Table_2[SKU],Table_1[[SKU]:[Avg Price]],4,0)</f>
        <v>13050</v>
      </c>
      <c r="F312">
        <f>Table_2[[#This Row],[Volume]]*Table_2[[#This Row],[Average price]]</f>
        <v>300150</v>
      </c>
      <c r="G312" t="str">
        <f>TEXT(Table_2[[#This Row],[Date]],"dddd")</f>
        <v>Sunday</v>
      </c>
    </row>
    <row r="313" spans="1:7" ht="15.75" customHeight="1">
      <c r="A313" s="3">
        <v>44297</v>
      </c>
      <c r="B313" s="1" t="s">
        <v>9</v>
      </c>
      <c r="C313" s="1" t="s">
        <v>37</v>
      </c>
      <c r="D313" s="1">
        <v>13</v>
      </c>
      <c r="E313">
        <f>VLOOKUP(Table_2[SKU],Table_1[[SKU]:[Avg Price]],4,0)</f>
        <v>8550</v>
      </c>
      <c r="F313">
        <f>Table_2[[#This Row],[Volume]]*Table_2[[#This Row],[Average price]]</f>
        <v>111150</v>
      </c>
      <c r="G313" t="str">
        <f>TEXT(Table_2[[#This Row],[Date]],"dddd")</f>
        <v>Sunday</v>
      </c>
    </row>
    <row r="314" spans="1:7" ht="15.75" customHeight="1">
      <c r="A314" s="3">
        <v>44297</v>
      </c>
      <c r="B314" s="1" t="s">
        <v>11</v>
      </c>
      <c r="C314" s="1" t="s">
        <v>37</v>
      </c>
      <c r="D314" s="1">
        <v>8</v>
      </c>
      <c r="E314">
        <f>VLOOKUP(Table_2[SKU],Table_1[[SKU]:[Avg Price]],4,0)</f>
        <v>14050</v>
      </c>
      <c r="F314">
        <f>Table_2[[#This Row],[Volume]]*Table_2[[#This Row],[Average price]]</f>
        <v>112400</v>
      </c>
      <c r="G314" t="str">
        <f>TEXT(Table_2[[#This Row],[Date]],"dddd")</f>
        <v>Sunday</v>
      </c>
    </row>
    <row r="315" spans="1:7" ht="15.75" customHeight="1">
      <c r="A315" s="3">
        <v>44297</v>
      </c>
      <c r="B315" s="1" t="s">
        <v>14</v>
      </c>
      <c r="C315" s="1" t="s">
        <v>37</v>
      </c>
      <c r="D315" s="1">
        <v>5</v>
      </c>
      <c r="E315">
        <f>VLOOKUP(Table_2[SKU],Table_1[[SKU]:[Avg Price]],4,0)</f>
        <v>18050</v>
      </c>
      <c r="F315">
        <f>Table_2[[#This Row],[Volume]]*Table_2[[#This Row],[Average price]]</f>
        <v>90250</v>
      </c>
      <c r="G315" t="str">
        <f>TEXT(Table_2[[#This Row],[Date]],"dddd")</f>
        <v>Sunday</v>
      </c>
    </row>
    <row r="316" spans="1:7" ht="15.75" customHeight="1">
      <c r="A316" s="3">
        <v>44297</v>
      </c>
      <c r="B316" s="1" t="s">
        <v>17</v>
      </c>
      <c r="C316" s="1" t="s">
        <v>37</v>
      </c>
      <c r="D316" s="1">
        <v>4</v>
      </c>
      <c r="E316">
        <f>VLOOKUP(Table_2[SKU],Table_1[[SKU]:[Avg Price]],4,0)</f>
        <v>8250</v>
      </c>
      <c r="F316">
        <f>Table_2[[#This Row],[Volume]]*Table_2[[#This Row],[Average price]]</f>
        <v>33000</v>
      </c>
      <c r="G316" t="str">
        <f>TEXT(Table_2[[#This Row],[Date]],"dddd")</f>
        <v>Sunday</v>
      </c>
    </row>
    <row r="317" spans="1:7" ht="15.75" customHeight="1">
      <c r="A317" s="3">
        <v>44297</v>
      </c>
      <c r="B317" s="1" t="s">
        <v>20</v>
      </c>
      <c r="C317" s="1" t="s">
        <v>37</v>
      </c>
      <c r="D317" s="1">
        <v>3</v>
      </c>
      <c r="E317">
        <f>VLOOKUP(Table_2[SKU],Table_1[[SKU]:[Avg Price]],4,0)</f>
        <v>6050</v>
      </c>
      <c r="F317">
        <f>Table_2[[#This Row],[Volume]]*Table_2[[#This Row],[Average price]]</f>
        <v>18150</v>
      </c>
      <c r="G317" t="str">
        <f>TEXT(Table_2[[#This Row],[Date]],"dddd")</f>
        <v>Sunday</v>
      </c>
    </row>
    <row r="318" spans="1:7" ht="15.75" customHeight="1">
      <c r="A318" s="3">
        <v>44297</v>
      </c>
      <c r="B318" s="1" t="s">
        <v>23</v>
      </c>
      <c r="C318" s="1" t="s">
        <v>37</v>
      </c>
      <c r="D318" s="1">
        <v>3</v>
      </c>
      <c r="E318">
        <f>VLOOKUP(Table_2[SKU],Table_1[[SKU]:[Avg Price]],4,0)</f>
        <v>5550</v>
      </c>
      <c r="F318">
        <f>Table_2[[#This Row],[Volume]]*Table_2[[#This Row],[Average price]]</f>
        <v>16650</v>
      </c>
      <c r="G318" t="str">
        <f>TEXT(Table_2[[#This Row],[Date]],"dddd")</f>
        <v>Sunday</v>
      </c>
    </row>
    <row r="319" spans="1:7" ht="15.75" customHeight="1">
      <c r="A319" s="3">
        <v>44297</v>
      </c>
      <c r="B319" s="1" t="s">
        <v>25</v>
      </c>
      <c r="C319" s="1" t="s">
        <v>37</v>
      </c>
      <c r="D319" s="1">
        <v>0</v>
      </c>
      <c r="E319">
        <f>VLOOKUP(Table_2[SKU],Table_1[[SKU]:[Avg Price]],4,0)</f>
        <v>24050</v>
      </c>
      <c r="F319">
        <f>Table_2[[#This Row],[Volume]]*Table_2[[#This Row],[Average price]]</f>
        <v>0</v>
      </c>
      <c r="G319" t="str">
        <f>TEXT(Table_2[[#This Row],[Date]],"dddd")</f>
        <v>Sunday</v>
      </c>
    </row>
    <row r="320" spans="1:7" ht="15.75" customHeight="1">
      <c r="A320" s="3">
        <v>44297</v>
      </c>
      <c r="B320" s="1" t="s">
        <v>28</v>
      </c>
      <c r="C320" s="1" t="s">
        <v>37</v>
      </c>
      <c r="D320" s="1">
        <v>1</v>
      </c>
      <c r="E320">
        <f>VLOOKUP(Table_2[SKU],Table_1[[SKU]:[Avg Price]],4,0)</f>
        <v>12550</v>
      </c>
      <c r="F320">
        <f>Table_2[[#This Row],[Volume]]*Table_2[[#This Row],[Average price]]</f>
        <v>12550</v>
      </c>
      <c r="G320" t="str">
        <f>TEXT(Table_2[[#This Row],[Date]],"dddd")</f>
        <v>Sunday</v>
      </c>
    </row>
    <row r="321" spans="1:7" ht="15.75" customHeight="1">
      <c r="A321" s="3">
        <v>44297</v>
      </c>
      <c r="B321" s="1" t="s">
        <v>30</v>
      </c>
      <c r="C321" s="1" t="s">
        <v>37</v>
      </c>
      <c r="D321" s="1">
        <v>0</v>
      </c>
      <c r="E321">
        <f>VLOOKUP(Table_2[SKU],Table_1[[SKU]:[Avg Price]],4,0)</f>
        <v>16050</v>
      </c>
      <c r="F321">
        <f>Table_2[[#This Row],[Volume]]*Table_2[[#This Row],[Average price]]</f>
        <v>0</v>
      </c>
      <c r="G321" t="str">
        <f>TEXT(Table_2[[#This Row],[Date]],"dddd")</f>
        <v>Sunday</v>
      </c>
    </row>
    <row r="322" spans="1:7" ht="15.75" customHeight="1">
      <c r="A322" s="3">
        <v>44297</v>
      </c>
      <c r="B322" s="1" t="s">
        <v>6</v>
      </c>
      <c r="C322" s="1" t="s">
        <v>38</v>
      </c>
      <c r="D322" s="1">
        <v>11</v>
      </c>
      <c r="E322">
        <f>VLOOKUP(Table_2[SKU],Table_1[[SKU]:[Avg Price]],4,0)</f>
        <v>13050</v>
      </c>
      <c r="F322">
        <f>Table_2[[#This Row],[Volume]]*Table_2[[#This Row],[Average price]]</f>
        <v>143550</v>
      </c>
      <c r="G322" t="str">
        <f>TEXT(Table_2[[#This Row],[Date]],"dddd")</f>
        <v>Sunday</v>
      </c>
    </row>
    <row r="323" spans="1:7" ht="15.75" customHeight="1">
      <c r="A323" s="3">
        <v>44297</v>
      </c>
      <c r="B323" s="1" t="s">
        <v>9</v>
      </c>
      <c r="C323" s="1" t="s">
        <v>38</v>
      </c>
      <c r="D323" s="1">
        <v>6</v>
      </c>
      <c r="E323">
        <f>VLOOKUP(Table_2[SKU],Table_1[[SKU]:[Avg Price]],4,0)</f>
        <v>8550</v>
      </c>
      <c r="F323">
        <f>Table_2[[#This Row],[Volume]]*Table_2[[#This Row],[Average price]]</f>
        <v>51300</v>
      </c>
      <c r="G323" t="str">
        <f>TEXT(Table_2[[#This Row],[Date]],"dddd")</f>
        <v>Sunday</v>
      </c>
    </row>
    <row r="324" spans="1:7" ht="15.75" customHeight="1">
      <c r="A324" s="3">
        <v>44297</v>
      </c>
      <c r="B324" s="1" t="s">
        <v>11</v>
      </c>
      <c r="C324" s="1" t="s">
        <v>38</v>
      </c>
      <c r="D324" s="1">
        <v>5</v>
      </c>
      <c r="E324">
        <f>VLOOKUP(Table_2[SKU],Table_1[[SKU]:[Avg Price]],4,0)</f>
        <v>14050</v>
      </c>
      <c r="F324">
        <f>Table_2[[#This Row],[Volume]]*Table_2[[#This Row],[Average price]]</f>
        <v>70250</v>
      </c>
      <c r="G324" t="str">
        <f>TEXT(Table_2[[#This Row],[Date]],"dddd")</f>
        <v>Sunday</v>
      </c>
    </row>
    <row r="325" spans="1:7" ht="15.75" customHeight="1">
      <c r="A325" s="3">
        <v>44297</v>
      </c>
      <c r="B325" s="1" t="s">
        <v>14</v>
      </c>
      <c r="C325" s="1" t="s">
        <v>38</v>
      </c>
      <c r="D325" s="1">
        <v>3</v>
      </c>
      <c r="E325">
        <f>VLOOKUP(Table_2[SKU],Table_1[[SKU]:[Avg Price]],4,0)</f>
        <v>18050</v>
      </c>
      <c r="F325">
        <f>Table_2[[#This Row],[Volume]]*Table_2[[#This Row],[Average price]]</f>
        <v>54150</v>
      </c>
      <c r="G325" t="str">
        <f>TEXT(Table_2[[#This Row],[Date]],"dddd")</f>
        <v>Sunday</v>
      </c>
    </row>
    <row r="326" spans="1:7" ht="15.75" customHeight="1">
      <c r="A326" s="3">
        <v>44297</v>
      </c>
      <c r="B326" s="1" t="s">
        <v>17</v>
      </c>
      <c r="C326" s="1" t="s">
        <v>38</v>
      </c>
      <c r="D326" s="1">
        <v>3</v>
      </c>
      <c r="E326">
        <f>VLOOKUP(Table_2[SKU],Table_1[[SKU]:[Avg Price]],4,0)</f>
        <v>8250</v>
      </c>
      <c r="F326">
        <f>Table_2[[#This Row],[Volume]]*Table_2[[#This Row],[Average price]]</f>
        <v>24750</v>
      </c>
      <c r="G326" t="str">
        <f>TEXT(Table_2[[#This Row],[Date]],"dddd")</f>
        <v>Sunday</v>
      </c>
    </row>
    <row r="327" spans="1:7" ht="15.75" customHeight="1">
      <c r="A327" s="3">
        <v>44297</v>
      </c>
      <c r="B327" s="1" t="s">
        <v>20</v>
      </c>
      <c r="C327" s="1" t="s">
        <v>38</v>
      </c>
      <c r="D327" s="1">
        <v>2</v>
      </c>
      <c r="E327">
        <f>VLOOKUP(Table_2[SKU],Table_1[[SKU]:[Avg Price]],4,0)</f>
        <v>6050</v>
      </c>
      <c r="F327">
        <f>Table_2[[#This Row],[Volume]]*Table_2[[#This Row],[Average price]]</f>
        <v>12100</v>
      </c>
      <c r="G327" t="str">
        <f>TEXT(Table_2[[#This Row],[Date]],"dddd")</f>
        <v>Sunday</v>
      </c>
    </row>
    <row r="328" spans="1:7" ht="15.75" customHeight="1">
      <c r="A328" s="3">
        <v>44297</v>
      </c>
      <c r="B328" s="1" t="s">
        <v>23</v>
      </c>
      <c r="C328" s="1" t="s">
        <v>38</v>
      </c>
      <c r="D328" s="1">
        <v>2</v>
      </c>
      <c r="E328">
        <f>VLOOKUP(Table_2[SKU],Table_1[[SKU]:[Avg Price]],4,0)</f>
        <v>5550</v>
      </c>
      <c r="F328">
        <f>Table_2[[#This Row],[Volume]]*Table_2[[#This Row],[Average price]]</f>
        <v>11100</v>
      </c>
      <c r="G328" t="str">
        <f>TEXT(Table_2[[#This Row],[Date]],"dddd")</f>
        <v>Sunday</v>
      </c>
    </row>
    <row r="329" spans="1:7" ht="15.75" customHeight="1">
      <c r="A329" s="3">
        <v>44297</v>
      </c>
      <c r="B329" s="1" t="s">
        <v>25</v>
      </c>
      <c r="C329" s="1" t="s">
        <v>38</v>
      </c>
      <c r="D329" s="1">
        <v>0</v>
      </c>
      <c r="E329">
        <f>VLOOKUP(Table_2[SKU],Table_1[[SKU]:[Avg Price]],4,0)</f>
        <v>24050</v>
      </c>
      <c r="F329">
        <f>Table_2[[#This Row],[Volume]]*Table_2[[#This Row],[Average price]]</f>
        <v>0</v>
      </c>
      <c r="G329" t="str">
        <f>TEXT(Table_2[[#This Row],[Date]],"dddd")</f>
        <v>Sunday</v>
      </c>
    </row>
    <row r="330" spans="1:7" ht="15.75" customHeight="1">
      <c r="A330" s="3">
        <v>44297</v>
      </c>
      <c r="B330" s="1" t="s">
        <v>28</v>
      </c>
      <c r="C330" s="1" t="s">
        <v>38</v>
      </c>
      <c r="D330" s="1">
        <v>2</v>
      </c>
      <c r="E330">
        <f>VLOOKUP(Table_2[SKU],Table_1[[SKU]:[Avg Price]],4,0)</f>
        <v>12550</v>
      </c>
      <c r="F330">
        <f>Table_2[[#This Row],[Volume]]*Table_2[[#This Row],[Average price]]</f>
        <v>25100</v>
      </c>
      <c r="G330" t="str">
        <f>TEXT(Table_2[[#This Row],[Date]],"dddd")</f>
        <v>Sunday</v>
      </c>
    </row>
    <row r="331" spans="1:7" ht="15.75" customHeight="1">
      <c r="A331" s="3">
        <v>44297</v>
      </c>
      <c r="B331" s="1" t="s">
        <v>30</v>
      </c>
      <c r="C331" s="1" t="s">
        <v>38</v>
      </c>
      <c r="D331" s="1">
        <v>2</v>
      </c>
      <c r="E331">
        <f>VLOOKUP(Table_2[SKU],Table_1[[SKU]:[Avg Price]],4,0)</f>
        <v>16050</v>
      </c>
      <c r="F331">
        <f>Table_2[[#This Row],[Volume]]*Table_2[[#This Row],[Average price]]</f>
        <v>32100</v>
      </c>
      <c r="G331" t="str">
        <f>TEXT(Table_2[[#This Row],[Date]],"dddd")</f>
        <v>Sunday</v>
      </c>
    </row>
    <row r="332" spans="1:7" ht="15.75" customHeight="1">
      <c r="A332" s="3">
        <v>44298</v>
      </c>
      <c r="B332" s="1" t="s">
        <v>6</v>
      </c>
      <c r="C332" s="1" t="s">
        <v>36</v>
      </c>
      <c r="D332" s="1">
        <v>35</v>
      </c>
      <c r="E332">
        <f>VLOOKUP(Table_2[SKU],Table_1[[SKU]:[Avg Price]],4,0)</f>
        <v>13050</v>
      </c>
      <c r="F332">
        <f>Table_2[[#This Row],[Volume]]*Table_2[[#This Row],[Average price]]</f>
        <v>456750</v>
      </c>
      <c r="G332" t="str">
        <f>TEXT(Table_2[[#This Row],[Date]],"dddd")</f>
        <v>Monday</v>
      </c>
    </row>
    <row r="333" spans="1:7" ht="15.75" customHeight="1">
      <c r="A333" s="3">
        <v>44298</v>
      </c>
      <c r="B333" s="1" t="s">
        <v>9</v>
      </c>
      <c r="C333" s="1" t="s">
        <v>36</v>
      </c>
      <c r="D333" s="1">
        <v>12</v>
      </c>
      <c r="E333">
        <f>VLOOKUP(Table_2[SKU],Table_1[[SKU]:[Avg Price]],4,0)</f>
        <v>8550</v>
      </c>
      <c r="F333">
        <f>Table_2[[#This Row],[Volume]]*Table_2[[#This Row],[Average price]]</f>
        <v>102600</v>
      </c>
      <c r="G333" t="str">
        <f>TEXT(Table_2[[#This Row],[Date]],"dddd")</f>
        <v>Monday</v>
      </c>
    </row>
    <row r="334" spans="1:7" ht="15.75" customHeight="1">
      <c r="A334" s="3">
        <v>44298</v>
      </c>
      <c r="B334" s="1" t="s">
        <v>11</v>
      </c>
      <c r="C334" s="1" t="s">
        <v>36</v>
      </c>
      <c r="D334" s="1">
        <v>10</v>
      </c>
      <c r="E334">
        <f>VLOOKUP(Table_2[SKU],Table_1[[SKU]:[Avg Price]],4,0)</f>
        <v>14050</v>
      </c>
      <c r="F334">
        <f>Table_2[[#This Row],[Volume]]*Table_2[[#This Row],[Average price]]</f>
        <v>140500</v>
      </c>
      <c r="G334" t="str">
        <f>TEXT(Table_2[[#This Row],[Date]],"dddd")</f>
        <v>Monday</v>
      </c>
    </row>
    <row r="335" spans="1:7" ht="15.75" customHeight="1">
      <c r="A335" s="3">
        <v>44298</v>
      </c>
      <c r="B335" s="1" t="s">
        <v>14</v>
      </c>
      <c r="C335" s="1" t="s">
        <v>36</v>
      </c>
      <c r="D335" s="1">
        <v>8</v>
      </c>
      <c r="E335">
        <f>VLOOKUP(Table_2[SKU],Table_1[[SKU]:[Avg Price]],4,0)</f>
        <v>18050</v>
      </c>
      <c r="F335">
        <f>Table_2[[#This Row],[Volume]]*Table_2[[#This Row],[Average price]]</f>
        <v>144400</v>
      </c>
      <c r="G335" t="str">
        <f>TEXT(Table_2[[#This Row],[Date]],"dddd")</f>
        <v>Monday</v>
      </c>
    </row>
    <row r="336" spans="1:7" ht="15.75" customHeight="1">
      <c r="A336" s="3">
        <v>44298</v>
      </c>
      <c r="B336" s="1" t="s">
        <v>17</v>
      </c>
      <c r="C336" s="1" t="s">
        <v>36</v>
      </c>
      <c r="D336" s="1">
        <v>4</v>
      </c>
      <c r="E336">
        <f>VLOOKUP(Table_2[SKU],Table_1[[SKU]:[Avg Price]],4,0)</f>
        <v>8250</v>
      </c>
      <c r="F336">
        <f>Table_2[[#This Row],[Volume]]*Table_2[[#This Row],[Average price]]</f>
        <v>33000</v>
      </c>
      <c r="G336" t="str">
        <f>TEXT(Table_2[[#This Row],[Date]],"dddd")</f>
        <v>Monday</v>
      </c>
    </row>
    <row r="337" spans="1:7" ht="15.75" customHeight="1">
      <c r="A337" s="3">
        <v>44298</v>
      </c>
      <c r="B337" s="1" t="s">
        <v>20</v>
      </c>
      <c r="C337" s="1" t="s">
        <v>36</v>
      </c>
      <c r="D337" s="1">
        <v>2</v>
      </c>
      <c r="E337">
        <f>VLOOKUP(Table_2[SKU],Table_1[[SKU]:[Avg Price]],4,0)</f>
        <v>6050</v>
      </c>
      <c r="F337">
        <f>Table_2[[#This Row],[Volume]]*Table_2[[#This Row],[Average price]]</f>
        <v>12100</v>
      </c>
      <c r="G337" t="str">
        <f>TEXT(Table_2[[#This Row],[Date]],"dddd")</f>
        <v>Monday</v>
      </c>
    </row>
    <row r="338" spans="1:7" ht="15.75" customHeight="1">
      <c r="A338" s="3">
        <v>44298</v>
      </c>
      <c r="B338" s="1" t="s">
        <v>23</v>
      </c>
      <c r="C338" s="1" t="s">
        <v>36</v>
      </c>
      <c r="D338" s="1">
        <v>5</v>
      </c>
      <c r="E338">
        <f>VLOOKUP(Table_2[SKU],Table_1[[SKU]:[Avg Price]],4,0)</f>
        <v>5550</v>
      </c>
      <c r="F338">
        <f>Table_2[[#This Row],[Volume]]*Table_2[[#This Row],[Average price]]</f>
        <v>27750</v>
      </c>
      <c r="G338" t="str">
        <f>TEXT(Table_2[[#This Row],[Date]],"dddd")</f>
        <v>Monday</v>
      </c>
    </row>
    <row r="339" spans="1:7" ht="15.75" customHeight="1">
      <c r="A339" s="3">
        <v>44298</v>
      </c>
      <c r="B339" s="1" t="s">
        <v>25</v>
      </c>
      <c r="C339" s="1" t="s">
        <v>36</v>
      </c>
      <c r="D339" s="1">
        <v>0</v>
      </c>
      <c r="E339">
        <f>VLOOKUP(Table_2[SKU],Table_1[[SKU]:[Avg Price]],4,0)</f>
        <v>24050</v>
      </c>
      <c r="F339">
        <f>Table_2[[#This Row],[Volume]]*Table_2[[#This Row],[Average price]]</f>
        <v>0</v>
      </c>
      <c r="G339" t="str">
        <f>TEXT(Table_2[[#This Row],[Date]],"dddd")</f>
        <v>Monday</v>
      </c>
    </row>
    <row r="340" spans="1:7" ht="15.75" customHeight="1">
      <c r="A340" s="3">
        <v>44298</v>
      </c>
      <c r="B340" s="1" t="s">
        <v>28</v>
      </c>
      <c r="C340" s="1" t="s">
        <v>36</v>
      </c>
      <c r="D340" s="1">
        <v>2</v>
      </c>
      <c r="E340">
        <f>VLOOKUP(Table_2[SKU],Table_1[[SKU]:[Avg Price]],4,0)</f>
        <v>12550</v>
      </c>
      <c r="F340">
        <f>Table_2[[#This Row],[Volume]]*Table_2[[#This Row],[Average price]]</f>
        <v>25100</v>
      </c>
      <c r="G340" t="str">
        <f>TEXT(Table_2[[#This Row],[Date]],"dddd")</f>
        <v>Monday</v>
      </c>
    </row>
    <row r="341" spans="1:7" ht="15.75" customHeight="1">
      <c r="A341" s="3">
        <v>44298</v>
      </c>
      <c r="B341" s="1" t="s">
        <v>30</v>
      </c>
      <c r="C341" s="1" t="s">
        <v>36</v>
      </c>
      <c r="D341" s="1">
        <v>1</v>
      </c>
      <c r="E341">
        <f>VLOOKUP(Table_2[SKU],Table_1[[SKU]:[Avg Price]],4,0)</f>
        <v>16050</v>
      </c>
      <c r="F341">
        <f>Table_2[[#This Row],[Volume]]*Table_2[[#This Row],[Average price]]</f>
        <v>16050</v>
      </c>
      <c r="G341" t="str">
        <f>TEXT(Table_2[[#This Row],[Date]],"dddd")</f>
        <v>Monday</v>
      </c>
    </row>
    <row r="342" spans="1:7" ht="15.75" customHeight="1">
      <c r="A342" s="3">
        <v>44298</v>
      </c>
      <c r="B342" s="1" t="s">
        <v>6</v>
      </c>
      <c r="C342" s="1" t="s">
        <v>37</v>
      </c>
      <c r="D342" s="1">
        <v>23</v>
      </c>
      <c r="E342">
        <f>VLOOKUP(Table_2[SKU],Table_1[[SKU]:[Avg Price]],4,0)</f>
        <v>13050</v>
      </c>
      <c r="F342">
        <f>Table_2[[#This Row],[Volume]]*Table_2[[#This Row],[Average price]]</f>
        <v>300150</v>
      </c>
      <c r="G342" t="str">
        <f>TEXT(Table_2[[#This Row],[Date]],"dddd")</f>
        <v>Monday</v>
      </c>
    </row>
    <row r="343" spans="1:7" ht="15.75" customHeight="1">
      <c r="A343" s="3">
        <v>44298</v>
      </c>
      <c r="B343" s="1" t="s">
        <v>9</v>
      </c>
      <c r="C343" s="1" t="s">
        <v>37</v>
      </c>
      <c r="D343" s="1">
        <v>10</v>
      </c>
      <c r="E343">
        <f>VLOOKUP(Table_2[SKU],Table_1[[SKU]:[Avg Price]],4,0)</f>
        <v>8550</v>
      </c>
      <c r="F343">
        <f>Table_2[[#This Row],[Volume]]*Table_2[[#This Row],[Average price]]</f>
        <v>85500</v>
      </c>
      <c r="G343" t="str">
        <f>TEXT(Table_2[[#This Row],[Date]],"dddd")</f>
        <v>Monday</v>
      </c>
    </row>
    <row r="344" spans="1:7" ht="15.75" customHeight="1">
      <c r="A344" s="3">
        <v>44298</v>
      </c>
      <c r="B344" s="1" t="s">
        <v>11</v>
      </c>
      <c r="C344" s="1" t="s">
        <v>37</v>
      </c>
      <c r="D344" s="1">
        <v>8</v>
      </c>
      <c r="E344">
        <f>VLOOKUP(Table_2[SKU],Table_1[[SKU]:[Avg Price]],4,0)</f>
        <v>14050</v>
      </c>
      <c r="F344">
        <f>Table_2[[#This Row],[Volume]]*Table_2[[#This Row],[Average price]]</f>
        <v>112400</v>
      </c>
      <c r="G344" t="str">
        <f>TEXT(Table_2[[#This Row],[Date]],"dddd")</f>
        <v>Monday</v>
      </c>
    </row>
    <row r="345" spans="1:7" ht="15.75" customHeight="1">
      <c r="A345" s="3">
        <v>44298</v>
      </c>
      <c r="B345" s="1" t="s">
        <v>14</v>
      </c>
      <c r="C345" s="1" t="s">
        <v>37</v>
      </c>
      <c r="D345" s="1">
        <v>5</v>
      </c>
      <c r="E345">
        <f>VLOOKUP(Table_2[SKU],Table_1[[SKU]:[Avg Price]],4,0)</f>
        <v>18050</v>
      </c>
      <c r="F345">
        <f>Table_2[[#This Row],[Volume]]*Table_2[[#This Row],[Average price]]</f>
        <v>90250</v>
      </c>
      <c r="G345" t="str">
        <f>TEXT(Table_2[[#This Row],[Date]],"dddd")</f>
        <v>Monday</v>
      </c>
    </row>
    <row r="346" spans="1:7" ht="15.75" customHeight="1">
      <c r="A346" s="3">
        <v>44298</v>
      </c>
      <c r="B346" s="1" t="s">
        <v>17</v>
      </c>
      <c r="C346" s="1" t="s">
        <v>37</v>
      </c>
      <c r="D346" s="1">
        <v>3</v>
      </c>
      <c r="E346">
        <f>VLOOKUP(Table_2[SKU],Table_1[[SKU]:[Avg Price]],4,0)</f>
        <v>8250</v>
      </c>
      <c r="F346">
        <f>Table_2[[#This Row],[Volume]]*Table_2[[#This Row],[Average price]]</f>
        <v>24750</v>
      </c>
      <c r="G346" t="str">
        <f>TEXT(Table_2[[#This Row],[Date]],"dddd")</f>
        <v>Monday</v>
      </c>
    </row>
    <row r="347" spans="1:7" ht="15.75" customHeight="1">
      <c r="A347" s="3">
        <v>44298</v>
      </c>
      <c r="B347" s="1" t="s">
        <v>20</v>
      </c>
      <c r="C347" s="1" t="s">
        <v>37</v>
      </c>
      <c r="D347" s="1">
        <v>1</v>
      </c>
      <c r="E347">
        <f>VLOOKUP(Table_2[SKU],Table_1[[SKU]:[Avg Price]],4,0)</f>
        <v>6050</v>
      </c>
      <c r="F347">
        <f>Table_2[[#This Row],[Volume]]*Table_2[[#This Row],[Average price]]</f>
        <v>6050</v>
      </c>
      <c r="G347" t="str">
        <f>TEXT(Table_2[[#This Row],[Date]],"dddd")</f>
        <v>Monday</v>
      </c>
    </row>
    <row r="348" spans="1:7" ht="15.75" customHeight="1">
      <c r="A348" s="3">
        <v>44298</v>
      </c>
      <c r="B348" s="1" t="s">
        <v>23</v>
      </c>
      <c r="C348" s="1" t="s">
        <v>37</v>
      </c>
      <c r="D348" s="1">
        <v>3</v>
      </c>
      <c r="E348">
        <f>VLOOKUP(Table_2[SKU],Table_1[[SKU]:[Avg Price]],4,0)</f>
        <v>5550</v>
      </c>
      <c r="F348">
        <f>Table_2[[#This Row],[Volume]]*Table_2[[#This Row],[Average price]]</f>
        <v>16650</v>
      </c>
      <c r="G348" t="str">
        <f>TEXT(Table_2[[#This Row],[Date]],"dddd")</f>
        <v>Monday</v>
      </c>
    </row>
    <row r="349" spans="1:7" ht="15.75" customHeight="1">
      <c r="A349" s="3">
        <v>44298</v>
      </c>
      <c r="B349" s="1" t="s">
        <v>25</v>
      </c>
      <c r="C349" s="1" t="s">
        <v>37</v>
      </c>
      <c r="D349" s="1">
        <v>0</v>
      </c>
      <c r="E349">
        <f>VLOOKUP(Table_2[SKU],Table_1[[SKU]:[Avg Price]],4,0)</f>
        <v>24050</v>
      </c>
      <c r="F349">
        <f>Table_2[[#This Row],[Volume]]*Table_2[[#This Row],[Average price]]</f>
        <v>0</v>
      </c>
      <c r="G349" t="str">
        <f>TEXT(Table_2[[#This Row],[Date]],"dddd")</f>
        <v>Monday</v>
      </c>
    </row>
    <row r="350" spans="1:7" ht="15.75" customHeight="1">
      <c r="A350" s="3">
        <v>44298</v>
      </c>
      <c r="B350" s="1" t="s">
        <v>28</v>
      </c>
      <c r="C350" s="1" t="s">
        <v>37</v>
      </c>
      <c r="D350" s="1">
        <v>1</v>
      </c>
      <c r="E350">
        <f>VLOOKUP(Table_2[SKU],Table_1[[SKU]:[Avg Price]],4,0)</f>
        <v>12550</v>
      </c>
      <c r="F350">
        <f>Table_2[[#This Row],[Volume]]*Table_2[[#This Row],[Average price]]</f>
        <v>12550</v>
      </c>
      <c r="G350" t="str">
        <f>TEXT(Table_2[[#This Row],[Date]],"dddd")</f>
        <v>Monday</v>
      </c>
    </row>
    <row r="351" spans="1:7" ht="15.75" customHeight="1">
      <c r="A351" s="3">
        <v>44298</v>
      </c>
      <c r="B351" s="1" t="s">
        <v>30</v>
      </c>
      <c r="C351" s="1" t="s">
        <v>37</v>
      </c>
      <c r="D351" s="1">
        <v>1</v>
      </c>
      <c r="E351">
        <f>VLOOKUP(Table_2[SKU],Table_1[[SKU]:[Avg Price]],4,0)</f>
        <v>16050</v>
      </c>
      <c r="F351">
        <f>Table_2[[#This Row],[Volume]]*Table_2[[#This Row],[Average price]]</f>
        <v>16050</v>
      </c>
      <c r="G351" t="str">
        <f>TEXT(Table_2[[#This Row],[Date]],"dddd")</f>
        <v>Monday</v>
      </c>
    </row>
    <row r="352" spans="1:7" ht="15.75" customHeight="1">
      <c r="A352" s="3">
        <v>44298</v>
      </c>
      <c r="B352" s="1" t="s">
        <v>6</v>
      </c>
      <c r="C352" s="1" t="s">
        <v>38</v>
      </c>
      <c r="D352" s="1">
        <v>3</v>
      </c>
      <c r="E352">
        <f>VLOOKUP(Table_2[SKU],Table_1[[SKU]:[Avg Price]],4,0)</f>
        <v>13050</v>
      </c>
      <c r="F352">
        <f>Table_2[[#This Row],[Volume]]*Table_2[[#This Row],[Average price]]</f>
        <v>39150</v>
      </c>
      <c r="G352" t="str">
        <f>TEXT(Table_2[[#This Row],[Date]],"dddd")</f>
        <v>Monday</v>
      </c>
    </row>
    <row r="353" spans="1:7" ht="15.75" customHeight="1">
      <c r="A353" s="3">
        <v>44298</v>
      </c>
      <c r="B353" s="1" t="s">
        <v>9</v>
      </c>
      <c r="C353" s="1" t="s">
        <v>38</v>
      </c>
      <c r="D353" s="1">
        <v>6</v>
      </c>
      <c r="E353">
        <f>VLOOKUP(Table_2[SKU],Table_1[[SKU]:[Avg Price]],4,0)</f>
        <v>8550</v>
      </c>
      <c r="F353">
        <f>Table_2[[#This Row],[Volume]]*Table_2[[#This Row],[Average price]]</f>
        <v>51300</v>
      </c>
      <c r="G353" t="str">
        <f>TEXT(Table_2[[#This Row],[Date]],"dddd")</f>
        <v>Monday</v>
      </c>
    </row>
    <row r="354" spans="1:7" ht="15.75" customHeight="1">
      <c r="A354" s="3">
        <v>44298</v>
      </c>
      <c r="B354" s="1" t="s">
        <v>11</v>
      </c>
      <c r="C354" s="1" t="s">
        <v>38</v>
      </c>
      <c r="D354" s="1">
        <v>2</v>
      </c>
      <c r="E354">
        <f>VLOOKUP(Table_2[SKU],Table_1[[SKU]:[Avg Price]],4,0)</f>
        <v>14050</v>
      </c>
      <c r="F354">
        <f>Table_2[[#This Row],[Volume]]*Table_2[[#This Row],[Average price]]</f>
        <v>28100</v>
      </c>
      <c r="G354" t="str">
        <f>TEXT(Table_2[[#This Row],[Date]],"dddd")</f>
        <v>Monday</v>
      </c>
    </row>
    <row r="355" spans="1:7" ht="15.75" customHeight="1">
      <c r="A355" s="3">
        <v>44298</v>
      </c>
      <c r="B355" s="1" t="s">
        <v>14</v>
      </c>
      <c r="C355" s="1" t="s">
        <v>38</v>
      </c>
      <c r="D355" s="1">
        <v>5</v>
      </c>
      <c r="E355">
        <f>VLOOKUP(Table_2[SKU],Table_1[[SKU]:[Avg Price]],4,0)</f>
        <v>18050</v>
      </c>
      <c r="F355">
        <f>Table_2[[#This Row],[Volume]]*Table_2[[#This Row],[Average price]]</f>
        <v>90250</v>
      </c>
      <c r="G355" t="str">
        <f>TEXT(Table_2[[#This Row],[Date]],"dddd")</f>
        <v>Monday</v>
      </c>
    </row>
    <row r="356" spans="1:7" ht="15.75" customHeight="1">
      <c r="A356" s="3">
        <v>44298</v>
      </c>
      <c r="B356" s="1" t="s">
        <v>17</v>
      </c>
      <c r="C356" s="1" t="s">
        <v>38</v>
      </c>
      <c r="D356" s="1">
        <v>3</v>
      </c>
      <c r="E356">
        <f>VLOOKUP(Table_2[SKU],Table_1[[SKU]:[Avg Price]],4,0)</f>
        <v>8250</v>
      </c>
      <c r="F356">
        <f>Table_2[[#This Row],[Volume]]*Table_2[[#This Row],[Average price]]</f>
        <v>24750</v>
      </c>
      <c r="G356" t="str">
        <f>TEXT(Table_2[[#This Row],[Date]],"dddd")</f>
        <v>Monday</v>
      </c>
    </row>
    <row r="357" spans="1:7" ht="15.75" customHeight="1">
      <c r="A357" s="3">
        <v>44298</v>
      </c>
      <c r="B357" s="1" t="s">
        <v>20</v>
      </c>
      <c r="C357" s="1" t="s">
        <v>38</v>
      </c>
      <c r="D357" s="1">
        <v>2</v>
      </c>
      <c r="E357">
        <f>VLOOKUP(Table_2[SKU],Table_1[[SKU]:[Avg Price]],4,0)</f>
        <v>6050</v>
      </c>
      <c r="F357">
        <f>Table_2[[#This Row],[Volume]]*Table_2[[#This Row],[Average price]]</f>
        <v>12100</v>
      </c>
      <c r="G357" t="str">
        <f>TEXT(Table_2[[#This Row],[Date]],"dddd")</f>
        <v>Monday</v>
      </c>
    </row>
    <row r="358" spans="1:7" ht="15.75" customHeight="1">
      <c r="A358" s="3">
        <v>44298</v>
      </c>
      <c r="B358" s="1" t="s">
        <v>23</v>
      </c>
      <c r="C358" s="1" t="s">
        <v>38</v>
      </c>
      <c r="D358" s="1">
        <v>1</v>
      </c>
      <c r="E358">
        <f>VLOOKUP(Table_2[SKU],Table_1[[SKU]:[Avg Price]],4,0)</f>
        <v>5550</v>
      </c>
      <c r="F358">
        <f>Table_2[[#This Row],[Volume]]*Table_2[[#This Row],[Average price]]</f>
        <v>5550</v>
      </c>
      <c r="G358" t="str">
        <f>TEXT(Table_2[[#This Row],[Date]],"dddd")</f>
        <v>Monday</v>
      </c>
    </row>
    <row r="359" spans="1:7" ht="15.75" customHeight="1">
      <c r="A359" s="3">
        <v>44298</v>
      </c>
      <c r="B359" s="1" t="s">
        <v>25</v>
      </c>
      <c r="C359" s="1" t="s">
        <v>38</v>
      </c>
      <c r="D359" s="1">
        <v>0</v>
      </c>
      <c r="E359">
        <f>VLOOKUP(Table_2[SKU],Table_1[[SKU]:[Avg Price]],4,0)</f>
        <v>24050</v>
      </c>
      <c r="F359">
        <f>Table_2[[#This Row],[Volume]]*Table_2[[#This Row],[Average price]]</f>
        <v>0</v>
      </c>
      <c r="G359" t="str">
        <f>TEXT(Table_2[[#This Row],[Date]],"dddd")</f>
        <v>Monday</v>
      </c>
    </row>
    <row r="360" spans="1:7" ht="15.75" customHeight="1">
      <c r="A360" s="3">
        <v>44298</v>
      </c>
      <c r="B360" s="1" t="s">
        <v>28</v>
      </c>
      <c r="C360" s="1" t="s">
        <v>38</v>
      </c>
      <c r="D360" s="1">
        <v>2</v>
      </c>
      <c r="E360">
        <f>VLOOKUP(Table_2[SKU],Table_1[[SKU]:[Avg Price]],4,0)</f>
        <v>12550</v>
      </c>
      <c r="F360">
        <f>Table_2[[#This Row],[Volume]]*Table_2[[#This Row],[Average price]]</f>
        <v>25100</v>
      </c>
      <c r="G360" t="str">
        <f>TEXT(Table_2[[#This Row],[Date]],"dddd")</f>
        <v>Monday</v>
      </c>
    </row>
    <row r="361" spans="1:7" ht="15.75" customHeight="1">
      <c r="A361" s="3">
        <v>44298</v>
      </c>
      <c r="B361" s="1" t="s">
        <v>30</v>
      </c>
      <c r="C361" s="1" t="s">
        <v>38</v>
      </c>
      <c r="D361" s="1">
        <v>2</v>
      </c>
      <c r="E361">
        <f>VLOOKUP(Table_2[SKU],Table_1[[SKU]:[Avg Price]],4,0)</f>
        <v>16050</v>
      </c>
      <c r="F361">
        <f>Table_2[[#This Row],[Volume]]*Table_2[[#This Row],[Average price]]</f>
        <v>32100</v>
      </c>
      <c r="G361" t="str">
        <f>TEXT(Table_2[[#This Row],[Date]],"dddd")</f>
        <v>Monday</v>
      </c>
    </row>
    <row r="362" spans="1:7" ht="15.75" customHeight="1">
      <c r="A362" s="3">
        <v>44299</v>
      </c>
      <c r="B362" s="1" t="s">
        <v>6</v>
      </c>
      <c r="C362" s="1" t="s">
        <v>36</v>
      </c>
      <c r="D362" s="1">
        <v>32</v>
      </c>
      <c r="E362">
        <f>VLOOKUP(Table_2[SKU],Table_1[[SKU]:[Avg Price]],4,0)</f>
        <v>13050</v>
      </c>
      <c r="F362">
        <f>Table_2[[#This Row],[Volume]]*Table_2[[#This Row],[Average price]]</f>
        <v>417600</v>
      </c>
      <c r="G362" t="str">
        <f>TEXT(Table_2[[#This Row],[Date]],"dddd")</f>
        <v>Tuesday</v>
      </c>
    </row>
    <row r="363" spans="1:7" ht="15.75" customHeight="1">
      <c r="A363" s="3">
        <v>44299</v>
      </c>
      <c r="B363" s="1" t="s">
        <v>9</v>
      </c>
      <c r="C363" s="1" t="s">
        <v>36</v>
      </c>
      <c r="D363" s="1">
        <v>15</v>
      </c>
      <c r="E363">
        <f>VLOOKUP(Table_2[SKU],Table_1[[SKU]:[Avg Price]],4,0)</f>
        <v>8550</v>
      </c>
      <c r="F363">
        <f>Table_2[[#This Row],[Volume]]*Table_2[[#This Row],[Average price]]</f>
        <v>128250</v>
      </c>
      <c r="G363" t="str">
        <f>TEXT(Table_2[[#This Row],[Date]],"dddd")</f>
        <v>Tuesday</v>
      </c>
    </row>
    <row r="364" spans="1:7" ht="15.75" customHeight="1">
      <c r="A364" s="3">
        <v>44299</v>
      </c>
      <c r="B364" s="1" t="s">
        <v>11</v>
      </c>
      <c r="C364" s="1" t="s">
        <v>36</v>
      </c>
      <c r="D364" s="1">
        <v>10</v>
      </c>
      <c r="E364">
        <f>VLOOKUP(Table_2[SKU],Table_1[[SKU]:[Avg Price]],4,0)</f>
        <v>14050</v>
      </c>
      <c r="F364">
        <f>Table_2[[#This Row],[Volume]]*Table_2[[#This Row],[Average price]]</f>
        <v>140500</v>
      </c>
      <c r="G364" t="str">
        <f>TEXT(Table_2[[#This Row],[Date]],"dddd")</f>
        <v>Tuesday</v>
      </c>
    </row>
    <row r="365" spans="1:7" ht="15.75" customHeight="1">
      <c r="A365" s="3">
        <v>44299</v>
      </c>
      <c r="B365" s="1" t="s">
        <v>14</v>
      </c>
      <c r="C365" s="1" t="s">
        <v>36</v>
      </c>
      <c r="D365" s="1">
        <v>8</v>
      </c>
      <c r="E365">
        <f>VLOOKUP(Table_2[SKU],Table_1[[SKU]:[Avg Price]],4,0)</f>
        <v>18050</v>
      </c>
      <c r="F365">
        <f>Table_2[[#This Row],[Volume]]*Table_2[[#This Row],[Average price]]</f>
        <v>144400</v>
      </c>
      <c r="G365" t="str">
        <f>TEXT(Table_2[[#This Row],[Date]],"dddd")</f>
        <v>Tuesday</v>
      </c>
    </row>
    <row r="366" spans="1:7" ht="15.75" customHeight="1">
      <c r="A366" s="3">
        <v>44299</v>
      </c>
      <c r="B366" s="1" t="s">
        <v>17</v>
      </c>
      <c r="C366" s="1" t="s">
        <v>36</v>
      </c>
      <c r="D366" s="1">
        <v>4</v>
      </c>
      <c r="E366">
        <f>VLOOKUP(Table_2[SKU],Table_1[[SKU]:[Avg Price]],4,0)</f>
        <v>8250</v>
      </c>
      <c r="F366">
        <f>Table_2[[#This Row],[Volume]]*Table_2[[#This Row],[Average price]]</f>
        <v>33000</v>
      </c>
      <c r="G366" t="str">
        <f>TEXT(Table_2[[#This Row],[Date]],"dddd")</f>
        <v>Tuesday</v>
      </c>
    </row>
    <row r="367" spans="1:7" ht="15.75" customHeight="1">
      <c r="A367" s="3">
        <v>44299</v>
      </c>
      <c r="B367" s="1" t="s">
        <v>20</v>
      </c>
      <c r="C367" s="1" t="s">
        <v>36</v>
      </c>
      <c r="D367" s="1">
        <v>4</v>
      </c>
      <c r="E367">
        <f>VLOOKUP(Table_2[SKU],Table_1[[SKU]:[Avg Price]],4,0)</f>
        <v>6050</v>
      </c>
      <c r="F367">
        <f>Table_2[[#This Row],[Volume]]*Table_2[[#This Row],[Average price]]</f>
        <v>24200</v>
      </c>
      <c r="G367" t="str">
        <f>TEXT(Table_2[[#This Row],[Date]],"dddd")</f>
        <v>Tuesday</v>
      </c>
    </row>
    <row r="368" spans="1:7" ht="15.75" customHeight="1">
      <c r="A368" s="3">
        <v>44299</v>
      </c>
      <c r="B368" s="1" t="s">
        <v>23</v>
      </c>
      <c r="C368" s="1" t="s">
        <v>36</v>
      </c>
      <c r="D368" s="1">
        <v>3</v>
      </c>
      <c r="E368">
        <f>VLOOKUP(Table_2[SKU],Table_1[[SKU]:[Avg Price]],4,0)</f>
        <v>5550</v>
      </c>
      <c r="F368">
        <f>Table_2[[#This Row],[Volume]]*Table_2[[#This Row],[Average price]]</f>
        <v>16650</v>
      </c>
      <c r="G368" t="str">
        <f>TEXT(Table_2[[#This Row],[Date]],"dddd")</f>
        <v>Tuesday</v>
      </c>
    </row>
    <row r="369" spans="1:7" ht="15.75" customHeight="1">
      <c r="A369" s="3">
        <v>44299</v>
      </c>
      <c r="B369" s="1" t="s">
        <v>25</v>
      </c>
      <c r="C369" s="1" t="s">
        <v>36</v>
      </c>
      <c r="D369" s="1">
        <v>0</v>
      </c>
      <c r="E369">
        <f>VLOOKUP(Table_2[SKU],Table_1[[SKU]:[Avg Price]],4,0)</f>
        <v>24050</v>
      </c>
      <c r="F369">
        <f>Table_2[[#This Row],[Volume]]*Table_2[[#This Row],[Average price]]</f>
        <v>0</v>
      </c>
      <c r="G369" t="str">
        <f>TEXT(Table_2[[#This Row],[Date]],"dddd")</f>
        <v>Tuesday</v>
      </c>
    </row>
    <row r="370" spans="1:7" ht="15.75" customHeight="1">
      <c r="A370" s="3">
        <v>44299</v>
      </c>
      <c r="B370" s="1" t="s">
        <v>28</v>
      </c>
      <c r="C370" s="1" t="s">
        <v>36</v>
      </c>
      <c r="D370" s="1">
        <v>0</v>
      </c>
      <c r="E370">
        <f>VLOOKUP(Table_2[SKU],Table_1[[SKU]:[Avg Price]],4,0)</f>
        <v>12550</v>
      </c>
      <c r="F370">
        <f>Table_2[[#This Row],[Volume]]*Table_2[[#This Row],[Average price]]</f>
        <v>0</v>
      </c>
      <c r="G370" t="str">
        <f>TEXT(Table_2[[#This Row],[Date]],"dddd")</f>
        <v>Tuesday</v>
      </c>
    </row>
    <row r="371" spans="1:7" ht="15.75" customHeight="1">
      <c r="A371" s="3">
        <v>44299</v>
      </c>
      <c r="B371" s="1" t="s">
        <v>30</v>
      </c>
      <c r="C371" s="1" t="s">
        <v>36</v>
      </c>
      <c r="D371" s="1">
        <v>2</v>
      </c>
      <c r="E371">
        <f>VLOOKUP(Table_2[SKU],Table_1[[SKU]:[Avg Price]],4,0)</f>
        <v>16050</v>
      </c>
      <c r="F371">
        <f>Table_2[[#This Row],[Volume]]*Table_2[[#This Row],[Average price]]</f>
        <v>32100</v>
      </c>
      <c r="G371" t="str">
        <f>TEXT(Table_2[[#This Row],[Date]],"dddd")</f>
        <v>Tuesday</v>
      </c>
    </row>
    <row r="372" spans="1:7" ht="15.75" customHeight="1">
      <c r="A372" s="3">
        <v>44299</v>
      </c>
      <c r="B372" s="1" t="s">
        <v>6</v>
      </c>
      <c r="C372" s="1" t="s">
        <v>37</v>
      </c>
      <c r="D372" s="1">
        <v>24</v>
      </c>
      <c r="E372">
        <f>VLOOKUP(Table_2[SKU],Table_1[[SKU]:[Avg Price]],4,0)</f>
        <v>13050</v>
      </c>
      <c r="F372">
        <f>Table_2[[#This Row],[Volume]]*Table_2[[#This Row],[Average price]]</f>
        <v>313200</v>
      </c>
      <c r="G372" t="str">
        <f>TEXT(Table_2[[#This Row],[Date]],"dddd")</f>
        <v>Tuesday</v>
      </c>
    </row>
    <row r="373" spans="1:7" ht="15.75" customHeight="1">
      <c r="A373" s="3">
        <v>44299</v>
      </c>
      <c r="B373" s="1" t="s">
        <v>9</v>
      </c>
      <c r="C373" s="1" t="s">
        <v>37</v>
      </c>
      <c r="D373" s="1">
        <v>9</v>
      </c>
      <c r="E373">
        <f>VLOOKUP(Table_2[SKU],Table_1[[SKU]:[Avg Price]],4,0)</f>
        <v>8550</v>
      </c>
      <c r="F373">
        <f>Table_2[[#This Row],[Volume]]*Table_2[[#This Row],[Average price]]</f>
        <v>76950</v>
      </c>
      <c r="G373" t="str">
        <f>TEXT(Table_2[[#This Row],[Date]],"dddd")</f>
        <v>Tuesday</v>
      </c>
    </row>
    <row r="374" spans="1:7" ht="15.75" customHeight="1">
      <c r="A374" s="3">
        <v>44299</v>
      </c>
      <c r="B374" s="1" t="s">
        <v>11</v>
      </c>
      <c r="C374" s="1" t="s">
        <v>37</v>
      </c>
      <c r="D374" s="1">
        <v>6</v>
      </c>
      <c r="E374">
        <f>VLOOKUP(Table_2[SKU],Table_1[[SKU]:[Avg Price]],4,0)</f>
        <v>14050</v>
      </c>
      <c r="F374">
        <f>Table_2[[#This Row],[Volume]]*Table_2[[#This Row],[Average price]]</f>
        <v>84300</v>
      </c>
      <c r="G374" t="str">
        <f>TEXT(Table_2[[#This Row],[Date]],"dddd")</f>
        <v>Tuesday</v>
      </c>
    </row>
    <row r="375" spans="1:7" ht="15.75" customHeight="1">
      <c r="A375" s="3">
        <v>44299</v>
      </c>
      <c r="B375" s="1" t="s">
        <v>14</v>
      </c>
      <c r="C375" s="1" t="s">
        <v>37</v>
      </c>
      <c r="D375" s="1">
        <v>6</v>
      </c>
      <c r="E375">
        <f>VLOOKUP(Table_2[SKU],Table_1[[SKU]:[Avg Price]],4,0)</f>
        <v>18050</v>
      </c>
      <c r="F375">
        <f>Table_2[[#This Row],[Volume]]*Table_2[[#This Row],[Average price]]</f>
        <v>108300</v>
      </c>
      <c r="G375" t="str">
        <f>TEXT(Table_2[[#This Row],[Date]],"dddd")</f>
        <v>Tuesday</v>
      </c>
    </row>
    <row r="376" spans="1:7" ht="15.75" customHeight="1">
      <c r="A376" s="3">
        <v>44299</v>
      </c>
      <c r="B376" s="1" t="s">
        <v>17</v>
      </c>
      <c r="C376" s="1" t="s">
        <v>37</v>
      </c>
      <c r="D376" s="1">
        <v>4</v>
      </c>
      <c r="E376">
        <f>VLOOKUP(Table_2[SKU],Table_1[[SKU]:[Avg Price]],4,0)</f>
        <v>8250</v>
      </c>
      <c r="F376">
        <f>Table_2[[#This Row],[Volume]]*Table_2[[#This Row],[Average price]]</f>
        <v>33000</v>
      </c>
      <c r="G376" t="str">
        <f>TEXT(Table_2[[#This Row],[Date]],"dddd")</f>
        <v>Tuesday</v>
      </c>
    </row>
    <row r="377" spans="1:7" ht="15.75" customHeight="1">
      <c r="A377" s="3">
        <v>44299</v>
      </c>
      <c r="B377" s="1" t="s">
        <v>20</v>
      </c>
      <c r="C377" s="1" t="s">
        <v>37</v>
      </c>
      <c r="D377" s="1">
        <v>3</v>
      </c>
      <c r="E377">
        <f>VLOOKUP(Table_2[SKU],Table_1[[SKU]:[Avg Price]],4,0)</f>
        <v>6050</v>
      </c>
      <c r="F377">
        <f>Table_2[[#This Row],[Volume]]*Table_2[[#This Row],[Average price]]</f>
        <v>18150</v>
      </c>
      <c r="G377" t="str">
        <f>TEXT(Table_2[[#This Row],[Date]],"dddd")</f>
        <v>Tuesday</v>
      </c>
    </row>
    <row r="378" spans="1:7" ht="15.75" customHeight="1">
      <c r="A378" s="3">
        <v>44299</v>
      </c>
      <c r="B378" s="1" t="s">
        <v>23</v>
      </c>
      <c r="C378" s="1" t="s">
        <v>37</v>
      </c>
      <c r="D378" s="1">
        <v>2</v>
      </c>
      <c r="E378">
        <f>VLOOKUP(Table_2[SKU],Table_1[[SKU]:[Avg Price]],4,0)</f>
        <v>5550</v>
      </c>
      <c r="F378">
        <f>Table_2[[#This Row],[Volume]]*Table_2[[#This Row],[Average price]]</f>
        <v>11100</v>
      </c>
      <c r="G378" t="str">
        <f>TEXT(Table_2[[#This Row],[Date]],"dddd")</f>
        <v>Tuesday</v>
      </c>
    </row>
    <row r="379" spans="1:7" ht="15.75" customHeight="1">
      <c r="A379" s="3">
        <v>44299</v>
      </c>
      <c r="B379" s="1" t="s">
        <v>25</v>
      </c>
      <c r="C379" s="1" t="s">
        <v>37</v>
      </c>
      <c r="D379" s="1">
        <v>0</v>
      </c>
      <c r="E379">
        <f>VLOOKUP(Table_2[SKU],Table_1[[SKU]:[Avg Price]],4,0)</f>
        <v>24050</v>
      </c>
      <c r="F379">
        <f>Table_2[[#This Row],[Volume]]*Table_2[[#This Row],[Average price]]</f>
        <v>0</v>
      </c>
      <c r="G379" t="str">
        <f>TEXT(Table_2[[#This Row],[Date]],"dddd")</f>
        <v>Tuesday</v>
      </c>
    </row>
    <row r="380" spans="1:7" ht="15.75" customHeight="1">
      <c r="A380" s="3">
        <v>44299</v>
      </c>
      <c r="B380" s="1" t="s">
        <v>28</v>
      </c>
      <c r="C380" s="1" t="s">
        <v>37</v>
      </c>
      <c r="D380" s="1">
        <v>0</v>
      </c>
      <c r="E380">
        <f>VLOOKUP(Table_2[SKU],Table_1[[SKU]:[Avg Price]],4,0)</f>
        <v>12550</v>
      </c>
      <c r="F380">
        <f>Table_2[[#This Row],[Volume]]*Table_2[[#This Row],[Average price]]</f>
        <v>0</v>
      </c>
      <c r="G380" t="str">
        <f>TEXT(Table_2[[#This Row],[Date]],"dddd")</f>
        <v>Tuesday</v>
      </c>
    </row>
    <row r="381" spans="1:7" ht="15.75" customHeight="1">
      <c r="A381" s="3">
        <v>44299</v>
      </c>
      <c r="B381" s="1" t="s">
        <v>30</v>
      </c>
      <c r="C381" s="1" t="s">
        <v>37</v>
      </c>
      <c r="D381" s="1">
        <v>1</v>
      </c>
      <c r="E381">
        <f>VLOOKUP(Table_2[SKU],Table_1[[SKU]:[Avg Price]],4,0)</f>
        <v>16050</v>
      </c>
      <c r="F381">
        <f>Table_2[[#This Row],[Volume]]*Table_2[[#This Row],[Average price]]</f>
        <v>16050</v>
      </c>
      <c r="G381" t="str">
        <f>TEXT(Table_2[[#This Row],[Date]],"dddd")</f>
        <v>Tuesday</v>
      </c>
    </row>
    <row r="382" spans="1:7" ht="15.75" customHeight="1">
      <c r="A382" s="3">
        <v>44299</v>
      </c>
      <c r="B382" s="1" t="s">
        <v>6</v>
      </c>
      <c r="C382" s="1" t="s">
        <v>38</v>
      </c>
      <c r="D382" s="1">
        <v>8</v>
      </c>
      <c r="E382">
        <f>VLOOKUP(Table_2[SKU],Table_1[[SKU]:[Avg Price]],4,0)</f>
        <v>13050</v>
      </c>
      <c r="F382">
        <f>Table_2[[#This Row],[Volume]]*Table_2[[#This Row],[Average price]]</f>
        <v>104400</v>
      </c>
      <c r="G382" t="str">
        <f>TEXT(Table_2[[#This Row],[Date]],"dddd")</f>
        <v>Tuesday</v>
      </c>
    </row>
    <row r="383" spans="1:7" ht="15.75" customHeight="1">
      <c r="A383" s="3">
        <v>44299</v>
      </c>
      <c r="B383" s="1" t="s">
        <v>9</v>
      </c>
      <c r="C383" s="1" t="s">
        <v>38</v>
      </c>
      <c r="D383" s="1">
        <v>5</v>
      </c>
      <c r="E383">
        <f>VLOOKUP(Table_2[SKU],Table_1[[SKU]:[Avg Price]],4,0)</f>
        <v>8550</v>
      </c>
      <c r="F383">
        <f>Table_2[[#This Row],[Volume]]*Table_2[[#This Row],[Average price]]</f>
        <v>42750</v>
      </c>
      <c r="G383" t="str">
        <f>TEXT(Table_2[[#This Row],[Date]],"dddd")</f>
        <v>Tuesday</v>
      </c>
    </row>
    <row r="384" spans="1:7" ht="15.75" customHeight="1">
      <c r="A384" s="3">
        <v>44299</v>
      </c>
      <c r="B384" s="1" t="s">
        <v>11</v>
      </c>
      <c r="C384" s="1" t="s">
        <v>38</v>
      </c>
      <c r="D384" s="1">
        <v>6</v>
      </c>
      <c r="E384">
        <f>VLOOKUP(Table_2[SKU],Table_1[[SKU]:[Avg Price]],4,0)</f>
        <v>14050</v>
      </c>
      <c r="F384">
        <f>Table_2[[#This Row],[Volume]]*Table_2[[#This Row],[Average price]]</f>
        <v>84300</v>
      </c>
      <c r="G384" t="str">
        <f>TEXT(Table_2[[#This Row],[Date]],"dddd")</f>
        <v>Tuesday</v>
      </c>
    </row>
    <row r="385" spans="1:7" ht="15.75" customHeight="1">
      <c r="A385" s="3">
        <v>44299</v>
      </c>
      <c r="B385" s="1" t="s">
        <v>14</v>
      </c>
      <c r="C385" s="1" t="s">
        <v>38</v>
      </c>
      <c r="D385" s="1">
        <v>6</v>
      </c>
      <c r="E385">
        <f>VLOOKUP(Table_2[SKU],Table_1[[SKU]:[Avg Price]],4,0)</f>
        <v>18050</v>
      </c>
      <c r="F385">
        <f>Table_2[[#This Row],[Volume]]*Table_2[[#This Row],[Average price]]</f>
        <v>108300</v>
      </c>
      <c r="G385" t="str">
        <f>TEXT(Table_2[[#This Row],[Date]],"dddd")</f>
        <v>Tuesday</v>
      </c>
    </row>
    <row r="386" spans="1:7" ht="15.75" customHeight="1">
      <c r="A386" s="3">
        <v>44299</v>
      </c>
      <c r="B386" s="1" t="s">
        <v>17</v>
      </c>
      <c r="C386" s="1" t="s">
        <v>38</v>
      </c>
      <c r="D386" s="1">
        <v>4</v>
      </c>
      <c r="E386">
        <f>VLOOKUP(Table_2[SKU],Table_1[[SKU]:[Avg Price]],4,0)</f>
        <v>8250</v>
      </c>
      <c r="F386">
        <f>Table_2[[#This Row],[Volume]]*Table_2[[#This Row],[Average price]]</f>
        <v>33000</v>
      </c>
      <c r="G386" t="str">
        <f>TEXT(Table_2[[#This Row],[Date]],"dddd")</f>
        <v>Tuesday</v>
      </c>
    </row>
    <row r="387" spans="1:7" ht="15.75" customHeight="1">
      <c r="A387" s="3">
        <v>44299</v>
      </c>
      <c r="B387" s="1" t="s">
        <v>20</v>
      </c>
      <c r="C387" s="1" t="s">
        <v>38</v>
      </c>
      <c r="D387" s="1">
        <v>2</v>
      </c>
      <c r="E387">
        <f>VLOOKUP(Table_2[SKU],Table_1[[SKU]:[Avg Price]],4,0)</f>
        <v>6050</v>
      </c>
      <c r="F387">
        <f>Table_2[[#This Row],[Volume]]*Table_2[[#This Row],[Average price]]</f>
        <v>12100</v>
      </c>
      <c r="G387" t="str">
        <f>TEXT(Table_2[[#This Row],[Date]],"dddd")</f>
        <v>Tuesday</v>
      </c>
    </row>
    <row r="388" spans="1:7" ht="15.75" customHeight="1">
      <c r="A388" s="3">
        <v>44299</v>
      </c>
      <c r="B388" s="1" t="s">
        <v>23</v>
      </c>
      <c r="C388" s="1" t="s">
        <v>38</v>
      </c>
      <c r="D388" s="1">
        <v>2</v>
      </c>
      <c r="E388">
        <f>VLOOKUP(Table_2[SKU],Table_1[[SKU]:[Avg Price]],4,0)</f>
        <v>5550</v>
      </c>
      <c r="F388">
        <f>Table_2[[#This Row],[Volume]]*Table_2[[#This Row],[Average price]]</f>
        <v>11100</v>
      </c>
      <c r="G388" t="str">
        <f>TEXT(Table_2[[#This Row],[Date]],"dddd")</f>
        <v>Tuesday</v>
      </c>
    </row>
    <row r="389" spans="1:7" ht="15.75" customHeight="1">
      <c r="A389" s="3">
        <v>44299</v>
      </c>
      <c r="B389" s="1" t="s">
        <v>25</v>
      </c>
      <c r="C389" s="1" t="s">
        <v>38</v>
      </c>
      <c r="D389" s="1">
        <v>0</v>
      </c>
      <c r="E389">
        <f>VLOOKUP(Table_2[SKU],Table_1[[SKU]:[Avg Price]],4,0)</f>
        <v>24050</v>
      </c>
      <c r="F389">
        <f>Table_2[[#This Row],[Volume]]*Table_2[[#This Row],[Average price]]</f>
        <v>0</v>
      </c>
      <c r="G389" t="str">
        <f>TEXT(Table_2[[#This Row],[Date]],"dddd")</f>
        <v>Tuesday</v>
      </c>
    </row>
    <row r="390" spans="1:7" ht="15.75" customHeight="1">
      <c r="A390" s="3">
        <v>44299</v>
      </c>
      <c r="B390" s="1" t="s">
        <v>28</v>
      </c>
      <c r="C390" s="1" t="s">
        <v>38</v>
      </c>
      <c r="D390" s="1">
        <v>1</v>
      </c>
      <c r="E390">
        <f>VLOOKUP(Table_2[SKU],Table_1[[SKU]:[Avg Price]],4,0)</f>
        <v>12550</v>
      </c>
      <c r="F390">
        <f>Table_2[[#This Row],[Volume]]*Table_2[[#This Row],[Average price]]</f>
        <v>12550</v>
      </c>
      <c r="G390" t="str">
        <f>TEXT(Table_2[[#This Row],[Date]],"dddd")</f>
        <v>Tuesday</v>
      </c>
    </row>
    <row r="391" spans="1:7" ht="15.75" customHeight="1">
      <c r="A391" s="3">
        <v>44299</v>
      </c>
      <c r="B391" s="1" t="s">
        <v>30</v>
      </c>
      <c r="C391" s="1" t="s">
        <v>38</v>
      </c>
      <c r="D391" s="1">
        <v>1</v>
      </c>
      <c r="E391">
        <f>VLOOKUP(Table_2[SKU],Table_1[[SKU]:[Avg Price]],4,0)</f>
        <v>16050</v>
      </c>
      <c r="F391">
        <f>Table_2[[#This Row],[Volume]]*Table_2[[#This Row],[Average price]]</f>
        <v>16050</v>
      </c>
      <c r="G391" t="str">
        <f>TEXT(Table_2[[#This Row],[Date]],"dddd")</f>
        <v>Tuesday</v>
      </c>
    </row>
    <row r="392" spans="1:7" ht="15.75" customHeight="1">
      <c r="A392" s="3">
        <v>44300</v>
      </c>
      <c r="B392" s="1" t="s">
        <v>6</v>
      </c>
      <c r="C392" s="1" t="s">
        <v>36</v>
      </c>
      <c r="D392" s="1">
        <v>31</v>
      </c>
      <c r="E392">
        <f>VLOOKUP(Table_2[SKU],Table_1[[SKU]:[Avg Price]],4,0)</f>
        <v>13050</v>
      </c>
      <c r="F392">
        <f>Table_2[[#This Row],[Volume]]*Table_2[[#This Row],[Average price]]</f>
        <v>404550</v>
      </c>
      <c r="G392" t="str">
        <f>TEXT(Table_2[[#This Row],[Date]],"dddd")</f>
        <v>Wednesday</v>
      </c>
    </row>
    <row r="393" spans="1:7" ht="15.75" customHeight="1">
      <c r="A393" s="3">
        <v>44300</v>
      </c>
      <c r="B393" s="1" t="s">
        <v>9</v>
      </c>
      <c r="C393" s="1" t="s">
        <v>36</v>
      </c>
      <c r="D393" s="1">
        <v>15</v>
      </c>
      <c r="E393">
        <f>VLOOKUP(Table_2[SKU],Table_1[[SKU]:[Avg Price]],4,0)</f>
        <v>8550</v>
      </c>
      <c r="F393">
        <f>Table_2[[#This Row],[Volume]]*Table_2[[#This Row],[Average price]]</f>
        <v>128250</v>
      </c>
      <c r="G393" t="str">
        <f>TEXT(Table_2[[#This Row],[Date]],"dddd")</f>
        <v>Wednesday</v>
      </c>
    </row>
    <row r="394" spans="1:7" ht="15.75" customHeight="1">
      <c r="A394" s="3">
        <v>44300</v>
      </c>
      <c r="B394" s="1" t="s">
        <v>11</v>
      </c>
      <c r="C394" s="1" t="s">
        <v>36</v>
      </c>
      <c r="D394" s="1">
        <v>9</v>
      </c>
      <c r="E394">
        <f>VLOOKUP(Table_2[SKU],Table_1[[SKU]:[Avg Price]],4,0)</f>
        <v>14050</v>
      </c>
      <c r="F394">
        <f>Table_2[[#This Row],[Volume]]*Table_2[[#This Row],[Average price]]</f>
        <v>126450</v>
      </c>
      <c r="G394" t="str">
        <f>TEXT(Table_2[[#This Row],[Date]],"dddd")</f>
        <v>Wednesday</v>
      </c>
    </row>
    <row r="395" spans="1:7" ht="15.75" customHeight="1">
      <c r="A395" s="3">
        <v>44300</v>
      </c>
      <c r="B395" s="1" t="s">
        <v>14</v>
      </c>
      <c r="C395" s="1" t="s">
        <v>36</v>
      </c>
      <c r="D395" s="1">
        <v>10</v>
      </c>
      <c r="E395">
        <f>VLOOKUP(Table_2[SKU],Table_1[[SKU]:[Avg Price]],4,0)</f>
        <v>18050</v>
      </c>
      <c r="F395">
        <f>Table_2[[#This Row],[Volume]]*Table_2[[#This Row],[Average price]]</f>
        <v>180500</v>
      </c>
      <c r="G395" t="str">
        <f>TEXT(Table_2[[#This Row],[Date]],"dddd")</f>
        <v>Wednesday</v>
      </c>
    </row>
    <row r="396" spans="1:7" ht="15.75" customHeight="1">
      <c r="A396" s="3">
        <v>44300</v>
      </c>
      <c r="B396" s="1" t="s">
        <v>17</v>
      </c>
      <c r="C396" s="1" t="s">
        <v>36</v>
      </c>
      <c r="D396" s="1">
        <v>7</v>
      </c>
      <c r="E396">
        <f>VLOOKUP(Table_2[SKU],Table_1[[SKU]:[Avg Price]],4,0)</f>
        <v>8250</v>
      </c>
      <c r="F396">
        <f>Table_2[[#This Row],[Volume]]*Table_2[[#This Row],[Average price]]</f>
        <v>57750</v>
      </c>
      <c r="G396" t="str">
        <f>TEXT(Table_2[[#This Row],[Date]],"dddd")</f>
        <v>Wednesday</v>
      </c>
    </row>
    <row r="397" spans="1:7" ht="15.75" customHeight="1">
      <c r="A397" s="3">
        <v>44300</v>
      </c>
      <c r="B397" s="1" t="s">
        <v>20</v>
      </c>
      <c r="C397" s="1" t="s">
        <v>36</v>
      </c>
      <c r="D397" s="1">
        <v>4</v>
      </c>
      <c r="E397">
        <f>VLOOKUP(Table_2[SKU],Table_1[[SKU]:[Avg Price]],4,0)</f>
        <v>6050</v>
      </c>
      <c r="F397">
        <f>Table_2[[#This Row],[Volume]]*Table_2[[#This Row],[Average price]]</f>
        <v>24200</v>
      </c>
      <c r="G397" t="str">
        <f>TEXT(Table_2[[#This Row],[Date]],"dddd")</f>
        <v>Wednesday</v>
      </c>
    </row>
    <row r="398" spans="1:7" ht="15.75" customHeight="1">
      <c r="A398" s="3">
        <v>44300</v>
      </c>
      <c r="B398" s="1" t="s">
        <v>23</v>
      </c>
      <c r="C398" s="1" t="s">
        <v>36</v>
      </c>
      <c r="D398" s="1">
        <v>3</v>
      </c>
      <c r="E398">
        <f>VLOOKUP(Table_2[SKU],Table_1[[SKU]:[Avg Price]],4,0)</f>
        <v>5550</v>
      </c>
      <c r="F398">
        <f>Table_2[[#This Row],[Volume]]*Table_2[[#This Row],[Average price]]</f>
        <v>16650</v>
      </c>
      <c r="G398" t="str">
        <f>TEXT(Table_2[[#This Row],[Date]],"dddd")</f>
        <v>Wednesday</v>
      </c>
    </row>
    <row r="399" spans="1:7" ht="15.75" customHeight="1">
      <c r="A399" s="3">
        <v>44300</v>
      </c>
      <c r="B399" s="1" t="s">
        <v>25</v>
      </c>
      <c r="C399" s="1" t="s">
        <v>36</v>
      </c>
      <c r="D399" s="1">
        <v>0</v>
      </c>
      <c r="E399">
        <f>VLOOKUP(Table_2[SKU],Table_1[[SKU]:[Avg Price]],4,0)</f>
        <v>24050</v>
      </c>
      <c r="F399">
        <f>Table_2[[#This Row],[Volume]]*Table_2[[#This Row],[Average price]]</f>
        <v>0</v>
      </c>
      <c r="G399" t="str">
        <f>TEXT(Table_2[[#This Row],[Date]],"dddd")</f>
        <v>Wednesday</v>
      </c>
    </row>
    <row r="400" spans="1:7" ht="15.75" customHeight="1">
      <c r="A400" s="3">
        <v>44300</v>
      </c>
      <c r="B400" s="1" t="s">
        <v>28</v>
      </c>
      <c r="C400" s="1" t="s">
        <v>36</v>
      </c>
      <c r="D400" s="1">
        <v>1</v>
      </c>
      <c r="E400">
        <f>VLOOKUP(Table_2[SKU],Table_1[[SKU]:[Avg Price]],4,0)</f>
        <v>12550</v>
      </c>
      <c r="F400">
        <f>Table_2[[#This Row],[Volume]]*Table_2[[#This Row],[Average price]]</f>
        <v>12550</v>
      </c>
      <c r="G400" t="str">
        <f>TEXT(Table_2[[#This Row],[Date]],"dddd")</f>
        <v>Wednesday</v>
      </c>
    </row>
    <row r="401" spans="1:7" ht="15.75" customHeight="1">
      <c r="A401" s="3">
        <v>44300</v>
      </c>
      <c r="B401" s="1" t="s">
        <v>30</v>
      </c>
      <c r="C401" s="1" t="s">
        <v>36</v>
      </c>
      <c r="D401" s="1">
        <v>0</v>
      </c>
      <c r="E401">
        <f>VLOOKUP(Table_2[SKU],Table_1[[SKU]:[Avg Price]],4,0)</f>
        <v>16050</v>
      </c>
      <c r="F401">
        <f>Table_2[[#This Row],[Volume]]*Table_2[[#This Row],[Average price]]</f>
        <v>0</v>
      </c>
      <c r="G401" t="str">
        <f>TEXT(Table_2[[#This Row],[Date]],"dddd")</f>
        <v>Wednesday</v>
      </c>
    </row>
    <row r="402" spans="1:7" ht="15.75" customHeight="1">
      <c r="A402" s="3">
        <v>44300</v>
      </c>
      <c r="B402" s="1" t="s">
        <v>6</v>
      </c>
      <c r="C402" s="1" t="s">
        <v>37</v>
      </c>
      <c r="D402" s="1">
        <v>22</v>
      </c>
      <c r="E402">
        <f>VLOOKUP(Table_2[SKU],Table_1[[SKU]:[Avg Price]],4,0)</f>
        <v>13050</v>
      </c>
      <c r="F402">
        <f>Table_2[[#This Row],[Volume]]*Table_2[[#This Row],[Average price]]</f>
        <v>287100</v>
      </c>
      <c r="G402" t="str">
        <f>TEXT(Table_2[[#This Row],[Date]],"dddd")</f>
        <v>Wednesday</v>
      </c>
    </row>
    <row r="403" spans="1:7" ht="15.75" customHeight="1">
      <c r="A403" s="3">
        <v>44300</v>
      </c>
      <c r="B403" s="1" t="s">
        <v>9</v>
      </c>
      <c r="C403" s="1" t="s">
        <v>37</v>
      </c>
      <c r="D403" s="1">
        <v>12</v>
      </c>
      <c r="E403">
        <f>VLOOKUP(Table_2[SKU],Table_1[[SKU]:[Avg Price]],4,0)</f>
        <v>8550</v>
      </c>
      <c r="F403">
        <f>Table_2[[#This Row],[Volume]]*Table_2[[#This Row],[Average price]]</f>
        <v>102600</v>
      </c>
      <c r="G403" t="str">
        <f>TEXT(Table_2[[#This Row],[Date]],"dddd")</f>
        <v>Wednesday</v>
      </c>
    </row>
    <row r="404" spans="1:7" ht="15.75" customHeight="1">
      <c r="A404" s="3">
        <v>44300</v>
      </c>
      <c r="B404" s="1" t="s">
        <v>11</v>
      </c>
      <c r="C404" s="1" t="s">
        <v>37</v>
      </c>
      <c r="D404" s="1">
        <v>6</v>
      </c>
      <c r="E404">
        <f>VLOOKUP(Table_2[SKU],Table_1[[SKU]:[Avg Price]],4,0)</f>
        <v>14050</v>
      </c>
      <c r="F404">
        <f>Table_2[[#This Row],[Volume]]*Table_2[[#This Row],[Average price]]</f>
        <v>84300</v>
      </c>
      <c r="G404" t="str">
        <f>TEXT(Table_2[[#This Row],[Date]],"dddd")</f>
        <v>Wednesday</v>
      </c>
    </row>
    <row r="405" spans="1:7" ht="15.75" customHeight="1">
      <c r="A405" s="3">
        <v>44300</v>
      </c>
      <c r="B405" s="1" t="s">
        <v>14</v>
      </c>
      <c r="C405" s="1" t="s">
        <v>37</v>
      </c>
      <c r="D405" s="1">
        <v>6</v>
      </c>
      <c r="E405">
        <f>VLOOKUP(Table_2[SKU],Table_1[[SKU]:[Avg Price]],4,0)</f>
        <v>18050</v>
      </c>
      <c r="F405">
        <f>Table_2[[#This Row],[Volume]]*Table_2[[#This Row],[Average price]]</f>
        <v>108300</v>
      </c>
      <c r="G405" t="str">
        <f>TEXT(Table_2[[#This Row],[Date]],"dddd")</f>
        <v>Wednesday</v>
      </c>
    </row>
    <row r="406" spans="1:7" ht="15.75" customHeight="1">
      <c r="A406" s="3">
        <v>44300</v>
      </c>
      <c r="B406" s="1" t="s">
        <v>17</v>
      </c>
      <c r="C406" s="1" t="s">
        <v>37</v>
      </c>
      <c r="D406" s="1">
        <v>4</v>
      </c>
      <c r="E406">
        <f>VLOOKUP(Table_2[SKU],Table_1[[SKU]:[Avg Price]],4,0)</f>
        <v>8250</v>
      </c>
      <c r="F406">
        <f>Table_2[[#This Row],[Volume]]*Table_2[[#This Row],[Average price]]</f>
        <v>33000</v>
      </c>
      <c r="G406" t="str">
        <f>TEXT(Table_2[[#This Row],[Date]],"dddd")</f>
        <v>Wednesday</v>
      </c>
    </row>
    <row r="407" spans="1:7" ht="15.75" customHeight="1">
      <c r="A407" s="3">
        <v>44300</v>
      </c>
      <c r="B407" s="1" t="s">
        <v>20</v>
      </c>
      <c r="C407" s="1" t="s">
        <v>37</v>
      </c>
      <c r="D407" s="1">
        <v>2</v>
      </c>
      <c r="E407">
        <f>VLOOKUP(Table_2[SKU],Table_1[[SKU]:[Avg Price]],4,0)</f>
        <v>6050</v>
      </c>
      <c r="F407">
        <f>Table_2[[#This Row],[Volume]]*Table_2[[#This Row],[Average price]]</f>
        <v>12100</v>
      </c>
      <c r="G407" t="str">
        <f>TEXT(Table_2[[#This Row],[Date]],"dddd")</f>
        <v>Wednesday</v>
      </c>
    </row>
    <row r="408" spans="1:7" ht="15.75" customHeight="1">
      <c r="A408" s="3">
        <v>44300</v>
      </c>
      <c r="B408" s="1" t="s">
        <v>23</v>
      </c>
      <c r="C408" s="1" t="s">
        <v>37</v>
      </c>
      <c r="D408" s="1">
        <v>3</v>
      </c>
      <c r="E408">
        <f>VLOOKUP(Table_2[SKU],Table_1[[SKU]:[Avg Price]],4,0)</f>
        <v>5550</v>
      </c>
      <c r="F408">
        <f>Table_2[[#This Row],[Volume]]*Table_2[[#This Row],[Average price]]</f>
        <v>16650</v>
      </c>
      <c r="G408" t="str">
        <f>TEXT(Table_2[[#This Row],[Date]],"dddd")</f>
        <v>Wednesday</v>
      </c>
    </row>
    <row r="409" spans="1:7" ht="15.75" customHeight="1">
      <c r="A409" s="3">
        <v>44300</v>
      </c>
      <c r="B409" s="1" t="s">
        <v>25</v>
      </c>
      <c r="C409" s="1" t="s">
        <v>37</v>
      </c>
      <c r="D409" s="1">
        <v>0</v>
      </c>
      <c r="E409">
        <f>VLOOKUP(Table_2[SKU],Table_1[[SKU]:[Avg Price]],4,0)</f>
        <v>24050</v>
      </c>
      <c r="F409">
        <f>Table_2[[#This Row],[Volume]]*Table_2[[#This Row],[Average price]]</f>
        <v>0</v>
      </c>
      <c r="G409" t="str">
        <f>TEXT(Table_2[[#This Row],[Date]],"dddd")</f>
        <v>Wednesday</v>
      </c>
    </row>
    <row r="410" spans="1:7" ht="15.75" customHeight="1">
      <c r="A410" s="3">
        <v>44300</v>
      </c>
      <c r="B410" s="1" t="s">
        <v>28</v>
      </c>
      <c r="C410" s="1" t="s">
        <v>37</v>
      </c>
      <c r="D410" s="1">
        <v>0</v>
      </c>
      <c r="E410">
        <f>VLOOKUP(Table_2[SKU],Table_1[[SKU]:[Avg Price]],4,0)</f>
        <v>12550</v>
      </c>
      <c r="F410">
        <f>Table_2[[#This Row],[Volume]]*Table_2[[#This Row],[Average price]]</f>
        <v>0</v>
      </c>
      <c r="G410" t="str">
        <f>TEXT(Table_2[[#This Row],[Date]],"dddd")</f>
        <v>Wednesday</v>
      </c>
    </row>
    <row r="411" spans="1:7" ht="15.75" customHeight="1">
      <c r="A411" s="3">
        <v>44300</v>
      </c>
      <c r="B411" s="1" t="s">
        <v>30</v>
      </c>
      <c r="C411" s="1" t="s">
        <v>37</v>
      </c>
      <c r="D411" s="1">
        <v>0</v>
      </c>
      <c r="E411">
        <f>VLOOKUP(Table_2[SKU],Table_1[[SKU]:[Avg Price]],4,0)</f>
        <v>16050</v>
      </c>
      <c r="F411">
        <f>Table_2[[#This Row],[Volume]]*Table_2[[#This Row],[Average price]]</f>
        <v>0</v>
      </c>
      <c r="G411" t="str">
        <f>TEXT(Table_2[[#This Row],[Date]],"dddd")</f>
        <v>Wednesday</v>
      </c>
    </row>
    <row r="412" spans="1:7" ht="15.75" customHeight="1">
      <c r="A412" s="3">
        <v>44300</v>
      </c>
      <c r="B412" s="1" t="s">
        <v>6</v>
      </c>
      <c r="C412" s="1" t="s">
        <v>38</v>
      </c>
      <c r="D412" s="1">
        <v>10</v>
      </c>
      <c r="E412">
        <f>VLOOKUP(Table_2[SKU],Table_1[[SKU]:[Avg Price]],4,0)</f>
        <v>13050</v>
      </c>
      <c r="F412">
        <f>Table_2[[#This Row],[Volume]]*Table_2[[#This Row],[Average price]]</f>
        <v>130500</v>
      </c>
      <c r="G412" t="str">
        <f>TEXT(Table_2[[#This Row],[Date]],"dddd")</f>
        <v>Wednesday</v>
      </c>
    </row>
    <row r="413" spans="1:7" ht="15.75" customHeight="1">
      <c r="A413" s="3">
        <v>44300</v>
      </c>
      <c r="B413" s="1" t="s">
        <v>9</v>
      </c>
      <c r="C413" s="1" t="s">
        <v>38</v>
      </c>
      <c r="D413" s="1">
        <v>6</v>
      </c>
      <c r="E413">
        <f>VLOOKUP(Table_2[SKU],Table_1[[SKU]:[Avg Price]],4,0)</f>
        <v>8550</v>
      </c>
      <c r="F413">
        <f>Table_2[[#This Row],[Volume]]*Table_2[[#This Row],[Average price]]</f>
        <v>51300</v>
      </c>
      <c r="G413" t="str">
        <f>TEXT(Table_2[[#This Row],[Date]],"dddd")</f>
        <v>Wednesday</v>
      </c>
    </row>
    <row r="414" spans="1:7" ht="15.75" customHeight="1">
      <c r="A414" s="3">
        <v>44300</v>
      </c>
      <c r="B414" s="1" t="s">
        <v>11</v>
      </c>
      <c r="C414" s="1" t="s">
        <v>38</v>
      </c>
      <c r="D414" s="1">
        <v>5</v>
      </c>
      <c r="E414">
        <f>VLOOKUP(Table_2[SKU],Table_1[[SKU]:[Avg Price]],4,0)</f>
        <v>14050</v>
      </c>
      <c r="F414">
        <f>Table_2[[#This Row],[Volume]]*Table_2[[#This Row],[Average price]]</f>
        <v>70250</v>
      </c>
      <c r="G414" t="str">
        <f>TEXT(Table_2[[#This Row],[Date]],"dddd")</f>
        <v>Wednesday</v>
      </c>
    </row>
    <row r="415" spans="1:7" ht="15.75" customHeight="1">
      <c r="A415" s="3">
        <v>44300</v>
      </c>
      <c r="B415" s="1" t="s">
        <v>14</v>
      </c>
      <c r="C415" s="1" t="s">
        <v>38</v>
      </c>
      <c r="D415" s="1">
        <v>2</v>
      </c>
      <c r="E415">
        <f>VLOOKUP(Table_2[SKU],Table_1[[SKU]:[Avg Price]],4,0)</f>
        <v>18050</v>
      </c>
      <c r="F415">
        <f>Table_2[[#This Row],[Volume]]*Table_2[[#This Row],[Average price]]</f>
        <v>36100</v>
      </c>
      <c r="G415" t="str">
        <f>TEXT(Table_2[[#This Row],[Date]],"dddd")</f>
        <v>Wednesday</v>
      </c>
    </row>
    <row r="416" spans="1:7" ht="15.75" customHeight="1">
      <c r="A416" s="3">
        <v>44300</v>
      </c>
      <c r="B416" s="1" t="s">
        <v>17</v>
      </c>
      <c r="C416" s="1" t="s">
        <v>38</v>
      </c>
      <c r="D416" s="1">
        <v>3</v>
      </c>
      <c r="E416">
        <f>VLOOKUP(Table_2[SKU],Table_1[[SKU]:[Avg Price]],4,0)</f>
        <v>8250</v>
      </c>
      <c r="F416">
        <f>Table_2[[#This Row],[Volume]]*Table_2[[#This Row],[Average price]]</f>
        <v>24750</v>
      </c>
      <c r="G416" t="str">
        <f>TEXT(Table_2[[#This Row],[Date]],"dddd")</f>
        <v>Wednesday</v>
      </c>
    </row>
    <row r="417" spans="1:7" ht="15.75" customHeight="1">
      <c r="A417" s="3">
        <v>44300</v>
      </c>
      <c r="B417" s="1" t="s">
        <v>20</v>
      </c>
      <c r="C417" s="1" t="s">
        <v>38</v>
      </c>
      <c r="D417" s="1">
        <v>2</v>
      </c>
      <c r="E417">
        <f>VLOOKUP(Table_2[SKU],Table_1[[SKU]:[Avg Price]],4,0)</f>
        <v>6050</v>
      </c>
      <c r="F417">
        <f>Table_2[[#This Row],[Volume]]*Table_2[[#This Row],[Average price]]</f>
        <v>12100</v>
      </c>
      <c r="G417" t="str">
        <f>TEXT(Table_2[[#This Row],[Date]],"dddd")</f>
        <v>Wednesday</v>
      </c>
    </row>
    <row r="418" spans="1:7" ht="15.75" customHeight="1">
      <c r="A418" s="3">
        <v>44300</v>
      </c>
      <c r="B418" s="1" t="s">
        <v>23</v>
      </c>
      <c r="C418" s="1" t="s">
        <v>38</v>
      </c>
      <c r="D418" s="1">
        <v>2</v>
      </c>
      <c r="E418">
        <f>VLOOKUP(Table_2[SKU],Table_1[[SKU]:[Avg Price]],4,0)</f>
        <v>5550</v>
      </c>
      <c r="F418">
        <f>Table_2[[#This Row],[Volume]]*Table_2[[#This Row],[Average price]]</f>
        <v>11100</v>
      </c>
      <c r="G418" t="str">
        <f>TEXT(Table_2[[#This Row],[Date]],"dddd")</f>
        <v>Wednesday</v>
      </c>
    </row>
    <row r="419" spans="1:7" ht="15.75" customHeight="1">
      <c r="A419" s="3">
        <v>44300</v>
      </c>
      <c r="B419" s="1" t="s">
        <v>25</v>
      </c>
      <c r="C419" s="1" t="s">
        <v>38</v>
      </c>
      <c r="D419" s="1">
        <v>1</v>
      </c>
      <c r="E419">
        <f>VLOOKUP(Table_2[SKU],Table_1[[SKU]:[Avg Price]],4,0)</f>
        <v>24050</v>
      </c>
      <c r="F419">
        <f>Table_2[[#This Row],[Volume]]*Table_2[[#This Row],[Average price]]</f>
        <v>24050</v>
      </c>
      <c r="G419" t="str">
        <f>TEXT(Table_2[[#This Row],[Date]],"dddd")</f>
        <v>Wednesday</v>
      </c>
    </row>
    <row r="420" spans="1:7" ht="15.75" customHeight="1">
      <c r="A420" s="3">
        <v>44300</v>
      </c>
      <c r="B420" s="1" t="s">
        <v>28</v>
      </c>
      <c r="C420" s="1" t="s">
        <v>38</v>
      </c>
      <c r="D420" s="1">
        <v>1</v>
      </c>
      <c r="E420">
        <f>VLOOKUP(Table_2[SKU],Table_1[[SKU]:[Avg Price]],4,0)</f>
        <v>12550</v>
      </c>
      <c r="F420">
        <f>Table_2[[#This Row],[Volume]]*Table_2[[#This Row],[Average price]]</f>
        <v>12550</v>
      </c>
      <c r="G420" t="str">
        <f>TEXT(Table_2[[#This Row],[Date]],"dddd")</f>
        <v>Wednesday</v>
      </c>
    </row>
    <row r="421" spans="1:7" ht="15.75" customHeight="1">
      <c r="A421" s="3">
        <v>44300</v>
      </c>
      <c r="B421" s="1" t="s">
        <v>30</v>
      </c>
      <c r="C421" s="1" t="s">
        <v>38</v>
      </c>
      <c r="D421" s="1">
        <v>1</v>
      </c>
      <c r="E421">
        <f>VLOOKUP(Table_2[SKU],Table_1[[SKU]:[Avg Price]],4,0)</f>
        <v>16050</v>
      </c>
      <c r="F421">
        <f>Table_2[[#This Row],[Volume]]*Table_2[[#This Row],[Average price]]</f>
        <v>16050</v>
      </c>
      <c r="G421" t="str">
        <f>TEXT(Table_2[[#This Row],[Date]],"dddd")</f>
        <v>Wednesday</v>
      </c>
    </row>
    <row r="422" spans="1:7" ht="15.75" customHeight="1">
      <c r="A422" s="3">
        <v>44301</v>
      </c>
      <c r="B422" s="1" t="s">
        <v>6</v>
      </c>
      <c r="C422" s="1" t="s">
        <v>36</v>
      </c>
      <c r="D422" s="1">
        <v>27</v>
      </c>
      <c r="E422">
        <f>VLOOKUP(Table_2[SKU],Table_1[[SKU]:[Avg Price]],4,0)</f>
        <v>13050</v>
      </c>
      <c r="F422">
        <f>Table_2[[#This Row],[Volume]]*Table_2[[#This Row],[Average price]]</f>
        <v>352350</v>
      </c>
      <c r="G422" t="str">
        <f>TEXT(Table_2[[#This Row],[Date]],"dddd")</f>
        <v>Thursday</v>
      </c>
    </row>
    <row r="423" spans="1:7" ht="15.75" customHeight="1">
      <c r="A423" s="3">
        <v>44301</v>
      </c>
      <c r="B423" s="1" t="s">
        <v>9</v>
      </c>
      <c r="C423" s="1" t="s">
        <v>36</v>
      </c>
      <c r="D423" s="1">
        <v>16</v>
      </c>
      <c r="E423">
        <f>VLOOKUP(Table_2[SKU],Table_1[[SKU]:[Avg Price]],4,0)</f>
        <v>8550</v>
      </c>
      <c r="F423">
        <f>Table_2[[#This Row],[Volume]]*Table_2[[#This Row],[Average price]]</f>
        <v>136800</v>
      </c>
      <c r="G423" t="str">
        <f>TEXT(Table_2[[#This Row],[Date]],"dddd")</f>
        <v>Thursday</v>
      </c>
    </row>
    <row r="424" spans="1:7" ht="15.75" customHeight="1">
      <c r="A424" s="3">
        <v>44301</v>
      </c>
      <c r="B424" s="1" t="s">
        <v>11</v>
      </c>
      <c r="C424" s="1" t="s">
        <v>36</v>
      </c>
      <c r="D424" s="1">
        <v>11</v>
      </c>
      <c r="E424">
        <f>VLOOKUP(Table_2[SKU],Table_1[[SKU]:[Avg Price]],4,0)</f>
        <v>14050</v>
      </c>
      <c r="F424">
        <f>Table_2[[#This Row],[Volume]]*Table_2[[#This Row],[Average price]]</f>
        <v>154550</v>
      </c>
      <c r="G424" t="str">
        <f>TEXT(Table_2[[#This Row],[Date]],"dddd")</f>
        <v>Thursday</v>
      </c>
    </row>
    <row r="425" spans="1:7" ht="15.75" customHeight="1">
      <c r="A425" s="3">
        <v>44301</v>
      </c>
      <c r="B425" s="1" t="s">
        <v>14</v>
      </c>
      <c r="C425" s="1" t="s">
        <v>36</v>
      </c>
      <c r="D425" s="1">
        <v>8</v>
      </c>
      <c r="E425">
        <f>VLOOKUP(Table_2[SKU],Table_1[[SKU]:[Avg Price]],4,0)</f>
        <v>18050</v>
      </c>
      <c r="F425">
        <f>Table_2[[#This Row],[Volume]]*Table_2[[#This Row],[Average price]]</f>
        <v>144400</v>
      </c>
      <c r="G425" t="str">
        <f>TEXT(Table_2[[#This Row],[Date]],"dddd")</f>
        <v>Thursday</v>
      </c>
    </row>
    <row r="426" spans="1:7" ht="15.75" customHeight="1">
      <c r="A426" s="3">
        <v>44301</v>
      </c>
      <c r="B426" s="1" t="s">
        <v>17</v>
      </c>
      <c r="C426" s="1" t="s">
        <v>36</v>
      </c>
      <c r="D426" s="1">
        <v>6</v>
      </c>
      <c r="E426">
        <f>VLOOKUP(Table_2[SKU],Table_1[[SKU]:[Avg Price]],4,0)</f>
        <v>8250</v>
      </c>
      <c r="F426">
        <f>Table_2[[#This Row],[Volume]]*Table_2[[#This Row],[Average price]]</f>
        <v>49500</v>
      </c>
      <c r="G426" t="str">
        <f>TEXT(Table_2[[#This Row],[Date]],"dddd")</f>
        <v>Thursday</v>
      </c>
    </row>
    <row r="427" spans="1:7" ht="15.75" customHeight="1">
      <c r="A427" s="3">
        <v>44301</v>
      </c>
      <c r="B427" s="1" t="s">
        <v>20</v>
      </c>
      <c r="C427" s="1" t="s">
        <v>36</v>
      </c>
      <c r="D427" s="1">
        <v>2</v>
      </c>
      <c r="E427">
        <f>VLOOKUP(Table_2[SKU],Table_1[[SKU]:[Avg Price]],4,0)</f>
        <v>6050</v>
      </c>
      <c r="F427">
        <f>Table_2[[#This Row],[Volume]]*Table_2[[#This Row],[Average price]]</f>
        <v>12100</v>
      </c>
      <c r="G427" t="str">
        <f>TEXT(Table_2[[#This Row],[Date]],"dddd")</f>
        <v>Thursday</v>
      </c>
    </row>
    <row r="428" spans="1:7" ht="15.75" customHeight="1">
      <c r="A428" s="3">
        <v>44301</v>
      </c>
      <c r="B428" s="1" t="s">
        <v>23</v>
      </c>
      <c r="C428" s="1" t="s">
        <v>36</v>
      </c>
      <c r="D428" s="1">
        <v>3</v>
      </c>
      <c r="E428">
        <f>VLOOKUP(Table_2[SKU],Table_1[[SKU]:[Avg Price]],4,0)</f>
        <v>5550</v>
      </c>
      <c r="F428">
        <f>Table_2[[#This Row],[Volume]]*Table_2[[#This Row],[Average price]]</f>
        <v>16650</v>
      </c>
      <c r="G428" t="str">
        <f>TEXT(Table_2[[#This Row],[Date]],"dddd")</f>
        <v>Thursday</v>
      </c>
    </row>
    <row r="429" spans="1:7" ht="15.75" customHeight="1">
      <c r="A429" s="3">
        <v>44301</v>
      </c>
      <c r="B429" s="1" t="s">
        <v>25</v>
      </c>
      <c r="C429" s="1" t="s">
        <v>36</v>
      </c>
      <c r="D429" s="1">
        <v>0</v>
      </c>
      <c r="E429">
        <f>VLOOKUP(Table_2[SKU],Table_1[[SKU]:[Avg Price]],4,0)</f>
        <v>24050</v>
      </c>
      <c r="F429">
        <f>Table_2[[#This Row],[Volume]]*Table_2[[#This Row],[Average price]]</f>
        <v>0</v>
      </c>
      <c r="G429" t="str">
        <f>TEXT(Table_2[[#This Row],[Date]],"dddd")</f>
        <v>Thursday</v>
      </c>
    </row>
    <row r="430" spans="1:7" ht="15.75" customHeight="1">
      <c r="A430" s="3">
        <v>44301</v>
      </c>
      <c r="B430" s="1" t="s">
        <v>28</v>
      </c>
      <c r="C430" s="1" t="s">
        <v>36</v>
      </c>
      <c r="D430" s="1">
        <v>2</v>
      </c>
      <c r="E430">
        <f>VLOOKUP(Table_2[SKU],Table_1[[SKU]:[Avg Price]],4,0)</f>
        <v>12550</v>
      </c>
      <c r="F430">
        <f>Table_2[[#This Row],[Volume]]*Table_2[[#This Row],[Average price]]</f>
        <v>25100</v>
      </c>
      <c r="G430" t="str">
        <f>TEXT(Table_2[[#This Row],[Date]],"dddd")</f>
        <v>Thursday</v>
      </c>
    </row>
    <row r="431" spans="1:7" ht="15.75" customHeight="1">
      <c r="A431" s="3">
        <v>44301</v>
      </c>
      <c r="B431" s="1" t="s">
        <v>30</v>
      </c>
      <c r="C431" s="1" t="s">
        <v>36</v>
      </c>
      <c r="D431" s="1">
        <v>1</v>
      </c>
      <c r="E431">
        <f>VLOOKUP(Table_2[SKU],Table_1[[SKU]:[Avg Price]],4,0)</f>
        <v>16050</v>
      </c>
      <c r="F431">
        <f>Table_2[[#This Row],[Volume]]*Table_2[[#This Row],[Average price]]</f>
        <v>16050</v>
      </c>
      <c r="G431" t="str">
        <f>TEXT(Table_2[[#This Row],[Date]],"dddd")</f>
        <v>Thursday</v>
      </c>
    </row>
    <row r="432" spans="1:7" ht="15.75" customHeight="1">
      <c r="A432" s="3">
        <v>44301</v>
      </c>
      <c r="B432" s="1" t="s">
        <v>6</v>
      </c>
      <c r="C432" s="1" t="s">
        <v>37</v>
      </c>
      <c r="D432" s="1">
        <v>19</v>
      </c>
      <c r="E432">
        <f>VLOOKUP(Table_2[SKU],Table_1[[SKU]:[Avg Price]],4,0)</f>
        <v>13050</v>
      </c>
      <c r="F432">
        <f>Table_2[[#This Row],[Volume]]*Table_2[[#This Row],[Average price]]</f>
        <v>247950</v>
      </c>
      <c r="G432" t="str">
        <f>TEXT(Table_2[[#This Row],[Date]],"dddd")</f>
        <v>Thursday</v>
      </c>
    </row>
    <row r="433" spans="1:7" ht="15.75" customHeight="1">
      <c r="A433" s="3">
        <v>44301</v>
      </c>
      <c r="B433" s="1" t="s">
        <v>9</v>
      </c>
      <c r="C433" s="1" t="s">
        <v>37</v>
      </c>
      <c r="D433" s="1">
        <v>11</v>
      </c>
      <c r="E433">
        <f>VLOOKUP(Table_2[SKU],Table_1[[SKU]:[Avg Price]],4,0)</f>
        <v>8550</v>
      </c>
      <c r="F433">
        <f>Table_2[[#This Row],[Volume]]*Table_2[[#This Row],[Average price]]</f>
        <v>94050</v>
      </c>
      <c r="G433" t="str">
        <f>TEXT(Table_2[[#This Row],[Date]],"dddd")</f>
        <v>Thursday</v>
      </c>
    </row>
    <row r="434" spans="1:7" ht="15.75" customHeight="1">
      <c r="A434" s="3">
        <v>44301</v>
      </c>
      <c r="B434" s="1" t="s">
        <v>11</v>
      </c>
      <c r="C434" s="1" t="s">
        <v>37</v>
      </c>
      <c r="D434" s="1">
        <v>8</v>
      </c>
      <c r="E434">
        <f>VLOOKUP(Table_2[SKU],Table_1[[SKU]:[Avg Price]],4,0)</f>
        <v>14050</v>
      </c>
      <c r="F434">
        <f>Table_2[[#This Row],[Volume]]*Table_2[[#This Row],[Average price]]</f>
        <v>112400</v>
      </c>
      <c r="G434" t="str">
        <f>TEXT(Table_2[[#This Row],[Date]],"dddd")</f>
        <v>Thursday</v>
      </c>
    </row>
    <row r="435" spans="1:7" ht="15.75" customHeight="1">
      <c r="A435" s="3">
        <v>44301</v>
      </c>
      <c r="B435" s="1" t="s">
        <v>14</v>
      </c>
      <c r="C435" s="1" t="s">
        <v>37</v>
      </c>
      <c r="D435" s="1">
        <v>6</v>
      </c>
      <c r="E435">
        <f>VLOOKUP(Table_2[SKU],Table_1[[SKU]:[Avg Price]],4,0)</f>
        <v>18050</v>
      </c>
      <c r="F435">
        <f>Table_2[[#This Row],[Volume]]*Table_2[[#This Row],[Average price]]</f>
        <v>108300</v>
      </c>
      <c r="G435" t="str">
        <f>TEXT(Table_2[[#This Row],[Date]],"dddd")</f>
        <v>Thursday</v>
      </c>
    </row>
    <row r="436" spans="1:7" ht="15.75" customHeight="1">
      <c r="A436" s="3">
        <v>44301</v>
      </c>
      <c r="B436" s="1" t="s">
        <v>17</v>
      </c>
      <c r="C436" s="1" t="s">
        <v>37</v>
      </c>
      <c r="D436" s="1">
        <v>3</v>
      </c>
      <c r="E436">
        <f>VLOOKUP(Table_2[SKU],Table_1[[SKU]:[Avg Price]],4,0)</f>
        <v>8250</v>
      </c>
      <c r="F436">
        <f>Table_2[[#This Row],[Volume]]*Table_2[[#This Row],[Average price]]</f>
        <v>24750</v>
      </c>
      <c r="G436" t="str">
        <f>TEXT(Table_2[[#This Row],[Date]],"dddd")</f>
        <v>Thursday</v>
      </c>
    </row>
    <row r="437" spans="1:7" ht="15.75" customHeight="1">
      <c r="A437" s="3">
        <v>44301</v>
      </c>
      <c r="B437" s="1" t="s">
        <v>20</v>
      </c>
      <c r="C437" s="1" t="s">
        <v>37</v>
      </c>
      <c r="D437" s="1">
        <v>1</v>
      </c>
      <c r="E437">
        <f>VLOOKUP(Table_2[SKU],Table_1[[SKU]:[Avg Price]],4,0)</f>
        <v>6050</v>
      </c>
      <c r="F437">
        <f>Table_2[[#This Row],[Volume]]*Table_2[[#This Row],[Average price]]</f>
        <v>6050</v>
      </c>
      <c r="G437" t="str">
        <f>TEXT(Table_2[[#This Row],[Date]],"dddd")</f>
        <v>Thursday</v>
      </c>
    </row>
    <row r="438" spans="1:7" ht="15.75" customHeight="1">
      <c r="A438" s="3">
        <v>44301</v>
      </c>
      <c r="B438" s="1" t="s">
        <v>23</v>
      </c>
      <c r="C438" s="1" t="s">
        <v>37</v>
      </c>
      <c r="D438" s="1">
        <v>2</v>
      </c>
      <c r="E438">
        <f>VLOOKUP(Table_2[SKU],Table_1[[SKU]:[Avg Price]],4,0)</f>
        <v>5550</v>
      </c>
      <c r="F438">
        <f>Table_2[[#This Row],[Volume]]*Table_2[[#This Row],[Average price]]</f>
        <v>11100</v>
      </c>
      <c r="G438" t="str">
        <f>TEXT(Table_2[[#This Row],[Date]],"dddd")</f>
        <v>Thursday</v>
      </c>
    </row>
    <row r="439" spans="1:7" ht="15.75" customHeight="1">
      <c r="A439" s="3">
        <v>44301</v>
      </c>
      <c r="B439" s="1" t="s">
        <v>25</v>
      </c>
      <c r="C439" s="1" t="s">
        <v>37</v>
      </c>
      <c r="D439" s="1">
        <v>0</v>
      </c>
      <c r="E439">
        <f>VLOOKUP(Table_2[SKU],Table_1[[SKU]:[Avg Price]],4,0)</f>
        <v>24050</v>
      </c>
      <c r="F439">
        <f>Table_2[[#This Row],[Volume]]*Table_2[[#This Row],[Average price]]</f>
        <v>0</v>
      </c>
      <c r="G439" t="str">
        <f>TEXT(Table_2[[#This Row],[Date]],"dddd")</f>
        <v>Thursday</v>
      </c>
    </row>
    <row r="440" spans="1:7" ht="15.75" customHeight="1">
      <c r="A440" s="3">
        <v>44301</v>
      </c>
      <c r="B440" s="1" t="s">
        <v>28</v>
      </c>
      <c r="C440" s="1" t="s">
        <v>37</v>
      </c>
      <c r="D440" s="1">
        <v>1</v>
      </c>
      <c r="E440">
        <f>VLOOKUP(Table_2[SKU],Table_1[[SKU]:[Avg Price]],4,0)</f>
        <v>12550</v>
      </c>
      <c r="F440">
        <f>Table_2[[#This Row],[Volume]]*Table_2[[#This Row],[Average price]]</f>
        <v>12550</v>
      </c>
      <c r="G440" t="str">
        <f>TEXT(Table_2[[#This Row],[Date]],"dddd")</f>
        <v>Thursday</v>
      </c>
    </row>
    <row r="441" spans="1:7" ht="15.75" customHeight="1">
      <c r="A441" s="3">
        <v>44301</v>
      </c>
      <c r="B441" s="1" t="s">
        <v>30</v>
      </c>
      <c r="C441" s="1" t="s">
        <v>37</v>
      </c>
      <c r="D441" s="1">
        <v>0</v>
      </c>
      <c r="E441">
        <f>VLOOKUP(Table_2[SKU],Table_1[[SKU]:[Avg Price]],4,0)</f>
        <v>16050</v>
      </c>
      <c r="F441">
        <f>Table_2[[#This Row],[Volume]]*Table_2[[#This Row],[Average price]]</f>
        <v>0</v>
      </c>
      <c r="G441" t="str">
        <f>TEXT(Table_2[[#This Row],[Date]],"dddd")</f>
        <v>Thursday</v>
      </c>
    </row>
    <row r="442" spans="1:7" ht="15.75" customHeight="1">
      <c r="A442" s="3">
        <v>44301</v>
      </c>
      <c r="B442" s="1" t="s">
        <v>6</v>
      </c>
      <c r="C442" s="1" t="s">
        <v>38</v>
      </c>
      <c r="D442" s="1">
        <v>12</v>
      </c>
      <c r="E442">
        <f>VLOOKUP(Table_2[SKU],Table_1[[SKU]:[Avg Price]],4,0)</f>
        <v>13050</v>
      </c>
      <c r="F442">
        <f>Table_2[[#This Row],[Volume]]*Table_2[[#This Row],[Average price]]</f>
        <v>156600</v>
      </c>
      <c r="G442" t="str">
        <f>TEXT(Table_2[[#This Row],[Date]],"dddd")</f>
        <v>Thursday</v>
      </c>
    </row>
    <row r="443" spans="1:7" ht="15.75" customHeight="1">
      <c r="A443" s="3">
        <v>44301</v>
      </c>
      <c r="B443" s="1" t="s">
        <v>9</v>
      </c>
      <c r="C443" s="1" t="s">
        <v>38</v>
      </c>
      <c r="D443" s="1">
        <v>5</v>
      </c>
      <c r="E443">
        <f>VLOOKUP(Table_2[SKU],Table_1[[SKU]:[Avg Price]],4,0)</f>
        <v>8550</v>
      </c>
      <c r="F443">
        <f>Table_2[[#This Row],[Volume]]*Table_2[[#This Row],[Average price]]</f>
        <v>42750</v>
      </c>
      <c r="G443" t="str">
        <f>TEXT(Table_2[[#This Row],[Date]],"dddd")</f>
        <v>Thursday</v>
      </c>
    </row>
    <row r="444" spans="1:7" ht="15.75" customHeight="1">
      <c r="A444" s="3">
        <v>44301</v>
      </c>
      <c r="B444" s="1" t="s">
        <v>11</v>
      </c>
      <c r="C444" s="1" t="s">
        <v>38</v>
      </c>
      <c r="D444" s="1">
        <v>3</v>
      </c>
      <c r="E444">
        <f>VLOOKUP(Table_2[SKU],Table_1[[SKU]:[Avg Price]],4,0)</f>
        <v>14050</v>
      </c>
      <c r="F444">
        <f>Table_2[[#This Row],[Volume]]*Table_2[[#This Row],[Average price]]</f>
        <v>42150</v>
      </c>
      <c r="G444" t="str">
        <f>TEXT(Table_2[[#This Row],[Date]],"dddd")</f>
        <v>Thursday</v>
      </c>
    </row>
    <row r="445" spans="1:7" ht="15.75" customHeight="1">
      <c r="A445" s="3">
        <v>44301</v>
      </c>
      <c r="B445" s="1" t="s">
        <v>14</v>
      </c>
      <c r="C445" s="1" t="s">
        <v>38</v>
      </c>
      <c r="D445" s="1">
        <v>4</v>
      </c>
      <c r="E445">
        <f>VLOOKUP(Table_2[SKU],Table_1[[SKU]:[Avg Price]],4,0)</f>
        <v>18050</v>
      </c>
      <c r="F445">
        <f>Table_2[[#This Row],[Volume]]*Table_2[[#This Row],[Average price]]</f>
        <v>72200</v>
      </c>
      <c r="G445" t="str">
        <f>TEXT(Table_2[[#This Row],[Date]],"dddd")</f>
        <v>Thursday</v>
      </c>
    </row>
    <row r="446" spans="1:7" ht="15.75" customHeight="1">
      <c r="A446" s="3">
        <v>44301</v>
      </c>
      <c r="B446" s="1" t="s">
        <v>17</v>
      </c>
      <c r="C446" s="1" t="s">
        <v>38</v>
      </c>
      <c r="D446" s="1">
        <v>2</v>
      </c>
      <c r="E446">
        <f>VLOOKUP(Table_2[SKU],Table_1[[SKU]:[Avg Price]],4,0)</f>
        <v>8250</v>
      </c>
      <c r="F446">
        <f>Table_2[[#This Row],[Volume]]*Table_2[[#This Row],[Average price]]</f>
        <v>16500</v>
      </c>
      <c r="G446" t="str">
        <f>TEXT(Table_2[[#This Row],[Date]],"dddd")</f>
        <v>Thursday</v>
      </c>
    </row>
    <row r="447" spans="1:7" ht="15.75" customHeight="1">
      <c r="A447" s="3">
        <v>44301</v>
      </c>
      <c r="B447" s="1" t="s">
        <v>20</v>
      </c>
      <c r="C447" s="1" t="s">
        <v>38</v>
      </c>
      <c r="D447" s="1">
        <v>2</v>
      </c>
      <c r="E447">
        <f>VLOOKUP(Table_2[SKU],Table_1[[SKU]:[Avg Price]],4,0)</f>
        <v>6050</v>
      </c>
      <c r="F447">
        <f>Table_2[[#This Row],[Volume]]*Table_2[[#This Row],[Average price]]</f>
        <v>12100</v>
      </c>
      <c r="G447" t="str">
        <f>TEXT(Table_2[[#This Row],[Date]],"dddd")</f>
        <v>Thursday</v>
      </c>
    </row>
    <row r="448" spans="1:7" ht="15.75" customHeight="1">
      <c r="A448" s="3">
        <v>44301</v>
      </c>
      <c r="B448" s="1" t="s">
        <v>23</v>
      </c>
      <c r="C448" s="1" t="s">
        <v>38</v>
      </c>
      <c r="D448" s="1">
        <v>2</v>
      </c>
      <c r="E448">
        <f>VLOOKUP(Table_2[SKU],Table_1[[SKU]:[Avg Price]],4,0)</f>
        <v>5550</v>
      </c>
      <c r="F448">
        <f>Table_2[[#This Row],[Volume]]*Table_2[[#This Row],[Average price]]</f>
        <v>11100</v>
      </c>
      <c r="G448" t="str">
        <f>TEXT(Table_2[[#This Row],[Date]],"dddd")</f>
        <v>Thursday</v>
      </c>
    </row>
    <row r="449" spans="1:7" ht="15.75" customHeight="1">
      <c r="A449" s="3">
        <v>44301</v>
      </c>
      <c r="B449" s="1" t="s">
        <v>25</v>
      </c>
      <c r="C449" s="1" t="s">
        <v>38</v>
      </c>
      <c r="D449" s="1">
        <v>0</v>
      </c>
      <c r="E449">
        <f>VLOOKUP(Table_2[SKU],Table_1[[SKU]:[Avg Price]],4,0)</f>
        <v>24050</v>
      </c>
      <c r="F449">
        <f>Table_2[[#This Row],[Volume]]*Table_2[[#This Row],[Average price]]</f>
        <v>0</v>
      </c>
      <c r="G449" t="str">
        <f>TEXT(Table_2[[#This Row],[Date]],"dddd")</f>
        <v>Thursday</v>
      </c>
    </row>
    <row r="450" spans="1:7" ht="15.75" customHeight="1">
      <c r="A450" s="3">
        <v>44301</v>
      </c>
      <c r="B450" s="1" t="s">
        <v>28</v>
      </c>
      <c r="C450" s="1" t="s">
        <v>38</v>
      </c>
      <c r="D450" s="1">
        <v>2</v>
      </c>
      <c r="E450">
        <f>VLOOKUP(Table_2[SKU],Table_1[[SKU]:[Avg Price]],4,0)</f>
        <v>12550</v>
      </c>
      <c r="F450">
        <f>Table_2[[#This Row],[Volume]]*Table_2[[#This Row],[Average price]]</f>
        <v>25100</v>
      </c>
      <c r="G450" t="str">
        <f>TEXT(Table_2[[#This Row],[Date]],"dddd")</f>
        <v>Thursday</v>
      </c>
    </row>
    <row r="451" spans="1:7" ht="15.75" customHeight="1">
      <c r="A451" s="3">
        <v>44301</v>
      </c>
      <c r="B451" s="1" t="s">
        <v>30</v>
      </c>
      <c r="C451" s="1" t="s">
        <v>38</v>
      </c>
      <c r="D451" s="1">
        <v>1</v>
      </c>
      <c r="E451">
        <f>VLOOKUP(Table_2[SKU],Table_1[[SKU]:[Avg Price]],4,0)</f>
        <v>16050</v>
      </c>
      <c r="F451">
        <f>Table_2[[#This Row],[Volume]]*Table_2[[#This Row],[Average price]]</f>
        <v>16050</v>
      </c>
      <c r="G451" t="str">
        <f>TEXT(Table_2[[#This Row],[Date]],"dddd")</f>
        <v>Thursday</v>
      </c>
    </row>
    <row r="452" spans="1:7" ht="15.75" customHeight="1">
      <c r="A452" s="4"/>
    </row>
    <row r="453" spans="1:7" ht="15.75" customHeight="1">
      <c r="A453" s="4"/>
    </row>
    <row r="454" spans="1:7" ht="15.75" customHeight="1">
      <c r="A454" s="4"/>
    </row>
    <row r="455" spans="1:7" ht="15.75" customHeight="1">
      <c r="A455" s="4"/>
    </row>
    <row r="456" spans="1:7" ht="15.75" customHeight="1">
      <c r="A456" s="4"/>
    </row>
    <row r="457" spans="1:7" ht="15.75" customHeight="1">
      <c r="A457" s="4"/>
    </row>
    <row r="458" spans="1:7" ht="15.75" customHeight="1">
      <c r="A458" s="4"/>
    </row>
    <row r="459" spans="1:7" ht="15.75" customHeight="1">
      <c r="A459" s="4"/>
    </row>
    <row r="460" spans="1:7" ht="15.75" customHeight="1">
      <c r="A460" s="4"/>
    </row>
    <row r="461" spans="1:7" ht="15.75" customHeight="1">
      <c r="A461" s="4"/>
    </row>
    <row r="462" spans="1:7" ht="15.75" customHeight="1">
      <c r="A462" s="4"/>
    </row>
    <row r="463" spans="1:7" ht="15.75" customHeight="1">
      <c r="A463" s="4"/>
    </row>
    <row r="464" spans="1:7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9210-F98B-4600-B2A7-51FB4499ACBD}">
  <dimension ref="A1:BI15"/>
  <sheetViews>
    <sheetView tabSelected="1" zoomScale="169" zoomScaleNormal="257" workbookViewId="0">
      <selection activeCell="M5" sqref="M5"/>
    </sheetView>
  </sheetViews>
  <sheetFormatPr defaultRowHeight="14.4"/>
  <sheetData>
    <row r="1" spans="1:61">
      <c r="A1" s="8"/>
      <c r="B1" s="45">
        <v>1</v>
      </c>
      <c r="C1" s="45"/>
      <c r="D1" s="45"/>
      <c r="E1" s="45"/>
      <c r="F1" s="45">
        <f>B1+1</f>
        <v>2</v>
      </c>
      <c r="G1" s="45"/>
      <c r="H1" s="45"/>
      <c r="I1" s="45"/>
      <c r="J1" s="45">
        <f>F1+1</f>
        <v>3</v>
      </c>
      <c r="K1" s="45"/>
      <c r="L1" s="45"/>
      <c r="M1" s="45"/>
      <c r="N1" s="45">
        <f>J1+1</f>
        <v>4</v>
      </c>
      <c r="O1" s="45"/>
      <c r="P1" s="45"/>
      <c r="Q1" s="45"/>
      <c r="R1" s="45">
        <f>N1+1</f>
        <v>5</v>
      </c>
      <c r="S1" s="45"/>
      <c r="T1" s="45"/>
      <c r="U1" s="45"/>
      <c r="V1" s="45">
        <f>R1+1</f>
        <v>6</v>
      </c>
      <c r="W1" s="45"/>
      <c r="X1" s="45"/>
      <c r="Y1" s="45"/>
      <c r="Z1" s="45">
        <f>V1+1</f>
        <v>7</v>
      </c>
      <c r="AA1" s="45"/>
      <c r="AB1" s="45"/>
      <c r="AC1" s="45"/>
      <c r="AD1" s="45">
        <f>Z1+1</f>
        <v>8</v>
      </c>
      <c r="AE1" s="45"/>
      <c r="AF1" s="45"/>
      <c r="AG1" s="45"/>
      <c r="AH1" s="45">
        <f>AD1+1</f>
        <v>9</v>
      </c>
      <c r="AI1" s="45"/>
      <c r="AJ1" s="45"/>
      <c r="AK1" s="45"/>
      <c r="AL1" s="45">
        <f>AH1+1</f>
        <v>10</v>
      </c>
      <c r="AM1" s="45"/>
      <c r="AN1" s="45"/>
      <c r="AO1" s="45"/>
      <c r="AP1" s="45">
        <f>AL1+1</f>
        <v>11</v>
      </c>
      <c r="AQ1" s="45"/>
      <c r="AR1" s="45"/>
      <c r="AS1" s="45"/>
      <c r="AT1" s="45">
        <f>AP1+1</f>
        <v>12</v>
      </c>
      <c r="AU1" s="45"/>
      <c r="AV1" s="45"/>
      <c r="AW1" s="45"/>
      <c r="AX1" s="45">
        <f>AT1+1</f>
        <v>13</v>
      </c>
      <c r="AY1" s="45"/>
      <c r="AZ1" s="45"/>
      <c r="BA1" s="45"/>
      <c r="BB1" s="45">
        <f>AX1+1</f>
        <v>14</v>
      </c>
      <c r="BC1" s="45"/>
      <c r="BD1" s="45"/>
      <c r="BE1" s="45"/>
      <c r="BF1" s="45">
        <f>BB1+1</f>
        <v>15</v>
      </c>
      <c r="BG1" s="45"/>
      <c r="BH1" s="45"/>
      <c r="BI1" s="45"/>
    </row>
    <row r="2" spans="1:61">
      <c r="A2" s="8"/>
      <c r="B2" s="44">
        <f>DATE(2021,4,B$1)</f>
        <v>44287</v>
      </c>
      <c r="C2" s="45"/>
      <c r="D2" s="45"/>
      <c r="E2" s="45"/>
      <c r="F2" s="44">
        <f>DATE(2021,4,F$1)</f>
        <v>44288</v>
      </c>
      <c r="G2" s="45"/>
      <c r="H2" s="45"/>
      <c r="I2" s="45"/>
      <c r="J2" s="44">
        <f>DATE(2021,4,J$1)</f>
        <v>44289</v>
      </c>
      <c r="K2" s="45"/>
      <c r="L2" s="45"/>
      <c r="M2" s="45"/>
      <c r="N2" s="44">
        <f>DATE(2021,4,N$1)</f>
        <v>44290</v>
      </c>
      <c r="O2" s="45"/>
      <c r="P2" s="45"/>
      <c r="Q2" s="45"/>
      <c r="R2" s="44">
        <f>DATE(2021,4,R$1)</f>
        <v>44291</v>
      </c>
      <c r="S2" s="45"/>
      <c r="T2" s="45"/>
      <c r="U2" s="45"/>
      <c r="V2" s="44">
        <f>DATE(2021,4,V$1)</f>
        <v>44292</v>
      </c>
      <c r="W2" s="45"/>
      <c r="X2" s="45"/>
      <c r="Y2" s="45"/>
      <c r="Z2" s="44">
        <f>DATE(2021,4,Z$1)</f>
        <v>44293</v>
      </c>
      <c r="AA2" s="45"/>
      <c r="AB2" s="45"/>
      <c r="AC2" s="45"/>
      <c r="AD2" s="44">
        <f>DATE(2021,4,AD$1)</f>
        <v>44294</v>
      </c>
      <c r="AE2" s="45"/>
      <c r="AF2" s="45"/>
      <c r="AG2" s="45"/>
      <c r="AH2" s="44">
        <f>DATE(2021,4,AH$1)</f>
        <v>44295</v>
      </c>
      <c r="AI2" s="45"/>
      <c r="AJ2" s="45"/>
      <c r="AK2" s="45"/>
      <c r="AL2" s="44">
        <f>DATE(2021,4,AL$1)</f>
        <v>44296</v>
      </c>
      <c r="AM2" s="45"/>
      <c r="AN2" s="45"/>
      <c r="AO2" s="45"/>
      <c r="AP2" s="44">
        <f>DATE(2021,4,AP$1)</f>
        <v>44297</v>
      </c>
      <c r="AQ2" s="45"/>
      <c r="AR2" s="45"/>
      <c r="AS2" s="45"/>
      <c r="AT2" s="44">
        <f>DATE(2021,4,AT$1)</f>
        <v>44298</v>
      </c>
      <c r="AU2" s="45"/>
      <c r="AV2" s="45"/>
      <c r="AW2" s="45"/>
      <c r="AX2" s="44">
        <f>DATE(2021,4,AX$1)</f>
        <v>44299</v>
      </c>
      <c r="AY2" s="45"/>
      <c r="AZ2" s="45"/>
      <c r="BA2" s="45"/>
      <c r="BB2" s="44">
        <f>DATE(2021,4,BB$1)</f>
        <v>44300</v>
      </c>
      <c r="BC2" s="45"/>
      <c r="BD2" s="45"/>
      <c r="BE2" s="45"/>
      <c r="BF2" s="44">
        <f>DATE(2021,4,BF$1)</f>
        <v>44301</v>
      </c>
      <c r="BG2" s="45"/>
      <c r="BH2" s="45"/>
      <c r="BI2" s="45"/>
    </row>
    <row r="3" spans="1:61">
      <c r="A3" s="8" t="s">
        <v>1</v>
      </c>
      <c r="B3" s="8" t="s">
        <v>62</v>
      </c>
      <c r="C3" s="8" t="s">
        <v>63</v>
      </c>
      <c r="D3" s="8" t="s">
        <v>64</v>
      </c>
      <c r="E3" s="8" t="s">
        <v>65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62</v>
      </c>
      <c r="K3" s="8" t="s">
        <v>63</v>
      </c>
      <c r="L3" s="8" t="s">
        <v>64</v>
      </c>
      <c r="M3" s="8" t="s">
        <v>65</v>
      </c>
      <c r="N3" s="8" t="s">
        <v>62</v>
      </c>
      <c r="O3" s="8" t="s">
        <v>63</v>
      </c>
      <c r="P3" s="8" t="s">
        <v>64</v>
      </c>
      <c r="Q3" s="8" t="s">
        <v>65</v>
      </c>
      <c r="R3" s="8" t="s">
        <v>62</v>
      </c>
      <c r="S3" s="8" t="s">
        <v>63</v>
      </c>
      <c r="T3" s="8" t="s">
        <v>64</v>
      </c>
      <c r="U3" s="8" t="s">
        <v>65</v>
      </c>
      <c r="V3" s="8" t="s">
        <v>62</v>
      </c>
      <c r="W3" s="8" t="s">
        <v>63</v>
      </c>
      <c r="X3" s="8" t="s">
        <v>64</v>
      </c>
      <c r="Y3" s="8" t="s">
        <v>65</v>
      </c>
      <c r="Z3" s="8" t="s">
        <v>62</v>
      </c>
      <c r="AA3" s="8" t="s">
        <v>63</v>
      </c>
      <c r="AB3" s="8" t="s">
        <v>64</v>
      </c>
      <c r="AC3" s="8" t="s">
        <v>65</v>
      </c>
      <c r="AD3" s="8" t="s">
        <v>62</v>
      </c>
      <c r="AE3" s="8" t="s">
        <v>63</v>
      </c>
      <c r="AF3" s="8" t="s">
        <v>64</v>
      </c>
      <c r="AG3" s="8" t="s">
        <v>65</v>
      </c>
      <c r="AH3" s="8" t="s">
        <v>62</v>
      </c>
      <c r="AI3" s="8" t="s">
        <v>63</v>
      </c>
      <c r="AJ3" s="8" t="s">
        <v>64</v>
      </c>
      <c r="AK3" s="8" t="s">
        <v>65</v>
      </c>
      <c r="AL3" s="8" t="s">
        <v>62</v>
      </c>
      <c r="AM3" s="8" t="s">
        <v>63</v>
      </c>
      <c r="AN3" s="8" t="s">
        <v>64</v>
      </c>
      <c r="AO3" s="8" t="s">
        <v>65</v>
      </c>
      <c r="AP3" s="8" t="s">
        <v>62</v>
      </c>
      <c r="AQ3" s="8" t="s">
        <v>63</v>
      </c>
      <c r="AR3" s="8" t="s">
        <v>64</v>
      </c>
      <c r="AS3" s="8" t="s">
        <v>65</v>
      </c>
      <c r="AT3" s="8" t="s">
        <v>62</v>
      </c>
      <c r="AU3" s="8" t="s">
        <v>63</v>
      </c>
      <c r="AV3" s="8" t="s">
        <v>64</v>
      </c>
      <c r="AW3" s="8" t="s">
        <v>65</v>
      </c>
      <c r="AX3" s="8" t="s">
        <v>62</v>
      </c>
      <c r="AY3" s="8" t="s">
        <v>63</v>
      </c>
      <c r="AZ3" s="8" t="s">
        <v>64</v>
      </c>
      <c r="BA3" s="8" t="s">
        <v>65</v>
      </c>
      <c r="BB3" s="8" t="s">
        <v>62</v>
      </c>
      <c r="BC3" s="8" t="s">
        <v>63</v>
      </c>
      <c r="BD3" s="8" t="s">
        <v>64</v>
      </c>
      <c r="BE3" s="8" t="s">
        <v>65</v>
      </c>
      <c r="BF3" s="8" t="s">
        <v>62</v>
      </c>
      <c r="BG3" s="8" t="s">
        <v>63</v>
      </c>
      <c r="BH3" s="8" t="s">
        <v>64</v>
      </c>
      <c r="BI3" s="8" t="s">
        <v>65</v>
      </c>
    </row>
    <row r="4" spans="1:61">
      <c r="A4" s="8" t="str">
        <f>'SKU Master'!B2</f>
        <v>S01</v>
      </c>
      <c r="B4" s="8">
        <f>VLOOKUP($A$4,'OPN STK'!$A$2:$D$11,4,0)</f>
        <v>60</v>
      </c>
      <c r="C4" s="8">
        <f>VLOOKUP(A4,Delhi_Sales!$A$4:$Q$15,2,0)</f>
        <v>17</v>
      </c>
      <c r="D4" s="8">
        <f>VLOOKUP(A4,'Stock Transfer'!$A$2:$AE$12,17,0)</f>
        <v>13</v>
      </c>
      <c r="E4" s="8">
        <f>B4-C4+D4</f>
        <v>56</v>
      </c>
      <c r="F4" s="8">
        <f>MAX(0,E4)</f>
        <v>56</v>
      </c>
      <c r="G4" s="8">
        <f>VLOOKUP($A4,Delhi_Sales!$A$4:$Q$15,1+F$1,0)</f>
        <v>23</v>
      </c>
      <c r="H4" s="8">
        <f>VLOOKUP($A4,'Stock Transfer'!$A$2:$AE$12,16+F$1,0)</f>
        <v>16</v>
      </c>
      <c r="I4" s="8">
        <f>F4-G4+H4</f>
        <v>49</v>
      </c>
      <c r="J4" s="8">
        <f>MAX(0,I4)</f>
        <v>49</v>
      </c>
      <c r="K4" s="8">
        <f>VLOOKUP($A4,Delhi_Sales!$A$4:$Q$15,1+J$1,0)</f>
        <v>23</v>
      </c>
      <c r="L4" s="8">
        <f>VLOOKUP($A4,'Stock Transfer'!$A$2:$AE$12,16+J$1,0)</f>
        <v>14</v>
      </c>
      <c r="M4" s="8">
        <f>J4-K4+L4</f>
        <v>40</v>
      </c>
      <c r="N4" s="8">
        <f>MAX(0,M4)</f>
        <v>40</v>
      </c>
      <c r="O4" s="8">
        <f>VLOOKUP($A4,Delhi_Sales!$A$4:$Q$15,1+N$1,0)</f>
        <v>19</v>
      </c>
      <c r="P4" s="8">
        <f>VLOOKUP($A4,'Stock Transfer'!$A$2:$AE$12,16+N$1,0)</f>
        <v>15</v>
      </c>
      <c r="Q4" s="8">
        <f>N4-O4+P4</f>
        <v>36</v>
      </c>
      <c r="R4" s="8">
        <f>MAX(0,Q4)</f>
        <v>36</v>
      </c>
      <c r="S4" s="8">
        <f>VLOOKUP($A4,Delhi_Sales!$A$4:$Q$15,1+R$1,0)</f>
        <v>24</v>
      </c>
      <c r="T4" s="8">
        <f>VLOOKUP($A4,'Stock Transfer'!$A$2:$AE$12,16+R$1,0)</f>
        <v>17</v>
      </c>
      <c r="U4" s="8">
        <f>R4-S4+T4</f>
        <v>29</v>
      </c>
      <c r="V4" s="8">
        <f>MAX(0,U4)</f>
        <v>29</v>
      </c>
      <c r="W4" s="8">
        <f>VLOOKUP($A4,Delhi_Sales!$A$4:$Q$15,1+V$1,0)</f>
        <v>22</v>
      </c>
      <c r="X4" s="8">
        <f>VLOOKUP($A4,'Stock Transfer'!$A$2:$AE$12,16+V$1,0)</f>
        <v>22</v>
      </c>
      <c r="Y4" s="8">
        <f>V4-W4+X4</f>
        <v>29</v>
      </c>
      <c r="Z4" s="8">
        <f>MAX(0,Y4)</f>
        <v>29</v>
      </c>
      <c r="AA4" s="8">
        <f>VLOOKUP($A4,Delhi_Sales!$A$4:$Q$15,1+Z$1,0)</f>
        <v>19</v>
      </c>
      <c r="AB4" s="8">
        <f>VLOOKUP($A4,'Stock Transfer'!$A$2:$AE$12,16+Z$1,0)</f>
        <v>19</v>
      </c>
      <c r="AC4" s="8">
        <f>Z4-AA4+AB4</f>
        <v>29</v>
      </c>
      <c r="AD4" s="8">
        <f>MAX(0,AC4)</f>
        <v>29</v>
      </c>
      <c r="AE4" s="8">
        <f>VLOOKUP($A4,Delhi_Sales!$A$4:$Q$15,1+AD$1,0)</f>
        <v>18</v>
      </c>
      <c r="AF4" s="8">
        <f>VLOOKUP($A4,'Stock Transfer'!$A$2:$AE$12,16+AD$1,0)</f>
        <v>19</v>
      </c>
      <c r="AG4" s="8">
        <f>AD4-AE4+AF4</f>
        <v>30</v>
      </c>
      <c r="AH4" s="8">
        <f>MAX(0,AG4)</f>
        <v>30</v>
      </c>
      <c r="AI4" s="8">
        <f>VLOOKUP($A4,Delhi_Sales!$A$4:$Q$15,1+AH$1,0)</f>
        <v>20</v>
      </c>
      <c r="AJ4" s="8">
        <f>VLOOKUP($A4,'Stock Transfer'!$A$2:$AE$12,16+AH$1,0)</f>
        <v>13</v>
      </c>
      <c r="AK4" s="8">
        <f>AH4-AI4+AJ4</f>
        <v>23</v>
      </c>
      <c r="AL4" s="8">
        <f>MAX(0,AK4)</f>
        <v>23</v>
      </c>
      <c r="AM4" s="8">
        <f>VLOOKUP($A4,Delhi_Sales!$A$4:$Q$15,1+AL$1,0)</f>
        <v>21</v>
      </c>
      <c r="AN4" s="8">
        <f>VLOOKUP($A4,'Stock Transfer'!$A$2:$AE$12,16+AL$1,0)</f>
        <v>17</v>
      </c>
      <c r="AO4" s="8">
        <f>AL4-AM4+AN4</f>
        <v>19</v>
      </c>
      <c r="AP4" s="8">
        <f>MAX(0,AO4)</f>
        <v>19</v>
      </c>
      <c r="AQ4" s="8">
        <f>VLOOKUP($A4,Delhi_Sales!$A$4:$Q$15,1+AP$1,0)</f>
        <v>23</v>
      </c>
      <c r="AR4" s="8">
        <f>VLOOKUP($A4,'Stock Transfer'!$A$2:$AE$12,16+AP$1,0)</f>
        <v>14</v>
      </c>
      <c r="AS4" s="8">
        <f>AP4-AQ4+AR4</f>
        <v>10</v>
      </c>
      <c r="AT4" s="8">
        <f>MAX(0,AS4)</f>
        <v>10</v>
      </c>
      <c r="AU4" s="8">
        <f>VLOOKUP($A4,Delhi_Sales!$A$4:$Q$15,1+AT$1,0)</f>
        <v>23</v>
      </c>
      <c r="AV4" s="8">
        <f>VLOOKUP($A4,'Stock Transfer'!$A$2:$AE$12,16+AT$1,0)</f>
        <v>23</v>
      </c>
      <c r="AW4" s="8">
        <f>AT4-AU4+AV4</f>
        <v>10</v>
      </c>
      <c r="AX4" s="8">
        <f>MAX(0,AW4)</f>
        <v>10</v>
      </c>
      <c r="AY4" s="8">
        <f>VLOOKUP($A4,Delhi_Sales!$A$4:$Q$15,1+AX$1,0)</f>
        <v>24</v>
      </c>
      <c r="AZ4" s="8">
        <f>VLOOKUP($A4,'Stock Transfer'!$A$2:$AE$12,16+AX$1,0)</f>
        <v>23</v>
      </c>
      <c r="BA4" s="8">
        <f>AX4-AY4+AZ4</f>
        <v>9</v>
      </c>
      <c r="BB4" s="8">
        <f>MAX(0,BA4)</f>
        <v>9</v>
      </c>
      <c r="BC4" s="8">
        <f>VLOOKUP($A4,Delhi_Sales!$A$4:$Q$15,1+BB$1,0)</f>
        <v>22</v>
      </c>
      <c r="BD4" s="8">
        <f>VLOOKUP($A4,'Stock Transfer'!$A$2:$AE$12,16+BB$1,0)</f>
        <v>23</v>
      </c>
      <c r="BE4" s="8">
        <f>BB4-BC4+BD4</f>
        <v>10</v>
      </c>
      <c r="BF4" s="8">
        <f>MAX(0,BE4)</f>
        <v>10</v>
      </c>
      <c r="BG4" s="8">
        <f>VLOOKUP($A4,Delhi_Sales!$A$4:$Q$15,1+BF$1,0)</f>
        <v>19</v>
      </c>
      <c r="BH4" s="8">
        <f>VLOOKUP($A4,'Stock Transfer'!$A$2:$AE$12,16+BF$1,0)</f>
        <v>22</v>
      </c>
      <c r="BI4" s="8">
        <f>BF4-BG4+BH4</f>
        <v>13</v>
      </c>
    </row>
    <row r="5" spans="1:61">
      <c r="A5" s="8" t="str">
        <f>'SKU Master'!B3</f>
        <v>S02</v>
      </c>
      <c r="B5" s="8">
        <f>VLOOKUP($A$5,Table_3[#All],4,0)</f>
        <v>35</v>
      </c>
      <c r="C5" s="8">
        <f>VLOOKUP(A5,Delhi_Sales!$A$4:$Q$15,2,0)</f>
        <v>12</v>
      </c>
      <c r="D5" s="8">
        <f>VLOOKUP(A5,'Stock Transfer'!$A$2:$AE$12,17,0)</f>
        <v>13</v>
      </c>
      <c r="E5" s="8">
        <f t="shared" ref="E5:E13" si="0">B5-C5+D5</f>
        <v>36</v>
      </c>
      <c r="F5" s="8">
        <f t="shared" ref="F5:F13" si="1">MAX(0,E5)</f>
        <v>36</v>
      </c>
      <c r="G5" s="8">
        <f>VLOOKUP($A5,Delhi_Sales!$A$4:$Q$15,1+F$1,0)</f>
        <v>9</v>
      </c>
      <c r="H5" s="8">
        <f>VLOOKUP($A5,'Stock Transfer'!$A$2:$AE$12,16+F$1,0)</f>
        <v>10</v>
      </c>
      <c r="I5" s="8">
        <f t="shared" ref="I5:I13" si="2">F5-G5+H5</f>
        <v>37</v>
      </c>
      <c r="J5" s="8">
        <f t="shared" ref="J5:J13" si="3">MAX(0,I5)</f>
        <v>37</v>
      </c>
      <c r="K5" s="8">
        <f>VLOOKUP($A5,Delhi_Sales!$A$4:$Q$15,1+J$1,0)</f>
        <v>10</v>
      </c>
      <c r="L5" s="8">
        <f>VLOOKUP($A5,'Stock Transfer'!$A$2:$AE$12,16+J$1,0)</f>
        <v>7</v>
      </c>
      <c r="M5" s="8">
        <f t="shared" ref="M5:M13" si="4">J5-K5+L5</f>
        <v>34</v>
      </c>
      <c r="N5" s="8">
        <f t="shared" ref="N5:N13" si="5">MAX(0,M5)</f>
        <v>34</v>
      </c>
      <c r="O5" s="8">
        <f>VLOOKUP($A5,Delhi_Sales!$A$4:$Q$15,1+N$1,0)</f>
        <v>10</v>
      </c>
      <c r="P5" s="8">
        <f>VLOOKUP($A5,'Stock Transfer'!$A$2:$AE$12,16+N$1,0)</f>
        <v>7</v>
      </c>
      <c r="Q5" s="8">
        <f t="shared" ref="Q5:Q13" si="6">N5-O5+P5</f>
        <v>31</v>
      </c>
      <c r="R5" s="8">
        <f t="shared" ref="R5:R13" si="7">MAX(0,Q5)</f>
        <v>31</v>
      </c>
      <c r="S5" s="8">
        <f>VLOOKUP($A5,Delhi_Sales!$A$4:$Q$15,1+R$1,0)</f>
        <v>11</v>
      </c>
      <c r="T5" s="8">
        <f>VLOOKUP($A5,'Stock Transfer'!$A$2:$AE$12,16+R$1,0)</f>
        <v>8</v>
      </c>
      <c r="U5" s="8">
        <f t="shared" ref="U5:U13" si="8">R5-S5+T5</f>
        <v>28</v>
      </c>
      <c r="V5" s="8">
        <f t="shared" ref="V5:V13" si="9">MAX(0,U5)</f>
        <v>28</v>
      </c>
      <c r="W5" s="8">
        <f>VLOOKUP($A5,Delhi_Sales!$A$4:$Q$15,1+V$1,0)</f>
        <v>9</v>
      </c>
      <c r="X5" s="8">
        <f>VLOOKUP($A5,'Stock Transfer'!$A$2:$AE$12,16+V$1,0)</f>
        <v>13</v>
      </c>
      <c r="Y5" s="8">
        <f t="shared" ref="Y5:Y13" si="10">V5-W5+X5</f>
        <v>32</v>
      </c>
      <c r="Z5" s="8">
        <f t="shared" ref="Z5:Z13" si="11">MAX(0,Y5)</f>
        <v>32</v>
      </c>
      <c r="AA5" s="8">
        <f>VLOOKUP($A5,Delhi_Sales!$A$4:$Q$15,1+Z$1,0)</f>
        <v>11</v>
      </c>
      <c r="AB5" s="8">
        <f>VLOOKUP($A5,'Stock Transfer'!$A$2:$AE$12,16+Z$1,0)</f>
        <v>12</v>
      </c>
      <c r="AC5" s="8">
        <f t="shared" ref="AC5:AC13" si="12">Z5-AA5+AB5</f>
        <v>33</v>
      </c>
      <c r="AD5" s="8">
        <f t="shared" ref="AD5:AD13" si="13">MAX(0,AC5)</f>
        <v>33</v>
      </c>
      <c r="AE5" s="8">
        <f>VLOOKUP($A5,Delhi_Sales!$A$4:$Q$15,1+AD$1,0)</f>
        <v>9</v>
      </c>
      <c r="AF5" s="8">
        <f>VLOOKUP($A5,'Stock Transfer'!$A$2:$AE$12,16+AD$1,0)</f>
        <v>12</v>
      </c>
      <c r="AG5" s="8">
        <f t="shared" ref="AG5:AG13" si="14">AD5-AE5+AF5</f>
        <v>36</v>
      </c>
      <c r="AH5" s="8">
        <f t="shared" ref="AH5:AH13" si="15">MAX(0,AG5)</f>
        <v>36</v>
      </c>
      <c r="AI5" s="8">
        <f>VLOOKUP($A5,Delhi_Sales!$A$4:$Q$15,1+AH$1,0)</f>
        <v>9</v>
      </c>
      <c r="AJ5" s="8">
        <f>VLOOKUP($A5,'Stock Transfer'!$A$2:$AE$12,16+AH$1,0)</f>
        <v>8</v>
      </c>
      <c r="AK5" s="8">
        <f t="shared" ref="AK5:AK13" si="16">AH5-AI5+AJ5</f>
        <v>35</v>
      </c>
      <c r="AL5" s="8">
        <f t="shared" ref="AL5:AL13" si="17">MAX(0,AK5)</f>
        <v>35</v>
      </c>
      <c r="AM5" s="8">
        <f>VLOOKUP($A5,Delhi_Sales!$A$4:$Q$15,1+AL$1,0)</f>
        <v>9</v>
      </c>
      <c r="AN5" s="8">
        <f>VLOOKUP($A5,'Stock Transfer'!$A$2:$AE$12,16+AL$1,0)</f>
        <v>7</v>
      </c>
      <c r="AO5" s="8">
        <f t="shared" ref="AO5:AO13" si="18">AL5-AM5+AN5</f>
        <v>33</v>
      </c>
      <c r="AP5" s="8">
        <f t="shared" ref="AP5:AP13" si="19">MAX(0,AO5)</f>
        <v>33</v>
      </c>
      <c r="AQ5" s="8">
        <f>VLOOKUP($A5,Delhi_Sales!$A$4:$Q$15,1+AP$1,0)</f>
        <v>13</v>
      </c>
      <c r="AR5" s="8">
        <f>VLOOKUP($A5,'Stock Transfer'!$A$2:$AE$12,16+AP$1,0)</f>
        <v>7</v>
      </c>
      <c r="AS5" s="8">
        <f t="shared" ref="AS5:AS13" si="20">AP5-AQ5+AR5</f>
        <v>27</v>
      </c>
      <c r="AT5" s="8">
        <f t="shared" ref="AT5:AT13" si="21">MAX(0,AS5)</f>
        <v>27</v>
      </c>
      <c r="AU5" s="8">
        <f>VLOOKUP($A5,Delhi_Sales!$A$4:$Q$15,1+AT$1,0)</f>
        <v>10</v>
      </c>
      <c r="AV5" s="8">
        <f>VLOOKUP($A5,'Stock Transfer'!$A$2:$AE$12,16+AT$1,0)</f>
        <v>10</v>
      </c>
      <c r="AW5" s="8">
        <f t="shared" ref="AW5:AW13" si="22">AT5-AU5+AV5</f>
        <v>27</v>
      </c>
      <c r="AX5" s="8">
        <f t="shared" ref="AX5:AX13" si="23">MAX(0,AW5)</f>
        <v>27</v>
      </c>
      <c r="AY5" s="8">
        <f>VLOOKUP($A5,Delhi_Sales!$A$4:$Q$15,1+AX$1,0)</f>
        <v>9</v>
      </c>
      <c r="AZ5" s="8">
        <f>VLOOKUP($A5,'Stock Transfer'!$A$2:$AE$12,16+AX$1,0)</f>
        <v>8</v>
      </c>
      <c r="BA5" s="8">
        <f t="shared" ref="BA5:BA13" si="24">AX5-AY5+AZ5</f>
        <v>26</v>
      </c>
      <c r="BB5" s="8">
        <f t="shared" ref="BB5:BB13" si="25">MAX(0,BA5)</f>
        <v>26</v>
      </c>
      <c r="BC5" s="8">
        <f>VLOOKUP($A5,Delhi_Sales!$A$4:$Q$15,1+BB$1,0)</f>
        <v>12</v>
      </c>
      <c r="BD5" s="8">
        <f>VLOOKUP($A5,'Stock Transfer'!$A$2:$AE$12,16+BB$1,0)</f>
        <v>8</v>
      </c>
      <c r="BE5" s="8">
        <f t="shared" ref="BE5:BE13" si="26">BB5-BC5+BD5</f>
        <v>22</v>
      </c>
      <c r="BF5" s="8">
        <f t="shared" ref="BF5:BF13" si="27">MAX(0,BE5)</f>
        <v>22</v>
      </c>
      <c r="BG5" s="8">
        <f>VLOOKUP($A5,Delhi_Sales!$A$4:$Q$15,1+BF$1,0)</f>
        <v>11</v>
      </c>
      <c r="BH5" s="8">
        <f>VLOOKUP($A5,'Stock Transfer'!$A$2:$AE$12,16+BF$1,0)</f>
        <v>12</v>
      </c>
      <c r="BI5" s="8">
        <f t="shared" ref="BI5:BI13" si="28">BF5-BG5+BH5</f>
        <v>23</v>
      </c>
    </row>
    <row r="6" spans="1:61">
      <c r="A6" s="8" t="str">
        <f>'SKU Master'!B4</f>
        <v>S03</v>
      </c>
      <c r="B6" s="8">
        <f>VLOOKUP($A$6,Table_3[#All],4,0)</f>
        <v>20</v>
      </c>
      <c r="C6" s="8">
        <f>VLOOKUP(A6,Delhi_Sales!$A$4:$Q$15,2,0)</f>
        <v>8</v>
      </c>
      <c r="D6" s="8">
        <f>VLOOKUP(A6,'Stock Transfer'!$A$2:$AE$12,17,0)</f>
        <v>9</v>
      </c>
      <c r="E6" s="8">
        <f t="shared" si="0"/>
        <v>21</v>
      </c>
      <c r="F6" s="8">
        <f t="shared" si="1"/>
        <v>21</v>
      </c>
      <c r="G6" s="8">
        <f>VLOOKUP($A6,Delhi_Sales!$A$4:$Q$15,1+F$1,0)</f>
        <v>6</v>
      </c>
      <c r="H6" s="8">
        <f>VLOOKUP($A6,'Stock Transfer'!$A$2:$AE$12,16+F$1,0)</f>
        <v>8</v>
      </c>
      <c r="I6" s="8">
        <f t="shared" si="2"/>
        <v>23</v>
      </c>
      <c r="J6" s="8">
        <f t="shared" si="3"/>
        <v>23</v>
      </c>
      <c r="K6" s="8">
        <f>VLOOKUP($A6,Delhi_Sales!$A$4:$Q$15,1+J$1,0)</f>
        <v>9</v>
      </c>
      <c r="L6" s="8">
        <f>VLOOKUP($A6,'Stock Transfer'!$A$2:$AE$12,16+J$1,0)</f>
        <v>7</v>
      </c>
      <c r="M6" s="8">
        <f t="shared" si="4"/>
        <v>21</v>
      </c>
      <c r="N6" s="8">
        <f t="shared" si="5"/>
        <v>21</v>
      </c>
      <c r="O6" s="8">
        <f>VLOOKUP($A6,Delhi_Sales!$A$4:$Q$15,1+N$1,0)</f>
        <v>9</v>
      </c>
      <c r="P6" s="8">
        <f>VLOOKUP($A6,'Stock Transfer'!$A$2:$AE$12,16+N$1,0)</f>
        <v>7</v>
      </c>
      <c r="Q6" s="8">
        <f t="shared" si="6"/>
        <v>19</v>
      </c>
      <c r="R6" s="8">
        <f t="shared" si="7"/>
        <v>19</v>
      </c>
      <c r="S6" s="8">
        <f>VLOOKUP($A6,Delhi_Sales!$A$4:$Q$15,1+R$1,0)</f>
        <v>8</v>
      </c>
      <c r="T6" s="8">
        <f>VLOOKUP($A6,'Stock Transfer'!$A$2:$AE$12,16+R$1,0)</f>
        <v>7</v>
      </c>
      <c r="U6" s="8">
        <f t="shared" si="8"/>
        <v>18</v>
      </c>
      <c r="V6" s="8">
        <f t="shared" si="9"/>
        <v>18</v>
      </c>
      <c r="W6" s="8">
        <f>VLOOKUP($A6,Delhi_Sales!$A$4:$Q$15,1+V$1,0)</f>
        <v>9</v>
      </c>
      <c r="X6" s="8">
        <f>VLOOKUP($A6,'Stock Transfer'!$A$2:$AE$12,16+V$1,0)</f>
        <v>10</v>
      </c>
      <c r="Y6" s="8">
        <f t="shared" si="10"/>
        <v>19</v>
      </c>
      <c r="Z6" s="8">
        <f t="shared" si="11"/>
        <v>19</v>
      </c>
      <c r="AA6" s="8">
        <f>VLOOKUP($A6,Delhi_Sales!$A$4:$Q$15,1+Z$1,0)</f>
        <v>6</v>
      </c>
      <c r="AB6" s="8">
        <f>VLOOKUP($A6,'Stock Transfer'!$A$2:$AE$12,16+Z$1,0)</f>
        <v>8</v>
      </c>
      <c r="AC6" s="8">
        <f t="shared" si="12"/>
        <v>21</v>
      </c>
      <c r="AD6" s="8">
        <f t="shared" si="13"/>
        <v>21</v>
      </c>
      <c r="AE6" s="8">
        <f>VLOOKUP($A6,Delhi_Sales!$A$4:$Q$15,1+AD$1,0)</f>
        <v>8</v>
      </c>
      <c r="AF6" s="8">
        <f>VLOOKUP($A6,'Stock Transfer'!$A$2:$AE$12,16+AD$1,0)</f>
        <v>8</v>
      </c>
      <c r="AG6" s="8">
        <f t="shared" si="14"/>
        <v>21</v>
      </c>
      <c r="AH6" s="8">
        <f t="shared" si="15"/>
        <v>21</v>
      </c>
      <c r="AI6" s="8">
        <f>VLOOKUP($A6,Delhi_Sales!$A$4:$Q$15,1+AH$1,0)</f>
        <v>7</v>
      </c>
      <c r="AJ6" s="8">
        <f>VLOOKUP($A6,'Stock Transfer'!$A$2:$AE$12,16+AH$1,0)</f>
        <v>8</v>
      </c>
      <c r="AK6" s="8">
        <f t="shared" si="16"/>
        <v>22</v>
      </c>
      <c r="AL6" s="8">
        <f t="shared" si="17"/>
        <v>22</v>
      </c>
      <c r="AM6" s="8">
        <f>VLOOKUP($A6,Delhi_Sales!$A$4:$Q$15,1+AL$1,0)</f>
        <v>9</v>
      </c>
      <c r="AN6" s="8">
        <f>VLOOKUP($A6,'Stock Transfer'!$A$2:$AE$12,16+AL$1,0)</f>
        <v>9</v>
      </c>
      <c r="AO6" s="8">
        <f t="shared" si="18"/>
        <v>22</v>
      </c>
      <c r="AP6" s="8">
        <f t="shared" si="19"/>
        <v>22</v>
      </c>
      <c r="AQ6" s="8">
        <f>VLOOKUP($A6,Delhi_Sales!$A$4:$Q$15,1+AP$1,0)</f>
        <v>8</v>
      </c>
      <c r="AR6" s="8">
        <f>VLOOKUP($A6,'Stock Transfer'!$A$2:$AE$12,16+AP$1,0)</f>
        <v>7</v>
      </c>
      <c r="AS6" s="8">
        <f t="shared" si="20"/>
        <v>21</v>
      </c>
      <c r="AT6" s="8">
        <f t="shared" si="21"/>
        <v>21</v>
      </c>
      <c r="AU6" s="8">
        <f>VLOOKUP($A6,Delhi_Sales!$A$4:$Q$15,1+AT$1,0)</f>
        <v>8</v>
      </c>
      <c r="AV6" s="8">
        <f>VLOOKUP($A6,'Stock Transfer'!$A$2:$AE$12,16+AT$1,0)</f>
        <v>7</v>
      </c>
      <c r="AW6" s="8">
        <f t="shared" si="22"/>
        <v>20</v>
      </c>
      <c r="AX6" s="8">
        <f t="shared" si="23"/>
        <v>20</v>
      </c>
      <c r="AY6" s="8">
        <f>VLOOKUP($A6,Delhi_Sales!$A$4:$Q$15,1+AX$1,0)</f>
        <v>6</v>
      </c>
      <c r="AZ6" s="8">
        <f>VLOOKUP($A6,'Stock Transfer'!$A$2:$AE$12,16+AX$1,0)</f>
        <v>8</v>
      </c>
      <c r="BA6" s="8">
        <f t="shared" si="24"/>
        <v>22</v>
      </c>
      <c r="BB6" s="8">
        <f t="shared" si="25"/>
        <v>22</v>
      </c>
      <c r="BC6" s="8">
        <f>VLOOKUP($A6,Delhi_Sales!$A$4:$Q$15,1+BB$1,0)</f>
        <v>6</v>
      </c>
      <c r="BD6" s="8">
        <f>VLOOKUP($A6,'Stock Transfer'!$A$2:$AE$12,16+BB$1,0)</f>
        <v>6</v>
      </c>
      <c r="BE6" s="8">
        <f t="shared" si="26"/>
        <v>22</v>
      </c>
      <c r="BF6" s="8">
        <f t="shared" si="27"/>
        <v>22</v>
      </c>
      <c r="BG6" s="8">
        <f>VLOOKUP($A6,Delhi_Sales!$A$4:$Q$15,1+BF$1,0)</f>
        <v>8</v>
      </c>
      <c r="BH6" s="8">
        <f>VLOOKUP($A6,'Stock Transfer'!$A$2:$AE$12,16+BF$1,0)</f>
        <v>7</v>
      </c>
      <c r="BI6" s="8">
        <f t="shared" si="28"/>
        <v>21</v>
      </c>
    </row>
    <row r="7" spans="1:61">
      <c r="A7" s="8" t="str">
        <f>'SKU Master'!B5</f>
        <v>S04</v>
      </c>
      <c r="B7" s="8">
        <f>VLOOKUP($A$7,Table_3[#All],4,0)</f>
        <v>15</v>
      </c>
      <c r="C7" s="8">
        <f>VLOOKUP(A7,Delhi_Sales!$A$4:$Q$15,2,0)</f>
        <v>5</v>
      </c>
      <c r="D7" s="8">
        <f>VLOOKUP(A7,'Stock Transfer'!$A$2:$AE$12,17,0)</f>
        <v>7</v>
      </c>
      <c r="E7" s="8">
        <f t="shared" si="0"/>
        <v>17</v>
      </c>
      <c r="F7" s="8">
        <f t="shared" si="1"/>
        <v>17</v>
      </c>
      <c r="G7" s="8">
        <f>VLOOKUP($A7,Delhi_Sales!$A$4:$Q$15,1+F$1,0)</f>
        <v>5</v>
      </c>
      <c r="H7" s="8">
        <f>VLOOKUP($A7,'Stock Transfer'!$A$2:$AE$12,16+F$1,0)</f>
        <v>6</v>
      </c>
      <c r="I7" s="8">
        <f t="shared" si="2"/>
        <v>18</v>
      </c>
      <c r="J7" s="8">
        <f t="shared" si="3"/>
        <v>18</v>
      </c>
      <c r="K7" s="8">
        <f>VLOOKUP($A7,Delhi_Sales!$A$4:$Q$15,1+J$1,0)</f>
        <v>5</v>
      </c>
      <c r="L7" s="8">
        <f>VLOOKUP($A7,'Stock Transfer'!$A$2:$AE$12,16+J$1,0)</f>
        <v>8</v>
      </c>
      <c r="M7" s="8">
        <f t="shared" si="4"/>
        <v>21</v>
      </c>
      <c r="N7" s="8">
        <f t="shared" si="5"/>
        <v>21</v>
      </c>
      <c r="O7" s="8">
        <f>VLOOKUP($A7,Delhi_Sales!$A$4:$Q$15,1+N$1,0)</f>
        <v>6</v>
      </c>
      <c r="P7" s="8">
        <f>VLOOKUP($A7,'Stock Transfer'!$A$2:$AE$12,16+N$1,0)</f>
        <v>5</v>
      </c>
      <c r="Q7" s="8">
        <f t="shared" si="6"/>
        <v>20</v>
      </c>
      <c r="R7" s="8">
        <f t="shared" si="7"/>
        <v>20</v>
      </c>
      <c r="S7" s="8">
        <f>VLOOKUP($A7,Delhi_Sales!$A$4:$Q$15,1+R$1,0)</f>
        <v>8</v>
      </c>
      <c r="T7" s="8">
        <f>VLOOKUP($A7,'Stock Transfer'!$A$2:$AE$12,16+R$1,0)</f>
        <v>7</v>
      </c>
      <c r="U7" s="8">
        <f t="shared" si="8"/>
        <v>19</v>
      </c>
      <c r="V7" s="8">
        <f t="shared" si="9"/>
        <v>19</v>
      </c>
      <c r="W7" s="8">
        <f>VLOOKUP($A7,Delhi_Sales!$A$4:$Q$15,1+V$1,0)</f>
        <v>7</v>
      </c>
      <c r="X7" s="8">
        <f>VLOOKUP($A7,'Stock Transfer'!$A$2:$AE$12,16+V$1,0)</f>
        <v>5</v>
      </c>
      <c r="Y7" s="8">
        <f t="shared" si="10"/>
        <v>17</v>
      </c>
      <c r="Z7" s="8">
        <f t="shared" si="11"/>
        <v>17</v>
      </c>
      <c r="AA7" s="8">
        <f>VLOOKUP($A7,Delhi_Sales!$A$4:$Q$15,1+Z$1,0)</f>
        <v>6</v>
      </c>
      <c r="AB7" s="8">
        <f>VLOOKUP($A7,'Stock Transfer'!$A$2:$AE$12,16+Z$1,0)</f>
        <v>5</v>
      </c>
      <c r="AC7" s="8">
        <f t="shared" si="12"/>
        <v>16</v>
      </c>
      <c r="AD7" s="8">
        <f t="shared" si="13"/>
        <v>16</v>
      </c>
      <c r="AE7" s="8">
        <f>VLOOKUP($A7,Delhi_Sales!$A$4:$Q$15,1+AD$1,0)</f>
        <v>6</v>
      </c>
      <c r="AF7" s="8">
        <f>VLOOKUP($A7,'Stock Transfer'!$A$2:$AE$12,16+AD$1,0)</f>
        <v>6</v>
      </c>
      <c r="AG7" s="8">
        <f t="shared" si="14"/>
        <v>16</v>
      </c>
      <c r="AH7" s="8">
        <f t="shared" si="15"/>
        <v>16</v>
      </c>
      <c r="AI7" s="8">
        <f>VLOOKUP($A7,Delhi_Sales!$A$4:$Q$15,1+AH$1,0)</f>
        <v>6</v>
      </c>
      <c r="AJ7" s="8">
        <f>VLOOKUP($A7,'Stock Transfer'!$A$2:$AE$12,16+AH$1,0)</f>
        <v>5</v>
      </c>
      <c r="AK7" s="8">
        <f t="shared" si="16"/>
        <v>15</v>
      </c>
      <c r="AL7" s="8">
        <f t="shared" si="17"/>
        <v>15</v>
      </c>
      <c r="AM7" s="8">
        <f>VLOOKUP($A7,Delhi_Sales!$A$4:$Q$15,1+AL$1,0)</f>
        <v>5</v>
      </c>
      <c r="AN7" s="8">
        <f>VLOOKUP($A7,'Stock Transfer'!$A$2:$AE$12,16+AL$1,0)</f>
        <v>7</v>
      </c>
      <c r="AO7" s="8">
        <f t="shared" si="18"/>
        <v>17</v>
      </c>
      <c r="AP7" s="8">
        <f t="shared" si="19"/>
        <v>17</v>
      </c>
      <c r="AQ7" s="8">
        <f>VLOOKUP($A7,Delhi_Sales!$A$4:$Q$15,1+AP$1,0)</f>
        <v>5</v>
      </c>
      <c r="AR7" s="8">
        <f>VLOOKUP($A7,'Stock Transfer'!$A$2:$AE$12,16+AP$1,0)</f>
        <v>7</v>
      </c>
      <c r="AS7" s="8">
        <f t="shared" si="20"/>
        <v>19</v>
      </c>
      <c r="AT7" s="8">
        <f t="shared" si="21"/>
        <v>19</v>
      </c>
      <c r="AU7" s="8">
        <f>VLOOKUP($A7,Delhi_Sales!$A$4:$Q$15,1+AT$1,0)</f>
        <v>5</v>
      </c>
      <c r="AV7" s="8">
        <f>VLOOKUP($A7,'Stock Transfer'!$A$2:$AE$12,16+AT$1,0)</f>
        <v>7</v>
      </c>
      <c r="AW7" s="8">
        <f t="shared" si="22"/>
        <v>21</v>
      </c>
      <c r="AX7" s="8">
        <f t="shared" si="23"/>
        <v>21</v>
      </c>
      <c r="AY7" s="8">
        <f>VLOOKUP($A7,Delhi_Sales!$A$4:$Q$15,1+AX$1,0)</f>
        <v>6</v>
      </c>
      <c r="AZ7" s="8">
        <f>VLOOKUP($A7,'Stock Transfer'!$A$2:$AE$12,16+AX$1,0)</f>
        <v>6</v>
      </c>
      <c r="BA7" s="8">
        <f t="shared" si="24"/>
        <v>21</v>
      </c>
      <c r="BB7" s="8">
        <f t="shared" si="25"/>
        <v>21</v>
      </c>
      <c r="BC7" s="8">
        <f>VLOOKUP($A7,Delhi_Sales!$A$4:$Q$15,1+BB$1,0)</f>
        <v>6</v>
      </c>
      <c r="BD7" s="8">
        <f>VLOOKUP($A7,'Stock Transfer'!$A$2:$AE$12,16+BB$1,0)</f>
        <v>5</v>
      </c>
      <c r="BE7" s="8">
        <f t="shared" si="26"/>
        <v>20</v>
      </c>
      <c r="BF7" s="8">
        <f t="shared" si="27"/>
        <v>20</v>
      </c>
      <c r="BG7" s="8">
        <f>VLOOKUP($A7,Delhi_Sales!$A$4:$Q$15,1+BF$1,0)</f>
        <v>6</v>
      </c>
      <c r="BH7" s="8">
        <f>VLOOKUP($A7,'Stock Transfer'!$A$2:$AE$12,16+BF$1,0)</f>
        <v>7</v>
      </c>
      <c r="BI7" s="8">
        <f t="shared" si="28"/>
        <v>21</v>
      </c>
    </row>
    <row r="8" spans="1:61">
      <c r="A8" s="8" t="str">
        <f>'SKU Master'!B6</f>
        <v>S05</v>
      </c>
      <c r="B8" s="8">
        <f>VLOOKUP($A$8,Table_3[#All],4,0)</f>
        <v>8</v>
      </c>
      <c r="C8" s="8">
        <f>VLOOKUP(A8,Delhi_Sales!$A$4:$Q$15,2,0)</f>
        <v>5</v>
      </c>
      <c r="D8" s="8">
        <f>VLOOKUP(A8,'Stock Transfer'!$A$2:$AE$12,17,0)</f>
        <v>6</v>
      </c>
      <c r="E8" s="8">
        <f t="shared" si="0"/>
        <v>9</v>
      </c>
      <c r="F8" s="8">
        <f t="shared" si="1"/>
        <v>9</v>
      </c>
      <c r="G8" s="8">
        <f>VLOOKUP($A8,Delhi_Sales!$A$4:$Q$15,1+F$1,0)</f>
        <v>5</v>
      </c>
      <c r="H8" s="8">
        <f>VLOOKUP($A8,'Stock Transfer'!$A$2:$AE$12,16+F$1,0)</f>
        <v>5</v>
      </c>
      <c r="I8" s="8">
        <f t="shared" si="2"/>
        <v>9</v>
      </c>
      <c r="J8" s="8">
        <f t="shared" si="3"/>
        <v>9</v>
      </c>
      <c r="K8" s="8">
        <f>VLOOKUP($A8,Delhi_Sales!$A$4:$Q$15,1+J$1,0)</f>
        <v>4</v>
      </c>
      <c r="L8" s="8">
        <f>VLOOKUP($A8,'Stock Transfer'!$A$2:$AE$12,16+J$1,0)</f>
        <v>6</v>
      </c>
      <c r="M8" s="8">
        <f t="shared" si="4"/>
        <v>11</v>
      </c>
      <c r="N8" s="8">
        <f t="shared" si="5"/>
        <v>11</v>
      </c>
      <c r="O8" s="8">
        <f>VLOOKUP($A8,Delhi_Sales!$A$4:$Q$15,1+N$1,0)</f>
        <v>4</v>
      </c>
      <c r="P8" s="8">
        <f>VLOOKUP($A8,'Stock Transfer'!$A$2:$AE$12,16+N$1,0)</f>
        <v>6</v>
      </c>
      <c r="Q8" s="8">
        <f t="shared" si="6"/>
        <v>13</v>
      </c>
      <c r="R8" s="8">
        <f t="shared" si="7"/>
        <v>13</v>
      </c>
      <c r="S8" s="8">
        <f>VLOOKUP($A8,Delhi_Sales!$A$4:$Q$15,1+R$1,0)</f>
        <v>4</v>
      </c>
      <c r="T8" s="8">
        <f>VLOOKUP($A8,'Stock Transfer'!$A$2:$AE$12,16+R$1,0)</f>
        <v>4</v>
      </c>
      <c r="U8" s="8">
        <f t="shared" si="8"/>
        <v>13</v>
      </c>
      <c r="V8" s="8">
        <f t="shared" si="9"/>
        <v>13</v>
      </c>
      <c r="W8" s="8">
        <f>VLOOKUP($A8,Delhi_Sales!$A$4:$Q$15,1+V$1,0)</f>
        <v>4</v>
      </c>
      <c r="X8" s="8">
        <f>VLOOKUP($A8,'Stock Transfer'!$A$2:$AE$12,16+V$1,0)</f>
        <v>6</v>
      </c>
      <c r="Y8" s="8">
        <f t="shared" si="10"/>
        <v>15</v>
      </c>
      <c r="Z8" s="8">
        <f t="shared" si="11"/>
        <v>15</v>
      </c>
      <c r="AA8" s="8">
        <f>VLOOKUP($A8,Delhi_Sales!$A$4:$Q$15,1+Z$1,0)</f>
        <v>3</v>
      </c>
      <c r="AB8" s="8">
        <f>VLOOKUP($A8,'Stock Transfer'!$A$2:$AE$12,16+Z$1,0)</f>
        <v>5</v>
      </c>
      <c r="AC8" s="8">
        <f t="shared" si="12"/>
        <v>17</v>
      </c>
      <c r="AD8" s="8">
        <f t="shared" si="13"/>
        <v>17</v>
      </c>
      <c r="AE8" s="8">
        <f>VLOOKUP($A8,Delhi_Sales!$A$4:$Q$15,1+AD$1,0)</f>
        <v>3</v>
      </c>
      <c r="AF8" s="8">
        <f>VLOOKUP($A8,'Stock Transfer'!$A$2:$AE$12,16+AD$1,0)</f>
        <v>4</v>
      </c>
      <c r="AG8" s="8">
        <f t="shared" si="14"/>
        <v>18</v>
      </c>
      <c r="AH8" s="8">
        <f t="shared" si="15"/>
        <v>18</v>
      </c>
      <c r="AI8" s="8">
        <f>VLOOKUP($A8,Delhi_Sales!$A$4:$Q$15,1+AH$1,0)</f>
        <v>4</v>
      </c>
      <c r="AJ8" s="8">
        <f>VLOOKUP($A8,'Stock Transfer'!$A$2:$AE$12,16+AH$1,0)</f>
        <v>4</v>
      </c>
      <c r="AK8" s="8">
        <f t="shared" si="16"/>
        <v>18</v>
      </c>
      <c r="AL8" s="8">
        <f t="shared" si="17"/>
        <v>18</v>
      </c>
      <c r="AM8" s="8">
        <f>VLOOKUP($A8,Delhi_Sales!$A$4:$Q$15,1+AL$1,0)</f>
        <v>4</v>
      </c>
      <c r="AN8" s="8">
        <f>VLOOKUP($A8,'Stock Transfer'!$A$2:$AE$12,16+AL$1,0)</f>
        <v>3</v>
      </c>
      <c r="AO8" s="8">
        <f t="shared" si="18"/>
        <v>17</v>
      </c>
      <c r="AP8" s="8">
        <f t="shared" si="19"/>
        <v>17</v>
      </c>
      <c r="AQ8" s="8">
        <f>VLOOKUP($A8,Delhi_Sales!$A$4:$Q$15,1+AP$1,0)</f>
        <v>4</v>
      </c>
      <c r="AR8" s="8">
        <f>VLOOKUP($A8,'Stock Transfer'!$A$2:$AE$12,16+AP$1,0)</f>
        <v>3</v>
      </c>
      <c r="AS8" s="8">
        <f t="shared" si="20"/>
        <v>16</v>
      </c>
      <c r="AT8" s="8">
        <f t="shared" si="21"/>
        <v>16</v>
      </c>
      <c r="AU8" s="8">
        <f>VLOOKUP($A8,Delhi_Sales!$A$4:$Q$15,1+AT$1,0)</f>
        <v>3</v>
      </c>
      <c r="AV8" s="8">
        <f>VLOOKUP($A8,'Stock Transfer'!$A$2:$AE$12,16+AT$1,0)</f>
        <v>4</v>
      </c>
      <c r="AW8" s="8">
        <f t="shared" si="22"/>
        <v>17</v>
      </c>
      <c r="AX8" s="8">
        <f t="shared" si="23"/>
        <v>17</v>
      </c>
      <c r="AY8" s="8">
        <f>VLOOKUP($A8,Delhi_Sales!$A$4:$Q$15,1+AX$1,0)</f>
        <v>4</v>
      </c>
      <c r="AZ8" s="8">
        <f>VLOOKUP($A8,'Stock Transfer'!$A$2:$AE$12,16+AX$1,0)</f>
        <v>5</v>
      </c>
      <c r="BA8" s="8">
        <f t="shared" si="24"/>
        <v>18</v>
      </c>
      <c r="BB8" s="8">
        <f t="shared" si="25"/>
        <v>18</v>
      </c>
      <c r="BC8" s="8">
        <f>VLOOKUP($A8,Delhi_Sales!$A$4:$Q$15,1+BB$1,0)</f>
        <v>4</v>
      </c>
      <c r="BD8" s="8">
        <f>VLOOKUP($A8,'Stock Transfer'!$A$2:$AE$12,16+BB$1,0)</f>
        <v>4</v>
      </c>
      <c r="BE8" s="8">
        <f t="shared" si="26"/>
        <v>18</v>
      </c>
      <c r="BF8" s="8">
        <f t="shared" si="27"/>
        <v>18</v>
      </c>
      <c r="BG8" s="8">
        <f>VLOOKUP($A8,Delhi_Sales!$A$4:$Q$15,1+BF$1,0)</f>
        <v>3</v>
      </c>
      <c r="BH8" s="8">
        <f>VLOOKUP($A8,'Stock Transfer'!$A$2:$AE$12,16+BF$1,0)</f>
        <v>5</v>
      </c>
      <c r="BI8" s="8">
        <f t="shared" si="28"/>
        <v>20</v>
      </c>
    </row>
    <row r="9" spans="1:61">
      <c r="A9" s="8" t="str">
        <f>'SKU Master'!B7</f>
        <v>S06</v>
      </c>
      <c r="B9" s="8">
        <f>VLOOKUP($A$9,Table_3[#All],4,0)</f>
        <v>5</v>
      </c>
      <c r="C9" s="8">
        <f>VLOOKUP(A9,Delhi_Sales!$A$4:$Q$15,2,0)</f>
        <v>2</v>
      </c>
      <c r="D9" s="8">
        <f>VLOOKUP(A9,'Stock Transfer'!$A$2:$AE$12,17,0)</f>
        <v>3</v>
      </c>
      <c r="E9" s="8">
        <f t="shared" si="0"/>
        <v>6</v>
      </c>
      <c r="F9" s="8">
        <f t="shared" si="1"/>
        <v>6</v>
      </c>
      <c r="G9" s="8">
        <f>VLOOKUP($A9,Delhi_Sales!$A$4:$Q$15,1+F$1,0)</f>
        <v>4</v>
      </c>
      <c r="H9" s="8">
        <f>VLOOKUP($A9,'Stock Transfer'!$A$2:$AE$12,16+F$1,0)</f>
        <v>4</v>
      </c>
      <c r="I9" s="8">
        <f t="shared" si="2"/>
        <v>6</v>
      </c>
      <c r="J9" s="8">
        <f t="shared" si="3"/>
        <v>6</v>
      </c>
      <c r="K9" s="8">
        <f>VLOOKUP($A9,Delhi_Sales!$A$4:$Q$15,1+J$1,0)</f>
        <v>4</v>
      </c>
      <c r="L9" s="8">
        <f>VLOOKUP($A9,'Stock Transfer'!$A$2:$AE$12,16+J$1,0)</f>
        <v>4</v>
      </c>
      <c r="M9" s="8">
        <f t="shared" si="4"/>
        <v>6</v>
      </c>
      <c r="N9" s="8">
        <f t="shared" si="5"/>
        <v>6</v>
      </c>
      <c r="O9" s="8">
        <f>VLOOKUP($A9,Delhi_Sales!$A$4:$Q$15,1+N$1,0)</f>
        <v>2</v>
      </c>
      <c r="P9" s="8">
        <f>VLOOKUP($A9,'Stock Transfer'!$A$2:$AE$12,16+N$1,0)</f>
        <v>3</v>
      </c>
      <c r="Q9" s="8">
        <f t="shared" si="6"/>
        <v>7</v>
      </c>
      <c r="R9" s="8">
        <f t="shared" si="7"/>
        <v>7</v>
      </c>
      <c r="S9" s="8">
        <f>VLOOKUP($A9,Delhi_Sales!$A$4:$Q$15,1+R$1,0)</f>
        <v>2</v>
      </c>
      <c r="T9" s="8">
        <f>VLOOKUP($A9,'Stock Transfer'!$A$2:$AE$12,16+R$1,0)</f>
        <v>4</v>
      </c>
      <c r="U9" s="8">
        <f t="shared" si="8"/>
        <v>9</v>
      </c>
      <c r="V9" s="8">
        <f t="shared" si="9"/>
        <v>9</v>
      </c>
      <c r="W9" s="8">
        <f>VLOOKUP($A9,Delhi_Sales!$A$4:$Q$15,1+V$1,0)</f>
        <v>3</v>
      </c>
      <c r="X9" s="8">
        <f>VLOOKUP($A9,'Stock Transfer'!$A$2:$AE$12,16+V$1,0)</f>
        <v>3</v>
      </c>
      <c r="Y9" s="8">
        <f t="shared" si="10"/>
        <v>9</v>
      </c>
      <c r="Z9" s="8">
        <f t="shared" si="11"/>
        <v>9</v>
      </c>
      <c r="AA9" s="8">
        <f>VLOOKUP($A9,Delhi_Sales!$A$4:$Q$15,1+Z$1,0)</f>
        <v>2</v>
      </c>
      <c r="AB9" s="8">
        <f>VLOOKUP($A9,'Stock Transfer'!$A$2:$AE$12,16+Z$1,0)</f>
        <v>4</v>
      </c>
      <c r="AC9" s="8">
        <f t="shared" si="12"/>
        <v>11</v>
      </c>
      <c r="AD9" s="8">
        <f t="shared" si="13"/>
        <v>11</v>
      </c>
      <c r="AE9" s="8">
        <f>VLOOKUP($A9,Delhi_Sales!$A$4:$Q$15,1+AD$1,0)</f>
        <v>2</v>
      </c>
      <c r="AF9" s="8">
        <f>VLOOKUP($A9,'Stock Transfer'!$A$2:$AE$12,16+AD$1,0)</f>
        <v>3</v>
      </c>
      <c r="AG9" s="8">
        <f t="shared" si="14"/>
        <v>12</v>
      </c>
      <c r="AH9" s="8">
        <f t="shared" si="15"/>
        <v>12</v>
      </c>
      <c r="AI9" s="8">
        <f>VLOOKUP($A9,Delhi_Sales!$A$4:$Q$15,1+AH$1,0)</f>
        <v>3</v>
      </c>
      <c r="AJ9" s="8">
        <f>VLOOKUP($A9,'Stock Transfer'!$A$2:$AE$12,16+AH$1,0)</f>
        <v>4</v>
      </c>
      <c r="AK9" s="8">
        <f t="shared" si="16"/>
        <v>13</v>
      </c>
      <c r="AL9" s="8">
        <f t="shared" si="17"/>
        <v>13</v>
      </c>
      <c r="AM9" s="8">
        <f>VLOOKUP($A9,Delhi_Sales!$A$4:$Q$15,1+AL$1,0)</f>
        <v>3</v>
      </c>
      <c r="AN9" s="8">
        <f>VLOOKUP($A9,'Stock Transfer'!$A$2:$AE$12,16+AL$1,0)</f>
        <v>3</v>
      </c>
      <c r="AO9" s="8">
        <f t="shared" si="18"/>
        <v>13</v>
      </c>
      <c r="AP9" s="8">
        <f t="shared" si="19"/>
        <v>13</v>
      </c>
      <c r="AQ9" s="8">
        <f>VLOOKUP($A9,Delhi_Sales!$A$4:$Q$15,1+AP$1,0)</f>
        <v>3</v>
      </c>
      <c r="AR9" s="8">
        <f>VLOOKUP($A9,'Stock Transfer'!$A$2:$AE$12,16+AP$1,0)</f>
        <v>4</v>
      </c>
      <c r="AS9" s="8">
        <f t="shared" si="20"/>
        <v>14</v>
      </c>
      <c r="AT9" s="8">
        <f t="shared" si="21"/>
        <v>14</v>
      </c>
      <c r="AU9" s="8">
        <f>VLOOKUP($A9,Delhi_Sales!$A$4:$Q$15,1+AT$1,0)</f>
        <v>1</v>
      </c>
      <c r="AV9" s="8">
        <f>VLOOKUP($A9,'Stock Transfer'!$A$2:$AE$12,16+AT$1,0)</f>
        <v>3</v>
      </c>
      <c r="AW9" s="8">
        <f t="shared" si="22"/>
        <v>16</v>
      </c>
      <c r="AX9" s="8">
        <f t="shared" si="23"/>
        <v>16</v>
      </c>
      <c r="AY9" s="8">
        <f>VLOOKUP($A9,Delhi_Sales!$A$4:$Q$15,1+AX$1,0)</f>
        <v>3</v>
      </c>
      <c r="AZ9" s="8">
        <f>VLOOKUP($A9,'Stock Transfer'!$A$2:$AE$12,16+AX$1,0)</f>
        <v>4</v>
      </c>
      <c r="BA9" s="8">
        <f t="shared" si="24"/>
        <v>17</v>
      </c>
      <c r="BB9" s="8">
        <f t="shared" si="25"/>
        <v>17</v>
      </c>
      <c r="BC9" s="8">
        <f>VLOOKUP($A9,Delhi_Sales!$A$4:$Q$15,1+BB$1,0)</f>
        <v>2</v>
      </c>
      <c r="BD9" s="8">
        <f>VLOOKUP($A9,'Stock Transfer'!$A$2:$AE$12,16+BB$1,0)</f>
        <v>3</v>
      </c>
      <c r="BE9" s="8">
        <f t="shared" si="26"/>
        <v>18</v>
      </c>
      <c r="BF9" s="8">
        <f t="shared" si="27"/>
        <v>18</v>
      </c>
      <c r="BG9" s="8">
        <f>VLOOKUP($A9,Delhi_Sales!$A$4:$Q$15,1+BF$1,0)</f>
        <v>1</v>
      </c>
      <c r="BH9" s="8">
        <f>VLOOKUP($A9,'Stock Transfer'!$A$2:$AE$12,16+BF$1,0)</f>
        <v>4</v>
      </c>
      <c r="BI9" s="8">
        <f t="shared" si="28"/>
        <v>21</v>
      </c>
    </row>
    <row r="10" spans="1:61">
      <c r="A10" s="8" t="str">
        <f>'SKU Master'!B8</f>
        <v>S07</v>
      </c>
      <c r="B10" s="8">
        <f>VLOOKUP($A$10,Table_3[#All],4,0)</f>
        <v>8</v>
      </c>
      <c r="C10" s="8">
        <f>VLOOKUP(A10,Delhi_Sales!$A$4:$Q$15,2,0)</f>
        <v>3</v>
      </c>
      <c r="D10" s="8">
        <f>VLOOKUP(A10,'Stock Transfer'!$A$2:$AE$12,17,0)</f>
        <v>3</v>
      </c>
      <c r="E10" s="8">
        <f t="shared" si="0"/>
        <v>8</v>
      </c>
      <c r="F10" s="8">
        <f t="shared" si="1"/>
        <v>8</v>
      </c>
      <c r="G10" s="8">
        <f>VLOOKUP($A10,Delhi_Sales!$A$4:$Q$15,1+F$1,0)</f>
        <v>1</v>
      </c>
      <c r="H10" s="8">
        <f>VLOOKUP($A10,'Stock Transfer'!$A$2:$AE$12,16+F$1,0)</f>
        <v>3</v>
      </c>
      <c r="I10" s="8">
        <f t="shared" si="2"/>
        <v>10</v>
      </c>
      <c r="J10" s="8">
        <f t="shared" si="3"/>
        <v>10</v>
      </c>
      <c r="K10" s="8">
        <f>VLOOKUP($A10,Delhi_Sales!$A$4:$Q$15,1+J$1,0)</f>
        <v>3</v>
      </c>
      <c r="L10" s="8">
        <f>VLOOKUP($A10,'Stock Transfer'!$A$2:$AE$12,16+J$1,0)</f>
        <v>4</v>
      </c>
      <c r="M10" s="8">
        <f t="shared" si="4"/>
        <v>11</v>
      </c>
      <c r="N10" s="8">
        <f t="shared" si="5"/>
        <v>11</v>
      </c>
      <c r="O10" s="8">
        <f>VLOOKUP($A10,Delhi_Sales!$A$4:$Q$15,1+N$1,0)</f>
        <v>3</v>
      </c>
      <c r="P10" s="8">
        <f>VLOOKUP($A10,'Stock Transfer'!$A$2:$AE$12,16+N$1,0)</f>
        <v>3</v>
      </c>
      <c r="Q10" s="8">
        <f t="shared" si="6"/>
        <v>11</v>
      </c>
      <c r="R10" s="8">
        <f t="shared" si="7"/>
        <v>11</v>
      </c>
      <c r="S10" s="8">
        <f>VLOOKUP($A10,Delhi_Sales!$A$4:$Q$15,1+R$1,0)</f>
        <v>3</v>
      </c>
      <c r="T10" s="8">
        <f>VLOOKUP($A10,'Stock Transfer'!$A$2:$AE$12,16+R$1,0)</f>
        <v>3</v>
      </c>
      <c r="U10" s="8">
        <f t="shared" si="8"/>
        <v>11</v>
      </c>
      <c r="V10" s="8">
        <f t="shared" si="9"/>
        <v>11</v>
      </c>
      <c r="W10" s="8">
        <f>VLOOKUP($A10,Delhi_Sales!$A$4:$Q$15,1+V$1,0)</f>
        <v>2</v>
      </c>
      <c r="X10" s="8">
        <f>VLOOKUP($A10,'Stock Transfer'!$A$2:$AE$12,16+V$1,0)</f>
        <v>3</v>
      </c>
      <c r="Y10" s="8">
        <f t="shared" si="10"/>
        <v>12</v>
      </c>
      <c r="Z10" s="8">
        <f t="shared" si="11"/>
        <v>12</v>
      </c>
      <c r="AA10" s="8">
        <f>VLOOKUP($A10,Delhi_Sales!$A$4:$Q$15,1+Z$1,0)</f>
        <v>2</v>
      </c>
      <c r="AB10" s="8">
        <f>VLOOKUP($A10,'Stock Transfer'!$A$2:$AE$12,16+Z$1,0)</f>
        <v>4</v>
      </c>
      <c r="AC10" s="8">
        <f t="shared" si="12"/>
        <v>14</v>
      </c>
      <c r="AD10" s="8">
        <f t="shared" si="13"/>
        <v>14</v>
      </c>
      <c r="AE10" s="8">
        <f>VLOOKUP($A10,Delhi_Sales!$A$4:$Q$15,1+AD$1,0)</f>
        <v>2</v>
      </c>
      <c r="AF10" s="8">
        <f>VLOOKUP($A10,'Stock Transfer'!$A$2:$AE$12,16+AD$1,0)</f>
        <v>3</v>
      </c>
      <c r="AG10" s="8">
        <f t="shared" si="14"/>
        <v>15</v>
      </c>
      <c r="AH10" s="8">
        <f t="shared" si="15"/>
        <v>15</v>
      </c>
      <c r="AI10" s="8">
        <f>VLOOKUP($A10,Delhi_Sales!$A$4:$Q$15,1+AH$1,0)</f>
        <v>2</v>
      </c>
      <c r="AJ10" s="8">
        <f>VLOOKUP($A10,'Stock Transfer'!$A$2:$AE$12,16+AH$1,0)</f>
        <v>3</v>
      </c>
      <c r="AK10" s="8">
        <f t="shared" si="16"/>
        <v>16</v>
      </c>
      <c r="AL10" s="8">
        <f t="shared" si="17"/>
        <v>16</v>
      </c>
      <c r="AM10" s="8">
        <f>VLOOKUP($A10,Delhi_Sales!$A$4:$Q$15,1+AL$1,0)</f>
        <v>2</v>
      </c>
      <c r="AN10" s="8">
        <f>VLOOKUP($A10,'Stock Transfer'!$A$2:$AE$12,16+AL$1,0)</f>
        <v>4</v>
      </c>
      <c r="AO10" s="8">
        <f t="shared" si="18"/>
        <v>18</v>
      </c>
      <c r="AP10" s="8">
        <f t="shared" si="19"/>
        <v>18</v>
      </c>
      <c r="AQ10" s="8">
        <f>VLOOKUP($A10,Delhi_Sales!$A$4:$Q$15,1+AP$1,0)</f>
        <v>3</v>
      </c>
      <c r="AR10" s="8">
        <f>VLOOKUP($A10,'Stock Transfer'!$A$2:$AE$12,16+AP$1,0)</f>
        <v>3</v>
      </c>
      <c r="AS10" s="8">
        <f t="shared" si="20"/>
        <v>18</v>
      </c>
      <c r="AT10" s="8">
        <f t="shared" si="21"/>
        <v>18</v>
      </c>
      <c r="AU10" s="8">
        <f>VLOOKUP($A10,Delhi_Sales!$A$4:$Q$15,1+AT$1,0)</f>
        <v>3</v>
      </c>
      <c r="AV10" s="8">
        <f>VLOOKUP($A10,'Stock Transfer'!$A$2:$AE$12,16+AT$1,0)</f>
        <v>3</v>
      </c>
      <c r="AW10" s="8">
        <f t="shared" si="22"/>
        <v>18</v>
      </c>
      <c r="AX10" s="8">
        <f t="shared" si="23"/>
        <v>18</v>
      </c>
      <c r="AY10" s="8">
        <f>VLOOKUP($A10,Delhi_Sales!$A$4:$Q$15,1+AX$1,0)</f>
        <v>2</v>
      </c>
      <c r="AZ10" s="8">
        <f>VLOOKUP($A10,'Stock Transfer'!$A$2:$AE$12,16+AX$1,0)</f>
        <v>3</v>
      </c>
      <c r="BA10" s="8">
        <f t="shared" si="24"/>
        <v>19</v>
      </c>
      <c r="BB10" s="8">
        <f t="shared" si="25"/>
        <v>19</v>
      </c>
      <c r="BC10" s="8">
        <f>VLOOKUP($A10,Delhi_Sales!$A$4:$Q$15,1+BB$1,0)</f>
        <v>3</v>
      </c>
      <c r="BD10" s="8">
        <f>VLOOKUP($A10,'Stock Transfer'!$A$2:$AE$12,16+BB$1,0)</f>
        <v>3</v>
      </c>
      <c r="BE10" s="8">
        <f t="shared" si="26"/>
        <v>19</v>
      </c>
      <c r="BF10" s="8">
        <f t="shared" si="27"/>
        <v>19</v>
      </c>
      <c r="BG10" s="8">
        <f>VLOOKUP($A10,Delhi_Sales!$A$4:$Q$15,1+BF$1,0)</f>
        <v>2</v>
      </c>
      <c r="BH10" s="8">
        <f>VLOOKUP($A10,'Stock Transfer'!$A$2:$AE$12,16+BF$1,0)</f>
        <v>3</v>
      </c>
      <c r="BI10" s="8">
        <f t="shared" si="28"/>
        <v>20</v>
      </c>
    </row>
    <row r="11" spans="1:61">
      <c r="A11" s="8" t="str">
        <f>'SKU Master'!B9</f>
        <v>S08</v>
      </c>
      <c r="B11" s="8">
        <f>VLOOKUP($A$11,Table_3[#All],4,0)</f>
        <v>2</v>
      </c>
      <c r="C11" s="8">
        <f>VLOOKUP(A11,Delhi_Sales!$A$4:$Q$15,2,0)</f>
        <v>1</v>
      </c>
      <c r="D11" s="8">
        <f>VLOOKUP(A11,'Stock Transfer'!$A$2:$AE$12,17,0)</f>
        <v>2</v>
      </c>
      <c r="E11" s="8">
        <f t="shared" si="0"/>
        <v>3</v>
      </c>
      <c r="F11" s="8">
        <f t="shared" si="1"/>
        <v>3</v>
      </c>
      <c r="G11" s="8">
        <f>VLOOKUP($A11,Delhi_Sales!$A$4:$Q$15,1+F$1,0)</f>
        <v>0</v>
      </c>
      <c r="H11" s="8">
        <f>VLOOKUP($A11,'Stock Transfer'!$A$2:$AE$12,16+F$1,0)</f>
        <v>2</v>
      </c>
      <c r="I11" s="8">
        <f t="shared" si="2"/>
        <v>5</v>
      </c>
      <c r="J11" s="8">
        <f t="shared" si="3"/>
        <v>5</v>
      </c>
      <c r="K11" s="8">
        <f>VLOOKUP($A11,Delhi_Sales!$A$4:$Q$15,1+J$1,0)</f>
        <v>0</v>
      </c>
      <c r="L11" s="8">
        <f>VLOOKUP($A11,'Stock Transfer'!$A$2:$AE$12,16+J$1,0)</f>
        <v>2</v>
      </c>
      <c r="M11" s="8">
        <f t="shared" si="4"/>
        <v>7</v>
      </c>
      <c r="N11" s="8">
        <f t="shared" si="5"/>
        <v>7</v>
      </c>
      <c r="O11" s="8">
        <f>VLOOKUP($A11,Delhi_Sales!$A$4:$Q$15,1+N$1,0)</f>
        <v>0</v>
      </c>
      <c r="P11" s="8">
        <f>VLOOKUP($A11,'Stock Transfer'!$A$2:$AE$12,16+N$1,0)</f>
        <v>2</v>
      </c>
      <c r="Q11" s="8">
        <f t="shared" si="6"/>
        <v>9</v>
      </c>
      <c r="R11" s="8">
        <f t="shared" si="7"/>
        <v>9</v>
      </c>
      <c r="S11" s="8">
        <f>VLOOKUP($A11,Delhi_Sales!$A$4:$Q$15,1+R$1,0)</f>
        <v>1</v>
      </c>
      <c r="T11" s="8">
        <f>VLOOKUP($A11,'Stock Transfer'!$A$2:$AE$12,16+R$1,0)</f>
        <v>2</v>
      </c>
      <c r="U11" s="8">
        <f t="shared" si="8"/>
        <v>10</v>
      </c>
      <c r="V11" s="8">
        <f t="shared" si="9"/>
        <v>10</v>
      </c>
      <c r="W11" s="8">
        <f>VLOOKUP($A11,Delhi_Sales!$A$4:$Q$15,1+V$1,0)</f>
        <v>1</v>
      </c>
      <c r="X11" s="8">
        <f>VLOOKUP($A11,'Stock Transfer'!$A$2:$AE$12,16+V$1,0)</f>
        <v>2</v>
      </c>
      <c r="Y11" s="8">
        <f t="shared" si="10"/>
        <v>11</v>
      </c>
      <c r="Z11" s="8">
        <f t="shared" si="11"/>
        <v>11</v>
      </c>
      <c r="AA11" s="8">
        <f>VLOOKUP($A11,Delhi_Sales!$A$4:$Q$15,1+Z$1,0)</f>
        <v>0</v>
      </c>
      <c r="AB11" s="8">
        <f>VLOOKUP($A11,'Stock Transfer'!$A$2:$AE$12,16+Z$1,0)</f>
        <v>2</v>
      </c>
      <c r="AC11" s="8">
        <f t="shared" si="12"/>
        <v>13</v>
      </c>
      <c r="AD11" s="8">
        <f t="shared" si="13"/>
        <v>13</v>
      </c>
      <c r="AE11" s="8">
        <f>VLOOKUP($A11,Delhi_Sales!$A$4:$Q$15,1+AD$1,0)</f>
        <v>1</v>
      </c>
      <c r="AF11" s="8">
        <f>VLOOKUP($A11,'Stock Transfer'!$A$2:$AE$12,16+AD$1,0)</f>
        <v>2</v>
      </c>
      <c r="AG11" s="8">
        <f t="shared" si="14"/>
        <v>14</v>
      </c>
      <c r="AH11" s="8">
        <f t="shared" si="15"/>
        <v>14</v>
      </c>
      <c r="AI11" s="8">
        <f>VLOOKUP($A11,Delhi_Sales!$A$4:$Q$15,1+AH$1,0)</f>
        <v>1</v>
      </c>
      <c r="AJ11" s="8">
        <f>VLOOKUP($A11,'Stock Transfer'!$A$2:$AE$12,16+AH$1,0)</f>
        <v>2</v>
      </c>
      <c r="AK11" s="8">
        <f t="shared" si="16"/>
        <v>15</v>
      </c>
      <c r="AL11" s="8">
        <f t="shared" si="17"/>
        <v>15</v>
      </c>
      <c r="AM11" s="8">
        <f>VLOOKUP($A11,Delhi_Sales!$A$4:$Q$15,1+AL$1,0)</f>
        <v>0</v>
      </c>
      <c r="AN11" s="8">
        <f>VLOOKUP($A11,'Stock Transfer'!$A$2:$AE$12,16+AL$1,0)</f>
        <v>2</v>
      </c>
      <c r="AO11" s="8">
        <f t="shared" si="18"/>
        <v>17</v>
      </c>
      <c r="AP11" s="8">
        <f t="shared" si="19"/>
        <v>17</v>
      </c>
      <c r="AQ11" s="8">
        <f>VLOOKUP($A11,Delhi_Sales!$A$4:$Q$15,1+AP$1,0)</f>
        <v>0</v>
      </c>
      <c r="AR11" s="8">
        <f>VLOOKUP($A11,'Stock Transfer'!$A$2:$AE$12,16+AP$1,0)</f>
        <v>2</v>
      </c>
      <c r="AS11" s="8">
        <f t="shared" si="20"/>
        <v>19</v>
      </c>
      <c r="AT11" s="8">
        <f t="shared" si="21"/>
        <v>19</v>
      </c>
      <c r="AU11" s="8">
        <f>VLOOKUP($A11,Delhi_Sales!$A$4:$Q$15,1+AT$1,0)</f>
        <v>0</v>
      </c>
      <c r="AV11" s="8">
        <f>VLOOKUP($A11,'Stock Transfer'!$A$2:$AE$12,16+AT$1,0)</f>
        <v>2</v>
      </c>
      <c r="AW11" s="8">
        <f t="shared" si="22"/>
        <v>21</v>
      </c>
      <c r="AX11" s="8">
        <f t="shared" si="23"/>
        <v>21</v>
      </c>
      <c r="AY11" s="8">
        <f>VLOOKUP($A11,Delhi_Sales!$A$4:$Q$15,1+AX$1,0)</f>
        <v>0</v>
      </c>
      <c r="AZ11" s="8">
        <f>VLOOKUP($A11,'Stock Transfer'!$A$2:$AE$12,16+AX$1,0)</f>
        <v>2</v>
      </c>
      <c r="BA11" s="8">
        <f t="shared" si="24"/>
        <v>23</v>
      </c>
      <c r="BB11" s="8">
        <f t="shared" si="25"/>
        <v>23</v>
      </c>
      <c r="BC11" s="8">
        <f>VLOOKUP($A11,Delhi_Sales!$A$4:$Q$15,1+BB$1,0)</f>
        <v>0</v>
      </c>
      <c r="BD11" s="8">
        <f>VLOOKUP($A11,'Stock Transfer'!$A$2:$AE$12,16+BB$1,0)</f>
        <v>2</v>
      </c>
      <c r="BE11" s="8">
        <f t="shared" si="26"/>
        <v>25</v>
      </c>
      <c r="BF11" s="8">
        <f t="shared" si="27"/>
        <v>25</v>
      </c>
      <c r="BG11" s="8">
        <f>VLOOKUP($A11,Delhi_Sales!$A$4:$Q$15,1+BF$1,0)</f>
        <v>0</v>
      </c>
      <c r="BH11" s="8">
        <f>VLOOKUP($A11,'Stock Transfer'!$A$2:$AE$12,16+BF$1,0)</f>
        <v>2</v>
      </c>
      <c r="BI11" s="8">
        <f t="shared" si="28"/>
        <v>27</v>
      </c>
    </row>
    <row r="12" spans="1:61">
      <c r="A12" s="8" t="str">
        <f>'SKU Master'!B10</f>
        <v>S09</v>
      </c>
      <c r="B12" s="8">
        <f>VLOOKUP($A$12,Table_3[#All],4,0)</f>
        <v>3</v>
      </c>
      <c r="C12" s="8">
        <f>VLOOKUP(A12,Delhi_Sales!$A$4:$Q$15,2,0)</f>
        <v>0</v>
      </c>
      <c r="D12" s="8">
        <f>VLOOKUP(A12,'Stock Transfer'!$A$2:$AE$12,17,0)</f>
        <v>2</v>
      </c>
      <c r="E12" s="8">
        <f t="shared" si="0"/>
        <v>5</v>
      </c>
      <c r="F12" s="8">
        <f t="shared" si="1"/>
        <v>5</v>
      </c>
      <c r="G12" s="8">
        <f>VLOOKUP($A12,Delhi_Sales!$A$4:$Q$15,1+F$1,0)</f>
        <v>1</v>
      </c>
      <c r="H12" s="8">
        <f>VLOOKUP($A12,'Stock Transfer'!$A$2:$AE$12,16+F$1,0)</f>
        <v>2</v>
      </c>
      <c r="I12" s="8">
        <f t="shared" si="2"/>
        <v>6</v>
      </c>
      <c r="J12" s="8">
        <f t="shared" si="3"/>
        <v>6</v>
      </c>
      <c r="K12" s="8">
        <f>VLOOKUP($A12,Delhi_Sales!$A$4:$Q$15,1+J$1,0)</f>
        <v>0</v>
      </c>
      <c r="L12" s="8">
        <f>VLOOKUP($A12,'Stock Transfer'!$A$2:$AE$12,16+J$1,0)</f>
        <v>2</v>
      </c>
      <c r="M12" s="8">
        <f t="shared" si="4"/>
        <v>8</v>
      </c>
      <c r="N12" s="8">
        <f t="shared" si="5"/>
        <v>8</v>
      </c>
      <c r="O12" s="8">
        <f>VLOOKUP($A12,Delhi_Sales!$A$4:$Q$15,1+N$1,0)</f>
        <v>1</v>
      </c>
      <c r="P12" s="8">
        <f>VLOOKUP($A12,'Stock Transfer'!$A$2:$AE$12,16+N$1,0)</f>
        <v>2</v>
      </c>
      <c r="Q12" s="8">
        <f t="shared" si="6"/>
        <v>9</v>
      </c>
      <c r="R12" s="8">
        <f t="shared" si="7"/>
        <v>9</v>
      </c>
      <c r="S12" s="8">
        <f>VLOOKUP($A12,Delhi_Sales!$A$4:$Q$15,1+R$1,0)</f>
        <v>0</v>
      </c>
      <c r="T12" s="8">
        <f>VLOOKUP($A12,'Stock Transfer'!$A$2:$AE$12,16+R$1,0)</f>
        <v>2</v>
      </c>
      <c r="U12" s="8">
        <f t="shared" si="8"/>
        <v>11</v>
      </c>
      <c r="V12" s="8">
        <f t="shared" si="9"/>
        <v>11</v>
      </c>
      <c r="W12" s="8">
        <f>VLOOKUP($A12,Delhi_Sales!$A$4:$Q$15,1+V$1,0)</f>
        <v>0</v>
      </c>
      <c r="X12" s="8">
        <f>VLOOKUP($A12,'Stock Transfer'!$A$2:$AE$12,16+V$1,0)</f>
        <v>2</v>
      </c>
      <c r="Y12" s="8">
        <f t="shared" si="10"/>
        <v>13</v>
      </c>
      <c r="Z12" s="8">
        <f t="shared" si="11"/>
        <v>13</v>
      </c>
      <c r="AA12" s="8">
        <f>VLOOKUP($A12,Delhi_Sales!$A$4:$Q$15,1+Z$1,0)</f>
        <v>1</v>
      </c>
      <c r="AB12" s="8">
        <f>VLOOKUP($A12,'Stock Transfer'!$A$2:$AE$12,16+Z$1,0)</f>
        <v>2</v>
      </c>
      <c r="AC12" s="8">
        <f t="shared" si="12"/>
        <v>14</v>
      </c>
      <c r="AD12" s="8">
        <f t="shared" si="13"/>
        <v>14</v>
      </c>
      <c r="AE12" s="8">
        <f>VLOOKUP($A12,Delhi_Sales!$A$4:$Q$15,1+AD$1,0)</f>
        <v>0</v>
      </c>
      <c r="AF12" s="8">
        <f>VLOOKUP($A12,'Stock Transfer'!$A$2:$AE$12,16+AD$1,0)</f>
        <v>2</v>
      </c>
      <c r="AG12" s="8">
        <f t="shared" si="14"/>
        <v>16</v>
      </c>
      <c r="AH12" s="8">
        <f t="shared" si="15"/>
        <v>16</v>
      </c>
      <c r="AI12" s="8">
        <f>VLOOKUP($A12,Delhi_Sales!$A$4:$Q$15,1+AH$1,0)</f>
        <v>0</v>
      </c>
      <c r="AJ12" s="8">
        <f>VLOOKUP($A12,'Stock Transfer'!$A$2:$AE$12,16+AH$1,0)</f>
        <v>2</v>
      </c>
      <c r="AK12" s="8">
        <f t="shared" si="16"/>
        <v>18</v>
      </c>
      <c r="AL12" s="8">
        <f t="shared" si="17"/>
        <v>18</v>
      </c>
      <c r="AM12" s="8">
        <f>VLOOKUP($A12,Delhi_Sales!$A$4:$Q$15,1+AL$1,0)</f>
        <v>0</v>
      </c>
      <c r="AN12" s="8">
        <f>VLOOKUP($A12,'Stock Transfer'!$A$2:$AE$12,16+AL$1,0)</f>
        <v>2</v>
      </c>
      <c r="AO12" s="8">
        <f t="shared" si="18"/>
        <v>20</v>
      </c>
      <c r="AP12" s="8">
        <f t="shared" si="19"/>
        <v>20</v>
      </c>
      <c r="AQ12" s="8">
        <f>VLOOKUP($A12,Delhi_Sales!$A$4:$Q$15,1+AP$1,0)</f>
        <v>1</v>
      </c>
      <c r="AR12" s="8">
        <f>VLOOKUP($A12,'Stock Transfer'!$A$2:$AE$12,16+AP$1,0)</f>
        <v>2</v>
      </c>
      <c r="AS12" s="8">
        <f t="shared" si="20"/>
        <v>21</v>
      </c>
      <c r="AT12" s="8">
        <f t="shared" si="21"/>
        <v>21</v>
      </c>
      <c r="AU12" s="8">
        <f>VLOOKUP($A12,Delhi_Sales!$A$4:$Q$15,1+AT$1,0)</f>
        <v>1</v>
      </c>
      <c r="AV12" s="8">
        <f>VLOOKUP($A12,'Stock Transfer'!$A$2:$AE$12,16+AT$1,0)</f>
        <v>2</v>
      </c>
      <c r="AW12" s="8">
        <f t="shared" si="22"/>
        <v>22</v>
      </c>
      <c r="AX12" s="8">
        <f t="shared" si="23"/>
        <v>22</v>
      </c>
      <c r="AY12" s="8">
        <f>VLOOKUP($A12,Delhi_Sales!$A$4:$Q$15,1+AX$1,0)</f>
        <v>0</v>
      </c>
      <c r="AZ12" s="8">
        <f>VLOOKUP($A12,'Stock Transfer'!$A$2:$AE$12,16+AX$1,0)</f>
        <v>2</v>
      </c>
      <c r="BA12" s="8">
        <f t="shared" si="24"/>
        <v>24</v>
      </c>
      <c r="BB12" s="8">
        <f t="shared" si="25"/>
        <v>24</v>
      </c>
      <c r="BC12" s="8">
        <f>VLOOKUP($A12,Delhi_Sales!$A$4:$Q$15,1+BB$1,0)</f>
        <v>0</v>
      </c>
      <c r="BD12" s="8">
        <f>VLOOKUP($A12,'Stock Transfer'!$A$2:$AE$12,16+BB$1,0)</f>
        <v>2</v>
      </c>
      <c r="BE12" s="8">
        <f t="shared" si="26"/>
        <v>26</v>
      </c>
      <c r="BF12" s="8">
        <f t="shared" si="27"/>
        <v>26</v>
      </c>
      <c r="BG12" s="8">
        <f>VLOOKUP($A12,Delhi_Sales!$A$4:$Q$15,1+BF$1,0)</f>
        <v>1</v>
      </c>
      <c r="BH12" s="8">
        <f>VLOOKUP($A12,'Stock Transfer'!$A$2:$AE$12,16+BF$1,0)</f>
        <v>2</v>
      </c>
      <c r="BI12" s="8">
        <f t="shared" si="28"/>
        <v>27</v>
      </c>
    </row>
    <row r="13" spans="1:61">
      <c r="A13" s="8" t="str">
        <f>'SKU Master'!B11</f>
        <v>S10</v>
      </c>
      <c r="B13" s="8">
        <f>VLOOKUP($A$13,Table_3[#All],4,0)</f>
        <v>2</v>
      </c>
      <c r="C13" s="8">
        <f>VLOOKUP(A13,Delhi_Sales!$A$4:$Q$15,2,0)</f>
        <v>0</v>
      </c>
      <c r="D13" s="8">
        <f>VLOOKUP(A13,'Stock Transfer'!$A$2:$AE$12,17,0)</f>
        <v>2</v>
      </c>
      <c r="E13" s="8">
        <f t="shared" si="0"/>
        <v>4</v>
      </c>
      <c r="F13" s="8">
        <f t="shared" si="1"/>
        <v>4</v>
      </c>
      <c r="G13" s="8">
        <f>VLOOKUP($A13,Delhi_Sales!$A$4:$Q$15,1+F$1,0)</f>
        <v>0</v>
      </c>
      <c r="H13" s="8">
        <f>VLOOKUP($A13,'Stock Transfer'!$A$2:$AE$12,16+F$1,0)</f>
        <v>2</v>
      </c>
      <c r="I13" s="8">
        <f t="shared" si="2"/>
        <v>6</v>
      </c>
      <c r="J13" s="8">
        <f t="shared" si="3"/>
        <v>6</v>
      </c>
      <c r="K13" s="8">
        <f>VLOOKUP($A13,Delhi_Sales!$A$4:$Q$15,1+J$1,0)</f>
        <v>0</v>
      </c>
      <c r="L13" s="8">
        <f>VLOOKUP($A13,'Stock Transfer'!$A$2:$AE$12,16+J$1,0)</f>
        <v>2</v>
      </c>
      <c r="M13" s="8">
        <f t="shared" si="4"/>
        <v>8</v>
      </c>
      <c r="N13" s="8">
        <f t="shared" si="5"/>
        <v>8</v>
      </c>
      <c r="O13" s="8">
        <f>VLOOKUP($A13,Delhi_Sales!$A$4:$Q$15,1+N$1,0)</f>
        <v>0</v>
      </c>
      <c r="P13" s="8">
        <f>VLOOKUP($A13,'Stock Transfer'!$A$2:$AE$12,16+N$1,0)</f>
        <v>2</v>
      </c>
      <c r="Q13" s="8">
        <f t="shared" si="6"/>
        <v>10</v>
      </c>
      <c r="R13" s="8">
        <f t="shared" si="7"/>
        <v>10</v>
      </c>
      <c r="S13" s="8">
        <f>VLOOKUP($A13,Delhi_Sales!$A$4:$Q$15,1+R$1,0)</f>
        <v>1</v>
      </c>
      <c r="T13" s="8">
        <f>VLOOKUP($A13,'Stock Transfer'!$A$2:$AE$12,16+R$1,0)</f>
        <v>2</v>
      </c>
      <c r="U13" s="8">
        <f t="shared" si="8"/>
        <v>11</v>
      </c>
      <c r="V13" s="8">
        <f t="shared" si="9"/>
        <v>11</v>
      </c>
      <c r="W13" s="8">
        <f>VLOOKUP($A13,Delhi_Sales!$A$4:$Q$15,1+V$1,0)</f>
        <v>1</v>
      </c>
      <c r="X13" s="8">
        <f>VLOOKUP($A13,'Stock Transfer'!$A$2:$AE$12,16+V$1,0)</f>
        <v>2</v>
      </c>
      <c r="Y13" s="8">
        <f t="shared" si="10"/>
        <v>12</v>
      </c>
      <c r="Z13" s="8">
        <f t="shared" si="11"/>
        <v>12</v>
      </c>
      <c r="AA13" s="8">
        <f>VLOOKUP($A13,Delhi_Sales!$A$4:$Q$15,1+Z$1,0)</f>
        <v>0</v>
      </c>
      <c r="AB13" s="8">
        <f>VLOOKUP($A13,'Stock Transfer'!$A$2:$AE$12,16+Z$1,0)</f>
        <v>2</v>
      </c>
      <c r="AC13" s="8">
        <f t="shared" si="12"/>
        <v>14</v>
      </c>
      <c r="AD13" s="8">
        <f t="shared" si="13"/>
        <v>14</v>
      </c>
      <c r="AE13" s="8">
        <f>VLOOKUP($A13,Delhi_Sales!$A$4:$Q$15,1+AD$1,0)</f>
        <v>0</v>
      </c>
      <c r="AF13" s="8">
        <f>VLOOKUP($A13,'Stock Transfer'!$A$2:$AE$12,16+AD$1,0)</f>
        <v>2</v>
      </c>
      <c r="AG13" s="8">
        <f t="shared" si="14"/>
        <v>16</v>
      </c>
      <c r="AH13" s="8">
        <f t="shared" si="15"/>
        <v>16</v>
      </c>
      <c r="AI13" s="8">
        <f>VLOOKUP($A13,Delhi_Sales!$A$4:$Q$15,1+AH$1,0)</f>
        <v>0</v>
      </c>
      <c r="AJ13" s="8">
        <f>VLOOKUP($A13,'Stock Transfer'!$A$2:$AE$12,16+AH$1,0)</f>
        <v>2</v>
      </c>
      <c r="AK13" s="8">
        <f t="shared" si="16"/>
        <v>18</v>
      </c>
      <c r="AL13" s="8">
        <f t="shared" si="17"/>
        <v>18</v>
      </c>
      <c r="AM13" s="8">
        <f>VLOOKUP($A13,Delhi_Sales!$A$4:$Q$15,1+AL$1,0)</f>
        <v>0</v>
      </c>
      <c r="AN13" s="8">
        <f>VLOOKUP($A13,'Stock Transfer'!$A$2:$AE$12,16+AL$1,0)</f>
        <v>2</v>
      </c>
      <c r="AO13" s="8">
        <f t="shared" si="18"/>
        <v>20</v>
      </c>
      <c r="AP13" s="8">
        <f t="shared" si="19"/>
        <v>20</v>
      </c>
      <c r="AQ13" s="8">
        <f>VLOOKUP($A13,Delhi_Sales!$A$4:$Q$15,1+AP$1,0)</f>
        <v>0</v>
      </c>
      <c r="AR13" s="8">
        <f>VLOOKUP($A13,'Stock Transfer'!$A$2:$AE$12,16+AP$1,0)</f>
        <v>2</v>
      </c>
      <c r="AS13" s="8">
        <f t="shared" si="20"/>
        <v>22</v>
      </c>
      <c r="AT13" s="8">
        <f t="shared" si="21"/>
        <v>22</v>
      </c>
      <c r="AU13" s="8">
        <f>VLOOKUP($A13,Delhi_Sales!$A$4:$Q$15,1+AT$1,0)</f>
        <v>1</v>
      </c>
      <c r="AV13" s="8">
        <f>VLOOKUP($A13,'Stock Transfer'!$A$2:$AE$12,16+AT$1,0)</f>
        <v>2</v>
      </c>
      <c r="AW13" s="8">
        <f t="shared" si="22"/>
        <v>23</v>
      </c>
      <c r="AX13" s="8">
        <f t="shared" si="23"/>
        <v>23</v>
      </c>
      <c r="AY13" s="8">
        <f>VLOOKUP($A13,Delhi_Sales!$A$4:$Q$15,1+AX$1,0)</f>
        <v>1</v>
      </c>
      <c r="AZ13" s="8">
        <f>VLOOKUP($A13,'Stock Transfer'!$A$2:$AE$12,16+AX$1,0)</f>
        <v>2</v>
      </c>
      <c r="BA13" s="8">
        <f t="shared" si="24"/>
        <v>24</v>
      </c>
      <c r="BB13" s="8">
        <f t="shared" si="25"/>
        <v>24</v>
      </c>
      <c r="BC13" s="8">
        <f>VLOOKUP($A13,Delhi_Sales!$A$4:$Q$15,1+BB$1,0)</f>
        <v>0</v>
      </c>
      <c r="BD13" s="8">
        <f>VLOOKUP($A13,'Stock Transfer'!$A$2:$AE$12,16+BB$1,0)</f>
        <v>2</v>
      </c>
      <c r="BE13" s="8">
        <f t="shared" si="26"/>
        <v>26</v>
      </c>
      <c r="BF13" s="8">
        <f t="shared" si="27"/>
        <v>26</v>
      </c>
      <c r="BG13" s="8">
        <f>VLOOKUP($A13,Delhi_Sales!$A$4:$Q$15,1+BF$1,0)</f>
        <v>0</v>
      </c>
      <c r="BH13" s="8">
        <f>VLOOKUP($A13,'Stock Transfer'!$A$2:$AE$12,16+BF$1,0)</f>
        <v>2</v>
      </c>
      <c r="BI13" s="8">
        <f t="shared" si="28"/>
        <v>28</v>
      </c>
    </row>
    <row r="14" spans="1:61">
      <c r="A14" s="8"/>
    </row>
    <row r="15" spans="1:61">
      <c r="A15" s="8"/>
    </row>
  </sheetData>
  <mergeCells count="30">
    <mergeCell ref="AX1:BA1"/>
    <mergeCell ref="AX2:BA2"/>
    <mergeCell ref="BB1:BE1"/>
    <mergeCell ref="BB2:BE2"/>
    <mergeCell ref="BF1:BI1"/>
    <mergeCell ref="BF2:BI2"/>
    <mergeCell ref="AL1:AO1"/>
    <mergeCell ref="AL2:AO2"/>
    <mergeCell ref="AP1:AS1"/>
    <mergeCell ref="AP2:AS2"/>
    <mergeCell ref="AT1:AW1"/>
    <mergeCell ref="AT2:AW2"/>
    <mergeCell ref="Z1:AC1"/>
    <mergeCell ref="Z2:AC2"/>
    <mergeCell ref="AD1:AG1"/>
    <mergeCell ref="AD2:AG2"/>
    <mergeCell ref="AH1:AK1"/>
    <mergeCell ref="AH2:AK2"/>
    <mergeCell ref="N1:Q1"/>
    <mergeCell ref="N2:Q2"/>
    <mergeCell ref="R1:U1"/>
    <mergeCell ref="R2:U2"/>
    <mergeCell ref="V1:Y1"/>
    <mergeCell ref="V2:Y2"/>
    <mergeCell ref="B2:E2"/>
    <mergeCell ref="B1:E1"/>
    <mergeCell ref="F1:I1"/>
    <mergeCell ref="F2:I2"/>
    <mergeCell ref="J1:M1"/>
    <mergeCell ref="J2:M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2"/>
  <sheetViews>
    <sheetView zoomScale="140" workbookViewId="0">
      <selection activeCell="D15" sqref="D15"/>
    </sheetView>
  </sheetViews>
  <sheetFormatPr defaultColWidth="14.44140625" defaultRowHeight="15" customHeight="1"/>
  <sheetData>
    <row r="1" spans="1:4" ht="14.4">
      <c r="A1" s="6" t="s">
        <v>1</v>
      </c>
      <c r="B1" s="6" t="s">
        <v>39</v>
      </c>
      <c r="C1" s="5" t="s">
        <v>40</v>
      </c>
    </row>
    <row r="2" spans="1:4" ht="14.4">
      <c r="A2" s="6" t="s">
        <v>6</v>
      </c>
      <c r="B2" s="6">
        <v>909</v>
      </c>
      <c r="C2" s="7">
        <f t="shared" ref="C2:C11" si="0">SUM($B$2:B2)/SUM($B$2:$B$11)</f>
        <v>0.36171906088340627</v>
      </c>
      <c r="D2" s="22">
        <f>(B2-B3)/B3</f>
        <v>0.95905172413793105</v>
      </c>
    </row>
    <row r="3" spans="1:4" ht="14.4">
      <c r="A3" s="6" t="s">
        <v>9</v>
      </c>
      <c r="B3" s="6">
        <v>464</v>
      </c>
      <c r="C3" s="7">
        <f t="shared" si="0"/>
        <v>0.54635893354556309</v>
      </c>
    </row>
    <row r="4" spans="1:4" ht="14.4">
      <c r="A4" s="6" t="s">
        <v>11</v>
      </c>
      <c r="B4" s="6">
        <v>342</v>
      </c>
      <c r="C4" s="7">
        <f t="shared" si="0"/>
        <v>0.68245125348189417</v>
      </c>
    </row>
    <row r="5" spans="1:4" ht="14.4">
      <c r="A5" s="6" t="s">
        <v>14</v>
      </c>
      <c r="B5" s="6">
        <v>272</v>
      </c>
      <c r="C5" s="7">
        <f t="shared" si="0"/>
        <v>0.79068842021488261</v>
      </c>
    </row>
    <row r="6" spans="1:4" ht="14.4">
      <c r="A6" s="8" t="s">
        <v>17</v>
      </c>
      <c r="B6" s="9">
        <v>192</v>
      </c>
      <c r="C6" s="7">
        <f t="shared" si="0"/>
        <v>0.86709112614405093</v>
      </c>
    </row>
    <row r="7" spans="1:4" ht="14.4">
      <c r="A7" s="8" t="s">
        <v>20</v>
      </c>
      <c r="B7" s="9">
        <v>119</v>
      </c>
      <c r="C7" s="7">
        <f t="shared" si="0"/>
        <v>0.91444488658973344</v>
      </c>
    </row>
    <row r="8" spans="1:4" ht="14.4">
      <c r="A8" s="8" t="s">
        <v>23</v>
      </c>
      <c r="B8" s="9">
        <v>117</v>
      </c>
      <c r="C8" s="7">
        <f t="shared" si="0"/>
        <v>0.96100278551532037</v>
      </c>
    </row>
    <row r="9" spans="1:4" ht="14.4">
      <c r="A9" s="8" t="s">
        <v>25</v>
      </c>
      <c r="B9" s="9">
        <v>28</v>
      </c>
      <c r="C9" s="7">
        <f t="shared" si="0"/>
        <v>0.97214484679665736</v>
      </c>
    </row>
    <row r="10" spans="1:4" ht="14.4">
      <c r="A10" s="8" t="s">
        <v>28</v>
      </c>
      <c r="B10" s="9">
        <v>40</v>
      </c>
      <c r="C10" s="7">
        <f t="shared" si="0"/>
        <v>0.98806207719856742</v>
      </c>
    </row>
    <row r="11" spans="1:4" ht="14.4">
      <c r="A11" s="8" t="s">
        <v>30</v>
      </c>
      <c r="B11" s="9">
        <v>30</v>
      </c>
      <c r="C11" s="7">
        <f t="shared" si="0"/>
        <v>1</v>
      </c>
    </row>
    <row r="12" spans="1:4" ht="15" customHeight="1">
      <c r="B12">
        <f>SUM(B2:B11)</f>
        <v>2513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zoomScale="134" workbookViewId="0">
      <selection activeCell="D5" sqref="D5"/>
    </sheetView>
  </sheetViews>
  <sheetFormatPr defaultColWidth="14.44140625" defaultRowHeight="15" customHeight="1"/>
  <cols>
    <col min="1" max="22" width="8.6640625" customWidth="1"/>
  </cols>
  <sheetData>
    <row r="1" spans="1:5" ht="14.4">
      <c r="A1" s="1" t="s">
        <v>1</v>
      </c>
      <c r="B1" s="1" t="s">
        <v>36</v>
      </c>
      <c r="C1" s="1" t="s">
        <v>38</v>
      </c>
      <c r="D1" s="1" t="s">
        <v>37</v>
      </c>
      <c r="E1" t="s">
        <v>59</v>
      </c>
    </row>
    <row r="2" spans="1:5" ht="14.4">
      <c r="A2" s="1" t="s">
        <v>6</v>
      </c>
      <c r="B2" s="1">
        <v>125</v>
      </c>
      <c r="C2" s="1">
        <v>30</v>
      </c>
      <c r="D2" s="1">
        <v>60</v>
      </c>
      <c r="E2">
        <f>Table_3[[#This Row],[Column2]]+Table_3[[#This Row],[Column3]]+Table_3[[#This Row],[Column4]]</f>
        <v>215</v>
      </c>
    </row>
    <row r="3" spans="1:5" ht="14.4">
      <c r="A3" s="1" t="s">
        <v>9</v>
      </c>
      <c r="B3" s="1">
        <v>75</v>
      </c>
      <c r="C3" s="1">
        <v>20</v>
      </c>
      <c r="D3" s="1">
        <v>35</v>
      </c>
      <c r="E3" s="8">
        <f>Table_3[[#This Row],[Column2]]+Table_3[[#This Row],[Column3]]+Table_3[[#This Row],[Column4]]</f>
        <v>130</v>
      </c>
    </row>
    <row r="4" spans="1:5" ht="14.4">
      <c r="A4" s="1" t="s">
        <v>11</v>
      </c>
      <c r="B4" s="1">
        <v>75</v>
      </c>
      <c r="C4" s="1">
        <v>15</v>
      </c>
      <c r="D4" s="1">
        <v>20</v>
      </c>
      <c r="E4" s="8">
        <f>Table_3[[#This Row],[Column2]]+Table_3[[#This Row],[Column3]]+Table_3[[#This Row],[Column4]]</f>
        <v>110</v>
      </c>
    </row>
    <row r="5" spans="1:5" ht="14.4">
      <c r="A5" s="1" t="s">
        <v>14</v>
      </c>
      <c r="B5" s="1">
        <v>50</v>
      </c>
      <c r="C5" s="1">
        <v>10</v>
      </c>
      <c r="D5" s="1">
        <v>15</v>
      </c>
      <c r="E5" s="8">
        <f>Table_3[[#This Row],[Column2]]+Table_3[[#This Row],[Column3]]+Table_3[[#This Row],[Column4]]</f>
        <v>75</v>
      </c>
    </row>
    <row r="6" spans="1:5" ht="14.4">
      <c r="A6" s="1" t="s">
        <v>17</v>
      </c>
      <c r="B6" s="1">
        <v>45</v>
      </c>
      <c r="C6" s="1">
        <v>8</v>
      </c>
      <c r="D6" s="1">
        <v>8</v>
      </c>
      <c r="E6" s="8">
        <f>Table_3[[#This Row],[Column2]]+Table_3[[#This Row],[Column3]]+Table_3[[#This Row],[Column4]]</f>
        <v>61</v>
      </c>
    </row>
    <row r="7" spans="1:5" ht="14.4">
      <c r="A7" s="1" t="s">
        <v>20</v>
      </c>
      <c r="B7" s="1">
        <v>25</v>
      </c>
      <c r="C7" s="1">
        <v>5</v>
      </c>
      <c r="D7" s="1">
        <v>5</v>
      </c>
      <c r="E7" s="8">
        <f>Table_3[[#This Row],[Column2]]+Table_3[[#This Row],[Column3]]+Table_3[[#This Row],[Column4]]</f>
        <v>35</v>
      </c>
    </row>
    <row r="8" spans="1:5" ht="14.4">
      <c r="A8" s="1" t="s">
        <v>23</v>
      </c>
      <c r="B8" s="1">
        <v>15</v>
      </c>
      <c r="C8" s="1">
        <v>6</v>
      </c>
      <c r="D8" s="1">
        <v>8</v>
      </c>
      <c r="E8" s="8">
        <f>Table_3[[#This Row],[Column2]]+Table_3[[#This Row],[Column3]]+Table_3[[#This Row],[Column4]]</f>
        <v>29</v>
      </c>
    </row>
    <row r="9" spans="1:5" ht="14.4">
      <c r="A9" s="1" t="s">
        <v>25</v>
      </c>
      <c r="B9" s="1">
        <v>10</v>
      </c>
      <c r="C9" s="1">
        <v>5</v>
      </c>
      <c r="D9" s="1">
        <v>2</v>
      </c>
      <c r="E9" s="8">
        <f>Table_3[[#This Row],[Column2]]+Table_3[[#This Row],[Column3]]+Table_3[[#This Row],[Column4]]</f>
        <v>17</v>
      </c>
    </row>
    <row r="10" spans="1:5" ht="14.4">
      <c r="A10" s="1" t="s">
        <v>28</v>
      </c>
      <c r="B10" s="1">
        <v>25</v>
      </c>
      <c r="C10" s="1">
        <v>4</v>
      </c>
      <c r="D10" s="1">
        <v>3</v>
      </c>
      <c r="E10" s="8">
        <f>Table_3[[#This Row],[Column2]]+Table_3[[#This Row],[Column3]]+Table_3[[#This Row],[Column4]]</f>
        <v>32</v>
      </c>
    </row>
    <row r="11" spans="1:5" ht="14.4">
      <c r="A11" s="1" t="s">
        <v>30</v>
      </c>
      <c r="B11" s="1">
        <v>15</v>
      </c>
      <c r="C11" s="1">
        <v>5</v>
      </c>
      <c r="D11" s="1">
        <v>2</v>
      </c>
      <c r="E11" s="8">
        <f>Table_3[[#This Row],[Column2]]+Table_3[[#This Row],[Column3]]+Table_3[[#This Row],[Column4]]</f>
        <v>22</v>
      </c>
    </row>
    <row r="12" spans="1:5" ht="14.4"/>
    <row r="13" spans="1:5" ht="14.4"/>
    <row r="14" spans="1:5" ht="14.4"/>
    <row r="15" spans="1:5" ht="14.4"/>
    <row r="16" spans="1:5" ht="14.4"/>
    <row r="17" ht="14.4"/>
    <row r="18" ht="14.4"/>
    <row r="19" ht="14.4"/>
    <row r="20" ht="14.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zoomScale="122" workbookViewId="0">
      <pane ySplit="3" topLeftCell="A4" activePane="bottomLeft" state="frozen"/>
      <selection pane="bottomLeft" activeCell="R16" sqref="R16"/>
    </sheetView>
  </sheetViews>
  <sheetFormatPr defaultColWidth="14.44140625" defaultRowHeight="15" customHeight="1"/>
  <cols>
    <col min="1" max="31" width="8.6640625" customWidth="1"/>
  </cols>
  <sheetData>
    <row r="1" spans="1:31" ht="14.4">
      <c r="A1" s="6" t="s">
        <v>42</v>
      </c>
      <c r="B1" s="46" t="s">
        <v>38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8"/>
      <c r="Q1" s="46" t="s">
        <v>37</v>
      </c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8"/>
    </row>
    <row r="2" spans="1:31" ht="14.4">
      <c r="A2" s="10" t="s">
        <v>1</v>
      </c>
      <c r="B2" s="11">
        <v>44287</v>
      </c>
      <c r="C2" s="11">
        <v>44288</v>
      </c>
      <c r="D2" s="11">
        <v>44289</v>
      </c>
      <c r="E2" s="11">
        <v>44290</v>
      </c>
      <c r="F2" s="11">
        <v>44291</v>
      </c>
      <c r="G2" s="11">
        <v>44292</v>
      </c>
      <c r="H2" s="11">
        <v>44293</v>
      </c>
      <c r="I2" s="11">
        <v>44294</v>
      </c>
      <c r="J2" s="11">
        <v>44295</v>
      </c>
      <c r="K2" s="11">
        <v>44296</v>
      </c>
      <c r="L2" s="11">
        <v>44297</v>
      </c>
      <c r="M2" s="11">
        <v>44298</v>
      </c>
      <c r="N2" s="11">
        <v>44299</v>
      </c>
      <c r="O2" s="11">
        <v>44300</v>
      </c>
      <c r="P2" s="11">
        <v>44301</v>
      </c>
      <c r="Q2" s="11">
        <v>44287</v>
      </c>
      <c r="R2" s="11">
        <v>44288</v>
      </c>
      <c r="S2" s="11">
        <v>44289</v>
      </c>
      <c r="T2" s="11">
        <v>44290</v>
      </c>
      <c r="U2" s="11">
        <v>44291</v>
      </c>
      <c r="V2" s="11">
        <v>44292</v>
      </c>
      <c r="W2" s="11">
        <v>44293</v>
      </c>
      <c r="X2" s="11">
        <v>44294</v>
      </c>
      <c r="Y2" s="11">
        <v>44295</v>
      </c>
      <c r="Z2" s="11">
        <v>44296</v>
      </c>
      <c r="AA2" s="11">
        <v>44297</v>
      </c>
      <c r="AB2" s="11">
        <v>44298</v>
      </c>
      <c r="AC2" s="11">
        <v>44299</v>
      </c>
      <c r="AD2" s="11">
        <v>44300</v>
      </c>
      <c r="AE2" s="11">
        <v>44301</v>
      </c>
    </row>
    <row r="3" spans="1:31" ht="14.4">
      <c r="A3" s="12" t="s">
        <v>6</v>
      </c>
      <c r="B3" s="6">
        <v>7</v>
      </c>
      <c r="C3" s="6">
        <v>9</v>
      </c>
      <c r="D3" s="6">
        <v>5</v>
      </c>
      <c r="E3" s="6">
        <v>8</v>
      </c>
      <c r="F3" s="6">
        <v>7</v>
      </c>
      <c r="G3" s="6">
        <v>9</v>
      </c>
      <c r="H3" s="6">
        <v>6</v>
      </c>
      <c r="I3" s="6">
        <v>11</v>
      </c>
      <c r="J3" s="6">
        <v>7</v>
      </c>
      <c r="K3" s="6">
        <v>9</v>
      </c>
      <c r="L3" s="6">
        <v>9</v>
      </c>
      <c r="M3" s="6">
        <v>8</v>
      </c>
      <c r="N3" s="6">
        <v>6</v>
      </c>
      <c r="O3" s="6">
        <v>9</v>
      </c>
      <c r="P3" s="6">
        <v>8</v>
      </c>
      <c r="Q3" s="6">
        <v>13</v>
      </c>
      <c r="R3" s="6">
        <v>16</v>
      </c>
      <c r="S3" s="6">
        <v>14</v>
      </c>
      <c r="T3" s="6">
        <v>15</v>
      </c>
      <c r="U3" s="6">
        <v>17</v>
      </c>
      <c r="V3" s="6">
        <v>22</v>
      </c>
      <c r="W3" s="6">
        <v>19</v>
      </c>
      <c r="X3" s="6">
        <v>19</v>
      </c>
      <c r="Y3" s="6">
        <v>13</v>
      </c>
      <c r="Z3" s="6">
        <v>17</v>
      </c>
      <c r="AA3" s="6">
        <v>14</v>
      </c>
      <c r="AB3" s="6">
        <v>23</v>
      </c>
      <c r="AC3" s="6">
        <v>23</v>
      </c>
      <c r="AD3" s="6">
        <v>23</v>
      </c>
      <c r="AE3" s="6">
        <v>22</v>
      </c>
    </row>
    <row r="4" spans="1:31" ht="14.4">
      <c r="A4" s="12" t="s">
        <v>9</v>
      </c>
      <c r="B4" s="6">
        <v>4</v>
      </c>
      <c r="C4" s="6">
        <v>7</v>
      </c>
      <c r="D4" s="6">
        <v>6</v>
      </c>
      <c r="E4" s="6">
        <v>5</v>
      </c>
      <c r="F4" s="6">
        <v>5</v>
      </c>
      <c r="G4" s="6">
        <v>7</v>
      </c>
      <c r="H4" s="6">
        <v>7</v>
      </c>
      <c r="I4" s="6">
        <v>5</v>
      </c>
      <c r="J4" s="6">
        <v>8</v>
      </c>
      <c r="K4" s="6">
        <v>6</v>
      </c>
      <c r="L4" s="6">
        <v>6</v>
      </c>
      <c r="M4" s="6">
        <v>7</v>
      </c>
      <c r="N4" s="6">
        <v>6</v>
      </c>
      <c r="O4" s="6">
        <v>5</v>
      </c>
      <c r="P4" s="6">
        <v>7</v>
      </c>
      <c r="Q4" s="6">
        <v>13</v>
      </c>
      <c r="R4" s="6">
        <v>10</v>
      </c>
      <c r="S4" s="6">
        <v>7</v>
      </c>
      <c r="T4" s="6">
        <v>7</v>
      </c>
      <c r="U4" s="6">
        <v>8</v>
      </c>
      <c r="V4" s="6">
        <v>13</v>
      </c>
      <c r="W4" s="6">
        <v>12</v>
      </c>
      <c r="X4" s="6">
        <v>12</v>
      </c>
      <c r="Y4" s="6">
        <v>8</v>
      </c>
      <c r="Z4" s="6">
        <v>7</v>
      </c>
      <c r="AA4" s="6">
        <v>7</v>
      </c>
      <c r="AB4" s="6">
        <v>10</v>
      </c>
      <c r="AC4" s="6">
        <v>8</v>
      </c>
      <c r="AD4" s="6">
        <v>8</v>
      </c>
      <c r="AE4" s="6">
        <v>12</v>
      </c>
    </row>
    <row r="5" spans="1:31" ht="14.4">
      <c r="A5" s="12" t="s">
        <v>11</v>
      </c>
      <c r="B5" s="6">
        <v>6</v>
      </c>
      <c r="C5" s="6">
        <v>4</v>
      </c>
      <c r="D5" s="6">
        <v>5</v>
      </c>
      <c r="E5" s="6">
        <v>5</v>
      </c>
      <c r="F5" s="6">
        <v>5</v>
      </c>
      <c r="G5" s="6">
        <v>6</v>
      </c>
      <c r="H5" s="6">
        <v>4</v>
      </c>
      <c r="I5" s="6">
        <v>5</v>
      </c>
      <c r="J5" s="6">
        <v>4</v>
      </c>
      <c r="K5" s="6">
        <v>4</v>
      </c>
      <c r="L5" s="6">
        <v>5</v>
      </c>
      <c r="M5" s="6">
        <v>5</v>
      </c>
      <c r="N5" s="6">
        <v>4</v>
      </c>
      <c r="O5" s="6">
        <v>6</v>
      </c>
      <c r="P5" s="6">
        <v>6</v>
      </c>
      <c r="Q5" s="6">
        <v>9</v>
      </c>
      <c r="R5" s="6">
        <v>8</v>
      </c>
      <c r="S5" s="6">
        <v>7</v>
      </c>
      <c r="T5" s="6">
        <v>7</v>
      </c>
      <c r="U5" s="6">
        <v>7</v>
      </c>
      <c r="V5" s="6">
        <v>10</v>
      </c>
      <c r="W5" s="6">
        <v>8</v>
      </c>
      <c r="X5" s="6">
        <v>8</v>
      </c>
      <c r="Y5" s="6">
        <v>8</v>
      </c>
      <c r="Z5" s="6">
        <v>9</v>
      </c>
      <c r="AA5" s="6">
        <v>7</v>
      </c>
      <c r="AB5" s="6">
        <v>7</v>
      </c>
      <c r="AC5" s="6">
        <v>8</v>
      </c>
      <c r="AD5" s="6">
        <v>6</v>
      </c>
      <c r="AE5" s="6">
        <v>7</v>
      </c>
    </row>
    <row r="6" spans="1:31" ht="14.4">
      <c r="A6" s="12" t="s">
        <v>14</v>
      </c>
      <c r="B6" s="6">
        <v>6</v>
      </c>
      <c r="C6" s="6">
        <v>5</v>
      </c>
      <c r="D6" s="6">
        <v>4</v>
      </c>
      <c r="E6" s="6">
        <v>5</v>
      </c>
      <c r="F6" s="6">
        <v>5</v>
      </c>
      <c r="G6" s="6">
        <v>5</v>
      </c>
      <c r="H6" s="6">
        <v>5</v>
      </c>
      <c r="I6" s="6">
        <v>4</v>
      </c>
      <c r="J6" s="6">
        <v>4</v>
      </c>
      <c r="K6" s="6">
        <v>4</v>
      </c>
      <c r="L6" s="6">
        <v>6</v>
      </c>
      <c r="M6" s="6">
        <v>6</v>
      </c>
      <c r="N6" s="6">
        <v>5</v>
      </c>
      <c r="O6" s="6">
        <v>4</v>
      </c>
      <c r="P6" s="6">
        <v>4</v>
      </c>
      <c r="Q6" s="6">
        <v>7</v>
      </c>
      <c r="R6" s="6">
        <v>6</v>
      </c>
      <c r="S6" s="6">
        <v>8</v>
      </c>
      <c r="T6" s="6">
        <v>5</v>
      </c>
      <c r="U6" s="6">
        <v>7</v>
      </c>
      <c r="V6" s="6">
        <v>5</v>
      </c>
      <c r="W6" s="6">
        <v>5</v>
      </c>
      <c r="X6" s="6">
        <v>6</v>
      </c>
      <c r="Y6" s="6">
        <v>5</v>
      </c>
      <c r="Z6" s="6">
        <v>7</v>
      </c>
      <c r="AA6" s="6">
        <v>7</v>
      </c>
      <c r="AB6" s="6">
        <v>7</v>
      </c>
      <c r="AC6" s="6">
        <v>6</v>
      </c>
      <c r="AD6" s="6">
        <v>5</v>
      </c>
      <c r="AE6" s="6">
        <v>7</v>
      </c>
    </row>
    <row r="7" spans="1:31" ht="14.4">
      <c r="A7" s="12" t="s">
        <v>17</v>
      </c>
      <c r="B7" s="6">
        <v>3</v>
      </c>
      <c r="C7" s="6">
        <v>3</v>
      </c>
      <c r="D7" s="6">
        <v>3</v>
      </c>
      <c r="E7" s="6">
        <v>3</v>
      </c>
      <c r="F7" s="6">
        <v>4</v>
      </c>
      <c r="G7" s="6">
        <v>4</v>
      </c>
      <c r="H7" s="6">
        <v>3</v>
      </c>
      <c r="I7" s="6">
        <v>5</v>
      </c>
      <c r="J7" s="6">
        <v>4</v>
      </c>
      <c r="K7" s="6">
        <v>5</v>
      </c>
      <c r="L7" s="6">
        <v>4</v>
      </c>
      <c r="M7" s="6">
        <v>4</v>
      </c>
      <c r="N7" s="6">
        <v>4</v>
      </c>
      <c r="O7" s="6">
        <v>4</v>
      </c>
      <c r="P7" s="6">
        <v>4</v>
      </c>
      <c r="Q7" s="6">
        <v>6</v>
      </c>
      <c r="R7" s="6">
        <v>5</v>
      </c>
      <c r="S7" s="6">
        <v>6</v>
      </c>
      <c r="T7" s="6">
        <v>6</v>
      </c>
      <c r="U7" s="6">
        <v>4</v>
      </c>
      <c r="V7" s="6">
        <v>6</v>
      </c>
      <c r="W7" s="6">
        <v>5</v>
      </c>
      <c r="X7" s="6">
        <v>4</v>
      </c>
      <c r="Y7" s="6">
        <v>4</v>
      </c>
      <c r="Z7" s="6">
        <v>3</v>
      </c>
      <c r="AA7" s="6">
        <v>3</v>
      </c>
      <c r="AB7" s="6">
        <v>4</v>
      </c>
      <c r="AC7" s="6">
        <v>5</v>
      </c>
      <c r="AD7" s="6">
        <v>4</v>
      </c>
      <c r="AE7" s="6">
        <v>5</v>
      </c>
    </row>
    <row r="8" spans="1:31" ht="14.4">
      <c r="A8" s="12" t="s">
        <v>20</v>
      </c>
      <c r="B8" s="6">
        <v>2</v>
      </c>
      <c r="C8" s="6">
        <v>3</v>
      </c>
      <c r="D8" s="6">
        <v>3</v>
      </c>
      <c r="E8" s="6">
        <v>3</v>
      </c>
      <c r="F8" s="6">
        <v>3</v>
      </c>
      <c r="G8" s="6">
        <v>3</v>
      </c>
      <c r="H8" s="6">
        <v>3</v>
      </c>
      <c r="I8" s="6">
        <v>3</v>
      </c>
      <c r="J8" s="6">
        <v>3</v>
      </c>
      <c r="K8" s="6">
        <v>3</v>
      </c>
      <c r="L8" s="6">
        <v>3</v>
      </c>
      <c r="M8" s="6">
        <v>3</v>
      </c>
      <c r="N8" s="6">
        <v>3</v>
      </c>
      <c r="O8" s="6">
        <v>3</v>
      </c>
      <c r="P8" s="6">
        <v>3</v>
      </c>
      <c r="Q8" s="6">
        <v>3</v>
      </c>
      <c r="R8" s="6">
        <v>4</v>
      </c>
      <c r="S8" s="6">
        <v>4</v>
      </c>
      <c r="T8" s="6">
        <v>3</v>
      </c>
      <c r="U8" s="6">
        <v>4</v>
      </c>
      <c r="V8" s="6">
        <v>3</v>
      </c>
      <c r="W8" s="6">
        <v>4</v>
      </c>
      <c r="X8" s="6">
        <v>3</v>
      </c>
      <c r="Y8" s="6">
        <v>4</v>
      </c>
      <c r="Z8" s="6">
        <v>3</v>
      </c>
      <c r="AA8" s="6">
        <v>4</v>
      </c>
      <c r="AB8" s="6">
        <v>3</v>
      </c>
      <c r="AC8" s="6">
        <v>4</v>
      </c>
      <c r="AD8" s="6">
        <v>3</v>
      </c>
      <c r="AE8" s="6">
        <v>4</v>
      </c>
    </row>
    <row r="9" spans="1:31" ht="14.4">
      <c r="A9" s="12" t="s">
        <v>23</v>
      </c>
      <c r="B9" s="6">
        <v>3</v>
      </c>
      <c r="C9" s="6">
        <v>3</v>
      </c>
      <c r="D9" s="6">
        <v>2</v>
      </c>
      <c r="E9" s="6">
        <v>3</v>
      </c>
      <c r="F9" s="6">
        <v>3</v>
      </c>
      <c r="G9" s="6">
        <v>3</v>
      </c>
      <c r="H9" s="6">
        <v>3</v>
      </c>
      <c r="I9" s="6">
        <v>2</v>
      </c>
      <c r="J9" s="6">
        <v>3</v>
      </c>
      <c r="K9" s="6">
        <v>3</v>
      </c>
      <c r="L9" s="6">
        <v>3</v>
      </c>
      <c r="M9" s="6">
        <v>3</v>
      </c>
      <c r="N9" s="6">
        <v>3</v>
      </c>
      <c r="O9" s="6">
        <v>3</v>
      </c>
      <c r="P9" s="6">
        <v>2</v>
      </c>
      <c r="Q9" s="6">
        <v>3</v>
      </c>
      <c r="R9" s="6">
        <v>3</v>
      </c>
      <c r="S9" s="6">
        <v>4</v>
      </c>
      <c r="T9" s="6">
        <v>3</v>
      </c>
      <c r="U9" s="6">
        <v>3</v>
      </c>
      <c r="V9" s="6">
        <v>3</v>
      </c>
      <c r="W9" s="6">
        <v>4</v>
      </c>
      <c r="X9" s="6">
        <v>3</v>
      </c>
      <c r="Y9" s="6">
        <v>3</v>
      </c>
      <c r="Z9" s="6">
        <v>4</v>
      </c>
      <c r="AA9" s="6">
        <v>3</v>
      </c>
      <c r="AB9" s="6">
        <v>3</v>
      </c>
      <c r="AC9" s="6">
        <v>3</v>
      </c>
      <c r="AD9" s="6">
        <v>3</v>
      </c>
      <c r="AE9" s="6">
        <v>3</v>
      </c>
    </row>
    <row r="10" spans="1:31" ht="14.4">
      <c r="A10" s="12" t="s">
        <v>25</v>
      </c>
      <c r="B10" s="6">
        <v>3</v>
      </c>
      <c r="C10" s="6">
        <v>2</v>
      </c>
      <c r="D10" s="6">
        <v>2</v>
      </c>
      <c r="E10" s="6">
        <v>3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  <c r="V10" s="6">
        <v>2</v>
      </c>
      <c r="W10" s="6">
        <v>2</v>
      </c>
      <c r="X10" s="6">
        <v>2</v>
      </c>
      <c r="Y10" s="6">
        <v>2</v>
      </c>
      <c r="Z10" s="6">
        <v>2</v>
      </c>
      <c r="AA10" s="6">
        <v>2</v>
      </c>
      <c r="AB10" s="6">
        <v>2</v>
      </c>
      <c r="AC10" s="6">
        <v>2</v>
      </c>
      <c r="AD10" s="6">
        <v>2</v>
      </c>
      <c r="AE10" s="6">
        <v>2</v>
      </c>
    </row>
    <row r="11" spans="1:31" ht="14.4">
      <c r="A11" s="12" t="s">
        <v>28</v>
      </c>
      <c r="B11" s="6">
        <v>2</v>
      </c>
      <c r="C11" s="6">
        <v>2</v>
      </c>
      <c r="D11" s="6">
        <v>3</v>
      </c>
      <c r="E11" s="6">
        <v>2</v>
      </c>
      <c r="F11" s="6">
        <v>2</v>
      </c>
      <c r="G11" s="6">
        <v>2</v>
      </c>
      <c r="H11" s="6">
        <v>3</v>
      </c>
      <c r="I11" s="6">
        <v>3</v>
      </c>
      <c r="J11" s="6">
        <v>3</v>
      </c>
      <c r="K11" s="6">
        <v>3</v>
      </c>
      <c r="L11" s="6">
        <v>2</v>
      </c>
      <c r="M11" s="6">
        <v>3</v>
      </c>
      <c r="N11" s="6">
        <v>3</v>
      </c>
      <c r="O11" s="6">
        <v>3</v>
      </c>
      <c r="P11" s="6">
        <v>3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  <c r="V11" s="6">
        <v>2</v>
      </c>
      <c r="W11" s="6">
        <v>2</v>
      </c>
      <c r="X11" s="6">
        <v>2</v>
      </c>
      <c r="Y11" s="6">
        <v>2</v>
      </c>
      <c r="Z11" s="6">
        <v>2</v>
      </c>
      <c r="AA11" s="6">
        <v>2</v>
      </c>
      <c r="AB11" s="6">
        <v>2</v>
      </c>
      <c r="AC11" s="6">
        <v>2</v>
      </c>
      <c r="AD11" s="6">
        <v>2</v>
      </c>
      <c r="AE11" s="6">
        <v>2</v>
      </c>
    </row>
    <row r="12" spans="1:31" ht="14.4">
      <c r="A12" s="12" t="s">
        <v>30</v>
      </c>
      <c r="B12" s="6">
        <v>3</v>
      </c>
      <c r="C12" s="6">
        <v>3</v>
      </c>
      <c r="D12" s="6">
        <v>2</v>
      </c>
      <c r="E12" s="6">
        <v>2</v>
      </c>
      <c r="F12" s="6">
        <v>2</v>
      </c>
      <c r="G12" s="6">
        <v>2</v>
      </c>
      <c r="H12" s="6">
        <v>3</v>
      </c>
      <c r="I12" s="6">
        <v>2</v>
      </c>
      <c r="J12" s="6">
        <v>2</v>
      </c>
      <c r="K12" s="6">
        <v>3</v>
      </c>
      <c r="L12" s="6">
        <v>2</v>
      </c>
      <c r="M12" s="6">
        <v>2</v>
      </c>
      <c r="N12" s="6">
        <v>2</v>
      </c>
      <c r="O12" s="6">
        <v>2</v>
      </c>
      <c r="P12" s="6">
        <v>2</v>
      </c>
      <c r="Q12" s="6">
        <v>2</v>
      </c>
      <c r="R12" s="6">
        <v>2</v>
      </c>
      <c r="S12" s="6">
        <v>2</v>
      </c>
      <c r="T12" s="6">
        <v>2</v>
      </c>
      <c r="U12" s="6">
        <v>2</v>
      </c>
      <c r="V12" s="6">
        <v>2</v>
      </c>
      <c r="W12" s="6">
        <v>2</v>
      </c>
      <c r="X12" s="6">
        <v>2</v>
      </c>
      <c r="Y12" s="6">
        <v>2</v>
      </c>
      <c r="Z12" s="6">
        <v>2</v>
      </c>
      <c r="AA12" s="6">
        <v>2</v>
      </c>
      <c r="AB12" s="6">
        <v>2</v>
      </c>
      <c r="AC12" s="6">
        <v>2</v>
      </c>
      <c r="AD12" s="6">
        <v>2</v>
      </c>
      <c r="AE12" s="6"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P1"/>
    <mergeCell ref="Q1:AE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0286-FB6B-41D3-84C5-C615AE7197DA}">
  <dimension ref="A3:D28"/>
  <sheetViews>
    <sheetView zoomScale="161" workbookViewId="0">
      <selection activeCell="G6" sqref="G6"/>
    </sheetView>
  </sheetViews>
  <sheetFormatPr defaultRowHeight="14.4"/>
  <cols>
    <col min="1" max="1" width="12.44140625" bestFit="1" customWidth="1"/>
    <col min="2" max="2" width="14.33203125" bestFit="1" customWidth="1"/>
    <col min="3" max="4" width="10.21875" bestFit="1" customWidth="1"/>
  </cols>
  <sheetData>
    <row r="3" spans="1:4">
      <c r="A3" s="13" t="s">
        <v>45</v>
      </c>
      <c r="B3" s="23" t="s">
        <v>46</v>
      </c>
      <c r="C3" t="s">
        <v>47</v>
      </c>
      <c r="D3" t="s">
        <v>48</v>
      </c>
    </row>
    <row r="4" spans="1:4">
      <c r="A4" s="24" t="s">
        <v>6</v>
      </c>
      <c r="B4" s="25">
        <v>11862450</v>
      </c>
      <c r="C4">
        <f>GETPIVOTDATA("Revenue",$A$3,"SKU","S01")</f>
        <v>11862450</v>
      </c>
      <c r="D4" s="30">
        <f>C4/GETPIVOTDATA("Revenue",$A$3)</f>
        <v>0.3933883941229433</v>
      </c>
    </row>
    <row r="5" spans="1:4">
      <c r="A5" s="26" t="s">
        <v>14</v>
      </c>
      <c r="B5" s="27">
        <v>4909600</v>
      </c>
      <c r="C5">
        <f>GETPIVOTDATA("Revenue",$A$3,"SKU","S01")+GETPIVOTDATA("Revenue",$A$3,"SKU","S04")</f>
        <v>16772050</v>
      </c>
      <c r="D5" s="30">
        <f t="shared" ref="D5:D13" si="0">C5/GETPIVOTDATA("Revenue",$A$3)</f>
        <v>0.55620296107884215</v>
      </c>
    </row>
    <row r="6" spans="1:4">
      <c r="A6" s="26" t="s">
        <v>11</v>
      </c>
      <c r="B6" s="27">
        <v>4805100</v>
      </c>
      <c r="C6">
        <f>C5+GETPIVOTDATA("Revenue",A3,"SKU","S03")</f>
        <v>21577150</v>
      </c>
      <c r="D6" s="30">
        <f t="shared" si="0"/>
        <v>0.7155520477009274</v>
      </c>
    </row>
    <row r="7" spans="1:4">
      <c r="A7" s="26" t="s">
        <v>9</v>
      </c>
      <c r="B7" s="27">
        <v>3967200</v>
      </c>
      <c r="C7">
        <f>C6+GETPIVOTDATA("Revenue",$A$3,"SKU","S02")</f>
        <v>25544350</v>
      </c>
      <c r="D7" s="30">
        <f t="shared" si="0"/>
        <v>0.84711428291916147</v>
      </c>
    </row>
    <row r="8" spans="1:4">
      <c r="A8" s="26" t="s">
        <v>17</v>
      </c>
      <c r="B8" s="27">
        <v>1584000</v>
      </c>
      <c r="C8">
        <f>C7+GETPIVOTDATA("Revenue",$A$3,"SKU","S05")</f>
        <v>27128350</v>
      </c>
      <c r="D8" s="30">
        <f t="shared" si="0"/>
        <v>0.89964366903170501</v>
      </c>
    </row>
    <row r="9" spans="1:4">
      <c r="A9" s="26" t="s">
        <v>20</v>
      </c>
      <c r="B9" s="27">
        <v>719950</v>
      </c>
      <c r="C9">
        <f>C8+GETPIVOTDATA("Revenue",$A$3,"SKU","S06")</f>
        <v>27848300</v>
      </c>
      <c r="D9" s="30">
        <f t="shared" si="0"/>
        <v>0.92351900459466318</v>
      </c>
    </row>
    <row r="10" spans="1:4">
      <c r="A10" s="26" t="s">
        <v>25</v>
      </c>
      <c r="B10" s="27">
        <v>673400</v>
      </c>
      <c r="C10">
        <f>C9+GETPIVOTDATA("Revenue",$A$3,"SKU","S08")</f>
        <v>28521700</v>
      </c>
      <c r="D10" s="30">
        <f t="shared" si="0"/>
        <v>0.94585062619074067</v>
      </c>
    </row>
    <row r="11" spans="1:4">
      <c r="A11" s="26" t="s">
        <v>23</v>
      </c>
      <c r="B11" s="27">
        <v>649350</v>
      </c>
      <c r="C11">
        <f>C10+GETPIVOTDATA("Revenue",$A$3,"SKU","S07")</f>
        <v>29171050</v>
      </c>
      <c r="D11" s="30">
        <f t="shared" si="0"/>
        <v>0.96738468987267257</v>
      </c>
    </row>
    <row r="12" spans="1:4">
      <c r="A12" s="26" t="s">
        <v>28</v>
      </c>
      <c r="B12" s="27">
        <v>502000</v>
      </c>
      <c r="C12">
        <f>C11+GETPIVOTDATA("Revenue",$A$3,"SKU","S09")</f>
        <v>29673050</v>
      </c>
      <c r="D12" s="30">
        <f t="shared" si="0"/>
        <v>0.98403226047147119</v>
      </c>
    </row>
    <row r="13" spans="1:4">
      <c r="A13" s="26" t="s">
        <v>30</v>
      </c>
      <c r="B13" s="27">
        <v>481500</v>
      </c>
      <c r="C13">
        <f>C12+GETPIVOTDATA("Revenue",$A$3,"SKU","S10")</f>
        <v>30154550</v>
      </c>
      <c r="D13" s="30">
        <f t="shared" si="0"/>
        <v>1</v>
      </c>
    </row>
    <row r="14" spans="1:4">
      <c r="A14" s="28" t="s">
        <v>41</v>
      </c>
      <c r="B14" s="29">
        <v>30154550</v>
      </c>
    </row>
    <row r="18" spans="1:4">
      <c r="A18" s="8" t="s">
        <v>45</v>
      </c>
      <c r="B18" s="8" t="s">
        <v>46</v>
      </c>
      <c r="C18" s="8" t="s">
        <v>47</v>
      </c>
      <c r="D18" s="8" t="s">
        <v>48</v>
      </c>
    </row>
    <row r="19" spans="1:4">
      <c r="A19" s="8" t="s">
        <v>6</v>
      </c>
      <c r="B19" s="8">
        <v>11862450</v>
      </c>
      <c r="C19" s="8">
        <v>11862450</v>
      </c>
      <c r="D19" s="30">
        <v>0.3933883941229433</v>
      </c>
    </row>
    <row r="20" spans="1:4">
      <c r="A20" s="8" t="s">
        <v>14</v>
      </c>
      <c r="B20" s="8">
        <v>4909600</v>
      </c>
      <c r="C20" s="8">
        <v>16772050</v>
      </c>
      <c r="D20" s="30">
        <v>0.55620296107884215</v>
      </c>
    </row>
    <row r="21" spans="1:4">
      <c r="A21" s="8" t="s">
        <v>11</v>
      </c>
      <c r="B21" s="8">
        <v>4805100</v>
      </c>
      <c r="C21" s="8">
        <v>21577150</v>
      </c>
      <c r="D21" s="30">
        <v>0.7155520477009274</v>
      </c>
    </row>
    <row r="22" spans="1:4">
      <c r="A22" s="8" t="s">
        <v>9</v>
      </c>
      <c r="B22" s="8">
        <v>3967200</v>
      </c>
      <c r="C22" s="8">
        <v>25544350</v>
      </c>
      <c r="D22" s="30">
        <v>0.84711428291916147</v>
      </c>
    </row>
    <row r="23" spans="1:4">
      <c r="A23" s="8" t="s">
        <v>17</v>
      </c>
      <c r="B23" s="8">
        <v>1584000</v>
      </c>
      <c r="C23" s="8">
        <v>27128350</v>
      </c>
      <c r="D23" s="30">
        <v>0.89964366903170501</v>
      </c>
    </row>
    <row r="24" spans="1:4">
      <c r="A24" s="8" t="s">
        <v>20</v>
      </c>
      <c r="B24" s="8">
        <v>719950</v>
      </c>
      <c r="C24" s="8">
        <v>27848300</v>
      </c>
      <c r="D24" s="30">
        <v>0.92351900459466318</v>
      </c>
    </row>
    <row r="25" spans="1:4">
      <c r="A25" s="8" t="s">
        <v>25</v>
      </c>
      <c r="B25" s="8">
        <v>673400</v>
      </c>
      <c r="C25" s="8">
        <v>28521700</v>
      </c>
      <c r="D25" s="30">
        <v>0.94585062619074067</v>
      </c>
    </row>
    <row r="26" spans="1:4">
      <c r="A26" s="8" t="s">
        <v>23</v>
      </c>
      <c r="B26" s="8">
        <v>649350</v>
      </c>
      <c r="C26" s="8">
        <v>29171050</v>
      </c>
      <c r="D26" s="30">
        <v>0.96738468987267257</v>
      </c>
    </row>
    <row r="27" spans="1:4">
      <c r="A27" s="8" t="s">
        <v>28</v>
      </c>
      <c r="B27" s="8">
        <v>502000</v>
      </c>
      <c r="C27" s="8">
        <v>29673050</v>
      </c>
      <c r="D27" s="30">
        <v>0.98403226047147119</v>
      </c>
    </row>
    <row r="28" spans="1:4">
      <c r="A28" s="8" t="s">
        <v>30</v>
      </c>
      <c r="B28" s="8">
        <v>481500</v>
      </c>
      <c r="C28" s="8">
        <v>30154550</v>
      </c>
      <c r="D28" s="30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C38B-B533-4D7E-A544-31FCB3C40E36}">
  <dimension ref="A3:C26"/>
  <sheetViews>
    <sheetView topLeftCell="A13" zoomScale="141" workbookViewId="0">
      <selection activeCell="C30" sqref="C30"/>
    </sheetView>
  </sheetViews>
  <sheetFormatPr defaultRowHeight="14.4"/>
  <cols>
    <col min="1" max="1" width="12.44140625" bestFit="1" customWidth="1"/>
    <col min="2" max="2" width="14.44140625" bestFit="1" customWidth="1"/>
    <col min="3" max="3" width="13.77734375" bestFit="1" customWidth="1"/>
  </cols>
  <sheetData>
    <row r="3" spans="1:3">
      <c r="A3" s="13" t="s">
        <v>45</v>
      </c>
      <c r="B3" s="16" t="s">
        <v>46</v>
      </c>
      <c r="C3" s="17" t="s">
        <v>49</v>
      </c>
    </row>
    <row r="4" spans="1:3">
      <c r="A4" s="24" t="s">
        <v>6</v>
      </c>
      <c r="B4" s="18">
        <v>11862450</v>
      </c>
      <c r="C4" s="19">
        <v>909</v>
      </c>
    </row>
    <row r="5" spans="1:3">
      <c r="A5" s="26" t="s">
        <v>9</v>
      </c>
      <c r="B5" s="31">
        <v>3967200</v>
      </c>
      <c r="C5" s="32">
        <v>464</v>
      </c>
    </row>
    <row r="6" spans="1:3">
      <c r="A6" s="26" t="s">
        <v>11</v>
      </c>
      <c r="B6" s="31">
        <v>4805100</v>
      </c>
      <c r="C6" s="32">
        <v>342</v>
      </c>
    </row>
    <row r="7" spans="1:3">
      <c r="A7" s="26" t="s">
        <v>14</v>
      </c>
      <c r="B7" s="31">
        <v>4909600</v>
      </c>
      <c r="C7" s="32">
        <v>272</v>
      </c>
    </row>
    <row r="8" spans="1:3">
      <c r="A8" s="26" t="s">
        <v>17</v>
      </c>
      <c r="B8" s="31">
        <v>1584000</v>
      </c>
      <c r="C8" s="32">
        <v>192</v>
      </c>
    </row>
    <row r="9" spans="1:3">
      <c r="A9" s="26" t="s">
        <v>20</v>
      </c>
      <c r="B9" s="31">
        <v>719950</v>
      </c>
      <c r="C9" s="32">
        <v>119</v>
      </c>
    </row>
    <row r="10" spans="1:3">
      <c r="A10" s="26" t="s">
        <v>23</v>
      </c>
      <c r="B10" s="31">
        <v>649350</v>
      </c>
      <c r="C10" s="32">
        <v>117</v>
      </c>
    </row>
    <row r="11" spans="1:3">
      <c r="A11" s="26" t="s">
        <v>25</v>
      </c>
      <c r="B11" s="31">
        <v>673400</v>
      </c>
      <c r="C11" s="32">
        <v>28</v>
      </c>
    </row>
    <row r="12" spans="1:3">
      <c r="A12" s="26" t="s">
        <v>28</v>
      </c>
      <c r="B12" s="31">
        <v>502000</v>
      </c>
      <c r="C12" s="32">
        <v>40</v>
      </c>
    </row>
    <row r="13" spans="1:3">
      <c r="A13" s="26" t="s">
        <v>30</v>
      </c>
      <c r="B13" s="31">
        <v>481500</v>
      </c>
      <c r="C13" s="32">
        <v>30</v>
      </c>
    </row>
    <row r="14" spans="1:3">
      <c r="A14" s="28" t="s">
        <v>41</v>
      </c>
      <c r="B14" s="20">
        <v>30154550</v>
      </c>
      <c r="C14" s="21">
        <v>2513</v>
      </c>
    </row>
    <row r="16" spans="1:3">
      <c r="A16" s="8" t="s">
        <v>45</v>
      </c>
      <c r="B16" s="8" t="s">
        <v>49</v>
      </c>
      <c r="C16" s="8" t="s">
        <v>46</v>
      </c>
    </row>
    <row r="17" spans="1:3">
      <c r="A17" s="8" t="s">
        <v>6</v>
      </c>
      <c r="B17" s="8">
        <v>909</v>
      </c>
      <c r="C17" s="8">
        <v>11862450</v>
      </c>
    </row>
    <row r="18" spans="1:3">
      <c r="A18" s="8" t="s">
        <v>9</v>
      </c>
      <c r="B18" s="8">
        <v>464</v>
      </c>
      <c r="C18" s="8">
        <v>3967200</v>
      </c>
    </row>
    <row r="19" spans="1:3">
      <c r="A19" s="8" t="s">
        <v>11</v>
      </c>
      <c r="B19" s="8">
        <v>342</v>
      </c>
      <c r="C19" s="8">
        <v>4805100</v>
      </c>
    </row>
    <row r="20" spans="1:3">
      <c r="A20" s="8" t="s">
        <v>14</v>
      </c>
      <c r="B20" s="8">
        <v>272</v>
      </c>
      <c r="C20" s="8">
        <v>4909600</v>
      </c>
    </row>
    <row r="21" spans="1:3">
      <c r="A21" s="8" t="s">
        <v>17</v>
      </c>
      <c r="B21" s="8">
        <v>192</v>
      </c>
      <c r="C21" s="8">
        <v>1584000</v>
      </c>
    </row>
    <row r="22" spans="1:3">
      <c r="A22" s="8" t="s">
        <v>20</v>
      </c>
      <c r="B22" s="8">
        <v>119</v>
      </c>
      <c r="C22" s="8">
        <v>719950</v>
      </c>
    </row>
    <row r="23" spans="1:3">
      <c r="A23" s="8" t="s">
        <v>23</v>
      </c>
      <c r="B23" s="8">
        <v>117</v>
      </c>
      <c r="C23" s="8">
        <v>649350</v>
      </c>
    </row>
    <row r="24" spans="1:3">
      <c r="A24" s="8" t="s">
        <v>25</v>
      </c>
      <c r="B24" s="8">
        <v>28</v>
      </c>
      <c r="C24" s="8">
        <v>673400</v>
      </c>
    </row>
    <row r="25" spans="1:3">
      <c r="A25" s="8" t="s">
        <v>28</v>
      </c>
      <c r="B25" s="8">
        <v>40</v>
      </c>
      <c r="C25" s="8">
        <v>502000</v>
      </c>
    </row>
    <row r="26" spans="1:3">
      <c r="A26" s="8" t="s">
        <v>30</v>
      </c>
      <c r="B26" s="8">
        <v>30</v>
      </c>
      <c r="C26" s="8">
        <v>481500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074C-6774-4F3C-9C0E-9821DA3AD24A}">
  <dimension ref="A2:C48"/>
  <sheetViews>
    <sheetView topLeftCell="A30" zoomScale="138" workbookViewId="0">
      <selection activeCell="D43" sqref="D43"/>
    </sheetView>
  </sheetViews>
  <sheetFormatPr defaultRowHeight="14.4"/>
  <cols>
    <col min="1" max="1" width="12.44140625" bestFit="1" customWidth="1"/>
    <col min="2" max="2" width="14.21875" bestFit="1" customWidth="1"/>
    <col min="3" max="3" width="11.5546875" bestFit="1" customWidth="1"/>
  </cols>
  <sheetData>
    <row r="2" spans="1:2">
      <c r="A2" s="16" t="s">
        <v>45</v>
      </c>
      <c r="B2" s="16" t="s">
        <v>46</v>
      </c>
    </row>
    <row r="3" spans="1:2">
      <c r="A3" s="24" t="s">
        <v>6</v>
      </c>
      <c r="B3" s="18">
        <v>11862450</v>
      </c>
    </row>
    <row r="4" spans="1:2">
      <c r="A4" s="26" t="s">
        <v>9</v>
      </c>
      <c r="B4" s="31">
        <v>3967200</v>
      </c>
    </row>
    <row r="5" spans="1:2">
      <c r="A5" s="26" t="s">
        <v>11</v>
      </c>
      <c r="B5" s="31">
        <v>4805100</v>
      </c>
    </row>
    <row r="6" spans="1:2">
      <c r="A6" s="26" t="s">
        <v>14</v>
      </c>
      <c r="B6" s="31">
        <v>4909600</v>
      </c>
    </row>
    <row r="7" spans="1:2">
      <c r="A7" s="26" t="s">
        <v>17</v>
      </c>
      <c r="B7" s="31">
        <v>1584000</v>
      </c>
    </row>
    <row r="8" spans="1:2">
      <c r="A8" s="26" t="s">
        <v>20</v>
      </c>
      <c r="B8" s="31">
        <v>719950</v>
      </c>
    </row>
    <row r="9" spans="1:2">
      <c r="A9" s="26" t="s">
        <v>23</v>
      </c>
      <c r="B9" s="31">
        <v>649350</v>
      </c>
    </row>
    <row r="10" spans="1:2">
      <c r="A10" s="26" t="s">
        <v>25</v>
      </c>
      <c r="B10" s="31">
        <v>673400</v>
      </c>
    </row>
    <row r="11" spans="1:2">
      <c r="A11" s="26" t="s">
        <v>28</v>
      </c>
      <c r="B11" s="31">
        <v>502000</v>
      </c>
    </row>
    <row r="12" spans="1:2">
      <c r="A12" s="26" t="s">
        <v>30</v>
      </c>
      <c r="B12" s="31">
        <v>481500</v>
      </c>
    </row>
    <row r="14" spans="1:2">
      <c r="A14" s="13" t="s">
        <v>45</v>
      </c>
      <c r="B14" s="23" t="s">
        <v>46</v>
      </c>
    </row>
    <row r="15" spans="1:2">
      <c r="A15" s="33">
        <v>44287</v>
      </c>
      <c r="B15" s="25">
        <v>1997850</v>
      </c>
    </row>
    <row r="16" spans="1:2">
      <c r="A16" s="34">
        <v>44288</v>
      </c>
      <c r="B16" s="27">
        <v>1897350</v>
      </c>
    </row>
    <row r="17" spans="1:3">
      <c r="A17" s="34">
        <v>44289</v>
      </c>
      <c r="B17" s="27">
        <v>1957150</v>
      </c>
    </row>
    <row r="18" spans="1:3">
      <c r="A18" s="34">
        <v>44290</v>
      </c>
      <c r="B18" s="27">
        <v>2117900</v>
      </c>
    </row>
    <row r="19" spans="1:3">
      <c r="A19" s="34">
        <v>44291</v>
      </c>
      <c r="B19" s="27">
        <v>2193100</v>
      </c>
    </row>
    <row r="20" spans="1:3">
      <c r="A20" s="34">
        <v>44292</v>
      </c>
      <c r="B20" s="27">
        <v>2153650</v>
      </c>
    </row>
    <row r="21" spans="1:3">
      <c r="A21" s="34">
        <v>44293</v>
      </c>
      <c r="B21" s="27">
        <v>2011700</v>
      </c>
    </row>
    <row r="22" spans="1:3">
      <c r="A22" s="34">
        <v>44294</v>
      </c>
      <c r="B22" s="27">
        <v>1964150</v>
      </c>
    </row>
    <row r="23" spans="1:3">
      <c r="A23" s="34">
        <v>44295</v>
      </c>
      <c r="B23" s="27">
        <v>2086050</v>
      </c>
    </row>
    <row r="24" spans="1:3">
      <c r="A24" s="34">
        <v>44296</v>
      </c>
      <c r="B24" s="27">
        <v>1908900</v>
      </c>
    </row>
    <row r="25" spans="1:3">
      <c r="A25" s="34">
        <v>44297</v>
      </c>
      <c r="B25" s="27">
        <v>2010550</v>
      </c>
    </row>
    <row r="26" spans="1:3">
      <c r="A26" s="34">
        <v>44298</v>
      </c>
      <c r="B26" s="27">
        <v>1931000</v>
      </c>
    </row>
    <row r="27" spans="1:3">
      <c r="A27" s="34">
        <v>44299</v>
      </c>
      <c r="B27" s="27">
        <v>2022300</v>
      </c>
    </row>
    <row r="28" spans="1:3">
      <c r="A28" s="34">
        <v>44300</v>
      </c>
      <c r="B28" s="27">
        <v>1983700</v>
      </c>
    </row>
    <row r="29" spans="1:3">
      <c r="A29" s="34">
        <v>44301</v>
      </c>
      <c r="B29" s="27">
        <v>1919200</v>
      </c>
    </row>
    <row r="30" spans="1:3">
      <c r="A30" s="35" t="s">
        <v>41</v>
      </c>
      <c r="B30" s="29">
        <v>30154550</v>
      </c>
    </row>
    <row r="32" spans="1:3">
      <c r="A32" s="8" t="s">
        <v>45</v>
      </c>
      <c r="B32" s="8" t="s">
        <v>46</v>
      </c>
      <c r="C32" t="s">
        <v>50</v>
      </c>
    </row>
    <row r="33" spans="1:3">
      <c r="A33" s="36">
        <v>44287</v>
      </c>
      <c r="B33" s="8">
        <v>1997850</v>
      </c>
      <c r="C33">
        <v>0</v>
      </c>
    </row>
    <row r="34" spans="1:3">
      <c r="A34" s="36">
        <v>44288</v>
      </c>
      <c r="B34" s="8">
        <v>1897350</v>
      </c>
      <c r="C34" s="30">
        <f>(B34-B33)/B33</f>
        <v>-5.0304076882648846E-2</v>
      </c>
    </row>
    <row r="35" spans="1:3">
      <c r="A35" s="36">
        <v>44289</v>
      </c>
      <c r="B35" s="8">
        <v>1957150</v>
      </c>
      <c r="C35" s="30">
        <f t="shared" ref="C35:C47" si="0">(B35-B34)/B34</f>
        <v>3.1517643028434399E-2</v>
      </c>
    </row>
    <row r="36" spans="1:3">
      <c r="A36" s="36">
        <v>44290</v>
      </c>
      <c r="B36" s="8">
        <v>2117900</v>
      </c>
      <c r="C36" s="30">
        <f t="shared" si="0"/>
        <v>8.2134736734537458E-2</v>
      </c>
    </row>
    <row r="37" spans="1:3">
      <c r="A37" s="36">
        <v>44291</v>
      </c>
      <c r="B37" s="8">
        <v>2193100</v>
      </c>
      <c r="C37" s="30">
        <f t="shared" si="0"/>
        <v>3.5506870012748479E-2</v>
      </c>
    </row>
    <row r="38" spans="1:3">
      <c r="A38" s="36">
        <v>44292</v>
      </c>
      <c r="B38" s="8">
        <v>2153650</v>
      </c>
      <c r="C38" s="30">
        <f t="shared" si="0"/>
        <v>-1.7988235830559481E-2</v>
      </c>
    </row>
    <row r="39" spans="1:3">
      <c r="A39" s="36">
        <v>44293</v>
      </c>
      <c r="B39" s="8">
        <v>2011700</v>
      </c>
      <c r="C39" s="30">
        <f t="shared" si="0"/>
        <v>-6.5911359784551801E-2</v>
      </c>
    </row>
    <row r="40" spans="1:3">
      <c r="A40" s="36">
        <v>44294</v>
      </c>
      <c r="B40" s="8">
        <v>1964150</v>
      </c>
      <c r="C40" s="30">
        <f t="shared" si="0"/>
        <v>-2.3636725157826714E-2</v>
      </c>
    </row>
    <row r="41" spans="1:3">
      <c r="A41" s="36">
        <v>44295</v>
      </c>
      <c r="B41" s="8">
        <v>2086050</v>
      </c>
      <c r="C41" s="30">
        <f t="shared" si="0"/>
        <v>6.2062469770638701E-2</v>
      </c>
    </row>
    <row r="42" spans="1:3">
      <c r="A42" s="36">
        <v>44296</v>
      </c>
      <c r="B42" s="8">
        <v>1908900</v>
      </c>
      <c r="C42" s="30">
        <f t="shared" si="0"/>
        <v>-8.4921262673473788E-2</v>
      </c>
    </row>
    <row r="43" spans="1:3">
      <c r="A43" s="36">
        <v>44297</v>
      </c>
      <c r="B43" s="8">
        <v>2010550</v>
      </c>
      <c r="C43" s="30">
        <f t="shared" si="0"/>
        <v>5.325056315155325E-2</v>
      </c>
    </row>
    <row r="44" spans="1:3">
      <c r="A44" s="36">
        <v>44298</v>
      </c>
      <c r="B44" s="8">
        <v>1931000</v>
      </c>
      <c r="C44" s="30">
        <f t="shared" si="0"/>
        <v>-3.9566287831687849E-2</v>
      </c>
    </row>
    <row r="45" spans="1:3">
      <c r="A45" s="36">
        <v>44299</v>
      </c>
      <c r="B45" s="8">
        <v>2022300</v>
      </c>
      <c r="C45" s="30">
        <f t="shared" si="0"/>
        <v>4.7281201450025893E-2</v>
      </c>
    </row>
    <row r="46" spans="1:3">
      <c r="A46" s="36">
        <v>44300</v>
      </c>
      <c r="B46" s="8">
        <v>1983700</v>
      </c>
      <c r="C46" s="30">
        <f t="shared" si="0"/>
        <v>-1.9087177965682638E-2</v>
      </c>
    </row>
    <row r="47" spans="1:3">
      <c r="A47" s="36">
        <v>44301</v>
      </c>
      <c r="B47" s="8">
        <v>1919200</v>
      </c>
      <c r="C47" s="30">
        <f t="shared" si="0"/>
        <v>-3.2514997227403336E-2</v>
      </c>
    </row>
    <row r="48" spans="1:3">
      <c r="A48" s="36"/>
      <c r="B48" s="8"/>
      <c r="C48" s="22"/>
    </row>
  </sheetData>
  <conditionalFormatting sqref="C33:C4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5C8D-D736-45CA-8242-D3B42D8B8C84}">
  <dimension ref="A3:B10"/>
  <sheetViews>
    <sheetView zoomScale="173" workbookViewId="0">
      <selection activeCell="B4" sqref="B4"/>
    </sheetView>
  </sheetViews>
  <sheetFormatPr defaultRowHeight="14.4"/>
  <cols>
    <col min="1" max="1" width="12.44140625" bestFit="1" customWidth="1"/>
    <col min="2" max="2" width="14.44140625" bestFit="1" customWidth="1"/>
  </cols>
  <sheetData>
    <row r="3" spans="1:2">
      <c r="A3" s="13" t="s">
        <v>45</v>
      </c>
      <c r="B3" s="23" t="s">
        <v>46</v>
      </c>
    </row>
    <row r="4" spans="1:2">
      <c r="A4" s="24" t="s">
        <v>52</v>
      </c>
      <c r="B4" s="25">
        <v>3983400</v>
      </c>
    </row>
    <row r="5" spans="1:2">
      <c r="A5" s="26" t="s">
        <v>53</v>
      </c>
      <c r="B5" s="27">
        <v>4124100</v>
      </c>
    </row>
    <row r="6" spans="1:2">
      <c r="A6" s="26" t="s">
        <v>54</v>
      </c>
      <c r="B6" s="27">
        <v>3866050</v>
      </c>
    </row>
    <row r="7" spans="1:2">
      <c r="A7" s="26" t="s">
        <v>55</v>
      </c>
      <c r="B7" s="27">
        <v>4128450</v>
      </c>
    </row>
    <row r="8" spans="1:2">
      <c r="A8" s="26" t="s">
        <v>56</v>
      </c>
      <c r="B8" s="27">
        <v>5881200</v>
      </c>
    </row>
    <row r="9" spans="1:2">
      <c r="A9" s="26" t="s">
        <v>57</v>
      </c>
      <c r="B9" s="27">
        <v>4175950</v>
      </c>
    </row>
    <row r="10" spans="1:2">
      <c r="A10" s="37" t="s">
        <v>58</v>
      </c>
      <c r="B10" s="38">
        <v>3995400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680B-FABD-4571-B75D-D79A0FA1DF12}">
  <dimension ref="A1:E12"/>
  <sheetViews>
    <sheetView zoomScale="172" workbookViewId="0">
      <selection activeCell="E3" sqref="E3"/>
    </sheetView>
  </sheetViews>
  <sheetFormatPr defaultRowHeight="14.4"/>
  <cols>
    <col min="1" max="1" width="12.44140625" bestFit="1" customWidth="1"/>
    <col min="2" max="2" width="13.77734375" bestFit="1" customWidth="1"/>
    <col min="3" max="3" width="13.44140625" bestFit="1" customWidth="1"/>
    <col min="4" max="4" width="12.88671875" bestFit="1" customWidth="1"/>
    <col min="5" max="5" width="14.6640625" bestFit="1" customWidth="1"/>
  </cols>
  <sheetData>
    <row r="1" spans="1:5">
      <c r="A1" s="39" t="s">
        <v>1</v>
      </c>
      <c r="B1" s="40" t="s" vm="1">
        <v>14</v>
      </c>
    </row>
    <row r="2" spans="1:5">
      <c r="A2" s="39" t="s">
        <v>34</v>
      </c>
      <c r="B2" s="40" t="s" vm="2">
        <v>37</v>
      </c>
      <c r="D2" s="41" t="s">
        <v>60</v>
      </c>
      <c r="E2" s="41" t="s">
        <v>61</v>
      </c>
    </row>
    <row r="3" spans="1:5">
      <c r="D3">
        <f>VLOOKUP(B1,'OPN STK'!A2:E11,4,0)</f>
        <v>15</v>
      </c>
      <c r="E3" s="42">
        <f>D3/AVERAGE(B5:B11)</f>
        <v>1.2068965517241379</v>
      </c>
    </row>
    <row r="4" spans="1:5">
      <c r="A4" s="13" t="s">
        <v>45</v>
      </c>
      <c r="B4" s="23" t="s">
        <v>49</v>
      </c>
    </row>
    <row r="5" spans="1:5">
      <c r="A5" s="24" t="s">
        <v>52</v>
      </c>
      <c r="B5" s="25">
        <v>11</v>
      </c>
    </row>
    <row r="6" spans="1:5">
      <c r="A6" s="26" t="s">
        <v>53</v>
      </c>
      <c r="B6" s="27">
        <v>13</v>
      </c>
    </row>
    <row r="7" spans="1:5">
      <c r="A7" s="26" t="s">
        <v>54</v>
      </c>
      <c r="B7" s="27">
        <v>10</v>
      </c>
    </row>
    <row r="8" spans="1:5">
      <c r="A8" s="26" t="s">
        <v>55</v>
      </c>
      <c r="B8" s="27">
        <v>11</v>
      </c>
    </row>
    <row r="9" spans="1:5">
      <c r="A9" s="26" t="s">
        <v>56</v>
      </c>
      <c r="B9" s="27">
        <v>17</v>
      </c>
    </row>
    <row r="10" spans="1:5">
      <c r="A10" s="26" t="s">
        <v>57</v>
      </c>
      <c r="B10" s="27">
        <v>13</v>
      </c>
    </row>
    <row r="11" spans="1:5">
      <c r="A11" s="26" t="s">
        <v>58</v>
      </c>
      <c r="B11" s="27">
        <v>12</v>
      </c>
    </row>
    <row r="12" spans="1:5">
      <c r="A12" s="28" t="s">
        <v>41</v>
      </c>
      <c r="B12" s="29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58B0-C036-4FA5-ADEB-F481A5F46FE6}">
  <dimension ref="A2:B12"/>
  <sheetViews>
    <sheetView zoomScale="226" workbookViewId="0">
      <selection activeCell="B5" sqref="B5"/>
    </sheetView>
  </sheetViews>
  <sheetFormatPr defaultRowHeight="14.4"/>
  <cols>
    <col min="1" max="1" width="12.44140625" bestFit="1" customWidth="1"/>
    <col min="2" max="2" width="14.33203125" bestFit="1" customWidth="1"/>
  </cols>
  <sheetData>
    <row r="2" spans="1:2">
      <c r="A2" s="39" t="s">
        <v>1</v>
      </c>
      <c r="B2" s="40" t="s" vm="3">
        <v>17</v>
      </c>
    </row>
    <row r="4" spans="1:2">
      <c r="A4" s="13" t="s">
        <v>45</v>
      </c>
      <c r="B4" s="23" t="s">
        <v>46</v>
      </c>
    </row>
    <row r="5" spans="1:2">
      <c r="A5" s="24" t="s">
        <v>52</v>
      </c>
      <c r="B5" s="25">
        <v>239250</v>
      </c>
    </row>
    <row r="6" spans="1:2">
      <c r="A6" s="26" t="s">
        <v>53</v>
      </c>
      <c r="B6" s="27">
        <v>189750</v>
      </c>
    </row>
    <row r="7" spans="1:2">
      <c r="A7" s="26" t="s">
        <v>54</v>
      </c>
      <c r="B7" s="27">
        <v>231000</v>
      </c>
    </row>
    <row r="8" spans="1:2">
      <c r="A8" s="26" t="s">
        <v>55</v>
      </c>
      <c r="B8" s="27">
        <v>206250</v>
      </c>
    </row>
    <row r="9" spans="1:2">
      <c r="A9" s="26" t="s">
        <v>56</v>
      </c>
      <c r="B9" s="27">
        <v>321750</v>
      </c>
    </row>
    <row r="10" spans="1:2">
      <c r="A10" s="26" t="s">
        <v>57</v>
      </c>
      <c r="B10" s="27">
        <v>198000</v>
      </c>
    </row>
    <row r="11" spans="1:2">
      <c r="A11" s="26" t="s">
        <v>58</v>
      </c>
      <c r="B11" s="27">
        <v>198000</v>
      </c>
    </row>
    <row r="12" spans="1:2">
      <c r="A12" s="28" t="s">
        <v>41</v>
      </c>
      <c r="B12" s="29">
        <v>1584000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A878-67BD-44CD-B42A-64665FE8E5BF}">
  <dimension ref="A2:B15"/>
  <sheetViews>
    <sheetView zoomScale="226" workbookViewId="0">
      <selection activeCell="B14" sqref="B14"/>
    </sheetView>
  </sheetViews>
  <sheetFormatPr defaultRowHeight="14.4"/>
  <cols>
    <col min="1" max="1" width="12.44140625" bestFit="1" customWidth="1"/>
    <col min="2" max="2" width="16.109375" bestFit="1" customWidth="1"/>
  </cols>
  <sheetData>
    <row r="2" spans="1:2">
      <c r="A2" s="39" t="s">
        <v>33</v>
      </c>
      <c r="B2" s="40" t="s">
        <v>68</v>
      </c>
    </row>
    <row r="4" spans="1:2">
      <c r="A4" s="13" t="s">
        <v>45</v>
      </c>
      <c r="B4" s="23" t="s">
        <v>46</v>
      </c>
    </row>
    <row r="5" spans="1:2">
      <c r="A5" s="24" t="s">
        <v>6</v>
      </c>
      <c r="B5" s="25">
        <v>1513800</v>
      </c>
    </row>
    <row r="6" spans="1:2">
      <c r="A6" s="26" t="s">
        <v>9</v>
      </c>
      <c r="B6" s="27">
        <v>530100</v>
      </c>
    </row>
    <row r="7" spans="1:2">
      <c r="A7" s="26" t="s">
        <v>11</v>
      </c>
      <c r="B7" s="27">
        <v>674400</v>
      </c>
    </row>
    <row r="8" spans="1:2">
      <c r="A8" s="26" t="s">
        <v>14</v>
      </c>
      <c r="B8" s="27">
        <v>595650</v>
      </c>
    </row>
    <row r="9" spans="1:2">
      <c r="A9" s="26" t="s">
        <v>17</v>
      </c>
      <c r="B9" s="27">
        <v>231000</v>
      </c>
    </row>
    <row r="10" spans="1:2">
      <c r="A10" s="26" t="s">
        <v>20</v>
      </c>
      <c r="B10" s="27">
        <v>78650</v>
      </c>
    </row>
    <row r="11" spans="1:2">
      <c r="A11" s="26" t="s">
        <v>23</v>
      </c>
      <c r="B11" s="27">
        <v>88800</v>
      </c>
    </row>
    <row r="12" spans="1:2">
      <c r="A12" s="26" t="s">
        <v>25</v>
      </c>
      <c r="B12" s="27">
        <v>192400</v>
      </c>
    </row>
    <row r="13" spans="1:2">
      <c r="A13" s="26" t="s">
        <v>28</v>
      </c>
      <c r="B13" s="27">
        <v>25100</v>
      </c>
    </row>
    <row r="14" spans="1:2">
      <c r="A14" s="26" t="s">
        <v>30</v>
      </c>
      <c r="B14" s="27">
        <v>32100</v>
      </c>
    </row>
    <row r="15" spans="1:2">
      <c r="A15" s="28" t="s">
        <v>41</v>
      </c>
      <c r="B15" s="29">
        <v>3962000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67F7-5F44-498C-8FE1-EE37E4818217}">
  <dimension ref="A3:F19"/>
  <sheetViews>
    <sheetView zoomScale="101" workbookViewId="0">
      <selection activeCell="L2" sqref="L2"/>
    </sheetView>
  </sheetViews>
  <sheetFormatPr defaultRowHeight="14.4"/>
  <cols>
    <col min="1" max="1" width="12.44140625" bestFit="1" customWidth="1"/>
    <col min="2" max="2" width="14.21875" bestFit="1" customWidth="1"/>
    <col min="3" max="3" width="20.5546875" customWidth="1"/>
    <col min="4" max="4" width="12.21875" customWidth="1"/>
    <col min="5" max="5" width="14.33203125" customWidth="1"/>
    <col min="6" max="6" width="13.44140625" customWidth="1"/>
    <col min="7" max="50" width="6" bestFit="1" customWidth="1"/>
    <col min="51" max="93" width="7" bestFit="1" customWidth="1"/>
    <col min="94" max="94" width="10.5546875" bestFit="1" customWidth="1"/>
  </cols>
  <sheetData>
    <row r="3" spans="1:6">
      <c r="A3" s="13" t="s">
        <v>45</v>
      </c>
      <c r="B3" s="23" t="s">
        <v>46</v>
      </c>
      <c r="D3" s="16" t="s">
        <v>45</v>
      </c>
      <c r="E3" s="23" t="s">
        <v>46</v>
      </c>
      <c r="F3" s="50" t="s">
        <v>67</v>
      </c>
    </row>
    <row r="4" spans="1:6">
      <c r="A4" s="33">
        <v>44287</v>
      </c>
      <c r="B4" s="25">
        <v>1997850</v>
      </c>
      <c r="D4" s="33">
        <v>44287</v>
      </c>
      <c r="E4" s="25">
        <v>1997850</v>
      </c>
      <c r="F4" s="49">
        <v>0</v>
      </c>
    </row>
    <row r="5" spans="1:6">
      <c r="A5" s="34">
        <v>44288</v>
      </c>
      <c r="B5" s="27">
        <v>1897350</v>
      </c>
      <c r="D5" s="34">
        <v>44288</v>
      </c>
      <c r="E5" s="27">
        <v>1897350</v>
      </c>
      <c r="F5" s="30">
        <f>(E5-E4)/E4</f>
        <v>-5.0304076882648846E-2</v>
      </c>
    </row>
    <row r="6" spans="1:6">
      <c r="A6" s="34">
        <v>44289</v>
      </c>
      <c r="B6" s="27">
        <v>1957150</v>
      </c>
      <c r="D6" s="34">
        <v>44289</v>
      </c>
      <c r="E6" s="27">
        <v>1957150</v>
      </c>
      <c r="F6" s="30">
        <f t="shared" ref="F6:F18" si="0">(E6-E5)/E5</f>
        <v>3.1517643028434399E-2</v>
      </c>
    </row>
    <row r="7" spans="1:6">
      <c r="A7" s="34">
        <v>44290</v>
      </c>
      <c r="B7" s="27">
        <v>2117900</v>
      </c>
      <c r="D7" s="34">
        <v>44290</v>
      </c>
      <c r="E7" s="27">
        <v>2117900</v>
      </c>
      <c r="F7" s="30">
        <f t="shared" si="0"/>
        <v>8.2134736734537458E-2</v>
      </c>
    </row>
    <row r="8" spans="1:6">
      <c r="A8" s="34">
        <v>44291</v>
      </c>
      <c r="B8" s="27">
        <v>2193100</v>
      </c>
      <c r="D8" s="34">
        <v>44291</v>
      </c>
      <c r="E8" s="27">
        <v>2193100</v>
      </c>
      <c r="F8" s="30">
        <f t="shared" si="0"/>
        <v>3.5506870012748479E-2</v>
      </c>
    </row>
    <row r="9" spans="1:6">
      <c r="A9" s="34">
        <v>44292</v>
      </c>
      <c r="B9" s="27">
        <v>2153650</v>
      </c>
      <c r="D9" s="34">
        <v>44292</v>
      </c>
      <c r="E9" s="27">
        <v>2153650</v>
      </c>
      <c r="F9" s="30">
        <f t="shared" si="0"/>
        <v>-1.7988235830559481E-2</v>
      </c>
    </row>
    <row r="10" spans="1:6">
      <c r="A10" s="34">
        <v>44293</v>
      </c>
      <c r="B10" s="27">
        <v>2011700</v>
      </c>
      <c r="D10" s="34">
        <v>44293</v>
      </c>
      <c r="E10" s="27">
        <v>2011700</v>
      </c>
      <c r="F10" s="30">
        <f t="shared" si="0"/>
        <v>-6.5911359784551801E-2</v>
      </c>
    </row>
    <row r="11" spans="1:6">
      <c r="A11" s="34">
        <v>44294</v>
      </c>
      <c r="B11" s="27">
        <v>1964150</v>
      </c>
      <c r="D11" s="34">
        <v>44294</v>
      </c>
      <c r="E11" s="27">
        <v>1964150</v>
      </c>
      <c r="F11" s="30">
        <f t="shared" si="0"/>
        <v>-2.3636725157826714E-2</v>
      </c>
    </row>
    <row r="12" spans="1:6">
      <c r="A12" s="34">
        <v>44295</v>
      </c>
      <c r="B12" s="27">
        <v>2086050</v>
      </c>
      <c r="D12" s="34">
        <v>44295</v>
      </c>
      <c r="E12" s="27">
        <v>2086050</v>
      </c>
      <c r="F12" s="30">
        <f t="shared" si="0"/>
        <v>6.2062469770638701E-2</v>
      </c>
    </row>
    <row r="13" spans="1:6">
      <c r="A13" s="34">
        <v>44296</v>
      </c>
      <c r="B13" s="27">
        <v>1908900</v>
      </c>
      <c r="D13" s="34">
        <v>44296</v>
      </c>
      <c r="E13" s="27">
        <v>1908900</v>
      </c>
      <c r="F13" s="30">
        <f t="shared" si="0"/>
        <v>-8.4921262673473788E-2</v>
      </c>
    </row>
    <row r="14" spans="1:6">
      <c r="A14" s="34">
        <v>44297</v>
      </c>
      <c r="B14" s="27">
        <v>2010550</v>
      </c>
      <c r="D14" s="34">
        <v>44297</v>
      </c>
      <c r="E14" s="27">
        <v>2010550</v>
      </c>
      <c r="F14" s="30">
        <f t="shared" si="0"/>
        <v>5.325056315155325E-2</v>
      </c>
    </row>
    <row r="15" spans="1:6">
      <c r="A15" s="34">
        <v>44298</v>
      </c>
      <c r="B15" s="27">
        <v>1931000</v>
      </c>
      <c r="D15" s="34">
        <v>44298</v>
      </c>
      <c r="E15" s="27">
        <v>1931000</v>
      </c>
      <c r="F15" s="30">
        <f t="shared" si="0"/>
        <v>-3.9566287831687849E-2</v>
      </c>
    </row>
    <row r="16" spans="1:6">
      <c r="A16" s="34">
        <v>44299</v>
      </c>
      <c r="B16" s="27">
        <v>2022300</v>
      </c>
      <c r="D16" s="34">
        <v>44299</v>
      </c>
      <c r="E16" s="27">
        <v>2022300</v>
      </c>
      <c r="F16" s="30">
        <f t="shared" si="0"/>
        <v>4.7281201450025893E-2</v>
      </c>
    </row>
    <row r="17" spans="1:6">
      <c r="A17" s="34">
        <v>44300</v>
      </c>
      <c r="B17" s="27">
        <v>1983700</v>
      </c>
      <c r="D17" s="34">
        <v>44300</v>
      </c>
      <c r="E17" s="27">
        <v>1983700</v>
      </c>
      <c r="F17" s="30">
        <f t="shared" si="0"/>
        <v>-1.9087177965682638E-2</v>
      </c>
    </row>
    <row r="18" spans="1:6">
      <c r="A18" s="34">
        <v>44301</v>
      </c>
      <c r="B18" s="27">
        <v>1919200</v>
      </c>
      <c r="D18" s="34">
        <v>44301</v>
      </c>
      <c r="E18" s="27">
        <v>1919200</v>
      </c>
      <c r="F18" s="30">
        <f t="shared" si="0"/>
        <v>-3.2514997227403336E-2</v>
      </c>
    </row>
    <row r="19" spans="1:6">
      <c r="A19" s="35" t="s">
        <v>41</v>
      </c>
      <c r="B19" s="29">
        <v>30154550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SKU Master</vt:lpstr>
      <vt:lpstr>SKU Revenue</vt:lpstr>
      <vt:lpstr>Scatter Chart</vt:lpstr>
      <vt:lpstr>Revenue Trend</vt:lpstr>
      <vt:lpstr>Day Revenue</vt:lpstr>
      <vt:lpstr>Day of inventory</vt:lpstr>
      <vt:lpstr>Sheet3</vt:lpstr>
      <vt:lpstr>Sheet2</vt:lpstr>
      <vt:lpstr>Daily % Chart</vt:lpstr>
      <vt:lpstr>Vol Pareto </vt:lpstr>
      <vt:lpstr>Delhi_Sales</vt:lpstr>
      <vt:lpstr>Sales Data</vt:lpstr>
      <vt:lpstr>Ledger</vt:lpstr>
      <vt:lpstr>Pareto Chart</vt:lpstr>
      <vt:lpstr>OPN STK</vt:lpstr>
      <vt:lpstr>Stock 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Vinayak Karandikar</dc:creator>
  <cp:lastModifiedBy>Ayush</cp:lastModifiedBy>
  <dcterms:created xsi:type="dcterms:W3CDTF">2021-05-18T10:35:09Z</dcterms:created>
  <dcterms:modified xsi:type="dcterms:W3CDTF">2022-02-23T05:25:09Z</dcterms:modified>
</cp:coreProperties>
</file>